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C:\Users\John.Tamburello\Documents\WORK IN PROGRESS\2024-25 WIP\SA252-A\"/>
    </mc:Choice>
  </mc:AlternateContent>
  <xr:revisionPtr revIDLastSave="0" documentId="13_ncr:1_{CCB200ED-5FC0-469B-96B8-C26D9641A009}" xr6:coauthVersionLast="47" xr6:coauthVersionMax="47" xr10:uidLastSave="{00000000-0000-0000-0000-000000000000}"/>
  <workbookProtection workbookAlgorithmName="SHA-512" workbookHashValue="k9Nj+crjJrrC6qvu1Zd2YSqdoeCTi216K54bjZtefaQgMDiJYexrKLJWBoAfXZ1t6JHeqx1lI60991IhPf38Kw==" workbookSaltValue="gxJ4v2/hvkU8avRXouDrCg==" workbookSpinCount="100000" lockStructure="1"/>
  <bookViews>
    <workbookView xWindow="33720" yWindow="-120" windowWidth="51840" windowHeight="21120" xr2:uid="{3C2C206B-214E-416B-9825-E59F1421FC9A}"/>
  </bookViews>
  <sheets>
    <sheet name="User Guide" sheetId="19" r:id="rId1"/>
    <sheet name="1. 2025-26 Foundation Aid Runs" sheetId="6" r:id="rId2"/>
    <sheet name="2. Database Changes" sheetId="3" r:id="rId3"/>
    <sheet name="dcsaa1" sheetId="10" state="hidden" r:id="rId4"/>
    <sheet name="dcsad1" sheetId="11" state="hidden" r:id="rId5"/>
    <sheet name="dcsae1" sheetId="12" state="hidden" r:id="rId6"/>
    <sheet name="dcsaf1" sheetId="13" state="hidden" r:id="rId7"/>
    <sheet name="dbsaa1" sheetId="14" state="hidden" r:id="rId8"/>
    <sheet name="dbsad1" sheetId="15" state="hidden" r:id="rId9"/>
    <sheet name="dbsae1" sheetId="16" state="hidden" r:id="rId10"/>
    <sheet name="dbsaf1" sheetId="17" state="hidden" r:id="rId11"/>
    <sheet name="District Name &amp; BEDS Code" sheetId="18" state="hidden" r:id="rId12"/>
  </sheets>
  <definedNames>
    <definedName name="_xlnm._FilterDatabase" localSheetId="11" hidden="1">'District Name &amp; BEDS Code'!$D$1:$G$683</definedName>
    <definedName name="AA_A10172_DBSAG1">#REF!</definedName>
    <definedName name="AA_CF0045_dbcld1_s">#REF!</definedName>
    <definedName name="AA_CF0074_DBSAM1">#REF!</definedName>
    <definedName name="AA_CF0190_dabte1">#REF!</definedName>
    <definedName name="AA_CF0190_dbsae1">dbsae1!$AA$1:$AA$677</definedName>
    <definedName name="AA_CF0190_dcsae1">dcsae1!$AA$1:$AA$675</definedName>
    <definedName name="AA_CL0014_DABTG1">#REF!</definedName>
    <definedName name="AA_CL0017_DACLG1_s">#REF!</definedName>
    <definedName name="AA_CL0017_DBCLG1">#REF!</definedName>
    <definedName name="AA_CL0022_DABTD1">#REF!</definedName>
    <definedName name="AA_FA0037_DACLA1_s">#REF!</definedName>
    <definedName name="AA_FA0037_DACLA2_s">#REF!</definedName>
    <definedName name="AA_FA0037_DBCLA1">#REF!</definedName>
    <definedName name="AA_FA0037_dbcla1_s">#REF!</definedName>
    <definedName name="AA_FA0189_DABTA1">#REF!</definedName>
    <definedName name="AA_FA0189_DBSAA1" localSheetId="1">#REF!</definedName>
    <definedName name="AA_FA0189_DBSAA1">#REF!</definedName>
    <definedName name="AA_FA0189_DCSAA1">#REF!</definedName>
    <definedName name="AA_FA0189_dcsaa1_s" localSheetId="1">#REF!</definedName>
    <definedName name="AA_FA0189_dcsaa1_s">#REF!</definedName>
    <definedName name="AA_FA0190_DABTB1">#REF!</definedName>
    <definedName name="AA_FA0190_DACLB1_s">#REF!</definedName>
    <definedName name="AA_FA0190_DACLB2_s">#REF!</definedName>
    <definedName name="AA_FA0190_DBCLB1">#REF!</definedName>
    <definedName name="AA_FA0190_dbclb1_s">#REF!</definedName>
    <definedName name="AA_FA0190_DCSAB1">#REF!</definedName>
    <definedName name="AA_FA0199_DABTD1">#REF!</definedName>
    <definedName name="AA_FA0199_dcsad1_s">#REF!</definedName>
    <definedName name="AA_FL0028_DBSAB1">#REF!</definedName>
    <definedName name="AA_MI0023_dabtd1">#REF!</definedName>
    <definedName name="AA_MI0023_dbsad1">dbsad1!$AA$1:$AA$677</definedName>
    <definedName name="AA_MI0023_DCSAD1">#REF!</definedName>
    <definedName name="AA_MI0026_DACLD1_s">#REF!</definedName>
    <definedName name="AA_MI0026_DACLD2_s">#REF!</definedName>
    <definedName name="AA_MI0026_DBCLD1">#REF!</definedName>
    <definedName name="AA_MI0026_dbcld1_s">#REF!</definedName>
    <definedName name="AA_MI0026_DBSAD1">#REF!</definedName>
    <definedName name="AA_MI0026_dcsad1_s">#REF!</definedName>
    <definedName name="AA_MI0174_DBSAD1">#REF!</definedName>
    <definedName name="AA_NO0166_DABTC1">#REF!</definedName>
    <definedName name="AA_NO0166_DACLC1_s">#REF!</definedName>
    <definedName name="AA_NO0166_DACLC2_s">#REF!</definedName>
    <definedName name="AA_NO0166_DBCLC1">#REF!</definedName>
    <definedName name="AA_NO0166_DBSAC1">#REF!</definedName>
    <definedName name="AA_NO0166_DCSAC1">#REF!</definedName>
    <definedName name="AA_NO0282_DACLJ1_s">#REF!</definedName>
    <definedName name="AA_NO0282_DACLJ2_s">#REF!</definedName>
    <definedName name="AA_NO0282_DBCLJ1">#REF!</definedName>
    <definedName name="AA_NO0700_DABTH1">#REF!</definedName>
    <definedName name="AA_NO0700_DACLH1_s">#REF!</definedName>
    <definedName name="AA_NO0700_DACLH2_s">#REF!</definedName>
    <definedName name="AA_NO0700_DBCLH1">#REF!</definedName>
    <definedName name="AA_NO0700_dbclh1_s">#REF!</definedName>
    <definedName name="AA_NO0700_DBSAH1">#REF!</definedName>
    <definedName name="AA_NO0700_DCSAH1">#REF!</definedName>
    <definedName name="AA_NO0700_dcsah1_s">#REF!</definedName>
    <definedName name="AA_NO0724_DABTI1">#REF!</definedName>
    <definedName name="AA_NO0724_DACLI1_s">#REF!</definedName>
    <definedName name="AA_NO0724_DACLI2_s">#REF!</definedName>
    <definedName name="AA_NO0724_DBCLI1">#REF!</definedName>
    <definedName name="AA_NO0724_DBSAI1">#REF!</definedName>
    <definedName name="AA_NO0724_DCSAI1">#REF!</definedName>
    <definedName name="AA_NO0914_DBSAJ1">#REF!</definedName>
    <definedName name="AA_PK0111_DABTG1">#REF!</definedName>
    <definedName name="AA_PK0111_DCSAG1">#REF!</definedName>
    <definedName name="AA_PK0157_DACLG2_s">#REF!</definedName>
    <definedName name="AA_PS0038_DBCLL1">#REF!</definedName>
    <definedName name="AA_PS0038_DBSAL1">#REF!</definedName>
    <definedName name="AA_PS0038_DCSAL1">#REF!</definedName>
    <definedName name="AA_WM0081_DABTE1">#REF!</definedName>
    <definedName name="AA_WM0081_DACLE1_s">#REF!</definedName>
    <definedName name="AA_WM0081_DACLE2_s">#REF!</definedName>
    <definedName name="AA_WM0081_DBCLE1">#REF!</definedName>
    <definedName name="AA_WM0081_dbcle1_s">#REF!</definedName>
    <definedName name="AA_WM0081_DBSAE1">#REF!</definedName>
    <definedName name="AA_WM0081_DCSAE1">#REF!</definedName>
    <definedName name="AA_WM0081_dcsae1_s">#REF!</definedName>
    <definedName name="AB_A10027_DABTB1">#REF!</definedName>
    <definedName name="AB_A10027_DACLB1_s">#REF!</definedName>
    <definedName name="AB_A10027_DACLB2_s">#REF!</definedName>
    <definedName name="AB_A10027_DBCLB1">#REF!</definedName>
    <definedName name="AB_A10027_DCSAB1">#REF!</definedName>
    <definedName name="AB_CF0054_DBSAM1">#REF!</definedName>
    <definedName name="AB_CF0065_DCSAG1">#REF!</definedName>
    <definedName name="AB_CF0070_DBSAA1">#REF!</definedName>
    <definedName name="AB_CF0192_dabte1">#REF!</definedName>
    <definedName name="AB_CF0192_dbsae1">dbsae1!$AB$1:$AB$677</definedName>
    <definedName name="AB_CF0192_dcsae1">dcsae1!$AB$1:$AB$675</definedName>
    <definedName name="AB_CL0014_DACLG1_s">#REF!</definedName>
    <definedName name="AB_CL0014_DBCLG1">#REF!</definedName>
    <definedName name="AB_CL0017_DABTG1">#REF!</definedName>
    <definedName name="AB_CL0021_DABTD1">#REF!</definedName>
    <definedName name="AB_E10113_DACLJ1_s">#REF!</definedName>
    <definedName name="AB_E10113_DACLJ2_s">#REF!</definedName>
    <definedName name="AB_E10113_DBCLJ1">#REF!</definedName>
    <definedName name="AB_FA0041_DACLA1_s">#REF!</definedName>
    <definedName name="AB_FA0041_DACLA2_s">#REF!</definedName>
    <definedName name="AB_FA0041_DBCLA1">#REF!</definedName>
    <definedName name="AB_FA0041_dbcla1_s">#REF!</definedName>
    <definedName name="AB_FA0190_DBSAB1">#REF!</definedName>
    <definedName name="AB_FL0005_dabtb1">#REF!</definedName>
    <definedName name="AB_FL0005_daclb1_s">#REF!</definedName>
    <definedName name="AB_FL0005_dbclb1_s">#REF!</definedName>
    <definedName name="AB_FL0010_DABTG1">#REF!</definedName>
    <definedName name="AB_MI0023_DABTD1">#REF!</definedName>
    <definedName name="AB_MI0023_dcsad1_s">#REF!</definedName>
    <definedName name="AB_MI0026_dabtd1">#REF!</definedName>
    <definedName name="AB_MI0026_dbcld1_s">#REF!</definedName>
    <definedName name="AB_MI0026_dbsad1">dbsad1!$AB$1:$AB$677</definedName>
    <definedName name="AB_MI0026_DCSAD1">#REF!</definedName>
    <definedName name="AB_MI0174_DACLD1_s">#REF!</definedName>
    <definedName name="AB_MI0174_DACLD2_s">#REF!</definedName>
    <definedName name="AB_MI0174_DBCLD1">#REF!</definedName>
    <definedName name="AB_MI0174_dbcld1_s">#REF!</definedName>
    <definedName name="AB_MI0174_DBSAD1">#REF!</definedName>
    <definedName name="AB_MI0174_dcsad1_s">#REF!</definedName>
    <definedName name="AB_NO0701_DABTH1">#REF!</definedName>
    <definedName name="AB_NO0701_DACLH1_s">#REF!</definedName>
    <definedName name="AB_NO0701_DACLH2_s">#REF!</definedName>
    <definedName name="AB_NO0701_DBCLH1">#REF!</definedName>
    <definedName name="AB_NO0701_dbclh1_s">#REF!</definedName>
    <definedName name="AB_NO0701_DBSAH1">#REF!</definedName>
    <definedName name="AB_NO0701_DCSAH1">#REF!</definedName>
    <definedName name="AB_NO0701_dcsah1_s">#REF!</definedName>
    <definedName name="AB_NO0725_DABTI1">#REF!</definedName>
    <definedName name="AB_NO0725_DACLI1_s">#REF!</definedName>
    <definedName name="AB_NO0725_DACLI2_s">#REF!</definedName>
    <definedName name="AB_NO0725_DBCLI1">#REF!</definedName>
    <definedName name="AB_NO0725_DBSAI1">#REF!</definedName>
    <definedName name="AB_NO0725_DCSAI1">#REF!</definedName>
    <definedName name="AB_OP0069_DABTC1">#REF!</definedName>
    <definedName name="AB_OP0069_DACLC1_s">#REF!</definedName>
    <definedName name="AB_OP0069_DACLC2_s">#REF!</definedName>
    <definedName name="AB_OP0069_DBCLC1">#REF!</definedName>
    <definedName name="AB_OP0069_DBSAC1">#REF!</definedName>
    <definedName name="AB_OP0069_DCSAC1">#REF!</definedName>
    <definedName name="AB_PK0159_DACLG2_s">#REF!</definedName>
    <definedName name="AB_PS0053_DBCLL1">#REF!</definedName>
    <definedName name="AB_PS0053_DBSAL1">#REF!</definedName>
    <definedName name="AB_PS0053_DCSAL1">#REF!</definedName>
    <definedName name="AB_SE0003_DBSAD1">#REF!</definedName>
    <definedName name="AB_WM0121_DABTE1">#REF!</definedName>
    <definedName name="AB_WM0121_DACLE1_s">#REF!</definedName>
    <definedName name="AB_WM0121_DACLE2_s">#REF!</definedName>
    <definedName name="AB_WM0121_DBCLE1">#REF!</definedName>
    <definedName name="AB_WM0121_dbcle1_s">#REF!</definedName>
    <definedName name="AB_WM0121_DBSAE1">#REF!</definedName>
    <definedName name="AB_WM0121_DCSAE1">#REF!</definedName>
    <definedName name="AB_WM0121_dcsae1_s">#REF!</definedName>
    <definedName name="AC_A10027_DBSAB1">#REF!</definedName>
    <definedName name="AC_CF0055_DBSAM1">#REF!</definedName>
    <definedName name="AC_CF0066_DBSAA1">#REF!</definedName>
    <definedName name="AC_CF0066_DCSAG1">#REF!</definedName>
    <definedName name="AC_CF0082_DABTG1">#REF!</definedName>
    <definedName name="AC_CF0194_dabte1">#REF!</definedName>
    <definedName name="AC_CF0194_dbsae1">dbsae1!$AC$1:$AC$677</definedName>
    <definedName name="AC_CF0194_dcsae1">dcsae1!$AC$1:$AC$675</definedName>
    <definedName name="AC_CL0014_DABTG1">#REF!</definedName>
    <definedName name="AC_FA0153_DABTI1">#REF!</definedName>
    <definedName name="AC_FA0153_DACLI1_s">#REF!</definedName>
    <definedName name="AC_FA0153_DACLI2_s">#REF!</definedName>
    <definedName name="AC_FA0153_DBCLI1">#REF!</definedName>
    <definedName name="AC_FA0153_DBSAI1">#REF!</definedName>
    <definedName name="AC_FA0153_DCSAI1">#REF!</definedName>
    <definedName name="AC_FA0189_DACLA1_s">#REF!</definedName>
    <definedName name="AC_FA0189_DACLA2_s">#REF!</definedName>
    <definedName name="AC_FA0189_DBCLA1">#REF!</definedName>
    <definedName name="AC_FA0189_dbcla1_s">#REF!</definedName>
    <definedName name="AC_FL0018_DACLG1_s">#REF!</definedName>
    <definedName name="AC_FL0018_DBCLG1">#REF!</definedName>
    <definedName name="AC_MI0023_DABTD1">#REF!</definedName>
    <definedName name="AC_MI0026_DABTD1">#REF!</definedName>
    <definedName name="AC_MI0026_dcsad1_s">#REF!</definedName>
    <definedName name="AC_MI0174_dabtd1">#REF!</definedName>
    <definedName name="AC_MI0174_dbcld1_s">#REF!</definedName>
    <definedName name="AC_MI0174_dbsad1">dbsad1!$AC$1:$AC$677</definedName>
    <definedName name="AC_MI0174_DCSAD1">#REF!</definedName>
    <definedName name="AC_NO0283_DACLJ1_s">#REF!</definedName>
    <definedName name="AC_NO0283_DACLJ2_s">#REF!</definedName>
    <definedName name="AC_NO0283_DBCLJ1">#REF!</definedName>
    <definedName name="AC_NO0338_DABTC1">#REF!</definedName>
    <definedName name="AC_NO0338_DACLC1_s">#REF!</definedName>
    <definedName name="AC_NO0338_DACLC2_s">#REF!</definedName>
    <definedName name="AC_NO0338_DBCLC1">#REF!</definedName>
    <definedName name="AC_NO0338_DBSAC1">#REF!</definedName>
    <definedName name="AC_NO0338_DCSAC1">#REF!</definedName>
    <definedName name="AC_NO0702_DABTH1">#REF!</definedName>
    <definedName name="AC_NO0702_DACLH1_s">#REF!</definedName>
    <definedName name="AC_NO0702_DACLH2_s">#REF!</definedName>
    <definedName name="AC_NO0702_DBCLH1">#REF!</definedName>
    <definedName name="AC_NO0702_dbclh1_s">#REF!</definedName>
    <definedName name="AC_NO0702_DBSAH1">#REF!</definedName>
    <definedName name="AC_NO0702_DCSAH1">#REF!</definedName>
    <definedName name="AC_NO0702_dcsah1_s">#REF!</definedName>
    <definedName name="AC_PK0111_DACLG2_s">#REF!</definedName>
    <definedName name="AC_PS0054_DBCLL1">#REF!</definedName>
    <definedName name="AC_PS0054_DBSAL1">#REF!</definedName>
    <definedName name="AC_PS0054_DCSAL1">#REF!</definedName>
    <definedName name="AC_SE0003_DACLD1_s">#REF!</definedName>
    <definedName name="AC_SE0003_DACLD2_s">#REF!</definedName>
    <definedName name="AC_SE0003_DBCLD1">#REF!</definedName>
    <definedName name="AC_SE0003_dbcld1_s">#REF!</definedName>
    <definedName name="AC_SE0003_DBSAD1">#REF!</definedName>
    <definedName name="AC_SE0003_dcsad1_s">#REF!</definedName>
    <definedName name="AC_SE0004_DBSAD1">#REF!</definedName>
    <definedName name="AC_WM0195_DABTE1">#REF!</definedName>
    <definedName name="AC_WM0195_DACLE1_s">#REF!</definedName>
    <definedName name="AC_WM0195_DACLE2_s">#REF!</definedName>
    <definedName name="AC_WM0195_DBCLE1">#REF!</definedName>
    <definedName name="AC_WM0195_dbcle1_s">#REF!</definedName>
    <definedName name="AC_WM0195_DBSAE1">#REF!</definedName>
    <definedName name="AC_WM0195_DCSAE1">#REF!</definedName>
    <definedName name="AC_WM0195_dcsae1_s">#REF!</definedName>
    <definedName name="AD_CF0071_DBSAM1">#REF!</definedName>
    <definedName name="AD_CF0080_DABTG1">#REF!</definedName>
    <definedName name="AD_CF0195_dabte1">#REF!</definedName>
    <definedName name="AD_CF0195_dbsae1">dbsae1!$AD$1:$AD$677</definedName>
    <definedName name="AD_CF0195_dcsae1">dcsae1!$AD$1:$AD$675</definedName>
    <definedName name="AD_CL0017_DCSAG1">#REF!</definedName>
    <definedName name="AD_FA0154_DABTI1">#REF!</definedName>
    <definedName name="AD_FA0154_DACLI1_s">#REF!</definedName>
    <definedName name="AD_FA0154_DACLI2_s">#REF!</definedName>
    <definedName name="AD_FA0154_DBCLI1">#REF!</definedName>
    <definedName name="AD_FA0154_DBSAI1">#REF!</definedName>
    <definedName name="AD_FA0154_DCSAI1">#REF!</definedName>
    <definedName name="AD_FL0018_DABTG1">#REF!</definedName>
    <definedName name="AD_MI0026_DABTD1">#REF!</definedName>
    <definedName name="AD_MI0137_DABTC1">#REF!</definedName>
    <definedName name="AD_MI0137_DACLC1_s">#REF!</definedName>
    <definedName name="AD_MI0137_DACLC2_s">#REF!</definedName>
    <definedName name="AD_MI0137_DBCLC1">#REF!</definedName>
    <definedName name="AD_MI0137_DBSAC1">#REF!</definedName>
    <definedName name="AD_MI0137_DCSAC1">#REF!</definedName>
    <definedName name="AD_MI0174_DABTD1">#REF!</definedName>
    <definedName name="AD_MI0174_dcsad1_s">#REF!</definedName>
    <definedName name="AD_NO0567_DABTH1">#REF!</definedName>
    <definedName name="AD_NO0567_DACLH1_s">#REF!</definedName>
    <definedName name="AD_NO0567_DACLH2_s">#REF!</definedName>
    <definedName name="AD_NO0567_DBCLH1">#REF!</definedName>
    <definedName name="AD_NO0567_dbclh1_s">#REF!</definedName>
    <definedName name="AD_NO0567_DBSAH1">#REF!</definedName>
    <definedName name="AD_NO0567_DCSAH1">#REF!</definedName>
    <definedName name="AD_NO0567_dcsah1_s">#REF!</definedName>
    <definedName name="AD_PK0158_DACLG2_s">#REF!</definedName>
    <definedName name="AD_PS0055_DBCLL1">#REF!</definedName>
    <definedName name="AD_PS0055_DBSAL1">#REF!</definedName>
    <definedName name="AD_PS0055_DCSAL1">#REF!</definedName>
    <definedName name="AD_S10003_DBSAB1">#REF!</definedName>
    <definedName name="AD_SE0003_dabtd1">#REF!</definedName>
    <definedName name="AD_SE0003_dbcld1_s">#REF!</definedName>
    <definedName name="AD_SE0003_dbsad1">dbsad1!$AD$1:$AD$677</definedName>
    <definedName name="AD_SE0003_DCSAD1">#REF!</definedName>
    <definedName name="AD_SE0004_dabtd1">#REF!</definedName>
    <definedName name="AD_SE0004_DACLD1_s">#REF!</definedName>
    <definedName name="AD_SE0004_DACLD2_s">#REF!</definedName>
    <definedName name="AD_SE0004_DBCLD1">#REF!</definedName>
    <definedName name="AD_SE0004_dbcld1_s">#REF!</definedName>
    <definedName name="AD_SE0004_DBSAD1">#REF!</definedName>
    <definedName name="AD_SE0004_dcsad1_s">#REF!</definedName>
    <definedName name="AD_SE0011_DBSAA1">#REF!</definedName>
    <definedName name="AD_WM0196_DABTE1">#REF!</definedName>
    <definedName name="AD_WM0196_DACLE1_s">#REF!</definedName>
    <definedName name="AD_WM0196_DACLE2_s">#REF!</definedName>
    <definedName name="AD_WM0196_DBCLE1">#REF!</definedName>
    <definedName name="AD_WM0196_dbcle1_s">#REF!</definedName>
    <definedName name="AD_WM0196_DBSAE1">#REF!</definedName>
    <definedName name="AD_WM0196_DCSAE1">#REF!</definedName>
    <definedName name="AD_WM0196_dcsae1_s">#REF!</definedName>
    <definedName name="AE_B10171_DABTH1">#REF!</definedName>
    <definedName name="AE_B10171_DACLH1_s">#REF!</definedName>
    <definedName name="AE_B10171_DACLH2_s">#REF!</definedName>
    <definedName name="AE_B10171_DBCLH1">#REF!</definedName>
    <definedName name="AE_B10171_dbclh1_s">#REF!</definedName>
    <definedName name="AE_B10171_DBSAH1">#REF!</definedName>
    <definedName name="AE_B10171_DCSAH1">#REF!</definedName>
    <definedName name="AE_B10171_dcsah1_s">#REF!</definedName>
    <definedName name="AE_CF0030_dbsae1">dbsae1!$AE$1:$AE$677</definedName>
    <definedName name="AE_CF0058_DBSAM1">#REF!</definedName>
    <definedName name="AE_CF0153_dcsae1">dcsae1!$AE$1:$AE$675</definedName>
    <definedName name="AE_CF0197_dabte1">#REF!</definedName>
    <definedName name="AE_CL0014_DACLG2_s">#REF!</definedName>
    <definedName name="AE_FL0004_DBCLL1">#REF!</definedName>
    <definedName name="AE_FL0004_DBSAL1">#REF!</definedName>
    <definedName name="AE_FL0004_DCSAL1">#REF!</definedName>
    <definedName name="AE_FL0011_DABTG1">#REF!</definedName>
    <definedName name="AE_MI0134_DABTC1">#REF!</definedName>
    <definedName name="AE_MI0134_DACLC1_s">#REF!</definedName>
    <definedName name="AE_MI0134_DACLC2_s">#REF!</definedName>
    <definedName name="AE_MI0134_DBCLC1">#REF!</definedName>
    <definedName name="AE_MI0134_DBSAC1">#REF!</definedName>
    <definedName name="AE_MI0134_DCSAC1">#REF!</definedName>
    <definedName name="AE_MI0174_DABTD1">#REF!</definedName>
    <definedName name="AE_SE0003_DABTD1">#REF!</definedName>
    <definedName name="AE_SE0003_dcsad1_s">#REF!</definedName>
    <definedName name="AE_SE0004_dabtd1">#REF!</definedName>
    <definedName name="AE_SE0004_dbcld1_s">#REF!</definedName>
    <definedName name="AE_SE0004_dbsad1">dbsad1!$AE$1:$AE$677</definedName>
    <definedName name="AE_SE0004_DCSAD1">#REF!</definedName>
    <definedName name="AE_WM0197_DABTE1">#REF!</definedName>
    <definedName name="AE_WM0197_DACLE1_s">#REF!</definedName>
    <definedName name="AE_WM0197_DACLE2_s">#REF!</definedName>
    <definedName name="AE_WM0197_DBCLE1">#REF!</definedName>
    <definedName name="AE_WM0197_dbcle1_s">#REF!</definedName>
    <definedName name="AE_WM0197_DBSAE1">#REF!</definedName>
    <definedName name="AE_WM0197_DCSAE1">#REF!</definedName>
    <definedName name="AE_WM0197_dcsae1_s">#REF!</definedName>
    <definedName name="AF_A10004_DBSAC1">#REF!</definedName>
    <definedName name="AF_CF0154_dcsae1">dcsae1!$AF$1:$AF$675</definedName>
    <definedName name="AF_CF0188_dbsae1">dbsae1!$AF$1:$AF$677</definedName>
    <definedName name="AF_CF0198_dabte1">#REF!</definedName>
    <definedName name="AF_FL0017_DABTG1">#REF!</definedName>
    <definedName name="AF_FL0018_DACLG2_s">#REF!</definedName>
    <definedName name="AF_NO0386_DABTH1">#REF!</definedName>
    <definedName name="AF_NO0386_DACLH1_s">#REF!</definedName>
    <definedName name="AF_NO0386_DACLH2_s">#REF!</definedName>
    <definedName name="AF_NO0386_DBCLH1">#REF!</definedName>
    <definedName name="AF_NO0386_dbclh1_s">#REF!</definedName>
    <definedName name="AF_NO0386_DBSAH1">#REF!</definedName>
    <definedName name="AF_NO0386_DCSAH1">#REF!</definedName>
    <definedName name="AF_NO0386_dcsah1_s">#REF!</definedName>
    <definedName name="AF_SE0003_DABTD1">#REF!</definedName>
    <definedName name="AF_SE0003_DBCLL1">#REF!</definedName>
    <definedName name="AF_SE0003_DBSAL1">#REF!</definedName>
    <definedName name="AF_SE0003_DCSAL1">#REF!</definedName>
    <definedName name="AF_SE0004_DABTD1">#REF!</definedName>
    <definedName name="AF_SE0004_dcsad1_s">#REF!</definedName>
    <definedName name="AF_WM0199_DABTE1">#REF!</definedName>
    <definedName name="AF_WM0199_DACLE1_s">#REF!</definedName>
    <definedName name="AF_WM0199_DACLE2_s">#REF!</definedName>
    <definedName name="AF_WM0199_DBCLE1">#REF!</definedName>
    <definedName name="AF_WM0199_dbcle1_s">#REF!</definedName>
    <definedName name="AF_WM0199_DBSAE1">#REF!</definedName>
    <definedName name="AF_WM0199_DCSAE1">#REF!</definedName>
    <definedName name="AF_WM0199_dcsae1_s">#REF!</definedName>
    <definedName name="AG_A20004_DBSAC1">#REF!</definedName>
    <definedName name="AG_FL0019_DABTG1">#REF!</definedName>
    <definedName name="AG_K20158_DABTE1">#REF!</definedName>
    <definedName name="AG_K20158_DACLE1_s">#REF!</definedName>
    <definedName name="AG_K20158_DACLE2_s">#REF!</definedName>
    <definedName name="AG_K20158_DBCLE1">#REF!</definedName>
    <definedName name="AG_K20158_dbcle1_s">#REF!</definedName>
    <definedName name="AG_K20158_DBSAE1">#REF!</definedName>
    <definedName name="AG_K20158_DCSAE1">#REF!</definedName>
    <definedName name="AG_K20158_dcsae1_s">#REF!</definedName>
    <definedName name="AG_NO0727_DABTH1">#REF!</definedName>
    <definedName name="AG_NO0727_DACLH1_s">#REF!</definedName>
    <definedName name="AG_NO0727_DACLH2_s">#REF!</definedName>
    <definedName name="AG_NO0727_DBCLH1">#REF!</definedName>
    <definedName name="AG_NO0727_dbclh1_s">#REF!</definedName>
    <definedName name="AG_NO0727_DBSAH1">#REF!</definedName>
    <definedName name="AG_NO0727_DCSAH1">#REF!</definedName>
    <definedName name="AG_NO0727_dcsah1_s">#REF!</definedName>
    <definedName name="AG_PC0410_dabte1">#REF!</definedName>
    <definedName name="AG_PC0410_dbsae1">dbsae1!$AG$1:$AG$677</definedName>
    <definedName name="AG_PC0410_dcsae1">dcsae1!$AG$1:$AG$675</definedName>
    <definedName name="AG_PS0063_DBCLL1">#REF!</definedName>
    <definedName name="AG_PS0063_DBSAL1">#REF!</definedName>
    <definedName name="AG_PS0063_DCSAL1">#REF!</definedName>
    <definedName name="AG_SE0004_DABTD1">#REF!</definedName>
    <definedName name="AH_FL0013_DABTE1">#REF!</definedName>
    <definedName name="AH_FL0013_DACLE1_s">#REF!</definedName>
    <definedName name="AH_FL0013_DACLE2_s">#REF!</definedName>
    <definedName name="AH_FL0013_DBCLE1">#REF!</definedName>
    <definedName name="AH_FL0013_dbcle1_s">#REF!</definedName>
    <definedName name="AH_FL0013_DBSAE1">#REF!</definedName>
    <definedName name="AH_FL0013_DCSAE1">#REF!</definedName>
    <definedName name="AH_FL0013_dcsae1_s">#REF!</definedName>
    <definedName name="AH_NO0728_DABTH1">#REF!</definedName>
    <definedName name="AH_NO0728_DACLH1_s">#REF!</definedName>
    <definedName name="AH_NO0728_DACLH2_s">#REF!</definedName>
    <definedName name="AH_NO0728_DBCLH1">#REF!</definedName>
    <definedName name="AH_NO0728_dbclh1_s">#REF!</definedName>
    <definedName name="AH_NO0728_DBSAH1">#REF!</definedName>
    <definedName name="AH_NO0728_DCSAH1">#REF!</definedName>
    <definedName name="AH_NO0728_dcsah1_s">#REF!</definedName>
    <definedName name="AH_PS0064_DBCLL1">#REF!</definedName>
    <definedName name="AH_PS0064_DBSAL1">#REF!</definedName>
    <definedName name="AH_PS0064_DCSAL1">#REF!</definedName>
    <definedName name="E_CL0015_DBSAM1">#REF!</definedName>
    <definedName name="E_FA0197_DABTA1">#REF!</definedName>
    <definedName name="E_FA0197_DACLA1_s">#REF!</definedName>
    <definedName name="E_FA0197_DACLA2_s">#REF!</definedName>
    <definedName name="E_FA0197_DBCLA1">#REF!</definedName>
    <definedName name="E_FA0197_dbcla1_s">#REF!</definedName>
    <definedName name="E_FA0197_DBSAA1" localSheetId="1">#REF!</definedName>
    <definedName name="E_FA0197_DBSAA1">#REF!</definedName>
    <definedName name="E_FA0197_DCSAA1">#REF!</definedName>
    <definedName name="E_FA0197_dcsaa1_s" localSheetId="1">#REF!</definedName>
    <definedName name="E_FA0197_dcsaa1_s">#REF!</definedName>
    <definedName name="E_FA0198_DABTB1">#REF!</definedName>
    <definedName name="E_FA0198_DACLB1_s">#REF!</definedName>
    <definedName name="E_FA0198_DACLB2_s">#REF!</definedName>
    <definedName name="E_FA0198_DBCLB1">#REF!</definedName>
    <definedName name="E_FA0198_dbclb1_s">#REF!</definedName>
    <definedName name="E_FA0198_DBSAB1">#REF!</definedName>
    <definedName name="E_FA0198_DCSAB1">#REF!</definedName>
    <definedName name="E_K10164_DABTF1">#REF!</definedName>
    <definedName name="E_K10164_DACLF1_s">#REF!</definedName>
    <definedName name="E_K10164_DACLF2_s">#REF!</definedName>
    <definedName name="E_K10164_DBCLF1">#REF!</definedName>
    <definedName name="E_K10164_DBSAF1">#REF!</definedName>
    <definedName name="E_K10164_DCSAF1">#REF!</definedName>
    <definedName name="E_NO0090_DABTG1">#REF!</definedName>
    <definedName name="E_NO0244_DABTJ1">#REF!</definedName>
    <definedName name="E_NO0244_DACLJ1_s">#REF!</definedName>
    <definedName name="E_NO0244_DACLJ2_s">#REF!</definedName>
    <definedName name="E_NO0244_DBCLJ1">#REF!</definedName>
    <definedName name="E_NO0244_DBSAJ1">#REF!</definedName>
    <definedName name="E_NO0244_DCSAJ1">#REF!</definedName>
    <definedName name="E_NO0708_DABTI1">#REF!</definedName>
    <definedName name="E_NO0708_DACLI1_s">#REF!</definedName>
    <definedName name="E_NO0708_DACLI2_s">#REF!</definedName>
    <definedName name="E_NO0708_DBCLI1">#REF!</definedName>
    <definedName name="E_NO0708_DBSAI1">#REF!</definedName>
    <definedName name="E_NO0708_DCSAI1">#REF!</definedName>
    <definedName name="E_PS0007_DBCLL1">#REF!</definedName>
    <definedName name="E_PS0007_DBSAL1">#REF!</definedName>
    <definedName name="E_PS0007_DCSAL1">#REF!</definedName>
    <definedName name="E_WE0003_DABTE1">#REF!</definedName>
    <definedName name="E_WE0003_DACLE1_s">#REF!</definedName>
    <definedName name="E_WE0003_DACLE2_s">#REF!</definedName>
    <definedName name="E_WE0003_DBCLE1">#REF!</definedName>
    <definedName name="E_WE0003_dbcle1_s">#REF!</definedName>
    <definedName name="E_WE0003_DBSAE1">#REF!</definedName>
    <definedName name="E_WE0003_dbsaf1">dbsaf1!$E$1:$E$677</definedName>
    <definedName name="E_WE0003_DCSAE1">#REF!</definedName>
    <definedName name="E_WE0003_dcsae1_s">#REF!</definedName>
    <definedName name="E_WE0003_dcsaf1">dcsaf1!$E$1:$E$675</definedName>
    <definedName name="E_WM0086_dabte1">#REF!</definedName>
    <definedName name="E_WM0086_dbsae1">dbsae1!$E$1:$E$677</definedName>
    <definedName name="E_WM0086_dcsae1">dcsae1!$E$1:$E$675</definedName>
    <definedName name="E_WM0101_DABTC1">#REF!</definedName>
    <definedName name="E_WM0101_DACLC1_s">#REF!</definedName>
    <definedName name="E_WM0101_DACLC2_s">#REF!</definedName>
    <definedName name="E_WM0101_DBCLC1">#REF!</definedName>
    <definedName name="E_WM0101_DBSAC1">#REF!</definedName>
    <definedName name="E_WM0101_DCSAC1">#REF!</definedName>
    <definedName name="E_WM0106_DABTG1">#REF!</definedName>
    <definedName name="E_WM0106_DACLG1_s">#REF!</definedName>
    <definedName name="E_WM0106_DACLG2_s">#REF!</definedName>
    <definedName name="E_WM0106_DBCLG1">#REF!</definedName>
    <definedName name="E_WM0106_DBSAG1">#REF!</definedName>
    <definedName name="E_WM0106_DCSAG1">#REF!</definedName>
    <definedName name="E_WM0145_DABTD1">#REF!</definedName>
    <definedName name="E_WM0145_DACLD1_s">#REF!</definedName>
    <definedName name="E_WM0145_DACLD2_s">#REF!</definedName>
    <definedName name="E_WM0145_DBCLD1">#REF!</definedName>
    <definedName name="E_WM0145_dbcld1_s">#REF!</definedName>
    <definedName name="E_WM0145_DBSAD1" localSheetId="1">#REF!</definedName>
    <definedName name="E_WM0145_DBSAD1">#REF!</definedName>
    <definedName name="E_WM0145_DCSAD1">#REF!</definedName>
    <definedName name="E_WM0145_dcsad1_s" localSheetId="1">#REF!</definedName>
    <definedName name="E_WM0145_dcsad1_s">#REF!</definedName>
    <definedName name="E_WM0182_DABTK1">#REF!</definedName>
    <definedName name="E_WM0182_DACLK1_s">#REF!</definedName>
    <definedName name="E_WM0182_DACLK2_s">#REF!</definedName>
    <definedName name="E_WM0182_DBCLK1">#REF!</definedName>
    <definedName name="E_WM0182_DBSAK1">#REF!</definedName>
    <definedName name="E_WM0182_DCSAK1">#REF!</definedName>
    <definedName name="E_WM0265_DABTH1">#REF!</definedName>
    <definedName name="E_WM0265_DACLH1_s">#REF!</definedName>
    <definedName name="E_WM0265_DACLH2_s">#REF!</definedName>
    <definedName name="E_WM0265_DBCLH1">#REF!</definedName>
    <definedName name="E_WM0265_dbclh1_s">#REF!</definedName>
    <definedName name="E_WM0265_DBSAH1">#REF!</definedName>
    <definedName name="E_WM0265_DCSAH1">#REF!</definedName>
    <definedName name="E_WM0265_dcsah1_s">#REF!</definedName>
    <definedName name="F_CF0045_DABTE1">#REF!</definedName>
    <definedName name="F_CF0045_DACLE2_s">#REF!</definedName>
    <definedName name="F_CF0045_dbcle1_s">#REF!</definedName>
    <definedName name="F_CF0045_dcsae1_s">#REF!</definedName>
    <definedName name="F_FA0013_DABTA1">#REF!</definedName>
    <definedName name="F_FA0013_DACLA1_s">#REF!</definedName>
    <definedName name="F_FA0013_DACLA2_s">#REF!</definedName>
    <definedName name="F_FA0013_DBCLA1">#REF!</definedName>
    <definedName name="F_FA0013_dbcla1_s">#REF!</definedName>
    <definedName name="F_FA0013_DBSAA1" localSheetId="1">#REF!</definedName>
    <definedName name="F_FA0013_DBSAA1">#REF!</definedName>
    <definedName name="F_FA0013_DCSAA1">#REF!</definedName>
    <definedName name="F_FA0013_dcsaa1_s" localSheetId="1">#REF!</definedName>
    <definedName name="F_FA0013_dcsaa1_s">#REF!</definedName>
    <definedName name="F_FA0014_DABTB1">#REF!</definedName>
    <definedName name="F_FA0014_DACLB1_s">#REF!</definedName>
    <definedName name="F_FA0014_DACLB2_s">#REF!</definedName>
    <definedName name="F_FA0014_DBCLB1">#REF!</definedName>
    <definedName name="F_FA0014_dbclb1_s">#REF!</definedName>
    <definedName name="F_FA0014_DBSAB1">#REF!</definedName>
    <definedName name="F_FA0014_DCSAB1">#REF!</definedName>
    <definedName name="F_FL0001_DABTF1">#REF!</definedName>
    <definedName name="F_FL0001_DACLF1_s">#REF!</definedName>
    <definedName name="F_FL0001_DACLF2_s">#REF!</definedName>
    <definedName name="F_FL0001_DBCLF1">#REF!</definedName>
    <definedName name="F_FL0001_DBSAF1">#REF!</definedName>
    <definedName name="F_FL0001_DCSAF1">#REF!</definedName>
    <definedName name="F_FL0005_DBSAM1">#REF!</definedName>
    <definedName name="F_K10134_DABTK1">#REF!</definedName>
    <definedName name="F_K10134_DACLK1_s">#REF!</definedName>
    <definedName name="F_K10134_DACLK2_s">#REF!</definedName>
    <definedName name="F_K10134_DBCLK1">#REF!</definedName>
    <definedName name="F_K10134_DBSAK1">#REF!</definedName>
    <definedName name="F_K10134_DCSAK1">#REF!</definedName>
    <definedName name="F_NO0252_DABTJ1">#REF!</definedName>
    <definedName name="F_NO0252_DACLJ1_s">#REF!</definedName>
    <definedName name="F_NO0252_DACLJ2_s">#REF!</definedName>
    <definedName name="F_NO0252_DBCLJ1">#REF!</definedName>
    <definedName name="F_NO0252_DBSAJ1">#REF!</definedName>
    <definedName name="F_NO0252_DCSAJ1">#REF!</definedName>
    <definedName name="F_NO0709_DABTI1">#REF!</definedName>
    <definedName name="F_NO0709_DACLI1_s">#REF!</definedName>
    <definedName name="F_NO0709_DACLI2_s">#REF!</definedName>
    <definedName name="F_NO0709_DBCLI1">#REF!</definedName>
    <definedName name="F_NO0709_DBSAI1">#REF!</definedName>
    <definedName name="F_NO0709_DCSAI1">#REF!</definedName>
    <definedName name="F_PC0257_dabte1">#REF!</definedName>
    <definedName name="F_PC0257_dbsae1">dbsae1!$F$1:$F$677</definedName>
    <definedName name="F_PC0257_dcsae1">dcsae1!$F$1:$F$675</definedName>
    <definedName name="F_PS0011_DBCLL1">#REF!</definedName>
    <definedName name="F_PS0011_DBSAL1">#REF!</definedName>
    <definedName name="F_PS0011_DCSAL1">#REF!</definedName>
    <definedName name="F_WE0002_DABTE1">#REF!</definedName>
    <definedName name="F_WE0002_DACLE1_s">#REF!</definedName>
    <definedName name="F_WE0002_DBCLE1">#REF!</definedName>
    <definedName name="F_WE0002_dbcle1_s">#REF!</definedName>
    <definedName name="F_WE0002_DBSAE1">#REF!</definedName>
    <definedName name="F_WE0002_dbsaf1">dbsaf1!$F$1:$F$677</definedName>
    <definedName name="F_WE0002_DCSAE1">#REF!</definedName>
    <definedName name="F_WE0002_dcsae1_s">#REF!</definedName>
    <definedName name="F_WE0002_dcsaf1">dcsaf1!$F$1:$F$675</definedName>
    <definedName name="F_WE0081_DABTH1">#REF!</definedName>
    <definedName name="F_WE0081_DACLH1_s">#REF!</definedName>
    <definedName name="F_WE0081_DACLH2_s">#REF!</definedName>
    <definedName name="F_WE0081_DBCLH1">#REF!</definedName>
    <definedName name="F_WE0081_dbclh1_s">#REF!</definedName>
    <definedName name="F_WE0081_DBSAH1">#REF!</definedName>
    <definedName name="F_WE0081_DCSAH1">#REF!</definedName>
    <definedName name="F_WE0081_dcsah1_s">#REF!</definedName>
    <definedName name="F_WM0091_DABTC1">#REF!</definedName>
    <definedName name="F_WM0091_DACLC1_s">#REF!</definedName>
    <definedName name="F_WM0091_DACLC2_s">#REF!</definedName>
    <definedName name="F_WM0091_DBCLC1">#REF!</definedName>
    <definedName name="F_WM0091_DBSAC1">#REF!</definedName>
    <definedName name="F_WM0091_DCSAC1">#REF!</definedName>
    <definedName name="F_WM0111_DABTG1">#REF!</definedName>
    <definedName name="F_WM0111_DACLG1_s">#REF!</definedName>
    <definedName name="F_WM0111_DACLG2_s">#REF!</definedName>
    <definedName name="F_WM0111_DBCLG1">#REF!</definedName>
    <definedName name="F_WM0111_DBSAG1">#REF!</definedName>
    <definedName name="F_WM0111_DCSAG1">#REF!</definedName>
    <definedName name="F_WM0126_DABTG1">#REF!</definedName>
    <definedName name="F_WM0146_DABTD1">#REF!</definedName>
    <definedName name="F_WM0146_DACLD1_s">#REF!</definedName>
    <definedName name="F_WM0146_DACLD2_s">#REF!</definedName>
    <definedName name="F_WM0146_DBCLD1">#REF!</definedName>
    <definedName name="F_WM0146_dbcld1_s">#REF!</definedName>
    <definedName name="F_WM0146_DBSAD1" localSheetId="1">#REF!</definedName>
    <definedName name="F_WM0146_DBSAD1">#REF!</definedName>
    <definedName name="F_WM0146_DCSAD1">#REF!</definedName>
    <definedName name="F_WM0146_dcsad1_s" localSheetId="1">#REF!</definedName>
    <definedName name="F_WM0146_dcsad1_s">#REF!</definedName>
    <definedName name="G_CF0096_dabte1">#REF!</definedName>
    <definedName name="G_CF0096_dbsae1">dbsae1!$G$1:$G$677</definedName>
    <definedName name="G_CF0096_dcsae1">dcsae1!$G$1:$G$675</definedName>
    <definedName name="G_CL0016_DBSAM1">#REF!</definedName>
    <definedName name="G_FA0029_DABTA1">#REF!</definedName>
    <definedName name="G_FA0029_DACLA1_s">#REF!</definedName>
    <definedName name="G_FA0029_DACLA2_s">#REF!</definedName>
    <definedName name="G_FA0029_DBCLA1">#REF!</definedName>
    <definedName name="G_FA0029_dbcla1_s">#REF!</definedName>
    <definedName name="G_FA0029_DBSAA1" localSheetId="1">#REF!</definedName>
    <definedName name="G_FA0029_DBSAA1">#REF!</definedName>
    <definedName name="G_FA0029_DCSAA1">#REF!</definedName>
    <definedName name="G_FA0029_dcsaa1_s" localSheetId="1">#REF!</definedName>
    <definedName name="G_FA0029_dcsaa1_s">#REF!</definedName>
    <definedName name="G_FA0030_DABTB1">#REF!</definedName>
    <definedName name="G_FA0030_DACLB1_s">#REF!</definedName>
    <definedName name="G_FA0030_DACLB2_s">#REF!</definedName>
    <definedName name="G_FA0030_DBCLB1">#REF!</definedName>
    <definedName name="G_FA0030_dbclb1_s">#REF!</definedName>
    <definedName name="G_FA0030_DBSAB1">#REF!</definedName>
    <definedName name="G_FA0030_DCSAB1">#REF!</definedName>
    <definedName name="G_K10170_DABTF1">#REF!</definedName>
    <definedName name="G_K10170_DACLF1_s">#REF!</definedName>
    <definedName name="G_K10170_DACLF2_s">#REF!</definedName>
    <definedName name="G_K10170_DBCLF1">#REF!</definedName>
    <definedName name="G_K10170_DBSAF1">#REF!</definedName>
    <definedName name="G_K10170_DCSAF1">#REF!</definedName>
    <definedName name="G_K20134_DABTK1">#REF!</definedName>
    <definedName name="G_K20134_DACLK1_s">#REF!</definedName>
    <definedName name="G_K20134_DACLK2_s">#REF!</definedName>
    <definedName name="G_K20134_DBCLK1">#REF!</definedName>
    <definedName name="G_K20134_DBSAK1">#REF!</definedName>
    <definedName name="G_K20134_DCSAK1">#REF!</definedName>
    <definedName name="G_NO0090_DABTG1">#REF!</definedName>
    <definedName name="G_NO0090_DACLG1_s">#REF!</definedName>
    <definedName name="G_NO0090_DACLG2_s">#REF!</definedName>
    <definedName name="G_NO0090_DBCLG1">#REF!</definedName>
    <definedName name="G_NO0090_DBSAG1">#REF!</definedName>
    <definedName name="G_NO0090_DCSAG1">#REF!</definedName>
    <definedName name="G_NO0270_DABTJ1">#REF!</definedName>
    <definedName name="G_NO0270_DACLJ1_s">#REF!</definedName>
    <definedName name="G_NO0270_DACLJ2_s">#REF!</definedName>
    <definedName name="G_NO0270_DBCLJ1">#REF!</definedName>
    <definedName name="G_NO0270_DBSAJ1">#REF!</definedName>
    <definedName name="G_NO0270_DCSAJ1">#REF!</definedName>
    <definedName name="G_NO0391_DABTH1">#REF!</definedName>
    <definedName name="G_NO0391_DACLH1_s">#REF!</definedName>
    <definedName name="G_NO0391_DACLH2_s">#REF!</definedName>
    <definedName name="G_NO0391_DBCLH1">#REF!</definedName>
    <definedName name="G_NO0391_dbclh1_s">#REF!</definedName>
    <definedName name="G_NO0391_DBSAH1">#REF!</definedName>
    <definedName name="G_NO0391_DCSAH1">#REF!</definedName>
    <definedName name="G_NO0391_dcsah1_s">#REF!</definedName>
    <definedName name="G_NO0710_DABTI1">#REF!</definedName>
    <definedName name="G_NO0710_DACLI1_s">#REF!</definedName>
    <definedName name="G_NO0710_DACLI2_s">#REF!</definedName>
    <definedName name="G_NO0710_DBCLI1">#REF!</definedName>
    <definedName name="G_NO0710_DBSAI1">#REF!</definedName>
    <definedName name="G_NO0710_DCSAI1">#REF!</definedName>
    <definedName name="G_PS0012_DBCLL1">#REF!</definedName>
    <definedName name="G_PS0012_DBSAL1">#REF!</definedName>
    <definedName name="G_PS0012_DCSAL1">#REF!</definedName>
    <definedName name="G_WE0019_DABTE1">#REF!</definedName>
    <definedName name="G_WE0019_DACLE1_s">#REF!</definedName>
    <definedName name="G_WE0019_DACLE2_s">#REF!</definedName>
    <definedName name="G_WE0019_DBCLE1">#REF!</definedName>
    <definedName name="G_WE0019_dbcle1_s">#REF!</definedName>
    <definedName name="G_WE0019_DBSAE1">#REF!</definedName>
    <definedName name="G_WE0019_dbsaf1">dbsaf1!$G$1:$G$677</definedName>
    <definedName name="G_WE0019_DCSAE1">#REF!</definedName>
    <definedName name="G_WE0019_dcsae1_s">#REF!</definedName>
    <definedName name="G_WE0019_dcsaf1">dcsaf1!$G$1:$G$675</definedName>
    <definedName name="G_WM0131_DABTG1">#REF!</definedName>
    <definedName name="G_WM0151_DABTD1">#REF!</definedName>
    <definedName name="G_WM0151_DACLD1_s">#REF!</definedName>
    <definedName name="G_WM0151_DACLD2_s">#REF!</definedName>
    <definedName name="G_WM0151_DBCLD1">#REF!</definedName>
    <definedName name="G_WM0151_dbcld1_s">#REF!</definedName>
    <definedName name="G_WM0151_DBSAD1" localSheetId="1">#REF!</definedName>
    <definedName name="G_WM0151_DBSAD1">#REF!</definedName>
    <definedName name="G_WM0151_DCSAD1">#REF!</definedName>
    <definedName name="G_WM0151_dcsad1_s" localSheetId="1">#REF!</definedName>
    <definedName name="G_WM0151_dcsad1_s">#REF!</definedName>
    <definedName name="G_WM0180_DABTC1">#REF!</definedName>
    <definedName name="G_WM0180_DACLC1_s">#REF!</definedName>
    <definedName name="G_WM0180_DACLC2_s">#REF!</definedName>
    <definedName name="G_WM0180_DBCLC1">#REF!</definedName>
    <definedName name="G_WM0180_DBSAC1">#REF!</definedName>
    <definedName name="G_WM0180_DCSAC1">#REF!</definedName>
    <definedName name="H_CF0128_dabte1">#REF!</definedName>
    <definedName name="H_CF0128_dbsae1">dbsae1!$H$1:$H$677</definedName>
    <definedName name="H_CF0128_dcsae1">dcsae1!$H$1:$H$675</definedName>
    <definedName name="H_CL0020_DBSAM1">#REF!</definedName>
    <definedName name="H_FA0065_DABTA1">#REF!</definedName>
    <definedName name="H_FA0065_DACLA1_s">#REF!</definedName>
    <definedName name="H_FA0065_DACLA2_s">#REF!</definedName>
    <definedName name="H_FA0065_DBCLA1">#REF!</definedName>
    <definedName name="H_FA0065_dbcla1_s">#REF!</definedName>
    <definedName name="H_FA0065_DBSAA1" localSheetId="1">#REF!</definedName>
    <definedName name="H_FA0065_DBSAA1">#REF!</definedName>
    <definedName name="H_FA0065_DCSAA1">#REF!</definedName>
    <definedName name="H_FA0065_dcsaa1_s" localSheetId="1">#REF!</definedName>
    <definedName name="H_FA0065_dcsaa1_s">#REF!</definedName>
    <definedName name="H_FA0066_DABTB1">#REF!</definedName>
    <definedName name="H_FA0066_DACLB1_s">#REF!</definedName>
    <definedName name="H_FA0066_DACLB2_s">#REF!</definedName>
    <definedName name="H_FA0066_DBCLB1">#REF!</definedName>
    <definedName name="H_FA0066_dbclb1_s">#REF!</definedName>
    <definedName name="H_FA0066_DBSAB1">#REF!</definedName>
    <definedName name="H_FA0066_DCSAB1">#REF!</definedName>
    <definedName name="H_K30134_DABTK1">#REF!</definedName>
    <definedName name="H_K30134_DACLK1_s">#REF!</definedName>
    <definedName name="H_K30134_DACLK2_s">#REF!</definedName>
    <definedName name="H_K30134_DBCLK1">#REF!</definedName>
    <definedName name="H_K30134_DBSAK1">#REF!</definedName>
    <definedName name="H_K30134_DCSAK1">#REF!</definedName>
    <definedName name="H_MA0015_DABTH1">#REF!</definedName>
    <definedName name="H_MA0015_DACLH1_s">#REF!</definedName>
    <definedName name="H_MA0015_DACLH2_s">#REF!</definedName>
    <definedName name="H_MA0015_DBCLH1">#REF!</definedName>
    <definedName name="H_MA0015_dbclh1_s">#REF!</definedName>
    <definedName name="H_MA0015_DBSAH1">#REF!</definedName>
    <definedName name="H_MA0015_DCSAH1">#REF!</definedName>
    <definedName name="H_MA0015_dcsah1_s">#REF!</definedName>
    <definedName name="H_NO0091_DABTG1">#REF!</definedName>
    <definedName name="H_NO0268_DABTJ1">#REF!</definedName>
    <definedName name="H_NO0268_DACLJ1_s">#REF!</definedName>
    <definedName name="H_NO0268_DACLJ2_s">#REF!</definedName>
    <definedName name="H_NO0268_DBCLJ1">#REF!</definedName>
    <definedName name="H_NO0268_DBSAJ1">#REF!</definedName>
    <definedName name="H_NO0268_DCSAJ1">#REF!</definedName>
    <definedName name="H_NO0707_DABTI1">#REF!</definedName>
    <definedName name="H_NO0707_DACLI1_s">#REF!</definedName>
    <definedName name="H_NO0707_DACLI2_s">#REF!</definedName>
    <definedName name="H_NO0707_DBCLI1">#REF!</definedName>
    <definedName name="H_NO0707_DBSAI1">#REF!</definedName>
    <definedName name="H_NO0707_DCSAI1">#REF!</definedName>
    <definedName name="H_NO0850_DABTF1">#REF!</definedName>
    <definedName name="H_NO0850_DACLF1_s">#REF!</definedName>
    <definedName name="H_NO0850_DACLF2_s">#REF!</definedName>
    <definedName name="H_NO0850_DBCLF1">#REF!</definedName>
    <definedName name="H_NO0850_DBSAF1">#REF!</definedName>
    <definedName name="H_NO0850_DCSAF1">#REF!</definedName>
    <definedName name="H_PS0015_DBCLL1">#REF!</definedName>
    <definedName name="H_PS0015_DBSAL1">#REF!</definedName>
    <definedName name="H_PS0015_DCSAL1">#REF!</definedName>
    <definedName name="H_WE0018_DABTE1">#REF!</definedName>
    <definedName name="H_WE0018_DACLE1_s">#REF!</definedName>
    <definedName name="H_WE0018_DACLE2_s">#REF!</definedName>
    <definedName name="H_WE0018_DBCLE1">#REF!</definedName>
    <definedName name="H_WE0018_dbcle1_s">#REF!</definedName>
    <definedName name="H_WE0018_DBSAE1">#REF!</definedName>
    <definedName name="H_WE0018_dbsaf1">dbsaf1!$H$1:$H$677</definedName>
    <definedName name="H_WE0018_DCSAE1">#REF!</definedName>
    <definedName name="H_WE0018_dcsae1_s">#REF!</definedName>
    <definedName name="H_WE0018_dcsaf1">dcsaf1!$H$1:$H$675</definedName>
    <definedName name="H_WM0126_DABTG1">#REF!</definedName>
    <definedName name="H_WM0126_DACLG1_s">#REF!</definedName>
    <definedName name="H_WM0126_DACLG2_s">#REF!</definedName>
    <definedName name="H_WM0126_DBCLG1">#REF!</definedName>
    <definedName name="H_WM0126_DBSAG1">#REF!</definedName>
    <definedName name="H_WM0126_DCSAG1">#REF!</definedName>
    <definedName name="H_WM0155_DABTD1">#REF!</definedName>
    <definedName name="H_WM0155_DACLD1_s">#REF!</definedName>
    <definedName name="H_WM0155_DACLD2_s">#REF!</definedName>
    <definedName name="H_WM0155_DBCLD1">#REF!</definedName>
    <definedName name="H_WM0155_dbcld1_s">#REF!</definedName>
    <definedName name="H_WM0155_DBSAD1" localSheetId="1">#REF!</definedName>
    <definedName name="H_WM0155_DBSAD1">#REF!</definedName>
    <definedName name="H_WM0155_DCSAD1">#REF!</definedName>
    <definedName name="H_WM0155_dcsad1_s" localSheetId="1">#REF!</definedName>
    <definedName name="H_WM0155_dcsad1_s">#REF!</definedName>
    <definedName name="H_WM0181_DABTC1">#REF!</definedName>
    <definedName name="H_WM0181_DACLC1_s">#REF!</definedName>
    <definedName name="H_WM0181_DACLC2_s">#REF!</definedName>
    <definedName name="H_WM0181_DBCLC1">#REF!</definedName>
    <definedName name="H_WM0181_DBSAC1">#REF!</definedName>
    <definedName name="H_WM0181_DCSAC1">#REF!</definedName>
    <definedName name="I_CF0129_dabte1">#REF!</definedName>
    <definedName name="I_CF0129_dbsae1">dbsae1!$I$1:$I$677</definedName>
    <definedName name="I_CF0129_dcsae1">dcsae1!$I$1:$I$675</definedName>
    <definedName name="I_FA0069_DABTA1">#REF!</definedName>
    <definedName name="I_FA0069_DACLA1_s">#REF!</definedName>
    <definedName name="I_FA0069_DACLA2_s">#REF!</definedName>
    <definedName name="I_FA0069_DBCLA1">#REF!</definedName>
    <definedName name="I_FA0069_dbcla1_s">#REF!</definedName>
    <definedName name="I_FA0069_DBSAA1" localSheetId="1">#REF!</definedName>
    <definedName name="I_FA0069_DBSAA1">#REF!</definedName>
    <definedName name="I_FA0069_DCSAA1">#REF!</definedName>
    <definedName name="I_FA0069_dcsaa1_s" localSheetId="1">#REF!</definedName>
    <definedName name="I_FA0069_dcsaa1_s">#REF!</definedName>
    <definedName name="I_FA0070_DABTB1">#REF!</definedName>
    <definedName name="I_FA0070_DACLB1_s">#REF!</definedName>
    <definedName name="I_FA0070_DACLB2_s">#REF!</definedName>
    <definedName name="I_FA0070_DBCLB1">#REF!</definedName>
    <definedName name="I_FA0070_dbclb1_s">#REF!</definedName>
    <definedName name="I_FA0070_DBSAB1">#REF!</definedName>
    <definedName name="I_FA0070_DCSAB1">#REF!</definedName>
    <definedName name="I_FL0014_DABTF1">#REF!</definedName>
    <definedName name="I_FL0014_DACLF1_s">#REF!</definedName>
    <definedName name="I_FL0014_DACLF2_s">#REF!</definedName>
    <definedName name="I_FL0014_DBCLF1">#REF!</definedName>
    <definedName name="I_FL0014_DBSAF1">#REF!</definedName>
    <definedName name="I_FL0014_DCSAF1">#REF!</definedName>
    <definedName name="I_K20135_DABTK1">#REF!</definedName>
    <definedName name="I_K20135_DACLK1_s">#REF!</definedName>
    <definedName name="I_K20135_DACLK2_s">#REF!</definedName>
    <definedName name="I_K20135_DBCLK1">#REF!</definedName>
    <definedName name="I_K20135_DBSAK1">#REF!</definedName>
    <definedName name="I_K20135_DCSAK1">#REF!</definedName>
    <definedName name="I_MI0005_DBSAM1">#REF!</definedName>
    <definedName name="I_NO0396_DABTH1">#REF!</definedName>
    <definedName name="I_NO0396_DACLH1_s">#REF!</definedName>
    <definedName name="I_NO0396_DACLH2_s">#REF!</definedName>
    <definedName name="I_NO0396_DBCLH1">#REF!</definedName>
    <definedName name="I_NO0396_dbclh1_s">#REF!</definedName>
    <definedName name="I_NO0396_DBSAH1">#REF!</definedName>
    <definedName name="I_NO0396_DCSAH1">#REF!</definedName>
    <definedName name="I_NO0396_dcsah1_s">#REF!</definedName>
    <definedName name="I_NO0711_DABTI1">#REF!</definedName>
    <definedName name="I_NO0711_DACLI1_s">#REF!</definedName>
    <definedName name="I_NO0711_DACLI2_s">#REF!</definedName>
    <definedName name="I_NO0711_DBCLI1">#REF!</definedName>
    <definedName name="I_NO0711_DBSAI1">#REF!</definedName>
    <definedName name="I_NO0711_DCSAI1">#REF!</definedName>
    <definedName name="I_PS0016_DBCLL1">#REF!</definedName>
    <definedName name="I_PS0016_DBSAL1">#REF!</definedName>
    <definedName name="I_PS0016_DCSAL1">#REF!</definedName>
    <definedName name="I_WM0081_dbsaf1">dbsaf1!$I$1:$I$677</definedName>
    <definedName name="I_WM0081_dcsaf1">dcsaf1!$I$1:$I$675</definedName>
    <definedName name="I_WM0086_DABTE1">#REF!</definedName>
    <definedName name="I_WM0086_DACLE1_s">#REF!</definedName>
    <definedName name="I_WM0086_DACLE2_s">#REF!</definedName>
    <definedName name="I_WM0086_DBCLE1">#REF!</definedName>
    <definedName name="I_WM0086_dbcle1_s">#REF!</definedName>
    <definedName name="I_WM0086_DBSAE1">#REF!</definedName>
    <definedName name="I_WM0086_DCSAE1">#REF!</definedName>
    <definedName name="I_WM0086_dcsae1_s">#REF!</definedName>
    <definedName name="I_WM0131_DABTG1">#REF!</definedName>
    <definedName name="I_WM0131_DACLG1_s">#REF!</definedName>
    <definedName name="I_WM0131_DACLG2_s">#REF!</definedName>
    <definedName name="I_WM0131_DBCLG1">#REF!</definedName>
    <definedName name="I_WM0131_DBSAG1">#REF!</definedName>
    <definedName name="I_WM0131_DCSAG1">#REF!</definedName>
    <definedName name="I_WM0161_DABTD1">#REF!</definedName>
    <definedName name="I_WM0161_DACLD1_s">#REF!</definedName>
    <definedName name="I_WM0161_DACLD2_s">#REF!</definedName>
    <definedName name="I_WM0161_DBCLD1">#REF!</definedName>
    <definedName name="I_WM0161_dbcld1_s">#REF!</definedName>
    <definedName name="I_WM0161_DBSAD1" localSheetId="1">#REF!</definedName>
    <definedName name="I_WM0161_DBSAD1">#REF!</definedName>
    <definedName name="I_WM0161_DCSAD1">#REF!</definedName>
    <definedName name="I_WM0161_dcsad1_s" localSheetId="1">#REF!</definedName>
    <definedName name="I_WM0161_dcsad1_s">#REF!</definedName>
    <definedName name="I_WM0182_DABTC1">#REF!</definedName>
    <definedName name="I_WM0182_DACLC1_s">#REF!</definedName>
    <definedName name="I_WM0182_DACLC2_s">#REF!</definedName>
    <definedName name="I_WM0182_DBCLC1">#REF!</definedName>
    <definedName name="I_WM0182_DBSAC1">#REF!</definedName>
    <definedName name="I_WM0182_DCSAC1">#REF!</definedName>
    <definedName name="I_WM0184_DABTG1">#REF!</definedName>
    <definedName name="I_WM0289_DABTJ1">#REF!</definedName>
    <definedName name="I_WM0289_DACLJ1_s">#REF!</definedName>
    <definedName name="I_WM0289_DACLJ2_s">#REF!</definedName>
    <definedName name="I_WM0289_DBCLJ1">#REF!</definedName>
    <definedName name="I_WM0289_DBSAJ1">#REF!</definedName>
    <definedName name="I_WM0289_DCSAJ1">#REF!</definedName>
    <definedName name="J_CF0130_dabte1">#REF!</definedName>
    <definedName name="J_CF0130_dbsae1">dbsae1!$J$1:$J$677</definedName>
    <definedName name="J_CF0130_dcsae1">dcsae1!$J$1:$J$675</definedName>
    <definedName name="J_CL0022_DBSAM1">#REF!</definedName>
    <definedName name="J_FA0073_DABTA1">#REF!</definedName>
    <definedName name="J_FA0073_DACLA1_s">#REF!</definedName>
    <definedName name="J_FA0073_DACLA2_s">#REF!</definedName>
    <definedName name="J_FA0073_DBCLA1">#REF!</definedName>
    <definedName name="J_FA0073_dbcla1_s">#REF!</definedName>
    <definedName name="J_FA0073_DBSAA1" localSheetId="1">#REF!</definedName>
    <definedName name="J_FA0073_DBSAA1">#REF!</definedName>
    <definedName name="J_FA0073_DCSAA1">#REF!</definedName>
    <definedName name="J_FA0073_dcsaa1_s" localSheetId="1">#REF!</definedName>
    <definedName name="J_FA0073_dcsaa1_s">#REF!</definedName>
    <definedName name="J_FA0074_DABTB1">#REF!</definedName>
    <definedName name="J_FA0074_DACLB1_s">#REF!</definedName>
    <definedName name="J_FA0074_DACLB2_s">#REF!</definedName>
    <definedName name="J_FA0074_DBCLB1">#REF!</definedName>
    <definedName name="J_FA0074_dbclb1_s">#REF!</definedName>
    <definedName name="J_FA0074_DBSAB1">#REF!</definedName>
    <definedName name="J_FA0074_DCSAB1">#REF!</definedName>
    <definedName name="J_K10169_DABTF1">#REF!</definedName>
    <definedName name="J_K10169_DACLF1_s">#REF!</definedName>
    <definedName name="J_K10169_DACLF2_s">#REF!</definedName>
    <definedName name="J_K10169_DBCLF1">#REF!</definedName>
    <definedName name="J_K10169_DBSAF1">#REF!</definedName>
    <definedName name="J_K10169_DCSAF1">#REF!</definedName>
    <definedName name="J_NO0091_DABTG1">#REF!</definedName>
    <definedName name="J_NO0091_DACLG1_s">#REF!</definedName>
    <definedName name="J_NO0091_DACLG2_s">#REF!</definedName>
    <definedName name="J_NO0091_DBCLG1">#REF!</definedName>
    <definedName name="J_NO0091_DBSAG1">#REF!</definedName>
    <definedName name="J_NO0091_DCSAG1">#REF!</definedName>
    <definedName name="J_NO0094_DABTG1">#REF!</definedName>
    <definedName name="J_NO0397_DABTH1">#REF!</definedName>
    <definedName name="J_NO0397_DACLH1_s">#REF!</definedName>
    <definedName name="J_NO0397_DACLH2_s">#REF!</definedName>
    <definedName name="J_NO0397_DBCLH1">#REF!</definedName>
    <definedName name="J_NO0397_dbclh1_s">#REF!</definedName>
    <definedName name="J_NO0397_DBSAH1">#REF!</definedName>
    <definedName name="J_NO0397_DCSAH1">#REF!</definedName>
    <definedName name="J_NO0397_dcsah1_s">#REF!</definedName>
    <definedName name="J_NO0715_DABTI1">#REF!</definedName>
    <definedName name="J_NO0715_DACLI1_s">#REF!</definedName>
    <definedName name="J_NO0715_DACLI2_s">#REF!</definedName>
    <definedName name="J_NO0715_DBCLI1">#REF!</definedName>
    <definedName name="J_NO0715_DBSAI1">#REF!</definedName>
    <definedName name="J_NO0715_DCSAI1">#REF!</definedName>
    <definedName name="J_NO0881_DABTK1">#REF!</definedName>
    <definedName name="J_NO0881_DACLK1_s">#REF!</definedName>
    <definedName name="J_NO0881_DACLK2_s">#REF!</definedName>
    <definedName name="J_NO0881_DBCLK1">#REF!</definedName>
    <definedName name="J_NO0881_DBSAK1">#REF!</definedName>
    <definedName name="J_NO0881_DCSAK1">#REF!</definedName>
    <definedName name="J_PC0257_DABTE1">#REF!</definedName>
    <definedName name="J_PC0257_DACLE1_s">#REF!</definedName>
    <definedName name="J_PC0257_DACLE2_s">#REF!</definedName>
    <definedName name="J_PC0257_DBCLE1">#REF!</definedName>
    <definedName name="J_PC0257_dbcle1_s">#REF!</definedName>
    <definedName name="J_PC0257_DBSAE1">#REF!</definedName>
    <definedName name="J_PC0257_DCSAE1">#REF!</definedName>
    <definedName name="J_PC0257_dcsae1_s">#REF!</definedName>
    <definedName name="J_PS0013_DBCLL1">#REF!</definedName>
    <definedName name="J_PS0013_DBSAL1">#REF!</definedName>
    <definedName name="J_PS0013_DCSAL1">#REF!</definedName>
    <definedName name="J_WM0121_dbsaf1">dbsaf1!$J$1:$J$677</definedName>
    <definedName name="J_WM0121_dcsaf1">dcsaf1!$J$1:$J$675</definedName>
    <definedName name="J_WM0163_DABTD1">#REF!</definedName>
    <definedName name="J_WM0163_DACLD1_s">#REF!</definedName>
    <definedName name="J_WM0163_DACLD2_s">#REF!</definedName>
    <definedName name="J_WM0163_DBCLD1">#REF!</definedName>
    <definedName name="J_WM0163_dbcld1_s">#REF!</definedName>
    <definedName name="J_WM0163_DBSAD1" localSheetId="1">#REF!</definedName>
    <definedName name="J_WM0163_DBSAD1">#REF!</definedName>
    <definedName name="J_WM0163_DCSAD1">#REF!</definedName>
    <definedName name="J_WM0163_dcsad1_s" localSheetId="1">#REF!</definedName>
    <definedName name="J_WM0163_dcsad1_s">#REF!</definedName>
    <definedName name="J_WM0184_DABTC1">#REF!</definedName>
    <definedName name="J_WM0184_DACLC1_s">#REF!</definedName>
    <definedName name="J_WM0184_DACLC2_s">#REF!</definedName>
    <definedName name="J_WM0184_DBCLC1">#REF!</definedName>
    <definedName name="J_WM0184_DBSAC1">#REF!</definedName>
    <definedName name="J_WM0184_DCSAC1">#REF!</definedName>
    <definedName name="J_WM0265_DABTJ1">#REF!</definedName>
    <definedName name="J_WM0265_DACLJ1_s">#REF!</definedName>
    <definedName name="J_WM0265_DACLJ2_s">#REF!</definedName>
    <definedName name="J_WM0265_DBCLJ1">#REF!</definedName>
    <definedName name="J_WM0265_DBSAJ1">#REF!</definedName>
    <definedName name="J_WM0265_DCSAJ1">#REF!</definedName>
    <definedName name="K_CF0092_dabte1">#REF!</definedName>
    <definedName name="K_CF0092_dbsae1">dbsae1!$K$1:$K$677</definedName>
    <definedName name="K_CF0092_dcsae1">dcsae1!$K$1:$K$675</definedName>
    <definedName name="K_CL0023_DBSAM1">#REF!</definedName>
    <definedName name="K_FA0077_DABTA1">#REF!</definedName>
    <definedName name="K_FA0077_DACLA1_s">#REF!</definedName>
    <definedName name="K_FA0077_DACLA2_s">#REF!</definedName>
    <definedName name="K_FA0077_DBCLA1">#REF!</definedName>
    <definedName name="K_FA0077_dbcla1_s">#REF!</definedName>
    <definedName name="K_FA0077_DBSAA1" localSheetId="1">#REF!</definedName>
    <definedName name="K_FA0077_DBSAA1">#REF!</definedName>
    <definedName name="K_FA0077_DCSAA1">#REF!</definedName>
    <definedName name="K_FA0077_dcsaa1_s" localSheetId="1">#REF!</definedName>
    <definedName name="K_FA0077_dcsaa1_s">#REF!</definedName>
    <definedName name="K_FA0078_DABTB1">#REF!</definedName>
    <definedName name="K_FA0078_DACLB1_s">#REF!</definedName>
    <definedName name="K_FA0078_DACLB2_s">#REF!</definedName>
    <definedName name="K_FA0078_DBCLB1">#REF!</definedName>
    <definedName name="K_FA0078_dbclb1_s">#REF!</definedName>
    <definedName name="K_FA0078_DBSAB1">#REF!</definedName>
    <definedName name="K_FA0078_DCSAB1">#REF!</definedName>
    <definedName name="K_NO0095_DABTG1">#REF!</definedName>
    <definedName name="K_NO0248_DABTJ1">#REF!</definedName>
    <definedName name="K_NO0248_DACLJ1_s">#REF!</definedName>
    <definedName name="K_NO0248_DACLJ2_s">#REF!</definedName>
    <definedName name="K_NO0248_DBCLJ1">#REF!</definedName>
    <definedName name="K_NO0248_DBSAJ1">#REF!</definedName>
    <definedName name="K_NO0248_DCSAJ1">#REF!</definedName>
    <definedName name="K_NO0712_DABTI1">#REF!</definedName>
    <definedName name="K_NO0712_DACLI1_s">#REF!</definedName>
    <definedName name="K_NO0712_DACLI2_s">#REF!</definedName>
    <definedName name="K_NO0712_DBCLI1">#REF!</definedName>
    <definedName name="K_NO0712_DBSAI1">#REF!</definedName>
    <definedName name="K_NO0712_DCSAI1">#REF!</definedName>
    <definedName name="K_NO0856_DABTF1">#REF!</definedName>
    <definedName name="K_NO0856_DACLF1_s">#REF!</definedName>
    <definedName name="K_NO0856_DACLF2_s">#REF!</definedName>
    <definedName name="K_NO0856_DBCLF1">#REF!</definedName>
    <definedName name="K_NO0856_DBSAF1">#REF!</definedName>
    <definedName name="K_NO0856_DCSAF1">#REF!</definedName>
    <definedName name="K_NO0886_DABTK1">#REF!</definedName>
    <definedName name="K_NO0886_DACLK1_s">#REF!</definedName>
    <definedName name="K_NO0886_DACLK2_s">#REF!</definedName>
    <definedName name="K_NO0886_DBCLK1">#REF!</definedName>
    <definedName name="K_NO0886_DBSAK1">#REF!</definedName>
    <definedName name="K_NO0886_DCSAK1">#REF!</definedName>
    <definedName name="K_PC0042_DABTD1">#REF!</definedName>
    <definedName name="K_PC0042_DACLD1_s">#REF!</definedName>
    <definedName name="K_PC0042_DACLD2_s">#REF!</definedName>
    <definedName name="K_PC0042_DBCLD1">#REF!</definedName>
    <definedName name="K_PC0042_dbcld1_s">#REF!</definedName>
    <definedName name="K_PC0042_DBSAD1" localSheetId="1">#REF!</definedName>
    <definedName name="K_PC0042_DBSAD1">#REF!</definedName>
    <definedName name="K_PC0042_DCSAD1">#REF!</definedName>
    <definedName name="K_PC0042_dcsad1_s" localSheetId="1">#REF!</definedName>
    <definedName name="K_PC0042_dcsad1_s">#REF!</definedName>
    <definedName name="K_PC0261_DABTE1">#REF!</definedName>
    <definedName name="K_PC0261_DACLE1_s">#REF!</definedName>
    <definedName name="K_PC0261_DACLE2_s">#REF!</definedName>
    <definedName name="K_PC0261_DBCLE1">#REF!</definedName>
    <definedName name="K_PC0261_dbcle1_s">#REF!</definedName>
    <definedName name="K_PC0261_DBSAE1">#REF!</definedName>
    <definedName name="K_PC0261_DCSAE1">#REF!</definedName>
    <definedName name="K_PC0261_dcsae1_s">#REF!</definedName>
    <definedName name="K_PS0021_DBCLL1">#REF!</definedName>
    <definedName name="K_PS0021_DBSAL1">#REF!</definedName>
    <definedName name="K_PS0021_DCSAL1">#REF!</definedName>
    <definedName name="K_WE0096_DABTH1">#REF!</definedName>
    <definedName name="K_WE0096_DACLH1_s">#REF!</definedName>
    <definedName name="K_WE0096_DACLH2_s">#REF!</definedName>
    <definedName name="K_WE0096_DBCLH1">#REF!</definedName>
    <definedName name="K_WE0096_dbclh1_s">#REF!</definedName>
    <definedName name="K_WE0096_DBSAH1">#REF!</definedName>
    <definedName name="K_WE0096_DCSAH1">#REF!</definedName>
    <definedName name="K_WE0096_dcsah1_s">#REF!</definedName>
    <definedName name="K_WM0004_DABTC1">#REF!</definedName>
    <definedName name="K_WM0004_DACLC1_s">#REF!</definedName>
    <definedName name="K_WM0004_DACLC2_s">#REF!</definedName>
    <definedName name="K_WM0004_DBCLC1">#REF!</definedName>
    <definedName name="K_WM0004_DBSAC1">#REF!</definedName>
    <definedName name="K_WM0004_DCSAC1">#REF!</definedName>
    <definedName name="K_WM0184_DABTG1">#REF!</definedName>
    <definedName name="K_WM0184_DACLG1_s">#REF!</definedName>
    <definedName name="K_WM0184_DACLG2_s">#REF!</definedName>
    <definedName name="K_WM0184_DBCLG1">#REF!</definedName>
    <definedName name="K_WM0184_DBSAG1">#REF!</definedName>
    <definedName name="K_WM0184_DCSAG1">#REF!</definedName>
    <definedName name="K_WM0195_dbsaf1">dbsaf1!$K$1:$K$677</definedName>
    <definedName name="K_WM0195_dcsaf1">dcsaf1!$K$1:$K$675</definedName>
    <definedName name="L_CF0160_dabte1">#REF!</definedName>
    <definedName name="L_CF0160_dbsae1">dbsae1!$L$1:$L$677</definedName>
    <definedName name="L_CF0160_dcsae1">dcsae1!$L$1:$L$675</definedName>
    <definedName name="L_E10051_DABTF1">#REF!</definedName>
    <definedName name="L_E10051_DACLF1_s">#REF!</definedName>
    <definedName name="L_E10051_DACLF2_s">#REF!</definedName>
    <definedName name="L_E10051_DBCLF1">#REF!</definedName>
    <definedName name="L_E10051_DBSAF1">#REF!</definedName>
    <definedName name="L_E10051_DCSAF1">#REF!</definedName>
    <definedName name="L_FA0081_DABTA1">#REF!</definedName>
    <definedName name="L_FA0081_DACLA1_s">#REF!</definedName>
    <definedName name="L_FA0081_DACLA2_s">#REF!</definedName>
    <definedName name="L_FA0081_DBCLA1">#REF!</definedName>
    <definedName name="L_FA0081_dbcla1_s">#REF!</definedName>
    <definedName name="L_FA0081_DBSAA1" localSheetId="1">#REF!</definedName>
    <definedName name="L_FA0081_DBSAA1">#REF!</definedName>
    <definedName name="L_FA0081_DCSAA1">#REF!</definedName>
    <definedName name="L_FA0081_dcsaa1_s" localSheetId="1">#REF!</definedName>
    <definedName name="L_FA0081_dcsaa1_s">#REF!</definedName>
    <definedName name="L_FA0082_DABTB1">#REF!</definedName>
    <definedName name="L_FA0082_DACLB1_s">#REF!</definedName>
    <definedName name="L_FA0082_DACLB2_s">#REF!</definedName>
    <definedName name="L_FA0082_DBCLB1">#REF!</definedName>
    <definedName name="L_FA0082_dbclb1_s">#REF!</definedName>
    <definedName name="L_FA0082_DBSAB1">#REF!</definedName>
    <definedName name="L_FA0082_DCSAB1">#REF!</definedName>
    <definedName name="L_FL0019_DBSAM1">#REF!</definedName>
    <definedName name="L_NO0075_DABTG1">#REF!</definedName>
    <definedName name="L_NO0094_DABTG1">#REF!</definedName>
    <definedName name="L_NO0094_DACLG1_s">#REF!</definedName>
    <definedName name="L_NO0094_DACLG2_s">#REF!</definedName>
    <definedName name="L_NO0094_DBCLG1">#REF!</definedName>
    <definedName name="L_NO0094_DBSAG1">#REF!</definedName>
    <definedName name="L_NO0094_DCSAG1">#REF!</definedName>
    <definedName name="L_NO0267_DABTJ1">#REF!</definedName>
    <definedName name="L_NO0267_DACLJ1_s">#REF!</definedName>
    <definedName name="L_NO0267_DACLJ2_s">#REF!</definedName>
    <definedName name="L_NO0267_DBCLJ1">#REF!</definedName>
    <definedName name="L_NO0267_DBSAJ1">#REF!</definedName>
    <definedName name="L_NO0267_DCSAJ1">#REF!</definedName>
    <definedName name="L_NO0400_DABTH1">#REF!</definedName>
    <definedName name="L_NO0400_DACLH1_s">#REF!</definedName>
    <definedName name="L_NO0400_DACLH2_s">#REF!</definedName>
    <definedName name="L_NO0400_DBCLH1">#REF!</definedName>
    <definedName name="L_NO0400_dbclh1_s">#REF!</definedName>
    <definedName name="L_NO0400_DBSAH1">#REF!</definedName>
    <definedName name="L_NO0400_DCSAH1">#REF!</definedName>
    <definedName name="L_NO0400_dcsah1_s">#REF!</definedName>
    <definedName name="L_NO0713_DABTI1">#REF!</definedName>
    <definedName name="L_NO0713_DACLI1_s">#REF!</definedName>
    <definedName name="L_NO0713_DACLI2_s">#REF!</definedName>
    <definedName name="L_NO0713_DBCLI1">#REF!</definedName>
    <definedName name="L_NO0713_DBSAI1">#REF!</definedName>
    <definedName name="L_NO0713_DCSAI1">#REF!</definedName>
    <definedName name="L_NO0891_DABTK1">#REF!</definedName>
    <definedName name="L_NO0891_DACLK1_s">#REF!</definedName>
    <definedName name="L_NO0891_DACLK2_s">#REF!</definedName>
    <definedName name="L_NO0891_DBCLK1">#REF!</definedName>
    <definedName name="L_NO0891_DBSAK1">#REF!</definedName>
    <definedName name="L_NO0891_DCSAK1">#REF!</definedName>
    <definedName name="L_PC0126_DABTD1">#REF!</definedName>
    <definedName name="L_PC0126_DACLD1_s">#REF!</definedName>
    <definedName name="L_PC0126_DACLD2_s">#REF!</definedName>
    <definedName name="L_PC0126_DBCLD1">#REF!</definedName>
    <definedName name="L_PC0126_dbcld1_s">#REF!</definedName>
    <definedName name="L_PC0126_DBSAD1" localSheetId="1">#REF!</definedName>
    <definedName name="L_PC0126_DBSAD1">#REF!</definedName>
    <definedName name="L_PC0126_DCSAD1">#REF!</definedName>
    <definedName name="L_PC0126_dcsad1_s" localSheetId="1">#REF!</definedName>
    <definedName name="L_PC0126_dcsad1_s">#REF!</definedName>
    <definedName name="L_PC0262_DABTE1">#REF!</definedName>
    <definedName name="L_PC0262_DACLE1_s">#REF!</definedName>
    <definedName name="L_PC0262_DACLE2_s">#REF!</definedName>
    <definedName name="L_PC0262_DBCLE1">#REF!</definedName>
    <definedName name="L_PC0262_dbcle1_s">#REF!</definedName>
    <definedName name="L_PC0262_DBSAE1">#REF!</definedName>
    <definedName name="L_PC0262_DCSAE1">#REF!</definedName>
    <definedName name="L_PC0262_dcsae1_s">#REF!</definedName>
    <definedName name="L_PS0022_DBCLL1">#REF!</definedName>
    <definedName name="L_PS0022_DBSAL1">#REF!</definedName>
    <definedName name="L_PS0022_DCSAL1">#REF!</definedName>
    <definedName name="L_WM0005_DABTC1">#REF!</definedName>
    <definedName name="L_WM0005_DACLC1_s">#REF!</definedName>
    <definedName name="L_WM0005_DACLC2_s">#REF!</definedName>
    <definedName name="L_WM0005_DBCLC1">#REF!</definedName>
    <definedName name="L_WM0005_DBSAC1">#REF!</definedName>
    <definedName name="L_WM0005_DCSAC1">#REF!</definedName>
    <definedName name="L_WM0196_dbsaf1">dbsaf1!$L$1:$L$677</definedName>
    <definedName name="L_WM0196_dcsaf1">dcsaf1!$L$1:$L$675</definedName>
    <definedName name="M_CF0031_dbsae1">dbsae1!$M$1:$M$677</definedName>
    <definedName name="M_CF0099_dabte1">#REF!</definedName>
    <definedName name="M_CF0152_dcsae1">dcsae1!$M$1:$M$675</definedName>
    <definedName name="M_FA0085_DABTA1">#REF!</definedName>
    <definedName name="M_FA0085_DACLA1_s">#REF!</definedName>
    <definedName name="M_FA0085_DACLA2_s">#REF!</definedName>
    <definedName name="M_FA0085_DBCLA1">#REF!</definedName>
    <definedName name="M_FA0085_dbcla1_s">#REF!</definedName>
    <definedName name="M_FA0085_DBSAA1" localSheetId="1">#REF!</definedName>
    <definedName name="M_FA0085_DBSAA1">#REF!</definedName>
    <definedName name="M_FA0085_DCSAA1">#REF!</definedName>
    <definedName name="M_FA0085_dcsaa1_s" localSheetId="1">#REF!</definedName>
    <definedName name="M_FA0085_dcsaa1_s">#REF!</definedName>
    <definedName name="M_FA0086_DABTB1">#REF!</definedName>
    <definedName name="M_FA0086_DACLB1_s">#REF!</definedName>
    <definedName name="M_FA0086_DACLB2_s">#REF!</definedName>
    <definedName name="M_FA0086_DBCLB1">#REF!</definedName>
    <definedName name="M_FA0086_dbclb1_s">#REF!</definedName>
    <definedName name="M_FA0086_DBSAB1">#REF!</definedName>
    <definedName name="M_FA0086_DCSAB1">#REF!</definedName>
    <definedName name="M_FL0020_DBSAM1">#REF!</definedName>
    <definedName name="M_NO0074_DABTG1">#REF!</definedName>
    <definedName name="M_NO0095_DABTG1">#REF!</definedName>
    <definedName name="M_NO0095_DACLG1_s">#REF!</definedName>
    <definedName name="M_NO0095_DACLG2_s">#REF!</definedName>
    <definedName name="M_NO0095_DBCLG1">#REF!</definedName>
    <definedName name="M_NO0095_DBSAG1">#REF!</definedName>
    <definedName name="M_NO0095_DCSAG1">#REF!</definedName>
    <definedName name="M_NO0271_DABTJ1">#REF!</definedName>
    <definedName name="M_NO0271_DACLJ1_s">#REF!</definedName>
    <definedName name="M_NO0271_DACLJ2_s">#REF!</definedName>
    <definedName name="M_NO0271_DBCLJ1">#REF!</definedName>
    <definedName name="M_NO0271_DBSAJ1">#REF!</definedName>
    <definedName name="M_NO0271_DCSAJ1">#REF!</definedName>
    <definedName name="M_NO0402_DABTH1">#REF!</definedName>
    <definedName name="M_NO0402_DACLH1_s">#REF!</definedName>
    <definedName name="M_NO0402_DACLH2_s">#REF!</definedName>
    <definedName name="M_NO0402_DBCLH1">#REF!</definedName>
    <definedName name="M_NO0402_dbclh1_s">#REF!</definedName>
    <definedName name="M_NO0402_DBSAH1">#REF!</definedName>
    <definedName name="M_NO0402_DCSAH1">#REF!</definedName>
    <definedName name="M_NO0402_dcsah1_s">#REF!</definedName>
    <definedName name="M_NO0568_DABTI1">#REF!</definedName>
    <definedName name="M_NO0568_DACLI1_s">#REF!</definedName>
    <definedName name="M_NO0568_DACLI2_s">#REF!</definedName>
    <definedName name="M_NO0568_DBCLI1">#REF!</definedName>
    <definedName name="M_NO0568_DBSAI1">#REF!</definedName>
    <definedName name="M_NO0568_DCSAI1">#REF!</definedName>
    <definedName name="M_NO0851_DABTF1">#REF!</definedName>
    <definedName name="M_NO0851_DACLF1_s">#REF!</definedName>
    <definedName name="M_NO0851_DACLF2_s">#REF!</definedName>
    <definedName name="M_NO0851_DBCLF1">#REF!</definedName>
    <definedName name="M_NO0851_DBSAF1">#REF!</definedName>
    <definedName name="M_NO0851_DCSAF1">#REF!</definedName>
    <definedName name="M_NO0882_DABTK1">#REF!</definedName>
    <definedName name="M_NO0882_DACLK1_s">#REF!</definedName>
    <definedName name="M_NO0882_DACLK2_s">#REF!</definedName>
    <definedName name="M_NO0882_DBCLK1">#REF!</definedName>
    <definedName name="M_NO0882_DBSAK1">#REF!</definedName>
    <definedName name="M_NO0882_DCSAK1">#REF!</definedName>
    <definedName name="M_OP0088_DABTD1">#REF!</definedName>
    <definedName name="M_OP0088_DACLD1_s">#REF!</definedName>
    <definedName name="M_OP0088_DACLD2_s">#REF!</definedName>
    <definedName name="M_OP0088_DBCLD1">#REF!</definedName>
    <definedName name="M_OP0088_dbcld1_s">#REF!</definedName>
    <definedName name="M_OP0088_DBSAD1" localSheetId="1">#REF!</definedName>
    <definedName name="M_OP0088_DBSAD1">#REF!</definedName>
    <definedName name="M_OP0088_DCSAD1">#REF!</definedName>
    <definedName name="M_OP0088_dcsad1_s" localSheetId="1">#REF!</definedName>
    <definedName name="M_OP0088_dcsad1_s">#REF!</definedName>
    <definedName name="M_PC0260_DABTE1">#REF!</definedName>
    <definedName name="M_PC0260_DACLE1_s">#REF!</definedName>
    <definedName name="M_PC0260_DACLE2_s">#REF!</definedName>
    <definedName name="M_PC0260_DBCLE1">#REF!</definedName>
    <definedName name="M_PC0260_dbcle1_s">#REF!</definedName>
    <definedName name="M_PC0260_DBSAE1">#REF!</definedName>
    <definedName name="M_PC0260_DCSAE1">#REF!</definedName>
    <definedName name="M_PC0260_dcsae1_s">#REF!</definedName>
    <definedName name="M_PS0061_DBCLL1">#REF!</definedName>
    <definedName name="M_PS0061_DBSAL1">#REF!</definedName>
    <definedName name="M_PS0061_DCSAL1">#REF!</definedName>
    <definedName name="M_WM0006_DABTC1">#REF!</definedName>
    <definedName name="M_WM0006_DACLC1_s">#REF!</definedName>
    <definedName name="M_WM0006_DACLC2_s">#REF!</definedName>
    <definedName name="M_WM0006_DBCLC1">#REF!</definedName>
    <definedName name="M_WM0006_DBSAC1">#REF!</definedName>
    <definedName name="M_WM0006_DCSAC1">#REF!</definedName>
    <definedName name="M_WM0197_dbsaf1">dbsaf1!$M$1:$M$677</definedName>
    <definedName name="M_WM0197_dcsaf1">dcsaf1!$M$1:$M$675</definedName>
    <definedName name="N_CF0069_dbsad1">dbsad1!$N$1:$N$677</definedName>
    <definedName name="N_CF0069_dcsad1">dcsad1!$N$1:$N$675</definedName>
    <definedName name="N_E10050_DABTF1">#REF!</definedName>
    <definedName name="N_E10050_DACLF1_s">#REF!</definedName>
    <definedName name="N_E10050_DACLF2_s">#REF!</definedName>
    <definedName name="N_E10050_DBCLF1">#REF!</definedName>
    <definedName name="N_E10050_DBSAF1">#REF!</definedName>
    <definedName name="N_E10050_DCSAF1">#REF!</definedName>
    <definedName name="N_E10074_DABTG1">#REF!</definedName>
    <definedName name="N_FA0089_DABTA1">#REF!</definedName>
    <definedName name="N_FA0089_DACLA1_s">#REF!</definedName>
    <definedName name="N_FA0089_DACLA2_s">#REF!</definedName>
    <definedName name="N_FA0089_DBCLA1">#REF!</definedName>
    <definedName name="N_FA0089_dbcla1_s">#REF!</definedName>
    <definedName name="N_FA0089_DBSAA1" localSheetId="1">#REF!</definedName>
    <definedName name="N_FA0089_DBSAA1">#REF!</definedName>
    <definedName name="N_FA0089_DCSAA1">#REF!</definedName>
    <definedName name="N_FA0089_dcsaa1_s" localSheetId="1">#REF!</definedName>
    <definedName name="N_FA0089_dcsaa1_s">#REF!</definedName>
    <definedName name="N_FA0090_DABTB1">#REF!</definedName>
    <definedName name="N_FA0090_DACLB1_s">#REF!</definedName>
    <definedName name="N_FA0090_DACLB2_s">#REF!</definedName>
    <definedName name="N_FA0090_DBCLB1">#REF!</definedName>
    <definedName name="N_FA0090_dbclb1_s">#REF!</definedName>
    <definedName name="N_FA0090_DBSAB1">#REF!</definedName>
    <definedName name="N_FA0090_DCSAB1">#REF!</definedName>
    <definedName name="N_FL0018_DBSAM1">#REF!</definedName>
    <definedName name="N_MI0028_dabte1">#REF!</definedName>
    <definedName name="N_MI0028_dbsae1">dbsae1!$N$1:$N$677</definedName>
    <definedName name="N_MI0028_dcsae1">dcsae1!$N$1:$N$675</definedName>
    <definedName name="N_MI0125_DABTD1">#REF!</definedName>
    <definedName name="N_MI0125_DACLD1_s">#REF!</definedName>
    <definedName name="N_MI0125_DACLD2_s">#REF!</definedName>
    <definedName name="N_MI0125_DBCLD1">#REF!</definedName>
    <definedName name="N_MI0125_dbcld1_s">#REF!</definedName>
    <definedName name="N_MI0125_DBSAD1" localSheetId="1">#REF!</definedName>
    <definedName name="N_MI0125_DBSAD1">#REF!</definedName>
    <definedName name="N_MI0125_DCSAD1">#REF!</definedName>
    <definedName name="N_MI0125_dcsad1_s" localSheetId="1">#REF!</definedName>
    <definedName name="N_MI0125_dcsad1_s">#REF!</definedName>
    <definedName name="N_NO0075_DABTG1">#REF!</definedName>
    <definedName name="N_NO0075_DACLG1_s">#REF!</definedName>
    <definedName name="N_NO0075_DACLG2_s">#REF!</definedName>
    <definedName name="N_NO0075_DBCLG1">#REF!</definedName>
    <definedName name="N_NO0075_DBSAG1">#REF!</definedName>
    <definedName name="N_NO0075_DCSAG1">#REF!</definedName>
    <definedName name="N_NO0147_DABTC1">#REF!</definedName>
    <definedName name="N_NO0147_DACLC1_s">#REF!</definedName>
    <definedName name="N_NO0147_DACLC2_s">#REF!</definedName>
    <definedName name="N_NO0147_DBCLC1">#REF!</definedName>
    <definedName name="N_NO0147_DBSAC1">#REF!</definedName>
    <definedName name="N_NO0147_DCSAC1">#REF!</definedName>
    <definedName name="N_NO0269_DABTJ1">#REF!</definedName>
    <definedName name="N_NO0269_DACLJ1_s">#REF!</definedName>
    <definedName name="N_NO0269_DACLJ2_s">#REF!</definedName>
    <definedName name="N_NO0269_DBCLJ1">#REF!</definedName>
    <definedName name="N_NO0269_DBSAJ1">#REF!</definedName>
    <definedName name="N_NO0269_DCSAJ1">#REF!</definedName>
    <definedName name="N_NO0403_DABTH1">#REF!</definedName>
    <definedName name="N_NO0403_DACLH1_s">#REF!</definedName>
    <definedName name="N_NO0403_DACLH2_s">#REF!</definedName>
    <definedName name="N_NO0403_DBCLH1">#REF!</definedName>
    <definedName name="N_NO0403_dbclh1_s">#REF!</definedName>
    <definedName name="N_NO0403_DBSAH1">#REF!</definedName>
    <definedName name="N_NO0403_DCSAH1">#REF!</definedName>
    <definedName name="N_NO0403_dcsah1_s">#REF!</definedName>
    <definedName name="N_NO0572_DABTI1">#REF!</definedName>
    <definedName name="N_NO0572_DACLI1_s">#REF!</definedName>
    <definedName name="N_NO0572_DACLI2_s">#REF!</definedName>
    <definedName name="N_NO0572_DBCLI1">#REF!</definedName>
    <definedName name="N_NO0572_DBSAI1">#REF!</definedName>
    <definedName name="N_NO0572_DCSAI1">#REF!</definedName>
    <definedName name="N_NO0887_DABTK1">#REF!</definedName>
    <definedName name="N_NO0887_DACLK1_s">#REF!</definedName>
    <definedName name="N_NO0887_DACLK2_s">#REF!</definedName>
    <definedName name="N_NO0887_DBCLK1">#REF!</definedName>
    <definedName name="N_NO0887_DBSAK1">#REF!</definedName>
    <definedName name="N_NO0887_DCSAK1">#REF!</definedName>
    <definedName name="N_PC0263_DABTE1">#REF!</definedName>
    <definedName name="N_PC0263_DACLE1_s">#REF!</definedName>
    <definedName name="N_PC0263_DACLE2_s">#REF!</definedName>
    <definedName name="N_PC0263_DBCLE1">#REF!</definedName>
    <definedName name="N_PC0263_dbcle1_s">#REF!</definedName>
    <definedName name="N_PC0263_DBSAE1">#REF!</definedName>
    <definedName name="N_PC0263_DCSAE1">#REF!</definedName>
    <definedName name="N_PC0263_dcsae1_s">#REF!</definedName>
    <definedName name="N_PS0024_DBCLL1">#REF!</definedName>
    <definedName name="N_PS0024_DBSAL1">#REF!</definedName>
    <definedName name="N_PS0024_DCSAL1">#REF!</definedName>
    <definedName name="N_WM0199_dbsaf1">dbsaf1!$N$1:$N$677</definedName>
    <definedName name="N_WM0199_dcsaf1">dcsaf1!$N$1:$N$675</definedName>
    <definedName name="O_E10037_DABTG1">#REF!</definedName>
    <definedName name="O_FA0021_DABTA1">#REF!</definedName>
    <definedName name="O_FA0021_DACLA1_s">#REF!</definedName>
    <definedName name="O_FA0021_DACLA2_s">#REF!</definedName>
    <definedName name="O_FA0021_DBCLA1">#REF!</definedName>
    <definedName name="O_FA0021_dbcla1_s">#REF!</definedName>
    <definedName name="O_FA0021_DBSAA1" localSheetId="1">#REF!</definedName>
    <definedName name="O_FA0021_DBSAA1">#REF!</definedName>
    <definedName name="O_FA0021_DCSAA1">#REF!</definedName>
    <definedName name="O_FA0021_dcsaa1_s" localSheetId="1">#REF!</definedName>
    <definedName name="O_FA0021_dcsaa1_s">#REF!</definedName>
    <definedName name="O_FA0022_DABTB1">#REF!</definedName>
    <definedName name="O_FA0022_DACLB1_s">#REF!</definedName>
    <definedName name="O_FA0022_DACLB2_s">#REF!</definedName>
    <definedName name="O_FA0022_DBCLB1">#REF!</definedName>
    <definedName name="O_FA0022_dbclb1_s">#REF!</definedName>
    <definedName name="O_FA0022_DBSAB1">#REF!</definedName>
    <definedName name="O_FA0022_DCSAB1">#REF!</definedName>
    <definedName name="O_FL0025_DBSAM1">#REF!</definedName>
    <definedName name="O_K20158_dbsaf1">dbsaf1!$O$1:$O$677</definedName>
    <definedName name="O_K20158_dcsaf1">dcsaf1!$O$1:$O$675</definedName>
    <definedName name="O_MI0010_dabte1">#REF!</definedName>
    <definedName name="O_MI0010_dbsae1">dbsae1!$O$1:$O$677</definedName>
    <definedName name="O_MI0010_dcsae1">dcsae1!$O$1:$O$675</definedName>
    <definedName name="O_MI0028_DABTE1">#REF!</definedName>
    <definedName name="O_MI0028_DACLE1_s">#REF!</definedName>
    <definedName name="O_MI0028_DACLE2_s">#REF!</definedName>
    <definedName name="O_MI0028_DBCLE1">#REF!</definedName>
    <definedName name="O_MI0028_dbcle1_s">#REF!</definedName>
    <definedName name="O_MI0028_DBSAE1">#REF!</definedName>
    <definedName name="O_MI0028_DCSAE1">#REF!</definedName>
    <definedName name="O_MI0028_dcsae1_s">#REF!</definedName>
    <definedName name="O_NO0074_DABTG1">#REF!</definedName>
    <definedName name="O_NO0074_DACLG1_s">#REF!</definedName>
    <definedName name="O_NO0074_DACLG2_s">#REF!</definedName>
    <definedName name="O_NO0074_DBCLG1">#REF!</definedName>
    <definedName name="O_NO0074_DBSAG1">#REF!</definedName>
    <definedName name="O_NO0074_DCSAG1">#REF!</definedName>
    <definedName name="O_NO0148_DABTC1">#REF!</definedName>
    <definedName name="O_NO0148_DACLC1_s">#REF!</definedName>
    <definedName name="O_NO0148_DACLC2_s">#REF!</definedName>
    <definedName name="O_NO0148_DBCLC1">#REF!</definedName>
    <definedName name="O_NO0148_DBSAC1">#REF!</definedName>
    <definedName name="O_NO0148_DCSAC1">#REF!</definedName>
    <definedName name="O_NO0274_DABTJ1">#REF!</definedName>
    <definedName name="O_NO0274_DACLJ1_s">#REF!</definedName>
    <definedName name="O_NO0274_DACLJ2_s">#REF!</definedName>
    <definedName name="O_NO0274_DBCLJ1">#REF!</definedName>
    <definedName name="O_NO0274_DBSAJ1">#REF!</definedName>
    <definedName name="O_NO0274_DCSAJ1">#REF!</definedName>
    <definedName name="O_NO0406_DABTH1">#REF!</definedName>
    <definedName name="O_NO0406_DACLH1_s">#REF!</definedName>
    <definedName name="O_NO0406_DACLH2_s">#REF!</definedName>
    <definedName name="O_NO0406_DBCLH1">#REF!</definedName>
    <definedName name="O_NO0406_dbclh1_s">#REF!</definedName>
    <definedName name="O_NO0406_DBSAH1">#REF!</definedName>
    <definedName name="O_NO0406_DCSAH1">#REF!</definedName>
    <definedName name="O_NO0406_dcsah1_s">#REF!</definedName>
    <definedName name="O_NO0569_DABTI1">#REF!</definedName>
    <definedName name="O_NO0569_DACLI1_s">#REF!</definedName>
    <definedName name="O_NO0569_DACLI2_s">#REF!</definedName>
    <definedName name="O_NO0569_DBCLI1">#REF!</definedName>
    <definedName name="O_NO0569_DBSAI1">#REF!</definedName>
    <definedName name="O_NO0569_DCSAI1">#REF!</definedName>
    <definedName name="O_NO0854_DABTF1">#REF!</definedName>
    <definedName name="O_NO0854_DACLF1_s">#REF!</definedName>
    <definedName name="O_NO0854_DACLF2_s">#REF!</definedName>
    <definedName name="O_NO0854_DBCLF1">#REF!</definedName>
    <definedName name="O_NO0854_DBSAF1">#REF!</definedName>
    <definedName name="O_NO0854_DCSAF1">#REF!</definedName>
    <definedName name="O_NO0892_DABTK1">#REF!</definedName>
    <definedName name="O_NO0892_DACLK1_s">#REF!</definedName>
    <definedName name="O_NO0892_DACLK2_s">#REF!</definedName>
    <definedName name="O_NO0892_DBCLK1">#REF!</definedName>
    <definedName name="O_NO0892_DBSAK1">#REF!</definedName>
    <definedName name="O_NO0892_DCSAK1">#REF!</definedName>
    <definedName name="O_PC0409_DABTD1">#REF!</definedName>
    <definedName name="O_PC0409_DACLD1_s">#REF!</definedName>
    <definedName name="O_PC0409_DACLD2_s">#REF!</definedName>
    <definedName name="O_PC0409_DBCLD1">#REF!</definedName>
    <definedName name="O_PC0409_dbcld1_s">#REF!</definedName>
    <definedName name="O_PC0409_DBSAD1" localSheetId="1">#REF!</definedName>
    <definedName name="O_PC0409_DBSAD1">#REF!</definedName>
    <definedName name="O_PC0409_DCSAD1">#REF!</definedName>
    <definedName name="O_PC0409_dcsad1_s" localSheetId="1">#REF!</definedName>
    <definedName name="O_PC0409_dcsad1_s">#REF!</definedName>
    <definedName name="O_PS0025_DBCLL1">#REF!</definedName>
    <definedName name="O_PS0025_DBSAL1">#REF!</definedName>
    <definedName name="O_PS0025_DCSAL1">#REF!</definedName>
    <definedName name="P_E10008_DABTK1">#REF!</definedName>
    <definedName name="P_E10008_DACLK1_s">#REF!</definedName>
    <definedName name="P_E10008_DACLK2_s">#REF!</definedName>
    <definedName name="P_E10008_DBCLK1">#REF!</definedName>
    <definedName name="P_E10008_DBSAK1">#REF!</definedName>
    <definedName name="P_E10008_DCSAK1">#REF!</definedName>
    <definedName name="P_E10038_DABTG1">#REF!</definedName>
    <definedName name="P_E10049_DABTF1">#REF!</definedName>
    <definedName name="P_E10049_DACLF1_s">#REF!</definedName>
    <definedName name="P_E10049_DACLF2_s">#REF!</definedName>
    <definedName name="P_E10049_DBCLF1">#REF!</definedName>
    <definedName name="P_E10049_DBSAF1">#REF!</definedName>
    <definedName name="P_E10049_DCSAF1">#REF!</definedName>
    <definedName name="P_E10074_DABTG1">#REF!</definedName>
    <definedName name="P_E10074_DACLG1_s">#REF!</definedName>
    <definedName name="P_E10074_DACLG2_s">#REF!</definedName>
    <definedName name="P_E10074_DBCLG1">#REF!</definedName>
    <definedName name="P_E10074_DBSAG1">#REF!</definedName>
    <definedName name="P_E10074_DCSAG1">#REF!</definedName>
    <definedName name="P_FA0093_DABTA1">#REF!</definedName>
    <definedName name="P_FA0093_DACLA1_s">#REF!</definedName>
    <definedName name="P_FA0093_DACLA2_s">#REF!</definedName>
    <definedName name="P_FA0093_DBCLA1">#REF!</definedName>
    <definedName name="P_FA0093_dbcla1_s">#REF!</definedName>
    <definedName name="P_FA0093_DBSAA1" localSheetId="1">#REF!</definedName>
    <definedName name="P_FA0093_DBSAA1">#REF!</definedName>
    <definedName name="P_FA0093_DCSAA1">#REF!</definedName>
    <definedName name="P_FA0093_dcsaa1_s" localSheetId="1">#REF!</definedName>
    <definedName name="P_FA0093_dcsaa1_s">#REF!</definedName>
    <definedName name="P_FA0094_DABTB1">#REF!</definedName>
    <definedName name="P_FA0094_DACLB1_s">#REF!</definedName>
    <definedName name="P_FA0094_DACLB2_s">#REF!</definedName>
    <definedName name="P_FA0094_DBCLB1">#REF!</definedName>
    <definedName name="P_FA0094_dbclb1_s">#REF!</definedName>
    <definedName name="P_FA0094_DBSAB1">#REF!</definedName>
    <definedName name="P_FA0094_DCSAB1">#REF!</definedName>
    <definedName name="P_FL0013_dbsaf1">dbsaf1!$P$1:$P$677</definedName>
    <definedName name="P_FL0013_dcsaf1">dcsaf1!$P$1:$P$675</definedName>
    <definedName name="P_FL0026_DBSAM1">#REF!</definedName>
    <definedName name="P_MI0010_DABTE1">#REF!</definedName>
    <definedName name="P_MI0010_DACLE1_s">#REF!</definedName>
    <definedName name="P_MI0010_DACLE2_s">#REF!</definedName>
    <definedName name="P_MI0010_DBCLE1">#REF!</definedName>
    <definedName name="P_MI0010_dbcle1_s">#REF!</definedName>
    <definedName name="P_MI0010_DBSAE1">#REF!</definedName>
    <definedName name="P_MI0010_DCSAE1">#REF!</definedName>
    <definedName name="P_MI0010_dcsae1_s">#REF!</definedName>
    <definedName name="P_MI0014_DABTH1">#REF!</definedName>
    <definedName name="P_MI0014_DACLH1_s">#REF!</definedName>
    <definedName name="P_MI0014_DACLH2_s">#REF!</definedName>
    <definedName name="P_MI0014_DBCLH1">#REF!</definedName>
    <definedName name="P_MI0014_dbclh1_s">#REF!</definedName>
    <definedName name="P_MI0014_DBSAH1">#REF!</definedName>
    <definedName name="P_MI0014_DCSAH1">#REF!</definedName>
    <definedName name="P_MI0014_dcsah1_s">#REF!</definedName>
    <definedName name="P_NO0150_DABTC1">#REF!</definedName>
    <definedName name="P_NO0150_DACLC1_s">#REF!</definedName>
    <definedName name="P_NO0150_DACLC2_s">#REF!</definedName>
    <definedName name="P_NO0150_DBCLC1">#REF!</definedName>
    <definedName name="P_NO0150_DBSAC1">#REF!</definedName>
    <definedName name="P_NO0150_DCSAC1">#REF!</definedName>
    <definedName name="P_NO0278_DBSAJ1">#REF!</definedName>
    <definedName name="P_NO0570_DABTI1">#REF!</definedName>
    <definedName name="P_NO0570_DACLI1_s">#REF!</definedName>
    <definedName name="P_NO0570_DACLI2_s">#REF!</definedName>
    <definedName name="P_NO0570_DBCLI1">#REF!</definedName>
    <definedName name="P_NO0570_DBSAI1">#REF!</definedName>
    <definedName name="P_NO0570_DCSAI1">#REF!</definedName>
    <definedName name="P_OP0002_DABTD1">#REF!</definedName>
    <definedName name="P_OP0002_DACLD1_s">#REF!</definedName>
    <definedName name="P_OP0002_DACLD2_s">#REF!</definedName>
    <definedName name="P_OP0002_DBCLD1">#REF!</definedName>
    <definedName name="P_OP0002_dbcld1_s">#REF!</definedName>
    <definedName name="P_OP0002_DBSAD1" localSheetId="1">#REF!</definedName>
    <definedName name="P_OP0002_DBSAD1">#REF!</definedName>
    <definedName name="P_OP0002_DCSAD1">#REF!</definedName>
    <definedName name="P_OP0002_dcsad1_s" localSheetId="1">#REF!</definedName>
    <definedName name="P_OP0002_dcsad1_s">#REF!</definedName>
    <definedName name="P_PC0264_dabte1">#REF!</definedName>
    <definedName name="P_PC0264_dbsae1">dbsae1!$P$1:$P$677</definedName>
    <definedName name="P_PC0264_dcsae1">dcsae1!$P$1:$P$675</definedName>
    <definedName name="P_PS0026_DBCLL1">#REF!</definedName>
    <definedName name="P_PS0026_DBSAL1">#REF!</definedName>
    <definedName name="P_PS0026_DCSAL1">#REF!</definedName>
    <definedName name="P_WM0285_DABTJ1">#REF!</definedName>
    <definedName name="P_WM0285_DACLJ1_s">#REF!</definedName>
    <definedName name="P_WM0285_DACLJ2_s">#REF!</definedName>
    <definedName name="P_WM0285_DBCLJ1">#REF!</definedName>
    <definedName name="P_WM0285_DCSAJ1">#REF!</definedName>
    <definedName name="_xlnm.Print_Area" localSheetId="1">'1. 2025-26 Foundation Aid Runs'!$A$1:$H$60</definedName>
    <definedName name="_xlnm.Print_Area" localSheetId="11">'District Name &amp; BEDS Code'!$A$1:$A$690</definedName>
    <definedName name="_xlnm.Print_Area" localSheetId="0">'User Guide'!$A$1:$L$31</definedName>
    <definedName name="_xlnm.Print_Titles" localSheetId="11">'District Name &amp; BEDS Code'!$1:$1</definedName>
    <definedName name="Q_CF0077_DBSAM1">#REF!</definedName>
    <definedName name="Q_E10036_DABTG1">#REF!</definedName>
    <definedName name="Q_E10037_DABTG1">#REF!</definedName>
    <definedName name="Q_E10037_DACLG1_s">#REF!</definedName>
    <definedName name="Q_E10037_DACLG2_s">#REF!</definedName>
    <definedName name="Q_E10037_DBCLG1">#REF!</definedName>
    <definedName name="Q_E10037_DBSAG1">#REF!</definedName>
    <definedName name="Q_E10037_DCSAG1">#REF!</definedName>
    <definedName name="Q_E20008_DABTK1">#REF!</definedName>
    <definedName name="Q_E20008_DACLK1_s">#REF!</definedName>
    <definedName name="Q_E20008_DACLK2_s">#REF!</definedName>
    <definedName name="Q_E20008_DBCLK1">#REF!</definedName>
    <definedName name="Q_E20008_DBSAK1">#REF!</definedName>
    <definedName name="Q_E20008_DCSAK1">#REF!</definedName>
    <definedName name="Q_FA0097_DABTA1">#REF!</definedName>
    <definedName name="Q_FA0097_DACLA1_s">#REF!</definedName>
    <definedName name="Q_FA0097_DACLA2_s">#REF!</definedName>
    <definedName name="Q_FA0097_DBCLA1">#REF!</definedName>
    <definedName name="Q_FA0097_dbcla1_s">#REF!</definedName>
    <definedName name="Q_FA0097_DBSAA1" localSheetId="1">#REF!</definedName>
    <definedName name="Q_FA0097_DBSAA1">#REF!</definedName>
    <definedName name="Q_FA0097_DCSAA1">#REF!</definedName>
    <definedName name="Q_FA0097_dcsaa1_s" localSheetId="1">#REF!</definedName>
    <definedName name="Q_FA0097_dcsaa1_s">#REF!</definedName>
    <definedName name="Q_FA0098_DABTB1">#REF!</definedName>
    <definedName name="Q_FA0098_DACLB1_s">#REF!</definedName>
    <definedName name="Q_FA0098_DACLB2_s">#REF!</definedName>
    <definedName name="Q_FA0098_DBCLB1">#REF!</definedName>
    <definedName name="Q_FA0098_dbclb1_s">#REF!</definedName>
    <definedName name="Q_FA0098_DBSAB1">#REF!</definedName>
    <definedName name="Q_FA0098_DCSAB1">#REF!</definedName>
    <definedName name="Q_NO0151_DABTC1">#REF!</definedName>
    <definedName name="Q_NO0151_DACLC1_s">#REF!</definedName>
    <definedName name="Q_NO0151_DACLC2_s">#REF!</definedName>
    <definedName name="Q_NO0151_DBCLC1">#REF!</definedName>
    <definedName name="Q_NO0151_DBSAC1">#REF!</definedName>
    <definedName name="Q_NO0151_DCSAC1">#REF!</definedName>
    <definedName name="Q_NO0407_DABTH1">#REF!</definedName>
    <definedName name="Q_NO0407_DACLH1_s">#REF!</definedName>
    <definedName name="Q_NO0407_DACLH2_s">#REF!</definedName>
    <definedName name="Q_NO0407_DBCLH1">#REF!</definedName>
    <definedName name="Q_NO0407_dbclh1_s">#REF!</definedName>
    <definedName name="Q_NO0407_DBSAH1">#REF!</definedName>
    <definedName name="Q_NO0407_DCSAH1">#REF!</definedName>
    <definedName name="Q_NO0407_dcsah1_s">#REF!</definedName>
    <definedName name="Q_NO0571_DABTI1">#REF!</definedName>
    <definedName name="Q_NO0571_DACLI1_s">#REF!</definedName>
    <definedName name="Q_NO0571_DACLI2_s">#REF!</definedName>
    <definedName name="Q_NO0571_DBCLI1">#REF!</definedName>
    <definedName name="Q_NO0571_DBSAI1">#REF!</definedName>
    <definedName name="Q_NO0571_DCSAI1">#REF!</definedName>
    <definedName name="Q_NO0858_DABTF1">#REF!</definedName>
    <definedName name="Q_NO0858_DACLF1_s">#REF!</definedName>
    <definedName name="Q_NO0858_DACLF2_s">#REF!</definedName>
    <definedName name="Q_NO0858_DBCLF1">#REF!</definedName>
    <definedName name="Q_NO0858_DBSAF1">#REF!</definedName>
    <definedName name="Q_NO0858_DCSAF1">#REF!</definedName>
    <definedName name="Q_PC0264_DABTE1">#REF!</definedName>
    <definedName name="Q_PC0264_DACLE1_s">#REF!</definedName>
    <definedName name="Q_PC0264_DACLE2_s">#REF!</definedName>
    <definedName name="Q_PC0264_DBCLE1">#REF!</definedName>
    <definedName name="Q_PC0264_dbcle1_s">#REF!</definedName>
    <definedName name="Q_PC0264_DBSAE1">#REF!</definedName>
    <definedName name="Q_PC0264_DCSAE1">#REF!</definedName>
    <definedName name="Q_PC0264_dcsae1_s">#REF!</definedName>
    <definedName name="Q_PC0267_dabte1">#REF!</definedName>
    <definedName name="Q_PC0267_dbsae1">dbsae1!$Q$1:$Q$677</definedName>
    <definedName name="Q_PC0267_dcsae1">dcsae1!$Q$1:$Q$675</definedName>
    <definedName name="Q_PS0027_DBCLL1">#REF!</definedName>
    <definedName name="Q_PS0027_DBSAL1">#REF!</definedName>
    <definedName name="Q_PS0027_DCSAL1">#REF!</definedName>
    <definedName name="Q_WM0171_DABTD1">#REF!</definedName>
    <definedName name="Q_WM0171_DACLD1_s">#REF!</definedName>
    <definedName name="Q_WM0171_DACLD2_s">#REF!</definedName>
    <definedName name="Q_WM0171_DBCLD1">#REF!</definedName>
    <definedName name="Q_WM0171_dbcld1_s">#REF!</definedName>
    <definedName name="Q_WM0171_DBSAD1" localSheetId="1">#REF!</definedName>
    <definedName name="Q_WM0171_DBSAD1">#REF!</definedName>
    <definedName name="Q_WM0171_DCSAD1">#REF!</definedName>
    <definedName name="Q_WM0171_dcsad1_s" localSheetId="1">#REF!</definedName>
    <definedName name="Q_WM0171_dcsad1_s">#REF!</definedName>
    <definedName name="Q_WM0285_DBSAJ1">#REF!</definedName>
    <definedName name="Q_WM0286_DABTJ1">#REF!</definedName>
    <definedName name="Q_WM0286_DACLJ1_s">#REF!</definedName>
    <definedName name="Q_WM0286_DACLJ2_s">#REF!</definedName>
    <definedName name="Q_WM0286_DBCLJ1">#REF!</definedName>
    <definedName name="Q_WM0286_DCSAJ1">#REF!</definedName>
    <definedName name="R_CF0078_DBSAM1">#REF!</definedName>
    <definedName name="R_E10012_DABTF1">#REF!</definedName>
    <definedName name="R_E10012_DACLF1_s">#REF!</definedName>
    <definedName name="R_E10012_DACLF2_s">#REF!</definedName>
    <definedName name="R_E10012_DBCLF1">#REF!</definedName>
    <definedName name="R_E10012_DBSAF1">#REF!</definedName>
    <definedName name="R_E10012_DCSAF1">#REF!</definedName>
    <definedName name="R_E10038_DABTG1">#REF!</definedName>
    <definedName name="R_E10038_DACLG1_s">#REF!</definedName>
    <definedName name="R_E10038_DACLG2_s">#REF!</definedName>
    <definedName name="R_E10038_DBCLG1">#REF!</definedName>
    <definedName name="R_E10038_DBSAG1">#REF!</definedName>
    <definedName name="R_E10038_DCSAG1">#REF!</definedName>
    <definedName name="R_E30008_DABTK1">#REF!</definedName>
    <definedName name="R_E30008_DACLK1_s">#REF!</definedName>
    <definedName name="R_E30008_DACLK2_s">#REF!</definedName>
    <definedName name="R_E30008_DBCLK1">#REF!</definedName>
    <definedName name="R_E30008_DBSAK1">#REF!</definedName>
    <definedName name="R_E30008_DCSAK1">#REF!</definedName>
    <definedName name="R_FA0101_DABTA1">#REF!</definedName>
    <definedName name="R_FA0101_DACLA1_s">#REF!</definedName>
    <definedName name="R_FA0101_DACLA2_s">#REF!</definedName>
    <definedName name="R_FA0101_DBCLA1">#REF!</definedName>
    <definedName name="R_FA0101_dbcla1_s">#REF!</definedName>
    <definedName name="R_FA0101_DBSAA1" localSheetId="1">#REF!</definedName>
    <definedName name="R_FA0101_DBSAA1">#REF!</definedName>
    <definedName name="R_FA0101_DCSAA1">#REF!</definedName>
    <definedName name="R_FA0101_dcsaa1_s" localSheetId="1">#REF!</definedName>
    <definedName name="R_FA0101_dcsaa1_s">#REF!</definedName>
    <definedName name="R_FA0102_DABTB1">#REF!</definedName>
    <definedName name="R_FA0102_DACLB1_s">#REF!</definedName>
    <definedName name="R_FA0102_DACLB2_s">#REF!</definedName>
    <definedName name="R_FA0102_DBCLB1">#REF!</definedName>
    <definedName name="R_FA0102_dbclb1_s">#REF!</definedName>
    <definedName name="R_FA0102_DBSAB1">#REF!</definedName>
    <definedName name="R_FA0102_DCSAB1">#REF!</definedName>
    <definedName name="R_K10130_dabte1">#REF!</definedName>
    <definedName name="R_K10130_dbsae1">dbsae1!$R$1:$R$677</definedName>
    <definedName name="R_K10130_dcsae1">dcsae1!$R$1:$R$675</definedName>
    <definedName name="R_NO0040_DABTG1">#REF!</definedName>
    <definedName name="R_NO0153_DABTC1">#REF!</definedName>
    <definedName name="R_NO0153_DACLC1_s">#REF!</definedName>
    <definedName name="R_NO0153_DACLC2_s">#REF!</definedName>
    <definedName name="R_NO0153_DBCLC1">#REF!</definedName>
    <definedName name="R_NO0153_DBSAC1">#REF!</definedName>
    <definedName name="R_NO0153_DCSAC1">#REF!</definedName>
    <definedName name="R_NO0408_DABTH1">#REF!</definedName>
    <definedName name="R_NO0408_DACLH1_s">#REF!</definedName>
    <definedName name="R_NO0408_DACLH2_s">#REF!</definedName>
    <definedName name="R_NO0408_DBCLH1">#REF!</definedName>
    <definedName name="R_NO0408_dbclh1_s">#REF!</definedName>
    <definedName name="R_NO0408_DBSAH1">#REF!</definedName>
    <definedName name="R_NO0408_DCSAH1">#REF!</definedName>
    <definedName name="R_NO0408_dcsah1_s">#REF!</definedName>
    <definedName name="R_NO0573_DABTI1">#REF!</definedName>
    <definedName name="R_NO0573_DACLI1_s">#REF!</definedName>
    <definedName name="R_NO0573_DACLI2_s">#REF!</definedName>
    <definedName name="R_NO0573_DBCLI1">#REF!</definedName>
    <definedName name="R_NO0573_DBSAI1">#REF!</definedName>
    <definedName name="R_NO0573_DCSAI1">#REF!</definedName>
    <definedName name="R_PC0267_DABTE1">#REF!</definedName>
    <definedName name="R_PC0267_DACLE1_s">#REF!</definedName>
    <definedName name="R_PC0267_DACLE2_s">#REF!</definedName>
    <definedName name="R_PC0267_DBCLE1">#REF!</definedName>
    <definedName name="R_PC0267_dbcle1_s">#REF!</definedName>
    <definedName name="R_PC0267_DBSAE1">#REF!</definedName>
    <definedName name="R_PC0267_DCSAE1">#REF!</definedName>
    <definedName name="R_PC0267_dcsae1_s">#REF!</definedName>
    <definedName name="R_PS0017_DBCLL1">#REF!</definedName>
    <definedName name="R_PS0017_DBSAL1">#REF!</definedName>
    <definedName name="R_PS0017_DCSAL1">#REF!</definedName>
    <definedName name="R_WM0172_DABTD1">#REF!</definedName>
    <definedName name="R_WM0172_DACLD1_s">#REF!</definedName>
    <definedName name="R_WM0172_DACLD2_s">#REF!</definedName>
    <definedName name="R_WM0172_DBCLD1">#REF!</definedName>
    <definedName name="R_WM0172_dbcld1_s">#REF!</definedName>
    <definedName name="R_WM0172_DBSAD1" localSheetId="1">#REF!</definedName>
    <definedName name="R_WM0172_DBSAD1">#REF!</definedName>
    <definedName name="R_WM0172_DCSAD1">#REF!</definedName>
    <definedName name="R_WM0172_dcsad1_s" localSheetId="1">#REF!</definedName>
    <definedName name="R_WM0172_dcsad1_s">#REF!</definedName>
    <definedName name="R_WM0286_DBSAJ1">#REF!</definedName>
    <definedName name="R_WM0287_DABTJ1">#REF!</definedName>
    <definedName name="R_WM0287_DACLJ1_s">#REF!</definedName>
    <definedName name="R_WM0287_DACLJ2_s">#REF!</definedName>
    <definedName name="R_WM0287_DBCLJ1">#REF!</definedName>
    <definedName name="R_WM0287_DCSAJ1">#REF!</definedName>
    <definedName name="S_CF0171_DBSAM1">#REF!</definedName>
    <definedName name="S_E10001_DABTK1">#REF!</definedName>
    <definedName name="S_E10001_DACLK1_s">#REF!</definedName>
    <definedName name="S_E10001_DACLK2_s">#REF!</definedName>
    <definedName name="S_E10001_DBCLK1">#REF!</definedName>
    <definedName name="S_E10001_DBSAK1">#REF!</definedName>
    <definedName name="S_E10001_DCSAK1">#REF!</definedName>
    <definedName name="S_E10013_DABTF1">#REF!</definedName>
    <definedName name="S_E10013_DACLF1_s">#REF!</definedName>
    <definedName name="S_E10013_DACLF2_s">#REF!</definedName>
    <definedName name="S_E10013_DBCLF1">#REF!</definedName>
    <definedName name="S_E10013_DBSAF1">#REF!</definedName>
    <definedName name="S_E10013_DCSAF1">#REF!</definedName>
    <definedName name="S_E10036_DABTG1">#REF!</definedName>
    <definedName name="S_E10036_DACLG1_s">#REF!</definedName>
    <definedName name="S_E10036_DACLG2_s">#REF!</definedName>
    <definedName name="S_E10036_DBCLG1">#REF!</definedName>
    <definedName name="S_E10036_DBSAG1">#REF!</definedName>
    <definedName name="S_E10036_DCSAG1">#REF!</definedName>
    <definedName name="S_FA0105_DABTA1">#REF!</definedName>
    <definedName name="S_FA0105_DACLA1_s">#REF!</definedName>
    <definedName name="S_FA0105_DACLA2_s">#REF!</definedName>
    <definedName name="S_FA0105_DBCLA1">#REF!</definedName>
    <definedName name="S_FA0105_dbcla1_s">#REF!</definedName>
    <definedName name="S_FA0105_DBSAA1" localSheetId="1">#REF!</definedName>
    <definedName name="S_FA0105_DBSAA1">#REF!</definedName>
    <definedName name="S_FA0105_DCSAA1">#REF!</definedName>
    <definedName name="S_FA0105_dcsaa1_s" localSheetId="1">#REF!</definedName>
    <definedName name="S_FA0105_dcsaa1_s">#REF!</definedName>
    <definedName name="S_FA0106_DABTB1">#REF!</definedName>
    <definedName name="S_FA0106_DACLB1_s">#REF!</definedName>
    <definedName name="S_FA0106_DACLB2_s">#REF!</definedName>
    <definedName name="S_FA0106_DBCLB1">#REF!</definedName>
    <definedName name="S_FA0106_dbclb1_s">#REF!</definedName>
    <definedName name="S_FA0106_DBSAB1">#REF!</definedName>
    <definedName name="S_FA0106_DCSAB1">#REF!</definedName>
    <definedName name="S_K10130_DABTE1">#REF!</definedName>
    <definedName name="S_K10130_DACLE1_s">#REF!</definedName>
    <definedName name="S_K10130_DACLE2_s">#REF!</definedName>
    <definedName name="S_K10130_DBCLE1">#REF!</definedName>
    <definedName name="S_K10130_dbcle1_s">#REF!</definedName>
    <definedName name="S_K10130_DBSAE1">#REF!</definedName>
    <definedName name="S_K10130_DCSAE1">#REF!</definedName>
    <definedName name="S_K10130_dcsae1_s">#REF!</definedName>
    <definedName name="S_NO0068_DABTJ1">#REF!</definedName>
    <definedName name="S_NO0068_DACLJ1_s">#REF!</definedName>
    <definedName name="S_NO0068_DACLJ2_s">#REF!</definedName>
    <definedName name="S_NO0068_DBCLJ1">#REF!</definedName>
    <definedName name="S_NO0068_DCSAJ1">#REF!</definedName>
    <definedName name="S_NO0106_DABTG1">#REF!</definedName>
    <definedName name="S_NO0154_DABTC1">#REF!</definedName>
    <definedName name="S_NO0154_DACLC1_s">#REF!</definedName>
    <definedName name="S_NO0154_DACLC2_s">#REF!</definedName>
    <definedName name="S_NO0154_DBCLC1">#REF!</definedName>
    <definedName name="S_NO0154_DBSAC1">#REF!</definedName>
    <definedName name="S_NO0154_DCSAC1">#REF!</definedName>
    <definedName name="S_NO0409_DABTH1">#REF!</definedName>
    <definedName name="S_NO0409_DACLH1_s">#REF!</definedName>
    <definedName name="S_NO0409_DACLH2_s">#REF!</definedName>
    <definedName name="S_NO0409_DBCLH1">#REF!</definedName>
    <definedName name="S_NO0409_dbclh1_s">#REF!</definedName>
    <definedName name="S_NO0409_DBSAH1">#REF!</definedName>
    <definedName name="S_NO0409_DCSAH1">#REF!</definedName>
    <definedName name="S_NO0409_dcsah1_s">#REF!</definedName>
    <definedName name="S_NO0468_DABTI1">#REF!</definedName>
    <definedName name="S_NO0468_DACLI1_s">#REF!</definedName>
    <definedName name="S_NO0468_DACLI2_s">#REF!</definedName>
    <definedName name="S_NO0468_DBCLI1">#REF!</definedName>
    <definedName name="S_NO0468_DBSAI1">#REF!</definedName>
    <definedName name="S_NO0468_DCSAI1">#REF!</definedName>
    <definedName name="S_OP0004_DABTD1">#REF!</definedName>
    <definedName name="S_OP0004_DACLD1_s">#REF!</definedName>
    <definedName name="S_OP0004_DACLD2_s">#REF!</definedName>
    <definedName name="S_OP0004_DBCLD1">#REF!</definedName>
    <definedName name="S_OP0004_dbcld1_s">#REF!</definedName>
    <definedName name="S_OP0004_DBSAD1" localSheetId="1">#REF!</definedName>
    <definedName name="S_OP0004_DBSAD1">#REF!</definedName>
    <definedName name="S_OP0004_DCSAD1">#REF!</definedName>
    <definedName name="S_OP0004_dcsad1_s" localSheetId="1">#REF!</definedName>
    <definedName name="S_OP0004_dcsad1_s">#REF!</definedName>
    <definedName name="S_PC0273_dabte1">#REF!</definedName>
    <definedName name="S_PC0273_dbsae1">dbsae1!$S$1:$S$677</definedName>
    <definedName name="S_PC0273_dcsae1">dcsae1!$S$1:$S$675</definedName>
    <definedName name="S_PS0018_DBCLL1">#REF!</definedName>
    <definedName name="S_PS0018_DBSAL1">#REF!</definedName>
    <definedName name="S_PS0018_DCSAL1">#REF!</definedName>
    <definedName name="S_WM0287_DBSAJ1">#REF!</definedName>
    <definedName name="T_CF0081_DBSAM1">#REF!</definedName>
    <definedName name="T_CF0132_dabte1">#REF!</definedName>
    <definedName name="T_CF0132_dbsae1">dbsae1!$T$1:$T$677</definedName>
    <definedName name="T_CF0132_dcsae1">dcsae1!$T$1:$T$675</definedName>
    <definedName name="T_E20001_DABTK1">#REF!</definedName>
    <definedName name="T_E20001_DACLK1_s">#REF!</definedName>
    <definedName name="T_E20001_DACLK2_s">#REF!</definedName>
    <definedName name="T_E20001_DBCLK1">#REF!</definedName>
    <definedName name="T_E20001_DBSAK1">#REF!</definedName>
    <definedName name="T_E20001_DCSAK1">#REF!</definedName>
    <definedName name="T_FA0109_DABTA1">#REF!</definedName>
    <definedName name="T_FA0109_DACLA1_s">#REF!</definedName>
    <definedName name="T_FA0109_DACLA2_s">#REF!</definedName>
    <definedName name="T_FA0109_DBCLA1">#REF!</definedName>
    <definedName name="T_FA0109_dbcla1_s">#REF!</definedName>
    <definedName name="T_FA0109_DBSAA1" localSheetId="1">#REF!</definedName>
    <definedName name="T_FA0109_DBSAA1">#REF!</definedName>
    <definedName name="T_FA0109_DCSAA1">#REF!</definedName>
    <definedName name="T_FA0109_dcsaa1_s" localSheetId="1">#REF!</definedName>
    <definedName name="T_FA0109_dcsaa1_s">#REF!</definedName>
    <definedName name="T_FA0110_DABTB1">#REF!</definedName>
    <definedName name="T_FA0110_DACLB1_s">#REF!</definedName>
    <definedName name="T_FA0110_DACLB2_s">#REF!</definedName>
    <definedName name="T_FA0110_DBCLB1">#REF!</definedName>
    <definedName name="T_FA0110_dbclb1_s">#REF!</definedName>
    <definedName name="T_FA0110_DBSAB1">#REF!</definedName>
    <definedName name="T_FA0110_DCSAB1">#REF!</definedName>
    <definedName name="T_NO0040_DABTG1">#REF!</definedName>
    <definedName name="T_NO0040_DACLG1_s">#REF!</definedName>
    <definedName name="T_NO0040_DACLG2_s">#REF!</definedName>
    <definedName name="T_NO0040_DBCLG1">#REF!</definedName>
    <definedName name="T_NO0040_DBSAG1">#REF!</definedName>
    <definedName name="T_NO0040_DCSAG1">#REF!</definedName>
    <definedName name="T_NO0065_DABTJ1">#REF!</definedName>
    <definedName name="T_NO0065_DACLJ1_s">#REF!</definedName>
    <definedName name="T_NO0065_DACLJ2_s">#REF!</definedName>
    <definedName name="T_NO0065_DBCLJ1">#REF!</definedName>
    <definedName name="T_NO0065_DCSAJ1">#REF!</definedName>
    <definedName name="T_NO0068_DBSAJ1">#REF!</definedName>
    <definedName name="T_NO0079_DABTG1">#REF!</definedName>
    <definedName name="T_NO0111_DABTF1">#REF!</definedName>
    <definedName name="T_NO0111_DACLF1_s">#REF!</definedName>
    <definedName name="T_NO0111_DACLF2_s">#REF!</definedName>
    <definedName name="T_NO0111_DBCLF1">#REF!</definedName>
    <definedName name="T_NO0111_DBSAF1">#REF!</definedName>
    <definedName name="T_NO0111_DCSAF1">#REF!</definedName>
    <definedName name="T_NO0159_DABTC1">#REF!</definedName>
    <definedName name="T_NO0159_DACLC1_s">#REF!</definedName>
    <definedName name="T_NO0159_DACLC2_s">#REF!</definedName>
    <definedName name="T_NO0159_DBCLC1">#REF!</definedName>
    <definedName name="T_NO0159_DBSAC1">#REF!</definedName>
    <definedName name="T_NO0159_DCSAC1">#REF!</definedName>
    <definedName name="T_NO0540_DABTI1">#REF!</definedName>
    <definedName name="T_NO0540_DACLI1_s">#REF!</definedName>
    <definedName name="T_NO0540_DACLI2_s">#REF!</definedName>
    <definedName name="T_NO0540_DBCLI1">#REF!</definedName>
    <definedName name="T_NO0540_DBSAI1">#REF!</definedName>
    <definedName name="T_NO0540_DCSAI1">#REF!</definedName>
    <definedName name="T_NO0580_DABTH1">#REF!</definedName>
    <definedName name="T_NO0580_DACLH1_s">#REF!</definedName>
    <definedName name="T_NO0580_DACLH2_s">#REF!</definedName>
    <definedName name="T_NO0580_DBCLH1">#REF!</definedName>
    <definedName name="T_NO0580_dbclh1_s">#REF!</definedName>
    <definedName name="T_NO0580_DBSAH1">#REF!</definedName>
    <definedName name="T_NO0580_DCSAH1">#REF!</definedName>
    <definedName name="T_NO0580_dcsah1_s">#REF!</definedName>
    <definedName name="T_PC0273_DABTE1">#REF!</definedName>
    <definedName name="T_PC0273_DACLE1_s">#REF!</definedName>
    <definedName name="T_PC0273_DACLE2_s">#REF!</definedName>
    <definedName name="T_PC0273_DBCLE1">#REF!</definedName>
    <definedName name="T_PC0273_dbcle1_s">#REF!</definedName>
    <definedName name="T_PC0273_DBSAE1">#REF!</definedName>
    <definedName name="T_PC0273_DCSAE1">#REF!</definedName>
    <definedName name="T_PC0273_dcsae1_s">#REF!</definedName>
    <definedName name="T_PS0019_DBCLL1">#REF!</definedName>
    <definedName name="T_PS0019_DBSAL1">#REF!</definedName>
    <definedName name="T_PS0019_DCSAL1">#REF!</definedName>
    <definedName name="T_WM0199_DABTD1">#REF!</definedName>
    <definedName name="T_WM0199_DACLD1_s">#REF!</definedName>
    <definedName name="T_WM0199_DACLD2_s">#REF!</definedName>
    <definedName name="T_WM0199_DBCLD1">#REF!</definedName>
    <definedName name="T_WM0199_dbcld1_s">#REF!</definedName>
    <definedName name="T_WM0199_DBSAD1" localSheetId="1">#REF!</definedName>
    <definedName name="T_WM0199_DBSAD1">#REF!</definedName>
    <definedName name="T_WM0199_DCSAD1">#REF!</definedName>
    <definedName name="T_WM0199_dcsad1_s" localSheetId="1">#REF!</definedName>
    <definedName name="T_WM0199_dcsad1_s">#REF!</definedName>
    <definedName name="U_A10117_DABTI1">#REF!</definedName>
    <definedName name="U_A10117_DACLI1_s">#REF!</definedName>
    <definedName name="U_A10117_DACLI2_s">#REF!</definedName>
    <definedName name="U_A10117_DBCLI1">#REF!</definedName>
    <definedName name="U_A10117_DBSAI1">#REF!</definedName>
    <definedName name="U_A10117_DCSAI1">#REF!</definedName>
    <definedName name="U_C00035_DABTE1">#REF!</definedName>
    <definedName name="U_C00035_DACLE1_s">#REF!</definedName>
    <definedName name="U_C00035_DACLE2_s">#REF!</definedName>
    <definedName name="U_C00035_DBCLE1">#REF!</definedName>
    <definedName name="U_C00035_dbcle1_s">#REF!</definedName>
    <definedName name="U_C00035_DBSAE1">#REF!</definedName>
    <definedName name="U_C00035_DCSAE1">#REF!</definedName>
    <definedName name="U_C00035_dcsae1_s">#REF!</definedName>
    <definedName name="U_CF0069_DBSAM1">#REF!</definedName>
    <definedName name="U_CF0133_dabte1">#REF!</definedName>
    <definedName name="U_CF0133_dbsae1">dbsae1!$U$1:$U$677</definedName>
    <definedName name="U_CF0133_dcsae1">dcsae1!$U$1:$U$675</definedName>
    <definedName name="U_E30001_DABTK1">#REF!</definedName>
    <definedName name="U_E30001_DACLK1_s">#REF!</definedName>
    <definedName name="U_E30001_DACLK2_s">#REF!</definedName>
    <definedName name="U_E30001_DBCLK1">#REF!</definedName>
    <definedName name="U_E30001_DBSAK1">#REF!</definedName>
    <definedName name="U_E30001_DCSAK1">#REF!</definedName>
    <definedName name="U_FA0113_DABTA1">#REF!</definedName>
    <definedName name="U_FA0113_DACLA1_s">#REF!</definedName>
    <definedName name="U_FA0113_DACLA2_s">#REF!</definedName>
    <definedName name="U_FA0113_DBCLA1">#REF!</definedName>
    <definedName name="U_FA0113_dbcla1_s">#REF!</definedName>
    <definedName name="U_FA0113_DBSAA1" localSheetId="1">#REF!</definedName>
    <definedName name="U_FA0113_DBSAA1">#REF!</definedName>
    <definedName name="U_FA0113_DCSAA1">#REF!</definedName>
    <definedName name="U_FA0113_dcsaa1_s" localSheetId="1">#REF!</definedName>
    <definedName name="U_FA0113_dcsaa1_s">#REF!</definedName>
    <definedName name="U_FA0114_DABTB1">#REF!</definedName>
    <definedName name="U_FA0114_DACLB1_s">#REF!</definedName>
    <definedName name="U_FA0114_DACLB2_s">#REF!</definedName>
    <definedName name="U_FA0114_DBCLB1">#REF!</definedName>
    <definedName name="U_FA0114_dbclb1_s">#REF!</definedName>
    <definedName name="U_FA0114_DBSAB1">#REF!</definedName>
    <definedName name="U_FA0114_DCSAB1">#REF!</definedName>
    <definedName name="U_NO0065_DBSAJ1">#REF!</definedName>
    <definedName name="U_NO0066_DABTJ1">#REF!</definedName>
    <definedName name="U_NO0066_DACLJ1_s">#REF!</definedName>
    <definedName name="U_NO0066_DACLJ2_s">#REF!</definedName>
    <definedName name="U_NO0066_DBCLJ1">#REF!</definedName>
    <definedName name="U_NO0066_DCSAJ1">#REF!</definedName>
    <definedName name="U_NO0106_DABTG1">#REF!</definedName>
    <definedName name="U_NO0106_DACLG1_s">#REF!</definedName>
    <definedName name="U_NO0106_DACLG2_s">#REF!</definedName>
    <definedName name="U_NO0106_DBCLG1">#REF!</definedName>
    <definedName name="U_NO0106_DBSAG1">#REF!</definedName>
    <definedName name="U_NO0106_DCSAG1">#REF!</definedName>
    <definedName name="U_NO0160_DABTC1">#REF!</definedName>
    <definedName name="U_NO0160_DACLC1_s">#REF!</definedName>
    <definedName name="U_NO0160_DACLC2_s">#REF!</definedName>
    <definedName name="U_NO0160_DBCLC1">#REF!</definedName>
    <definedName name="U_NO0160_DBSAC1">#REF!</definedName>
    <definedName name="U_NO0160_DCSAC1">#REF!</definedName>
    <definedName name="U_NO0696_DABTH1">#REF!</definedName>
    <definedName name="U_NO0696_DACLH1_s">#REF!</definedName>
    <definedName name="U_NO0696_DACLH2_s">#REF!</definedName>
    <definedName name="U_NO0696_DBCLH1">#REF!</definedName>
    <definedName name="U_NO0696_dbclh1_s">#REF!</definedName>
    <definedName name="U_NO0696_DBSAH1">#REF!</definedName>
    <definedName name="U_NO0696_DCSAH1">#REF!</definedName>
    <definedName name="U_NO0696_dcsah1_s">#REF!</definedName>
    <definedName name="U_OP0011_DABTD1">#REF!</definedName>
    <definedName name="U_OP0011_DACLD1_s">#REF!</definedName>
    <definedName name="U_OP0011_DACLD2_s">#REF!</definedName>
    <definedName name="U_OP0011_DBCLD1">#REF!</definedName>
    <definedName name="U_OP0011_dbcld1_s">#REF!</definedName>
    <definedName name="U_OP0011_DBSAD1" localSheetId="1">#REF!</definedName>
    <definedName name="U_OP0011_DBSAD1">#REF!</definedName>
    <definedName name="U_OP0011_DCSAD1">#REF!</definedName>
    <definedName name="U_OP0011_dcsad1_s" localSheetId="1">#REF!</definedName>
    <definedName name="U_OP0011_dcsad1_s">#REF!</definedName>
    <definedName name="U_PK0151_DABTG1">#REF!</definedName>
    <definedName name="U_PS0020_DBCLL1">#REF!</definedName>
    <definedName name="U_PS0020_DBSAL1">#REF!</definedName>
    <definedName name="U_PS0020_DCSAL1">#REF!</definedName>
    <definedName name="U_WM0279_DBSAF1">#REF!</definedName>
    <definedName name="U_WM0301_DABTF1">#REF!</definedName>
    <definedName name="U_WM0301_DACLF1_s">#REF!</definedName>
    <definedName name="U_WM0301_DACLF2_s">#REF!</definedName>
    <definedName name="U_WM0301_DBCLF1">#REF!</definedName>
    <definedName name="U_WM0301_DCSAF1">#REF!</definedName>
    <definedName name="V_A20117_DABTI1">#REF!</definedName>
    <definedName name="V_A20117_DACLI1_s">#REF!</definedName>
    <definedName name="V_A20117_DACLI2_s">#REF!</definedName>
    <definedName name="V_A20117_DBCLI1">#REF!</definedName>
    <definedName name="V_A20117_DBSAI1">#REF!</definedName>
    <definedName name="V_A20117_DCSAI1">#REF!</definedName>
    <definedName name="V_C00036_DABTE1">#REF!</definedName>
    <definedName name="V_C00036_DACLE1_s">#REF!</definedName>
    <definedName name="V_C00036_DACLE2_s">#REF!</definedName>
    <definedName name="V_C00036_DBCLE1">#REF!</definedName>
    <definedName name="V_C00036_dbcle1_s">#REF!</definedName>
    <definedName name="V_C00036_DBSAE1">#REF!</definedName>
    <definedName name="V_C00036_DCSAE1">#REF!</definedName>
    <definedName name="V_C00036_dcsae1_s">#REF!</definedName>
    <definedName name="V_CF0056_DBSAM1">#REF!</definedName>
    <definedName name="V_CF0189_dabte1">#REF!</definedName>
    <definedName name="V_CF0189_dbsae1">dbsae1!$V$1:$V$677</definedName>
    <definedName name="V_CF0189_dcsae1">dcsae1!$V$1:$V$675</definedName>
    <definedName name="V_E10007_DABTK1">#REF!</definedName>
    <definedName name="V_E10007_DACLK1_s">#REF!</definedName>
    <definedName name="V_E10007_DACLK2_s">#REF!</definedName>
    <definedName name="V_E10007_DBCLK1">#REF!</definedName>
    <definedName name="V_E10007_DBSAK1">#REF!</definedName>
    <definedName name="V_E10007_DCSAK1">#REF!</definedName>
    <definedName name="V_FA0117_DABTA1">#REF!</definedName>
    <definedName name="V_FA0117_DACLA1_s">#REF!</definedName>
    <definedName name="V_FA0117_DACLA2_s">#REF!</definedName>
    <definedName name="V_FA0117_DBCLA1">#REF!</definedName>
    <definedName name="V_FA0117_dbcla1_s">#REF!</definedName>
    <definedName name="V_FA0117_DBSAA1" localSheetId="1">#REF!</definedName>
    <definedName name="V_FA0117_DBSAA1">#REF!</definedName>
    <definedName name="V_FA0117_DCSAA1">#REF!</definedName>
    <definedName name="V_FA0117_dcsaa1_s" localSheetId="1">#REF!</definedName>
    <definedName name="V_FA0117_dcsaa1_s">#REF!</definedName>
    <definedName name="V_FA0118_DABTB1">#REF!</definedName>
    <definedName name="V_FA0118_DACLB1_s">#REF!</definedName>
    <definedName name="V_FA0118_DACLB2_s">#REF!</definedName>
    <definedName name="V_FA0118_DBCLB1">#REF!</definedName>
    <definedName name="V_FA0118_dbclb1_s">#REF!</definedName>
    <definedName name="V_FA0118_DBSAB1">#REF!</definedName>
    <definedName name="V_FA0118_DCSAB1">#REF!</definedName>
    <definedName name="V_FL0018_DCSAF1">#REF!</definedName>
    <definedName name="V_K20133_DABTF1">#REF!</definedName>
    <definedName name="V_NO0057_DABTJ1">#REF!</definedName>
    <definedName name="V_NO0057_DACLJ1_s">#REF!</definedName>
    <definedName name="V_NO0057_DACLJ2_s">#REF!</definedName>
    <definedName name="V_NO0057_DBCLJ1">#REF!</definedName>
    <definedName name="V_NO0057_DCSAJ1">#REF!</definedName>
    <definedName name="V_NO0066_DBSAJ1">#REF!</definedName>
    <definedName name="V_NO0079_DABTG1">#REF!</definedName>
    <definedName name="V_NO0079_DACLG1_s">#REF!</definedName>
    <definedName name="V_NO0079_DACLG2_s">#REF!</definedName>
    <definedName name="V_NO0079_DBCLG1">#REF!</definedName>
    <definedName name="V_NO0079_DBSAG1">#REF!</definedName>
    <definedName name="V_NO0079_DCSAG1">#REF!</definedName>
    <definedName name="V_NO0116_DACLF1_s">#REF!</definedName>
    <definedName name="V_NO0116_DACLF2_s">#REF!</definedName>
    <definedName name="V_NO0116_DBCLF1">#REF!</definedName>
    <definedName name="V_NO0146_DABTC1">#REF!</definedName>
    <definedName name="V_NO0146_DACLC1_s">#REF!</definedName>
    <definedName name="V_NO0146_DACLC2_s">#REF!</definedName>
    <definedName name="V_NO0146_DBCLC1">#REF!</definedName>
    <definedName name="V_NO0146_DBSAC1">#REF!</definedName>
    <definedName name="V_NO0146_DCSAC1">#REF!</definedName>
    <definedName name="V_NO0697_DABTH1">#REF!</definedName>
    <definedName name="V_NO0697_DACLH1_s">#REF!</definedName>
    <definedName name="V_NO0697_DACLH2_s">#REF!</definedName>
    <definedName name="V_NO0697_DBCLH1">#REF!</definedName>
    <definedName name="V_NO0697_dbclh1_s">#REF!</definedName>
    <definedName name="V_NO0697_DBSAH1">#REF!</definedName>
    <definedName name="V_NO0697_DCSAH1">#REF!</definedName>
    <definedName name="V_NO0697_dcsah1_s">#REF!</definedName>
    <definedName name="V_OP0069_DABTD1">#REF!</definedName>
    <definedName name="V_OP0069_DACLD1_s">#REF!</definedName>
    <definedName name="V_OP0069_DACLD2_s">#REF!</definedName>
    <definedName name="V_OP0069_DBCLD1">#REF!</definedName>
    <definedName name="V_OP0069_dbcld1_s">#REF!</definedName>
    <definedName name="V_OP0069_DBSAD1" localSheetId="1">#REF!</definedName>
    <definedName name="V_OP0069_DBSAD1">#REF!</definedName>
    <definedName name="V_OP0069_DCSAD1">#REF!</definedName>
    <definedName name="V_OP0069_dcsad1_s" localSheetId="1">#REF!</definedName>
    <definedName name="V_OP0069_dcsad1_s">#REF!</definedName>
    <definedName name="V_PK0153_DABTG1">#REF!</definedName>
    <definedName name="V_PS0043_DBCLL1">#REF!</definedName>
    <definedName name="V_PS0043_DBSAL1">#REF!</definedName>
    <definedName name="V_PS0043_DCSAL1">#REF!</definedName>
    <definedName name="V_WM0280_DBSAF1">#REF!</definedName>
    <definedName name="W_CF0060_DCSAG1">#REF!</definedName>
    <definedName name="W_CF0073_DBSAM1">#REF!</definedName>
    <definedName name="W_CF0191_dabte1">#REF!</definedName>
    <definedName name="W_CF0191_dbsae1">dbsae1!$W$1:$W$677</definedName>
    <definedName name="W_CF0191_dcsae1">dcsae1!$W$1:$W$675</definedName>
    <definedName name="W_FA0001_DABTD1">#REF!</definedName>
    <definedName name="W_FA0001_DACLD1_s">#REF!</definedName>
    <definedName name="W_FA0001_DACLD2_s">#REF!</definedName>
    <definedName name="W_FA0001_DBCLD1">#REF!</definedName>
    <definedName name="W_FA0001_dbcld1_s">#REF!</definedName>
    <definedName name="W_FA0001_DBSAD1" localSheetId="1">#REF!</definedName>
    <definedName name="W_FA0001_DBSAD1">#REF!</definedName>
    <definedName name="W_FA0001_DCSAD1">#REF!</definedName>
    <definedName name="W_FA0001_dcsad1_s" localSheetId="1">#REF!</definedName>
    <definedName name="W_FA0001_dcsad1_s">#REF!</definedName>
    <definedName name="W_FA0121_DABTA1">#REF!</definedName>
    <definedName name="W_FA0121_DACLA1_s">#REF!</definedName>
    <definedName name="W_FA0121_DACLA2_s">#REF!</definedName>
    <definedName name="W_FA0121_DBCLA1">#REF!</definedName>
    <definedName name="W_FA0121_dbcla1_s">#REF!</definedName>
    <definedName name="W_FA0121_DBSAA1" localSheetId="1">#REF!</definedName>
    <definedName name="W_FA0121_DBSAA1">#REF!</definedName>
    <definedName name="W_FA0121_DCSAA1">#REF!</definedName>
    <definedName name="W_FA0121_dcsaa1_s" localSheetId="1">#REF!</definedName>
    <definedName name="W_FA0121_dcsaa1_s">#REF!</definedName>
    <definedName name="W_FA0122_DABTB1">#REF!</definedName>
    <definedName name="W_FA0122_DACLB1_s">#REF!</definedName>
    <definedName name="W_FA0122_DACLB2_s">#REF!</definedName>
    <definedName name="W_FA0122_DBCLB1">#REF!</definedName>
    <definedName name="W_FA0122_dbclb1_s">#REF!</definedName>
    <definedName name="W_FA0122_DBSAB1">#REF!</definedName>
    <definedName name="W_FA0122_DCSAB1">#REF!</definedName>
    <definedName name="W_K20133_DABTG1">#REF!</definedName>
    <definedName name="W_K20133_DACLG1_s">#REF!</definedName>
    <definedName name="W_K20133_DACLG2_s">#REF!</definedName>
    <definedName name="W_K20133_DBCLG1">#REF!</definedName>
    <definedName name="W_K20133_DBSAG1">#REF!</definedName>
    <definedName name="W_K20133_DCSAF1">#REF!</definedName>
    <definedName name="W_NO0057_DBSAJ1">#REF!</definedName>
    <definedName name="W_NO0058_DABTJ1">#REF!</definedName>
    <definedName name="W_NO0058_DACLJ1_s">#REF!</definedName>
    <definedName name="W_NO0058_DACLJ2_s">#REF!</definedName>
    <definedName name="W_NO0058_DBCLJ1">#REF!</definedName>
    <definedName name="W_NO0058_DCSAJ1">#REF!</definedName>
    <definedName name="W_NO0115_DACLF1_s">#REF!</definedName>
    <definedName name="W_NO0115_DACLF2_s">#REF!</definedName>
    <definedName name="W_NO0115_DBCLF1">#REF!</definedName>
    <definedName name="W_NO0698_DABTH1">#REF!</definedName>
    <definedName name="W_NO0698_DACLH1_s">#REF!</definedName>
    <definedName name="W_NO0698_DACLH2_s">#REF!</definedName>
    <definedName name="W_NO0698_DBCLH1">#REF!</definedName>
    <definedName name="W_NO0698_dbclh1_s">#REF!</definedName>
    <definedName name="W_NO0698_DBSAH1">#REF!</definedName>
    <definedName name="W_NO0698_DCSAH1">#REF!</definedName>
    <definedName name="W_NO0698_dcsah1_s">#REF!</definedName>
    <definedName name="W_NO0719_DABTI1">#REF!</definedName>
    <definedName name="W_NO0719_DACLI1_s">#REF!</definedName>
    <definedName name="W_NO0719_DACLI2_s">#REF!</definedName>
    <definedName name="W_NO0719_DBCLI1">#REF!</definedName>
    <definedName name="W_NO0719_DBSAI1">#REF!</definedName>
    <definedName name="W_NO0719_DCSAI1">#REF!</definedName>
    <definedName name="W_NO0885_DABTK1">#REF!</definedName>
    <definedName name="W_NO0885_DACLK1_s">#REF!</definedName>
    <definedName name="W_NO0885_DACLK2_s">#REF!</definedName>
    <definedName name="W_NO0885_DBCLK1">#REF!</definedName>
    <definedName name="W_NO0885_DBSAK1">#REF!</definedName>
    <definedName name="W_NO0885_DCSAK1">#REF!</definedName>
    <definedName name="W_PC0277_DABTE1">#REF!</definedName>
    <definedName name="W_PC0277_DACLE1_s">#REF!</definedName>
    <definedName name="W_PC0277_DACLE2_s">#REF!</definedName>
    <definedName name="W_PC0277_DBCLE1">#REF!</definedName>
    <definedName name="W_PC0277_dbcle1_s">#REF!</definedName>
    <definedName name="W_PC0277_DBSAE1">#REF!</definedName>
    <definedName name="W_PC0277_DCSAE1">#REF!</definedName>
    <definedName name="W_PC0277_dcsae1_s">#REF!</definedName>
    <definedName name="W_PC0397_DABTC1">#REF!</definedName>
    <definedName name="W_PC0397_DACLC1_s">#REF!</definedName>
    <definedName name="W_PC0397_DACLC2_s">#REF!</definedName>
    <definedName name="W_PC0397_DBCLC1">#REF!</definedName>
    <definedName name="W_PC0397_DBSAC1">#REF!</definedName>
    <definedName name="W_PC0397_DCSAC1">#REF!</definedName>
    <definedName name="W_PK0157_DABTG1">#REF!</definedName>
    <definedName name="W_PS0044_DBCLL1">#REF!</definedName>
    <definedName name="W_PS0044_DBSAL1">#REF!</definedName>
    <definedName name="W_PS0044_DCSAL1">#REF!</definedName>
    <definedName name="W_WM0106_DABTF1">#REF!</definedName>
    <definedName name="W_WM0283_DBSAF1">#REF!</definedName>
    <definedName name="X_A10008_dabtd1">#REF!</definedName>
    <definedName name="X_A10008_dacld1_s">#REF!</definedName>
    <definedName name="X_A10008_DBCLD1_s">#REF!</definedName>
    <definedName name="X_A10008_DBSAD1" localSheetId="1">#REF!</definedName>
    <definedName name="X_A10008_DBSAD1">#REF!</definedName>
    <definedName name="X_A10008_dcsad1">dcsad1!$X$1:$X$675</definedName>
    <definedName name="X_A10008_dcsad1_s">#REF!</definedName>
    <definedName name="X_A10172_DCSAG1">#REF!</definedName>
    <definedName name="X_CF0057_DBSAM1">#REF!</definedName>
    <definedName name="X_CF0058_DABTG1">#REF!</definedName>
    <definedName name="X_CF0058_DACLG1_s">#REF!</definedName>
    <definedName name="X_CF0058_DBCLG1">#REF!</definedName>
    <definedName name="X_CF0060_DBSAG1">#REF!</definedName>
    <definedName name="X_CF0193_dabte1">#REF!</definedName>
    <definedName name="X_CF0193_dbsae1">dbsae1!$X$1:$X$677</definedName>
    <definedName name="X_CF0193_dcsae1">dcsae1!$X$1:$X$675</definedName>
    <definedName name="X_FA0011_DABTD1">#REF!</definedName>
    <definedName name="X_FA0011_DCSAD1">#REF!</definedName>
    <definedName name="X_FA0011_dcsad1_s">#REF!</definedName>
    <definedName name="X_FA0125_DABTA1">#REF!</definedName>
    <definedName name="X_FA0125_DACLA1_s">#REF!</definedName>
    <definedName name="X_FA0125_DACLA2_s">#REF!</definedName>
    <definedName name="X_FA0125_DBCLA1">#REF!</definedName>
    <definedName name="X_FA0125_dbcla1_s">#REF!</definedName>
    <definedName name="X_FA0125_DBSAA1" localSheetId="1">#REF!</definedName>
    <definedName name="X_FA0125_DBSAA1">#REF!</definedName>
    <definedName name="X_FA0125_DCSAA1">#REF!</definedName>
    <definedName name="X_FA0125_dcsaa1_s" localSheetId="1">#REF!</definedName>
    <definedName name="X_FA0125_dcsaa1_s">#REF!</definedName>
    <definedName name="X_FA0126_DABTB1">#REF!</definedName>
    <definedName name="X_FA0126_DACLB1_s">#REF!</definedName>
    <definedName name="X_FA0126_DACLB2_s">#REF!</definedName>
    <definedName name="X_FA0126_DBCLB1">#REF!</definedName>
    <definedName name="X_FA0126_dbclb1_s">#REF!</definedName>
    <definedName name="X_FA0126_DBSAB1">#REF!</definedName>
    <definedName name="X_FA0126_DCSAB1">#REF!</definedName>
    <definedName name="X_FA0199_DACLD1_s">#REF!</definedName>
    <definedName name="X_FA0199_DACLD2_s">#REF!</definedName>
    <definedName name="X_FA0199_DBCLD1">#REF!</definedName>
    <definedName name="X_FA0199_dbcld1_s">#REF!</definedName>
    <definedName name="X_NO0058_DBSAJ1">#REF!</definedName>
    <definedName name="X_NO0059_DABTJ1">#REF!</definedName>
    <definedName name="X_NO0059_DACLJ1_s">#REF!</definedName>
    <definedName name="X_NO0059_DACLJ2_s">#REF!</definedName>
    <definedName name="X_NO0059_DBCLJ1">#REF!</definedName>
    <definedName name="X_NO0059_DCSAJ1">#REF!</definedName>
    <definedName name="X_NO0117_DACLF1_s">#REF!</definedName>
    <definedName name="X_NO0117_DACLF2_s">#REF!</definedName>
    <definedName name="X_NO0117_DBCLF1">#REF!</definedName>
    <definedName name="X_NO0162_DABTC1">#REF!</definedName>
    <definedName name="X_NO0162_DACLC1_s">#REF!</definedName>
    <definedName name="X_NO0162_DACLC2_s">#REF!</definedName>
    <definedName name="X_NO0162_DBCLC1">#REF!</definedName>
    <definedName name="X_NO0162_DBSAC1">#REF!</definedName>
    <definedName name="X_NO0162_DCSAC1">#REF!</definedName>
    <definedName name="X_NO0695_DABTH1">#REF!</definedName>
    <definedName name="X_NO0695_DACLH1_s">#REF!</definedName>
    <definedName name="X_NO0695_DACLH2_s">#REF!</definedName>
    <definedName name="X_NO0695_DBCLH1">#REF!</definedName>
    <definedName name="X_NO0695_dbclh1_s">#REF!</definedName>
    <definedName name="X_NO0695_DBSAH1">#REF!</definedName>
    <definedName name="X_NO0695_DCSAH1">#REF!</definedName>
    <definedName name="X_NO0695_dcsah1_s">#REF!</definedName>
    <definedName name="X_NO0720_DABTI1">#REF!</definedName>
    <definedName name="X_NO0720_DACLI1_s">#REF!</definedName>
    <definedName name="X_NO0720_DACLI2_s">#REF!</definedName>
    <definedName name="X_NO0720_DBCLI1">#REF!</definedName>
    <definedName name="X_NO0720_DBSAI1">#REF!</definedName>
    <definedName name="X_NO0720_DCSAI1">#REF!</definedName>
    <definedName name="X_NO0890_DABTK1">#REF!</definedName>
    <definedName name="X_NO0890_DACLK1_s">#REF!</definedName>
    <definedName name="X_NO0890_DACLK2_s">#REF!</definedName>
    <definedName name="X_NO0890_DBCLK1">#REF!</definedName>
    <definedName name="X_NO0890_DBSAK1">#REF!</definedName>
    <definedName name="X_NO0890_DCSAK1">#REF!</definedName>
    <definedName name="X_PC0278_DABTE1">#REF!</definedName>
    <definedName name="X_PC0278_DACLE1_s">#REF!</definedName>
    <definedName name="X_PC0278_DACLE2_s">#REF!</definedName>
    <definedName name="X_PC0278_DBCLE1">#REF!</definedName>
    <definedName name="X_PC0278_dbcle1_s">#REF!</definedName>
    <definedName name="X_PC0278_DBSAE1">#REF!</definedName>
    <definedName name="X_PC0278_DCSAE1">#REF!</definedName>
    <definedName name="X_PC0278_dcsae1_s">#REF!</definedName>
    <definedName name="X_PK0155_DACLG2_s">#REF!</definedName>
    <definedName name="X_PK0159_DABTG1">#REF!</definedName>
    <definedName name="X_PS0042_DBCLL1">#REF!</definedName>
    <definedName name="X_PS0042_DBSAL1">#REF!</definedName>
    <definedName name="X_PS0042_DCSAL1">#REF!</definedName>
    <definedName name="X_WM0111_DABTF1">#REF!</definedName>
    <definedName name="X_WM0297_DBSAF1">#REF!</definedName>
    <definedName name="Y_A10008_DABTD1">#REF!</definedName>
    <definedName name="Y_A10008_DACLD1_s">#REF!</definedName>
    <definedName name="Y_A10008_DACLD2_s">#REF!</definedName>
    <definedName name="Y_A10008_DBCLD1">#REF!</definedName>
    <definedName name="Y_A10008_dbcld1_s">#REF!</definedName>
    <definedName name="Y_A10008_dcsad1_s">#REF!</definedName>
    <definedName name="Y_CF0058_DCSAG1">#REF!</definedName>
    <definedName name="Y_CF0060_DACLG1_s">#REF!</definedName>
    <definedName name="Y_CF0060_DBCLG1">#REF!</definedName>
    <definedName name="Y_CF0135_dabte1">#REF!</definedName>
    <definedName name="Y_CF0135_dbsae1">dbsae1!$Y$1:$Y$677</definedName>
    <definedName name="Y_CF0135_dcsae1">dcsae1!$Y$1:$Y$675</definedName>
    <definedName name="Y_CF0156_DABTG1">#REF!</definedName>
    <definedName name="Y_CL0011_dabtd1">#REF!</definedName>
    <definedName name="Y_CL0011_dbsad1">dbsad1!$Y$1:$Y$677</definedName>
    <definedName name="Y_CL0011_DCSAD1">#REF!</definedName>
    <definedName name="Y_FA0033_DABTA1">#REF!</definedName>
    <definedName name="Y_FA0033_DACLA1_s">#REF!</definedName>
    <definedName name="Y_FA0033_DACLA2_s">#REF!</definedName>
    <definedName name="Y_FA0033_DBCLA1">#REF!</definedName>
    <definedName name="Y_FA0033_dbcla1_s">#REF!</definedName>
    <definedName name="Y_FA0033_DBSAA1" localSheetId="1">#REF!</definedName>
    <definedName name="Y_FA0033_DBSAA1">#REF!</definedName>
    <definedName name="Y_FA0033_DCSAA1">#REF!</definedName>
    <definedName name="Y_FA0033_dcsaa1_s" localSheetId="1">#REF!</definedName>
    <definedName name="Y_FA0033_dcsaa1_s">#REF!</definedName>
    <definedName name="Y_FA0034_DABTB1">#REF!</definedName>
    <definedName name="Y_FA0034_DACLB1_s">#REF!</definedName>
    <definedName name="Y_FA0034_DACLB2_s">#REF!</definedName>
    <definedName name="Y_FA0034_DBCLB1">#REF!</definedName>
    <definedName name="Y_FA0034_dbclb1_s">#REF!</definedName>
    <definedName name="Y_FA0034_DBSAB1">#REF!</definedName>
    <definedName name="Y_FA0034_DCSAB1">#REF!</definedName>
    <definedName name="Y_FA0199_dacld1_s">#REF!</definedName>
    <definedName name="Y_FA0199_DBCLD1_s">#REF!</definedName>
    <definedName name="Y_FA0199_DBSAD1">#REF!</definedName>
    <definedName name="Y_FA0199_dcsad1_s">#REF!</definedName>
    <definedName name="Y_K20031_DBSAM1">#REF!</definedName>
    <definedName name="Y_MI0023_DBSAD1">#REF!</definedName>
    <definedName name="Y_NO0059_DBSAJ1">#REF!</definedName>
    <definedName name="Y_NO0163_DABTC1">#REF!</definedName>
    <definedName name="Y_NO0163_DACLC1_s">#REF!</definedName>
    <definedName name="Y_NO0163_DACLC2_s">#REF!</definedName>
    <definedName name="Y_NO0163_DBCLC1">#REF!</definedName>
    <definedName name="Y_NO0163_DBSAC1">#REF!</definedName>
    <definedName name="Y_NO0163_DCSAC1">#REF!</definedName>
    <definedName name="Y_NO0699_DABTH1">#REF!</definedName>
    <definedName name="Y_NO0699_DACLH1_s">#REF!</definedName>
    <definedName name="Y_NO0699_DACLH2_s">#REF!</definedName>
    <definedName name="Y_NO0699_DBCLH1">#REF!</definedName>
    <definedName name="Y_NO0699_dbclh1_s">#REF!</definedName>
    <definedName name="Y_NO0699_DBSAH1">#REF!</definedName>
    <definedName name="Y_NO0699_DCSAH1">#REF!</definedName>
    <definedName name="Y_NO0699_dcsah1_s">#REF!</definedName>
    <definedName name="Y_NO0721_DABTI1">#REF!</definedName>
    <definedName name="Y_NO0721_DACLI1_s">#REF!</definedName>
    <definedName name="Y_NO0721_DACLI2_s">#REF!</definedName>
    <definedName name="Y_NO0721_DBCLI1">#REF!</definedName>
    <definedName name="Y_NO0721_DBSAI1">#REF!</definedName>
    <definedName name="Y_NO0721_DCSAI1">#REF!</definedName>
    <definedName name="Y_NO0895_DABTK1">#REF!</definedName>
    <definedName name="Y_NO0895_DACLK1_s">#REF!</definedName>
    <definedName name="Y_NO0895_DACLK2_s">#REF!</definedName>
    <definedName name="Y_NO0895_DBCLK1">#REF!</definedName>
    <definedName name="Y_NO0895_DBSAK1">#REF!</definedName>
    <definedName name="Y_NO0895_DCSAK1">#REF!</definedName>
    <definedName name="Y_NO0915_DABTJ1">#REF!</definedName>
    <definedName name="Y_NO0915_DACLJ1_s">#REF!</definedName>
    <definedName name="Y_NO0915_DACLJ2_s">#REF!</definedName>
    <definedName name="Y_NO0915_DBCLJ1">#REF!</definedName>
    <definedName name="Y_NO0915_DCSAJ1">#REF!</definedName>
    <definedName name="Y_PC0294_DABTE1">#REF!</definedName>
    <definedName name="Y_PC0294_DACLE1_s">#REF!</definedName>
    <definedName name="Y_PC0294_DACLE2_s">#REF!</definedName>
    <definedName name="Y_PC0294_DBCLE1">#REF!</definedName>
    <definedName name="Y_PC0294_dbcle1_s">#REF!</definedName>
    <definedName name="Y_PC0294_DBSAE1">#REF!</definedName>
    <definedName name="Y_PC0294_DCSAE1">#REF!</definedName>
    <definedName name="Y_PC0294_dcsae1_s">#REF!</definedName>
    <definedName name="Y_PK0111_DABTG1">#REF!</definedName>
    <definedName name="Y_PK0111_DBSAG1">#REF!</definedName>
    <definedName name="Y_PK0151_DACLG2_s">#REF!</definedName>
    <definedName name="Y_PS0045_DBCLL1">#REF!</definedName>
    <definedName name="Y_PS0045_DBSAL1">#REF!</definedName>
    <definedName name="Y_PS0045_DCSAL1">#REF!</definedName>
    <definedName name="Y_WM0298_DBSAF1">#REF!</definedName>
    <definedName name="Z_A10008_DCSAD1">#REF!</definedName>
    <definedName name="Z_CF0060_DABTG1">#REF!</definedName>
    <definedName name="Z_CF0136_dabte1">#REF!</definedName>
    <definedName name="Z_CF0136_dbsae1">dbsae1!$Z$1:$Z$677</definedName>
    <definedName name="Z_CF0136_dcsae1">dcsae1!$Z$1:$Z$675</definedName>
    <definedName name="Z_CF0156_DCSAG1">#REF!</definedName>
    <definedName name="Z_CL0011_DABTD1">#REF!</definedName>
    <definedName name="Z_CL0011_dcsad1_s">#REF!</definedName>
    <definedName name="Z_CL0016_dabtd1">#REF!</definedName>
    <definedName name="Z_CL0017_DBSAG1">#REF!</definedName>
    <definedName name="Z_FA0013_DABTK1">#REF!</definedName>
    <definedName name="Z_FA0013_DACLK1_s">#REF!</definedName>
    <definedName name="Z_FA0013_DACLK2_s">#REF!</definedName>
    <definedName name="Z_FA0013_DBCLK1">#REF!</definedName>
    <definedName name="Z_FA0013_DBSAK1">#REF!</definedName>
    <definedName name="Z_FA0013_DCSAK1">#REF!</definedName>
    <definedName name="Z_FA0025_DABTA1">#REF!</definedName>
    <definedName name="Z_FA0025_DACLA1_s">#REF!</definedName>
    <definedName name="Z_FA0025_DACLA2_s">#REF!</definedName>
    <definedName name="Z_FA0025_DBCLA1">#REF!</definedName>
    <definedName name="Z_FA0025_dbcla1_s">#REF!</definedName>
    <definedName name="Z_FA0025_DBSAA1" localSheetId="1">#REF!</definedName>
    <definedName name="Z_FA0025_DBSAA1">#REF!</definedName>
    <definedName name="Z_FA0025_DCSAA1">#REF!</definedName>
    <definedName name="Z_FA0025_dcsaa1_s" localSheetId="1">#REF!</definedName>
    <definedName name="Z_FA0025_dcsaa1_s">#REF!</definedName>
    <definedName name="Z_FA0026_DABTB1">#REF!</definedName>
    <definedName name="Z_FA0026_DACLB1_s">#REF!</definedName>
    <definedName name="Z_FA0026_DACLB2_s">#REF!</definedName>
    <definedName name="Z_FA0026_DBCLB1">#REF!</definedName>
    <definedName name="Z_FA0026_dbclb1_s">#REF!</definedName>
    <definedName name="Z_FA0026_DBSAB1">#REF!</definedName>
    <definedName name="Z_FA0026_DCSAB1">#REF!</definedName>
    <definedName name="Z_FA0199_dabtd1">#REF!</definedName>
    <definedName name="Z_FA0199_dbsad1">dbsad1!$Z$1:$Z$677</definedName>
    <definedName name="Z_FA0199_dcsad1">dcsad1!$Z$1:$Z$675</definedName>
    <definedName name="Z_K20032_DBSAM1">#REF!</definedName>
    <definedName name="Z_MI0023_DACLD1_s">#REF!</definedName>
    <definedName name="Z_MI0023_DACLD2_s">#REF!</definedName>
    <definedName name="Z_MI0023_DBCLD1">#REF!</definedName>
    <definedName name="Z_MI0023_dbcld1_s">#REF!</definedName>
    <definedName name="Z_MI0023_DBSAD1">#REF!</definedName>
    <definedName name="Z_MI0023_dcsad1_s">#REF!</definedName>
    <definedName name="Z_MI0026_DBSAD1">#REF!</definedName>
    <definedName name="Z_NO0165_DABTC1">#REF!</definedName>
    <definedName name="Z_NO0165_DACLC1_s">#REF!</definedName>
    <definedName name="Z_NO0165_DACLC2_s">#REF!</definedName>
    <definedName name="Z_NO0165_DBCLC1">#REF!</definedName>
    <definedName name="Z_NO0165_DBSAC1">#REF!</definedName>
    <definedName name="Z_NO0165_DCSAC1">#REF!</definedName>
    <definedName name="Z_NO0703_DABTH1">#REF!</definedName>
    <definedName name="Z_NO0703_DACLH1_s">#REF!</definedName>
    <definedName name="Z_NO0703_DACLH2_s">#REF!</definedName>
    <definedName name="Z_NO0703_DBCLH1">#REF!</definedName>
    <definedName name="Z_NO0703_dbclh1_s">#REF!</definedName>
    <definedName name="Z_NO0703_DBSAH1">#REF!</definedName>
    <definedName name="Z_NO0703_DCSAH1">#REF!</definedName>
    <definedName name="Z_NO0703_dcsah1_s">#REF!</definedName>
    <definedName name="Z_NO0723_DABTI1">#REF!</definedName>
    <definedName name="Z_NO0723_DACLI1_s">#REF!</definedName>
    <definedName name="Z_NO0723_DACLI2_s">#REF!</definedName>
    <definedName name="Z_NO0723_DBCLI1">#REF!</definedName>
    <definedName name="Z_NO0723_DBSAI1">#REF!</definedName>
    <definedName name="Z_NO0723_DCSAI1">#REF!</definedName>
    <definedName name="Z_NO0914_DABTJ1">#REF!</definedName>
    <definedName name="Z_NO0914_DACLJ1_s">#REF!</definedName>
    <definedName name="Z_NO0914_DACLJ2_s">#REF!</definedName>
    <definedName name="Z_NO0914_DBCLJ1">#REF!</definedName>
    <definedName name="Z_NO0914_DCSAJ1">#REF!</definedName>
    <definedName name="Z_NO0915_DBSAJ1">#REF!</definedName>
    <definedName name="Z_PC0410_DABTE1">#REF!</definedName>
    <definedName name="Z_PC0410_DACLE1_s">#REF!</definedName>
    <definedName name="Z_PC0410_DACLE2_s">#REF!</definedName>
    <definedName name="Z_PC0410_DBCLE1">#REF!</definedName>
    <definedName name="Z_PC0410_dbcle1_s">#REF!</definedName>
    <definedName name="Z_PC0410_DBSAE1">#REF!</definedName>
    <definedName name="Z_PC0410_DCSAE1">#REF!</definedName>
    <definedName name="Z_PC0410_dcsae1_s">#REF!</definedName>
    <definedName name="Z_PK0111_DACLG1_s">#REF!</definedName>
    <definedName name="Z_PK0111_DBCLG1">#REF!</definedName>
    <definedName name="Z_PK0153_DACLG2_s">#REF!</definedName>
    <definedName name="Z_PK0158_DABTG1">#REF!</definedName>
    <definedName name="Z_PS0036_DBCLL1">#REF!</definedName>
    <definedName name="Z_PS0036_DBSAL1">#REF!</definedName>
    <definedName name="Z_PS0036_DCSAL1">#REF!</definedName>
    <definedName name="Z_WM0301_DBSAF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" i="6" l="1"/>
  <c r="AJ683" i="3"/>
  <c r="AJ682" i="3"/>
  <c r="AJ681" i="3"/>
  <c r="AJ680" i="3"/>
  <c r="AJ684" i="3" s="1"/>
  <c r="AI683" i="3"/>
  <c r="AI682" i="3"/>
  <c r="AI681" i="3"/>
  <c r="AI680" i="3"/>
  <c r="AI684" i="3"/>
  <c r="AH677" i="3"/>
  <c r="AG677" i="3"/>
  <c r="AH676" i="3"/>
  <c r="AG676" i="3"/>
  <c r="AH675" i="3"/>
  <c r="AG675" i="3"/>
  <c r="AH674" i="3"/>
  <c r="AG674" i="3"/>
  <c r="AH673" i="3"/>
  <c r="AG673" i="3"/>
  <c r="AH672" i="3"/>
  <c r="AI672" i="3" s="1"/>
  <c r="AJ672" i="3" s="1"/>
  <c r="AG672" i="3"/>
  <c r="AH671" i="3"/>
  <c r="AG671" i="3"/>
  <c r="AH670" i="3"/>
  <c r="AG670" i="3"/>
  <c r="AH669" i="3"/>
  <c r="AG669" i="3"/>
  <c r="AI669" i="3" s="1"/>
  <c r="AJ669" i="3" s="1"/>
  <c r="AH668" i="3"/>
  <c r="AG668" i="3"/>
  <c r="AH667" i="3"/>
  <c r="AG667" i="3"/>
  <c r="AH666" i="3"/>
  <c r="AG666" i="3"/>
  <c r="AH665" i="3"/>
  <c r="AG665" i="3"/>
  <c r="AH664" i="3"/>
  <c r="AG664" i="3"/>
  <c r="AH663" i="3"/>
  <c r="AG663" i="3"/>
  <c r="AH662" i="3"/>
  <c r="AG662" i="3"/>
  <c r="AH661" i="3"/>
  <c r="AG661" i="3"/>
  <c r="AH660" i="3"/>
  <c r="AI660" i="3" s="1"/>
  <c r="AJ660" i="3" s="1"/>
  <c r="AG660" i="3"/>
  <c r="AH659" i="3"/>
  <c r="AG659" i="3"/>
  <c r="AH658" i="3"/>
  <c r="AG658" i="3"/>
  <c r="AH657" i="3"/>
  <c r="AG657" i="3"/>
  <c r="AH656" i="3"/>
  <c r="AG656" i="3"/>
  <c r="AH655" i="3"/>
  <c r="AG655" i="3"/>
  <c r="AH654" i="3"/>
  <c r="AG654" i="3"/>
  <c r="AH653" i="3"/>
  <c r="AG653" i="3"/>
  <c r="AH652" i="3"/>
  <c r="AG652" i="3"/>
  <c r="AH651" i="3"/>
  <c r="AG651" i="3"/>
  <c r="AH650" i="3"/>
  <c r="AG650" i="3"/>
  <c r="AH649" i="3"/>
  <c r="AG649" i="3"/>
  <c r="AH648" i="3"/>
  <c r="AG648" i="3"/>
  <c r="AH647" i="3"/>
  <c r="AG647" i="3"/>
  <c r="AH646" i="3"/>
  <c r="AG646" i="3"/>
  <c r="AH645" i="3"/>
  <c r="AG645" i="3"/>
  <c r="AH644" i="3"/>
  <c r="AG644" i="3"/>
  <c r="AH643" i="3"/>
  <c r="AG643" i="3"/>
  <c r="AH642" i="3"/>
  <c r="AG642" i="3"/>
  <c r="AH641" i="3"/>
  <c r="AG641" i="3"/>
  <c r="AH640" i="3"/>
  <c r="AG640" i="3"/>
  <c r="AH639" i="3"/>
  <c r="AG639" i="3"/>
  <c r="AH638" i="3"/>
  <c r="AG638" i="3"/>
  <c r="AH637" i="3"/>
  <c r="AG637" i="3"/>
  <c r="AH636" i="3"/>
  <c r="AG636" i="3"/>
  <c r="AH635" i="3"/>
  <c r="AG635" i="3"/>
  <c r="AH634" i="3"/>
  <c r="AG634" i="3"/>
  <c r="AH633" i="3"/>
  <c r="AG633" i="3"/>
  <c r="AI633" i="3" s="1"/>
  <c r="AJ633" i="3" s="1"/>
  <c r="AH632" i="3"/>
  <c r="AG632" i="3"/>
  <c r="AH631" i="3"/>
  <c r="AG631" i="3"/>
  <c r="AH630" i="3"/>
  <c r="AG630" i="3"/>
  <c r="AH629" i="3"/>
  <c r="AG629" i="3"/>
  <c r="AH628" i="3"/>
  <c r="AG628" i="3"/>
  <c r="AH627" i="3"/>
  <c r="AG627" i="3"/>
  <c r="AH626" i="3"/>
  <c r="AG626" i="3"/>
  <c r="AH625" i="3"/>
  <c r="AG625" i="3"/>
  <c r="AH624" i="3"/>
  <c r="AG624" i="3"/>
  <c r="AH623" i="3"/>
  <c r="AG623" i="3"/>
  <c r="AH622" i="3"/>
  <c r="AG622" i="3"/>
  <c r="AH621" i="3"/>
  <c r="AG621" i="3"/>
  <c r="AH620" i="3"/>
  <c r="AG620" i="3"/>
  <c r="AH619" i="3"/>
  <c r="AG619" i="3"/>
  <c r="AH618" i="3"/>
  <c r="AG618" i="3"/>
  <c r="AH617" i="3"/>
  <c r="AG617" i="3"/>
  <c r="AH616" i="3"/>
  <c r="AG616" i="3"/>
  <c r="AH615" i="3"/>
  <c r="AG615" i="3"/>
  <c r="AH614" i="3"/>
  <c r="AG614" i="3"/>
  <c r="AH613" i="3"/>
  <c r="AG613" i="3"/>
  <c r="AH612" i="3"/>
  <c r="AG612" i="3"/>
  <c r="AH611" i="3"/>
  <c r="AG611" i="3"/>
  <c r="AH610" i="3"/>
  <c r="AG610" i="3"/>
  <c r="AH609" i="3"/>
  <c r="AG609" i="3"/>
  <c r="AH608" i="3"/>
  <c r="AG608" i="3"/>
  <c r="AH607" i="3"/>
  <c r="AG607" i="3"/>
  <c r="AH606" i="3"/>
  <c r="AG606" i="3"/>
  <c r="AH605" i="3"/>
  <c r="AG605" i="3"/>
  <c r="AH604" i="3"/>
  <c r="AG604" i="3"/>
  <c r="AH603" i="3"/>
  <c r="AG603" i="3"/>
  <c r="AI603" i="3" s="1"/>
  <c r="AJ603" i="3" s="1"/>
  <c r="AH602" i="3"/>
  <c r="AG602" i="3"/>
  <c r="AH601" i="3"/>
  <c r="AG601" i="3"/>
  <c r="AH600" i="3"/>
  <c r="AG600" i="3"/>
  <c r="AH599" i="3"/>
  <c r="AG599" i="3"/>
  <c r="AH598" i="3"/>
  <c r="AG598" i="3"/>
  <c r="AH597" i="3"/>
  <c r="AG597" i="3"/>
  <c r="AH596" i="3"/>
  <c r="AG596" i="3"/>
  <c r="AH595" i="3"/>
  <c r="AG595" i="3"/>
  <c r="AH594" i="3"/>
  <c r="AG594" i="3"/>
  <c r="AH593" i="3"/>
  <c r="AG593" i="3"/>
  <c r="AH592" i="3"/>
  <c r="AG592" i="3"/>
  <c r="AH591" i="3"/>
  <c r="AG591" i="3"/>
  <c r="AH590" i="3"/>
  <c r="AG590" i="3"/>
  <c r="AH589" i="3"/>
  <c r="AG589" i="3"/>
  <c r="AH588" i="3"/>
  <c r="AG588" i="3"/>
  <c r="AH587" i="3"/>
  <c r="AG587" i="3"/>
  <c r="AH586" i="3"/>
  <c r="AG586" i="3"/>
  <c r="AH585" i="3"/>
  <c r="AG585" i="3"/>
  <c r="AH584" i="3"/>
  <c r="AG584" i="3"/>
  <c r="AH583" i="3"/>
  <c r="AG583" i="3"/>
  <c r="AH582" i="3"/>
  <c r="AG582" i="3"/>
  <c r="AH581" i="3"/>
  <c r="AG581" i="3"/>
  <c r="AH580" i="3"/>
  <c r="AG580" i="3"/>
  <c r="AH579" i="3"/>
  <c r="AG579" i="3"/>
  <c r="AH578" i="3"/>
  <c r="AG578" i="3"/>
  <c r="AH577" i="3"/>
  <c r="AG577" i="3"/>
  <c r="AH576" i="3"/>
  <c r="AG576" i="3"/>
  <c r="AH575" i="3"/>
  <c r="AG575" i="3"/>
  <c r="AH574" i="3"/>
  <c r="AG574" i="3"/>
  <c r="AH573" i="3"/>
  <c r="AG573" i="3"/>
  <c r="AH572" i="3"/>
  <c r="AG572" i="3"/>
  <c r="AH571" i="3"/>
  <c r="AG571" i="3"/>
  <c r="AH570" i="3"/>
  <c r="AG570" i="3"/>
  <c r="AH569" i="3"/>
  <c r="AG569" i="3"/>
  <c r="AH568" i="3"/>
  <c r="AG568" i="3"/>
  <c r="AH567" i="3"/>
  <c r="AG567" i="3"/>
  <c r="AH566" i="3"/>
  <c r="AG566" i="3"/>
  <c r="AH565" i="3"/>
  <c r="AG565" i="3"/>
  <c r="AH564" i="3"/>
  <c r="AG564" i="3"/>
  <c r="AH563" i="3"/>
  <c r="AG563" i="3"/>
  <c r="AH562" i="3"/>
  <c r="AG562" i="3"/>
  <c r="AH561" i="3"/>
  <c r="AG561" i="3"/>
  <c r="AH560" i="3"/>
  <c r="AG560" i="3"/>
  <c r="AH559" i="3"/>
  <c r="AG559" i="3"/>
  <c r="AH558" i="3"/>
  <c r="AG558" i="3"/>
  <c r="AH557" i="3"/>
  <c r="AG557" i="3"/>
  <c r="AH556" i="3"/>
  <c r="AG556" i="3"/>
  <c r="AH555" i="3"/>
  <c r="AG555" i="3"/>
  <c r="AH554" i="3"/>
  <c r="AG554" i="3"/>
  <c r="AH553" i="3"/>
  <c r="AG553" i="3"/>
  <c r="AH552" i="3"/>
  <c r="AG552" i="3"/>
  <c r="AH551" i="3"/>
  <c r="AG551" i="3"/>
  <c r="AH550" i="3"/>
  <c r="AG550" i="3"/>
  <c r="AH549" i="3"/>
  <c r="AG549" i="3"/>
  <c r="AH548" i="3"/>
  <c r="AG548" i="3"/>
  <c r="AH547" i="3"/>
  <c r="AG547" i="3"/>
  <c r="AH546" i="3"/>
  <c r="AG546" i="3"/>
  <c r="AH545" i="3"/>
  <c r="AG545" i="3"/>
  <c r="AH544" i="3"/>
  <c r="AG544" i="3"/>
  <c r="AH543" i="3"/>
  <c r="AG543" i="3"/>
  <c r="AH542" i="3"/>
  <c r="AG542" i="3"/>
  <c r="AH541" i="3"/>
  <c r="AG541" i="3"/>
  <c r="AH540" i="3"/>
  <c r="AG540" i="3"/>
  <c r="AH539" i="3"/>
  <c r="AG539" i="3"/>
  <c r="AH538" i="3"/>
  <c r="AG538" i="3"/>
  <c r="AH537" i="3"/>
  <c r="AG537" i="3"/>
  <c r="AH536" i="3"/>
  <c r="AG536" i="3"/>
  <c r="AH535" i="3"/>
  <c r="AG535" i="3"/>
  <c r="AH534" i="3"/>
  <c r="AG534" i="3"/>
  <c r="AH533" i="3"/>
  <c r="AG533" i="3"/>
  <c r="AH532" i="3"/>
  <c r="AG532" i="3"/>
  <c r="AH531" i="3"/>
  <c r="AG531" i="3"/>
  <c r="AH530" i="3"/>
  <c r="AG530" i="3"/>
  <c r="AH529" i="3"/>
  <c r="AG529" i="3"/>
  <c r="AH528" i="3"/>
  <c r="AG528" i="3"/>
  <c r="AH527" i="3"/>
  <c r="AG527" i="3"/>
  <c r="AH526" i="3"/>
  <c r="AG526" i="3"/>
  <c r="AH525" i="3"/>
  <c r="AG525" i="3"/>
  <c r="AH524" i="3"/>
  <c r="AG524" i="3"/>
  <c r="AH523" i="3"/>
  <c r="AG523" i="3"/>
  <c r="AH522" i="3"/>
  <c r="AG522" i="3"/>
  <c r="AH521" i="3"/>
  <c r="AG521" i="3"/>
  <c r="AH520" i="3"/>
  <c r="AG520" i="3"/>
  <c r="AH519" i="3"/>
  <c r="AG519" i="3"/>
  <c r="AH518" i="3"/>
  <c r="AG518" i="3"/>
  <c r="AH517" i="3"/>
  <c r="AG517" i="3"/>
  <c r="AH516" i="3"/>
  <c r="AG516" i="3"/>
  <c r="AH515" i="3"/>
  <c r="AG515" i="3"/>
  <c r="AH514" i="3"/>
  <c r="AG514" i="3"/>
  <c r="AH513" i="3"/>
  <c r="AG513" i="3"/>
  <c r="AH512" i="3"/>
  <c r="AG512" i="3"/>
  <c r="AH511" i="3"/>
  <c r="AG511" i="3"/>
  <c r="AH510" i="3"/>
  <c r="AG510" i="3"/>
  <c r="AH509" i="3"/>
  <c r="AG509" i="3"/>
  <c r="AI509" i="3" s="1"/>
  <c r="AJ509" i="3" s="1"/>
  <c r="AH508" i="3"/>
  <c r="AG508" i="3"/>
  <c r="AH507" i="3"/>
  <c r="AG507" i="3"/>
  <c r="AH506" i="3"/>
  <c r="AG506" i="3"/>
  <c r="AH505" i="3"/>
  <c r="AG505" i="3"/>
  <c r="AH504" i="3"/>
  <c r="AG504" i="3"/>
  <c r="AH503" i="3"/>
  <c r="AG503" i="3"/>
  <c r="AH502" i="3"/>
  <c r="AG502" i="3"/>
  <c r="AH501" i="3"/>
  <c r="AG501" i="3"/>
  <c r="AH500" i="3"/>
  <c r="AG500" i="3"/>
  <c r="AH499" i="3"/>
  <c r="AG499" i="3"/>
  <c r="AH498" i="3"/>
  <c r="AG498" i="3"/>
  <c r="AH497" i="3"/>
  <c r="AG497" i="3"/>
  <c r="AH496" i="3"/>
  <c r="AG496" i="3"/>
  <c r="AH495" i="3"/>
  <c r="AG495" i="3"/>
  <c r="AH494" i="3"/>
  <c r="AG494" i="3"/>
  <c r="AH493" i="3"/>
  <c r="AG493" i="3"/>
  <c r="AH492" i="3"/>
  <c r="AG492" i="3"/>
  <c r="AH491" i="3"/>
  <c r="AG491" i="3"/>
  <c r="AH490" i="3"/>
  <c r="AG490" i="3"/>
  <c r="AH489" i="3"/>
  <c r="AG489" i="3"/>
  <c r="AH488" i="3"/>
  <c r="AG488" i="3"/>
  <c r="AH487" i="3"/>
  <c r="AG487" i="3"/>
  <c r="AH486" i="3"/>
  <c r="AG486" i="3"/>
  <c r="AH485" i="3"/>
  <c r="AG485" i="3"/>
  <c r="AH484" i="3"/>
  <c r="AG484" i="3"/>
  <c r="AH483" i="3"/>
  <c r="AG483" i="3"/>
  <c r="AH482" i="3"/>
  <c r="AG482" i="3"/>
  <c r="AI482" i="3" s="1"/>
  <c r="AJ482" i="3" s="1"/>
  <c r="AH481" i="3"/>
  <c r="AG481" i="3"/>
  <c r="AH480" i="3"/>
  <c r="AG480" i="3"/>
  <c r="AH479" i="3"/>
  <c r="AG479" i="3"/>
  <c r="AH478" i="3"/>
  <c r="AG478" i="3"/>
  <c r="AH477" i="3"/>
  <c r="AG477" i="3"/>
  <c r="AH476" i="3"/>
  <c r="AG476" i="3"/>
  <c r="AH475" i="3"/>
  <c r="AG475" i="3"/>
  <c r="AH474" i="3"/>
  <c r="AG474" i="3"/>
  <c r="AH473" i="3"/>
  <c r="AG473" i="3"/>
  <c r="AH472" i="3"/>
  <c r="AG472" i="3"/>
  <c r="AH471" i="3"/>
  <c r="AG471" i="3"/>
  <c r="AH470" i="3"/>
  <c r="AG470" i="3"/>
  <c r="AH469" i="3"/>
  <c r="AG469" i="3"/>
  <c r="AH468" i="3"/>
  <c r="AG468" i="3"/>
  <c r="AH467" i="3"/>
  <c r="AG467" i="3"/>
  <c r="AH466" i="3"/>
  <c r="AG466" i="3"/>
  <c r="AH465" i="3"/>
  <c r="AG465" i="3"/>
  <c r="AH464" i="3"/>
  <c r="AG464" i="3"/>
  <c r="AH463" i="3"/>
  <c r="AG463" i="3"/>
  <c r="AH462" i="3"/>
  <c r="AG462" i="3"/>
  <c r="AH461" i="3"/>
  <c r="AG461" i="3"/>
  <c r="AH460" i="3"/>
  <c r="AG460" i="3"/>
  <c r="AH459" i="3"/>
  <c r="AG459" i="3"/>
  <c r="AH458" i="3"/>
  <c r="AG458" i="3"/>
  <c r="AH457" i="3"/>
  <c r="AG457" i="3"/>
  <c r="AH456" i="3"/>
  <c r="AG456" i="3"/>
  <c r="AH455" i="3"/>
  <c r="AG455" i="3"/>
  <c r="AH454" i="3"/>
  <c r="AG454" i="3"/>
  <c r="AH453" i="3"/>
  <c r="AG453" i="3"/>
  <c r="AH452" i="3"/>
  <c r="AG452" i="3"/>
  <c r="AH451" i="3"/>
  <c r="AG451" i="3"/>
  <c r="AH450" i="3"/>
  <c r="AG450" i="3"/>
  <c r="AH449" i="3"/>
  <c r="AG449" i="3"/>
  <c r="AH448" i="3"/>
  <c r="AG448" i="3"/>
  <c r="AH447" i="3"/>
  <c r="AG447" i="3"/>
  <c r="AH446" i="3"/>
  <c r="AG446" i="3"/>
  <c r="AH445" i="3"/>
  <c r="AG445" i="3"/>
  <c r="AH444" i="3"/>
  <c r="AG444" i="3"/>
  <c r="AH443" i="3"/>
  <c r="AG443" i="3"/>
  <c r="AH442" i="3"/>
  <c r="AG442" i="3"/>
  <c r="AH441" i="3"/>
  <c r="AG441" i="3"/>
  <c r="AH440" i="3"/>
  <c r="AG440" i="3"/>
  <c r="AH439" i="3"/>
  <c r="AG439" i="3"/>
  <c r="AH438" i="3"/>
  <c r="AG438" i="3"/>
  <c r="AH437" i="3"/>
  <c r="AG437" i="3"/>
  <c r="AH436" i="3"/>
  <c r="AG436" i="3"/>
  <c r="AH435" i="3"/>
  <c r="AG435" i="3"/>
  <c r="AH434" i="3"/>
  <c r="AG434" i="3"/>
  <c r="AH433" i="3"/>
  <c r="AG433" i="3"/>
  <c r="AH432" i="3"/>
  <c r="AG432" i="3"/>
  <c r="AH431" i="3"/>
  <c r="AG431" i="3"/>
  <c r="AH430" i="3"/>
  <c r="AG430" i="3"/>
  <c r="AH429" i="3"/>
  <c r="AG429" i="3"/>
  <c r="AH428" i="3"/>
  <c r="AG428" i="3"/>
  <c r="AH427" i="3"/>
  <c r="AG427" i="3"/>
  <c r="AH426" i="3"/>
  <c r="AG426" i="3"/>
  <c r="AH425" i="3"/>
  <c r="AG425" i="3"/>
  <c r="AH424" i="3"/>
  <c r="AG424" i="3"/>
  <c r="AH423" i="3"/>
  <c r="AG423" i="3"/>
  <c r="AH422" i="3"/>
  <c r="AG422" i="3"/>
  <c r="AH421" i="3"/>
  <c r="AG421" i="3"/>
  <c r="AH420" i="3"/>
  <c r="AG420" i="3"/>
  <c r="AH419" i="3"/>
  <c r="AG419" i="3"/>
  <c r="AH418" i="3"/>
  <c r="AG418" i="3"/>
  <c r="AH417" i="3"/>
  <c r="AG417" i="3"/>
  <c r="AH416" i="3"/>
  <c r="AG416" i="3"/>
  <c r="AH415" i="3"/>
  <c r="AG415" i="3"/>
  <c r="AH414" i="3"/>
  <c r="AG414" i="3"/>
  <c r="AH413" i="3"/>
  <c r="AG413" i="3"/>
  <c r="AH412" i="3"/>
  <c r="AG412" i="3"/>
  <c r="AH411" i="3"/>
  <c r="AG411" i="3"/>
  <c r="AH410" i="3"/>
  <c r="AG410" i="3"/>
  <c r="AH409" i="3"/>
  <c r="AG409" i="3"/>
  <c r="AH408" i="3"/>
  <c r="AG408" i="3"/>
  <c r="AH407" i="3"/>
  <c r="AG407" i="3"/>
  <c r="AH406" i="3"/>
  <c r="AG406" i="3"/>
  <c r="AH405" i="3"/>
  <c r="AG405" i="3"/>
  <c r="AH404" i="3"/>
  <c r="AG404" i="3"/>
  <c r="AH403" i="3"/>
  <c r="AG403" i="3"/>
  <c r="AH402" i="3"/>
  <c r="AG402" i="3"/>
  <c r="AH401" i="3"/>
  <c r="AG401" i="3"/>
  <c r="AI401" i="3" s="1"/>
  <c r="AJ401" i="3" s="1"/>
  <c r="AH400" i="3"/>
  <c r="AG400" i="3"/>
  <c r="AH399" i="3"/>
  <c r="AG399" i="3"/>
  <c r="AH398" i="3"/>
  <c r="AG398" i="3"/>
  <c r="AH397" i="3"/>
  <c r="AG397" i="3"/>
  <c r="AH396" i="3"/>
  <c r="AG396" i="3"/>
  <c r="AH395" i="3"/>
  <c r="AG395" i="3"/>
  <c r="AH394" i="3"/>
  <c r="AG394" i="3"/>
  <c r="AH393" i="3"/>
  <c r="AG393" i="3"/>
  <c r="AH392" i="3"/>
  <c r="AG392" i="3"/>
  <c r="AH391" i="3"/>
  <c r="AG391" i="3"/>
  <c r="AH390" i="3"/>
  <c r="AG390" i="3"/>
  <c r="AH389" i="3"/>
  <c r="AG389" i="3"/>
  <c r="AH388" i="3"/>
  <c r="AG388" i="3"/>
  <c r="AH387" i="3"/>
  <c r="AG387" i="3"/>
  <c r="AH386" i="3"/>
  <c r="AG386" i="3"/>
  <c r="AI386" i="3" s="1"/>
  <c r="AJ386" i="3" s="1"/>
  <c r="AH385" i="3"/>
  <c r="AG385" i="3"/>
  <c r="AH384" i="3"/>
  <c r="AG384" i="3"/>
  <c r="AH383" i="3"/>
  <c r="AG383" i="3"/>
  <c r="AH382" i="3"/>
  <c r="AG382" i="3"/>
  <c r="AH381" i="3"/>
  <c r="AG381" i="3"/>
  <c r="AH380" i="3"/>
  <c r="AG380" i="3"/>
  <c r="AH379" i="3"/>
  <c r="AG379" i="3"/>
  <c r="AH378" i="3"/>
  <c r="AG378" i="3"/>
  <c r="AH377" i="3"/>
  <c r="AG377" i="3"/>
  <c r="AH376" i="3"/>
  <c r="AG376" i="3"/>
  <c r="AH375" i="3"/>
  <c r="AG375" i="3"/>
  <c r="AH374" i="3"/>
  <c r="AG374" i="3"/>
  <c r="AI374" i="3" s="1"/>
  <c r="AJ374" i="3" s="1"/>
  <c r="AH373" i="3"/>
  <c r="AG373" i="3"/>
  <c r="AH372" i="3"/>
  <c r="AG372" i="3"/>
  <c r="AH371" i="3"/>
  <c r="AG371" i="3"/>
  <c r="AH370" i="3"/>
  <c r="AG370" i="3"/>
  <c r="AH369" i="3"/>
  <c r="AG369" i="3"/>
  <c r="AI369" i="3" s="1"/>
  <c r="AJ369" i="3" s="1"/>
  <c r="AH368" i="3"/>
  <c r="AG368" i="3"/>
  <c r="AH367" i="3"/>
  <c r="AG367" i="3"/>
  <c r="AH366" i="3"/>
  <c r="AG366" i="3"/>
  <c r="AH365" i="3"/>
  <c r="AG365" i="3"/>
  <c r="AH364" i="3"/>
  <c r="AG364" i="3"/>
  <c r="AH363" i="3"/>
  <c r="AG363" i="3"/>
  <c r="AH362" i="3"/>
  <c r="AG362" i="3"/>
  <c r="AH361" i="3"/>
  <c r="AG361" i="3"/>
  <c r="AH360" i="3"/>
  <c r="AG360" i="3"/>
  <c r="AH359" i="3"/>
  <c r="AG359" i="3"/>
  <c r="AH358" i="3"/>
  <c r="AG358" i="3"/>
  <c r="AH357" i="3"/>
  <c r="AG357" i="3"/>
  <c r="AH356" i="3"/>
  <c r="AG356" i="3"/>
  <c r="AH355" i="3"/>
  <c r="AG355" i="3"/>
  <c r="AH354" i="3"/>
  <c r="AG354" i="3"/>
  <c r="AH353" i="3"/>
  <c r="AG353" i="3"/>
  <c r="AH352" i="3"/>
  <c r="AG352" i="3"/>
  <c r="AH351" i="3"/>
  <c r="AG351" i="3"/>
  <c r="AH350" i="3"/>
  <c r="AG350" i="3"/>
  <c r="AH349" i="3"/>
  <c r="AG349" i="3"/>
  <c r="AH348" i="3"/>
  <c r="AG348" i="3"/>
  <c r="AH347" i="3"/>
  <c r="AG347" i="3"/>
  <c r="AH346" i="3"/>
  <c r="AG346" i="3"/>
  <c r="AH345" i="3"/>
  <c r="AG345" i="3"/>
  <c r="AH344" i="3"/>
  <c r="AG344" i="3"/>
  <c r="AH343" i="3"/>
  <c r="AG343" i="3"/>
  <c r="AH342" i="3"/>
  <c r="AG342" i="3"/>
  <c r="AH341" i="3"/>
  <c r="AG341" i="3"/>
  <c r="AH340" i="3"/>
  <c r="AG340" i="3"/>
  <c r="AH339" i="3"/>
  <c r="AG339" i="3"/>
  <c r="AH338" i="3"/>
  <c r="AG338" i="3"/>
  <c r="AH337" i="3"/>
  <c r="AG337" i="3"/>
  <c r="AH336" i="3"/>
  <c r="AG336" i="3"/>
  <c r="AH335" i="3"/>
  <c r="AG335" i="3"/>
  <c r="AH334" i="3"/>
  <c r="AG334" i="3"/>
  <c r="AH333" i="3"/>
  <c r="AG333" i="3"/>
  <c r="AH332" i="3"/>
  <c r="AG332" i="3"/>
  <c r="AH331" i="3"/>
  <c r="AG331" i="3"/>
  <c r="AH330" i="3"/>
  <c r="AG330" i="3"/>
  <c r="AH329" i="3"/>
  <c r="AG329" i="3"/>
  <c r="AH328" i="3"/>
  <c r="AG328" i="3"/>
  <c r="AH327" i="3"/>
  <c r="AG327" i="3"/>
  <c r="AH326" i="3"/>
  <c r="AG326" i="3"/>
  <c r="AH325" i="3"/>
  <c r="AG325" i="3"/>
  <c r="AH324" i="3"/>
  <c r="AG324" i="3"/>
  <c r="AH323" i="3"/>
  <c r="AG323" i="3"/>
  <c r="AH322" i="3"/>
  <c r="AG322" i="3"/>
  <c r="AH321" i="3"/>
  <c r="AG321" i="3"/>
  <c r="AH320" i="3"/>
  <c r="AG320" i="3"/>
  <c r="AI320" i="3" s="1"/>
  <c r="AJ320" i="3" s="1"/>
  <c r="AH319" i="3"/>
  <c r="AG319" i="3"/>
  <c r="AH318" i="3"/>
  <c r="AG318" i="3"/>
  <c r="AH317" i="3"/>
  <c r="AG317" i="3"/>
  <c r="AH316" i="3"/>
  <c r="AG316" i="3"/>
  <c r="AH315" i="3"/>
  <c r="AG315" i="3"/>
  <c r="AH314" i="3"/>
  <c r="AG314" i="3"/>
  <c r="AH313" i="3"/>
  <c r="AG313" i="3"/>
  <c r="AH312" i="3"/>
  <c r="AG312" i="3"/>
  <c r="AH311" i="3"/>
  <c r="AG311" i="3"/>
  <c r="AH310" i="3"/>
  <c r="AG310" i="3"/>
  <c r="AH309" i="3"/>
  <c r="AG309" i="3"/>
  <c r="AH308" i="3"/>
  <c r="AG308" i="3"/>
  <c r="AH307" i="3"/>
  <c r="AG307" i="3"/>
  <c r="AH306" i="3"/>
  <c r="AG306" i="3"/>
  <c r="AH305" i="3"/>
  <c r="AG305" i="3"/>
  <c r="AH304" i="3"/>
  <c r="AG304" i="3"/>
  <c r="AH303" i="3"/>
  <c r="AG303" i="3"/>
  <c r="AH302" i="3"/>
  <c r="AG302" i="3"/>
  <c r="AH301" i="3"/>
  <c r="AG301" i="3"/>
  <c r="AH300" i="3"/>
  <c r="AG300" i="3"/>
  <c r="AH299" i="3"/>
  <c r="AG299" i="3"/>
  <c r="AH298" i="3"/>
  <c r="AG298" i="3"/>
  <c r="AH297" i="3"/>
  <c r="AG297" i="3"/>
  <c r="AH296" i="3"/>
  <c r="AG296" i="3"/>
  <c r="AH295" i="3"/>
  <c r="AG295" i="3"/>
  <c r="AH294" i="3"/>
  <c r="AG294" i="3"/>
  <c r="AH293" i="3"/>
  <c r="AG293" i="3"/>
  <c r="AH292" i="3"/>
  <c r="AG292" i="3"/>
  <c r="AH291" i="3"/>
  <c r="AG291" i="3"/>
  <c r="AH290" i="3"/>
  <c r="AG290" i="3"/>
  <c r="AH289" i="3"/>
  <c r="AG289" i="3"/>
  <c r="AH288" i="3"/>
  <c r="AG288" i="3"/>
  <c r="AH287" i="3"/>
  <c r="AG287" i="3"/>
  <c r="AI287" i="3" s="1"/>
  <c r="AJ287" i="3" s="1"/>
  <c r="AH286" i="3"/>
  <c r="AG286" i="3"/>
  <c r="AH285" i="3"/>
  <c r="AG285" i="3"/>
  <c r="AH284" i="3"/>
  <c r="AG284" i="3"/>
  <c r="AH283" i="3"/>
  <c r="AG283" i="3"/>
  <c r="AH282" i="3"/>
  <c r="AG282" i="3"/>
  <c r="AI282" i="3" s="1"/>
  <c r="AJ282" i="3" s="1"/>
  <c r="AH281" i="3"/>
  <c r="AG281" i="3"/>
  <c r="AH280" i="3"/>
  <c r="AG280" i="3"/>
  <c r="AH279" i="3"/>
  <c r="AG279" i="3"/>
  <c r="AH278" i="3"/>
  <c r="AG278" i="3"/>
  <c r="AI278" i="3" s="1"/>
  <c r="AJ278" i="3" s="1"/>
  <c r="AH277" i="3"/>
  <c r="AG277" i="3"/>
  <c r="AH276" i="3"/>
  <c r="AG276" i="3"/>
  <c r="AH275" i="3"/>
  <c r="AG275" i="3"/>
  <c r="AH274" i="3"/>
  <c r="AG274" i="3"/>
  <c r="AH273" i="3"/>
  <c r="AG273" i="3"/>
  <c r="AH272" i="3"/>
  <c r="AG272" i="3"/>
  <c r="AH271" i="3"/>
  <c r="AG271" i="3"/>
  <c r="AH270" i="3"/>
  <c r="AG270" i="3"/>
  <c r="AH269" i="3"/>
  <c r="AG269" i="3"/>
  <c r="AH268" i="3"/>
  <c r="AG268" i="3"/>
  <c r="AH267" i="3"/>
  <c r="AG267" i="3"/>
  <c r="AH266" i="3"/>
  <c r="AG266" i="3"/>
  <c r="AH265" i="3"/>
  <c r="AG265" i="3"/>
  <c r="AH264" i="3"/>
  <c r="AG264" i="3"/>
  <c r="AH263" i="3"/>
  <c r="AG263" i="3"/>
  <c r="AH262" i="3"/>
  <c r="AG262" i="3"/>
  <c r="AH261" i="3"/>
  <c r="AG261" i="3"/>
  <c r="AH260" i="3"/>
  <c r="AG260" i="3"/>
  <c r="AH259" i="3"/>
  <c r="AG259" i="3"/>
  <c r="AH258" i="3"/>
  <c r="AG258" i="3"/>
  <c r="AH257" i="3"/>
  <c r="AG257" i="3"/>
  <c r="AH256" i="3"/>
  <c r="AG256" i="3"/>
  <c r="AH255" i="3"/>
  <c r="AG255" i="3"/>
  <c r="AH254" i="3"/>
  <c r="AG254" i="3"/>
  <c r="AH253" i="3"/>
  <c r="AG253" i="3"/>
  <c r="AH252" i="3"/>
  <c r="AG252" i="3"/>
  <c r="AH251" i="3"/>
  <c r="AG251" i="3"/>
  <c r="AH250" i="3"/>
  <c r="AG250" i="3"/>
  <c r="AH249" i="3"/>
  <c r="AG249" i="3"/>
  <c r="AH248" i="3"/>
  <c r="AG248" i="3"/>
  <c r="AH247" i="3"/>
  <c r="AG247" i="3"/>
  <c r="AH246" i="3"/>
  <c r="AG246" i="3"/>
  <c r="AH245" i="3"/>
  <c r="AG245" i="3"/>
  <c r="AH244" i="3"/>
  <c r="AG244" i="3"/>
  <c r="AH243" i="3"/>
  <c r="AG243" i="3"/>
  <c r="AH242" i="3"/>
  <c r="AG242" i="3"/>
  <c r="AH241" i="3"/>
  <c r="AG241" i="3"/>
  <c r="AH240" i="3"/>
  <c r="AG240" i="3"/>
  <c r="AH239" i="3"/>
  <c r="AG239" i="3"/>
  <c r="AH238" i="3"/>
  <c r="AG238" i="3"/>
  <c r="AH237" i="3"/>
  <c r="AG237" i="3"/>
  <c r="AH236" i="3"/>
  <c r="AG236" i="3"/>
  <c r="AH235" i="3"/>
  <c r="AG235" i="3"/>
  <c r="AH234" i="3"/>
  <c r="AG234" i="3"/>
  <c r="AH233" i="3"/>
  <c r="AG233" i="3"/>
  <c r="AH232" i="3"/>
  <c r="AG232" i="3"/>
  <c r="AH231" i="3"/>
  <c r="AG231" i="3"/>
  <c r="AH230" i="3"/>
  <c r="AG230" i="3"/>
  <c r="AH229" i="3"/>
  <c r="AG229" i="3"/>
  <c r="AH228" i="3"/>
  <c r="AG228" i="3"/>
  <c r="AH227" i="3"/>
  <c r="AG227" i="3"/>
  <c r="AH226" i="3"/>
  <c r="AG226" i="3"/>
  <c r="AH225" i="3"/>
  <c r="AG225" i="3"/>
  <c r="AH224" i="3"/>
  <c r="AG224" i="3"/>
  <c r="AH223" i="3"/>
  <c r="AG223" i="3"/>
  <c r="AH222" i="3"/>
  <c r="AG222" i="3"/>
  <c r="AH221" i="3"/>
  <c r="AG221" i="3"/>
  <c r="AH220" i="3"/>
  <c r="AG220" i="3"/>
  <c r="AH219" i="3"/>
  <c r="AG219" i="3"/>
  <c r="AH218" i="3"/>
  <c r="AG218" i="3"/>
  <c r="AH217" i="3"/>
  <c r="AG217" i="3"/>
  <c r="AH216" i="3"/>
  <c r="AG216" i="3"/>
  <c r="AH215" i="3"/>
  <c r="AG215" i="3"/>
  <c r="AH214" i="3"/>
  <c r="AG214" i="3"/>
  <c r="AH213" i="3"/>
  <c r="AG213" i="3"/>
  <c r="AH212" i="3"/>
  <c r="AG212" i="3"/>
  <c r="AH211" i="3"/>
  <c r="AG211" i="3"/>
  <c r="AH210" i="3"/>
  <c r="AG210" i="3"/>
  <c r="AH209" i="3"/>
  <c r="AG209" i="3"/>
  <c r="AH208" i="3"/>
  <c r="AG208" i="3"/>
  <c r="AH207" i="3"/>
  <c r="AG207" i="3"/>
  <c r="AH206" i="3"/>
  <c r="AG206" i="3"/>
  <c r="AI206" i="3" s="1"/>
  <c r="AJ206" i="3" s="1"/>
  <c r="AH205" i="3"/>
  <c r="AG205" i="3"/>
  <c r="AH204" i="3"/>
  <c r="AG204" i="3"/>
  <c r="AH203" i="3"/>
  <c r="AG203" i="3"/>
  <c r="AH202" i="3"/>
  <c r="AG202" i="3"/>
  <c r="AH201" i="3"/>
  <c r="AG201" i="3"/>
  <c r="AH200" i="3"/>
  <c r="AG200" i="3"/>
  <c r="AH199" i="3"/>
  <c r="AG199" i="3"/>
  <c r="AH198" i="3"/>
  <c r="AG198" i="3"/>
  <c r="AH197" i="3"/>
  <c r="AG197" i="3"/>
  <c r="AH196" i="3"/>
  <c r="AG196" i="3"/>
  <c r="AH195" i="3"/>
  <c r="AG195" i="3"/>
  <c r="AH194" i="3"/>
  <c r="AG194" i="3"/>
  <c r="AH193" i="3"/>
  <c r="AG193" i="3"/>
  <c r="AH192" i="3"/>
  <c r="AG192" i="3"/>
  <c r="AH191" i="3"/>
  <c r="AG191" i="3"/>
  <c r="AH190" i="3"/>
  <c r="AG190" i="3"/>
  <c r="AH189" i="3"/>
  <c r="AG189" i="3"/>
  <c r="AH188" i="3"/>
  <c r="AG188" i="3"/>
  <c r="AH187" i="3"/>
  <c r="AG187" i="3"/>
  <c r="AH186" i="3"/>
  <c r="AG186" i="3"/>
  <c r="AH185" i="3"/>
  <c r="AG185" i="3"/>
  <c r="AH184" i="3"/>
  <c r="AG184" i="3"/>
  <c r="AH183" i="3"/>
  <c r="AG183" i="3"/>
  <c r="AH182" i="3"/>
  <c r="AG182" i="3"/>
  <c r="AH181" i="3"/>
  <c r="AG181" i="3"/>
  <c r="AH180" i="3"/>
  <c r="AG180" i="3"/>
  <c r="AH179" i="3"/>
  <c r="AG179" i="3"/>
  <c r="AI179" i="3" s="1"/>
  <c r="AJ179" i="3" s="1"/>
  <c r="AH178" i="3"/>
  <c r="AG178" i="3"/>
  <c r="AH177" i="3"/>
  <c r="AG177" i="3"/>
  <c r="AH176" i="3"/>
  <c r="AG176" i="3"/>
  <c r="AH175" i="3"/>
  <c r="AG175" i="3"/>
  <c r="AH174" i="3"/>
  <c r="AG174" i="3"/>
  <c r="AH173" i="3"/>
  <c r="AG173" i="3"/>
  <c r="AH172" i="3"/>
  <c r="AG172" i="3"/>
  <c r="AH171" i="3"/>
  <c r="AG171" i="3"/>
  <c r="AH170" i="3"/>
  <c r="AG170" i="3"/>
  <c r="AI170" i="3" s="1"/>
  <c r="AJ170" i="3" s="1"/>
  <c r="AH169" i="3"/>
  <c r="AG169" i="3"/>
  <c r="AH168" i="3"/>
  <c r="AG168" i="3"/>
  <c r="AH167" i="3"/>
  <c r="AG167" i="3"/>
  <c r="AH166" i="3"/>
  <c r="AG166" i="3"/>
  <c r="AH165" i="3"/>
  <c r="AG165" i="3"/>
  <c r="AH164" i="3"/>
  <c r="AG164" i="3"/>
  <c r="AH163" i="3"/>
  <c r="AG163" i="3"/>
  <c r="AH162" i="3"/>
  <c r="AG162" i="3"/>
  <c r="AH161" i="3"/>
  <c r="AG161" i="3"/>
  <c r="AH160" i="3"/>
  <c r="AG160" i="3"/>
  <c r="AH159" i="3"/>
  <c r="AG159" i="3"/>
  <c r="AH158" i="3"/>
  <c r="AG158" i="3"/>
  <c r="AH157" i="3"/>
  <c r="AG157" i="3"/>
  <c r="AH156" i="3"/>
  <c r="AG156" i="3"/>
  <c r="AH155" i="3"/>
  <c r="AG155" i="3"/>
  <c r="AH154" i="3"/>
  <c r="AG154" i="3"/>
  <c r="AH153" i="3"/>
  <c r="AG153" i="3"/>
  <c r="AH152" i="3"/>
  <c r="AG152" i="3"/>
  <c r="AH151" i="3"/>
  <c r="AG151" i="3"/>
  <c r="AH150" i="3"/>
  <c r="AG150" i="3"/>
  <c r="AH149" i="3"/>
  <c r="AG149" i="3"/>
  <c r="AH148" i="3"/>
  <c r="AG148" i="3"/>
  <c r="AH147" i="3"/>
  <c r="AG147" i="3"/>
  <c r="AH146" i="3"/>
  <c r="AG146" i="3"/>
  <c r="AH145" i="3"/>
  <c r="AG145" i="3"/>
  <c r="AH144" i="3"/>
  <c r="AG144" i="3"/>
  <c r="AH143" i="3"/>
  <c r="AG143" i="3"/>
  <c r="AH142" i="3"/>
  <c r="AG142" i="3"/>
  <c r="AH141" i="3"/>
  <c r="AG141" i="3"/>
  <c r="AH140" i="3"/>
  <c r="AG140" i="3"/>
  <c r="AH139" i="3"/>
  <c r="AG139" i="3"/>
  <c r="AH138" i="3"/>
  <c r="AG138" i="3"/>
  <c r="AH137" i="3"/>
  <c r="AG137" i="3"/>
  <c r="AH136" i="3"/>
  <c r="AG136" i="3"/>
  <c r="AH135" i="3"/>
  <c r="AG135" i="3"/>
  <c r="AH134" i="3"/>
  <c r="AG134" i="3"/>
  <c r="AH133" i="3"/>
  <c r="AG133" i="3"/>
  <c r="AH132" i="3"/>
  <c r="AG132" i="3"/>
  <c r="AH131" i="3"/>
  <c r="AG131" i="3"/>
  <c r="AH130" i="3"/>
  <c r="AG130" i="3"/>
  <c r="AH129" i="3"/>
  <c r="AG129" i="3"/>
  <c r="AH128" i="3"/>
  <c r="AG128" i="3"/>
  <c r="AH127" i="3"/>
  <c r="AG127" i="3"/>
  <c r="AH126" i="3"/>
  <c r="AG126" i="3"/>
  <c r="AH125" i="3"/>
  <c r="AG125" i="3"/>
  <c r="AH124" i="3"/>
  <c r="AG124" i="3"/>
  <c r="AH123" i="3"/>
  <c r="AG123" i="3"/>
  <c r="AH122" i="3"/>
  <c r="AG122" i="3"/>
  <c r="AH121" i="3"/>
  <c r="AG121" i="3"/>
  <c r="AH120" i="3"/>
  <c r="AG120" i="3"/>
  <c r="AH119" i="3"/>
  <c r="AG119" i="3"/>
  <c r="AH118" i="3"/>
  <c r="AG118" i="3"/>
  <c r="AH117" i="3"/>
  <c r="AG117" i="3"/>
  <c r="AH116" i="3"/>
  <c r="AG116" i="3"/>
  <c r="AH115" i="3"/>
  <c r="AG115" i="3"/>
  <c r="AH114" i="3"/>
  <c r="AG114" i="3"/>
  <c r="AH113" i="3"/>
  <c r="AG113" i="3"/>
  <c r="AH112" i="3"/>
  <c r="AG112" i="3"/>
  <c r="AH111" i="3"/>
  <c r="AG111" i="3"/>
  <c r="AH110" i="3"/>
  <c r="AG110" i="3"/>
  <c r="AH109" i="3"/>
  <c r="AG109" i="3"/>
  <c r="AH108" i="3"/>
  <c r="AG108" i="3"/>
  <c r="AH107" i="3"/>
  <c r="AG107" i="3"/>
  <c r="AH106" i="3"/>
  <c r="AG106" i="3"/>
  <c r="AH105" i="3"/>
  <c r="AG105" i="3"/>
  <c r="AH104" i="3"/>
  <c r="AG104" i="3"/>
  <c r="AH103" i="3"/>
  <c r="AG103" i="3"/>
  <c r="AH102" i="3"/>
  <c r="AG102" i="3"/>
  <c r="AH101" i="3"/>
  <c r="AG101" i="3"/>
  <c r="AH100" i="3"/>
  <c r="AG100" i="3"/>
  <c r="AH99" i="3"/>
  <c r="AG99" i="3"/>
  <c r="AH98" i="3"/>
  <c r="AG98" i="3"/>
  <c r="AH97" i="3"/>
  <c r="AG97" i="3"/>
  <c r="AH96" i="3"/>
  <c r="AG96" i="3"/>
  <c r="AH95" i="3"/>
  <c r="AG95" i="3"/>
  <c r="AH94" i="3"/>
  <c r="AG94" i="3"/>
  <c r="AH93" i="3"/>
  <c r="AG93" i="3"/>
  <c r="AH92" i="3"/>
  <c r="AG92" i="3"/>
  <c r="AH91" i="3"/>
  <c r="AG91" i="3"/>
  <c r="AH90" i="3"/>
  <c r="AG90" i="3"/>
  <c r="AH89" i="3"/>
  <c r="AG89" i="3"/>
  <c r="AH88" i="3"/>
  <c r="AG88" i="3"/>
  <c r="AH87" i="3"/>
  <c r="AG87" i="3"/>
  <c r="AH86" i="3"/>
  <c r="AG86" i="3"/>
  <c r="AH85" i="3"/>
  <c r="AG85" i="3"/>
  <c r="AH84" i="3"/>
  <c r="AG84" i="3"/>
  <c r="AI84" i="3" s="1"/>
  <c r="AJ84" i="3" s="1"/>
  <c r="AH83" i="3"/>
  <c r="AG83" i="3"/>
  <c r="AH82" i="3"/>
  <c r="AG82" i="3"/>
  <c r="AH81" i="3"/>
  <c r="AG81" i="3"/>
  <c r="AH80" i="3"/>
  <c r="AG80" i="3"/>
  <c r="AH79" i="3"/>
  <c r="AG79" i="3"/>
  <c r="AH78" i="3"/>
  <c r="AG78" i="3"/>
  <c r="AH77" i="3"/>
  <c r="AG77" i="3"/>
  <c r="AH76" i="3"/>
  <c r="AG76" i="3"/>
  <c r="AH75" i="3"/>
  <c r="AG75" i="3"/>
  <c r="AH74" i="3"/>
  <c r="AG74" i="3"/>
  <c r="AH73" i="3"/>
  <c r="AG73" i="3"/>
  <c r="AH72" i="3"/>
  <c r="AG72" i="3"/>
  <c r="AH71" i="3"/>
  <c r="AG71" i="3"/>
  <c r="AH70" i="3"/>
  <c r="AG70" i="3"/>
  <c r="AH69" i="3"/>
  <c r="AG69" i="3"/>
  <c r="AH68" i="3"/>
  <c r="AG68" i="3"/>
  <c r="AI68" i="3" s="1"/>
  <c r="AJ68" i="3" s="1"/>
  <c r="AH67" i="3"/>
  <c r="AG67" i="3"/>
  <c r="AH66" i="3"/>
  <c r="AG66" i="3"/>
  <c r="AH65" i="3"/>
  <c r="AG65" i="3"/>
  <c r="AH64" i="3"/>
  <c r="AG64" i="3"/>
  <c r="AH63" i="3"/>
  <c r="AG63" i="3"/>
  <c r="AH62" i="3"/>
  <c r="AG62" i="3"/>
  <c r="AH61" i="3"/>
  <c r="AG61" i="3"/>
  <c r="AH60" i="3"/>
  <c r="AG60" i="3"/>
  <c r="AH59" i="3"/>
  <c r="AG59" i="3"/>
  <c r="AH58" i="3"/>
  <c r="AG58" i="3"/>
  <c r="AH57" i="3"/>
  <c r="AG57" i="3"/>
  <c r="AH56" i="3"/>
  <c r="AG56" i="3"/>
  <c r="AH55" i="3"/>
  <c r="AG55" i="3"/>
  <c r="AH54" i="3"/>
  <c r="AG54" i="3"/>
  <c r="AH53" i="3"/>
  <c r="AG53" i="3"/>
  <c r="AH52" i="3"/>
  <c r="AG52" i="3"/>
  <c r="AH51" i="3"/>
  <c r="AG51" i="3"/>
  <c r="AH50" i="3"/>
  <c r="AG50" i="3"/>
  <c r="AH49" i="3"/>
  <c r="AG49" i="3"/>
  <c r="AH48" i="3"/>
  <c r="AG48" i="3"/>
  <c r="AH47" i="3"/>
  <c r="AG47" i="3"/>
  <c r="AH46" i="3"/>
  <c r="AG46" i="3"/>
  <c r="AH45" i="3"/>
  <c r="AG45" i="3"/>
  <c r="AH44" i="3"/>
  <c r="AG44" i="3"/>
  <c r="AH43" i="3"/>
  <c r="AG43" i="3"/>
  <c r="AH42" i="3"/>
  <c r="AG42" i="3"/>
  <c r="AH41" i="3"/>
  <c r="AG41" i="3"/>
  <c r="AH40" i="3"/>
  <c r="AG40" i="3"/>
  <c r="AH39" i="3"/>
  <c r="AG39" i="3"/>
  <c r="AH38" i="3"/>
  <c r="AG38" i="3"/>
  <c r="AH37" i="3"/>
  <c r="AG37" i="3"/>
  <c r="AH36" i="3"/>
  <c r="AG36" i="3"/>
  <c r="AH35" i="3"/>
  <c r="AG35" i="3"/>
  <c r="AH34" i="3"/>
  <c r="AG34" i="3"/>
  <c r="AH33" i="3"/>
  <c r="AG33" i="3"/>
  <c r="AH32" i="3"/>
  <c r="AG32" i="3"/>
  <c r="AH31" i="3"/>
  <c r="AG31" i="3"/>
  <c r="AH30" i="3"/>
  <c r="AG30" i="3"/>
  <c r="AH29" i="3"/>
  <c r="AG29" i="3"/>
  <c r="AH28" i="3"/>
  <c r="AG28" i="3"/>
  <c r="AH27" i="3"/>
  <c r="AG27" i="3"/>
  <c r="AH26" i="3"/>
  <c r="AG26" i="3"/>
  <c r="AH25" i="3"/>
  <c r="AG25" i="3"/>
  <c r="AH24" i="3"/>
  <c r="AG24" i="3"/>
  <c r="AH23" i="3"/>
  <c r="AG23" i="3"/>
  <c r="AH22" i="3"/>
  <c r="AG22" i="3"/>
  <c r="AH21" i="3"/>
  <c r="AG21" i="3"/>
  <c r="AH20" i="3"/>
  <c r="AG20" i="3"/>
  <c r="AH19" i="3"/>
  <c r="AG19" i="3"/>
  <c r="AH18" i="3"/>
  <c r="AG18" i="3"/>
  <c r="AH17" i="3"/>
  <c r="AG17" i="3"/>
  <c r="AH16" i="3"/>
  <c r="AG16" i="3"/>
  <c r="AH15" i="3"/>
  <c r="AG15" i="3"/>
  <c r="AH14" i="3"/>
  <c r="AG14" i="3"/>
  <c r="AH13" i="3"/>
  <c r="AG13" i="3"/>
  <c r="AH12" i="3"/>
  <c r="AG12" i="3"/>
  <c r="AH11" i="3"/>
  <c r="AG11" i="3"/>
  <c r="AH10" i="3"/>
  <c r="AG10" i="3"/>
  <c r="AH9" i="3"/>
  <c r="AG9" i="3"/>
  <c r="AH8" i="3"/>
  <c r="AG8" i="3"/>
  <c r="AH7" i="3"/>
  <c r="AG7" i="3"/>
  <c r="AH6" i="3"/>
  <c r="AG6" i="3"/>
  <c r="AH5" i="3"/>
  <c r="AG5" i="3"/>
  <c r="AT677" i="3"/>
  <c r="AS677" i="3"/>
  <c r="AU677" i="3" s="1"/>
  <c r="AW677" i="3" s="1"/>
  <c r="AT676" i="3"/>
  <c r="AS676" i="3"/>
  <c r="AU676" i="3" s="1"/>
  <c r="AW676" i="3" s="1"/>
  <c r="AT675" i="3"/>
  <c r="AS675" i="3"/>
  <c r="AT674" i="3"/>
  <c r="AS674" i="3"/>
  <c r="AT673" i="3"/>
  <c r="AS673" i="3"/>
  <c r="AU673" i="3" s="1"/>
  <c r="AW673" i="3" s="1"/>
  <c r="AT672" i="3"/>
  <c r="AS672" i="3"/>
  <c r="AT671" i="3"/>
  <c r="AS671" i="3"/>
  <c r="AT670" i="3"/>
  <c r="AS670" i="3"/>
  <c r="AT669" i="3"/>
  <c r="AS669" i="3"/>
  <c r="AT668" i="3"/>
  <c r="AS668" i="3"/>
  <c r="AT667" i="3"/>
  <c r="AS667" i="3"/>
  <c r="AU667" i="3" s="1"/>
  <c r="AT666" i="3"/>
  <c r="AS666" i="3"/>
  <c r="AT665" i="3"/>
  <c r="AS665" i="3"/>
  <c r="AT664" i="3"/>
  <c r="AS664" i="3"/>
  <c r="AT663" i="3"/>
  <c r="AS663" i="3"/>
  <c r="AT662" i="3"/>
  <c r="AS662" i="3"/>
  <c r="AT661" i="3"/>
  <c r="AS661" i="3"/>
  <c r="AU661" i="3" s="1"/>
  <c r="AW661" i="3" s="1"/>
  <c r="AT660" i="3"/>
  <c r="AS660" i="3"/>
  <c r="AT659" i="3"/>
  <c r="AS659" i="3"/>
  <c r="AT658" i="3"/>
  <c r="AS658" i="3"/>
  <c r="AT657" i="3"/>
  <c r="AS657" i="3"/>
  <c r="AT656" i="3"/>
  <c r="AS656" i="3"/>
  <c r="AT655" i="3"/>
  <c r="AS655" i="3"/>
  <c r="AU655" i="3" s="1"/>
  <c r="AW655" i="3" s="1"/>
  <c r="AT654" i="3"/>
  <c r="AS654" i="3"/>
  <c r="AT653" i="3"/>
  <c r="AS653" i="3"/>
  <c r="AT652" i="3"/>
  <c r="AS652" i="3"/>
  <c r="AT651" i="3"/>
  <c r="AS651" i="3"/>
  <c r="AT650" i="3"/>
  <c r="AS650" i="3"/>
  <c r="AT649" i="3"/>
  <c r="AS649" i="3"/>
  <c r="AU649" i="3" s="1"/>
  <c r="AW649" i="3" s="1"/>
  <c r="AT648" i="3"/>
  <c r="AS648" i="3"/>
  <c r="AT647" i="3"/>
  <c r="AS647" i="3"/>
  <c r="AT646" i="3"/>
  <c r="AS646" i="3"/>
  <c r="AT645" i="3"/>
  <c r="AS645" i="3"/>
  <c r="AT644" i="3"/>
  <c r="AS644" i="3"/>
  <c r="AT643" i="3"/>
  <c r="AS643" i="3"/>
  <c r="AU643" i="3" s="1"/>
  <c r="AW643" i="3" s="1"/>
  <c r="AT642" i="3"/>
  <c r="AS642" i="3"/>
  <c r="AT641" i="3"/>
  <c r="AS641" i="3"/>
  <c r="AT640" i="3"/>
  <c r="AS640" i="3"/>
  <c r="AU640" i="3" s="1"/>
  <c r="AT639" i="3"/>
  <c r="AS639" i="3"/>
  <c r="AT638" i="3"/>
  <c r="AS638" i="3"/>
  <c r="AT637" i="3"/>
  <c r="AS637" i="3"/>
  <c r="AU637" i="3" s="1"/>
  <c r="AW637" i="3" s="1"/>
  <c r="AT636" i="3"/>
  <c r="AS636" i="3"/>
  <c r="AT635" i="3"/>
  <c r="AS635" i="3"/>
  <c r="AT634" i="3"/>
  <c r="AS634" i="3"/>
  <c r="AU634" i="3" s="1"/>
  <c r="AT633" i="3"/>
  <c r="AS633" i="3"/>
  <c r="AT632" i="3"/>
  <c r="AS632" i="3"/>
  <c r="AT631" i="3"/>
  <c r="AS631" i="3"/>
  <c r="AU631" i="3" s="1"/>
  <c r="AW631" i="3" s="1"/>
  <c r="AT630" i="3"/>
  <c r="AS630" i="3"/>
  <c r="AT629" i="3"/>
  <c r="AS629" i="3"/>
  <c r="AT628" i="3"/>
  <c r="AS628" i="3"/>
  <c r="AU628" i="3" s="1"/>
  <c r="AW628" i="3" s="1"/>
  <c r="AT627" i="3"/>
  <c r="AS627" i="3"/>
  <c r="AT626" i="3"/>
  <c r="AS626" i="3"/>
  <c r="AT625" i="3"/>
  <c r="AS625" i="3"/>
  <c r="AU625" i="3" s="1"/>
  <c r="AW625" i="3" s="1"/>
  <c r="AT624" i="3"/>
  <c r="AS624" i="3"/>
  <c r="AT623" i="3"/>
  <c r="AS623" i="3"/>
  <c r="AT622" i="3"/>
  <c r="AS622" i="3"/>
  <c r="AU622" i="3" s="1"/>
  <c r="AT621" i="3"/>
  <c r="AS621" i="3"/>
  <c r="AT620" i="3"/>
  <c r="AS620" i="3"/>
  <c r="AT619" i="3"/>
  <c r="AS619" i="3"/>
  <c r="AU619" i="3" s="1"/>
  <c r="AW619" i="3" s="1"/>
  <c r="AT618" i="3"/>
  <c r="AS618" i="3"/>
  <c r="AT617" i="3"/>
  <c r="AS617" i="3"/>
  <c r="AT616" i="3"/>
  <c r="AS616" i="3"/>
  <c r="AU616" i="3" s="1"/>
  <c r="AW616" i="3" s="1"/>
  <c r="AT615" i="3"/>
  <c r="AS615" i="3"/>
  <c r="AT614" i="3"/>
  <c r="AS614" i="3"/>
  <c r="AT613" i="3"/>
  <c r="AS613" i="3"/>
  <c r="AU613" i="3" s="1"/>
  <c r="AW613" i="3" s="1"/>
  <c r="AT612" i="3"/>
  <c r="AS612" i="3"/>
  <c r="AT611" i="3"/>
  <c r="AS611" i="3"/>
  <c r="AT610" i="3"/>
  <c r="AS610" i="3"/>
  <c r="AU610" i="3" s="1"/>
  <c r="AW610" i="3" s="1"/>
  <c r="AT609" i="3"/>
  <c r="AS609" i="3"/>
  <c r="AT608" i="3"/>
  <c r="AS608" i="3"/>
  <c r="AT607" i="3"/>
  <c r="AS607" i="3"/>
  <c r="AU607" i="3" s="1"/>
  <c r="AW607" i="3" s="1"/>
  <c r="AT606" i="3"/>
  <c r="AS606" i="3"/>
  <c r="AT605" i="3"/>
  <c r="AS605" i="3"/>
  <c r="AT604" i="3"/>
  <c r="AS604" i="3"/>
  <c r="AU604" i="3" s="1"/>
  <c r="AW604" i="3" s="1"/>
  <c r="AT603" i="3"/>
  <c r="AS603" i="3"/>
  <c r="AT602" i="3"/>
  <c r="AS602" i="3"/>
  <c r="AT601" i="3"/>
  <c r="AS601" i="3"/>
  <c r="AU601" i="3" s="1"/>
  <c r="AW601" i="3" s="1"/>
  <c r="AT600" i="3"/>
  <c r="AS600" i="3"/>
  <c r="AT599" i="3"/>
  <c r="AS599" i="3"/>
  <c r="AT598" i="3"/>
  <c r="AS598" i="3"/>
  <c r="AU598" i="3" s="1"/>
  <c r="AT597" i="3"/>
  <c r="AS597" i="3"/>
  <c r="AT596" i="3"/>
  <c r="AS596" i="3"/>
  <c r="AT595" i="3"/>
  <c r="AS595" i="3"/>
  <c r="AU595" i="3" s="1"/>
  <c r="AW595" i="3" s="1"/>
  <c r="AT594" i="3"/>
  <c r="AS594" i="3"/>
  <c r="AT593" i="3"/>
  <c r="AS593" i="3"/>
  <c r="AT592" i="3"/>
  <c r="AS592" i="3"/>
  <c r="AU592" i="3" s="1"/>
  <c r="AT591" i="3"/>
  <c r="AS591" i="3"/>
  <c r="AT590" i="3"/>
  <c r="AS590" i="3"/>
  <c r="AT589" i="3"/>
  <c r="AS589" i="3"/>
  <c r="AU589" i="3" s="1"/>
  <c r="AW589" i="3" s="1"/>
  <c r="AT588" i="3"/>
  <c r="AS588" i="3"/>
  <c r="AT587" i="3"/>
  <c r="AS587" i="3"/>
  <c r="AT586" i="3"/>
  <c r="AS586" i="3"/>
  <c r="AU586" i="3" s="1"/>
  <c r="AW586" i="3" s="1"/>
  <c r="AT585" i="3"/>
  <c r="AS585" i="3"/>
  <c r="AT584" i="3"/>
  <c r="AS584" i="3"/>
  <c r="AT583" i="3"/>
  <c r="AS583" i="3"/>
  <c r="AU583" i="3" s="1"/>
  <c r="AT582" i="3"/>
  <c r="AS582" i="3"/>
  <c r="AT581" i="3"/>
  <c r="AS581" i="3"/>
  <c r="AT580" i="3"/>
  <c r="AS580" i="3"/>
  <c r="AU580" i="3" s="1"/>
  <c r="AT579" i="3"/>
  <c r="AS579" i="3"/>
  <c r="AT578" i="3"/>
  <c r="AS578" i="3"/>
  <c r="AT577" i="3"/>
  <c r="AS577" i="3"/>
  <c r="AU577" i="3" s="1"/>
  <c r="AW577" i="3" s="1"/>
  <c r="AT576" i="3"/>
  <c r="AS576" i="3"/>
  <c r="AT575" i="3"/>
  <c r="AS575" i="3"/>
  <c r="AT574" i="3"/>
  <c r="AS574" i="3"/>
  <c r="AU574" i="3" s="1"/>
  <c r="AW574" i="3" s="1"/>
  <c r="AT573" i="3"/>
  <c r="AS573" i="3"/>
  <c r="AT572" i="3"/>
  <c r="AS572" i="3"/>
  <c r="AT571" i="3"/>
  <c r="AS571" i="3"/>
  <c r="AU571" i="3" s="1"/>
  <c r="AT570" i="3"/>
  <c r="AS570" i="3"/>
  <c r="AT569" i="3"/>
  <c r="AS569" i="3"/>
  <c r="AT568" i="3"/>
  <c r="AS568" i="3"/>
  <c r="AU568" i="3" s="1"/>
  <c r="AW568" i="3" s="1"/>
  <c r="AT567" i="3"/>
  <c r="AS567" i="3"/>
  <c r="AT566" i="3"/>
  <c r="AS566" i="3"/>
  <c r="AT565" i="3"/>
  <c r="AS565" i="3"/>
  <c r="AU565" i="3" s="1"/>
  <c r="AW565" i="3" s="1"/>
  <c r="AT564" i="3"/>
  <c r="AS564" i="3"/>
  <c r="AT563" i="3"/>
  <c r="AS563" i="3"/>
  <c r="AT562" i="3"/>
  <c r="AS562" i="3"/>
  <c r="AU562" i="3" s="1"/>
  <c r="AW562" i="3" s="1"/>
  <c r="AT561" i="3"/>
  <c r="AS561" i="3"/>
  <c r="AT560" i="3"/>
  <c r="AS560" i="3"/>
  <c r="AT559" i="3"/>
  <c r="AS559" i="3"/>
  <c r="AU559" i="3" s="1"/>
  <c r="AW559" i="3" s="1"/>
  <c r="AT558" i="3"/>
  <c r="AS558" i="3"/>
  <c r="AT557" i="3"/>
  <c r="AS557" i="3"/>
  <c r="AT556" i="3"/>
  <c r="AS556" i="3"/>
  <c r="AU556" i="3" s="1"/>
  <c r="AW556" i="3" s="1"/>
  <c r="AT555" i="3"/>
  <c r="AS555" i="3"/>
  <c r="AT554" i="3"/>
  <c r="AS554" i="3"/>
  <c r="AT553" i="3"/>
  <c r="AS553" i="3"/>
  <c r="AU553" i="3" s="1"/>
  <c r="AT552" i="3"/>
  <c r="AS552" i="3"/>
  <c r="AT551" i="3"/>
  <c r="AS551" i="3"/>
  <c r="AT550" i="3"/>
  <c r="AS550" i="3"/>
  <c r="AU550" i="3" s="1"/>
  <c r="AT549" i="3"/>
  <c r="AS549" i="3"/>
  <c r="AT548" i="3"/>
  <c r="AS548" i="3"/>
  <c r="AT547" i="3"/>
  <c r="AS547" i="3"/>
  <c r="AU547" i="3" s="1"/>
  <c r="AW547" i="3" s="1"/>
  <c r="AT546" i="3"/>
  <c r="AS546" i="3"/>
  <c r="AT545" i="3"/>
  <c r="AS545" i="3"/>
  <c r="AT544" i="3"/>
  <c r="AS544" i="3"/>
  <c r="AU544" i="3" s="1"/>
  <c r="AW544" i="3" s="1"/>
  <c r="AT543" i="3"/>
  <c r="AS543" i="3"/>
  <c r="AT542" i="3"/>
  <c r="AS542" i="3"/>
  <c r="AT541" i="3"/>
  <c r="AS541" i="3"/>
  <c r="AU541" i="3" s="1"/>
  <c r="AT540" i="3"/>
  <c r="AS540" i="3"/>
  <c r="AT539" i="3"/>
  <c r="AS539" i="3"/>
  <c r="AT538" i="3"/>
  <c r="AS538" i="3"/>
  <c r="AU538" i="3" s="1"/>
  <c r="AW538" i="3" s="1"/>
  <c r="AT537" i="3"/>
  <c r="AS537" i="3"/>
  <c r="AT536" i="3"/>
  <c r="AS536" i="3"/>
  <c r="AT535" i="3"/>
  <c r="AS535" i="3"/>
  <c r="AU535" i="3" s="1"/>
  <c r="AT534" i="3"/>
  <c r="AS534" i="3"/>
  <c r="AT533" i="3"/>
  <c r="AS533" i="3"/>
  <c r="AT532" i="3"/>
  <c r="AS532" i="3"/>
  <c r="AU532" i="3" s="1"/>
  <c r="AW532" i="3" s="1"/>
  <c r="AT531" i="3"/>
  <c r="AS531" i="3"/>
  <c r="AT530" i="3"/>
  <c r="AS530" i="3"/>
  <c r="AT529" i="3"/>
  <c r="AS529" i="3"/>
  <c r="AU529" i="3" s="1"/>
  <c r="AW529" i="3" s="1"/>
  <c r="AT528" i="3"/>
  <c r="AS528" i="3"/>
  <c r="AT527" i="3"/>
  <c r="AS527" i="3"/>
  <c r="AT526" i="3"/>
  <c r="AS526" i="3"/>
  <c r="AU526" i="3" s="1"/>
  <c r="AW526" i="3" s="1"/>
  <c r="AT525" i="3"/>
  <c r="AS525" i="3"/>
  <c r="AT524" i="3"/>
  <c r="AS524" i="3"/>
  <c r="AT523" i="3"/>
  <c r="AS523" i="3"/>
  <c r="AU523" i="3" s="1"/>
  <c r="AT522" i="3"/>
  <c r="AS522" i="3"/>
  <c r="AT521" i="3"/>
  <c r="AS521" i="3"/>
  <c r="AT520" i="3"/>
  <c r="AS520" i="3"/>
  <c r="AU520" i="3" s="1"/>
  <c r="AW520" i="3" s="1"/>
  <c r="AT519" i="3"/>
  <c r="AS519" i="3"/>
  <c r="AT518" i="3"/>
  <c r="AS518" i="3"/>
  <c r="AT517" i="3"/>
  <c r="AS517" i="3"/>
  <c r="AU517" i="3" s="1"/>
  <c r="AW517" i="3" s="1"/>
  <c r="AT516" i="3"/>
  <c r="AS516" i="3"/>
  <c r="AT515" i="3"/>
  <c r="AS515" i="3"/>
  <c r="AT514" i="3"/>
  <c r="AS514" i="3"/>
  <c r="AU514" i="3" s="1"/>
  <c r="AW514" i="3" s="1"/>
  <c r="AT513" i="3"/>
  <c r="AS513" i="3"/>
  <c r="AT512" i="3"/>
  <c r="AS512" i="3"/>
  <c r="AT511" i="3"/>
  <c r="AS511" i="3"/>
  <c r="AU511" i="3" s="1"/>
  <c r="AW511" i="3" s="1"/>
  <c r="AT510" i="3"/>
  <c r="AS510" i="3"/>
  <c r="AT509" i="3"/>
  <c r="AS509" i="3"/>
  <c r="AT508" i="3"/>
  <c r="AS508" i="3"/>
  <c r="AU508" i="3" s="1"/>
  <c r="AT507" i="3"/>
  <c r="AS507" i="3"/>
  <c r="AT506" i="3"/>
  <c r="AS506" i="3"/>
  <c r="AT505" i="3"/>
  <c r="AS505" i="3"/>
  <c r="AU505" i="3" s="1"/>
  <c r="AT504" i="3"/>
  <c r="AS504" i="3"/>
  <c r="AT503" i="3"/>
  <c r="AS503" i="3"/>
  <c r="AT502" i="3"/>
  <c r="AS502" i="3"/>
  <c r="AU502" i="3" s="1"/>
  <c r="AW502" i="3" s="1"/>
  <c r="AT501" i="3"/>
  <c r="AS501" i="3"/>
  <c r="AT500" i="3"/>
  <c r="AS500" i="3"/>
  <c r="AT499" i="3"/>
  <c r="AS499" i="3"/>
  <c r="AU499" i="3" s="1"/>
  <c r="AT498" i="3"/>
  <c r="AS498" i="3"/>
  <c r="AT497" i="3"/>
  <c r="AS497" i="3"/>
  <c r="AT496" i="3"/>
  <c r="AS496" i="3"/>
  <c r="AU496" i="3" s="1"/>
  <c r="AW496" i="3" s="1"/>
  <c r="AT495" i="3"/>
  <c r="AS495" i="3"/>
  <c r="AT494" i="3"/>
  <c r="AS494" i="3"/>
  <c r="AT493" i="3"/>
  <c r="AS493" i="3"/>
  <c r="AU493" i="3" s="1"/>
  <c r="AW493" i="3" s="1"/>
  <c r="AT492" i="3"/>
  <c r="AS492" i="3"/>
  <c r="AT491" i="3"/>
  <c r="AS491" i="3"/>
  <c r="AT490" i="3"/>
  <c r="AS490" i="3"/>
  <c r="AU490" i="3" s="1"/>
  <c r="AW490" i="3" s="1"/>
  <c r="AT489" i="3"/>
  <c r="AS489" i="3"/>
  <c r="AT488" i="3"/>
  <c r="AS488" i="3"/>
  <c r="AT487" i="3"/>
  <c r="AS487" i="3"/>
  <c r="AU487" i="3" s="1"/>
  <c r="AW487" i="3" s="1"/>
  <c r="AT486" i="3"/>
  <c r="AS486" i="3"/>
  <c r="AT485" i="3"/>
  <c r="AS485" i="3"/>
  <c r="AT484" i="3"/>
  <c r="AS484" i="3"/>
  <c r="AU484" i="3" s="1"/>
  <c r="AW484" i="3" s="1"/>
  <c r="AT483" i="3"/>
  <c r="AS483" i="3"/>
  <c r="AT482" i="3"/>
  <c r="AS482" i="3"/>
  <c r="AT481" i="3"/>
  <c r="AS481" i="3"/>
  <c r="AU481" i="3" s="1"/>
  <c r="AW481" i="3" s="1"/>
  <c r="AT480" i="3"/>
  <c r="AS480" i="3"/>
  <c r="AT479" i="3"/>
  <c r="AS479" i="3"/>
  <c r="AT478" i="3"/>
  <c r="AS478" i="3"/>
  <c r="AU478" i="3" s="1"/>
  <c r="AT477" i="3"/>
  <c r="AS477" i="3"/>
  <c r="AT476" i="3"/>
  <c r="AS476" i="3"/>
  <c r="AT475" i="3"/>
  <c r="AS475" i="3"/>
  <c r="AU475" i="3" s="1"/>
  <c r="AW475" i="3" s="1"/>
  <c r="AT474" i="3"/>
  <c r="AS474" i="3"/>
  <c r="AT473" i="3"/>
  <c r="AS473" i="3"/>
  <c r="AT472" i="3"/>
  <c r="AS472" i="3"/>
  <c r="AU472" i="3" s="1"/>
  <c r="AW472" i="3" s="1"/>
  <c r="AT471" i="3"/>
  <c r="AS471" i="3"/>
  <c r="AT470" i="3"/>
  <c r="AS470" i="3"/>
  <c r="AT469" i="3"/>
  <c r="AS469" i="3"/>
  <c r="AU469" i="3" s="1"/>
  <c r="AT468" i="3"/>
  <c r="AS468" i="3"/>
  <c r="AT467" i="3"/>
  <c r="AS467" i="3"/>
  <c r="AT466" i="3"/>
  <c r="AS466" i="3"/>
  <c r="AU466" i="3" s="1"/>
  <c r="AW466" i="3" s="1"/>
  <c r="AT465" i="3"/>
  <c r="AS465" i="3"/>
  <c r="AT464" i="3"/>
  <c r="AS464" i="3"/>
  <c r="AT463" i="3"/>
  <c r="AS463" i="3"/>
  <c r="AU463" i="3" s="1"/>
  <c r="AT462" i="3"/>
  <c r="AS462" i="3"/>
  <c r="AT461" i="3"/>
  <c r="AS461" i="3"/>
  <c r="AT460" i="3"/>
  <c r="AS460" i="3"/>
  <c r="AU460" i="3" s="1"/>
  <c r="AW460" i="3" s="1"/>
  <c r="AT459" i="3"/>
  <c r="AS459" i="3"/>
  <c r="AT458" i="3"/>
  <c r="AS458" i="3"/>
  <c r="AT457" i="3"/>
  <c r="AS457" i="3"/>
  <c r="AU457" i="3" s="1"/>
  <c r="AT456" i="3"/>
  <c r="AS456" i="3"/>
  <c r="AT455" i="3"/>
  <c r="AS455" i="3"/>
  <c r="AT454" i="3"/>
  <c r="AS454" i="3"/>
  <c r="AU454" i="3" s="1"/>
  <c r="AW454" i="3" s="1"/>
  <c r="AT453" i="3"/>
  <c r="AS453" i="3"/>
  <c r="AT452" i="3"/>
  <c r="AS452" i="3"/>
  <c r="AT451" i="3"/>
  <c r="AS451" i="3"/>
  <c r="AU451" i="3" s="1"/>
  <c r="AW451" i="3" s="1"/>
  <c r="AT450" i="3"/>
  <c r="AS450" i="3"/>
  <c r="AT449" i="3"/>
  <c r="AS449" i="3"/>
  <c r="AT448" i="3"/>
  <c r="AS448" i="3"/>
  <c r="AU448" i="3" s="1"/>
  <c r="AW448" i="3" s="1"/>
  <c r="AT447" i="3"/>
  <c r="AS447" i="3"/>
  <c r="AT446" i="3"/>
  <c r="AS446" i="3"/>
  <c r="AT445" i="3"/>
  <c r="AS445" i="3"/>
  <c r="AU445" i="3" s="1"/>
  <c r="AT444" i="3"/>
  <c r="AS444" i="3"/>
  <c r="AT443" i="3"/>
  <c r="AS443" i="3"/>
  <c r="AT442" i="3"/>
  <c r="AS442" i="3"/>
  <c r="AU442" i="3" s="1"/>
  <c r="AT441" i="3"/>
  <c r="AS441" i="3"/>
  <c r="AT440" i="3"/>
  <c r="AS440" i="3"/>
  <c r="AT439" i="3"/>
  <c r="AS439" i="3"/>
  <c r="AU439" i="3" s="1"/>
  <c r="AW439" i="3" s="1"/>
  <c r="AT438" i="3"/>
  <c r="AS438" i="3"/>
  <c r="AT437" i="3"/>
  <c r="AS437" i="3"/>
  <c r="AT436" i="3"/>
  <c r="AS436" i="3"/>
  <c r="AU436" i="3" s="1"/>
  <c r="AW436" i="3" s="1"/>
  <c r="AT435" i="3"/>
  <c r="AS435" i="3"/>
  <c r="AT434" i="3"/>
  <c r="AS434" i="3"/>
  <c r="AT433" i="3"/>
  <c r="AS433" i="3"/>
  <c r="AU433" i="3" s="1"/>
  <c r="AT432" i="3"/>
  <c r="AS432" i="3"/>
  <c r="AT431" i="3"/>
  <c r="AS431" i="3"/>
  <c r="AT430" i="3"/>
  <c r="AS430" i="3"/>
  <c r="AU430" i="3" s="1"/>
  <c r="AT429" i="3"/>
  <c r="AS429" i="3"/>
  <c r="AT428" i="3"/>
  <c r="AS428" i="3"/>
  <c r="AT427" i="3"/>
  <c r="AS427" i="3"/>
  <c r="AU427" i="3" s="1"/>
  <c r="AW427" i="3" s="1"/>
  <c r="AT426" i="3"/>
  <c r="AS426" i="3"/>
  <c r="AT425" i="3"/>
  <c r="AS425" i="3"/>
  <c r="AT424" i="3"/>
  <c r="AS424" i="3"/>
  <c r="AU424" i="3" s="1"/>
  <c r="AW424" i="3" s="1"/>
  <c r="AT423" i="3"/>
  <c r="AS423" i="3"/>
  <c r="AT422" i="3"/>
  <c r="AS422" i="3"/>
  <c r="AT421" i="3"/>
  <c r="AS421" i="3"/>
  <c r="AU421" i="3" s="1"/>
  <c r="AT420" i="3"/>
  <c r="AS420" i="3"/>
  <c r="AT419" i="3"/>
  <c r="AS419" i="3"/>
  <c r="AT418" i="3"/>
  <c r="AS418" i="3"/>
  <c r="AU418" i="3" s="1"/>
  <c r="AW418" i="3" s="1"/>
  <c r="AT417" i="3"/>
  <c r="AS417" i="3"/>
  <c r="AT416" i="3"/>
  <c r="AS416" i="3"/>
  <c r="AT415" i="3"/>
  <c r="AS415" i="3"/>
  <c r="AU415" i="3" s="1"/>
  <c r="AT414" i="3"/>
  <c r="AS414" i="3"/>
  <c r="AT413" i="3"/>
  <c r="AS413" i="3"/>
  <c r="AU413" i="3" s="1"/>
  <c r="AW413" i="3" s="1"/>
  <c r="AT412" i="3"/>
  <c r="AS412" i="3"/>
  <c r="AU412" i="3" s="1"/>
  <c r="AW412" i="3" s="1"/>
  <c r="AT411" i="3"/>
  <c r="AS411" i="3"/>
  <c r="AT410" i="3"/>
  <c r="AS410" i="3"/>
  <c r="AT409" i="3"/>
  <c r="AS409" i="3"/>
  <c r="AU409" i="3" s="1"/>
  <c r="AW409" i="3" s="1"/>
  <c r="AT408" i="3"/>
  <c r="AS408" i="3"/>
  <c r="AT407" i="3"/>
  <c r="AS407" i="3"/>
  <c r="AT406" i="3"/>
  <c r="AS406" i="3"/>
  <c r="AU406" i="3" s="1"/>
  <c r="AW406" i="3" s="1"/>
  <c r="AT405" i="3"/>
  <c r="AS405" i="3"/>
  <c r="AT404" i="3"/>
  <c r="AS404" i="3"/>
  <c r="AT403" i="3"/>
  <c r="AS403" i="3"/>
  <c r="AU403" i="3" s="1"/>
  <c r="AW403" i="3" s="1"/>
  <c r="AT402" i="3"/>
  <c r="AS402" i="3"/>
  <c r="AT401" i="3"/>
  <c r="AS401" i="3"/>
  <c r="AT400" i="3"/>
  <c r="AS400" i="3"/>
  <c r="AU400" i="3" s="1"/>
  <c r="AW400" i="3" s="1"/>
  <c r="AT399" i="3"/>
  <c r="AS399" i="3"/>
  <c r="AT398" i="3"/>
  <c r="AS398" i="3"/>
  <c r="AT397" i="3"/>
  <c r="AS397" i="3"/>
  <c r="AU397" i="3" s="1"/>
  <c r="AT396" i="3"/>
  <c r="AS396" i="3"/>
  <c r="AT395" i="3"/>
  <c r="AS395" i="3"/>
  <c r="AT394" i="3"/>
  <c r="AS394" i="3"/>
  <c r="AU394" i="3" s="1"/>
  <c r="AW394" i="3" s="1"/>
  <c r="AT393" i="3"/>
  <c r="AS393" i="3"/>
  <c r="AT392" i="3"/>
  <c r="AS392" i="3"/>
  <c r="AT391" i="3"/>
  <c r="AS391" i="3"/>
  <c r="AU391" i="3" s="1"/>
  <c r="AW391" i="3" s="1"/>
  <c r="AT390" i="3"/>
  <c r="AS390" i="3"/>
  <c r="AT389" i="3"/>
  <c r="AS389" i="3"/>
  <c r="AT388" i="3"/>
  <c r="AS388" i="3"/>
  <c r="AU388" i="3" s="1"/>
  <c r="AT387" i="3"/>
  <c r="AS387" i="3"/>
  <c r="AT386" i="3"/>
  <c r="AS386" i="3"/>
  <c r="AT385" i="3"/>
  <c r="AS385" i="3"/>
  <c r="AU385" i="3" s="1"/>
  <c r="AT384" i="3"/>
  <c r="AS384" i="3"/>
  <c r="AT383" i="3"/>
  <c r="AS383" i="3"/>
  <c r="AT382" i="3"/>
  <c r="AS382" i="3"/>
  <c r="AU382" i="3" s="1"/>
  <c r="AW382" i="3" s="1"/>
  <c r="AT381" i="3"/>
  <c r="AS381" i="3"/>
  <c r="AT380" i="3"/>
  <c r="AS380" i="3"/>
  <c r="AT379" i="3"/>
  <c r="AS379" i="3"/>
  <c r="AU379" i="3" s="1"/>
  <c r="AT378" i="3"/>
  <c r="AS378" i="3"/>
  <c r="AT377" i="3"/>
  <c r="AS377" i="3"/>
  <c r="AT376" i="3"/>
  <c r="AS376" i="3"/>
  <c r="AU376" i="3" s="1"/>
  <c r="AW376" i="3" s="1"/>
  <c r="AT375" i="3"/>
  <c r="AS375" i="3"/>
  <c r="AT374" i="3"/>
  <c r="AS374" i="3"/>
  <c r="AT373" i="3"/>
  <c r="AS373" i="3"/>
  <c r="AU373" i="3" s="1"/>
  <c r="AT372" i="3"/>
  <c r="AS372" i="3"/>
  <c r="AT371" i="3"/>
  <c r="AS371" i="3"/>
  <c r="AT370" i="3"/>
  <c r="AS370" i="3"/>
  <c r="AU370" i="3" s="1"/>
  <c r="AW370" i="3" s="1"/>
  <c r="AT369" i="3"/>
  <c r="AS369" i="3"/>
  <c r="AT368" i="3"/>
  <c r="AS368" i="3"/>
  <c r="AT367" i="3"/>
  <c r="AS367" i="3"/>
  <c r="AU367" i="3" s="1"/>
  <c r="AT366" i="3"/>
  <c r="AS366" i="3"/>
  <c r="AT365" i="3"/>
  <c r="AS365" i="3"/>
  <c r="AT364" i="3"/>
  <c r="AS364" i="3"/>
  <c r="AU364" i="3" s="1"/>
  <c r="AT363" i="3"/>
  <c r="AS363" i="3"/>
  <c r="AT362" i="3"/>
  <c r="AS362" i="3"/>
  <c r="AT361" i="3"/>
  <c r="AS361" i="3"/>
  <c r="AU361" i="3" s="1"/>
  <c r="AT360" i="3"/>
  <c r="AS360" i="3"/>
  <c r="AT359" i="3"/>
  <c r="AS359" i="3"/>
  <c r="AT358" i="3"/>
  <c r="AS358" i="3"/>
  <c r="AU358" i="3" s="1"/>
  <c r="AT357" i="3"/>
  <c r="AS357" i="3"/>
  <c r="AT356" i="3"/>
  <c r="AS356" i="3"/>
  <c r="AT355" i="3"/>
  <c r="AS355" i="3"/>
  <c r="AU355" i="3" s="1"/>
  <c r="AW355" i="3" s="1"/>
  <c r="AT354" i="3"/>
  <c r="AS354" i="3"/>
  <c r="AT353" i="3"/>
  <c r="AS353" i="3"/>
  <c r="AT352" i="3"/>
  <c r="AS352" i="3"/>
  <c r="AU352" i="3" s="1"/>
  <c r="AT351" i="3"/>
  <c r="AS351" i="3"/>
  <c r="AT350" i="3"/>
  <c r="AS350" i="3"/>
  <c r="AT349" i="3"/>
  <c r="AS349" i="3"/>
  <c r="AU349" i="3" s="1"/>
  <c r="AW349" i="3" s="1"/>
  <c r="AT348" i="3"/>
  <c r="AS348" i="3"/>
  <c r="AT347" i="3"/>
  <c r="AS347" i="3"/>
  <c r="AT346" i="3"/>
  <c r="AS346" i="3"/>
  <c r="AU346" i="3" s="1"/>
  <c r="AW346" i="3" s="1"/>
  <c r="AT345" i="3"/>
  <c r="AS345" i="3"/>
  <c r="AT344" i="3"/>
  <c r="AS344" i="3"/>
  <c r="AT343" i="3"/>
  <c r="AS343" i="3"/>
  <c r="AU343" i="3" s="1"/>
  <c r="AT342" i="3"/>
  <c r="AS342" i="3"/>
  <c r="AT341" i="3"/>
  <c r="AS341" i="3"/>
  <c r="AT340" i="3"/>
  <c r="AS340" i="3"/>
  <c r="AU340" i="3" s="1"/>
  <c r="AT339" i="3"/>
  <c r="AS339" i="3"/>
  <c r="AT338" i="3"/>
  <c r="AS338" i="3"/>
  <c r="AT337" i="3"/>
  <c r="AS337" i="3"/>
  <c r="AU337" i="3" s="1"/>
  <c r="AT336" i="3"/>
  <c r="AS336" i="3"/>
  <c r="AT335" i="3"/>
  <c r="AS335" i="3"/>
  <c r="AT334" i="3"/>
  <c r="AS334" i="3"/>
  <c r="AU334" i="3" s="1"/>
  <c r="AW334" i="3" s="1"/>
  <c r="AT333" i="3"/>
  <c r="AS333" i="3"/>
  <c r="AT332" i="3"/>
  <c r="AS332" i="3"/>
  <c r="AT331" i="3"/>
  <c r="AS331" i="3"/>
  <c r="AU331" i="3" s="1"/>
  <c r="AW331" i="3" s="1"/>
  <c r="AT330" i="3"/>
  <c r="AS330" i="3"/>
  <c r="AT329" i="3"/>
  <c r="AS329" i="3"/>
  <c r="AT328" i="3"/>
  <c r="AS328" i="3"/>
  <c r="AU328" i="3" s="1"/>
  <c r="AW328" i="3" s="1"/>
  <c r="AT327" i="3"/>
  <c r="AS327" i="3"/>
  <c r="AT326" i="3"/>
  <c r="AS326" i="3"/>
  <c r="AT325" i="3"/>
  <c r="AS325" i="3"/>
  <c r="AU325" i="3" s="1"/>
  <c r="AT324" i="3"/>
  <c r="AS324" i="3"/>
  <c r="AT323" i="3"/>
  <c r="AS323" i="3"/>
  <c r="AT322" i="3"/>
  <c r="AS322" i="3"/>
  <c r="AU322" i="3" s="1"/>
  <c r="AT321" i="3"/>
  <c r="AS321" i="3"/>
  <c r="AT320" i="3"/>
  <c r="AS320" i="3"/>
  <c r="AT319" i="3"/>
  <c r="AS319" i="3"/>
  <c r="AU319" i="3" s="1"/>
  <c r="AT318" i="3"/>
  <c r="AS318" i="3"/>
  <c r="AT317" i="3"/>
  <c r="AS317" i="3"/>
  <c r="AT316" i="3"/>
  <c r="AS316" i="3"/>
  <c r="AU316" i="3" s="1"/>
  <c r="AW316" i="3" s="1"/>
  <c r="AT315" i="3"/>
  <c r="AS315" i="3"/>
  <c r="AT314" i="3"/>
  <c r="AS314" i="3"/>
  <c r="AT313" i="3"/>
  <c r="AS313" i="3"/>
  <c r="AU313" i="3" s="1"/>
  <c r="AW313" i="3" s="1"/>
  <c r="AT312" i="3"/>
  <c r="AS312" i="3"/>
  <c r="AT311" i="3"/>
  <c r="AS311" i="3"/>
  <c r="AT310" i="3"/>
  <c r="AS310" i="3"/>
  <c r="AU310" i="3" s="1"/>
  <c r="AW310" i="3" s="1"/>
  <c r="AT309" i="3"/>
  <c r="AS309" i="3"/>
  <c r="AT308" i="3"/>
  <c r="AS308" i="3"/>
  <c r="AT307" i="3"/>
  <c r="AS307" i="3"/>
  <c r="AU307" i="3" s="1"/>
  <c r="AW307" i="3" s="1"/>
  <c r="AT306" i="3"/>
  <c r="AS306" i="3"/>
  <c r="AT305" i="3"/>
  <c r="AS305" i="3"/>
  <c r="AT304" i="3"/>
  <c r="AS304" i="3"/>
  <c r="AU304" i="3" s="1"/>
  <c r="AW304" i="3" s="1"/>
  <c r="AT303" i="3"/>
  <c r="AS303" i="3"/>
  <c r="AT302" i="3"/>
  <c r="AS302" i="3"/>
  <c r="AT301" i="3"/>
  <c r="AS301" i="3"/>
  <c r="AU301" i="3" s="1"/>
  <c r="AT300" i="3"/>
  <c r="AS300" i="3"/>
  <c r="AT299" i="3"/>
  <c r="AS299" i="3"/>
  <c r="AT298" i="3"/>
  <c r="AS298" i="3"/>
  <c r="AU298" i="3" s="1"/>
  <c r="AT297" i="3"/>
  <c r="AS297" i="3"/>
  <c r="AT296" i="3"/>
  <c r="AS296" i="3"/>
  <c r="AT295" i="3"/>
  <c r="AS295" i="3"/>
  <c r="AU295" i="3" s="1"/>
  <c r="AT294" i="3"/>
  <c r="AS294" i="3"/>
  <c r="AT293" i="3"/>
  <c r="AS293" i="3"/>
  <c r="AT292" i="3"/>
  <c r="AS292" i="3"/>
  <c r="AU292" i="3" s="1"/>
  <c r="AW292" i="3" s="1"/>
  <c r="AT291" i="3"/>
  <c r="AS291" i="3"/>
  <c r="AT290" i="3"/>
  <c r="AS290" i="3"/>
  <c r="AT289" i="3"/>
  <c r="AS289" i="3"/>
  <c r="AU289" i="3" s="1"/>
  <c r="AT288" i="3"/>
  <c r="AS288" i="3"/>
  <c r="AT287" i="3"/>
  <c r="AS287" i="3"/>
  <c r="AT286" i="3"/>
  <c r="AS286" i="3"/>
  <c r="AU286" i="3" s="1"/>
  <c r="AW286" i="3" s="1"/>
  <c r="AT285" i="3"/>
  <c r="AS285" i="3"/>
  <c r="AT284" i="3"/>
  <c r="AS284" i="3"/>
  <c r="AT283" i="3"/>
  <c r="AS283" i="3"/>
  <c r="AU283" i="3" s="1"/>
  <c r="AT282" i="3"/>
  <c r="AS282" i="3"/>
  <c r="AT281" i="3"/>
  <c r="AS281" i="3"/>
  <c r="AT280" i="3"/>
  <c r="AS280" i="3"/>
  <c r="AU280" i="3" s="1"/>
  <c r="AT279" i="3"/>
  <c r="AS279" i="3"/>
  <c r="AT278" i="3"/>
  <c r="AS278" i="3"/>
  <c r="AT277" i="3"/>
  <c r="AS277" i="3"/>
  <c r="AU277" i="3" s="1"/>
  <c r="AT276" i="3"/>
  <c r="AS276" i="3"/>
  <c r="AT275" i="3"/>
  <c r="AS275" i="3"/>
  <c r="AT274" i="3"/>
  <c r="AS274" i="3"/>
  <c r="AU274" i="3" s="1"/>
  <c r="AT273" i="3"/>
  <c r="AS273" i="3"/>
  <c r="AT272" i="3"/>
  <c r="AS272" i="3"/>
  <c r="AT271" i="3"/>
  <c r="AS271" i="3"/>
  <c r="AU271" i="3" s="1"/>
  <c r="AT270" i="3"/>
  <c r="AS270" i="3"/>
  <c r="AT269" i="3"/>
  <c r="AS269" i="3"/>
  <c r="AT268" i="3"/>
  <c r="AS268" i="3"/>
  <c r="AU268" i="3" s="1"/>
  <c r="AW268" i="3" s="1"/>
  <c r="AT267" i="3"/>
  <c r="AS267" i="3"/>
  <c r="AT266" i="3"/>
  <c r="AS266" i="3"/>
  <c r="AT265" i="3"/>
  <c r="AS265" i="3"/>
  <c r="AU265" i="3" s="1"/>
  <c r="AT264" i="3"/>
  <c r="AS264" i="3"/>
  <c r="AT263" i="3"/>
  <c r="AS263" i="3"/>
  <c r="AT262" i="3"/>
  <c r="AS262" i="3"/>
  <c r="AU262" i="3" s="1"/>
  <c r="AW262" i="3" s="1"/>
  <c r="AT261" i="3"/>
  <c r="AS261" i="3"/>
  <c r="AT260" i="3"/>
  <c r="AS260" i="3"/>
  <c r="AT259" i="3"/>
  <c r="AS259" i="3"/>
  <c r="AU259" i="3" s="1"/>
  <c r="AT258" i="3"/>
  <c r="AS258" i="3"/>
  <c r="AT257" i="3"/>
  <c r="AS257" i="3"/>
  <c r="AU257" i="3" s="1"/>
  <c r="AT256" i="3"/>
  <c r="AS256" i="3"/>
  <c r="AU256" i="3" s="1"/>
  <c r="AW256" i="3" s="1"/>
  <c r="AT255" i="3"/>
  <c r="AS255" i="3"/>
  <c r="AT254" i="3"/>
  <c r="AS254" i="3"/>
  <c r="AT253" i="3"/>
  <c r="AS253" i="3"/>
  <c r="AU253" i="3" s="1"/>
  <c r="AW253" i="3" s="1"/>
  <c r="AT252" i="3"/>
  <c r="AS252" i="3"/>
  <c r="AT251" i="3"/>
  <c r="AS251" i="3"/>
  <c r="AT250" i="3"/>
  <c r="AS250" i="3"/>
  <c r="AU250" i="3" s="1"/>
  <c r="AT249" i="3"/>
  <c r="AS249" i="3"/>
  <c r="AT248" i="3"/>
  <c r="AS248" i="3"/>
  <c r="AT247" i="3"/>
  <c r="AS247" i="3"/>
  <c r="AU247" i="3" s="1"/>
  <c r="AT246" i="3"/>
  <c r="AS246" i="3"/>
  <c r="AT245" i="3"/>
  <c r="AS245" i="3"/>
  <c r="AT244" i="3"/>
  <c r="AS244" i="3"/>
  <c r="AU244" i="3" s="1"/>
  <c r="AT243" i="3"/>
  <c r="AS243" i="3"/>
  <c r="AT242" i="3"/>
  <c r="AS242" i="3"/>
  <c r="AU242" i="3" s="1"/>
  <c r="AW242" i="3" s="1"/>
  <c r="AT241" i="3"/>
  <c r="AS241" i="3"/>
  <c r="AU241" i="3" s="1"/>
  <c r="AT240" i="3"/>
  <c r="AS240" i="3"/>
  <c r="AT239" i="3"/>
  <c r="AS239" i="3"/>
  <c r="AT238" i="3"/>
  <c r="AS238" i="3"/>
  <c r="AU238" i="3" s="1"/>
  <c r="AW238" i="3" s="1"/>
  <c r="AT237" i="3"/>
  <c r="AS237" i="3"/>
  <c r="AT236" i="3"/>
  <c r="AS236" i="3"/>
  <c r="AT235" i="3"/>
  <c r="AS235" i="3"/>
  <c r="AU235" i="3" s="1"/>
  <c r="AW235" i="3" s="1"/>
  <c r="AT234" i="3"/>
  <c r="AS234" i="3"/>
  <c r="AT233" i="3"/>
  <c r="AS233" i="3"/>
  <c r="AT232" i="3"/>
  <c r="AS232" i="3"/>
  <c r="AU232" i="3" s="1"/>
  <c r="AT231" i="3"/>
  <c r="AS231" i="3"/>
  <c r="AT230" i="3"/>
  <c r="AS230" i="3"/>
  <c r="AT229" i="3"/>
  <c r="AS229" i="3"/>
  <c r="AU229" i="3" s="1"/>
  <c r="AT228" i="3"/>
  <c r="AS228" i="3"/>
  <c r="AT227" i="3"/>
  <c r="AS227" i="3"/>
  <c r="AT226" i="3"/>
  <c r="AS226" i="3"/>
  <c r="AU226" i="3" s="1"/>
  <c r="AT225" i="3"/>
  <c r="AS225" i="3"/>
  <c r="AT224" i="3"/>
  <c r="AS224" i="3"/>
  <c r="AT223" i="3"/>
  <c r="AS223" i="3"/>
  <c r="AU223" i="3" s="1"/>
  <c r="AW223" i="3" s="1"/>
  <c r="AT222" i="3"/>
  <c r="AS222" i="3"/>
  <c r="AT221" i="3"/>
  <c r="AS221" i="3"/>
  <c r="AT220" i="3"/>
  <c r="AS220" i="3"/>
  <c r="AU220" i="3" s="1"/>
  <c r="AW220" i="3" s="1"/>
  <c r="AT219" i="3"/>
  <c r="AS219" i="3"/>
  <c r="AT218" i="3"/>
  <c r="AS218" i="3"/>
  <c r="AT217" i="3"/>
  <c r="AS217" i="3"/>
  <c r="AU217" i="3" s="1"/>
  <c r="AT216" i="3"/>
  <c r="AS216" i="3"/>
  <c r="AT215" i="3"/>
  <c r="AS215" i="3"/>
  <c r="AT214" i="3"/>
  <c r="AS214" i="3"/>
  <c r="AU214" i="3" s="1"/>
  <c r="AT213" i="3"/>
  <c r="AS213" i="3"/>
  <c r="AT212" i="3"/>
  <c r="AS212" i="3"/>
  <c r="AT211" i="3"/>
  <c r="AS211" i="3"/>
  <c r="AU211" i="3" s="1"/>
  <c r="AT210" i="3"/>
  <c r="AS210" i="3"/>
  <c r="AT209" i="3"/>
  <c r="AS209" i="3"/>
  <c r="AT208" i="3"/>
  <c r="AS208" i="3"/>
  <c r="AU208" i="3" s="1"/>
  <c r="AW208" i="3" s="1"/>
  <c r="AT207" i="3"/>
  <c r="AS207" i="3"/>
  <c r="AT206" i="3"/>
  <c r="AS206" i="3"/>
  <c r="AT205" i="3"/>
  <c r="AS205" i="3"/>
  <c r="AU205" i="3" s="1"/>
  <c r="AT204" i="3"/>
  <c r="AS204" i="3"/>
  <c r="AT203" i="3"/>
  <c r="AS203" i="3"/>
  <c r="AT202" i="3"/>
  <c r="AS202" i="3"/>
  <c r="AU202" i="3" s="1"/>
  <c r="AW202" i="3" s="1"/>
  <c r="AT201" i="3"/>
  <c r="AS201" i="3"/>
  <c r="AT200" i="3"/>
  <c r="AS200" i="3"/>
  <c r="AT199" i="3"/>
  <c r="AS199" i="3"/>
  <c r="AU199" i="3" s="1"/>
  <c r="AW199" i="3" s="1"/>
  <c r="AT198" i="3"/>
  <c r="AS198" i="3"/>
  <c r="AT197" i="3"/>
  <c r="AS197" i="3"/>
  <c r="AT196" i="3"/>
  <c r="AS196" i="3"/>
  <c r="AU196" i="3" s="1"/>
  <c r="AW196" i="3" s="1"/>
  <c r="AT195" i="3"/>
  <c r="AS195" i="3"/>
  <c r="AT194" i="3"/>
  <c r="AS194" i="3"/>
  <c r="AT193" i="3"/>
  <c r="AS193" i="3"/>
  <c r="AU193" i="3" s="1"/>
  <c r="AW193" i="3" s="1"/>
  <c r="AT192" i="3"/>
  <c r="AS192" i="3"/>
  <c r="AT191" i="3"/>
  <c r="AS191" i="3"/>
  <c r="AT190" i="3"/>
  <c r="AS190" i="3"/>
  <c r="AU190" i="3" s="1"/>
  <c r="AW190" i="3" s="1"/>
  <c r="AT189" i="3"/>
  <c r="AS189" i="3"/>
  <c r="AT188" i="3"/>
  <c r="AS188" i="3"/>
  <c r="AT187" i="3"/>
  <c r="AS187" i="3"/>
  <c r="AU187" i="3" s="1"/>
  <c r="AW187" i="3" s="1"/>
  <c r="AT186" i="3"/>
  <c r="AS186" i="3"/>
  <c r="AT185" i="3"/>
  <c r="AS185" i="3"/>
  <c r="AT184" i="3"/>
  <c r="AS184" i="3"/>
  <c r="AU184" i="3" s="1"/>
  <c r="AW184" i="3" s="1"/>
  <c r="AT183" i="3"/>
  <c r="AS183" i="3"/>
  <c r="AT182" i="3"/>
  <c r="AS182" i="3"/>
  <c r="AT181" i="3"/>
  <c r="AS181" i="3"/>
  <c r="AU181" i="3" s="1"/>
  <c r="AW181" i="3" s="1"/>
  <c r="AT180" i="3"/>
  <c r="AS180" i="3"/>
  <c r="AT179" i="3"/>
  <c r="AS179" i="3"/>
  <c r="AT178" i="3"/>
  <c r="AS178" i="3"/>
  <c r="AU178" i="3" s="1"/>
  <c r="AW178" i="3" s="1"/>
  <c r="AT177" i="3"/>
  <c r="AS177" i="3"/>
  <c r="AT176" i="3"/>
  <c r="AS176" i="3"/>
  <c r="AT175" i="3"/>
  <c r="AS175" i="3"/>
  <c r="AU175" i="3" s="1"/>
  <c r="AT174" i="3"/>
  <c r="AS174" i="3"/>
  <c r="AT173" i="3"/>
  <c r="AS173" i="3"/>
  <c r="AT172" i="3"/>
  <c r="AS172" i="3"/>
  <c r="AU172" i="3" s="1"/>
  <c r="AT171" i="3"/>
  <c r="AS171" i="3"/>
  <c r="AT170" i="3"/>
  <c r="AS170" i="3"/>
  <c r="AT169" i="3"/>
  <c r="AS169" i="3"/>
  <c r="AU169" i="3" s="1"/>
  <c r="AW169" i="3" s="1"/>
  <c r="AT168" i="3"/>
  <c r="AS168" i="3"/>
  <c r="AT167" i="3"/>
  <c r="AS167" i="3"/>
  <c r="AT166" i="3"/>
  <c r="AS166" i="3"/>
  <c r="AU166" i="3" s="1"/>
  <c r="AW166" i="3" s="1"/>
  <c r="AT165" i="3"/>
  <c r="AS165" i="3"/>
  <c r="AT164" i="3"/>
  <c r="AS164" i="3"/>
  <c r="AT163" i="3"/>
  <c r="AS163" i="3"/>
  <c r="AU163" i="3" s="1"/>
  <c r="AW163" i="3" s="1"/>
  <c r="AT162" i="3"/>
  <c r="AS162" i="3"/>
  <c r="AT161" i="3"/>
  <c r="AS161" i="3"/>
  <c r="AT160" i="3"/>
  <c r="AS160" i="3"/>
  <c r="AU160" i="3" s="1"/>
  <c r="AT159" i="3"/>
  <c r="AS159" i="3"/>
  <c r="AT158" i="3"/>
  <c r="AS158" i="3"/>
  <c r="AT157" i="3"/>
  <c r="AS157" i="3"/>
  <c r="AU157" i="3" s="1"/>
  <c r="AW157" i="3" s="1"/>
  <c r="AT156" i="3"/>
  <c r="AS156" i="3"/>
  <c r="AT155" i="3"/>
  <c r="AS155" i="3"/>
  <c r="AT154" i="3"/>
  <c r="AS154" i="3"/>
  <c r="AU154" i="3" s="1"/>
  <c r="AT153" i="3"/>
  <c r="AS153" i="3"/>
  <c r="AT152" i="3"/>
  <c r="AS152" i="3"/>
  <c r="AT151" i="3"/>
  <c r="AS151" i="3"/>
  <c r="AU151" i="3" s="1"/>
  <c r="AT150" i="3"/>
  <c r="AS150" i="3"/>
  <c r="AT149" i="3"/>
  <c r="AS149" i="3"/>
  <c r="AT148" i="3"/>
  <c r="AS148" i="3"/>
  <c r="AU148" i="3" s="1"/>
  <c r="AW148" i="3" s="1"/>
  <c r="AT147" i="3"/>
  <c r="AS147" i="3"/>
  <c r="AT146" i="3"/>
  <c r="AS146" i="3"/>
  <c r="AT145" i="3"/>
  <c r="AS145" i="3"/>
  <c r="AU145" i="3" s="1"/>
  <c r="AW145" i="3" s="1"/>
  <c r="AT144" i="3"/>
  <c r="AS144" i="3"/>
  <c r="AT143" i="3"/>
  <c r="AS143" i="3"/>
  <c r="AT142" i="3"/>
  <c r="AS142" i="3"/>
  <c r="AU142" i="3" s="1"/>
  <c r="AT141" i="3"/>
  <c r="AS141" i="3"/>
  <c r="AT140" i="3"/>
  <c r="AS140" i="3"/>
  <c r="AT139" i="3"/>
  <c r="AS139" i="3"/>
  <c r="AU139" i="3" s="1"/>
  <c r="AT138" i="3"/>
  <c r="AS138" i="3"/>
  <c r="AT137" i="3"/>
  <c r="AS137" i="3"/>
  <c r="AT136" i="3"/>
  <c r="AS136" i="3"/>
  <c r="AU136" i="3" s="1"/>
  <c r="AT135" i="3"/>
  <c r="AS135" i="3"/>
  <c r="AT134" i="3"/>
  <c r="AS134" i="3"/>
  <c r="AT133" i="3"/>
  <c r="AS133" i="3"/>
  <c r="AU133" i="3" s="1"/>
  <c r="AW133" i="3" s="1"/>
  <c r="AT132" i="3"/>
  <c r="AS132" i="3"/>
  <c r="AT131" i="3"/>
  <c r="AS131" i="3"/>
  <c r="AT130" i="3"/>
  <c r="AS130" i="3"/>
  <c r="AU130" i="3" s="1"/>
  <c r="AW130" i="3" s="1"/>
  <c r="AT129" i="3"/>
  <c r="AS129" i="3"/>
  <c r="AT128" i="3"/>
  <c r="AS128" i="3"/>
  <c r="AT127" i="3"/>
  <c r="AS127" i="3"/>
  <c r="AU127" i="3" s="1"/>
  <c r="AT126" i="3"/>
  <c r="AS126" i="3"/>
  <c r="AT125" i="3"/>
  <c r="AS125" i="3"/>
  <c r="AT124" i="3"/>
  <c r="AS124" i="3"/>
  <c r="AU124" i="3" s="1"/>
  <c r="AW124" i="3" s="1"/>
  <c r="AT123" i="3"/>
  <c r="AS123" i="3"/>
  <c r="AT122" i="3"/>
  <c r="AS122" i="3"/>
  <c r="AT121" i="3"/>
  <c r="AS121" i="3"/>
  <c r="AU121" i="3" s="1"/>
  <c r="AT120" i="3"/>
  <c r="AS120" i="3"/>
  <c r="AT119" i="3"/>
  <c r="AS119" i="3"/>
  <c r="AT118" i="3"/>
  <c r="AS118" i="3"/>
  <c r="AU118" i="3" s="1"/>
  <c r="AW118" i="3" s="1"/>
  <c r="AT117" i="3"/>
  <c r="AS117" i="3"/>
  <c r="AT116" i="3"/>
  <c r="AS116" i="3"/>
  <c r="AT115" i="3"/>
  <c r="AS115" i="3"/>
  <c r="AU115" i="3" s="1"/>
  <c r="AW115" i="3" s="1"/>
  <c r="AT114" i="3"/>
  <c r="AS114" i="3"/>
  <c r="AT113" i="3"/>
  <c r="AS113" i="3"/>
  <c r="AT112" i="3"/>
  <c r="AS112" i="3"/>
  <c r="AU112" i="3" s="1"/>
  <c r="AW112" i="3" s="1"/>
  <c r="AT111" i="3"/>
  <c r="AS111" i="3"/>
  <c r="AT110" i="3"/>
  <c r="AS110" i="3"/>
  <c r="AT109" i="3"/>
  <c r="AS109" i="3"/>
  <c r="AU109" i="3" s="1"/>
  <c r="AW109" i="3" s="1"/>
  <c r="AT108" i="3"/>
  <c r="AS108" i="3"/>
  <c r="AT107" i="3"/>
  <c r="AS107" i="3"/>
  <c r="AT106" i="3"/>
  <c r="AS106" i="3"/>
  <c r="AU106" i="3" s="1"/>
  <c r="AW106" i="3" s="1"/>
  <c r="AT105" i="3"/>
  <c r="AS105" i="3"/>
  <c r="AT104" i="3"/>
  <c r="AS104" i="3"/>
  <c r="AT103" i="3"/>
  <c r="AS103" i="3"/>
  <c r="AU103" i="3" s="1"/>
  <c r="AW103" i="3" s="1"/>
  <c r="AT102" i="3"/>
  <c r="AS102" i="3"/>
  <c r="AT101" i="3"/>
  <c r="AS101" i="3"/>
  <c r="AT100" i="3"/>
  <c r="AS100" i="3"/>
  <c r="AU100" i="3" s="1"/>
  <c r="AW100" i="3" s="1"/>
  <c r="AT99" i="3"/>
  <c r="AS99" i="3"/>
  <c r="AT98" i="3"/>
  <c r="AS98" i="3"/>
  <c r="AT97" i="3"/>
  <c r="AS97" i="3"/>
  <c r="AU97" i="3" s="1"/>
  <c r="AW97" i="3" s="1"/>
  <c r="AT96" i="3"/>
  <c r="AS96" i="3"/>
  <c r="AT95" i="3"/>
  <c r="AS95" i="3"/>
  <c r="AT94" i="3"/>
  <c r="AS94" i="3"/>
  <c r="AU94" i="3" s="1"/>
  <c r="AW94" i="3" s="1"/>
  <c r="AT93" i="3"/>
  <c r="AS93" i="3"/>
  <c r="AT92" i="3"/>
  <c r="AS92" i="3"/>
  <c r="AT91" i="3"/>
  <c r="AS91" i="3"/>
  <c r="AU91" i="3" s="1"/>
  <c r="AT90" i="3"/>
  <c r="AS90" i="3"/>
  <c r="AT89" i="3"/>
  <c r="AS89" i="3"/>
  <c r="AT88" i="3"/>
  <c r="AS88" i="3"/>
  <c r="AU88" i="3" s="1"/>
  <c r="AT87" i="3"/>
  <c r="AS87" i="3"/>
  <c r="AT86" i="3"/>
  <c r="AS86" i="3"/>
  <c r="AT85" i="3"/>
  <c r="AS85" i="3"/>
  <c r="AU85" i="3" s="1"/>
  <c r="AW85" i="3" s="1"/>
  <c r="AT84" i="3"/>
  <c r="AS84" i="3"/>
  <c r="AT83" i="3"/>
  <c r="AS83" i="3"/>
  <c r="AT82" i="3"/>
  <c r="AS82" i="3"/>
  <c r="AU82" i="3" s="1"/>
  <c r="AT81" i="3"/>
  <c r="AS81" i="3"/>
  <c r="AT80" i="3"/>
  <c r="AS80" i="3"/>
  <c r="AT79" i="3"/>
  <c r="AS79" i="3"/>
  <c r="AU79" i="3" s="1"/>
  <c r="AT78" i="3"/>
  <c r="AS78" i="3"/>
  <c r="AT77" i="3"/>
  <c r="AS77" i="3"/>
  <c r="AT76" i="3"/>
  <c r="AS76" i="3"/>
  <c r="AU76" i="3" s="1"/>
  <c r="AT75" i="3"/>
  <c r="AS75" i="3"/>
  <c r="AT74" i="3"/>
  <c r="AS74" i="3"/>
  <c r="AT73" i="3"/>
  <c r="AS73" i="3"/>
  <c r="AU73" i="3" s="1"/>
  <c r="AT72" i="3"/>
  <c r="AS72" i="3"/>
  <c r="AT71" i="3"/>
  <c r="AS71" i="3"/>
  <c r="AT70" i="3"/>
  <c r="AS70" i="3"/>
  <c r="AU70" i="3" s="1"/>
  <c r="AW70" i="3" s="1"/>
  <c r="AT69" i="3"/>
  <c r="AS69" i="3"/>
  <c r="AT68" i="3"/>
  <c r="AS68" i="3"/>
  <c r="AT67" i="3"/>
  <c r="AS67" i="3"/>
  <c r="AU67" i="3" s="1"/>
  <c r="AW67" i="3" s="1"/>
  <c r="AT66" i="3"/>
  <c r="AS66" i="3"/>
  <c r="AT65" i="3"/>
  <c r="AS65" i="3"/>
  <c r="AT64" i="3"/>
  <c r="AS64" i="3"/>
  <c r="AU64" i="3" s="1"/>
  <c r="AW64" i="3" s="1"/>
  <c r="AT63" i="3"/>
  <c r="AS63" i="3"/>
  <c r="AT62" i="3"/>
  <c r="AS62" i="3"/>
  <c r="AT61" i="3"/>
  <c r="AS61" i="3"/>
  <c r="AU61" i="3" s="1"/>
  <c r="AW61" i="3" s="1"/>
  <c r="AT60" i="3"/>
  <c r="AS60" i="3"/>
  <c r="AT59" i="3"/>
  <c r="AS59" i="3"/>
  <c r="AT58" i="3"/>
  <c r="AS58" i="3"/>
  <c r="AU58" i="3" s="1"/>
  <c r="AW58" i="3" s="1"/>
  <c r="AT57" i="3"/>
  <c r="AS57" i="3"/>
  <c r="AT56" i="3"/>
  <c r="AS56" i="3"/>
  <c r="AT55" i="3"/>
  <c r="AS55" i="3"/>
  <c r="AU55" i="3" s="1"/>
  <c r="AW55" i="3" s="1"/>
  <c r="AT54" i="3"/>
  <c r="AS54" i="3"/>
  <c r="AT53" i="3"/>
  <c r="AS53" i="3"/>
  <c r="AT52" i="3"/>
  <c r="AS52" i="3"/>
  <c r="AU52" i="3" s="1"/>
  <c r="AW52" i="3" s="1"/>
  <c r="AT51" i="3"/>
  <c r="AS51" i="3"/>
  <c r="AT50" i="3"/>
  <c r="AS50" i="3"/>
  <c r="AT49" i="3"/>
  <c r="AS49" i="3"/>
  <c r="AU49" i="3" s="1"/>
  <c r="AW49" i="3" s="1"/>
  <c r="AT48" i="3"/>
  <c r="AS48" i="3"/>
  <c r="AT47" i="3"/>
  <c r="AS47" i="3"/>
  <c r="AT46" i="3"/>
  <c r="AS46" i="3"/>
  <c r="AU46" i="3" s="1"/>
  <c r="AT45" i="3"/>
  <c r="AS45" i="3"/>
  <c r="AT44" i="3"/>
  <c r="AS44" i="3"/>
  <c r="AT43" i="3"/>
  <c r="AS43" i="3"/>
  <c r="AU43" i="3" s="1"/>
  <c r="AW43" i="3" s="1"/>
  <c r="AT42" i="3"/>
  <c r="AS42" i="3"/>
  <c r="AT41" i="3"/>
  <c r="AS41" i="3"/>
  <c r="AT40" i="3"/>
  <c r="AS40" i="3"/>
  <c r="AU40" i="3" s="1"/>
  <c r="AW40" i="3" s="1"/>
  <c r="AT39" i="3"/>
  <c r="AS39" i="3"/>
  <c r="AT38" i="3"/>
  <c r="AS38" i="3"/>
  <c r="AT37" i="3"/>
  <c r="AS37" i="3"/>
  <c r="AU37" i="3" s="1"/>
  <c r="AT36" i="3"/>
  <c r="AS36" i="3"/>
  <c r="AT35" i="3"/>
  <c r="AS35" i="3"/>
  <c r="AT34" i="3"/>
  <c r="AS34" i="3"/>
  <c r="AU34" i="3" s="1"/>
  <c r="AT33" i="3"/>
  <c r="AS33" i="3"/>
  <c r="AT32" i="3"/>
  <c r="AS32" i="3"/>
  <c r="AT31" i="3"/>
  <c r="AS31" i="3"/>
  <c r="AU31" i="3" s="1"/>
  <c r="AW31" i="3" s="1"/>
  <c r="AT30" i="3"/>
  <c r="AS30" i="3"/>
  <c r="AT29" i="3"/>
  <c r="AS29" i="3"/>
  <c r="AT28" i="3"/>
  <c r="AS28" i="3"/>
  <c r="AU28" i="3" s="1"/>
  <c r="AT27" i="3"/>
  <c r="AS27" i="3"/>
  <c r="AT26" i="3"/>
  <c r="AS26" i="3"/>
  <c r="AT25" i="3"/>
  <c r="AS25" i="3"/>
  <c r="AU25" i="3" s="1"/>
  <c r="AW25" i="3" s="1"/>
  <c r="AT24" i="3"/>
  <c r="AS24" i="3"/>
  <c r="AT23" i="3"/>
  <c r="AS23" i="3"/>
  <c r="AT22" i="3"/>
  <c r="AS22" i="3"/>
  <c r="AU22" i="3" s="1"/>
  <c r="AT21" i="3"/>
  <c r="AS21" i="3"/>
  <c r="AT20" i="3"/>
  <c r="AS20" i="3"/>
  <c r="AT19" i="3"/>
  <c r="AS19" i="3"/>
  <c r="AU19" i="3" s="1"/>
  <c r="AW19" i="3" s="1"/>
  <c r="AT18" i="3"/>
  <c r="AS18" i="3"/>
  <c r="AT17" i="3"/>
  <c r="AS17" i="3"/>
  <c r="AT16" i="3"/>
  <c r="AS16" i="3"/>
  <c r="AU16" i="3" s="1"/>
  <c r="AT15" i="3"/>
  <c r="AS15" i="3"/>
  <c r="AT14" i="3"/>
  <c r="AS14" i="3"/>
  <c r="AT13" i="3"/>
  <c r="AS13" i="3"/>
  <c r="AU13" i="3" s="1"/>
  <c r="AW13" i="3" s="1"/>
  <c r="AT12" i="3"/>
  <c r="AS12" i="3"/>
  <c r="AT11" i="3"/>
  <c r="AS11" i="3"/>
  <c r="AT10" i="3"/>
  <c r="AS10" i="3"/>
  <c r="AU10" i="3" s="1"/>
  <c r="AT9" i="3"/>
  <c r="AS9" i="3"/>
  <c r="AT8" i="3"/>
  <c r="AS8" i="3"/>
  <c r="AT7" i="3"/>
  <c r="AS7" i="3"/>
  <c r="AU7" i="3" s="1"/>
  <c r="AW7" i="3" s="1"/>
  <c r="AT6" i="3"/>
  <c r="AS6" i="3"/>
  <c r="AT5" i="3"/>
  <c r="AS5" i="3"/>
  <c r="AQ677" i="3"/>
  <c r="AP677" i="3"/>
  <c r="AR677" i="3" s="1"/>
  <c r="AQ676" i="3"/>
  <c r="AP676" i="3"/>
  <c r="AQ675" i="3"/>
  <c r="AP675" i="3"/>
  <c r="AQ674" i="3"/>
  <c r="AP674" i="3"/>
  <c r="AQ673" i="3"/>
  <c r="AR673" i="3" s="1"/>
  <c r="AP673" i="3"/>
  <c r="AQ672" i="3"/>
  <c r="AP672" i="3"/>
  <c r="AQ671" i="3"/>
  <c r="AP671" i="3"/>
  <c r="AR671" i="3" s="1"/>
  <c r="AQ670" i="3"/>
  <c r="AP670" i="3"/>
  <c r="AR670" i="3" s="1"/>
  <c r="AQ669" i="3"/>
  <c r="AP669" i="3"/>
  <c r="AQ668" i="3"/>
  <c r="AP668" i="3"/>
  <c r="AQ667" i="3"/>
  <c r="AP667" i="3"/>
  <c r="AQ666" i="3"/>
  <c r="AP666" i="3"/>
  <c r="AQ665" i="3"/>
  <c r="AP665" i="3"/>
  <c r="AR665" i="3" s="1"/>
  <c r="AQ664" i="3"/>
  <c r="AP664" i="3"/>
  <c r="AR664" i="3" s="1"/>
  <c r="AQ663" i="3"/>
  <c r="AP663" i="3"/>
  <c r="AQ662" i="3"/>
  <c r="AP662" i="3"/>
  <c r="AQ661" i="3"/>
  <c r="AP661" i="3"/>
  <c r="AQ660" i="3"/>
  <c r="AP660" i="3"/>
  <c r="AQ659" i="3"/>
  <c r="AP659" i="3"/>
  <c r="AR659" i="3" s="1"/>
  <c r="AQ658" i="3"/>
  <c r="AP658" i="3"/>
  <c r="AQ657" i="3"/>
  <c r="AP657" i="3"/>
  <c r="AQ656" i="3"/>
  <c r="AP656" i="3"/>
  <c r="AQ655" i="3"/>
  <c r="AP655" i="3"/>
  <c r="AQ654" i="3"/>
  <c r="AP654" i="3"/>
  <c r="AQ653" i="3"/>
  <c r="AP653" i="3"/>
  <c r="AR653" i="3" s="1"/>
  <c r="AQ652" i="3"/>
  <c r="AP652" i="3"/>
  <c r="AQ651" i="3"/>
  <c r="AP651" i="3"/>
  <c r="AQ650" i="3"/>
  <c r="AP650" i="3"/>
  <c r="AQ649" i="3"/>
  <c r="AP649" i="3"/>
  <c r="AQ648" i="3"/>
  <c r="AP648" i="3"/>
  <c r="AQ647" i="3"/>
  <c r="AP647" i="3"/>
  <c r="AR647" i="3" s="1"/>
  <c r="AQ646" i="3"/>
  <c r="AP646" i="3"/>
  <c r="AQ645" i="3"/>
  <c r="AP645" i="3"/>
  <c r="AQ644" i="3"/>
  <c r="AP644" i="3"/>
  <c r="AQ643" i="3"/>
  <c r="AP643" i="3"/>
  <c r="AQ642" i="3"/>
  <c r="AP642" i="3"/>
  <c r="AQ641" i="3"/>
  <c r="AP641" i="3"/>
  <c r="AR641" i="3" s="1"/>
  <c r="AQ640" i="3"/>
  <c r="AP640" i="3"/>
  <c r="AQ639" i="3"/>
  <c r="AP639" i="3"/>
  <c r="AQ638" i="3"/>
  <c r="AP638" i="3"/>
  <c r="AQ637" i="3"/>
  <c r="AP637" i="3"/>
  <c r="AQ636" i="3"/>
  <c r="AP636" i="3"/>
  <c r="AQ635" i="3"/>
  <c r="AP635" i="3"/>
  <c r="AR635" i="3" s="1"/>
  <c r="AQ634" i="3"/>
  <c r="AP634" i="3"/>
  <c r="AQ633" i="3"/>
  <c r="AP633" i="3"/>
  <c r="AQ632" i="3"/>
  <c r="AP632" i="3"/>
  <c r="AQ631" i="3"/>
  <c r="AP631" i="3"/>
  <c r="AQ630" i="3"/>
  <c r="AP630" i="3"/>
  <c r="AQ629" i="3"/>
  <c r="AP629" i="3"/>
  <c r="AR629" i="3" s="1"/>
  <c r="AQ628" i="3"/>
  <c r="AP628" i="3"/>
  <c r="AQ627" i="3"/>
  <c r="AP627" i="3"/>
  <c r="AQ626" i="3"/>
  <c r="AP626" i="3"/>
  <c r="AQ625" i="3"/>
  <c r="AP625" i="3"/>
  <c r="AQ624" i="3"/>
  <c r="AP624" i="3"/>
  <c r="AQ623" i="3"/>
  <c r="AP623" i="3"/>
  <c r="AR623" i="3" s="1"/>
  <c r="AQ622" i="3"/>
  <c r="AP622" i="3"/>
  <c r="AQ621" i="3"/>
  <c r="AP621" i="3"/>
  <c r="AQ620" i="3"/>
  <c r="AP620" i="3"/>
  <c r="AQ619" i="3"/>
  <c r="AP619" i="3"/>
  <c r="AQ618" i="3"/>
  <c r="AP618" i="3"/>
  <c r="AQ617" i="3"/>
  <c r="AP617" i="3"/>
  <c r="AR617" i="3" s="1"/>
  <c r="AQ616" i="3"/>
  <c r="AP616" i="3"/>
  <c r="AQ615" i="3"/>
  <c r="AP615" i="3"/>
  <c r="AQ614" i="3"/>
  <c r="AP614" i="3"/>
  <c r="AQ613" i="3"/>
  <c r="AP613" i="3"/>
  <c r="AQ612" i="3"/>
  <c r="AP612" i="3"/>
  <c r="AQ611" i="3"/>
  <c r="AP611" i="3"/>
  <c r="AR611" i="3" s="1"/>
  <c r="AQ610" i="3"/>
  <c r="AP610" i="3"/>
  <c r="AQ609" i="3"/>
  <c r="AP609" i="3"/>
  <c r="AQ608" i="3"/>
  <c r="AP608" i="3"/>
  <c r="AQ607" i="3"/>
  <c r="AP607" i="3"/>
  <c r="AQ606" i="3"/>
  <c r="AP606" i="3"/>
  <c r="AQ605" i="3"/>
  <c r="AP605" i="3"/>
  <c r="AR605" i="3" s="1"/>
  <c r="AQ604" i="3"/>
  <c r="AP604" i="3"/>
  <c r="AQ603" i="3"/>
  <c r="AP603" i="3"/>
  <c r="AQ602" i="3"/>
  <c r="AP602" i="3"/>
  <c r="AQ601" i="3"/>
  <c r="AP601" i="3"/>
  <c r="AQ600" i="3"/>
  <c r="AP600" i="3"/>
  <c r="AQ599" i="3"/>
  <c r="AP599" i="3"/>
  <c r="AR599" i="3" s="1"/>
  <c r="AQ598" i="3"/>
  <c r="AP598" i="3"/>
  <c r="AQ597" i="3"/>
  <c r="AP597" i="3"/>
  <c r="AQ596" i="3"/>
  <c r="AP596" i="3"/>
  <c r="AQ595" i="3"/>
  <c r="AP595" i="3"/>
  <c r="AQ594" i="3"/>
  <c r="AP594" i="3"/>
  <c r="AQ593" i="3"/>
  <c r="AP593" i="3"/>
  <c r="AR593" i="3" s="1"/>
  <c r="AQ592" i="3"/>
  <c r="AP592" i="3"/>
  <c r="AQ591" i="3"/>
  <c r="AP591" i="3"/>
  <c r="AQ590" i="3"/>
  <c r="AP590" i="3"/>
  <c r="AQ589" i="3"/>
  <c r="AP589" i="3"/>
  <c r="AQ588" i="3"/>
  <c r="AP588" i="3"/>
  <c r="AQ587" i="3"/>
  <c r="AP587" i="3"/>
  <c r="AR587" i="3" s="1"/>
  <c r="AQ586" i="3"/>
  <c r="AP586" i="3"/>
  <c r="AQ585" i="3"/>
  <c r="AP585" i="3"/>
  <c r="AQ584" i="3"/>
  <c r="AP584" i="3"/>
  <c r="AQ583" i="3"/>
  <c r="AP583" i="3"/>
  <c r="AQ582" i="3"/>
  <c r="AP582" i="3"/>
  <c r="AQ581" i="3"/>
  <c r="AP581" i="3"/>
  <c r="AR581" i="3" s="1"/>
  <c r="AQ580" i="3"/>
  <c r="AP580" i="3"/>
  <c r="AQ579" i="3"/>
  <c r="AP579" i="3"/>
  <c r="AQ578" i="3"/>
  <c r="AP578" i="3"/>
  <c r="AQ577" i="3"/>
  <c r="AP577" i="3"/>
  <c r="AQ576" i="3"/>
  <c r="AP576" i="3"/>
  <c r="AQ575" i="3"/>
  <c r="AP575" i="3"/>
  <c r="AR575" i="3" s="1"/>
  <c r="AQ574" i="3"/>
  <c r="AP574" i="3"/>
  <c r="AQ573" i="3"/>
  <c r="AP573" i="3"/>
  <c r="AQ572" i="3"/>
  <c r="AP572" i="3"/>
  <c r="AQ571" i="3"/>
  <c r="AP571" i="3"/>
  <c r="AQ570" i="3"/>
  <c r="AP570" i="3"/>
  <c r="AQ569" i="3"/>
  <c r="AP569" i="3"/>
  <c r="AR569" i="3" s="1"/>
  <c r="AQ568" i="3"/>
  <c r="AP568" i="3"/>
  <c r="AQ567" i="3"/>
  <c r="AP567" i="3"/>
  <c r="AQ566" i="3"/>
  <c r="AP566" i="3"/>
  <c r="AQ565" i="3"/>
  <c r="AP565" i="3"/>
  <c r="AQ564" i="3"/>
  <c r="AP564" i="3"/>
  <c r="AQ563" i="3"/>
  <c r="AP563" i="3"/>
  <c r="AR563" i="3" s="1"/>
  <c r="AQ562" i="3"/>
  <c r="AP562" i="3"/>
  <c r="AQ561" i="3"/>
  <c r="AP561" i="3"/>
  <c r="AQ560" i="3"/>
  <c r="AP560" i="3"/>
  <c r="AQ559" i="3"/>
  <c r="AP559" i="3"/>
  <c r="AQ558" i="3"/>
  <c r="AP558" i="3"/>
  <c r="AQ557" i="3"/>
  <c r="AP557" i="3"/>
  <c r="AR557" i="3" s="1"/>
  <c r="AQ556" i="3"/>
  <c r="AP556" i="3"/>
  <c r="AQ555" i="3"/>
  <c r="AP555" i="3"/>
  <c r="AQ554" i="3"/>
  <c r="AP554" i="3"/>
  <c r="AQ553" i="3"/>
  <c r="AP553" i="3"/>
  <c r="AQ552" i="3"/>
  <c r="AP552" i="3"/>
  <c r="AQ551" i="3"/>
  <c r="AP551" i="3"/>
  <c r="AR551" i="3" s="1"/>
  <c r="AQ550" i="3"/>
  <c r="AP550" i="3"/>
  <c r="AQ549" i="3"/>
  <c r="AP549" i="3"/>
  <c r="AQ548" i="3"/>
  <c r="AP548" i="3"/>
  <c r="AQ547" i="3"/>
  <c r="AP547" i="3"/>
  <c r="AQ546" i="3"/>
  <c r="AP546" i="3"/>
  <c r="AQ545" i="3"/>
  <c r="AP545" i="3"/>
  <c r="AR545" i="3" s="1"/>
  <c r="AQ544" i="3"/>
  <c r="AP544" i="3"/>
  <c r="AQ543" i="3"/>
  <c r="AP543" i="3"/>
  <c r="AQ542" i="3"/>
  <c r="AP542" i="3"/>
  <c r="AQ541" i="3"/>
  <c r="AP541" i="3"/>
  <c r="AQ540" i="3"/>
  <c r="AP540" i="3"/>
  <c r="AQ539" i="3"/>
  <c r="AP539" i="3"/>
  <c r="AR539" i="3" s="1"/>
  <c r="AQ538" i="3"/>
  <c r="AP538" i="3"/>
  <c r="AQ537" i="3"/>
  <c r="AP537" i="3"/>
  <c r="AQ536" i="3"/>
  <c r="AP536" i="3"/>
  <c r="AQ535" i="3"/>
  <c r="AP535" i="3"/>
  <c r="AQ534" i="3"/>
  <c r="AP534" i="3"/>
  <c r="AQ533" i="3"/>
  <c r="AP533" i="3"/>
  <c r="AR533" i="3" s="1"/>
  <c r="AQ532" i="3"/>
  <c r="AP532" i="3"/>
  <c r="AQ531" i="3"/>
  <c r="AP531" i="3"/>
  <c r="AQ530" i="3"/>
  <c r="AP530" i="3"/>
  <c r="AQ529" i="3"/>
  <c r="AP529" i="3"/>
  <c r="AQ528" i="3"/>
  <c r="AP528" i="3"/>
  <c r="AQ527" i="3"/>
  <c r="AP527" i="3"/>
  <c r="AR527" i="3" s="1"/>
  <c r="AQ526" i="3"/>
  <c r="AP526" i="3"/>
  <c r="AQ525" i="3"/>
  <c r="AP525" i="3"/>
  <c r="AQ524" i="3"/>
  <c r="AP524" i="3"/>
  <c r="AQ523" i="3"/>
  <c r="AP523" i="3"/>
  <c r="AQ522" i="3"/>
  <c r="AP522" i="3"/>
  <c r="AQ521" i="3"/>
  <c r="AP521" i="3"/>
  <c r="AR521" i="3" s="1"/>
  <c r="AQ520" i="3"/>
  <c r="AP520" i="3"/>
  <c r="AQ519" i="3"/>
  <c r="AP519" i="3"/>
  <c r="AQ518" i="3"/>
  <c r="AP518" i="3"/>
  <c r="AQ517" i="3"/>
  <c r="AP517" i="3"/>
  <c r="AQ516" i="3"/>
  <c r="AP516" i="3"/>
  <c r="AQ515" i="3"/>
  <c r="AP515" i="3"/>
  <c r="AR515" i="3" s="1"/>
  <c r="AQ514" i="3"/>
  <c r="AP514" i="3"/>
  <c r="AQ513" i="3"/>
  <c r="AP513" i="3"/>
  <c r="AQ512" i="3"/>
  <c r="AP512" i="3"/>
  <c r="AQ511" i="3"/>
  <c r="AP511" i="3"/>
  <c r="AQ510" i="3"/>
  <c r="AP510" i="3"/>
  <c r="AQ509" i="3"/>
  <c r="AP509" i="3"/>
  <c r="AR509" i="3" s="1"/>
  <c r="AQ508" i="3"/>
  <c r="AP508" i="3"/>
  <c r="AQ507" i="3"/>
  <c r="AP507" i="3"/>
  <c r="AQ506" i="3"/>
  <c r="AP506" i="3"/>
  <c r="AQ505" i="3"/>
  <c r="AP505" i="3"/>
  <c r="AQ504" i="3"/>
  <c r="AP504" i="3"/>
  <c r="AQ503" i="3"/>
  <c r="AP503" i="3"/>
  <c r="AR503" i="3" s="1"/>
  <c r="AQ502" i="3"/>
  <c r="AP502" i="3"/>
  <c r="AQ501" i="3"/>
  <c r="AP501" i="3"/>
  <c r="AQ500" i="3"/>
  <c r="AP500" i="3"/>
  <c r="AQ499" i="3"/>
  <c r="AP499" i="3"/>
  <c r="AQ498" i="3"/>
  <c r="AP498" i="3"/>
  <c r="AQ497" i="3"/>
  <c r="AP497" i="3"/>
  <c r="AR497" i="3" s="1"/>
  <c r="AQ496" i="3"/>
  <c r="AP496" i="3"/>
  <c r="AQ495" i="3"/>
  <c r="AP495" i="3"/>
  <c r="AQ494" i="3"/>
  <c r="AP494" i="3"/>
  <c r="AQ493" i="3"/>
  <c r="AP493" i="3"/>
  <c r="AQ492" i="3"/>
  <c r="AP492" i="3"/>
  <c r="AQ491" i="3"/>
  <c r="AP491" i="3"/>
  <c r="AR491" i="3" s="1"/>
  <c r="AQ490" i="3"/>
  <c r="AP490" i="3"/>
  <c r="AQ489" i="3"/>
  <c r="AP489" i="3"/>
  <c r="AQ488" i="3"/>
  <c r="AP488" i="3"/>
  <c r="AQ487" i="3"/>
  <c r="AP487" i="3"/>
  <c r="AQ486" i="3"/>
  <c r="AP486" i="3"/>
  <c r="AQ485" i="3"/>
  <c r="AP485" i="3"/>
  <c r="AR485" i="3" s="1"/>
  <c r="AQ484" i="3"/>
  <c r="AP484" i="3"/>
  <c r="AQ483" i="3"/>
  <c r="AP483" i="3"/>
  <c r="AQ482" i="3"/>
  <c r="AP482" i="3"/>
  <c r="AQ481" i="3"/>
  <c r="AP481" i="3"/>
  <c r="AQ480" i="3"/>
  <c r="AP480" i="3"/>
  <c r="AQ479" i="3"/>
  <c r="AP479" i="3"/>
  <c r="AR479" i="3" s="1"/>
  <c r="AQ478" i="3"/>
  <c r="AP478" i="3"/>
  <c r="AQ477" i="3"/>
  <c r="AP477" i="3"/>
  <c r="AQ476" i="3"/>
  <c r="AP476" i="3"/>
  <c r="AQ475" i="3"/>
  <c r="AP475" i="3"/>
  <c r="AQ474" i="3"/>
  <c r="AP474" i="3"/>
  <c r="AQ473" i="3"/>
  <c r="AP473" i="3"/>
  <c r="AR473" i="3" s="1"/>
  <c r="AQ472" i="3"/>
  <c r="AP472" i="3"/>
  <c r="AR472" i="3" s="1"/>
  <c r="AQ471" i="3"/>
  <c r="AP471" i="3"/>
  <c r="AQ470" i="3"/>
  <c r="AP470" i="3"/>
  <c r="AQ469" i="3"/>
  <c r="AP469" i="3"/>
  <c r="AQ468" i="3"/>
  <c r="AP468" i="3"/>
  <c r="AQ467" i="3"/>
  <c r="AP467" i="3"/>
  <c r="AR467" i="3" s="1"/>
  <c r="AQ466" i="3"/>
  <c r="AP466" i="3"/>
  <c r="AR466" i="3" s="1"/>
  <c r="AQ465" i="3"/>
  <c r="AP465" i="3"/>
  <c r="AQ464" i="3"/>
  <c r="AP464" i="3"/>
  <c r="AQ463" i="3"/>
  <c r="AP463" i="3"/>
  <c r="AQ462" i="3"/>
  <c r="AP462" i="3"/>
  <c r="AQ461" i="3"/>
  <c r="AP461" i="3"/>
  <c r="AR461" i="3" s="1"/>
  <c r="AQ460" i="3"/>
  <c r="AP460" i="3"/>
  <c r="AR460" i="3" s="1"/>
  <c r="AQ459" i="3"/>
  <c r="AP459" i="3"/>
  <c r="AQ458" i="3"/>
  <c r="AP458" i="3"/>
  <c r="AQ457" i="3"/>
  <c r="AP457" i="3"/>
  <c r="AQ456" i="3"/>
  <c r="AP456" i="3"/>
  <c r="AQ455" i="3"/>
  <c r="AP455" i="3"/>
  <c r="AR455" i="3" s="1"/>
  <c r="AQ454" i="3"/>
  <c r="AP454" i="3"/>
  <c r="AQ453" i="3"/>
  <c r="AP453" i="3"/>
  <c r="AQ452" i="3"/>
  <c r="AP452" i="3"/>
  <c r="AQ451" i="3"/>
  <c r="AP451" i="3"/>
  <c r="AQ450" i="3"/>
  <c r="AP450" i="3"/>
  <c r="AQ449" i="3"/>
  <c r="AP449" i="3"/>
  <c r="AR449" i="3" s="1"/>
  <c r="AQ448" i="3"/>
  <c r="AP448" i="3"/>
  <c r="AR448" i="3" s="1"/>
  <c r="AQ447" i="3"/>
  <c r="AP447" i="3"/>
  <c r="AQ446" i="3"/>
  <c r="AP446" i="3"/>
  <c r="AQ445" i="3"/>
  <c r="AP445" i="3"/>
  <c r="AQ444" i="3"/>
  <c r="AP444" i="3"/>
  <c r="AQ443" i="3"/>
  <c r="AP443" i="3"/>
  <c r="AR443" i="3" s="1"/>
  <c r="AQ442" i="3"/>
  <c r="AP442" i="3"/>
  <c r="AQ441" i="3"/>
  <c r="AP441" i="3"/>
  <c r="AQ440" i="3"/>
  <c r="AP440" i="3"/>
  <c r="AQ439" i="3"/>
  <c r="AP439" i="3"/>
  <c r="AQ438" i="3"/>
  <c r="AP438" i="3"/>
  <c r="AQ437" i="3"/>
  <c r="AP437" i="3"/>
  <c r="AR437" i="3" s="1"/>
  <c r="AQ436" i="3"/>
  <c r="AP436" i="3"/>
  <c r="AR436" i="3" s="1"/>
  <c r="AQ435" i="3"/>
  <c r="AP435" i="3"/>
  <c r="AQ434" i="3"/>
  <c r="AP434" i="3"/>
  <c r="AQ433" i="3"/>
  <c r="AP433" i="3"/>
  <c r="AQ432" i="3"/>
  <c r="AP432" i="3"/>
  <c r="AQ431" i="3"/>
  <c r="AP431" i="3"/>
  <c r="AR431" i="3" s="1"/>
  <c r="AQ430" i="3"/>
  <c r="AP430" i="3"/>
  <c r="AR430" i="3" s="1"/>
  <c r="AQ429" i="3"/>
  <c r="AP429" i="3"/>
  <c r="AQ428" i="3"/>
  <c r="AP428" i="3"/>
  <c r="AQ427" i="3"/>
  <c r="AP427" i="3"/>
  <c r="AQ426" i="3"/>
  <c r="AP426" i="3"/>
  <c r="AQ425" i="3"/>
  <c r="AP425" i="3"/>
  <c r="AR425" i="3" s="1"/>
  <c r="AQ424" i="3"/>
  <c r="AP424" i="3"/>
  <c r="AQ423" i="3"/>
  <c r="AP423" i="3"/>
  <c r="AQ422" i="3"/>
  <c r="AP422" i="3"/>
  <c r="AQ421" i="3"/>
  <c r="AP421" i="3"/>
  <c r="AQ420" i="3"/>
  <c r="AP420" i="3"/>
  <c r="AQ419" i="3"/>
  <c r="AP419" i="3"/>
  <c r="AR419" i="3" s="1"/>
  <c r="AQ418" i="3"/>
  <c r="AP418" i="3"/>
  <c r="AR418" i="3" s="1"/>
  <c r="AQ417" i="3"/>
  <c r="AP417" i="3"/>
  <c r="AQ416" i="3"/>
  <c r="AP416" i="3"/>
  <c r="AQ415" i="3"/>
  <c r="AP415" i="3"/>
  <c r="AQ414" i="3"/>
  <c r="AP414" i="3"/>
  <c r="AQ413" i="3"/>
  <c r="AP413" i="3"/>
  <c r="AR413" i="3" s="1"/>
  <c r="AQ412" i="3"/>
  <c r="AP412" i="3"/>
  <c r="AQ411" i="3"/>
  <c r="AP411" i="3"/>
  <c r="AQ410" i="3"/>
  <c r="AP410" i="3"/>
  <c r="AQ409" i="3"/>
  <c r="AP409" i="3"/>
  <c r="AQ408" i="3"/>
  <c r="AP408" i="3"/>
  <c r="AQ407" i="3"/>
  <c r="AP407" i="3"/>
  <c r="AR407" i="3" s="1"/>
  <c r="AQ406" i="3"/>
  <c r="AP406" i="3"/>
  <c r="AR406" i="3" s="1"/>
  <c r="AQ405" i="3"/>
  <c r="AP405" i="3"/>
  <c r="AQ404" i="3"/>
  <c r="AP404" i="3"/>
  <c r="AQ403" i="3"/>
  <c r="AP403" i="3"/>
  <c r="AQ402" i="3"/>
  <c r="AP402" i="3"/>
  <c r="AQ401" i="3"/>
  <c r="AP401" i="3"/>
  <c r="AR401" i="3" s="1"/>
  <c r="AQ400" i="3"/>
  <c r="AP400" i="3"/>
  <c r="AR400" i="3" s="1"/>
  <c r="AQ399" i="3"/>
  <c r="AP399" i="3"/>
  <c r="AQ398" i="3"/>
  <c r="AP398" i="3"/>
  <c r="AQ397" i="3"/>
  <c r="AP397" i="3"/>
  <c r="AQ396" i="3"/>
  <c r="AP396" i="3"/>
  <c r="AQ395" i="3"/>
  <c r="AP395" i="3"/>
  <c r="AR395" i="3" s="1"/>
  <c r="AQ394" i="3"/>
  <c r="AP394" i="3"/>
  <c r="AR394" i="3" s="1"/>
  <c r="AQ393" i="3"/>
  <c r="AP393" i="3"/>
  <c r="AQ392" i="3"/>
  <c r="AP392" i="3"/>
  <c r="AQ391" i="3"/>
  <c r="AP391" i="3"/>
  <c r="AQ390" i="3"/>
  <c r="AP390" i="3"/>
  <c r="AQ389" i="3"/>
  <c r="AP389" i="3"/>
  <c r="AR389" i="3" s="1"/>
  <c r="AQ388" i="3"/>
  <c r="AP388" i="3"/>
  <c r="AR388" i="3" s="1"/>
  <c r="AQ387" i="3"/>
  <c r="AP387" i="3"/>
  <c r="AQ386" i="3"/>
  <c r="AP386" i="3"/>
  <c r="AQ385" i="3"/>
  <c r="AP385" i="3"/>
  <c r="AQ384" i="3"/>
  <c r="AP384" i="3"/>
  <c r="AQ383" i="3"/>
  <c r="AP383" i="3"/>
  <c r="AR383" i="3" s="1"/>
  <c r="AQ382" i="3"/>
  <c r="AP382" i="3"/>
  <c r="AQ381" i="3"/>
  <c r="AP381" i="3"/>
  <c r="AQ380" i="3"/>
  <c r="AP380" i="3"/>
  <c r="AQ379" i="3"/>
  <c r="AP379" i="3"/>
  <c r="AQ378" i="3"/>
  <c r="AP378" i="3"/>
  <c r="AQ377" i="3"/>
  <c r="AP377" i="3"/>
  <c r="AR377" i="3" s="1"/>
  <c r="AQ376" i="3"/>
  <c r="AP376" i="3"/>
  <c r="AR376" i="3" s="1"/>
  <c r="AQ375" i="3"/>
  <c r="AP375" i="3"/>
  <c r="AQ374" i="3"/>
  <c r="AP374" i="3"/>
  <c r="AQ373" i="3"/>
  <c r="AP373" i="3"/>
  <c r="AQ372" i="3"/>
  <c r="AP372" i="3"/>
  <c r="AQ371" i="3"/>
  <c r="AP371" i="3"/>
  <c r="AR371" i="3" s="1"/>
  <c r="AQ370" i="3"/>
  <c r="AP370" i="3"/>
  <c r="AQ369" i="3"/>
  <c r="AP369" i="3"/>
  <c r="AQ368" i="3"/>
  <c r="AP368" i="3"/>
  <c r="AQ367" i="3"/>
  <c r="AP367" i="3"/>
  <c r="AQ366" i="3"/>
  <c r="AP366" i="3"/>
  <c r="AQ365" i="3"/>
  <c r="AP365" i="3"/>
  <c r="AR365" i="3" s="1"/>
  <c r="AQ364" i="3"/>
  <c r="AP364" i="3"/>
  <c r="AR364" i="3" s="1"/>
  <c r="AQ363" i="3"/>
  <c r="AP363" i="3"/>
  <c r="AQ362" i="3"/>
  <c r="AP362" i="3"/>
  <c r="AQ361" i="3"/>
  <c r="AP361" i="3"/>
  <c r="AQ360" i="3"/>
  <c r="AP360" i="3"/>
  <c r="AQ359" i="3"/>
  <c r="AP359" i="3"/>
  <c r="AR359" i="3" s="1"/>
  <c r="AQ358" i="3"/>
  <c r="AP358" i="3"/>
  <c r="AR358" i="3" s="1"/>
  <c r="AQ357" i="3"/>
  <c r="AP357" i="3"/>
  <c r="AQ356" i="3"/>
  <c r="AP356" i="3"/>
  <c r="AQ355" i="3"/>
  <c r="AP355" i="3"/>
  <c r="AQ354" i="3"/>
  <c r="AP354" i="3"/>
  <c r="AQ353" i="3"/>
  <c r="AP353" i="3"/>
  <c r="AR353" i="3" s="1"/>
  <c r="AQ352" i="3"/>
  <c r="AP352" i="3"/>
  <c r="AQ351" i="3"/>
  <c r="AP351" i="3"/>
  <c r="AQ350" i="3"/>
  <c r="AP350" i="3"/>
  <c r="AQ349" i="3"/>
  <c r="AP349" i="3"/>
  <c r="AQ348" i="3"/>
  <c r="AP348" i="3"/>
  <c r="AQ347" i="3"/>
  <c r="AP347" i="3"/>
  <c r="AR347" i="3" s="1"/>
  <c r="AQ346" i="3"/>
  <c r="AP346" i="3"/>
  <c r="AR346" i="3" s="1"/>
  <c r="AQ345" i="3"/>
  <c r="AP345" i="3"/>
  <c r="AQ344" i="3"/>
  <c r="AP344" i="3"/>
  <c r="AQ343" i="3"/>
  <c r="AP343" i="3"/>
  <c r="AQ342" i="3"/>
  <c r="AP342" i="3"/>
  <c r="AQ341" i="3"/>
  <c r="AP341" i="3"/>
  <c r="AR341" i="3" s="1"/>
  <c r="AQ340" i="3"/>
  <c r="AP340" i="3"/>
  <c r="AQ339" i="3"/>
  <c r="AP339" i="3"/>
  <c r="AQ338" i="3"/>
  <c r="AP338" i="3"/>
  <c r="AQ337" i="3"/>
  <c r="AP337" i="3"/>
  <c r="AQ336" i="3"/>
  <c r="AP336" i="3"/>
  <c r="AQ335" i="3"/>
  <c r="AP335" i="3"/>
  <c r="AR335" i="3" s="1"/>
  <c r="AQ334" i="3"/>
  <c r="AP334" i="3"/>
  <c r="AR334" i="3" s="1"/>
  <c r="AQ333" i="3"/>
  <c r="AP333" i="3"/>
  <c r="AQ332" i="3"/>
  <c r="AP332" i="3"/>
  <c r="AQ331" i="3"/>
  <c r="AP331" i="3"/>
  <c r="AQ330" i="3"/>
  <c r="AP330" i="3"/>
  <c r="AQ329" i="3"/>
  <c r="AP329" i="3"/>
  <c r="AR329" i="3" s="1"/>
  <c r="AQ328" i="3"/>
  <c r="AP328" i="3"/>
  <c r="AQ327" i="3"/>
  <c r="AP327" i="3"/>
  <c r="AQ326" i="3"/>
  <c r="AP326" i="3"/>
  <c r="AQ325" i="3"/>
  <c r="AP325" i="3"/>
  <c r="AQ324" i="3"/>
  <c r="AP324" i="3"/>
  <c r="AQ323" i="3"/>
  <c r="AP323" i="3"/>
  <c r="AR323" i="3" s="1"/>
  <c r="AQ322" i="3"/>
  <c r="AP322" i="3"/>
  <c r="AR322" i="3" s="1"/>
  <c r="AQ321" i="3"/>
  <c r="AP321" i="3"/>
  <c r="AQ320" i="3"/>
  <c r="AP320" i="3"/>
  <c r="AQ319" i="3"/>
  <c r="AP319" i="3"/>
  <c r="AQ318" i="3"/>
  <c r="AP318" i="3"/>
  <c r="AQ317" i="3"/>
  <c r="AP317" i="3"/>
  <c r="AR317" i="3" s="1"/>
  <c r="AQ316" i="3"/>
  <c r="AP316" i="3"/>
  <c r="AQ315" i="3"/>
  <c r="AP315" i="3"/>
  <c r="AQ314" i="3"/>
  <c r="AP314" i="3"/>
  <c r="AQ313" i="3"/>
  <c r="AP313" i="3"/>
  <c r="AQ312" i="3"/>
  <c r="AP312" i="3"/>
  <c r="AQ311" i="3"/>
  <c r="AP311" i="3"/>
  <c r="AR311" i="3" s="1"/>
  <c r="AQ310" i="3"/>
  <c r="AP310" i="3"/>
  <c r="AR310" i="3" s="1"/>
  <c r="AQ309" i="3"/>
  <c r="AP309" i="3"/>
  <c r="AQ308" i="3"/>
  <c r="AP308" i="3"/>
  <c r="AQ307" i="3"/>
  <c r="AP307" i="3"/>
  <c r="AQ306" i="3"/>
  <c r="AP306" i="3"/>
  <c r="AQ305" i="3"/>
  <c r="AP305" i="3"/>
  <c r="AR305" i="3" s="1"/>
  <c r="AQ304" i="3"/>
  <c r="AP304" i="3"/>
  <c r="AR304" i="3" s="1"/>
  <c r="AQ303" i="3"/>
  <c r="AP303" i="3"/>
  <c r="AQ302" i="3"/>
  <c r="AP302" i="3"/>
  <c r="AQ301" i="3"/>
  <c r="AP301" i="3"/>
  <c r="AQ300" i="3"/>
  <c r="AP300" i="3"/>
  <c r="AQ299" i="3"/>
  <c r="AP299" i="3"/>
  <c r="AR299" i="3" s="1"/>
  <c r="AQ298" i="3"/>
  <c r="AP298" i="3"/>
  <c r="AR298" i="3" s="1"/>
  <c r="AQ297" i="3"/>
  <c r="AP297" i="3"/>
  <c r="AQ296" i="3"/>
  <c r="AP296" i="3"/>
  <c r="AQ295" i="3"/>
  <c r="AP295" i="3"/>
  <c r="AQ294" i="3"/>
  <c r="AP294" i="3"/>
  <c r="AQ293" i="3"/>
  <c r="AP293" i="3"/>
  <c r="AR293" i="3" s="1"/>
  <c r="AQ292" i="3"/>
  <c r="AP292" i="3"/>
  <c r="AR292" i="3" s="1"/>
  <c r="AQ291" i="3"/>
  <c r="AP291" i="3"/>
  <c r="AQ290" i="3"/>
  <c r="AP290" i="3"/>
  <c r="AQ289" i="3"/>
  <c r="AP289" i="3"/>
  <c r="AQ288" i="3"/>
  <c r="AP288" i="3"/>
  <c r="AQ287" i="3"/>
  <c r="AP287" i="3"/>
  <c r="AR287" i="3" s="1"/>
  <c r="AQ286" i="3"/>
  <c r="AP286" i="3"/>
  <c r="AR286" i="3" s="1"/>
  <c r="AQ285" i="3"/>
  <c r="AP285" i="3"/>
  <c r="AQ284" i="3"/>
  <c r="AP284" i="3"/>
  <c r="AQ283" i="3"/>
  <c r="AP283" i="3"/>
  <c r="AQ282" i="3"/>
  <c r="AP282" i="3"/>
  <c r="AQ281" i="3"/>
  <c r="AP281" i="3"/>
  <c r="AR281" i="3" s="1"/>
  <c r="AQ280" i="3"/>
  <c r="AP280" i="3"/>
  <c r="AR280" i="3" s="1"/>
  <c r="AQ279" i="3"/>
  <c r="AP279" i="3"/>
  <c r="AQ278" i="3"/>
  <c r="AP278" i="3"/>
  <c r="AQ277" i="3"/>
  <c r="AP277" i="3"/>
  <c r="AQ276" i="3"/>
  <c r="AP276" i="3"/>
  <c r="AQ275" i="3"/>
  <c r="AP275" i="3"/>
  <c r="AR275" i="3" s="1"/>
  <c r="AQ274" i="3"/>
  <c r="AP274" i="3"/>
  <c r="AQ273" i="3"/>
  <c r="AP273" i="3"/>
  <c r="AQ272" i="3"/>
  <c r="AP272" i="3"/>
  <c r="AQ271" i="3"/>
  <c r="AP271" i="3"/>
  <c r="AQ270" i="3"/>
  <c r="AP270" i="3"/>
  <c r="AQ269" i="3"/>
  <c r="AP269" i="3"/>
  <c r="AR269" i="3" s="1"/>
  <c r="AQ268" i="3"/>
  <c r="AP268" i="3"/>
  <c r="AR268" i="3" s="1"/>
  <c r="AQ267" i="3"/>
  <c r="AP267" i="3"/>
  <c r="AQ266" i="3"/>
  <c r="AP266" i="3"/>
  <c r="AQ265" i="3"/>
  <c r="AP265" i="3"/>
  <c r="AQ264" i="3"/>
  <c r="AP264" i="3"/>
  <c r="AQ263" i="3"/>
  <c r="AP263" i="3"/>
  <c r="AR263" i="3" s="1"/>
  <c r="AQ262" i="3"/>
  <c r="AP262" i="3"/>
  <c r="AR262" i="3" s="1"/>
  <c r="AQ261" i="3"/>
  <c r="AP261" i="3"/>
  <c r="AQ260" i="3"/>
  <c r="AP260" i="3"/>
  <c r="AQ259" i="3"/>
  <c r="AP259" i="3"/>
  <c r="AQ258" i="3"/>
  <c r="AP258" i="3"/>
  <c r="AQ257" i="3"/>
  <c r="AP257" i="3"/>
  <c r="AR257" i="3" s="1"/>
  <c r="AQ256" i="3"/>
  <c r="AP256" i="3"/>
  <c r="AR256" i="3" s="1"/>
  <c r="AQ255" i="3"/>
  <c r="AP255" i="3"/>
  <c r="AQ254" i="3"/>
  <c r="AP254" i="3"/>
  <c r="AQ253" i="3"/>
  <c r="AP253" i="3"/>
  <c r="AQ252" i="3"/>
  <c r="AP252" i="3"/>
  <c r="AQ251" i="3"/>
  <c r="AP251" i="3"/>
  <c r="AR251" i="3" s="1"/>
  <c r="AQ250" i="3"/>
  <c r="AP250" i="3"/>
  <c r="AQ249" i="3"/>
  <c r="AP249" i="3"/>
  <c r="AR249" i="3" s="1"/>
  <c r="AQ248" i="3"/>
  <c r="AP248" i="3"/>
  <c r="AQ247" i="3"/>
  <c r="AP247" i="3"/>
  <c r="AQ246" i="3"/>
  <c r="AP246" i="3"/>
  <c r="AQ245" i="3"/>
  <c r="AP245" i="3"/>
  <c r="AR245" i="3" s="1"/>
  <c r="AQ244" i="3"/>
  <c r="AP244" i="3"/>
  <c r="AR244" i="3" s="1"/>
  <c r="AQ243" i="3"/>
  <c r="AP243" i="3"/>
  <c r="AR243" i="3" s="1"/>
  <c r="AQ242" i="3"/>
  <c r="AP242" i="3"/>
  <c r="AQ241" i="3"/>
  <c r="AP241" i="3"/>
  <c r="AQ240" i="3"/>
  <c r="AP240" i="3"/>
  <c r="AQ239" i="3"/>
  <c r="AP239" i="3"/>
  <c r="AR239" i="3" s="1"/>
  <c r="AQ238" i="3"/>
  <c r="AP238" i="3"/>
  <c r="AQ237" i="3"/>
  <c r="AP237" i="3"/>
  <c r="AR237" i="3" s="1"/>
  <c r="AQ236" i="3"/>
  <c r="AP236" i="3"/>
  <c r="AQ235" i="3"/>
  <c r="AP235" i="3"/>
  <c r="AQ234" i="3"/>
  <c r="AP234" i="3"/>
  <c r="AQ233" i="3"/>
  <c r="AP233" i="3"/>
  <c r="AR233" i="3" s="1"/>
  <c r="AQ232" i="3"/>
  <c r="AP232" i="3"/>
  <c r="AR232" i="3" s="1"/>
  <c r="AQ231" i="3"/>
  <c r="AP231" i="3"/>
  <c r="AR231" i="3" s="1"/>
  <c r="AQ230" i="3"/>
  <c r="AP230" i="3"/>
  <c r="AQ229" i="3"/>
  <c r="AP229" i="3"/>
  <c r="AQ228" i="3"/>
  <c r="AP228" i="3"/>
  <c r="AQ227" i="3"/>
  <c r="AP227" i="3"/>
  <c r="AR227" i="3" s="1"/>
  <c r="AQ226" i="3"/>
  <c r="AP226" i="3"/>
  <c r="AR226" i="3" s="1"/>
  <c r="AQ225" i="3"/>
  <c r="AP225" i="3"/>
  <c r="AR225" i="3" s="1"/>
  <c r="AQ224" i="3"/>
  <c r="AP224" i="3"/>
  <c r="AQ223" i="3"/>
  <c r="AP223" i="3"/>
  <c r="AQ222" i="3"/>
  <c r="AP222" i="3"/>
  <c r="AQ221" i="3"/>
  <c r="AP221" i="3"/>
  <c r="AR221" i="3" s="1"/>
  <c r="AQ220" i="3"/>
  <c r="AP220" i="3"/>
  <c r="AR220" i="3" s="1"/>
  <c r="AQ219" i="3"/>
  <c r="AP219" i="3"/>
  <c r="AR219" i="3" s="1"/>
  <c r="AQ218" i="3"/>
  <c r="AP218" i="3"/>
  <c r="AQ217" i="3"/>
  <c r="AP217" i="3"/>
  <c r="AQ216" i="3"/>
  <c r="AP216" i="3"/>
  <c r="AQ215" i="3"/>
  <c r="AP215" i="3"/>
  <c r="AR215" i="3" s="1"/>
  <c r="AQ214" i="3"/>
  <c r="AP214" i="3"/>
  <c r="AR214" i="3" s="1"/>
  <c r="AQ213" i="3"/>
  <c r="AP213" i="3"/>
  <c r="AR213" i="3" s="1"/>
  <c r="AQ212" i="3"/>
  <c r="AP212" i="3"/>
  <c r="AQ211" i="3"/>
  <c r="AP211" i="3"/>
  <c r="AQ210" i="3"/>
  <c r="AP210" i="3"/>
  <c r="AQ209" i="3"/>
  <c r="AP209" i="3"/>
  <c r="AR209" i="3" s="1"/>
  <c r="AQ208" i="3"/>
  <c r="AP208" i="3"/>
  <c r="AQ207" i="3"/>
  <c r="AP207" i="3"/>
  <c r="AR207" i="3" s="1"/>
  <c r="AQ206" i="3"/>
  <c r="AP206" i="3"/>
  <c r="AQ205" i="3"/>
  <c r="AP205" i="3"/>
  <c r="AQ204" i="3"/>
  <c r="AP204" i="3"/>
  <c r="AQ203" i="3"/>
  <c r="AP203" i="3"/>
  <c r="AR203" i="3" s="1"/>
  <c r="AQ202" i="3"/>
  <c r="AP202" i="3"/>
  <c r="AR202" i="3" s="1"/>
  <c r="AQ201" i="3"/>
  <c r="AP201" i="3"/>
  <c r="AR201" i="3" s="1"/>
  <c r="AQ200" i="3"/>
  <c r="AP200" i="3"/>
  <c r="AQ199" i="3"/>
  <c r="AP199" i="3"/>
  <c r="AQ198" i="3"/>
  <c r="AP198" i="3"/>
  <c r="AQ197" i="3"/>
  <c r="AP197" i="3"/>
  <c r="AR197" i="3" s="1"/>
  <c r="AQ196" i="3"/>
  <c r="AP196" i="3"/>
  <c r="AR196" i="3" s="1"/>
  <c r="AQ195" i="3"/>
  <c r="AP195" i="3"/>
  <c r="AR195" i="3" s="1"/>
  <c r="AQ194" i="3"/>
  <c r="AP194" i="3"/>
  <c r="AQ193" i="3"/>
  <c r="AP193" i="3"/>
  <c r="AQ192" i="3"/>
  <c r="AP192" i="3"/>
  <c r="AR192" i="3" s="1"/>
  <c r="AQ191" i="3"/>
  <c r="AP191" i="3"/>
  <c r="AR191" i="3" s="1"/>
  <c r="AQ190" i="3"/>
  <c r="AP190" i="3"/>
  <c r="AR190" i="3" s="1"/>
  <c r="AQ189" i="3"/>
  <c r="AP189" i="3"/>
  <c r="AR189" i="3" s="1"/>
  <c r="AQ188" i="3"/>
  <c r="AP188" i="3"/>
  <c r="AQ187" i="3"/>
  <c r="AP187" i="3"/>
  <c r="AQ186" i="3"/>
  <c r="AP186" i="3"/>
  <c r="AR186" i="3" s="1"/>
  <c r="AQ185" i="3"/>
  <c r="AP185" i="3"/>
  <c r="AR185" i="3" s="1"/>
  <c r="AQ184" i="3"/>
  <c r="AP184" i="3"/>
  <c r="AQ183" i="3"/>
  <c r="AP183" i="3"/>
  <c r="AR183" i="3" s="1"/>
  <c r="AQ182" i="3"/>
  <c r="AP182" i="3"/>
  <c r="AQ181" i="3"/>
  <c r="AP181" i="3"/>
  <c r="AQ180" i="3"/>
  <c r="AP180" i="3"/>
  <c r="AR180" i="3" s="1"/>
  <c r="AQ179" i="3"/>
  <c r="AP179" i="3"/>
  <c r="AR179" i="3" s="1"/>
  <c r="AQ178" i="3"/>
  <c r="AP178" i="3"/>
  <c r="AR178" i="3" s="1"/>
  <c r="AQ177" i="3"/>
  <c r="AP177" i="3"/>
  <c r="AR177" i="3" s="1"/>
  <c r="AQ176" i="3"/>
  <c r="AP176" i="3"/>
  <c r="AQ175" i="3"/>
  <c r="AP175" i="3"/>
  <c r="AQ174" i="3"/>
  <c r="AP174" i="3"/>
  <c r="AR174" i="3" s="1"/>
  <c r="AQ173" i="3"/>
  <c r="AP173" i="3"/>
  <c r="AR173" i="3" s="1"/>
  <c r="AQ172" i="3"/>
  <c r="AP172" i="3"/>
  <c r="AQ171" i="3"/>
  <c r="AP171" i="3"/>
  <c r="AR171" i="3" s="1"/>
  <c r="AQ170" i="3"/>
  <c r="AP170" i="3"/>
  <c r="AQ169" i="3"/>
  <c r="AP169" i="3"/>
  <c r="AQ168" i="3"/>
  <c r="AP168" i="3"/>
  <c r="AR168" i="3" s="1"/>
  <c r="AQ167" i="3"/>
  <c r="AP167" i="3"/>
  <c r="AR167" i="3" s="1"/>
  <c r="AQ166" i="3"/>
  <c r="AP166" i="3"/>
  <c r="AR166" i="3" s="1"/>
  <c r="AQ165" i="3"/>
  <c r="AP165" i="3"/>
  <c r="AR165" i="3" s="1"/>
  <c r="AQ164" i="3"/>
  <c r="AP164" i="3"/>
  <c r="AQ163" i="3"/>
  <c r="AP163" i="3"/>
  <c r="AQ162" i="3"/>
  <c r="AP162" i="3"/>
  <c r="AR162" i="3" s="1"/>
  <c r="AQ161" i="3"/>
  <c r="AP161" i="3"/>
  <c r="AR161" i="3" s="1"/>
  <c r="AQ160" i="3"/>
  <c r="AP160" i="3"/>
  <c r="AR160" i="3" s="1"/>
  <c r="AQ159" i="3"/>
  <c r="AP159" i="3"/>
  <c r="AR159" i="3" s="1"/>
  <c r="AQ158" i="3"/>
  <c r="AP158" i="3"/>
  <c r="AQ157" i="3"/>
  <c r="AP157" i="3"/>
  <c r="AQ156" i="3"/>
  <c r="AP156" i="3"/>
  <c r="AR156" i="3" s="1"/>
  <c r="AQ155" i="3"/>
  <c r="AP155" i="3"/>
  <c r="AR155" i="3" s="1"/>
  <c r="AQ154" i="3"/>
  <c r="AP154" i="3"/>
  <c r="AR154" i="3" s="1"/>
  <c r="AQ153" i="3"/>
  <c r="AP153" i="3"/>
  <c r="AR153" i="3" s="1"/>
  <c r="AQ152" i="3"/>
  <c r="AP152" i="3"/>
  <c r="AQ151" i="3"/>
  <c r="AP151" i="3"/>
  <c r="AQ150" i="3"/>
  <c r="AP150" i="3"/>
  <c r="AR150" i="3" s="1"/>
  <c r="AQ149" i="3"/>
  <c r="AP149" i="3"/>
  <c r="AR149" i="3" s="1"/>
  <c r="AQ148" i="3"/>
  <c r="AP148" i="3"/>
  <c r="AR148" i="3" s="1"/>
  <c r="AQ147" i="3"/>
  <c r="AP147" i="3"/>
  <c r="AR147" i="3" s="1"/>
  <c r="AQ146" i="3"/>
  <c r="AP146" i="3"/>
  <c r="AQ145" i="3"/>
  <c r="AP145" i="3"/>
  <c r="AQ144" i="3"/>
  <c r="AP144" i="3"/>
  <c r="AR144" i="3" s="1"/>
  <c r="AQ143" i="3"/>
  <c r="AP143" i="3"/>
  <c r="AR143" i="3" s="1"/>
  <c r="AQ142" i="3"/>
  <c r="AP142" i="3"/>
  <c r="AR142" i="3" s="1"/>
  <c r="AQ141" i="3"/>
  <c r="AP141" i="3"/>
  <c r="AR141" i="3" s="1"/>
  <c r="AQ140" i="3"/>
  <c r="AP140" i="3"/>
  <c r="AQ139" i="3"/>
  <c r="AP139" i="3"/>
  <c r="AQ138" i="3"/>
  <c r="AP138" i="3"/>
  <c r="AR138" i="3" s="1"/>
  <c r="AQ137" i="3"/>
  <c r="AP137" i="3"/>
  <c r="AR137" i="3" s="1"/>
  <c r="AQ136" i="3"/>
  <c r="AP136" i="3"/>
  <c r="AR136" i="3" s="1"/>
  <c r="AQ135" i="3"/>
  <c r="AP135" i="3"/>
  <c r="AR135" i="3" s="1"/>
  <c r="AQ134" i="3"/>
  <c r="AP134" i="3"/>
  <c r="AQ133" i="3"/>
  <c r="AP133" i="3"/>
  <c r="AQ132" i="3"/>
  <c r="AP132" i="3"/>
  <c r="AR132" i="3" s="1"/>
  <c r="AQ131" i="3"/>
  <c r="AP131" i="3"/>
  <c r="AR131" i="3" s="1"/>
  <c r="AQ130" i="3"/>
  <c r="AP130" i="3"/>
  <c r="AQ129" i="3"/>
  <c r="AP129" i="3"/>
  <c r="AR129" i="3" s="1"/>
  <c r="AQ128" i="3"/>
  <c r="AP128" i="3"/>
  <c r="AQ127" i="3"/>
  <c r="AP127" i="3"/>
  <c r="AQ126" i="3"/>
  <c r="AP126" i="3"/>
  <c r="AR126" i="3" s="1"/>
  <c r="AQ125" i="3"/>
  <c r="AP125" i="3"/>
  <c r="AR125" i="3" s="1"/>
  <c r="AQ124" i="3"/>
  <c r="AP124" i="3"/>
  <c r="AR124" i="3" s="1"/>
  <c r="AQ123" i="3"/>
  <c r="AP123" i="3"/>
  <c r="AR123" i="3" s="1"/>
  <c r="AQ122" i="3"/>
  <c r="AP122" i="3"/>
  <c r="AQ121" i="3"/>
  <c r="AP121" i="3"/>
  <c r="AQ120" i="3"/>
  <c r="AP120" i="3"/>
  <c r="AR120" i="3" s="1"/>
  <c r="AQ119" i="3"/>
  <c r="AP119" i="3"/>
  <c r="AR119" i="3" s="1"/>
  <c r="AQ118" i="3"/>
  <c r="AP118" i="3"/>
  <c r="AR118" i="3" s="1"/>
  <c r="AQ117" i="3"/>
  <c r="AP117" i="3"/>
  <c r="AR117" i="3" s="1"/>
  <c r="AQ116" i="3"/>
  <c r="AP116" i="3"/>
  <c r="AQ115" i="3"/>
  <c r="AP115" i="3"/>
  <c r="AQ114" i="3"/>
  <c r="AP114" i="3"/>
  <c r="AR114" i="3" s="1"/>
  <c r="AQ113" i="3"/>
  <c r="AP113" i="3"/>
  <c r="AR113" i="3" s="1"/>
  <c r="AQ112" i="3"/>
  <c r="AP112" i="3"/>
  <c r="AR112" i="3" s="1"/>
  <c r="AQ111" i="3"/>
  <c r="AP111" i="3"/>
  <c r="AR111" i="3" s="1"/>
  <c r="AQ110" i="3"/>
  <c r="AP110" i="3"/>
  <c r="AQ109" i="3"/>
  <c r="AP109" i="3"/>
  <c r="AQ108" i="3"/>
  <c r="AP108" i="3"/>
  <c r="AR108" i="3" s="1"/>
  <c r="AQ107" i="3"/>
  <c r="AP107" i="3"/>
  <c r="AR107" i="3" s="1"/>
  <c r="AQ106" i="3"/>
  <c r="AP106" i="3"/>
  <c r="AQ105" i="3"/>
  <c r="AP105" i="3"/>
  <c r="AR105" i="3" s="1"/>
  <c r="AQ104" i="3"/>
  <c r="AP104" i="3"/>
  <c r="AQ103" i="3"/>
  <c r="AP103" i="3"/>
  <c r="AQ102" i="3"/>
  <c r="AP102" i="3"/>
  <c r="AR102" i="3" s="1"/>
  <c r="AQ101" i="3"/>
  <c r="AP101" i="3"/>
  <c r="AR101" i="3" s="1"/>
  <c r="AQ100" i="3"/>
  <c r="AP100" i="3"/>
  <c r="AR100" i="3" s="1"/>
  <c r="AQ99" i="3"/>
  <c r="AP99" i="3"/>
  <c r="AR99" i="3" s="1"/>
  <c r="AQ98" i="3"/>
  <c r="AP98" i="3"/>
  <c r="AQ97" i="3"/>
  <c r="AP97" i="3"/>
  <c r="AQ96" i="3"/>
  <c r="AP96" i="3"/>
  <c r="AR96" i="3" s="1"/>
  <c r="AQ95" i="3"/>
  <c r="AP95" i="3"/>
  <c r="AR95" i="3" s="1"/>
  <c r="AQ94" i="3"/>
  <c r="AP94" i="3"/>
  <c r="AQ93" i="3"/>
  <c r="AP93" i="3"/>
  <c r="AR93" i="3" s="1"/>
  <c r="AQ92" i="3"/>
  <c r="AP92" i="3"/>
  <c r="AQ91" i="3"/>
  <c r="AP91" i="3"/>
  <c r="AQ90" i="3"/>
  <c r="AP90" i="3"/>
  <c r="AR90" i="3" s="1"/>
  <c r="AQ89" i="3"/>
  <c r="AP89" i="3"/>
  <c r="AR89" i="3" s="1"/>
  <c r="AQ88" i="3"/>
  <c r="AP88" i="3"/>
  <c r="AR88" i="3" s="1"/>
  <c r="AQ87" i="3"/>
  <c r="AP87" i="3"/>
  <c r="AR87" i="3" s="1"/>
  <c r="AQ86" i="3"/>
  <c r="AP86" i="3"/>
  <c r="AQ85" i="3"/>
  <c r="AP85" i="3"/>
  <c r="AQ84" i="3"/>
  <c r="AP84" i="3"/>
  <c r="AR84" i="3" s="1"/>
  <c r="AQ83" i="3"/>
  <c r="AP83" i="3"/>
  <c r="AR83" i="3" s="1"/>
  <c r="AQ82" i="3"/>
  <c r="AP82" i="3"/>
  <c r="AR82" i="3" s="1"/>
  <c r="AQ81" i="3"/>
  <c r="AP81" i="3"/>
  <c r="AR81" i="3" s="1"/>
  <c r="AQ80" i="3"/>
  <c r="AP80" i="3"/>
  <c r="AQ79" i="3"/>
  <c r="AP79" i="3"/>
  <c r="AQ78" i="3"/>
  <c r="AP78" i="3"/>
  <c r="AR78" i="3" s="1"/>
  <c r="AQ77" i="3"/>
  <c r="AP77" i="3"/>
  <c r="AR77" i="3" s="1"/>
  <c r="AQ76" i="3"/>
  <c r="AP76" i="3"/>
  <c r="AR76" i="3" s="1"/>
  <c r="AQ75" i="3"/>
  <c r="AP75" i="3"/>
  <c r="AR75" i="3" s="1"/>
  <c r="AQ74" i="3"/>
  <c r="AP74" i="3"/>
  <c r="AQ73" i="3"/>
  <c r="AP73" i="3"/>
  <c r="AQ72" i="3"/>
  <c r="AP72" i="3"/>
  <c r="AR72" i="3" s="1"/>
  <c r="AQ71" i="3"/>
  <c r="AP71" i="3"/>
  <c r="AR71" i="3" s="1"/>
  <c r="AQ70" i="3"/>
  <c r="AP70" i="3"/>
  <c r="AR70" i="3" s="1"/>
  <c r="AQ69" i="3"/>
  <c r="AP69" i="3"/>
  <c r="AR69" i="3" s="1"/>
  <c r="AQ68" i="3"/>
  <c r="AP68" i="3"/>
  <c r="AQ67" i="3"/>
  <c r="AP67" i="3"/>
  <c r="AQ66" i="3"/>
  <c r="AP66" i="3"/>
  <c r="AR66" i="3" s="1"/>
  <c r="AQ65" i="3"/>
  <c r="AP65" i="3"/>
  <c r="AR65" i="3" s="1"/>
  <c r="AQ64" i="3"/>
  <c r="AP64" i="3"/>
  <c r="AQ63" i="3"/>
  <c r="AP63" i="3"/>
  <c r="AR63" i="3" s="1"/>
  <c r="AQ62" i="3"/>
  <c r="AP62" i="3"/>
  <c r="AQ61" i="3"/>
  <c r="AP61" i="3"/>
  <c r="AQ60" i="3"/>
  <c r="AP60" i="3"/>
  <c r="AR60" i="3" s="1"/>
  <c r="AQ59" i="3"/>
  <c r="AP59" i="3"/>
  <c r="AR59" i="3" s="1"/>
  <c r="AQ58" i="3"/>
  <c r="AP58" i="3"/>
  <c r="AR58" i="3" s="1"/>
  <c r="AQ57" i="3"/>
  <c r="AP57" i="3"/>
  <c r="AR57" i="3" s="1"/>
  <c r="AQ56" i="3"/>
  <c r="AP56" i="3"/>
  <c r="AQ55" i="3"/>
  <c r="AP55" i="3"/>
  <c r="AQ54" i="3"/>
  <c r="AP54" i="3"/>
  <c r="AR54" i="3" s="1"/>
  <c r="AQ53" i="3"/>
  <c r="AP53" i="3"/>
  <c r="AR53" i="3" s="1"/>
  <c r="AQ52" i="3"/>
  <c r="AP52" i="3"/>
  <c r="AR52" i="3" s="1"/>
  <c r="AQ51" i="3"/>
  <c r="AP51" i="3"/>
  <c r="AR51" i="3" s="1"/>
  <c r="AQ50" i="3"/>
  <c r="AP50" i="3"/>
  <c r="AQ49" i="3"/>
  <c r="AP49" i="3"/>
  <c r="AQ48" i="3"/>
  <c r="AP48" i="3"/>
  <c r="AR48" i="3" s="1"/>
  <c r="AQ47" i="3"/>
  <c r="AP47" i="3"/>
  <c r="AR47" i="3" s="1"/>
  <c r="AQ46" i="3"/>
  <c r="AP46" i="3"/>
  <c r="AR46" i="3" s="1"/>
  <c r="AQ45" i="3"/>
  <c r="AP45" i="3"/>
  <c r="AR45" i="3" s="1"/>
  <c r="AQ44" i="3"/>
  <c r="AP44" i="3"/>
  <c r="AQ43" i="3"/>
  <c r="AP43" i="3"/>
  <c r="AQ42" i="3"/>
  <c r="AP42" i="3"/>
  <c r="AR42" i="3" s="1"/>
  <c r="AQ41" i="3"/>
  <c r="AP41" i="3"/>
  <c r="AR41" i="3" s="1"/>
  <c r="AQ40" i="3"/>
  <c r="AP40" i="3"/>
  <c r="AQ39" i="3"/>
  <c r="AP39" i="3"/>
  <c r="AR39" i="3" s="1"/>
  <c r="AQ38" i="3"/>
  <c r="AP38" i="3"/>
  <c r="AQ37" i="3"/>
  <c r="AP37" i="3"/>
  <c r="AQ36" i="3"/>
  <c r="AP36" i="3"/>
  <c r="AR36" i="3" s="1"/>
  <c r="AQ35" i="3"/>
  <c r="AP35" i="3"/>
  <c r="AR35" i="3" s="1"/>
  <c r="AQ34" i="3"/>
  <c r="AP34" i="3"/>
  <c r="AR34" i="3" s="1"/>
  <c r="AQ33" i="3"/>
  <c r="AP33" i="3"/>
  <c r="AR33" i="3" s="1"/>
  <c r="AQ32" i="3"/>
  <c r="AP32" i="3"/>
  <c r="AQ31" i="3"/>
  <c r="AP31" i="3"/>
  <c r="AQ30" i="3"/>
  <c r="AP30" i="3"/>
  <c r="AR30" i="3" s="1"/>
  <c r="AQ29" i="3"/>
  <c r="AP29" i="3"/>
  <c r="AR29" i="3" s="1"/>
  <c r="AQ28" i="3"/>
  <c r="AP28" i="3"/>
  <c r="AQ27" i="3"/>
  <c r="AP27" i="3"/>
  <c r="AR27" i="3" s="1"/>
  <c r="AQ26" i="3"/>
  <c r="AP26" i="3"/>
  <c r="AQ25" i="3"/>
  <c r="AP25" i="3"/>
  <c r="AQ24" i="3"/>
  <c r="AP24" i="3"/>
  <c r="AR24" i="3" s="1"/>
  <c r="AQ23" i="3"/>
  <c r="AP23" i="3"/>
  <c r="AR23" i="3" s="1"/>
  <c r="AQ22" i="3"/>
  <c r="AP22" i="3"/>
  <c r="AR22" i="3" s="1"/>
  <c r="AQ21" i="3"/>
  <c r="AP21" i="3"/>
  <c r="AR21" i="3" s="1"/>
  <c r="AQ20" i="3"/>
  <c r="AP20" i="3"/>
  <c r="AQ19" i="3"/>
  <c r="AP19" i="3"/>
  <c r="AQ18" i="3"/>
  <c r="AP18" i="3"/>
  <c r="AR18" i="3" s="1"/>
  <c r="AQ17" i="3"/>
  <c r="AP17" i="3"/>
  <c r="AR17" i="3" s="1"/>
  <c r="AQ16" i="3"/>
  <c r="AP16" i="3"/>
  <c r="AR16" i="3" s="1"/>
  <c r="AQ15" i="3"/>
  <c r="AP15" i="3"/>
  <c r="AQ14" i="3"/>
  <c r="AP14" i="3"/>
  <c r="AQ13" i="3"/>
  <c r="AP13" i="3"/>
  <c r="AQ12" i="3"/>
  <c r="AP12" i="3"/>
  <c r="AR12" i="3" s="1"/>
  <c r="AQ11" i="3"/>
  <c r="AP11" i="3"/>
  <c r="AR11" i="3" s="1"/>
  <c r="AQ10" i="3"/>
  <c r="AP10" i="3"/>
  <c r="AR10" i="3" s="1"/>
  <c r="AQ9" i="3"/>
  <c r="AP9" i="3"/>
  <c r="AR9" i="3" s="1"/>
  <c r="AQ8" i="3"/>
  <c r="AP8" i="3"/>
  <c r="AQ7" i="3"/>
  <c r="AP7" i="3"/>
  <c r="AQ6" i="3"/>
  <c r="AP6" i="3"/>
  <c r="AR6" i="3" s="1"/>
  <c r="AQ5" i="3"/>
  <c r="AP5" i="3"/>
  <c r="AR5" i="3" s="1"/>
  <c r="Y677" i="3"/>
  <c r="X677" i="3"/>
  <c r="Y676" i="3"/>
  <c r="X676" i="3"/>
  <c r="Y675" i="3"/>
  <c r="X675" i="3"/>
  <c r="Y674" i="3"/>
  <c r="X674" i="3"/>
  <c r="Y673" i="3"/>
  <c r="X673" i="3"/>
  <c r="Y672" i="3"/>
  <c r="X672" i="3"/>
  <c r="Y671" i="3"/>
  <c r="X671" i="3"/>
  <c r="Y670" i="3"/>
  <c r="X670" i="3"/>
  <c r="Y669" i="3"/>
  <c r="X669" i="3"/>
  <c r="Y668" i="3"/>
  <c r="X668" i="3"/>
  <c r="Y667" i="3"/>
  <c r="X667" i="3"/>
  <c r="Y666" i="3"/>
  <c r="X666" i="3"/>
  <c r="Y665" i="3"/>
  <c r="X665" i="3"/>
  <c r="Y664" i="3"/>
  <c r="X664" i="3"/>
  <c r="Y663" i="3"/>
  <c r="X663" i="3"/>
  <c r="Y662" i="3"/>
  <c r="X662" i="3"/>
  <c r="Y661" i="3"/>
  <c r="X661" i="3"/>
  <c r="Y660" i="3"/>
  <c r="X660" i="3"/>
  <c r="Y659" i="3"/>
  <c r="X659" i="3"/>
  <c r="Y658" i="3"/>
  <c r="X658" i="3"/>
  <c r="Y657" i="3"/>
  <c r="X657" i="3"/>
  <c r="Y656" i="3"/>
  <c r="X656" i="3"/>
  <c r="Y655" i="3"/>
  <c r="X655" i="3"/>
  <c r="Y654" i="3"/>
  <c r="X654" i="3"/>
  <c r="Y653" i="3"/>
  <c r="X653" i="3"/>
  <c r="Y652" i="3"/>
  <c r="X652" i="3"/>
  <c r="Y651" i="3"/>
  <c r="X651" i="3"/>
  <c r="Y650" i="3"/>
  <c r="X650" i="3"/>
  <c r="Y649" i="3"/>
  <c r="X649" i="3"/>
  <c r="Y648" i="3"/>
  <c r="X648" i="3"/>
  <c r="Y647" i="3"/>
  <c r="X647" i="3"/>
  <c r="Y646" i="3"/>
  <c r="X646" i="3"/>
  <c r="Y645" i="3"/>
  <c r="X645" i="3"/>
  <c r="Y644" i="3"/>
  <c r="X644" i="3"/>
  <c r="Y643" i="3"/>
  <c r="X643" i="3"/>
  <c r="Y642" i="3"/>
  <c r="X642" i="3"/>
  <c r="Y641" i="3"/>
  <c r="X641" i="3"/>
  <c r="Y640" i="3"/>
  <c r="X640" i="3"/>
  <c r="Y639" i="3"/>
  <c r="X639" i="3"/>
  <c r="Y638" i="3"/>
  <c r="X638" i="3"/>
  <c r="Y637" i="3"/>
  <c r="X637" i="3"/>
  <c r="Y636" i="3"/>
  <c r="X636" i="3"/>
  <c r="Y635" i="3"/>
  <c r="X635" i="3"/>
  <c r="Y634" i="3"/>
  <c r="X634" i="3"/>
  <c r="Y633" i="3"/>
  <c r="X633" i="3"/>
  <c r="Y632" i="3"/>
  <c r="X632" i="3"/>
  <c r="Y631" i="3"/>
  <c r="X631" i="3"/>
  <c r="Y630" i="3"/>
  <c r="X630" i="3"/>
  <c r="Y629" i="3"/>
  <c r="X629" i="3"/>
  <c r="Y628" i="3"/>
  <c r="X628" i="3"/>
  <c r="Y627" i="3"/>
  <c r="X627" i="3"/>
  <c r="Y626" i="3"/>
  <c r="X626" i="3"/>
  <c r="Y625" i="3"/>
  <c r="X625" i="3"/>
  <c r="Y624" i="3"/>
  <c r="X624" i="3"/>
  <c r="Y623" i="3"/>
  <c r="X623" i="3"/>
  <c r="Y622" i="3"/>
  <c r="X622" i="3"/>
  <c r="Y621" i="3"/>
  <c r="X621" i="3"/>
  <c r="Y620" i="3"/>
  <c r="X620" i="3"/>
  <c r="Y619" i="3"/>
  <c r="X619" i="3"/>
  <c r="Y618" i="3"/>
  <c r="X618" i="3"/>
  <c r="Y617" i="3"/>
  <c r="X617" i="3"/>
  <c r="Y616" i="3"/>
  <c r="X616" i="3"/>
  <c r="Y615" i="3"/>
  <c r="X615" i="3"/>
  <c r="Y614" i="3"/>
  <c r="X614" i="3"/>
  <c r="Y613" i="3"/>
  <c r="X613" i="3"/>
  <c r="Y612" i="3"/>
  <c r="X612" i="3"/>
  <c r="Y611" i="3"/>
  <c r="X611" i="3"/>
  <c r="Y610" i="3"/>
  <c r="X610" i="3"/>
  <c r="Y609" i="3"/>
  <c r="X609" i="3"/>
  <c r="Y608" i="3"/>
  <c r="X608" i="3"/>
  <c r="Y607" i="3"/>
  <c r="X607" i="3"/>
  <c r="Y606" i="3"/>
  <c r="X606" i="3"/>
  <c r="Y605" i="3"/>
  <c r="X605" i="3"/>
  <c r="Y604" i="3"/>
  <c r="X604" i="3"/>
  <c r="Y603" i="3"/>
  <c r="X603" i="3"/>
  <c r="Y602" i="3"/>
  <c r="X602" i="3"/>
  <c r="Y601" i="3"/>
  <c r="X601" i="3"/>
  <c r="Y600" i="3"/>
  <c r="X600" i="3"/>
  <c r="Y599" i="3"/>
  <c r="X599" i="3"/>
  <c r="Y598" i="3"/>
  <c r="X598" i="3"/>
  <c r="Y597" i="3"/>
  <c r="X597" i="3"/>
  <c r="Y596" i="3"/>
  <c r="X596" i="3"/>
  <c r="Y595" i="3"/>
  <c r="X595" i="3"/>
  <c r="Y594" i="3"/>
  <c r="X594" i="3"/>
  <c r="Y593" i="3"/>
  <c r="X593" i="3"/>
  <c r="Y592" i="3"/>
  <c r="X592" i="3"/>
  <c r="Y591" i="3"/>
  <c r="X591" i="3"/>
  <c r="Y590" i="3"/>
  <c r="X590" i="3"/>
  <c r="Y589" i="3"/>
  <c r="X589" i="3"/>
  <c r="Y588" i="3"/>
  <c r="X588" i="3"/>
  <c r="Y587" i="3"/>
  <c r="X587" i="3"/>
  <c r="Y586" i="3"/>
  <c r="X586" i="3"/>
  <c r="Y585" i="3"/>
  <c r="X585" i="3"/>
  <c r="Y584" i="3"/>
  <c r="X584" i="3"/>
  <c r="Y583" i="3"/>
  <c r="X583" i="3"/>
  <c r="Y582" i="3"/>
  <c r="X582" i="3"/>
  <c r="Y581" i="3"/>
  <c r="X581" i="3"/>
  <c r="Y580" i="3"/>
  <c r="X580" i="3"/>
  <c r="Y579" i="3"/>
  <c r="X579" i="3"/>
  <c r="Y578" i="3"/>
  <c r="X578" i="3"/>
  <c r="Y577" i="3"/>
  <c r="X577" i="3"/>
  <c r="Y576" i="3"/>
  <c r="X576" i="3"/>
  <c r="Y575" i="3"/>
  <c r="X575" i="3"/>
  <c r="Y574" i="3"/>
  <c r="X574" i="3"/>
  <c r="Y573" i="3"/>
  <c r="X573" i="3"/>
  <c r="Y572" i="3"/>
  <c r="X572" i="3"/>
  <c r="Y571" i="3"/>
  <c r="X571" i="3"/>
  <c r="Y570" i="3"/>
  <c r="X570" i="3"/>
  <c r="Y569" i="3"/>
  <c r="X569" i="3"/>
  <c r="Y568" i="3"/>
  <c r="X568" i="3"/>
  <c r="Y567" i="3"/>
  <c r="X567" i="3"/>
  <c r="Y566" i="3"/>
  <c r="X566" i="3"/>
  <c r="Y565" i="3"/>
  <c r="X565" i="3"/>
  <c r="Y564" i="3"/>
  <c r="X564" i="3"/>
  <c r="Y563" i="3"/>
  <c r="X563" i="3"/>
  <c r="Y562" i="3"/>
  <c r="X562" i="3"/>
  <c r="Y561" i="3"/>
  <c r="X561" i="3"/>
  <c r="Y560" i="3"/>
  <c r="X560" i="3"/>
  <c r="Y559" i="3"/>
  <c r="X559" i="3"/>
  <c r="Y558" i="3"/>
  <c r="X558" i="3"/>
  <c r="Y557" i="3"/>
  <c r="X557" i="3"/>
  <c r="Y556" i="3"/>
  <c r="X556" i="3"/>
  <c r="Y555" i="3"/>
  <c r="X555" i="3"/>
  <c r="Y554" i="3"/>
  <c r="X554" i="3"/>
  <c r="Y553" i="3"/>
  <c r="X553" i="3"/>
  <c r="Y552" i="3"/>
  <c r="X552" i="3"/>
  <c r="Y551" i="3"/>
  <c r="X551" i="3"/>
  <c r="Y550" i="3"/>
  <c r="X550" i="3"/>
  <c r="Y549" i="3"/>
  <c r="X549" i="3"/>
  <c r="Y548" i="3"/>
  <c r="X548" i="3"/>
  <c r="Y547" i="3"/>
  <c r="X547" i="3"/>
  <c r="Y546" i="3"/>
  <c r="X546" i="3"/>
  <c r="Y545" i="3"/>
  <c r="X545" i="3"/>
  <c r="Y544" i="3"/>
  <c r="X544" i="3"/>
  <c r="Y543" i="3"/>
  <c r="X543" i="3"/>
  <c r="Y542" i="3"/>
  <c r="X542" i="3"/>
  <c r="Y541" i="3"/>
  <c r="X541" i="3"/>
  <c r="Y540" i="3"/>
  <c r="X540" i="3"/>
  <c r="Y539" i="3"/>
  <c r="X539" i="3"/>
  <c r="Y538" i="3"/>
  <c r="X538" i="3"/>
  <c r="Y537" i="3"/>
  <c r="X537" i="3"/>
  <c r="Y536" i="3"/>
  <c r="X536" i="3"/>
  <c r="Y535" i="3"/>
  <c r="X535" i="3"/>
  <c r="Y534" i="3"/>
  <c r="X534" i="3"/>
  <c r="Y533" i="3"/>
  <c r="X533" i="3"/>
  <c r="Y532" i="3"/>
  <c r="X532" i="3"/>
  <c r="Y531" i="3"/>
  <c r="X531" i="3"/>
  <c r="Y530" i="3"/>
  <c r="X530" i="3"/>
  <c r="Y529" i="3"/>
  <c r="X529" i="3"/>
  <c r="Y528" i="3"/>
  <c r="X528" i="3"/>
  <c r="Y527" i="3"/>
  <c r="X527" i="3"/>
  <c r="Y526" i="3"/>
  <c r="X526" i="3"/>
  <c r="Y525" i="3"/>
  <c r="X525" i="3"/>
  <c r="Y524" i="3"/>
  <c r="X524" i="3"/>
  <c r="Y523" i="3"/>
  <c r="X523" i="3"/>
  <c r="Y522" i="3"/>
  <c r="X522" i="3"/>
  <c r="Y521" i="3"/>
  <c r="X521" i="3"/>
  <c r="Y520" i="3"/>
  <c r="X520" i="3"/>
  <c r="Y519" i="3"/>
  <c r="X519" i="3"/>
  <c r="Y518" i="3"/>
  <c r="X518" i="3"/>
  <c r="Y517" i="3"/>
  <c r="X517" i="3"/>
  <c r="Y516" i="3"/>
  <c r="X516" i="3"/>
  <c r="Y515" i="3"/>
  <c r="X515" i="3"/>
  <c r="Y514" i="3"/>
  <c r="X514" i="3"/>
  <c r="Y513" i="3"/>
  <c r="X513" i="3"/>
  <c r="Y512" i="3"/>
  <c r="X512" i="3"/>
  <c r="Y511" i="3"/>
  <c r="X511" i="3"/>
  <c r="Y510" i="3"/>
  <c r="X510" i="3"/>
  <c r="Y509" i="3"/>
  <c r="X509" i="3"/>
  <c r="Y508" i="3"/>
  <c r="X508" i="3"/>
  <c r="Y507" i="3"/>
  <c r="X507" i="3"/>
  <c r="Y506" i="3"/>
  <c r="X506" i="3"/>
  <c r="Y505" i="3"/>
  <c r="X505" i="3"/>
  <c r="Y504" i="3"/>
  <c r="X504" i="3"/>
  <c r="Y503" i="3"/>
  <c r="X503" i="3"/>
  <c r="Y502" i="3"/>
  <c r="X502" i="3"/>
  <c r="Y501" i="3"/>
  <c r="X501" i="3"/>
  <c r="Y500" i="3"/>
  <c r="X500" i="3"/>
  <c r="Y499" i="3"/>
  <c r="X499" i="3"/>
  <c r="Y498" i="3"/>
  <c r="X498" i="3"/>
  <c r="Y497" i="3"/>
  <c r="X497" i="3"/>
  <c r="Y496" i="3"/>
  <c r="X496" i="3"/>
  <c r="Y495" i="3"/>
  <c r="X495" i="3"/>
  <c r="Y494" i="3"/>
  <c r="X494" i="3"/>
  <c r="Y493" i="3"/>
  <c r="X493" i="3"/>
  <c r="Y492" i="3"/>
  <c r="X492" i="3"/>
  <c r="Y491" i="3"/>
  <c r="X491" i="3"/>
  <c r="Y490" i="3"/>
  <c r="X490" i="3"/>
  <c r="Y489" i="3"/>
  <c r="X489" i="3"/>
  <c r="Y488" i="3"/>
  <c r="X488" i="3"/>
  <c r="Y487" i="3"/>
  <c r="X487" i="3"/>
  <c r="Y486" i="3"/>
  <c r="X486" i="3"/>
  <c r="Y485" i="3"/>
  <c r="X485" i="3"/>
  <c r="Y484" i="3"/>
  <c r="X484" i="3"/>
  <c r="Y483" i="3"/>
  <c r="X483" i="3"/>
  <c r="Y482" i="3"/>
  <c r="X482" i="3"/>
  <c r="Y481" i="3"/>
  <c r="X481" i="3"/>
  <c r="Y480" i="3"/>
  <c r="X480" i="3"/>
  <c r="Y479" i="3"/>
  <c r="X479" i="3"/>
  <c r="Y478" i="3"/>
  <c r="X478" i="3"/>
  <c r="Y477" i="3"/>
  <c r="X477" i="3"/>
  <c r="Y476" i="3"/>
  <c r="X476" i="3"/>
  <c r="Y475" i="3"/>
  <c r="X475" i="3"/>
  <c r="Y474" i="3"/>
  <c r="X474" i="3"/>
  <c r="Y473" i="3"/>
  <c r="X473" i="3"/>
  <c r="Y472" i="3"/>
  <c r="X472" i="3"/>
  <c r="Y471" i="3"/>
  <c r="X471" i="3"/>
  <c r="Y470" i="3"/>
  <c r="X470" i="3"/>
  <c r="Y469" i="3"/>
  <c r="X469" i="3"/>
  <c r="Y468" i="3"/>
  <c r="X468" i="3"/>
  <c r="Y467" i="3"/>
  <c r="X467" i="3"/>
  <c r="Y466" i="3"/>
  <c r="X466" i="3"/>
  <c r="Y465" i="3"/>
  <c r="X465" i="3"/>
  <c r="Y464" i="3"/>
  <c r="X464" i="3"/>
  <c r="Y463" i="3"/>
  <c r="X463" i="3"/>
  <c r="Y462" i="3"/>
  <c r="X462" i="3"/>
  <c r="Y461" i="3"/>
  <c r="X461" i="3"/>
  <c r="Y460" i="3"/>
  <c r="X460" i="3"/>
  <c r="Y459" i="3"/>
  <c r="X459" i="3"/>
  <c r="Y458" i="3"/>
  <c r="X458" i="3"/>
  <c r="Y457" i="3"/>
  <c r="X457" i="3"/>
  <c r="Y456" i="3"/>
  <c r="X456" i="3"/>
  <c r="Y455" i="3"/>
  <c r="X455" i="3"/>
  <c r="Y454" i="3"/>
  <c r="X454" i="3"/>
  <c r="Y453" i="3"/>
  <c r="X453" i="3"/>
  <c r="Y452" i="3"/>
  <c r="X452" i="3"/>
  <c r="Y451" i="3"/>
  <c r="X451" i="3"/>
  <c r="Y450" i="3"/>
  <c r="X450" i="3"/>
  <c r="Y449" i="3"/>
  <c r="X449" i="3"/>
  <c r="Y448" i="3"/>
  <c r="X448" i="3"/>
  <c r="Y447" i="3"/>
  <c r="X447" i="3"/>
  <c r="Y446" i="3"/>
  <c r="X446" i="3"/>
  <c r="Y445" i="3"/>
  <c r="X445" i="3"/>
  <c r="Y444" i="3"/>
  <c r="X444" i="3"/>
  <c r="Y443" i="3"/>
  <c r="X443" i="3"/>
  <c r="Y442" i="3"/>
  <c r="X442" i="3"/>
  <c r="Y441" i="3"/>
  <c r="X441" i="3"/>
  <c r="Y440" i="3"/>
  <c r="X440" i="3"/>
  <c r="Y439" i="3"/>
  <c r="X439" i="3"/>
  <c r="Y438" i="3"/>
  <c r="X438" i="3"/>
  <c r="Y437" i="3"/>
  <c r="X437" i="3"/>
  <c r="Y436" i="3"/>
  <c r="X436" i="3"/>
  <c r="Y435" i="3"/>
  <c r="X435" i="3"/>
  <c r="Y434" i="3"/>
  <c r="X434" i="3"/>
  <c r="Y433" i="3"/>
  <c r="X433" i="3"/>
  <c r="Y432" i="3"/>
  <c r="X432" i="3"/>
  <c r="Y431" i="3"/>
  <c r="X431" i="3"/>
  <c r="Y430" i="3"/>
  <c r="X430" i="3"/>
  <c r="Y429" i="3"/>
  <c r="X429" i="3"/>
  <c r="Y428" i="3"/>
  <c r="X428" i="3"/>
  <c r="Y427" i="3"/>
  <c r="X427" i="3"/>
  <c r="Y426" i="3"/>
  <c r="X426" i="3"/>
  <c r="Y425" i="3"/>
  <c r="X425" i="3"/>
  <c r="Y424" i="3"/>
  <c r="X424" i="3"/>
  <c r="Y423" i="3"/>
  <c r="X423" i="3"/>
  <c r="Y422" i="3"/>
  <c r="X422" i="3"/>
  <c r="Y421" i="3"/>
  <c r="X421" i="3"/>
  <c r="Y420" i="3"/>
  <c r="X420" i="3"/>
  <c r="Y419" i="3"/>
  <c r="X419" i="3"/>
  <c r="Y418" i="3"/>
  <c r="X418" i="3"/>
  <c r="Y417" i="3"/>
  <c r="X417" i="3"/>
  <c r="Y416" i="3"/>
  <c r="X416" i="3"/>
  <c r="Y415" i="3"/>
  <c r="X415" i="3"/>
  <c r="Y414" i="3"/>
  <c r="X414" i="3"/>
  <c r="Y413" i="3"/>
  <c r="X413" i="3"/>
  <c r="Y412" i="3"/>
  <c r="X412" i="3"/>
  <c r="Y411" i="3"/>
  <c r="X411" i="3"/>
  <c r="Y410" i="3"/>
  <c r="X410" i="3"/>
  <c r="Y409" i="3"/>
  <c r="X409" i="3"/>
  <c r="Y408" i="3"/>
  <c r="X408" i="3"/>
  <c r="Y407" i="3"/>
  <c r="X407" i="3"/>
  <c r="Y406" i="3"/>
  <c r="X406" i="3"/>
  <c r="Y405" i="3"/>
  <c r="X405" i="3"/>
  <c r="Y404" i="3"/>
  <c r="X404" i="3"/>
  <c r="Y403" i="3"/>
  <c r="X403" i="3"/>
  <c r="Y402" i="3"/>
  <c r="X402" i="3"/>
  <c r="Y401" i="3"/>
  <c r="X401" i="3"/>
  <c r="Y400" i="3"/>
  <c r="X400" i="3"/>
  <c r="Y399" i="3"/>
  <c r="X399" i="3"/>
  <c r="Y398" i="3"/>
  <c r="X398" i="3"/>
  <c r="Y397" i="3"/>
  <c r="X397" i="3"/>
  <c r="Y396" i="3"/>
  <c r="X396" i="3"/>
  <c r="Y395" i="3"/>
  <c r="X395" i="3"/>
  <c r="Y394" i="3"/>
  <c r="X394" i="3"/>
  <c r="Y393" i="3"/>
  <c r="X393" i="3"/>
  <c r="Y392" i="3"/>
  <c r="X392" i="3"/>
  <c r="Y391" i="3"/>
  <c r="X391" i="3"/>
  <c r="Y390" i="3"/>
  <c r="X390" i="3"/>
  <c r="Y389" i="3"/>
  <c r="X389" i="3"/>
  <c r="Y388" i="3"/>
  <c r="X388" i="3"/>
  <c r="Y387" i="3"/>
  <c r="X387" i="3"/>
  <c r="Y386" i="3"/>
  <c r="X386" i="3"/>
  <c r="Y385" i="3"/>
  <c r="X385" i="3"/>
  <c r="Y384" i="3"/>
  <c r="X384" i="3"/>
  <c r="Y383" i="3"/>
  <c r="X383" i="3"/>
  <c r="Y382" i="3"/>
  <c r="X382" i="3"/>
  <c r="Y381" i="3"/>
  <c r="X381" i="3"/>
  <c r="Y380" i="3"/>
  <c r="X380" i="3"/>
  <c r="Y379" i="3"/>
  <c r="X379" i="3"/>
  <c r="Y378" i="3"/>
  <c r="X378" i="3"/>
  <c r="Y377" i="3"/>
  <c r="X377" i="3"/>
  <c r="Y376" i="3"/>
  <c r="X376" i="3"/>
  <c r="Y375" i="3"/>
  <c r="X375" i="3"/>
  <c r="Y374" i="3"/>
  <c r="X374" i="3"/>
  <c r="Y373" i="3"/>
  <c r="X373" i="3"/>
  <c r="Y372" i="3"/>
  <c r="X372" i="3"/>
  <c r="Y371" i="3"/>
  <c r="X371" i="3"/>
  <c r="Y370" i="3"/>
  <c r="X370" i="3"/>
  <c r="Y369" i="3"/>
  <c r="X369" i="3"/>
  <c r="Y368" i="3"/>
  <c r="X368" i="3"/>
  <c r="Y367" i="3"/>
  <c r="X367" i="3"/>
  <c r="Y366" i="3"/>
  <c r="X366" i="3"/>
  <c r="Y365" i="3"/>
  <c r="X365" i="3"/>
  <c r="Y364" i="3"/>
  <c r="X364" i="3"/>
  <c r="Y363" i="3"/>
  <c r="X363" i="3"/>
  <c r="Y362" i="3"/>
  <c r="X362" i="3"/>
  <c r="Y361" i="3"/>
  <c r="X361" i="3"/>
  <c r="Y360" i="3"/>
  <c r="X360" i="3"/>
  <c r="Y359" i="3"/>
  <c r="X359" i="3"/>
  <c r="Y358" i="3"/>
  <c r="X358" i="3"/>
  <c r="Y357" i="3"/>
  <c r="X357" i="3"/>
  <c r="Y356" i="3"/>
  <c r="X356" i="3"/>
  <c r="Y355" i="3"/>
  <c r="X355" i="3"/>
  <c r="Y354" i="3"/>
  <c r="X354" i="3"/>
  <c r="Y353" i="3"/>
  <c r="X353" i="3"/>
  <c r="Y352" i="3"/>
  <c r="X352" i="3"/>
  <c r="Y351" i="3"/>
  <c r="X351" i="3"/>
  <c r="Y350" i="3"/>
  <c r="X350" i="3"/>
  <c r="Y349" i="3"/>
  <c r="X349" i="3"/>
  <c r="Y348" i="3"/>
  <c r="X348" i="3"/>
  <c r="Y347" i="3"/>
  <c r="X347" i="3"/>
  <c r="Y346" i="3"/>
  <c r="X346" i="3"/>
  <c r="Y345" i="3"/>
  <c r="X345" i="3"/>
  <c r="Y344" i="3"/>
  <c r="X344" i="3"/>
  <c r="Y343" i="3"/>
  <c r="X343" i="3"/>
  <c r="Y342" i="3"/>
  <c r="X342" i="3"/>
  <c r="Y341" i="3"/>
  <c r="X341" i="3"/>
  <c r="Y340" i="3"/>
  <c r="X340" i="3"/>
  <c r="Y339" i="3"/>
  <c r="X339" i="3"/>
  <c r="Y338" i="3"/>
  <c r="X338" i="3"/>
  <c r="Y337" i="3"/>
  <c r="X337" i="3"/>
  <c r="Y336" i="3"/>
  <c r="X336" i="3"/>
  <c r="Y335" i="3"/>
  <c r="X335" i="3"/>
  <c r="Y334" i="3"/>
  <c r="X334" i="3"/>
  <c r="Y333" i="3"/>
  <c r="X333" i="3"/>
  <c r="Y332" i="3"/>
  <c r="X332" i="3"/>
  <c r="Y331" i="3"/>
  <c r="X331" i="3"/>
  <c r="Y330" i="3"/>
  <c r="X330" i="3"/>
  <c r="Y329" i="3"/>
  <c r="X329" i="3"/>
  <c r="Y328" i="3"/>
  <c r="X328" i="3"/>
  <c r="Y327" i="3"/>
  <c r="X327" i="3"/>
  <c r="Y326" i="3"/>
  <c r="X326" i="3"/>
  <c r="Y325" i="3"/>
  <c r="X325" i="3"/>
  <c r="Y324" i="3"/>
  <c r="X324" i="3"/>
  <c r="Y323" i="3"/>
  <c r="X323" i="3"/>
  <c r="Y322" i="3"/>
  <c r="X322" i="3"/>
  <c r="Y321" i="3"/>
  <c r="X321" i="3"/>
  <c r="Y320" i="3"/>
  <c r="X320" i="3"/>
  <c r="Y319" i="3"/>
  <c r="X319" i="3"/>
  <c r="Y318" i="3"/>
  <c r="X318" i="3"/>
  <c r="Y317" i="3"/>
  <c r="X317" i="3"/>
  <c r="Y316" i="3"/>
  <c r="X316" i="3"/>
  <c r="Y315" i="3"/>
  <c r="X315" i="3"/>
  <c r="Y314" i="3"/>
  <c r="X314" i="3"/>
  <c r="Y313" i="3"/>
  <c r="X313" i="3"/>
  <c r="Y312" i="3"/>
  <c r="X312" i="3"/>
  <c r="Y311" i="3"/>
  <c r="X311" i="3"/>
  <c r="Y310" i="3"/>
  <c r="X310" i="3"/>
  <c r="Y309" i="3"/>
  <c r="X309" i="3"/>
  <c r="Y308" i="3"/>
  <c r="X308" i="3"/>
  <c r="Y307" i="3"/>
  <c r="X307" i="3"/>
  <c r="Y306" i="3"/>
  <c r="X306" i="3"/>
  <c r="Y305" i="3"/>
  <c r="X305" i="3"/>
  <c r="Y304" i="3"/>
  <c r="X304" i="3"/>
  <c r="Y303" i="3"/>
  <c r="X303" i="3"/>
  <c r="Y302" i="3"/>
  <c r="X302" i="3"/>
  <c r="Y301" i="3"/>
  <c r="X301" i="3"/>
  <c r="Y300" i="3"/>
  <c r="X300" i="3"/>
  <c r="Y299" i="3"/>
  <c r="X299" i="3"/>
  <c r="Y298" i="3"/>
  <c r="X298" i="3"/>
  <c r="Y297" i="3"/>
  <c r="X297" i="3"/>
  <c r="Y296" i="3"/>
  <c r="X296" i="3"/>
  <c r="Y295" i="3"/>
  <c r="X295" i="3"/>
  <c r="Y294" i="3"/>
  <c r="X294" i="3"/>
  <c r="Y293" i="3"/>
  <c r="X293" i="3"/>
  <c r="Y292" i="3"/>
  <c r="X292" i="3"/>
  <c r="Y291" i="3"/>
  <c r="X291" i="3"/>
  <c r="Y290" i="3"/>
  <c r="X290" i="3"/>
  <c r="Y289" i="3"/>
  <c r="X289" i="3"/>
  <c r="Y288" i="3"/>
  <c r="X288" i="3"/>
  <c r="Y287" i="3"/>
  <c r="X287" i="3"/>
  <c r="Y286" i="3"/>
  <c r="X286" i="3"/>
  <c r="Y285" i="3"/>
  <c r="X285" i="3"/>
  <c r="Y284" i="3"/>
  <c r="X284" i="3"/>
  <c r="Y283" i="3"/>
  <c r="X283" i="3"/>
  <c r="Y282" i="3"/>
  <c r="X282" i="3"/>
  <c r="Y281" i="3"/>
  <c r="X281" i="3"/>
  <c r="Y280" i="3"/>
  <c r="X280" i="3"/>
  <c r="Y279" i="3"/>
  <c r="X279" i="3"/>
  <c r="Y278" i="3"/>
  <c r="X278" i="3"/>
  <c r="Y277" i="3"/>
  <c r="X277" i="3"/>
  <c r="Y276" i="3"/>
  <c r="X276" i="3"/>
  <c r="Y275" i="3"/>
  <c r="X275" i="3"/>
  <c r="Y274" i="3"/>
  <c r="X274" i="3"/>
  <c r="Y273" i="3"/>
  <c r="X273" i="3"/>
  <c r="Y272" i="3"/>
  <c r="X272" i="3"/>
  <c r="Y271" i="3"/>
  <c r="X271" i="3"/>
  <c r="Y270" i="3"/>
  <c r="X270" i="3"/>
  <c r="Y269" i="3"/>
  <c r="X269" i="3"/>
  <c r="Y268" i="3"/>
  <c r="X268" i="3"/>
  <c r="Y267" i="3"/>
  <c r="X267" i="3"/>
  <c r="Y266" i="3"/>
  <c r="X266" i="3"/>
  <c r="Y265" i="3"/>
  <c r="X265" i="3"/>
  <c r="Y264" i="3"/>
  <c r="X264" i="3"/>
  <c r="Y263" i="3"/>
  <c r="X263" i="3"/>
  <c r="Y262" i="3"/>
  <c r="X262" i="3"/>
  <c r="Y261" i="3"/>
  <c r="X261" i="3"/>
  <c r="Y260" i="3"/>
  <c r="X260" i="3"/>
  <c r="Y259" i="3"/>
  <c r="X259" i="3"/>
  <c r="Y258" i="3"/>
  <c r="X258" i="3"/>
  <c r="Y257" i="3"/>
  <c r="X257" i="3"/>
  <c r="Y256" i="3"/>
  <c r="X256" i="3"/>
  <c r="Y255" i="3"/>
  <c r="X255" i="3"/>
  <c r="Y254" i="3"/>
  <c r="X254" i="3"/>
  <c r="Y253" i="3"/>
  <c r="X253" i="3"/>
  <c r="Y252" i="3"/>
  <c r="X252" i="3"/>
  <c r="Y251" i="3"/>
  <c r="X251" i="3"/>
  <c r="Y250" i="3"/>
  <c r="X250" i="3"/>
  <c r="Y249" i="3"/>
  <c r="X249" i="3"/>
  <c r="Y248" i="3"/>
  <c r="X248" i="3"/>
  <c r="Y247" i="3"/>
  <c r="X247" i="3"/>
  <c r="Y246" i="3"/>
  <c r="X246" i="3"/>
  <c r="Y245" i="3"/>
  <c r="X245" i="3"/>
  <c r="Y244" i="3"/>
  <c r="X244" i="3"/>
  <c r="Y243" i="3"/>
  <c r="X243" i="3"/>
  <c r="Y242" i="3"/>
  <c r="X242" i="3"/>
  <c r="Y241" i="3"/>
  <c r="X241" i="3"/>
  <c r="Y240" i="3"/>
  <c r="X240" i="3"/>
  <c r="Y239" i="3"/>
  <c r="X239" i="3"/>
  <c r="Y238" i="3"/>
  <c r="X238" i="3"/>
  <c r="Y237" i="3"/>
  <c r="X237" i="3"/>
  <c r="Y236" i="3"/>
  <c r="X236" i="3"/>
  <c r="Y235" i="3"/>
  <c r="X235" i="3"/>
  <c r="Y234" i="3"/>
  <c r="X234" i="3"/>
  <c r="Y233" i="3"/>
  <c r="X233" i="3"/>
  <c r="Y232" i="3"/>
  <c r="X232" i="3"/>
  <c r="Y231" i="3"/>
  <c r="X231" i="3"/>
  <c r="Y230" i="3"/>
  <c r="X230" i="3"/>
  <c r="Y229" i="3"/>
  <c r="X229" i="3"/>
  <c r="Y228" i="3"/>
  <c r="X228" i="3"/>
  <c r="Y227" i="3"/>
  <c r="X227" i="3"/>
  <c r="Y226" i="3"/>
  <c r="X226" i="3"/>
  <c r="Y225" i="3"/>
  <c r="X225" i="3"/>
  <c r="Y224" i="3"/>
  <c r="X224" i="3"/>
  <c r="Y223" i="3"/>
  <c r="X223" i="3"/>
  <c r="Y222" i="3"/>
  <c r="X222" i="3"/>
  <c r="Y221" i="3"/>
  <c r="X221" i="3"/>
  <c r="Y220" i="3"/>
  <c r="X220" i="3"/>
  <c r="Y219" i="3"/>
  <c r="X219" i="3"/>
  <c r="Y218" i="3"/>
  <c r="X218" i="3"/>
  <c r="Y217" i="3"/>
  <c r="X217" i="3"/>
  <c r="Y216" i="3"/>
  <c r="X216" i="3"/>
  <c r="Y215" i="3"/>
  <c r="X215" i="3"/>
  <c r="Y214" i="3"/>
  <c r="X214" i="3"/>
  <c r="Y213" i="3"/>
  <c r="X213" i="3"/>
  <c r="Y212" i="3"/>
  <c r="X212" i="3"/>
  <c r="Y211" i="3"/>
  <c r="X211" i="3"/>
  <c r="Y210" i="3"/>
  <c r="X210" i="3"/>
  <c r="Y209" i="3"/>
  <c r="X209" i="3"/>
  <c r="Y208" i="3"/>
  <c r="X208" i="3"/>
  <c r="Y207" i="3"/>
  <c r="X207" i="3"/>
  <c r="Y206" i="3"/>
  <c r="X206" i="3"/>
  <c r="Y205" i="3"/>
  <c r="X205" i="3"/>
  <c r="Y204" i="3"/>
  <c r="X204" i="3"/>
  <c r="Y203" i="3"/>
  <c r="X203" i="3"/>
  <c r="Y202" i="3"/>
  <c r="X202" i="3"/>
  <c r="Y201" i="3"/>
  <c r="X201" i="3"/>
  <c r="Y200" i="3"/>
  <c r="X200" i="3"/>
  <c r="Y199" i="3"/>
  <c r="X199" i="3"/>
  <c r="Y198" i="3"/>
  <c r="X198" i="3"/>
  <c r="Y197" i="3"/>
  <c r="X197" i="3"/>
  <c r="Y196" i="3"/>
  <c r="X196" i="3"/>
  <c r="Y195" i="3"/>
  <c r="X195" i="3"/>
  <c r="Y194" i="3"/>
  <c r="X194" i="3"/>
  <c r="Y193" i="3"/>
  <c r="X193" i="3"/>
  <c r="Y192" i="3"/>
  <c r="X192" i="3"/>
  <c r="Y191" i="3"/>
  <c r="X191" i="3"/>
  <c r="Y190" i="3"/>
  <c r="X190" i="3"/>
  <c r="Y189" i="3"/>
  <c r="X189" i="3"/>
  <c r="Y188" i="3"/>
  <c r="X188" i="3"/>
  <c r="Y187" i="3"/>
  <c r="X187" i="3"/>
  <c r="Y186" i="3"/>
  <c r="X186" i="3"/>
  <c r="Y185" i="3"/>
  <c r="X185" i="3"/>
  <c r="Y184" i="3"/>
  <c r="X184" i="3"/>
  <c r="Y183" i="3"/>
  <c r="X183" i="3"/>
  <c r="Y182" i="3"/>
  <c r="X182" i="3"/>
  <c r="Y181" i="3"/>
  <c r="X181" i="3"/>
  <c r="Y180" i="3"/>
  <c r="X180" i="3"/>
  <c r="Y179" i="3"/>
  <c r="X179" i="3"/>
  <c r="Y178" i="3"/>
  <c r="X178" i="3"/>
  <c r="Y177" i="3"/>
  <c r="X177" i="3"/>
  <c r="Y176" i="3"/>
  <c r="X176" i="3"/>
  <c r="Y175" i="3"/>
  <c r="X175" i="3"/>
  <c r="Y174" i="3"/>
  <c r="X174" i="3"/>
  <c r="Y173" i="3"/>
  <c r="X173" i="3"/>
  <c r="Y172" i="3"/>
  <c r="X172" i="3"/>
  <c r="Y171" i="3"/>
  <c r="X171" i="3"/>
  <c r="Y170" i="3"/>
  <c r="X170" i="3"/>
  <c r="Y169" i="3"/>
  <c r="X169" i="3"/>
  <c r="Y168" i="3"/>
  <c r="X168" i="3"/>
  <c r="Y167" i="3"/>
  <c r="X167" i="3"/>
  <c r="Y166" i="3"/>
  <c r="X166" i="3"/>
  <c r="Y165" i="3"/>
  <c r="X165" i="3"/>
  <c r="Y164" i="3"/>
  <c r="X164" i="3"/>
  <c r="Y163" i="3"/>
  <c r="X163" i="3"/>
  <c r="Y162" i="3"/>
  <c r="X162" i="3"/>
  <c r="Y161" i="3"/>
  <c r="X161" i="3"/>
  <c r="Y160" i="3"/>
  <c r="X160" i="3"/>
  <c r="Y159" i="3"/>
  <c r="X159" i="3"/>
  <c r="Y158" i="3"/>
  <c r="X158" i="3"/>
  <c r="Y157" i="3"/>
  <c r="X157" i="3"/>
  <c r="Y156" i="3"/>
  <c r="X156" i="3"/>
  <c r="Y155" i="3"/>
  <c r="X155" i="3"/>
  <c r="Y154" i="3"/>
  <c r="X154" i="3"/>
  <c r="Y153" i="3"/>
  <c r="X153" i="3"/>
  <c r="Y152" i="3"/>
  <c r="X152" i="3"/>
  <c r="Y151" i="3"/>
  <c r="X151" i="3"/>
  <c r="Y150" i="3"/>
  <c r="X150" i="3"/>
  <c r="Y149" i="3"/>
  <c r="X149" i="3"/>
  <c r="Y148" i="3"/>
  <c r="X148" i="3"/>
  <c r="Y147" i="3"/>
  <c r="X147" i="3"/>
  <c r="Y146" i="3"/>
  <c r="X146" i="3"/>
  <c r="Y145" i="3"/>
  <c r="X145" i="3"/>
  <c r="Y144" i="3"/>
  <c r="X144" i="3"/>
  <c r="Y143" i="3"/>
  <c r="X143" i="3"/>
  <c r="Y142" i="3"/>
  <c r="X142" i="3"/>
  <c r="Y141" i="3"/>
  <c r="X141" i="3"/>
  <c r="Y140" i="3"/>
  <c r="X140" i="3"/>
  <c r="Y139" i="3"/>
  <c r="X139" i="3"/>
  <c r="Y138" i="3"/>
  <c r="X138" i="3"/>
  <c r="Y137" i="3"/>
  <c r="X137" i="3"/>
  <c r="Y136" i="3"/>
  <c r="X136" i="3"/>
  <c r="Y135" i="3"/>
  <c r="X135" i="3"/>
  <c r="Y134" i="3"/>
  <c r="X134" i="3"/>
  <c r="Y133" i="3"/>
  <c r="X133" i="3"/>
  <c r="Y132" i="3"/>
  <c r="X132" i="3"/>
  <c r="Y131" i="3"/>
  <c r="X131" i="3"/>
  <c r="Y130" i="3"/>
  <c r="X130" i="3"/>
  <c r="Y129" i="3"/>
  <c r="X129" i="3"/>
  <c r="Y128" i="3"/>
  <c r="X128" i="3"/>
  <c r="Y127" i="3"/>
  <c r="X127" i="3"/>
  <c r="Y126" i="3"/>
  <c r="X126" i="3"/>
  <c r="Y125" i="3"/>
  <c r="X125" i="3"/>
  <c r="Y124" i="3"/>
  <c r="X124" i="3"/>
  <c r="Y123" i="3"/>
  <c r="X123" i="3"/>
  <c r="Y122" i="3"/>
  <c r="X122" i="3"/>
  <c r="Y121" i="3"/>
  <c r="X121" i="3"/>
  <c r="Y120" i="3"/>
  <c r="X120" i="3"/>
  <c r="Y119" i="3"/>
  <c r="X119" i="3"/>
  <c r="Y118" i="3"/>
  <c r="X118" i="3"/>
  <c r="Y117" i="3"/>
  <c r="X117" i="3"/>
  <c r="Y116" i="3"/>
  <c r="X116" i="3"/>
  <c r="Y115" i="3"/>
  <c r="X115" i="3"/>
  <c r="Y114" i="3"/>
  <c r="X114" i="3"/>
  <c r="Y113" i="3"/>
  <c r="X113" i="3"/>
  <c r="Y112" i="3"/>
  <c r="X112" i="3"/>
  <c r="Y111" i="3"/>
  <c r="X111" i="3"/>
  <c r="Y110" i="3"/>
  <c r="X110" i="3"/>
  <c r="Y109" i="3"/>
  <c r="X109" i="3"/>
  <c r="Y108" i="3"/>
  <c r="X108" i="3"/>
  <c r="Y107" i="3"/>
  <c r="X107" i="3"/>
  <c r="Y106" i="3"/>
  <c r="X106" i="3"/>
  <c r="Y105" i="3"/>
  <c r="X105" i="3"/>
  <c r="Y104" i="3"/>
  <c r="X104" i="3"/>
  <c r="Y103" i="3"/>
  <c r="X103" i="3"/>
  <c r="Y102" i="3"/>
  <c r="X102" i="3"/>
  <c r="Y101" i="3"/>
  <c r="X101" i="3"/>
  <c r="Y100" i="3"/>
  <c r="X100" i="3"/>
  <c r="Y99" i="3"/>
  <c r="X99" i="3"/>
  <c r="Y98" i="3"/>
  <c r="X98" i="3"/>
  <c r="Y97" i="3"/>
  <c r="X97" i="3"/>
  <c r="Y96" i="3"/>
  <c r="X96" i="3"/>
  <c r="Y95" i="3"/>
  <c r="X95" i="3"/>
  <c r="Y94" i="3"/>
  <c r="X94" i="3"/>
  <c r="Y93" i="3"/>
  <c r="X93" i="3"/>
  <c r="Y92" i="3"/>
  <c r="X92" i="3"/>
  <c r="Y91" i="3"/>
  <c r="X91" i="3"/>
  <c r="Y90" i="3"/>
  <c r="X90" i="3"/>
  <c r="Y89" i="3"/>
  <c r="X89" i="3"/>
  <c r="Y88" i="3"/>
  <c r="X88" i="3"/>
  <c r="Y87" i="3"/>
  <c r="X87" i="3"/>
  <c r="Y86" i="3"/>
  <c r="X86" i="3"/>
  <c r="Y85" i="3"/>
  <c r="X85" i="3"/>
  <c r="Y84" i="3"/>
  <c r="X84" i="3"/>
  <c r="Y83" i="3"/>
  <c r="X83" i="3"/>
  <c r="Y82" i="3"/>
  <c r="X82" i="3"/>
  <c r="Y81" i="3"/>
  <c r="X81" i="3"/>
  <c r="Y80" i="3"/>
  <c r="X80" i="3"/>
  <c r="Y79" i="3"/>
  <c r="X79" i="3"/>
  <c r="Y78" i="3"/>
  <c r="X78" i="3"/>
  <c r="Y77" i="3"/>
  <c r="X77" i="3"/>
  <c r="Y76" i="3"/>
  <c r="X76" i="3"/>
  <c r="Y75" i="3"/>
  <c r="X75" i="3"/>
  <c r="Y74" i="3"/>
  <c r="X74" i="3"/>
  <c r="Y73" i="3"/>
  <c r="X73" i="3"/>
  <c r="Y72" i="3"/>
  <c r="X72" i="3"/>
  <c r="Y71" i="3"/>
  <c r="X71" i="3"/>
  <c r="Y70" i="3"/>
  <c r="X70" i="3"/>
  <c r="Y69" i="3"/>
  <c r="X69" i="3"/>
  <c r="Y68" i="3"/>
  <c r="X68" i="3"/>
  <c r="Y67" i="3"/>
  <c r="X67" i="3"/>
  <c r="Y66" i="3"/>
  <c r="X66" i="3"/>
  <c r="Y65" i="3"/>
  <c r="X65" i="3"/>
  <c r="Y64" i="3"/>
  <c r="X64" i="3"/>
  <c r="Y63" i="3"/>
  <c r="X63" i="3"/>
  <c r="Y62" i="3"/>
  <c r="X62" i="3"/>
  <c r="Y61" i="3"/>
  <c r="X61" i="3"/>
  <c r="Y60" i="3"/>
  <c r="X60" i="3"/>
  <c r="Y59" i="3"/>
  <c r="X59" i="3"/>
  <c r="Y58" i="3"/>
  <c r="X58" i="3"/>
  <c r="Y57" i="3"/>
  <c r="X57" i="3"/>
  <c r="Y56" i="3"/>
  <c r="X56" i="3"/>
  <c r="Y55" i="3"/>
  <c r="X55" i="3"/>
  <c r="Y54" i="3"/>
  <c r="X54" i="3"/>
  <c r="Y53" i="3"/>
  <c r="X53" i="3"/>
  <c r="Y52" i="3"/>
  <c r="X52" i="3"/>
  <c r="Y51" i="3"/>
  <c r="X51" i="3"/>
  <c r="Y50" i="3"/>
  <c r="X50" i="3"/>
  <c r="Y49" i="3"/>
  <c r="X49" i="3"/>
  <c r="Y48" i="3"/>
  <c r="X48" i="3"/>
  <c r="Y47" i="3"/>
  <c r="X47" i="3"/>
  <c r="Y46" i="3"/>
  <c r="X46" i="3"/>
  <c r="Y45" i="3"/>
  <c r="X45" i="3"/>
  <c r="Y44" i="3"/>
  <c r="X44" i="3"/>
  <c r="Y43" i="3"/>
  <c r="X43" i="3"/>
  <c r="Y42" i="3"/>
  <c r="X42" i="3"/>
  <c r="Y41" i="3"/>
  <c r="X41" i="3"/>
  <c r="Y40" i="3"/>
  <c r="X40" i="3"/>
  <c r="Y39" i="3"/>
  <c r="X39" i="3"/>
  <c r="Y38" i="3"/>
  <c r="X38" i="3"/>
  <c r="Y37" i="3"/>
  <c r="X37" i="3"/>
  <c r="Y36" i="3"/>
  <c r="X36" i="3"/>
  <c r="Y35" i="3"/>
  <c r="X35" i="3"/>
  <c r="Y34" i="3"/>
  <c r="X34" i="3"/>
  <c r="Y33" i="3"/>
  <c r="X33" i="3"/>
  <c r="Y32" i="3"/>
  <c r="X32" i="3"/>
  <c r="Y31" i="3"/>
  <c r="X31" i="3"/>
  <c r="Y30" i="3"/>
  <c r="X30" i="3"/>
  <c r="Y29" i="3"/>
  <c r="X29" i="3"/>
  <c r="Y28" i="3"/>
  <c r="X28" i="3"/>
  <c r="Y27" i="3"/>
  <c r="X27" i="3"/>
  <c r="Y26" i="3"/>
  <c r="X26" i="3"/>
  <c r="Y25" i="3"/>
  <c r="X25" i="3"/>
  <c r="Y24" i="3"/>
  <c r="X24" i="3"/>
  <c r="Y23" i="3"/>
  <c r="X23" i="3"/>
  <c r="Y22" i="3"/>
  <c r="X22" i="3"/>
  <c r="Y21" i="3"/>
  <c r="X21" i="3"/>
  <c r="Y20" i="3"/>
  <c r="X20" i="3"/>
  <c r="Y19" i="3"/>
  <c r="X19" i="3"/>
  <c r="Y18" i="3"/>
  <c r="X18" i="3"/>
  <c r="Y17" i="3"/>
  <c r="X17" i="3"/>
  <c r="Y16" i="3"/>
  <c r="X16" i="3"/>
  <c r="Y15" i="3"/>
  <c r="X15" i="3"/>
  <c r="Y14" i="3"/>
  <c r="X14" i="3"/>
  <c r="Y13" i="3"/>
  <c r="X13" i="3"/>
  <c r="Y12" i="3"/>
  <c r="X12" i="3"/>
  <c r="Y11" i="3"/>
  <c r="X11" i="3"/>
  <c r="Y10" i="3"/>
  <c r="X10" i="3"/>
  <c r="Y9" i="3"/>
  <c r="X9" i="3"/>
  <c r="Y8" i="3"/>
  <c r="X8" i="3"/>
  <c r="Y7" i="3"/>
  <c r="X7" i="3"/>
  <c r="Y6" i="3"/>
  <c r="X6" i="3"/>
  <c r="Y5" i="3"/>
  <c r="X5" i="3"/>
  <c r="P677" i="3"/>
  <c r="O677" i="3"/>
  <c r="P676" i="3"/>
  <c r="O676" i="3"/>
  <c r="P675" i="3"/>
  <c r="O675" i="3"/>
  <c r="P674" i="3"/>
  <c r="O674" i="3"/>
  <c r="P673" i="3"/>
  <c r="O673" i="3"/>
  <c r="P672" i="3"/>
  <c r="O672" i="3"/>
  <c r="P671" i="3"/>
  <c r="O671" i="3"/>
  <c r="P670" i="3"/>
  <c r="O670" i="3"/>
  <c r="P669" i="3"/>
  <c r="O669" i="3"/>
  <c r="P668" i="3"/>
  <c r="O668" i="3"/>
  <c r="P667" i="3"/>
  <c r="O667" i="3"/>
  <c r="P666" i="3"/>
  <c r="O666" i="3"/>
  <c r="P665" i="3"/>
  <c r="O665" i="3"/>
  <c r="P664" i="3"/>
  <c r="O664" i="3"/>
  <c r="P663" i="3"/>
  <c r="O663" i="3"/>
  <c r="P662" i="3"/>
  <c r="O662" i="3"/>
  <c r="P661" i="3"/>
  <c r="O661" i="3"/>
  <c r="P660" i="3"/>
  <c r="O660" i="3"/>
  <c r="P659" i="3"/>
  <c r="O659" i="3"/>
  <c r="P658" i="3"/>
  <c r="O658" i="3"/>
  <c r="P657" i="3"/>
  <c r="O657" i="3"/>
  <c r="P656" i="3"/>
  <c r="O656" i="3"/>
  <c r="P655" i="3"/>
  <c r="O655" i="3"/>
  <c r="P654" i="3"/>
  <c r="O654" i="3"/>
  <c r="P653" i="3"/>
  <c r="O653" i="3"/>
  <c r="P652" i="3"/>
  <c r="O652" i="3"/>
  <c r="P651" i="3"/>
  <c r="O651" i="3"/>
  <c r="P650" i="3"/>
  <c r="O650" i="3"/>
  <c r="P649" i="3"/>
  <c r="O649" i="3"/>
  <c r="P648" i="3"/>
  <c r="O648" i="3"/>
  <c r="P647" i="3"/>
  <c r="O647" i="3"/>
  <c r="P646" i="3"/>
  <c r="O646" i="3"/>
  <c r="P645" i="3"/>
  <c r="O645" i="3"/>
  <c r="P644" i="3"/>
  <c r="O644" i="3"/>
  <c r="P643" i="3"/>
  <c r="O643" i="3"/>
  <c r="P642" i="3"/>
  <c r="O642" i="3"/>
  <c r="P641" i="3"/>
  <c r="O641" i="3"/>
  <c r="P640" i="3"/>
  <c r="O640" i="3"/>
  <c r="P639" i="3"/>
  <c r="O639" i="3"/>
  <c r="P638" i="3"/>
  <c r="O638" i="3"/>
  <c r="P637" i="3"/>
  <c r="O637" i="3"/>
  <c r="P636" i="3"/>
  <c r="O636" i="3"/>
  <c r="P635" i="3"/>
  <c r="O635" i="3"/>
  <c r="P634" i="3"/>
  <c r="O634" i="3"/>
  <c r="P633" i="3"/>
  <c r="O633" i="3"/>
  <c r="P632" i="3"/>
  <c r="O632" i="3"/>
  <c r="P631" i="3"/>
  <c r="O631" i="3"/>
  <c r="P630" i="3"/>
  <c r="O630" i="3"/>
  <c r="P629" i="3"/>
  <c r="O629" i="3"/>
  <c r="P628" i="3"/>
  <c r="O628" i="3"/>
  <c r="P627" i="3"/>
  <c r="O627" i="3"/>
  <c r="P626" i="3"/>
  <c r="O626" i="3"/>
  <c r="P625" i="3"/>
  <c r="O625" i="3"/>
  <c r="P624" i="3"/>
  <c r="O624" i="3"/>
  <c r="P623" i="3"/>
  <c r="O623" i="3"/>
  <c r="P622" i="3"/>
  <c r="O622" i="3"/>
  <c r="P621" i="3"/>
  <c r="O621" i="3"/>
  <c r="P620" i="3"/>
  <c r="O620" i="3"/>
  <c r="P619" i="3"/>
  <c r="O619" i="3"/>
  <c r="P618" i="3"/>
  <c r="O618" i="3"/>
  <c r="P617" i="3"/>
  <c r="O617" i="3"/>
  <c r="P616" i="3"/>
  <c r="O616" i="3"/>
  <c r="P615" i="3"/>
  <c r="O615" i="3"/>
  <c r="P614" i="3"/>
  <c r="O614" i="3"/>
  <c r="P613" i="3"/>
  <c r="O613" i="3"/>
  <c r="P612" i="3"/>
  <c r="O612" i="3"/>
  <c r="P611" i="3"/>
  <c r="O611" i="3"/>
  <c r="P610" i="3"/>
  <c r="O610" i="3"/>
  <c r="P609" i="3"/>
  <c r="O609" i="3"/>
  <c r="P608" i="3"/>
  <c r="O608" i="3"/>
  <c r="P607" i="3"/>
  <c r="O607" i="3"/>
  <c r="P606" i="3"/>
  <c r="O606" i="3"/>
  <c r="P605" i="3"/>
  <c r="O605" i="3"/>
  <c r="P604" i="3"/>
  <c r="O604" i="3"/>
  <c r="P603" i="3"/>
  <c r="O603" i="3"/>
  <c r="P602" i="3"/>
  <c r="O602" i="3"/>
  <c r="P601" i="3"/>
  <c r="O601" i="3"/>
  <c r="P600" i="3"/>
  <c r="O600" i="3"/>
  <c r="P599" i="3"/>
  <c r="O599" i="3"/>
  <c r="P598" i="3"/>
  <c r="O598" i="3"/>
  <c r="P597" i="3"/>
  <c r="O597" i="3"/>
  <c r="P596" i="3"/>
  <c r="O596" i="3"/>
  <c r="P595" i="3"/>
  <c r="O595" i="3"/>
  <c r="P594" i="3"/>
  <c r="O594" i="3"/>
  <c r="P593" i="3"/>
  <c r="O593" i="3"/>
  <c r="P592" i="3"/>
  <c r="O592" i="3"/>
  <c r="P591" i="3"/>
  <c r="O591" i="3"/>
  <c r="P590" i="3"/>
  <c r="O590" i="3"/>
  <c r="P589" i="3"/>
  <c r="O589" i="3"/>
  <c r="P588" i="3"/>
  <c r="O588" i="3"/>
  <c r="P587" i="3"/>
  <c r="O587" i="3"/>
  <c r="P586" i="3"/>
  <c r="O586" i="3"/>
  <c r="P585" i="3"/>
  <c r="O585" i="3"/>
  <c r="P584" i="3"/>
  <c r="O584" i="3"/>
  <c r="P583" i="3"/>
  <c r="O583" i="3"/>
  <c r="P582" i="3"/>
  <c r="O582" i="3"/>
  <c r="P581" i="3"/>
  <c r="O581" i="3"/>
  <c r="P580" i="3"/>
  <c r="O580" i="3"/>
  <c r="P579" i="3"/>
  <c r="O579" i="3"/>
  <c r="P578" i="3"/>
  <c r="O578" i="3"/>
  <c r="P577" i="3"/>
  <c r="O577" i="3"/>
  <c r="P576" i="3"/>
  <c r="O576" i="3"/>
  <c r="P575" i="3"/>
  <c r="O575" i="3"/>
  <c r="P574" i="3"/>
  <c r="O574" i="3"/>
  <c r="P573" i="3"/>
  <c r="O573" i="3"/>
  <c r="P572" i="3"/>
  <c r="O572" i="3"/>
  <c r="P571" i="3"/>
  <c r="O571" i="3"/>
  <c r="P570" i="3"/>
  <c r="O570" i="3"/>
  <c r="P569" i="3"/>
  <c r="O569" i="3"/>
  <c r="P568" i="3"/>
  <c r="O568" i="3"/>
  <c r="P567" i="3"/>
  <c r="O567" i="3"/>
  <c r="P566" i="3"/>
  <c r="O566" i="3"/>
  <c r="P565" i="3"/>
  <c r="O565" i="3"/>
  <c r="P564" i="3"/>
  <c r="O564" i="3"/>
  <c r="P563" i="3"/>
  <c r="O563" i="3"/>
  <c r="P562" i="3"/>
  <c r="O562" i="3"/>
  <c r="P561" i="3"/>
  <c r="O561" i="3"/>
  <c r="P560" i="3"/>
  <c r="O560" i="3"/>
  <c r="P559" i="3"/>
  <c r="O559" i="3"/>
  <c r="P558" i="3"/>
  <c r="O558" i="3"/>
  <c r="P557" i="3"/>
  <c r="O557" i="3"/>
  <c r="P556" i="3"/>
  <c r="O556" i="3"/>
  <c r="P555" i="3"/>
  <c r="O555" i="3"/>
  <c r="P554" i="3"/>
  <c r="O554" i="3"/>
  <c r="P553" i="3"/>
  <c r="O553" i="3"/>
  <c r="P552" i="3"/>
  <c r="O552" i="3"/>
  <c r="P551" i="3"/>
  <c r="O551" i="3"/>
  <c r="P550" i="3"/>
  <c r="O550" i="3"/>
  <c r="P549" i="3"/>
  <c r="O549" i="3"/>
  <c r="P548" i="3"/>
  <c r="O548" i="3"/>
  <c r="P547" i="3"/>
  <c r="O547" i="3"/>
  <c r="P546" i="3"/>
  <c r="O546" i="3"/>
  <c r="P545" i="3"/>
  <c r="O545" i="3"/>
  <c r="P544" i="3"/>
  <c r="O544" i="3"/>
  <c r="P543" i="3"/>
  <c r="O543" i="3"/>
  <c r="P542" i="3"/>
  <c r="O542" i="3"/>
  <c r="P541" i="3"/>
  <c r="O541" i="3"/>
  <c r="P540" i="3"/>
  <c r="O540" i="3"/>
  <c r="P539" i="3"/>
  <c r="O539" i="3"/>
  <c r="P538" i="3"/>
  <c r="O538" i="3"/>
  <c r="P537" i="3"/>
  <c r="O537" i="3"/>
  <c r="P536" i="3"/>
  <c r="O536" i="3"/>
  <c r="P535" i="3"/>
  <c r="O535" i="3"/>
  <c r="P534" i="3"/>
  <c r="O534" i="3"/>
  <c r="P533" i="3"/>
  <c r="O533" i="3"/>
  <c r="P532" i="3"/>
  <c r="O532" i="3"/>
  <c r="P531" i="3"/>
  <c r="O531" i="3"/>
  <c r="P530" i="3"/>
  <c r="O530" i="3"/>
  <c r="P529" i="3"/>
  <c r="O529" i="3"/>
  <c r="P528" i="3"/>
  <c r="O528" i="3"/>
  <c r="P527" i="3"/>
  <c r="O527" i="3"/>
  <c r="P526" i="3"/>
  <c r="O526" i="3"/>
  <c r="P525" i="3"/>
  <c r="O525" i="3"/>
  <c r="P524" i="3"/>
  <c r="O524" i="3"/>
  <c r="P523" i="3"/>
  <c r="O523" i="3"/>
  <c r="P522" i="3"/>
  <c r="O522" i="3"/>
  <c r="P521" i="3"/>
  <c r="O521" i="3"/>
  <c r="P520" i="3"/>
  <c r="O520" i="3"/>
  <c r="P519" i="3"/>
  <c r="O519" i="3"/>
  <c r="P518" i="3"/>
  <c r="O518" i="3"/>
  <c r="P517" i="3"/>
  <c r="O517" i="3"/>
  <c r="P516" i="3"/>
  <c r="O516" i="3"/>
  <c r="P515" i="3"/>
  <c r="O515" i="3"/>
  <c r="P514" i="3"/>
  <c r="O514" i="3"/>
  <c r="P513" i="3"/>
  <c r="O513" i="3"/>
  <c r="P512" i="3"/>
  <c r="O512" i="3"/>
  <c r="P511" i="3"/>
  <c r="O511" i="3"/>
  <c r="P510" i="3"/>
  <c r="O510" i="3"/>
  <c r="P509" i="3"/>
  <c r="O509" i="3"/>
  <c r="P508" i="3"/>
  <c r="O508" i="3"/>
  <c r="P507" i="3"/>
  <c r="O507" i="3"/>
  <c r="P506" i="3"/>
  <c r="O506" i="3"/>
  <c r="P505" i="3"/>
  <c r="O505" i="3"/>
  <c r="P504" i="3"/>
  <c r="O504" i="3"/>
  <c r="P503" i="3"/>
  <c r="O503" i="3"/>
  <c r="P502" i="3"/>
  <c r="O502" i="3"/>
  <c r="P501" i="3"/>
  <c r="O501" i="3"/>
  <c r="P500" i="3"/>
  <c r="O500" i="3"/>
  <c r="P499" i="3"/>
  <c r="O499" i="3"/>
  <c r="P498" i="3"/>
  <c r="O498" i="3"/>
  <c r="P497" i="3"/>
  <c r="O497" i="3"/>
  <c r="P496" i="3"/>
  <c r="O496" i="3"/>
  <c r="P495" i="3"/>
  <c r="O495" i="3"/>
  <c r="P494" i="3"/>
  <c r="O494" i="3"/>
  <c r="P493" i="3"/>
  <c r="O493" i="3"/>
  <c r="P492" i="3"/>
  <c r="O492" i="3"/>
  <c r="P491" i="3"/>
  <c r="O491" i="3"/>
  <c r="P490" i="3"/>
  <c r="O490" i="3"/>
  <c r="P489" i="3"/>
  <c r="O489" i="3"/>
  <c r="P488" i="3"/>
  <c r="O488" i="3"/>
  <c r="P487" i="3"/>
  <c r="O487" i="3"/>
  <c r="P486" i="3"/>
  <c r="O486" i="3"/>
  <c r="P485" i="3"/>
  <c r="O485" i="3"/>
  <c r="P484" i="3"/>
  <c r="O484" i="3"/>
  <c r="P483" i="3"/>
  <c r="O483" i="3"/>
  <c r="P482" i="3"/>
  <c r="O482" i="3"/>
  <c r="P481" i="3"/>
  <c r="O481" i="3"/>
  <c r="P480" i="3"/>
  <c r="O480" i="3"/>
  <c r="P479" i="3"/>
  <c r="O479" i="3"/>
  <c r="P478" i="3"/>
  <c r="O478" i="3"/>
  <c r="P477" i="3"/>
  <c r="O477" i="3"/>
  <c r="P476" i="3"/>
  <c r="O476" i="3"/>
  <c r="P475" i="3"/>
  <c r="O475" i="3"/>
  <c r="P474" i="3"/>
  <c r="O474" i="3"/>
  <c r="P473" i="3"/>
  <c r="O473" i="3"/>
  <c r="P472" i="3"/>
  <c r="O472" i="3"/>
  <c r="P471" i="3"/>
  <c r="O471" i="3"/>
  <c r="P470" i="3"/>
  <c r="O470" i="3"/>
  <c r="P469" i="3"/>
  <c r="O469" i="3"/>
  <c r="P468" i="3"/>
  <c r="O468" i="3"/>
  <c r="P467" i="3"/>
  <c r="O467" i="3"/>
  <c r="P466" i="3"/>
  <c r="O466" i="3"/>
  <c r="P465" i="3"/>
  <c r="O465" i="3"/>
  <c r="P464" i="3"/>
  <c r="O464" i="3"/>
  <c r="P463" i="3"/>
  <c r="O463" i="3"/>
  <c r="P462" i="3"/>
  <c r="O462" i="3"/>
  <c r="P461" i="3"/>
  <c r="O461" i="3"/>
  <c r="P460" i="3"/>
  <c r="O460" i="3"/>
  <c r="P459" i="3"/>
  <c r="O459" i="3"/>
  <c r="P458" i="3"/>
  <c r="O458" i="3"/>
  <c r="P457" i="3"/>
  <c r="O457" i="3"/>
  <c r="P456" i="3"/>
  <c r="O456" i="3"/>
  <c r="P455" i="3"/>
  <c r="O455" i="3"/>
  <c r="P454" i="3"/>
  <c r="O454" i="3"/>
  <c r="P453" i="3"/>
  <c r="O453" i="3"/>
  <c r="P452" i="3"/>
  <c r="O452" i="3"/>
  <c r="P451" i="3"/>
  <c r="O451" i="3"/>
  <c r="P450" i="3"/>
  <c r="O450" i="3"/>
  <c r="P449" i="3"/>
  <c r="O449" i="3"/>
  <c r="P448" i="3"/>
  <c r="O448" i="3"/>
  <c r="P447" i="3"/>
  <c r="O447" i="3"/>
  <c r="P446" i="3"/>
  <c r="O446" i="3"/>
  <c r="P445" i="3"/>
  <c r="O445" i="3"/>
  <c r="P444" i="3"/>
  <c r="O444" i="3"/>
  <c r="P443" i="3"/>
  <c r="O443" i="3"/>
  <c r="P442" i="3"/>
  <c r="O442" i="3"/>
  <c r="P441" i="3"/>
  <c r="O441" i="3"/>
  <c r="P440" i="3"/>
  <c r="O440" i="3"/>
  <c r="P439" i="3"/>
  <c r="O439" i="3"/>
  <c r="P438" i="3"/>
  <c r="O438" i="3"/>
  <c r="P437" i="3"/>
  <c r="O437" i="3"/>
  <c r="P436" i="3"/>
  <c r="O436" i="3"/>
  <c r="P435" i="3"/>
  <c r="O435" i="3"/>
  <c r="P434" i="3"/>
  <c r="O434" i="3"/>
  <c r="P433" i="3"/>
  <c r="O433" i="3"/>
  <c r="P432" i="3"/>
  <c r="O432" i="3"/>
  <c r="P431" i="3"/>
  <c r="O431" i="3"/>
  <c r="P430" i="3"/>
  <c r="O430" i="3"/>
  <c r="P429" i="3"/>
  <c r="O429" i="3"/>
  <c r="P428" i="3"/>
  <c r="O428" i="3"/>
  <c r="P427" i="3"/>
  <c r="O427" i="3"/>
  <c r="P426" i="3"/>
  <c r="O426" i="3"/>
  <c r="P425" i="3"/>
  <c r="O425" i="3"/>
  <c r="P424" i="3"/>
  <c r="O424" i="3"/>
  <c r="P423" i="3"/>
  <c r="O423" i="3"/>
  <c r="P422" i="3"/>
  <c r="O422" i="3"/>
  <c r="P421" i="3"/>
  <c r="O421" i="3"/>
  <c r="P420" i="3"/>
  <c r="O420" i="3"/>
  <c r="P419" i="3"/>
  <c r="O419" i="3"/>
  <c r="P418" i="3"/>
  <c r="O418" i="3"/>
  <c r="P417" i="3"/>
  <c r="O417" i="3"/>
  <c r="P416" i="3"/>
  <c r="O416" i="3"/>
  <c r="P415" i="3"/>
  <c r="O415" i="3"/>
  <c r="P414" i="3"/>
  <c r="O414" i="3"/>
  <c r="P413" i="3"/>
  <c r="O413" i="3"/>
  <c r="P412" i="3"/>
  <c r="O412" i="3"/>
  <c r="P411" i="3"/>
  <c r="O411" i="3"/>
  <c r="P410" i="3"/>
  <c r="O410" i="3"/>
  <c r="P409" i="3"/>
  <c r="O409" i="3"/>
  <c r="P408" i="3"/>
  <c r="O408" i="3"/>
  <c r="P407" i="3"/>
  <c r="O407" i="3"/>
  <c r="P406" i="3"/>
  <c r="O406" i="3"/>
  <c r="P405" i="3"/>
  <c r="O405" i="3"/>
  <c r="P404" i="3"/>
  <c r="O404" i="3"/>
  <c r="P403" i="3"/>
  <c r="O403" i="3"/>
  <c r="P402" i="3"/>
  <c r="O402" i="3"/>
  <c r="P401" i="3"/>
  <c r="O401" i="3"/>
  <c r="P400" i="3"/>
  <c r="O400" i="3"/>
  <c r="P399" i="3"/>
  <c r="O399" i="3"/>
  <c r="P398" i="3"/>
  <c r="O398" i="3"/>
  <c r="P397" i="3"/>
  <c r="O397" i="3"/>
  <c r="P396" i="3"/>
  <c r="O396" i="3"/>
  <c r="P395" i="3"/>
  <c r="O395" i="3"/>
  <c r="P394" i="3"/>
  <c r="O394" i="3"/>
  <c r="P393" i="3"/>
  <c r="O393" i="3"/>
  <c r="P392" i="3"/>
  <c r="O392" i="3"/>
  <c r="P391" i="3"/>
  <c r="O391" i="3"/>
  <c r="P390" i="3"/>
  <c r="O390" i="3"/>
  <c r="P389" i="3"/>
  <c r="O389" i="3"/>
  <c r="P388" i="3"/>
  <c r="O388" i="3"/>
  <c r="P387" i="3"/>
  <c r="O387" i="3"/>
  <c r="P386" i="3"/>
  <c r="O386" i="3"/>
  <c r="P385" i="3"/>
  <c r="O385" i="3"/>
  <c r="P384" i="3"/>
  <c r="O384" i="3"/>
  <c r="P383" i="3"/>
  <c r="O383" i="3"/>
  <c r="P382" i="3"/>
  <c r="O382" i="3"/>
  <c r="P381" i="3"/>
  <c r="O381" i="3"/>
  <c r="P380" i="3"/>
  <c r="O380" i="3"/>
  <c r="P379" i="3"/>
  <c r="O379" i="3"/>
  <c r="P378" i="3"/>
  <c r="O378" i="3"/>
  <c r="P377" i="3"/>
  <c r="O377" i="3"/>
  <c r="P376" i="3"/>
  <c r="O376" i="3"/>
  <c r="P375" i="3"/>
  <c r="O375" i="3"/>
  <c r="P374" i="3"/>
  <c r="O374" i="3"/>
  <c r="P373" i="3"/>
  <c r="O373" i="3"/>
  <c r="P372" i="3"/>
  <c r="O372" i="3"/>
  <c r="P371" i="3"/>
  <c r="O371" i="3"/>
  <c r="P370" i="3"/>
  <c r="O370" i="3"/>
  <c r="P369" i="3"/>
  <c r="O369" i="3"/>
  <c r="P368" i="3"/>
  <c r="O368" i="3"/>
  <c r="P367" i="3"/>
  <c r="O367" i="3"/>
  <c r="P366" i="3"/>
  <c r="O366" i="3"/>
  <c r="P365" i="3"/>
  <c r="O365" i="3"/>
  <c r="P364" i="3"/>
  <c r="O364" i="3"/>
  <c r="P363" i="3"/>
  <c r="O363" i="3"/>
  <c r="P362" i="3"/>
  <c r="O362" i="3"/>
  <c r="P361" i="3"/>
  <c r="O361" i="3"/>
  <c r="P360" i="3"/>
  <c r="O360" i="3"/>
  <c r="P359" i="3"/>
  <c r="O359" i="3"/>
  <c r="P358" i="3"/>
  <c r="O358" i="3"/>
  <c r="P357" i="3"/>
  <c r="O357" i="3"/>
  <c r="P356" i="3"/>
  <c r="O356" i="3"/>
  <c r="P355" i="3"/>
  <c r="O355" i="3"/>
  <c r="P354" i="3"/>
  <c r="O354" i="3"/>
  <c r="P353" i="3"/>
  <c r="O353" i="3"/>
  <c r="P352" i="3"/>
  <c r="O352" i="3"/>
  <c r="P351" i="3"/>
  <c r="O351" i="3"/>
  <c r="P350" i="3"/>
  <c r="O350" i="3"/>
  <c r="P349" i="3"/>
  <c r="O349" i="3"/>
  <c r="P348" i="3"/>
  <c r="O348" i="3"/>
  <c r="P347" i="3"/>
  <c r="O347" i="3"/>
  <c r="P346" i="3"/>
  <c r="O346" i="3"/>
  <c r="P345" i="3"/>
  <c r="O345" i="3"/>
  <c r="P344" i="3"/>
  <c r="O344" i="3"/>
  <c r="P343" i="3"/>
  <c r="O343" i="3"/>
  <c r="P342" i="3"/>
  <c r="O342" i="3"/>
  <c r="P341" i="3"/>
  <c r="O341" i="3"/>
  <c r="P340" i="3"/>
  <c r="O340" i="3"/>
  <c r="P339" i="3"/>
  <c r="O339" i="3"/>
  <c r="P338" i="3"/>
  <c r="O338" i="3"/>
  <c r="P337" i="3"/>
  <c r="O337" i="3"/>
  <c r="P336" i="3"/>
  <c r="O336" i="3"/>
  <c r="P335" i="3"/>
  <c r="O335" i="3"/>
  <c r="P334" i="3"/>
  <c r="O334" i="3"/>
  <c r="P333" i="3"/>
  <c r="O333" i="3"/>
  <c r="P332" i="3"/>
  <c r="O332" i="3"/>
  <c r="P331" i="3"/>
  <c r="O331" i="3"/>
  <c r="P330" i="3"/>
  <c r="O330" i="3"/>
  <c r="P329" i="3"/>
  <c r="O329" i="3"/>
  <c r="P328" i="3"/>
  <c r="O328" i="3"/>
  <c r="P327" i="3"/>
  <c r="O327" i="3"/>
  <c r="P326" i="3"/>
  <c r="O326" i="3"/>
  <c r="P325" i="3"/>
  <c r="O325" i="3"/>
  <c r="P324" i="3"/>
  <c r="O324" i="3"/>
  <c r="P323" i="3"/>
  <c r="O323" i="3"/>
  <c r="P322" i="3"/>
  <c r="O322" i="3"/>
  <c r="P321" i="3"/>
  <c r="O321" i="3"/>
  <c r="P320" i="3"/>
  <c r="O320" i="3"/>
  <c r="P319" i="3"/>
  <c r="O319" i="3"/>
  <c r="P318" i="3"/>
  <c r="O318" i="3"/>
  <c r="P317" i="3"/>
  <c r="O317" i="3"/>
  <c r="P316" i="3"/>
  <c r="O316" i="3"/>
  <c r="P315" i="3"/>
  <c r="O315" i="3"/>
  <c r="P314" i="3"/>
  <c r="O314" i="3"/>
  <c r="P313" i="3"/>
  <c r="O313" i="3"/>
  <c r="P312" i="3"/>
  <c r="O312" i="3"/>
  <c r="P311" i="3"/>
  <c r="O311" i="3"/>
  <c r="P310" i="3"/>
  <c r="O310" i="3"/>
  <c r="P309" i="3"/>
  <c r="O309" i="3"/>
  <c r="P308" i="3"/>
  <c r="O308" i="3"/>
  <c r="P307" i="3"/>
  <c r="O307" i="3"/>
  <c r="P306" i="3"/>
  <c r="O306" i="3"/>
  <c r="P305" i="3"/>
  <c r="O305" i="3"/>
  <c r="P304" i="3"/>
  <c r="O304" i="3"/>
  <c r="P303" i="3"/>
  <c r="O303" i="3"/>
  <c r="P302" i="3"/>
  <c r="O302" i="3"/>
  <c r="P301" i="3"/>
  <c r="O301" i="3"/>
  <c r="P300" i="3"/>
  <c r="O300" i="3"/>
  <c r="P299" i="3"/>
  <c r="O299" i="3"/>
  <c r="P298" i="3"/>
  <c r="O298" i="3"/>
  <c r="P297" i="3"/>
  <c r="O297" i="3"/>
  <c r="P296" i="3"/>
  <c r="O296" i="3"/>
  <c r="P295" i="3"/>
  <c r="O295" i="3"/>
  <c r="P294" i="3"/>
  <c r="O294" i="3"/>
  <c r="P293" i="3"/>
  <c r="O293" i="3"/>
  <c r="P292" i="3"/>
  <c r="O292" i="3"/>
  <c r="P291" i="3"/>
  <c r="O291" i="3"/>
  <c r="P290" i="3"/>
  <c r="O290" i="3"/>
  <c r="P289" i="3"/>
  <c r="O289" i="3"/>
  <c r="P288" i="3"/>
  <c r="O288" i="3"/>
  <c r="P287" i="3"/>
  <c r="O287" i="3"/>
  <c r="P286" i="3"/>
  <c r="O286" i="3"/>
  <c r="P285" i="3"/>
  <c r="O285" i="3"/>
  <c r="P284" i="3"/>
  <c r="O284" i="3"/>
  <c r="P283" i="3"/>
  <c r="O283" i="3"/>
  <c r="P282" i="3"/>
  <c r="O282" i="3"/>
  <c r="P281" i="3"/>
  <c r="O281" i="3"/>
  <c r="P280" i="3"/>
  <c r="O280" i="3"/>
  <c r="P279" i="3"/>
  <c r="O279" i="3"/>
  <c r="P278" i="3"/>
  <c r="O278" i="3"/>
  <c r="P277" i="3"/>
  <c r="O277" i="3"/>
  <c r="P276" i="3"/>
  <c r="O276" i="3"/>
  <c r="P275" i="3"/>
  <c r="O275" i="3"/>
  <c r="P274" i="3"/>
  <c r="O274" i="3"/>
  <c r="P273" i="3"/>
  <c r="O273" i="3"/>
  <c r="P272" i="3"/>
  <c r="O272" i="3"/>
  <c r="P271" i="3"/>
  <c r="O271" i="3"/>
  <c r="P270" i="3"/>
  <c r="O270" i="3"/>
  <c r="P269" i="3"/>
  <c r="O269" i="3"/>
  <c r="P268" i="3"/>
  <c r="O268" i="3"/>
  <c r="P267" i="3"/>
  <c r="O267" i="3"/>
  <c r="P266" i="3"/>
  <c r="O266" i="3"/>
  <c r="P265" i="3"/>
  <c r="O265" i="3"/>
  <c r="P264" i="3"/>
  <c r="O264" i="3"/>
  <c r="P263" i="3"/>
  <c r="O263" i="3"/>
  <c r="P262" i="3"/>
  <c r="O262" i="3"/>
  <c r="P261" i="3"/>
  <c r="O261" i="3"/>
  <c r="P260" i="3"/>
  <c r="O260" i="3"/>
  <c r="P259" i="3"/>
  <c r="O259" i="3"/>
  <c r="P258" i="3"/>
  <c r="O258" i="3"/>
  <c r="P257" i="3"/>
  <c r="O257" i="3"/>
  <c r="P256" i="3"/>
  <c r="O256" i="3"/>
  <c r="P255" i="3"/>
  <c r="O255" i="3"/>
  <c r="P254" i="3"/>
  <c r="O254" i="3"/>
  <c r="P253" i="3"/>
  <c r="O253" i="3"/>
  <c r="P252" i="3"/>
  <c r="O252" i="3"/>
  <c r="P251" i="3"/>
  <c r="O251" i="3"/>
  <c r="P250" i="3"/>
  <c r="O250" i="3"/>
  <c r="P249" i="3"/>
  <c r="O249" i="3"/>
  <c r="P248" i="3"/>
  <c r="O248" i="3"/>
  <c r="P247" i="3"/>
  <c r="O247" i="3"/>
  <c r="P246" i="3"/>
  <c r="O246" i="3"/>
  <c r="P245" i="3"/>
  <c r="O245" i="3"/>
  <c r="P244" i="3"/>
  <c r="O244" i="3"/>
  <c r="P243" i="3"/>
  <c r="O243" i="3"/>
  <c r="P242" i="3"/>
  <c r="O242" i="3"/>
  <c r="P241" i="3"/>
  <c r="O241" i="3"/>
  <c r="P240" i="3"/>
  <c r="O240" i="3"/>
  <c r="P239" i="3"/>
  <c r="O239" i="3"/>
  <c r="P238" i="3"/>
  <c r="O238" i="3"/>
  <c r="P237" i="3"/>
  <c r="O237" i="3"/>
  <c r="P236" i="3"/>
  <c r="O236" i="3"/>
  <c r="P235" i="3"/>
  <c r="O235" i="3"/>
  <c r="P234" i="3"/>
  <c r="O234" i="3"/>
  <c r="P233" i="3"/>
  <c r="O233" i="3"/>
  <c r="P232" i="3"/>
  <c r="O232" i="3"/>
  <c r="P231" i="3"/>
  <c r="O231" i="3"/>
  <c r="P230" i="3"/>
  <c r="O230" i="3"/>
  <c r="P229" i="3"/>
  <c r="O229" i="3"/>
  <c r="P228" i="3"/>
  <c r="O228" i="3"/>
  <c r="P227" i="3"/>
  <c r="O227" i="3"/>
  <c r="P226" i="3"/>
  <c r="O226" i="3"/>
  <c r="P225" i="3"/>
  <c r="O225" i="3"/>
  <c r="P224" i="3"/>
  <c r="O224" i="3"/>
  <c r="P223" i="3"/>
  <c r="O223" i="3"/>
  <c r="P222" i="3"/>
  <c r="O222" i="3"/>
  <c r="P221" i="3"/>
  <c r="O221" i="3"/>
  <c r="P220" i="3"/>
  <c r="O220" i="3"/>
  <c r="P219" i="3"/>
  <c r="O219" i="3"/>
  <c r="P218" i="3"/>
  <c r="O218" i="3"/>
  <c r="P217" i="3"/>
  <c r="O217" i="3"/>
  <c r="P216" i="3"/>
  <c r="O216" i="3"/>
  <c r="P215" i="3"/>
  <c r="O215" i="3"/>
  <c r="P214" i="3"/>
  <c r="O214" i="3"/>
  <c r="P213" i="3"/>
  <c r="O213" i="3"/>
  <c r="P212" i="3"/>
  <c r="O212" i="3"/>
  <c r="P211" i="3"/>
  <c r="O211" i="3"/>
  <c r="P210" i="3"/>
  <c r="O210" i="3"/>
  <c r="P209" i="3"/>
  <c r="O209" i="3"/>
  <c r="P208" i="3"/>
  <c r="O208" i="3"/>
  <c r="P207" i="3"/>
  <c r="O207" i="3"/>
  <c r="P206" i="3"/>
  <c r="O206" i="3"/>
  <c r="P205" i="3"/>
  <c r="O205" i="3"/>
  <c r="P204" i="3"/>
  <c r="O204" i="3"/>
  <c r="P203" i="3"/>
  <c r="O203" i="3"/>
  <c r="P202" i="3"/>
  <c r="O202" i="3"/>
  <c r="P201" i="3"/>
  <c r="O201" i="3"/>
  <c r="P200" i="3"/>
  <c r="O200" i="3"/>
  <c r="P199" i="3"/>
  <c r="O199" i="3"/>
  <c r="P198" i="3"/>
  <c r="O198" i="3"/>
  <c r="P197" i="3"/>
  <c r="O197" i="3"/>
  <c r="P196" i="3"/>
  <c r="O196" i="3"/>
  <c r="P195" i="3"/>
  <c r="O195" i="3"/>
  <c r="P194" i="3"/>
  <c r="O194" i="3"/>
  <c r="P193" i="3"/>
  <c r="O193" i="3"/>
  <c r="P192" i="3"/>
  <c r="O192" i="3"/>
  <c r="P191" i="3"/>
  <c r="O191" i="3"/>
  <c r="P190" i="3"/>
  <c r="O190" i="3"/>
  <c r="P189" i="3"/>
  <c r="O189" i="3"/>
  <c r="P188" i="3"/>
  <c r="O188" i="3"/>
  <c r="P187" i="3"/>
  <c r="O187" i="3"/>
  <c r="P186" i="3"/>
  <c r="O186" i="3"/>
  <c r="P185" i="3"/>
  <c r="O185" i="3"/>
  <c r="P184" i="3"/>
  <c r="O184" i="3"/>
  <c r="P183" i="3"/>
  <c r="O183" i="3"/>
  <c r="P182" i="3"/>
  <c r="O182" i="3"/>
  <c r="P181" i="3"/>
  <c r="O181" i="3"/>
  <c r="P180" i="3"/>
  <c r="O180" i="3"/>
  <c r="P179" i="3"/>
  <c r="O179" i="3"/>
  <c r="P178" i="3"/>
  <c r="O178" i="3"/>
  <c r="P177" i="3"/>
  <c r="O177" i="3"/>
  <c r="P176" i="3"/>
  <c r="O176" i="3"/>
  <c r="P175" i="3"/>
  <c r="O175" i="3"/>
  <c r="P174" i="3"/>
  <c r="O174" i="3"/>
  <c r="P173" i="3"/>
  <c r="O173" i="3"/>
  <c r="P172" i="3"/>
  <c r="O172" i="3"/>
  <c r="P171" i="3"/>
  <c r="O171" i="3"/>
  <c r="P170" i="3"/>
  <c r="O170" i="3"/>
  <c r="P169" i="3"/>
  <c r="O169" i="3"/>
  <c r="P168" i="3"/>
  <c r="O168" i="3"/>
  <c r="P167" i="3"/>
  <c r="O167" i="3"/>
  <c r="P166" i="3"/>
  <c r="O166" i="3"/>
  <c r="P165" i="3"/>
  <c r="O165" i="3"/>
  <c r="P164" i="3"/>
  <c r="O164" i="3"/>
  <c r="P163" i="3"/>
  <c r="O163" i="3"/>
  <c r="P162" i="3"/>
  <c r="O162" i="3"/>
  <c r="P161" i="3"/>
  <c r="O161" i="3"/>
  <c r="P160" i="3"/>
  <c r="O160" i="3"/>
  <c r="P159" i="3"/>
  <c r="O159" i="3"/>
  <c r="P158" i="3"/>
  <c r="O158" i="3"/>
  <c r="P157" i="3"/>
  <c r="O157" i="3"/>
  <c r="P156" i="3"/>
  <c r="O156" i="3"/>
  <c r="P155" i="3"/>
  <c r="O155" i="3"/>
  <c r="P154" i="3"/>
  <c r="O154" i="3"/>
  <c r="P153" i="3"/>
  <c r="O153" i="3"/>
  <c r="P152" i="3"/>
  <c r="O152" i="3"/>
  <c r="P151" i="3"/>
  <c r="O151" i="3"/>
  <c r="P150" i="3"/>
  <c r="O150" i="3"/>
  <c r="P149" i="3"/>
  <c r="O149" i="3"/>
  <c r="P148" i="3"/>
  <c r="O148" i="3"/>
  <c r="P147" i="3"/>
  <c r="O147" i="3"/>
  <c r="P146" i="3"/>
  <c r="O146" i="3"/>
  <c r="P145" i="3"/>
  <c r="O145" i="3"/>
  <c r="P144" i="3"/>
  <c r="O144" i="3"/>
  <c r="P143" i="3"/>
  <c r="O143" i="3"/>
  <c r="P142" i="3"/>
  <c r="O142" i="3"/>
  <c r="P141" i="3"/>
  <c r="O141" i="3"/>
  <c r="P140" i="3"/>
  <c r="O140" i="3"/>
  <c r="P139" i="3"/>
  <c r="O139" i="3"/>
  <c r="P138" i="3"/>
  <c r="O138" i="3"/>
  <c r="P137" i="3"/>
  <c r="O137" i="3"/>
  <c r="P136" i="3"/>
  <c r="O136" i="3"/>
  <c r="P135" i="3"/>
  <c r="O135" i="3"/>
  <c r="P134" i="3"/>
  <c r="O134" i="3"/>
  <c r="P133" i="3"/>
  <c r="O133" i="3"/>
  <c r="P132" i="3"/>
  <c r="O132" i="3"/>
  <c r="P131" i="3"/>
  <c r="O131" i="3"/>
  <c r="P130" i="3"/>
  <c r="O130" i="3"/>
  <c r="P129" i="3"/>
  <c r="O129" i="3"/>
  <c r="P128" i="3"/>
  <c r="O128" i="3"/>
  <c r="P127" i="3"/>
  <c r="O127" i="3"/>
  <c r="P126" i="3"/>
  <c r="O126" i="3"/>
  <c r="P125" i="3"/>
  <c r="O125" i="3"/>
  <c r="P124" i="3"/>
  <c r="O124" i="3"/>
  <c r="P123" i="3"/>
  <c r="O123" i="3"/>
  <c r="P122" i="3"/>
  <c r="O122" i="3"/>
  <c r="P121" i="3"/>
  <c r="O121" i="3"/>
  <c r="P120" i="3"/>
  <c r="O120" i="3"/>
  <c r="P119" i="3"/>
  <c r="O119" i="3"/>
  <c r="P118" i="3"/>
  <c r="O118" i="3"/>
  <c r="P117" i="3"/>
  <c r="O117" i="3"/>
  <c r="P116" i="3"/>
  <c r="O116" i="3"/>
  <c r="P115" i="3"/>
  <c r="O115" i="3"/>
  <c r="P114" i="3"/>
  <c r="O114" i="3"/>
  <c r="P113" i="3"/>
  <c r="O113" i="3"/>
  <c r="P112" i="3"/>
  <c r="O112" i="3"/>
  <c r="P111" i="3"/>
  <c r="O111" i="3"/>
  <c r="P110" i="3"/>
  <c r="O110" i="3"/>
  <c r="P109" i="3"/>
  <c r="O109" i="3"/>
  <c r="P108" i="3"/>
  <c r="O108" i="3"/>
  <c r="P107" i="3"/>
  <c r="O107" i="3"/>
  <c r="P106" i="3"/>
  <c r="O106" i="3"/>
  <c r="P105" i="3"/>
  <c r="O105" i="3"/>
  <c r="P104" i="3"/>
  <c r="O104" i="3"/>
  <c r="P103" i="3"/>
  <c r="O103" i="3"/>
  <c r="P102" i="3"/>
  <c r="O102" i="3"/>
  <c r="P101" i="3"/>
  <c r="O101" i="3"/>
  <c r="P100" i="3"/>
  <c r="O100" i="3"/>
  <c r="P99" i="3"/>
  <c r="O99" i="3"/>
  <c r="P98" i="3"/>
  <c r="O98" i="3"/>
  <c r="P97" i="3"/>
  <c r="O97" i="3"/>
  <c r="P96" i="3"/>
  <c r="O96" i="3"/>
  <c r="P95" i="3"/>
  <c r="O95" i="3"/>
  <c r="P94" i="3"/>
  <c r="O94" i="3"/>
  <c r="P93" i="3"/>
  <c r="O93" i="3"/>
  <c r="P92" i="3"/>
  <c r="O92" i="3"/>
  <c r="P91" i="3"/>
  <c r="O91" i="3"/>
  <c r="P90" i="3"/>
  <c r="O90" i="3"/>
  <c r="P89" i="3"/>
  <c r="O89" i="3"/>
  <c r="P88" i="3"/>
  <c r="O88" i="3"/>
  <c r="P87" i="3"/>
  <c r="O87" i="3"/>
  <c r="P86" i="3"/>
  <c r="O86" i="3"/>
  <c r="P85" i="3"/>
  <c r="O85" i="3"/>
  <c r="P84" i="3"/>
  <c r="O84" i="3"/>
  <c r="P83" i="3"/>
  <c r="O83" i="3"/>
  <c r="P82" i="3"/>
  <c r="O82" i="3"/>
  <c r="P81" i="3"/>
  <c r="O81" i="3"/>
  <c r="P80" i="3"/>
  <c r="O80" i="3"/>
  <c r="P79" i="3"/>
  <c r="O79" i="3"/>
  <c r="P78" i="3"/>
  <c r="O78" i="3"/>
  <c r="P77" i="3"/>
  <c r="O77" i="3"/>
  <c r="P76" i="3"/>
  <c r="O76" i="3"/>
  <c r="P75" i="3"/>
  <c r="O75" i="3"/>
  <c r="P74" i="3"/>
  <c r="O74" i="3"/>
  <c r="P73" i="3"/>
  <c r="O73" i="3"/>
  <c r="P72" i="3"/>
  <c r="O72" i="3"/>
  <c r="P71" i="3"/>
  <c r="O71" i="3"/>
  <c r="P70" i="3"/>
  <c r="O70" i="3"/>
  <c r="P69" i="3"/>
  <c r="O69" i="3"/>
  <c r="P68" i="3"/>
  <c r="O68" i="3"/>
  <c r="P67" i="3"/>
  <c r="O67" i="3"/>
  <c r="P66" i="3"/>
  <c r="O66" i="3"/>
  <c r="P65" i="3"/>
  <c r="O65" i="3"/>
  <c r="P64" i="3"/>
  <c r="O64" i="3"/>
  <c r="P63" i="3"/>
  <c r="O63" i="3"/>
  <c r="P62" i="3"/>
  <c r="O62" i="3"/>
  <c r="P61" i="3"/>
  <c r="O61" i="3"/>
  <c r="P60" i="3"/>
  <c r="O60" i="3"/>
  <c r="P59" i="3"/>
  <c r="O59" i="3"/>
  <c r="P58" i="3"/>
  <c r="O58" i="3"/>
  <c r="P57" i="3"/>
  <c r="O57" i="3"/>
  <c r="P56" i="3"/>
  <c r="O56" i="3"/>
  <c r="P55" i="3"/>
  <c r="O55" i="3"/>
  <c r="P54" i="3"/>
  <c r="O54" i="3"/>
  <c r="P53" i="3"/>
  <c r="O53" i="3"/>
  <c r="P52" i="3"/>
  <c r="O52" i="3"/>
  <c r="P51" i="3"/>
  <c r="O51" i="3"/>
  <c r="P50" i="3"/>
  <c r="O50" i="3"/>
  <c r="P49" i="3"/>
  <c r="O49" i="3"/>
  <c r="P48" i="3"/>
  <c r="O48" i="3"/>
  <c r="P47" i="3"/>
  <c r="O47" i="3"/>
  <c r="P46" i="3"/>
  <c r="O46" i="3"/>
  <c r="P45" i="3"/>
  <c r="O45" i="3"/>
  <c r="P44" i="3"/>
  <c r="O44" i="3"/>
  <c r="P43" i="3"/>
  <c r="O43" i="3"/>
  <c r="P42" i="3"/>
  <c r="O42" i="3"/>
  <c r="P41" i="3"/>
  <c r="O41" i="3"/>
  <c r="P40" i="3"/>
  <c r="O40" i="3"/>
  <c r="P39" i="3"/>
  <c r="O39" i="3"/>
  <c r="P38" i="3"/>
  <c r="O38" i="3"/>
  <c r="P37" i="3"/>
  <c r="O37" i="3"/>
  <c r="P36" i="3"/>
  <c r="O36" i="3"/>
  <c r="P35" i="3"/>
  <c r="O35" i="3"/>
  <c r="P34" i="3"/>
  <c r="O34" i="3"/>
  <c r="P33" i="3"/>
  <c r="O33" i="3"/>
  <c r="P32" i="3"/>
  <c r="O32" i="3"/>
  <c r="P31" i="3"/>
  <c r="O31" i="3"/>
  <c r="P30" i="3"/>
  <c r="O30" i="3"/>
  <c r="P29" i="3"/>
  <c r="O29" i="3"/>
  <c r="P28" i="3"/>
  <c r="O28" i="3"/>
  <c r="P27" i="3"/>
  <c r="O27" i="3"/>
  <c r="P26" i="3"/>
  <c r="O26" i="3"/>
  <c r="P25" i="3"/>
  <c r="O25" i="3"/>
  <c r="P24" i="3"/>
  <c r="O24" i="3"/>
  <c r="P23" i="3"/>
  <c r="O23" i="3"/>
  <c r="P22" i="3"/>
  <c r="O22" i="3"/>
  <c r="P21" i="3"/>
  <c r="O21" i="3"/>
  <c r="P20" i="3"/>
  <c r="O20" i="3"/>
  <c r="P19" i="3"/>
  <c r="O19" i="3"/>
  <c r="P18" i="3"/>
  <c r="O18" i="3"/>
  <c r="P17" i="3"/>
  <c r="O17" i="3"/>
  <c r="P16" i="3"/>
  <c r="O16" i="3"/>
  <c r="P15" i="3"/>
  <c r="O15" i="3"/>
  <c r="P14" i="3"/>
  <c r="O14" i="3"/>
  <c r="P13" i="3"/>
  <c r="O13" i="3"/>
  <c r="P12" i="3"/>
  <c r="O12" i="3"/>
  <c r="P11" i="3"/>
  <c r="O11" i="3"/>
  <c r="P10" i="3"/>
  <c r="O10" i="3"/>
  <c r="P9" i="3"/>
  <c r="O9" i="3"/>
  <c r="P8" i="3"/>
  <c r="O8" i="3"/>
  <c r="P7" i="3"/>
  <c r="O7" i="3"/>
  <c r="P6" i="3"/>
  <c r="O6" i="3"/>
  <c r="P5" i="3"/>
  <c r="O5" i="3"/>
  <c r="G677" i="3"/>
  <c r="F677" i="3"/>
  <c r="G676" i="3"/>
  <c r="F676" i="3"/>
  <c r="G675" i="3"/>
  <c r="F675" i="3"/>
  <c r="G674" i="3"/>
  <c r="F674" i="3"/>
  <c r="G673" i="3"/>
  <c r="F673" i="3"/>
  <c r="G672" i="3"/>
  <c r="F672" i="3"/>
  <c r="G671" i="3"/>
  <c r="F671" i="3"/>
  <c r="G670" i="3"/>
  <c r="F670" i="3"/>
  <c r="G669" i="3"/>
  <c r="F669" i="3"/>
  <c r="G668" i="3"/>
  <c r="F668" i="3"/>
  <c r="G667" i="3"/>
  <c r="F667" i="3"/>
  <c r="G666" i="3"/>
  <c r="F666" i="3"/>
  <c r="G665" i="3"/>
  <c r="F665" i="3"/>
  <c r="G664" i="3"/>
  <c r="F664" i="3"/>
  <c r="G663" i="3"/>
  <c r="F663" i="3"/>
  <c r="G662" i="3"/>
  <c r="F662" i="3"/>
  <c r="G661" i="3"/>
  <c r="F661" i="3"/>
  <c r="G660" i="3"/>
  <c r="F660" i="3"/>
  <c r="G659" i="3"/>
  <c r="F659" i="3"/>
  <c r="G658" i="3"/>
  <c r="F658" i="3"/>
  <c r="G657" i="3"/>
  <c r="F657" i="3"/>
  <c r="G656" i="3"/>
  <c r="F656" i="3"/>
  <c r="G655" i="3"/>
  <c r="F655" i="3"/>
  <c r="G654" i="3"/>
  <c r="F654" i="3"/>
  <c r="G653" i="3"/>
  <c r="F653" i="3"/>
  <c r="G652" i="3"/>
  <c r="F652" i="3"/>
  <c r="G651" i="3"/>
  <c r="F651" i="3"/>
  <c r="G650" i="3"/>
  <c r="F650" i="3"/>
  <c r="G649" i="3"/>
  <c r="F649" i="3"/>
  <c r="G648" i="3"/>
  <c r="F648" i="3"/>
  <c r="G647" i="3"/>
  <c r="F647" i="3"/>
  <c r="G646" i="3"/>
  <c r="F646" i="3"/>
  <c r="G645" i="3"/>
  <c r="F645" i="3"/>
  <c r="G644" i="3"/>
  <c r="F644" i="3"/>
  <c r="G643" i="3"/>
  <c r="F643" i="3"/>
  <c r="G642" i="3"/>
  <c r="F642" i="3"/>
  <c r="G641" i="3"/>
  <c r="F641" i="3"/>
  <c r="G640" i="3"/>
  <c r="F640" i="3"/>
  <c r="G639" i="3"/>
  <c r="F639" i="3"/>
  <c r="G638" i="3"/>
  <c r="F638" i="3"/>
  <c r="G637" i="3"/>
  <c r="F637" i="3"/>
  <c r="G636" i="3"/>
  <c r="F636" i="3"/>
  <c r="G635" i="3"/>
  <c r="F635" i="3"/>
  <c r="G634" i="3"/>
  <c r="F634" i="3"/>
  <c r="G633" i="3"/>
  <c r="F633" i="3"/>
  <c r="G632" i="3"/>
  <c r="F632" i="3"/>
  <c r="G631" i="3"/>
  <c r="F631" i="3"/>
  <c r="G630" i="3"/>
  <c r="F630" i="3"/>
  <c r="G629" i="3"/>
  <c r="F629" i="3"/>
  <c r="G628" i="3"/>
  <c r="F628" i="3"/>
  <c r="G627" i="3"/>
  <c r="F627" i="3"/>
  <c r="G626" i="3"/>
  <c r="F626" i="3"/>
  <c r="G625" i="3"/>
  <c r="F625" i="3"/>
  <c r="G624" i="3"/>
  <c r="F624" i="3"/>
  <c r="G623" i="3"/>
  <c r="F623" i="3"/>
  <c r="G622" i="3"/>
  <c r="F622" i="3"/>
  <c r="G621" i="3"/>
  <c r="F621" i="3"/>
  <c r="G620" i="3"/>
  <c r="F620" i="3"/>
  <c r="G619" i="3"/>
  <c r="F619" i="3"/>
  <c r="G618" i="3"/>
  <c r="F618" i="3"/>
  <c r="G617" i="3"/>
  <c r="F617" i="3"/>
  <c r="G616" i="3"/>
  <c r="F616" i="3"/>
  <c r="G615" i="3"/>
  <c r="F615" i="3"/>
  <c r="G614" i="3"/>
  <c r="F614" i="3"/>
  <c r="G613" i="3"/>
  <c r="F613" i="3"/>
  <c r="G612" i="3"/>
  <c r="F612" i="3"/>
  <c r="G611" i="3"/>
  <c r="F611" i="3"/>
  <c r="G610" i="3"/>
  <c r="F610" i="3"/>
  <c r="G609" i="3"/>
  <c r="F609" i="3"/>
  <c r="G608" i="3"/>
  <c r="F608" i="3"/>
  <c r="G607" i="3"/>
  <c r="F607" i="3"/>
  <c r="G606" i="3"/>
  <c r="F606" i="3"/>
  <c r="G605" i="3"/>
  <c r="F605" i="3"/>
  <c r="G604" i="3"/>
  <c r="F604" i="3"/>
  <c r="G603" i="3"/>
  <c r="F603" i="3"/>
  <c r="G602" i="3"/>
  <c r="F602" i="3"/>
  <c r="G601" i="3"/>
  <c r="F601" i="3"/>
  <c r="G600" i="3"/>
  <c r="F600" i="3"/>
  <c r="G599" i="3"/>
  <c r="F599" i="3"/>
  <c r="G598" i="3"/>
  <c r="F598" i="3"/>
  <c r="G597" i="3"/>
  <c r="F597" i="3"/>
  <c r="G596" i="3"/>
  <c r="F596" i="3"/>
  <c r="G595" i="3"/>
  <c r="F595" i="3"/>
  <c r="G594" i="3"/>
  <c r="F594" i="3"/>
  <c r="G593" i="3"/>
  <c r="F593" i="3"/>
  <c r="G592" i="3"/>
  <c r="F592" i="3"/>
  <c r="G591" i="3"/>
  <c r="F591" i="3"/>
  <c r="G590" i="3"/>
  <c r="F590" i="3"/>
  <c r="G589" i="3"/>
  <c r="F589" i="3"/>
  <c r="G588" i="3"/>
  <c r="F588" i="3"/>
  <c r="G587" i="3"/>
  <c r="F587" i="3"/>
  <c r="G586" i="3"/>
  <c r="F586" i="3"/>
  <c r="G585" i="3"/>
  <c r="F585" i="3"/>
  <c r="G584" i="3"/>
  <c r="F584" i="3"/>
  <c r="G583" i="3"/>
  <c r="F583" i="3"/>
  <c r="G582" i="3"/>
  <c r="F582" i="3"/>
  <c r="G581" i="3"/>
  <c r="F581" i="3"/>
  <c r="G580" i="3"/>
  <c r="F580" i="3"/>
  <c r="G579" i="3"/>
  <c r="F579" i="3"/>
  <c r="G578" i="3"/>
  <c r="F578" i="3"/>
  <c r="G577" i="3"/>
  <c r="F577" i="3"/>
  <c r="G576" i="3"/>
  <c r="F576" i="3"/>
  <c r="G575" i="3"/>
  <c r="F575" i="3"/>
  <c r="G574" i="3"/>
  <c r="F574" i="3"/>
  <c r="G573" i="3"/>
  <c r="F573" i="3"/>
  <c r="G572" i="3"/>
  <c r="F572" i="3"/>
  <c r="G571" i="3"/>
  <c r="F571" i="3"/>
  <c r="G570" i="3"/>
  <c r="F570" i="3"/>
  <c r="G569" i="3"/>
  <c r="F569" i="3"/>
  <c r="G568" i="3"/>
  <c r="F568" i="3"/>
  <c r="G567" i="3"/>
  <c r="F567" i="3"/>
  <c r="G566" i="3"/>
  <c r="F566" i="3"/>
  <c r="G565" i="3"/>
  <c r="F565" i="3"/>
  <c r="G564" i="3"/>
  <c r="F564" i="3"/>
  <c r="G563" i="3"/>
  <c r="F563" i="3"/>
  <c r="G562" i="3"/>
  <c r="F562" i="3"/>
  <c r="G561" i="3"/>
  <c r="F561" i="3"/>
  <c r="G560" i="3"/>
  <c r="F560" i="3"/>
  <c r="G559" i="3"/>
  <c r="F559" i="3"/>
  <c r="G558" i="3"/>
  <c r="F558" i="3"/>
  <c r="G557" i="3"/>
  <c r="F557" i="3"/>
  <c r="G556" i="3"/>
  <c r="F556" i="3"/>
  <c r="G555" i="3"/>
  <c r="F555" i="3"/>
  <c r="G554" i="3"/>
  <c r="F554" i="3"/>
  <c r="G553" i="3"/>
  <c r="F553" i="3"/>
  <c r="G552" i="3"/>
  <c r="F552" i="3"/>
  <c r="G551" i="3"/>
  <c r="F551" i="3"/>
  <c r="G550" i="3"/>
  <c r="F550" i="3"/>
  <c r="G549" i="3"/>
  <c r="F549" i="3"/>
  <c r="G548" i="3"/>
  <c r="F548" i="3"/>
  <c r="G547" i="3"/>
  <c r="F547" i="3"/>
  <c r="G546" i="3"/>
  <c r="F546" i="3"/>
  <c r="G545" i="3"/>
  <c r="F545" i="3"/>
  <c r="G544" i="3"/>
  <c r="F544" i="3"/>
  <c r="G543" i="3"/>
  <c r="F543" i="3"/>
  <c r="G542" i="3"/>
  <c r="F542" i="3"/>
  <c r="G541" i="3"/>
  <c r="F541" i="3"/>
  <c r="G540" i="3"/>
  <c r="F540" i="3"/>
  <c r="G539" i="3"/>
  <c r="F539" i="3"/>
  <c r="G538" i="3"/>
  <c r="F538" i="3"/>
  <c r="G537" i="3"/>
  <c r="F537" i="3"/>
  <c r="G536" i="3"/>
  <c r="F536" i="3"/>
  <c r="G535" i="3"/>
  <c r="F535" i="3"/>
  <c r="G534" i="3"/>
  <c r="F534" i="3"/>
  <c r="G533" i="3"/>
  <c r="F533" i="3"/>
  <c r="G532" i="3"/>
  <c r="F532" i="3"/>
  <c r="G531" i="3"/>
  <c r="F531" i="3"/>
  <c r="G530" i="3"/>
  <c r="F530" i="3"/>
  <c r="G529" i="3"/>
  <c r="F529" i="3"/>
  <c r="G528" i="3"/>
  <c r="F528" i="3"/>
  <c r="G527" i="3"/>
  <c r="F527" i="3"/>
  <c r="G526" i="3"/>
  <c r="F526" i="3"/>
  <c r="G525" i="3"/>
  <c r="F525" i="3"/>
  <c r="G524" i="3"/>
  <c r="F524" i="3"/>
  <c r="G523" i="3"/>
  <c r="F523" i="3"/>
  <c r="G522" i="3"/>
  <c r="F522" i="3"/>
  <c r="G521" i="3"/>
  <c r="F521" i="3"/>
  <c r="G520" i="3"/>
  <c r="F520" i="3"/>
  <c r="G519" i="3"/>
  <c r="F519" i="3"/>
  <c r="G518" i="3"/>
  <c r="F518" i="3"/>
  <c r="G517" i="3"/>
  <c r="F517" i="3"/>
  <c r="G516" i="3"/>
  <c r="F516" i="3"/>
  <c r="G515" i="3"/>
  <c r="F515" i="3"/>
  <c r="G514" i="3"/>
  <c r="F514" i="3"/>
  <c r="G513" i="3"/>
  <c r="F513" i="3"/>
  <c r="G512" i="3"/>
  <c r="F512" i="3"/>
  <c r="G511" i="3"/>
  <c r="F511" i="3"/>
  <c r="G510" i="3"/>
  <c r="F510" i="3"/>
  <c r="G509" i="3"/>
  <c r="F509" i="3"/>
  <c r="G508" i="3"/>
  <c r="F508" i="3"/>
  <c r="G507" i="3"/>
  <c r="F507" i="3"/>
  <c r="G506" i="3"/>
  <c r="F506" i="3"/>
  <c r="G505" i="3"/>
  <c r="F505" i="3"/>
  <c r="G504" i="3"/>
  <c r="F504" i="3"/>
  <c r="G503" i="3"/>
  <c r="F503" i="3"/>
  <c r="G502" i="3"/>
  <c r="F502" i="3"/>
  <c r="G501" i="3"/>
  <c r="F501" i="3"/>
  <c r="G500" i="3"/>
  <c r="F500" i="3"/>
  <c r="G499" i="3"/>
  <c r="F499" i="3"/>
  <c r="G498" i="3"/>
  <c r="F498" i="3"/>
  <c r="G497" i="3"/>
  <c r="F497" i="3"/>
  <c r="G496" i="3"/>
  <c r="F496" i="3"/>
  <c r="G495" i="3"/>
  <c r="F495" i="3"/>
  <c r="G494" i="3"/>
  <c r="F494" i="3"/>
  <c r="G493" i="3"/>
  <c r="F493" i="3"/>
  <c r="G492" i="3"/>
  <c r="F492" i="3"/>
  <c r="G491" i="3"/>
  <c r="F491" i="3"/>
  <c r="G490" i="3"/>
  <c r="F490" i="3"/>
  <c r="G489" i="3"/>
  <c r="F489" i="3"/>
  <c r="G488" i="3"/>
  <c r="F488" i="3"/>
  <c r="G487" i="3"/>
  <c r="F487" i="3"/>
  <c r="G486" i="3"/>
  <c r="F486" i="3"/>
  <c r="G485" i="3"/>
  <c r="F485" i="3"/>
  <c r="G484" i="3"/>
  <c r="F484" i="3"/>
  <c r="G483" i="3"/>
  <c r="F483" i="3"/>
  <c r="G482" i="3"/>
  <c r="F482" i="3"/>
  <c r="G481" i="3"/>
  <c r="F481" i="3"/>
  <c r="G480" i="3"/>
  <c r="F480" i="3"/>
  <c r="G479" i="3"/>
  <c r="F479" i="3"/>
  <c r="G478" i="3"/>
  <c r="F478" i="3"/>
  <c r="G477" i="3"/>
  <c r="F477" i="3"/>
  <c r="G476" i="3"/>
  <c r="F476" i="3"/>
  <c r="G475" i="3"/>
  <c r="F475" i="3"/>
  <c r="G474" i="3"/>
  <c r="F474" i="3"/>
  <c r="G473" i="3"/>
  <c r="F473" i="3"/>
  <c r="G472" i="3"/>
  <c r="F472" i="3"/>
  <c r="G471" i="3"/>
  <c r="F471" i="3"/>
  <c r="G470" i="3"/>
  <c r="F470" i="3"/>
  <c r="G469" i="3"/>
  <c r="F469" i="3"/>
  <c r="G468" i="3"/>
  <c r="F468" i="3"/>
  <c r="G467" i="3"/>
  <c r="F467" i="3"/>
  <c r="G466" i="3"/>
  <c r="F466" i="3"/>
  <c r="G465" i="3"/>
  <c r="F465" i="3"/>
  <c r="G464" i="3"/>
  <c r="F464" i="3"/>
  <c r="G463" i="3"/>
  <c r="F463" i="3"/>
  <c r="G462" i="3"/>
  <c r="F462" i="3"/>
  <c r="G461" i="3"/>
  <c r="F461" i="3"/>
  <c r="G460" i="3"/>
  <c r="F460" i="3"/>
  <c r="G459" i="3"/>
  <c r="F459" i="3"/>
  <c r="G458" i="3"/>
  <c r="F458" i="3"/>
  <c r="G457" i="3"/>
  <c r="F457" i="3"/>
  <c r="G456" i="3"/>
  <c r="F456" i="3"/>
  <c r="G455" i="3"/>
  <c r="F455" i="3"/>
  <c r="G454" i="3"/>
  <c r="F454" i="3"/>
  <c r="G453" i="3"/>
  <c r="F453" i="3"/>
  <c r="G452" i="3"/>
  <c r="F452" i="3"/>
  <c r="G451" i="3"/>
  <c r="F451" i="3"/>
  <c r="G450" i="3"/>
  <c r="F450" i="3"/>
  <c r="G449" i="3"/>
  <c r="F449" i="3"/>
  <c r="G448" i="3"/>
  <c r="F448" i="3"/>
  <c r="G447" i="3"/>
  <c r="F447" i="3"/>
  <c r="G446" i="3"/>
  <c r="F446" i="3"/>
  <c r="G445" i="3"/>
  <c r="F445" i="3"/>
  <c r="G444" i="3"/>
  <c r="F444" i="3"/>
  <c r="G443" i="3"/>
  <c r="F443" i="3"/>
  <c r="G442" i="3"/>
  <c r="F442" i="3"/>
  <c r="G441" i="3"/>
  <c r="F441" i="3"/>
  <c r="G440" i="3"/>
  <c r="F440" i="3"/>
  <c r="G439" i="3"/>
  <c r="F439" i="3"/>
  <c r="G438" i="3"/>
  <c r="F438" i="3"/>
  <c r="G437" i="3"/>
  <c r="F437" i="3"/>
  <c r="G436" i="3"/>
  <c r="F436" i="3"/>
  <c r="G435" i="3"/>
  <c r="F435" i="3"/>
  <c r="G434" i="3"/>
  <c r="F434" i="3"/>
  <c r="G433" i="3"/>
  <c r="F433" i="3"/>
  <c r="G432" i="3"/>
  <c r="F432" i="3"/>
  <c r="G431" i="3"/>
  <c r="F431" i="3"/>
  <c r="G430" i="3"/>
  <c r="F430" i="3"/>
  <c r="G429" i="3"/>
  <c r="F429" i="3"/>
  <c r="G428" i="3"/>
  <c r="F428" i="3"/>
  <c r="G427" i="3"/>
  <c r="F427" i="3"/>
  <c r="G426" i="3"/>
  <c r="F426" i="3"/>
  <c r="G425" i="3"/>
  <c r="F425" i="3"/>
  <c r="G424" i="3"/>
  <c r="F424" i="3"/>
  <c r="G423" i="3"/>
  <c r="F423" i="3"/>
  <c r="G422" i="3"/>
  <c r="F422" i="3"/>
  <c r="G421" i="3"/>
  <c r="F421" i="3"/>
  <c r="G420" i="3"/>
  <c r="F420" i="3"/>
  <c r="G419" i="3"/>
  <c r="F419" i="3"/>
  <c r="G418" i="3"/>
  <c r="F418" i="3"/>
  <c r="G417" i="3"/>
  <c r="F417" i="3"/>
  <c r="G416" i="3"/>
  <c r="F416" i="3"/>
  <c r="G415" i="3"/>
  <c r="F415" i="3"/>
  <c r="G414" i="3"/>
  <c r="F414" i="3"/>
  <c r="G413" i="3"/>
  <c r="F413" i="3"/>
  <c r="G412" i="3"/>
  <c r="F412" i="3"/>
  <c r="G411" i="3"/>
  <c r="F411" i="3"/>
  <c r="G410" i="3"/>
  <c r="F410" i="3"/>
  <c r="G409" i="3"/>
  <c r="F409" i="3"/>
  <c r="G408" i="3"/>
  <c r="F408" i="3"/>
  <c r="G407" i="3"/>
  <c r="F407" i="3"/>
  <c r="G406" i="3"/>
  <c r="F406" i="3"/>
  <c r="G405" i="3"/>
  <c r="F405" i="3"/>
  <c r="G404" i="3"/>
  <c r="F404" i="3"/>
  <c r="G403" i="3"/>
  <c r="F403" i="3"/>
  <c r="G402" i="3"/>
  <c r="F402" i="3"/>
  <c r="G401" i="3"/>
  <c r="F401" i="3"/>
  <c r="G400" i="3"/>
  <c r="F400" i="3"/>
  <c r="G399" i="3"/>
  <c r="F399" i="3"/>
  <c r="G398" i="3"/>
  <c r="F398" i="3"/>
  <c r="G397" i="3"/>
  <c r="F397" i="3"/>
  <c r="G396" i="3"/>
  <c r="F396" i="3"/>
  <c r="G395" i="3"/>
  <c r="F395" i="3"/>
  <c r="G394" i="3"/>
  <c r="F394" i="3"/>
  <c r="G393" i="3"/>
  <c r="F393" i="3"/>
  <c r="G392" i="3"/>
  <c r="F392" i="3"/>
  <c r="G391" i="3"/>
  <c r="F391" i="3"/>
  <c r="G390" i="3"/>
  <c r="F390" i="3"/>
  <c r="G389" i="3"/>
  <c r="F389" i="3"/>
  <c r="G388" i="3"/>
  <c r="F388" i="3"/>
  <c r="G387" i="3"/>
  <c r="F387" i="3"/>
  <c r="G386" i="3"/>
  <c r="F386" i="3"/>
  <c r="G385" i="3"/>
  <c r="F385" i="3"/>
  <c r="G384" i="3"/>
  <c r="F384" i="3"/>
  <c r="G383" i="3"/>
  <c r="F383" i="3"/>
  <c r="G382" i="3"/>
  <c r="F382" i="3"/>
  <c r="G381" i="3"/>
  <c r="F381" i="3"/>
  <c r="G380" i="3"/>
  <c r="F380" i="3"/>
  <c r="G379" i="3"/>
  <c r="F379" i="3"/>
  <c r="G378" i="3"/>
  <c r="F378" i="3"/>
  <c r="G377" i="3"/>
  <c r="F377" i="3"/>
  <c r="G376" i="3"/>
  <c r="F376" i="3"/>
  <c r="G375" i="3"/>
  <c r="F375" i="3"/>
  <c r="G374" i="3"/>
  <c r="F374" i="3"/>
  <c r="G373" i="3"/>
  <c r="F373" i="3"/>
  <c r="G372" i="3"/>
  <c r="F372" i="3"/>
  <c r="G371" i="3"/>
  <c r="F371" i="3"/>
  <c r="G370" i="3"/>
  <c r="F370" i="3"/>
  <c r="G369" i="3"/>
  <c r="F369" i="3"/>
  <c r="G368" i="3"/>
  <c r="F368" i="3"/>
  <c r="G367" i="3"/>
  <c r="F367" i="3"/>
  <c r="G366" i="3"/>
  <c r="F366" i="3"/>
  <c r="G365" i="3"/>
  <c r="F365" i="3"/>
  <c r="G364" i="3"/>
  <c r="F364" i="3"/>
  <c r="G363" i="3"/>
  <c r="F363" i="3"/>
  <c r="G362" i="3"/>
  <c r="F362" i="3"/>
  <c r="G361" i="3"/>
  <c r="F361" i="3"/>
  <c r="G360" i="3"/>
  <c r="F360" i="3"/>
  <c r="G359" i="3"/>
  <c r="F359" i="3"/>
  <c r="G358" i="3"/>
  <c r="F358" i="3"/>
  <c r="G357" i="3"/>
  <c r="F357" i="3"/>
  <c r="G356" i="3"/>
  <c r="F356" i="3"/>
  <c r="G355" i="3"/>
  <c r="F355" i="3"/>
  <c r="G354" i="3"/>
  <c r="F354" i="3"/>
  <c r="G353" i="3"/>
  <c r="F353" i="3"/>
  <c r="G352" i="3"/>
  <c r="F352" i="3"/>
  <c r="G351" i="3"/>
  <c r="F351" i="3"/>
  <c r="G350" i="3"/>
  <c r="F350" i="3"/>
  <c r="G349" i="3"/>
  <c r="F349" i="3"/>
  <c r="G348" i="3"/>
  <c r="F348" i="3"/>
  <c r="G347" i="3"/>
  <c r="F347" i="3"/>
  <c r="G346" i="3"/>
  <c r="F346" i="3"/>
  <c r="G345" i="3"/>
  <c r="F345" i="3"/>
  <c r="G344" i="3"/>
  <c r="F344" i="3"/>
  <c r="G343" i="3"/>
  <c r="F343" i="3"/>
  <c r="G342" i="3"/>
  <c r="F342" i="3"/>
  <c r="G341" i="3"/>
  <c r="F341" i="3"/>
  <c r="G340" i="3"/>
  <c r="F340" i="3"/>
  <c r="G339" i="3"/>
  <c r="F339" i="3"/>
  <c r="G338" i="3"/>
  <c r="F338" i="3"/>
  <c r="G337" i="3"/>
  <c r="F337" i="3"/>
  <c r="G336" i="3"/>
  <c r="F336" i="3"/>
  <c r="G335" i="3"/>
  <c r="F335" i="3"/>
  <c r="G334" i="3"/>
  <c r="F334" i="3"/>
  <c r="G333" i="3"/>
  <c r="F333" i="3"/>
  <c r="G332" i="3"/>
  <c r="F332" i="3"/>
  <c r="G331" i="3"/>
  <c r="F331" i="3"/>
  <c r="G330" i="3"/>
  <c r="F330" i="3"/>
  <c r="G329" i="3"/>
  <c r="F329" i="3"/>
  <c r="G328" i="3"/>
  <c r="F328" i="3"/>
  <c r="G327" i="3"/>
  <c r="F327" i="3"/>
  <c r="G326" i="3"/>
  <c r="F326" i="3"/>
  <c r="G325" i="3"/>
  <c r="F325" i="3"/>
  <c r="G324" i="3"/>
  <c r="F324" i="3"/>
  <c r="G323" i="3"/>
  <c r="F323" i="3"/>
  <c r="G322" i="3"/>
  <c r="F322" i="3"/>
  <c r="G321" i="3"/>
  <c r="F321" i="3"/>
  <c r="G320" i="3"/>
  <c r="F320" i="3"/>
  <c r="G319" i="3"/>
  <c r="F319" i="3"/>
  <c r="G318" i="3"/>
  <c r="F318" i="3"/>
  <c r="G317" i="3"/>
  <c r="F317" i="3"/>
  <c r="G316" i="3"/>
  <c r="F316" i="3"/>
  <c r="G315" i="3"/>
  <c r="F315" i="3"/>
  <c r="G314" i="3"/>
  <c r="F314" i="3"/>
  <c r="G313" i="3"/>
  <c r="F313" i="3"/>
  <c r="G312" i="3"/>
  <c r="F312" i="3"/>
  <c r="G311" i="3"/>
  <c r="F311" i="3"/>
  <c r="G310" i="3"/>
  <c r="F310" i="3"/>
  <c r="G309" i="3"/>
  <c r="F309" i="3"/>
  <c r="G308" i="3"/>
  <c r="F308" i="3"/>
  <c r="G307" i="3"/>
  <c r="F307" i="3"/>
  <c r="G306" i="3"/>
  <c r="F306" i="3"/>
  <c r="G305" i="3"/>
  <c r="F305" i="3"/>
  <c r="G304" i="3"/>
  <c r="F304" i="3"/>
  <c r="G303" i="3"/>
  <c r="F303" i="3"/>
  <c r="G302" i="3"/>
  <c r="F302" i="3"/>
  <c r="G301" i="3"/>
  <c r="F301" i="3"/>
  <c r="G300" i="3"/>
  <c r="F300" i="3"/>
  <c r="G299" i="3"/>
  <c r="F299" i="3"/>
  <c r="G298" i="3"/>
  <c r="F298" i="3"/>
  <c r="G297" i="3"/>
  <c r="F297" i="3"/>
  <c r="G296" i="3"/>
  <c r="F296" i="3"/>
  <c r="G295" i="3"/>
  <c r="F295" i="3"/>
  <c r="G294" i="3"/>
  <c r="F294" i="3"/>
  <c r="G293" i="3"/>
  <c r="F293" i="3"/>
  <c r="G292" i="3"/>
  <c r="F292" i="3"/>
  <c r="G291" i="3"/>
  <c r="F291" i="3"/>
  <c r="G290" i="3"/>
  <c r="F290" i="3"/>
  <c r="G289" i="3"/>
  <c r="F289" i="3"/>
  <c r="G288" i="3"/>
  <c r="F288" i="3"/>
  <c r="G287" i="3"/>
  <c r="F287" i="3"/>
  <c r="G286" i="3"/>
  <c r="F286" i="3"/>
  <c r="G285" i="3"/>
  <c r="F285" i="3"/>
  <c r="G284" i="3"/>
  <c r="F284" i="3"/>
  <c r="G283" i="3"/>
  <c r="F283" i="3"/>
  <c r="G282" i="3"/>
  <c r="F282" i="3"/>
  <c r="G281" i="3"/>
  <c r="F281" i="3"/>
  <c r="G280" i="3"/>
  <c r="F280" i="3"/>
  <c r="G279" i="3"/>
  <c r="F279" i="3"/>
  <c r="G278" i="3"/>
  <c r="F278" i="3"/>
  <c r="G277" i="3"/>
  <c r="F277" i="3"/>
  <c r="G276" i="3"/>
  <c r="F276" i="3"/>
  <c r="G275" i="3"/>
  <c r="F275" i="3"/>
  <c r="G274" i="3"/>
  <c r="F274" i="3"/>
  <c r="G273" i="3"/>
  <c r="F273" i="3"/>
  <c r="G272" i="3"/>
  <c r="F272" i="3"/>
  <c r="G271" i="3"/>
  <c r="F271" i="3"/>
  <c r="G270" i="3"/>
  <c r="F270" i="3"/>
  <c r="G269" i="3"/>
  <c r="F269" i="3"/>
  <c r="G268" i="3"/>
  <c r="F268" i="3"/>
  <c r="G267" i="3"/>
  <c r="F267" i="3"/>
  <c r="G266" i="3"/>
  <c r="F266" i="3"/>
  <c r="G265" i="3"/>
  <c r="F265" i="3"/>
  <c r="G264" i="3"/>
  <c r="F264" i="3"/>
  <c r="G263" i="3"/>
  <c r="F263" i="3"/>
  <c r="G262" i="3"/>
  <c r="F262" i="3"/>
  <c r="G261" i="3"/>
  <c r="F261" i="3"/>
  <c r="G260" i="3"/>
  <c r="F260" i="3"/>
  <c r="G259" i="3"/>
  <c r="F259" i="3"/>
  <c r="G258" i="3"/>
  <c r="F258" i="3"/>
  <c r="G257" i="3"/>
  <c r="F257" i="3"/>
  <c r="G256" i="3"/>
  <c r="F256" i="3"/>
  <c r="G255" i="3"/>
  <c r="F255" i="3"/>
  <c r="G254" i="3"/>
  <c r="F254" i="3"/>
  <c r="G253" i="3"/>
  <c r="F253" i="3"/>
  <c r="G252" i="3"/>
  <c r="F252" i="3"/>
  <c r="G251" i="3"/>
  <c r="F251" i="3"/>
  <c r="G250" i="3"/>
  <c r="F250" i="3"/>
  <c r="G249" i="3"/>
  <c r="F249" i="3"/>
  <c r="G248" i="3"/>
  <c r="F248" i="3"/>
  <c r="G247" i="3"/>
  <c r="F247" i="3"/>
  <c r="G246" i="3"/>
  <c r="F246" i="3"/>
  <c r="G245" i="3"/>
  <c r="F245" i="3"/>
  <c r="G244" i="3"/>
  <c r="F244" i="3"/>
  <c r="G243" i="3"/>
  <c r="F243" i="3"/>
  <c r="G242" i="3"/>
  <c r="F242" i="3"/>
  <c r="G241" i="3"/>
  <c r="F241" i="3"/>
  <c r="G240" i="3"/>
  <c r="F240" i="3"/>
  <c r="G239" i="3"/>
  <c r="F239" i="3"/>
  <c r="G238" i="3"/>
  <c r="F238" i="3"/>
  <c r="G237" i="3"/>
  <c r="F237" i="3"/>
  <c r="G236" i="3"/>
  <c r="F236" i="3"/>
  <c r="G235" i="3"/>
  <c r="F235" i="3"/>
  <c r="G234" i="3"/>
  <c r="F234" i="3"/>
  <c r="G233" i="3"/>
  <c r="F233" i="3"/>
  <c r="G232" i="3"/>
  <c r="F232" i="3"/>
  <c r="G231" i="3"/>
  <c r="F231" i="3"/>
  <c r="G230" i="3"/>
  <c r="F230" i="3"/>
  <c r="G229" i="3"/>
  <c r="F229" i="3"/>
  <c r="G228" i="3"/>
  <c r="F228" i="3"/>
  <c r="G227" i="3"/>
  <c r="F227" i="3"/>
  <c r="G226" i="3"/>
  <c r="F226" i="3"/>
  <c r="G225" i="3"/>
  <c r="F225" i="3"/>
  <c r="G224" i="3"/>
  <c r="F224" i="3"/>
  <c r="G223" i="3"/>
  <c r="F223" i="3"/>
  <c r="G222" i="3"/>
  <c r="F222" i="3"/>
  <c r="G221" i="3"/>
  <c r="F221" i="3"/>
  <c r="G220" i="3"/>
  <c r="F220" i="3"/>
  <c r="G219" i="3"/>
  <c r="F219" i="3"/>
  <c r="G218" i="3"/>
  <c r="F218" i="3"/>
  <c r="G217" i="3"/>
  <c r="F217" i="3"/>
  <c r="G216" i="3"/>
  <c r="F216" i="3"/>
  <c r="G215" i="3"/>
  <c r="F215" i="3"/>
  <c r="G214" i="3"/>
  <c r="F214" i="3"/>
  <c r="G213" i="3"/>
  <c r="F213" i="3"/>
  <c r="G212" i="3"/>
  <c r="F212" i="3"/>
  <c r="G211" i="3"/>
  <c r="F211" i="3"/>
  <c r="G210" i="3"/>
  <c r="F210" i="3"/>
  <c r="G209" i="3"/>
  <c r="F209" i="3"/>
  <c r="G208" i="3"/>
  <c r="F208" i="3"/>
  <c r="G207" i="3"/>
  <c r="F207" i="3"/>
  <c r="G206" i="3"/>
  <c r="F206" i="3"/>
  <c r="G205" i="3"/>
  <c r="F205" i="3"/>
  <c r="G204" i="3"/>
  <c r="F204" i="3"/>
  <c r="G203" i="3"/>
  <c r="F203" i="3"/>
  <c r="G202" i="3"/>
  <c r="F202" i="3"/>
  <c r="G201" i="3"/>
  <c r="F201" i="3"/>
  <c r="G200" i="3"/>
  <c r="F200" i="3"/>
  <c r="G199" i="3"/>
  <c r="F199" i="3"/>
  <c r="G198" i="3"/>
  <c r="F198" i="3"/>
  <c r="G197" i="3"/>
  <c r="F197" i="3"/>
  <c r="G196" i="3"/>
  <c r="F196" i="3"/>
  <c r="G195" i="3"/>
  <c r="F195" i="3"/>
  <c r="G194" i="3"/>
  <c r="F194" i="3"/>
  <c r="G193" i="3"/>
  <c r="F193" i="3"/>
  <c r="G192" i="3"/>
  <c r="F192" i="3"/>
  <c r="G191" i="3"/>
  <c r="F191" i="3"/>
  <c r="G190" i="3"/>
  <c r="F190" i="3"/>
  <c r="G189" i="3"/>
  <c r="F189" i="3"/>
  <c r="G188" i="3"/>
  <c r="F188" i="3"/>
  <c r="G187" i="3"/>
  <c r="F187" i="3"/>
  <c r="G186" i="3"/>
  <c r="F186" i="3"/>
  <c r="G185" i="3"/>
  <c r="F185" i="3"/>
  <c r="G184" i="3"/>
  <c r="F184" i="3"/>
  <c r="G183" i="3"/>
  <c r="F183" i="3"/>
  <c r="G182" i="3"/>
  <c r="F182" i="3"/>
  <c r="G181" i="3"/>
  <c r="F181" i="3"/>
  <c r="G180" i="3"/>
  <c r="F180" i="3"/>
  <c r="G179" i="3"/>
  <c r="F179" i="3"/>
  <c r="G178" i="3"/>
  <c r="F178" i="3"/>
  <c r="G177" i="3"/>
  <c r="F177" i="3"/>
  <c r="G176" i="3"/>
  <c r="F176" i="3"/>
  <c r="G175" i="3"/>
  <c r="F175" i="3"/>
  <c r="G174" i="3"/>
  <c r="F174" i="3"/>
  <c r="G173" i="3"/>
  <c r="F173" i="3"/>
  <c r="G172" i="3"/>
  <c r="F172" i="3"/>
  <c r="G171" i="3"/>
  <c r="F171" i="3"/>
  <c r="G170" i="3"/>
  <c r="F170" i="3"/>
  <c r="G169" i="3"/>
  <c r="F169" i="3"/>
  <c r="G168" i="3"/>
  <c r="F168" i="3"/>
  <c r="G167" i="3"/>
  <c r="F167" i="3"/>
  <c r="G166" i="3"/>
  <c r="F166" i="3"/>
  <c r="G165" i="3"/>
  <c r="F165" i="3"/>
  <c r="G164" i="3"/>
  <c r="F164" i="3"/>
  <c r="G163" i="3"/>
  <c r="F163" i="3"/>
  <c r="G162" i="3"/>
  <c r="F162" i="3"/>
  <c r="G161" i="3"/>
  <c r="F161" i="3"/>
  <c r="G160" i="3"/>
  <c r="F160" i="3"/>
  <c r="G159" i="3"/>
  <c r="F159" i="3"/>
  <c r="G158" i="3"/>
  <c r="F158" i="3"/>
  <c r="G157" i="3"/>
  <c r="F157" i="3"/>
  <c r="G156" i="3"/>
  <c r="F156" i="3"/>
  <c r="G155" i="3"/>
  <c r="F155" i="3"/>
  <c r="G154" i="3"/>
  <c r="F154" i="3"/>
  <c r="G153" i="3"/>
  <c r="F153" i="3"/>
  <c r="G152" i="3"/>
  <c r="F152" i="3"/>
  <c r="G151" i="3"/>
  <c r="F151" i="3"/>
  <c r="G150" i="3"/>
  <c r="F150" i="3"/>
  <c r="G149" i="3"/>
  <c r="F149" i="3"/>
  <c r="G148" i="3"/>
  <c r="F148" i="3"/>
  <c r="G147" i="3"/>
  <c r="F147" i="3"/>
  <c r="G146" i="3"/>
  <c r="F146" i="3"/>
  <c r="G145" i="3"/>
  <c r="F145" i="3"/>
  <c r="G144" i="3"/>
  <c r="F144" i="3"/>
  <c r="G143" i="3"/>
  <c r="F143" i="3"/>
  <c r="G142" i="3"/>
  <c r="F142" i="3"/>
  <c r="G141" i="3"/>
  <c r="F141" i="3"/>
  <c r="G140" i="3"/>
  <c r="F140" i="3"/>
  <c r="G139" i="3"/>
  <c r="F139" i="3"/>
  <c r="G138" i="3"/>
  <c r="F138" i="3"/>
  <c r="G137" i="3"/>
  <c r="F137" i="3"/>
  <c r="G136" i="3"/>
  <c r="F136" i="3"/>
  <c r="G135" i="3"/>
  <c r="F135" i="3"/>
  <c r="G134" i="3"/>
  <c r="F134" i="3"/>
  <c r="G133" i="3"/>
  <c r="F133" i="3"/>
  <c r="G132" i="3"/>
  <c r="F132" i="3"/>
  <c r="G131" i="3"/>
  <c r="F131" i="3"/>
  <c r="G130" i="3"/>
  <c r="F130" i="3"/>
  <c r="G129" i="3"/>
  <c r="F129" i="3"/>
  <c r="G128" i="3"/>
  <c r="F128" i="3"/>
  <c r="G127" i="3"/>
  <c r="F127" i="3"/>
  <c r="G126" i="3"/>
  <c r="F126" i="3"/>
  <c r="G125" i="3"/>
  <c r="F125" i="3"/>
  <c r="G124" i="3"/>
  <c r="F124" i="3"/>
  <c r="G123" i="3"/>
  <c r="F123" i="3"/>
  <c r="G122" i="3"/>
  <c r="F122" i="3"/>
  <c r="G121" i="3"/>
  <c r="F121" i="3"/>
  <c r="G120" i="3"/>
  <c r="F120" i="3"/>
  <c r="G119" i="3"/>
  <c r="F119" i="3"/>
  <c r="G118" i="3"/>
  <c r="F118" i="3"/>
  <c r="G117" i="3"/>
  <c r="F117" i="3"/>
  <c r="G116" i="3"/>
  <c r="F116" i="3"/>
  <c r="G115" i="3"/>
  <c r="F115" i="3"/>
  <c r="G114" i="3"/>
  <c r="F114" i="3"/>
  <c r="G113" i="3"/>
  <c r="F113" i="3"/>
  <c r="G112" i="3"/>
  <c r="F112" i="3"/>
  <c r="G111" i="3"/>
  <c r="F111" i="3"/>
  <c r="G110" i="3"/>
  <c r="F110" i="3"/>
  <c r="G109" i="3"/>
  <c r="F109" i="3"/>
  <c r="G108" i="3"/>
  <c r="F108" i="3"/>
  <c r="G107" i="3"/>
  <c r="F107" i="3"/>
  <c r="G106" i="3"/>
  <c r="F106" i="3"/>
  <c r="G105" i="3"/>
  <c r="F105" i="3"/>
  <c r="G104" i="3"/>
  <c r="F104" i="3"/>
  <c r="G103" i="3"/>
  <c r="F103" i="3"/>
  <c r="G102" i="3"/>
  <c r="F102" i="3"/>
  <c r="G101" i="3"/>
  <c r="F101" i="3"/>
  <c r="G100" i="3"/>
  <c r="F100" i="3"/>
  <c r="G99" i="3"/>
  <c r="F99" i="3"/>
  <c r="G98" i="3"/>
  <c r="F98" i="3"/>
  <c r="G97" i="3"/>
  <c r="F97" i="3"/>
  <c r="G96" i="3"/>
  <c r="F96" i="3"/>
  <c r="G95" i="3"/>
  <c r="F95" i="3"/>
  <c r="G94" i="3"/>
  <c r="F94" i="3"/>
  <c r="G93" i="3"/>
  <c r="F93" i="3"/>
  <c r="G92" i="3"/>
  <c r="F92" i="3"/>
  <c r="G91" i="3"/>
  <c r="F91" i="3"/>
  <c r="G90" i="3"/>
  <c r="F90" i="3"/>
  <c r="G89" i="3"/>
  <c r="F89" i="3"/>
  <c r="G88" i="3"/>
  <c r="F88" i="3"/>
  <c r="G87" i="3"/>
  <c r="F87" i="3"/>
  <c r="G86" i="3"/>
  <c r="F86" i="3"/>
  <c r="G85" i="3"/>
  <c r="F85" i="3"/>
  <c r="G84" i="3"/>
  <c r="F84" i="3"/>
  <c r="G83" i="3"/>
  <c r="F83" i="3"/>
  <c r="G82" i="3"/>
  <c r="F82" i="3"/>
  <c r="G81" i="3"/>
  <c r="F81" i="3"/>
  <c r="G80" i="3"/>
  <c r="F80" i="3"/>
  <c r="G79" i="3"/>
  <c r="F79" i="3"/>
  <c r="G78" i="3"/>
  <c r="F78" i="3"/>
  <c r="G77" i="3"/>
  <c r="F77" i="3"/>
  <c r="G76" i="3"/>
  <c r="F76" i="3"/>
  <c r="G75" i="3"/>
  <c r="F75" i="3"/>
  <c r="G74" i="3"/>
  <c r="F74" i="3"/>
  <c r="G73" i="3"/>
  <c r="F73" i="3"/>
  <c r="G72" i="3"/>
  <c r="F72" i="3"/>
  <c r="G71" i="3"/>
  <c r="F71" i="3"/>
  <c r="G70" i="3"/>
  <c r="F70" i="3"/>
  <c r="G69" i="3"/>
  <c r="F69" i="3"/>
  <c r="G68" i="3"/>
  <c r="F68" i="3"/>
  <c r="G67" i="3"/>
  <c r="F67" i="3"/>
  <c r="G66" i="3"/>
  <c r="F66" i="3"/>
  <c r="G65" i="3"/>
  <c r="F65" i="3"/>
  <c r="G64" i="3"/>
  <c r="F64" i="3"/>
  <c r="G63" i="3"/>
  <c r="F63" i="3"/>
  <c r="G62" i="3"/>
  <c r="F62" i="3"/>
  <c r="G61" i="3"/>
  <c r="F61" i="3"/>
  <c r="G60" i="3"/>
  <c r="F60" i="3"/>
  <c r="G59" i="3"/>
  <c r="F59" i="3"/>
  <c r="G58" i="3"/>
  <c r="F58" i="3"/>
  <c r="G57" i="3"/>
  <c r="F57" i="3"/>
  <c r="G56" i="3"/>
  <c r="F56" i="3"/>
  <c r="G55" i="3"/>
  <c r="F55" i="3"/>
  <c r="G54" i="3"/>
  <c r="F54" i="3"/>
  <c r="G53" i="3"/>
  <c r="F53" i="3"/>
  <c r="G52" i="3"/>
  <c r="F52" i="3"/>
  <c r="G51" i="3"/>
  <c r="F51" i="3"/>
  <c r="G50" i="3"/>
  <c r="F50" i="3"/>
  <c r="G49" i="3"/>
  <c r="F49" i="3"/>
  <c r="G48" i="3"/>
  <c r="F48" i="3"/>
  <c r="G47" i="3"/>
  <c r="F47" i="3"/>
  <c r="G46" i="3"/>
  <c r="F46" i="3"/>
  <c r="G45" i="3"/>
  <c r="F45" i="3"/>
  <c r="G44" i="3"/>
  <c r="F44" i="3"/>
  <c r="G43" i="3"/>
  <c r="F43" i="3"/>
  <c r="G42" i="3"/>
  <c r="F42" i="3"/>
  <c r="G41" i="3"/>
  <c r="F41" i="3"/>
  <c r="G40" i="3"/>
  <c r="F40" i="3"/>
  <c r="G39" i="3"/>
  <c r="F39" i="3"/>
  <c r="G38" i="3"/>
  <c r="F38" i="3"/>
  <c r="G37" i="3"/>
  <c r="F37" i="3"/>
  <c r="G36" i="3"/>
  <c r="F36" i="3"/>
  <c r="G35" i="3"/>
  <c r="F35" i="3"/>
  <c r="G34" i="3"/>
  <c r="F34" i="3"/>
  <c r="G33" i="3"/>
  <c r="F33" i="3"/>
  <c r="G32" i="3"/>
  <c r="F32" i="3"/>
  <c r="G31" i="3"/>
  <c r="F31" i="3"/>
  <c r="G30" i="3"/>
  <c r="F30" i="3"/>
  <c r="G29" i="3"/>
  <c r="F29" i="3"/>
  <c r="G28" i="3"/>
  <c r="F28" i="3"/>
  <c r="G27" i="3"/>
  <c r="F27" i="3"/>
  <c r="G26" i="3"/>
  <c r="F26" i="3"/>
  <c r="G25" i="3"/>
  <c r="F25" i="3"/>
  <c r="G24" i="3"/>
  <c r="F24" i="3"/>
  <c r="G23" i="3"/>
  <c r="F23" i="3"/>
  <c r="G22" i="3"/>
  <c r="F22" i="3"/>
  <c r="G21" i="3"/>
  <c r="F21" i="3"/>
  <c r="G20" i="3"/>
  <c r="F20" i="3"/>
  <c r="G19" i="3"/>
  <c r="F19" i="3"/>
  <c r="G18" i="3"/>
  <c r="F18" i="3"/>
  <c r="G17" i="3"/>
  <c r="F17" i="3"/>
  <c r="G16" i="3"/>
  <c r="F16" i="3"/>
  <c r="G15" i="3"/>
  <c r="F15" i="3"/>
  <c r="G14" i="3"/>
  <c r="F14" i="3"/>
  <c r="G13" i="3"/>
  <c r="F13" i="3"/>
  <c r="G12" i="3"/>
  <c r="F12" i="3"/>
  <c r="G11" i="3"/>
  <c r="F11" i="3"/>
  <c r="G10" i="3"/>
  <c r="F10" i="3"/>
  <c r="G9" i="3"/>
  <c r="F9" i="3"/>
  <c r="G8" i="3"/>
  <c r="F8" i="3"/>
  <c r="G7" i="3"/>
  <c r="F7" i="3"/>
  <c r="G6" i="3"/>
  <c r="F6" i="3"/>
  <c r="F5" i="3"/>
  <c r="G5" i="3"/>
  <c r="C3" i="6"/>
  <c r="C32" i="6" s="1"/>
  <c r="AW667" i="3" l="1"/>
  <c r="AW229" i="3"/>
  <c r="AW523" i="3"/>
  <c r="AI32" i="3"/>
  <c r="AJ32" i="3" s="1"/>
  <c r="AI291" i="3"/>
  <c r="AJ291" i="3" s="1"/>
  <c r="AI612" i="3"/>
  <c r="AJ612" i="3" s="1"/>
  <c r="AI45" i="3"/>
  <c r="AJ45" i="3" s="1"/>
  <c r="AI121" i="3"/>
  <c r="AJ121" i="3" s="1"/>
  <c r="AI127" i="3"/>
  <c r="AJ127" i="3" s="1"/>
  <c r="AI445" i="3"/>
  <c r="AJ445" i="3" s="1"/>
  <c r="AI475" i="3"/>
  <c r="AJ475" i="3" s="1"/>
  <c r="AI553" i="3"/>
  <c r="AJ553" i="3" s="1"/>
  <c r="AI164" i="3"/>
  <c r="AJ164" i="3" s="1"/>
  <c r="AI200" i="3"/>
  <c r="AJ200" i="3" s="1"/>
  <c r="AI212" i="3"/>
  <c r="AJ212" i="3" s="1"/>
  <c r="AI284" i="3"/>
  <c r="AJ284" i="3" s="1"/>
  <c r="AI39" i="3"/>
  <c r="AJ39" i="3" s="1"/>
  <c r="AI111" i="3"/>
  <c r="AJ111" i="3" s="1"/>
  <c r="AI117" i="3"/>
  <c r="AJ117" i="3" s="1"/>
  <c r="AI183" i="3"/>
  <c r="AJ183" i="3" s="1"/>
  <c r="AI255" i="3"/>
  <c r="AJ255" i="3" s="1"/>
  <c r="AI285" i="3"/>
  <c r="AJ285" i="3" s="1"/>
  <c r="AI338" i="3"/>
  <c r="AJ338" i="3" s="1"/>
  <c r="AI434" i="3"/>
  <c r="AJ434" i="3" s="1"/>
  <c r="AI638" i="3"/>
  <c r="AJ638" i="3" s="1"/>
  <c r="AI674" i="3"/>
  <c r="AJ674" i="3" s="1"/>
  <c r="AI280" i="3"/>
  <c r="AJ280" i="3" s="1"/>
  <c r="AI297" i="3"/>
  <c r="AJ297" i="3" s="1"/>
  <c r="AI327" i="3"/>
  <c r="AJ327" i="3" s="1"/>
  <c r="AI423" i="3"/>
  <c r="AJ423" i="3" s="1"/>
  <c r="AI609" i="3"/>
  <c r="AJ609" i="3" s="1"/>
  <c r="AI274" i="3"/>
  <c r="AJ274" i="3" s="1"/>
  <c r="AI436" i="3"/>
  <c r="AJ436" i="3" s="1"/>
  <c r="AI460" i="3"/>
  <c r="AJ460" i="3" s="1"/>
  <c r="AI526" i="3"/>
  <c r="AJ526" i="3" s="1"/>
  <c r="AI532" i="3"/>
  <c r="AJ532" i="3" s="1"/>
  <c r="AI47" i="3"/>
  <c r="AJ47" i="3" s="1"/>
  <c r="AI65" i="3"/>
  <c r="AJ65" i="3" s="1"/>
  <c r="AI71" i="3"/>
  <c r="AJ71" i="3" s="1"/>
  <c r="AI77" i="3"/>
  <c r="AJ77" i="3" s="1"/>
  <c r="AI83" i="3"/>
  <c r="AJ83" i="3" s="1"/>
  <c r="AI89" i="3"/>
  <c r="AJ89" i="3" s="1"/>
  <c r="AI101" i="3"/>
  <c r="AJ101" i="3" s="1"/>
  <c r="AI107" i="3"/>
  <c r="AJ107" i="3" s="1"/>
  <c r="AI251" i="3"/>
  <c r="AJ251" i="3" s="1"/>
  <c r="AI269" i="3"/>
  <c r="AJ269" i="3" s="1"/>
  <c r="AI6" i="3"/>
  <c r="AJ6" i="3" s="1"/>
  <c r="AI18" i="3"/>
  <c r="AJ18" i="3" s="1"/>
  <c r="AI24" i="3"/>
  <c r="AJ24" i="3" s="1"/>
  <c r="AI30" i="3"/>
  <c r="AJ30" i="3" s="1"/>
  <c r="AI425" i="3"/>
  <c r="AJ425" i="3" s="1"/>
  <c r="AI108" i="3"/>
  <c r="AJ108" i="3" s="1"/>
  <c r="AI204" i="3"/>
  <c r="AJ204" i="3" s="1"/>
  <c r="AI228" i="3"/>
  <c r="AJ228" i="3" s="1"/>
  <c r="AI264" i="3"/>
  <c r="AJ264" i="3" s="1"/>
  <c r="AI438" i="3"/>
  <c r="AJ438" i="3" s="1"/>
  <c r="AI480" i="3"/>
  <c r="AJ480" i="3" s="1"/>
  <c r="AI504" i="3"/>
  <c r="AJ504" i="3" s="1"/>
  <c r="AI522" i="3"/>
  <c r="AJ522" i="3" s="1"/>
  <c r="AI534" i="3"/>
  <c r="AJ534" i="3" s="1"/>
  <c r="AI552" i="3"/>
  <c r="AJ552" i="3" s="1"/>
  <c r="AI558" i="3"/>
  <c r="AJ558" i="3" s="1"/>
  <c r="AI578" i="3"/>
  <c r="AJ578" i="3" s="1"/>
  <c r="AI666" i="3"/>
  <c r="AJ666" i="3" s="1"/>
  <c r="AI339" i="3"/>
  <c r="AJ339" i="3" s="1"/>
  <c r="AI363" i="3"/>
  <c r="AJ363" i="3" s="1"/>
  <c r="AI399" i="3"/>
  <c r="AJ399" i="3" s="1"/>
  <c r="AI286" i="3"/>
  <c r="AJ286" i="3" s="1"/>
  <c r="AI470" i="3"/>
  <c r="AJ470" i="3" s="1"/>
  <c r="AI524" i="3"/>
  <c r="AJ524" i="3" s="1"/>
  <c r="AI542" i="3"/>
  <c r="AJ542" i="3" s="1"/>
  <c r="AI389" i="3"/>
  <c r="AJ389" i="3" s="1"/>
  <c r="AI407" i="3"/>
  <c r="AJ407" i="3" s="1"/>
  <c r="AI413" i="3"/>
  <c r="AJ413" i="3" s="1"/>
  <c r="AI627" i="3"/>
  <c r="AJ627" i="3" s="1"/>
  <c r="AI645" i="3"/>
  <c r="AJ645" i="3" s="1"/>
  <c r="AI376" i="3"/>
  <c r="AJ376" i="3" s="1"/>
  <c r="AI648" i="3"/>
  <c r="AJ648" i="3" s="1"/>
  <c r="AI654" i="3"/>
  <c r="AJ654" i="3" s="1"/>
  <c r="AI559" i="3"/>
  <c r="AJ559" i="3" s="1"/>
  <c r="AI565" i="3"/>
  <c r="AJ565" i="3" s="1"/>
  <c r="AI571" i="3"/>
  <c r="AJ571" i="3" s="1"/>
  <c r="AI595" i="3"/>
  <c r="AJ595" i="3" s="1"/>
  <c r="AI387" i="3"/>
  <c r="AJ387" i="3" s="1"/>
  <c r="AI417" i="3"/>
  <c r="AJ417" i="3" s="1"/>
  <c r="AI169" i="3"/>
  <c r="AJ169" i="3" s="1"/>
  <c r="AI175" i="3"/>
  <c r="AJ175" i="3" s="1"/>
  <c r="AI216" i="3"/>
  <c r="AJ216" i="3" s="1"/>
  <c r="AI298" i="3"/>
  <c r="AJ298" i="3" s="1"/>
  <c r="AI322" i="3"/>
  <c r="AJ322" i="3" s="1"/>
  <c r="AI328" i="3"/>
  <c r="AJ328" i="3" s="1"/>
  <c r="AI400" i="3"/>
  <c r="AJ400" i="3" s="1"/>
  <c r="AI406" i="3"/>
  <c r="AJ406" i="3" s="1"/>
  <c r="AI418" i="3"/>
  <c r="AJ418" i="3" s="1"/>
  <c r="AI9" i="3"/>
  <c r="AJ9" i="3" s="1"/>
  <c r="AI27" i="3"/>
  <c r="AJ27" i="3" s="1"/>
  <c r="AI56" i="3"/>
  <c r="AJ56" i="3" s="1"/>
  <c r="AI62" i="3"/>
  <c r="AJ62" i="3" s="1"/>
  <c r="AI86" i="3"/>
  <c r="AJ86" i="3" s="1"/>
  <c r="AI104" i="3"/>
  <c r="AJ104" i="3" s="1"/>
  <c r="AI110" i="3"/>
  <c r="AJ110" i="3" s="1"/>
  <c r="AI140" i="3"/>
  <c r="AJ140" i="3" s="1"/>
  <c r="AI205" i="3"/>
  <c r="AJ205" i="3" s="1"/>
  <c r="AI211" i="3"/>
  <c r="AJ211" i="3" s="1"/>
  <c r="AI234" i="3"/>
  <c r="AJ234" i="3" s="1"/>
  <c r="AI252" i="3"/>
  <c r="AJ252" i="3" s="1"/>
  <c r="AI258" i="3"/>
  <c r="AJ258" i="3" s="1"/>
  <c r="AI275" i="3"/>
  <c r="AJ275" i="3" s="1"/>
  <c r="AI281" i="3"/>
  <c r="AJ281" i="3" s="1"/>
  <c r="AI441" i="3"/>
  <c r="AJ441" i="3" s="1"/>
  <c r="AI453" i="3"/>
  <c r="AJ453" i="3" s="1"/>
  <c r="AI459" i="3"/>
  <c r="AJ459" i="3" s="1"/>
  <c r="AI465" i="3"/>
  <c r="AJ465" i="3" s="1"/>
  <c r="AI483" i="3"/>
  <c r="AJ483" i="3" s="1"/>
  <c r="AI501" i="3"/>
  <c r="AJ501" i="3" s="1"/>
  <c r="AI513" i="3"/>
  <c r="AJ513" i="3" s="1"/>
  <c r="AI519" i="3"/>
  <c r="AJ519" i="3" s="1"/>
  <c r="AI525" i="3"/>
  <c r="AJ525" i="3" s="1"/>
  <c r="AI549" i="3"/>
  <c r="AJ549" i="3" s="1"/>
  <c r="AI561" i="3"/>
  <c r="AJ561" i="3" s="1"/>
  <c r="AI567" i="3"/>
  <c r="AJ567" i="3" s="1"/>
  <c r="AI573" i="3"/>
  <c r="AJ573" i="3" s="1"/>
  <c r="AI591" i="3"/>
  <c r="AJ591" i="3" s="1"/>
  <c r="AI176" i="3"/>
  <c r="AJ176" i="3" s="1"/>
  <c r="AI182" i="3"/>
  <c r="AJ182" i="3" s="1"/>
  <c r="AI217" i="3"/>
  <c r="AJ217" i="3" s="1"/>
  <c r="AI223" i="3"/>
  <c r="AJ223" i="3" s="1"/>
  <c r="AI305" i="3"/>
  <c r="AJ305" i="3" s="1"/>
  <c r="AI311" i="3"/>
  <c r="AJ311" i="3" s="1"/>
  <c r="AI323" i="3"/>
  <c r="AJ323" i="3" s="1"/>
  <c r="AI329" i="3"/>
  <c r="AJ329" i="3" s="1"/>
  <c r="AI347" i="3"/>
  <c r="AJ347" i="3" s="1"/>
  <c r="AI353" i="3"/>
  <c r="AJ353" i="3" s="1"/>
  <c r="AI359" i="3"/>
  <c r="AJ359" i="3" s="1"/>
  <c r="AI365" i="3"/>
  <c r="AJ365" i="3" s="1"/>
  <c r="AI383" i="3"/>
  <c r="AJ383" i="3" s="1"/>
  <c r="AI28" i="3"/>
  <c r="AJ28" i="3" s="1"/>
  <c r="AI69" i="3"/>
  <c r="AJ69" i="3" s="1"/>
  <c r="AI81" i="3"/>
  <c r="AJ81" i="3" s="1"/>
  <c r="AI87" i="3"/>
  <c r="AJ87" i="3" s="1"/>
  <c r="AI105" i="3"/>
  <c r="AJ105" i="3" s="1"/>
  <c r="AI153" i="3"/>
  <c r="AJ153" i="3" s="1"/>
  <c r="AI241" i="3"/>
  <c r="AJ241" i="3" s="1"/>
  <c r="AI247" i="3"/>
  <c r="AJ247" i="3" s="1"/>
  <c r="AI253" i="3"/>
  <c r="AJ253" i="3" s="1"/>
  <c r="AI259" i="3"/>
  <c r="AJ259" i="3" s="1"/>
  <c r="AG678" i="3"/>
  <c r="AI34" i="3"/>
  <c r="AJ34" i="3" s="1"/>
  <c r="AI171" i="3"/>
  <c r="AJ171" i="3" s="1"/>
  <c r="AI177" i="3"/>
  <c r="AJ177" i="3" s="1"/>
  <c r="AI189" i="3"/>
  <c r="AJ189" i="3" s="1"/>
  <c r="AI265" i="3"/>
  <c r="AJ265" i="3" s="1"/>
  <c r="AI300" i="3"/>
  <c r="AJ300" i="3" s="1"/>
  <c r="AI318" i="3"/>
  <c r="AJ318" i="3" s="1"/>
  <c r="AI330" i="3"/>
  <c r="AJ330" i="3" s="1"/>
  <c r="AI336" i="3"/>
  <c r="AJ336" i="3" s="1"/>
  <c r="AI342" i="3"/>
  <c r="AJ342" i="3" s="1"/>
  <c r="AI366" i="3"/>
  <c r="AJ366" i="3" s="1"/>
  <c r="AI372" i="3"/>
  <c r="AJ372" i="3" s="1"/>
  <c r="AI384" i="3"/>
  <c r="AJ384" i="3" s="1"/>
  <c r="AI390" i="3"/>
  <c r="AJ390" i="3" s="1"/>
  <c r="AI396" i="3"/>
  <c r="AJ396" i="3" s="1"/>
  <c r="AH678" i="3"/>
  <c r="AI29" i="3"/>
  <c r="AJ29" i="3" s="1"/>
  <c r="AI52" i="3"/>
  <c r="AJ52" i="3" s="1"/>
  <c r="AI70" i="3"/>
  <c r="AJ70" i="3" s="1"/>
  <c r="AI76" i="3"/>
  <c r="AJ76" i="3" s="1"/>
  <c r="AI94" i="3"/>
  <c r="AJ94" i="3" s="1"/>
  <c r="AI118" i="3"/>
  <c r="AJ118" i="3" s="1"/>
  <c r="AI136" i="3"/>
  <c r="AJ136" i="3" s="1"/>
  <c r="AI142" i="3"/>
  <c r="AJ142" i="3" s="1"/>
  <c r="AI236" i="3"/>
  <c r="AJ236" i="3" s="1"/>
  <c r="AI248" i="3"/>
  <c r="AJ248" i="3" s="1"/>
  <c r="AI289" i="3"/>
  <c r="AJ289" i="3" s="1"/>
  <c r="AI557" i="3"/>
  <c r="AJ557" i="3" s="1"/>
  <c r="AI12" i="3"/>
  <c r="AJ12" i="3" s="1"/>
  <c r="AI35" i="3"/>
  <c r="AJ35" i="3" s="1"/>
  <c r="AI184" i="3"/>
  <c r="AJ184" i="3" s="1"/>
  <c r="AI196" i="3"/>
  <c r="AJ196" i="3" s="1"/>
  <c r="AI213" i="3"/>
  <c r="AJ213" i="3" s="1"/>
  <c r="AI225" i="3"/>
  <c r="AJ225" i="3" s="1"/>
  <c r="AI657" i="3"/>
  <c r="AJ657" i="3" s="1"/>
  <c r="AI663" i="3"/>
  <c r="AJ663" i="3" s="1"/>
  <c r="AI119" i="3"/>
  <c r="AJ119" i="3" s="1"/>
  <c r="AI143" i="3"/>
  <c r="AJ143" i="3" s="1"/>
  <c r="AI161" i="3"/>
  <c r="AJ161" i="3" s="1"/>
  <c r="AI231" i="3"/>
  <c r="AJ231" i="3" s="1"/>
  <c r="AI249" i="3"/>
  <c r="AJ249" i="3" s="1"/>
  <c r="AI261" i="3"/>
  <c r="AJ261" i="3" s="1"/>
  <c r="AI301" i="3"/>
  <c r="AJ301" i="3" s="1"/>
  <c r="AI319" i="3"/>
  <c r="AJ319" i="3" s="1"/>
  <c r="AI443" i="3"/>
  <c r="AJ443" i="3" s="1"/>
  <c r="AI449" i="3"/>
  <c r="AJ449" i="3" s="1"/>
  <c r="AI455" i="3"/>
  <c r="AJ455" i="3" s="1"/>
  <c r="AI467" i="3"/>
  <c r="AJ467" i="3" s="1"/>
  <c r="AI473" i="3"/>
  <c r="AJ473" i="3" s="1"/>
  <c r="AI479" i="3"/>
  <c r="AJ479" i="3" s="1"/>
  <c r="AI485" i="3"/>
  <c r="AJ485" i="3" s="1"/>
  <c r="AI503" i="3"/>
  <c r="AJ503" i="3" s="1"/>
  <c r="AI521" i="3"/>
  <c r="AJ521" i="3" s="1"/>
  <c r="AI527" i="3"/>
  <c r="AJ527" i="3" s="1"/>
  <c r="AI533" i="3"/>
  <c r="AJ533" i="3" s="1"/>
  <c r="AI545" i="3"/>
  <c r="AJ545" i="3" s="1"/>
  <c r="AI7" i="3"/>
  <c r="AJ7" i="3" s="1"/>
  <c r="AI48" i="3"/>
  <c r="AJ48" i="3" s="1"/>
  <c r="AI66" i="3"/>
  <c r="AJ66" i="3" s="1"/>
  <c r="AI173" i="3"/>
  <c r="AJ173" i="3" s="1"/>
  <c r="AI191" i="3"/>
  <c r="AJ191" i="3" s="1"/>
  <c r="AI214" i="3"/>
  <c r="AJ214" i="3" s="1"/>
  <c r="AI267" i="3"/>
  <c r="AJ267" i="3" s="1"/>
  <c r="AI355" i="3"/>
  <c r="AJ355" i="3" s="1"/>
  <c r="AI373" i="3"/>
  <c r="AJ373" i="3" s="1"/>
  <c r="AI379" i="3"/>
  <c r="AJ379" i="3" s="1"/>
  <c r="AI385" i="3"/>
  <c r="AJ385" i="3" s="1"/>
  <c r="AI397" i="3"/>
  <c r="AJ397" i="3" s="1"/>
  <c r="AI403" i="3"/>
  <c r="AJ403" i="3" s="1"/>
  <c r="AI409" i="3"/>
  <c r="AJ409" i="3" s="1"/>
  <c r="AI421" i="3"/>
  <c r="AJ421" i="3" s="1"/>
  <c r="AI563" i="3"/>
  <c r="AJ563" i="3" s="1"/>
  <c r="AI664" i="3"/>
  <c r="AJ664" i="3" s="1"/>
  <c r="AI43" i="3"/>
  <c r="AJ43" i="3" s="1"/>
  <c r="AI120" i="3"/>
  <c r="AJ120" i="3" s="1"/>
  <c r="AI132" i="3"/>
  <c r="AJ132" i="3" s="1"/>
  <c r="AI203" i="3"/>
  <c r="AJ203" i="3" s="1"/>
  <c r="AI209" i="3"/>
  <c r="AJ209" i="3" s="1"/>
  <c r="AI232" i="3"/>
  <c r="AJ232" i="3" s="1"/>
  <c r="AI238" i="3"/>
  <c r="AJ238" i="3" s="1"/>
  <c r="AI262" i="3"/>
  <c r="AJ262" i="3" s="1"/>
  <c r="AI302" i="3"/>
  <c r="AJ302" i="3" s="1"/>
  <c r="AI314" i="3"/>
  <c r="AJ314" i="3" s="1"/>
  <c r="AI326" i="3"/>
  <c r="AJ326" i="3" s="1"/>
  <c r="AI444" i="3"/>
  <c r="AJ444" i="3" s="1"/>
  <c r="AI450" i="3"/>
  <c r="AJ450" i="3" s="1"/>
  <c r="AI468" i="3"/>
  <c r="AJ468" i="3" s="1"/>
  <c r="AI474" i="3"/>
  <c r="AJ474" i="3" s="1"/>
  <c r="AI486" i="3"/>
  <c r="AJ486" i="3" s="1"/>
  <c r="AI510" i="3"/>
  <c r="AJ510" i="3" s="1"/>
  <c r="AI516" i="3"/>
  <c r="AJ516" i="3" s="1"/>
  <c r="AI540" i="3"/>
  <c r="AJ540" i="3" s="1"/>
  <c r="AI546" i="3"/>
  <c r="AJ546" i="3" s="1"/>
  <c r="AI629" i="3"/>
  <c r="AJ629" i="3" s="1"/>
  <c r="AI635" i="3"/>
  <c r="AJ635" i="3" s="1"/>
  <c r="AI14" i="3"/>
  <c r="AJ14" i="3" s="1"/>
  <c r="AI26" i="3"/>
  <c r="AJ26" i="3" s="1"/>
  <c r="AI55" i="3"/>
  <c r="AJ55" i="3" s="1"/>
  <c r="AI67" i="3"/>
  <c r="AJ67" i="3" s="1"/>
  <c r="AI103" i="3"/>
  <c r="AJ103" i="3" s="1"/>
  <c r="AI168" i="3"/>
  <c r="AJ168" i="3" s="1"/>
  <c r="AI192" i="3"/>
  <c r="AJ192" i="3" s="1"/>
  <c r="AI215" i="3"/>
  <c r="AJ215" i="3" s="1"/>
  <c r="AI221" i="3"/>
  <c r="AJ221" i="3" s="1"/>
  <c r="AI344" i="3"/>
  <c r="AJ344" i="3" s="1"/>
  <c r="AI356" i="3"/>
  <c r="AJ356" i="3" s="1"/>
  <c r="AI380" i="3"/>
  <c r="AJ380" i="3" s="1"/>
  <c r="AI410" i="3"/>
  <c r="AJ410" i="3" s="1"/>
  <c r="AI416" i="3"/>
  <c r="AJ416" i="3" s="1"/>
  <c r="AI570" i="3"/>
  <c r="AJ570" i="3" s="1"/>
  <c r="AI576" i="3"/>
  <c r="AJ576" i="3" s="1"/>
  <c r="AI582" i="3"/>
  <c r="AJ582" i="3" s="1"/>
  <c r="AI588" i="3"/>
  <c r="AJ588" i="3" s="1"/>
  <c r="AI606" i="3"/>
  <c r="AJ606" i="3" s="1"/>
  <c r="AI82" i="3"/>
  <c r="AJ82" i="3" s="1"/>
  <c r="AI93" i="3"/>
  <c r="AJ93" i="3" s="1"/>
  <c r="AI109" i="3"/>
  <c r="AJ109" i="3" s="1"/>
  <c r="AI115" i="3"/>
  <c r="AJ115" i="3" s="1"/>
  <c r="AI154" i="3"/>
  <c r="AJ154" i="3" s="1"/>
  <c r="AI160" i="3"/>
  <c r="AJ160" i="3" s="1"/>
  <c r="AI181" i="3"/>
  <c r="AJ181" i="3" s="1"/>
  <c r="AI208" i="3"/>
  <c r="AJ208" i="3" s="1"/>
  <c r="AI367" i="3"/>
  <c r="AJ367" i="3" s="1"/>
  <c r="AI378" i="3"/>
  <c r="AJ378" i="3" s="1"/>
  <c r="AI388" i="3"/>
  <c r="AJ388" i="3" s="1"/>
  <c r="AI435" i="3"/>
  <c r="AJ435" i="3" s="1"/>
  <c r="AI452" i="3"/>
  <c r="AJ452" i="3" s="1"/>
  <c r="AI464" i="3"/>
  <c r="AJ464" i="3" s="1"/>
  <c r="AI498" i="3"/>
  <c r="AJ498" i="3" s="1"/>
  <c r="AI656" i="3"/>
  <c r="AJ656" i="3" s="1"/>
  <c r="AI662" i="3"/>
  <c r="AJ662" i="3" s="1"/>
  <c r="AI246" i="3"/>
  <c r="AJ246" i="3" s="1"/>
  <c r="AI279" i="3"/>
  <c r="AJ279" i="3" s="1"/>
  <c r="AI408" i="3"/>
  <c r="AJ408" i="3" s="1"/>
  <c r="AI137" i="3"/>
  <c r="AJ137" i="3" s="1"/>
  <c r="AI186" i="3"/>
  <c r="AJ186" i="3" s="1"/>
  <c r="AI229" i="3"/>
  <c r="AJ229" i="3" s="1"/>
  <c r="AI393" i="3"/>
  <c r="AJ393" i="3" s="1"/>
  <c r="AU72" i="3"/>
  <c r="AW72" i="3" s="1"/>
  <c r="AU96" i="3"/>
  <c r="AW96" i="3" s="1"/>
  <c r="AU162" i="3"/>
  <c r="AW162" i="3" s="1"/>
  <c r="AU258" i="3"/>
  <c r="AU330" i="3"/>
  <c r="AU402" i="3"/>
  <c r="AU414" i="3"/>
  <c r="AW414" i="3" s="1"/>
  <c r="AU528" i="3"/>
  <c r="AW528" i="3" s="1"/>
  <c r="AU582" i="3"/>
  <c r="AW582" i="3" s="1"/>
  <c r="AU654" i="3"/>
  <c r="AW654" i="3" s="1"/>
  <c r="AI50" i="3"/>
  <c r="AJ50" i="3" s="1"/>
  <c r="AI61" i="3"/>
  <c r="AJ61" i="3" s="1"/>
  <c r="AI88" i="3"/>
  <c r="AJ88" i="3" s="1"/>
  <c r="AI99" i="3"/>
  <c r="AJ99" i="3" s="1"/>
  <c r="AI138" i="3"/>
  <c r="AJ138" i="3" s="1"/>
  <c r="AI149" i="3"/>
  <c r="AJ149" i="3" s="1"/>
  <c r="AI166" i="3"/>
  <c r="AJ166" i="3" s="1"/>
  <c r="AI187" i="3"/>
  <c r="AJ187" i="3" s="1"/>
  <c r="AI219" i="3"/>
  <c r="AJ219" i="3" s="1"/>
  <c r="AI324" i="3"/>
  <c r="AJ324" i="3" s="1"/>
  <c r="AI340" i="3"/>
  <c r="AJ340" i="3" s="1"/>
  <c r="AI346" i="3"/>
  <c r="AJ346" i="3" s="1"/>
  <c r="AI351" i="3"/>
  <c r="AJ351" i="3" s="1"/>
  <c r="AI357" i="3"/>
  <c r="AJ357" i="3" s="1"/>
  <c r="AI362" i="3"/>
  <c r="AJ362" i="3" s="1"/>
  <c r="AI394" i="3"/>
  <c r="AJ394" i="3" s="1"/>
  <c r="AI404" i="3"/>
  <c r="AJ404" i="3" s="1"/>
  <c r="AI414" i="3"/>
  <c r="AJ414" i="3" s="1"/>
  <c r="AI420" i="3"/>
  <c r="AJ420" i="3" s="1"/>
  <c r="AI431" i="3"/>
  <c r="AJ431" i="3" s="1"/>
  <c r="AI447" i="3"/>
  <c r="AJ447" i="3" s="1"/>
  <c r="AI599" i="3"/>
  <c r="AJ599" i="3" s="1"/>
  <c r="AI610" i="3"/>
  <c r="AJ610" i="3" s="1"/>
  <c r="AI616" i="3"/>
  <c r="AJ616" i="3" s="1"/>
  <c r="AI639" i="3"/>
  <c r="AJ639" i="3" s="1"/>
  <c r="AI651" i="3"/>
  <c r="AJ651" i="3" s="1"/>
  <c r="AI668" i="3"/>
  <c r="AJ668" i="3" s="1"/>
  <c r="AI197" i="3"/>
  <c r="AJ197" i="3" s="1"/>
  <c r="AI218" i="3"/>
  <c r="AJ218" i="3" s="1"/>
  <c r="AI235" i="3"/>
  <c r="AJ235" i="3" s="1"/>
  <c r="AW91" i="3"/>
  <c r="AI13" i="3"/>
  <c r="AJ13" i="3" s="1"/>
  <c r="AI40" i="3"/>
  <c r="AJ40" i="3" s="1"/>
  <c r="AI51" i="3"/>
  <c r="AJ51" i="3" s="1"/>
  <c r="AI100" i="3"/>
  <c r="AJ100" i="3" s="1"/>
  <c r="AI133" i="3"/>
  <c r="AJ133" i="3" s="1"/>
  <c r="AI139" i="3"/>
  <c r="AJ139" i="3" s="1"/>
  <c r="AI144" i="3"/>
  <c r="AJ144" i="3" s="1"/>
  <c r="AI150" i="3"/>
  <c r="AJ150" i="3" s="1"/>
  <c r="AI167" i="3"/>
  <c r="AJ167" i="3" s="1"/>
  <c r="AI172" i="3"/>
  <c r="AJ172" i="3" s="1"/>
  <c r="AI308" i="3"/>
  <c r="AJ308" i="3" s="1"/>
  <c r="AI325" i="3"/>
  <c r="AJ325" i="3" s="1"/>
  <c r="AI341" i="3"/>
  <c r="AJ341" i="3" s="1"/>
  <c r="AI352" i="3"/>
  <c r="AJ352" i="3" s="1"/>
  <c r="AI415" i="3"/>
  <c r="AJ415" i="3" s="1"/>
  <c r="AI566" i="3"/>
  <c r="AJ566" i="3" s="1"/>
  <c r="AI577" i="3"/>
  <c r="AJ577" i="3" s="1"/>
  <c r="AI594" i="3"/>
  <c r="AJ594" i="3" s="1"/>
  <c r="AI600" i="3"/>
  <c r="AJ600" i="3" s="1"/>
  <c r="AI611" i="3"/>
  <c r="AJ611" i="3" s="1"/>
  <c r="AI19" i="3"/>
  <c r="AJ19" i="3" s="1"/>
  <c r="AI25" i="3"/>
  <c r="AJ25" i="3" s="1"/>
  <c r="AI46" i="3"/>
  <c r="AJ46" i="3" s="1"/>
  <c r="AI72" i="3"/>
  <c r="AJ72" i="3" s="1"/>
  <c r="AI78" i="3"/>
  <c r="AJ78" i="3" s="1"/>
  <c r="AI95" i="3"/>
  <c r="AJ95" i="3" s="1"/>
  <c r="AI106" i="3"/>
  <c r="AJ106" i="3" s="1"/>
  <c r="AI122" i="3"/>
  <c r="AJ122" i="3" s="1"/>
  <c r="AI134" i="3"/>
  <c r="AJ134" i="3" s="1"/>
  <c r="AI156" i="3"/>
  <c r="AJ156" i="3" s="1"/>
  <c r="AI226" i="3"/>
  <c r="AJ226" i="3" s="1"/>
  <c r="AI243" i="3"/>
  <c r="AJ243" i="3" s="1"/>
  <c r="AI254" i="3"/>
  <c r="AJ254" i="3" s="1"/>
  <c r="AI260" i="3"/>
  <c r="AJ260" i="3" s="1"/>
  <c r="AI270" i="3"/>
  <c r="AJ270" i="3" s="1"/>
  <c r="AI292" i="3"/>
  <c r="AJ292" i="3" s="1"/>
  <c r="AI303" i="3"/>
  <c r="AJ303" i="3" s="1"/>
  <c r="AI331" i="3"/>
  <c r="AJ331" i="3" s="1"/>
  <c r="AI358" i="3"/>
  <c r="AJ358" i="3" s="1"/>
  <c r="AI426" i="3"/>
  <c r="AJ426" i="3" s="1"/>
  <c r="AI437" i="3"/>
  <c r="AJ437" i="3" s="1"/>
  <c r="AI539" i="3"/>
  <c r="AJ539" i="3" s="1"/>
  <c r="AI544" i="3"/>
  <c r="AJ544" i="3" s="1"/>
  <c r="AI555" i="3"/>
  <c r="AJ555" i="3" s="1"/>
  <c r="AI617" i="3"/>
  <c r="AJ617" i="3" s="1"/>
  <c r="AI646" i="3"/>
  <c r="AJ646" i="3" s="1"/>
  <c r="AI675" i="3"/>
  <c r="AJ675" i="3" s="1"/>
  <c r="AI125" i="3"/>
  <c r="AJ125" i="3" s="1"/>
  <c r="AI159" i="3"/>
  <c r="AJ159" i="3" s="1"/>
  <c r="AI207" i="3"/>
  <c r="AJ207" i="3" s="1"/>
  <c r="AI240" i="3"/>
  <c r="AJ240" i="3" s="1"/>
  <c r="AI257" i="3"/>
  <c r="AJ257" i="3" s="1"/>
  <c r="AI295" i="3"/>
  <c r="AJ295" i="3" s="1"/>
  <c r="AI429" i="3"/>
  <c r="AJ429" i="3" s="1"/>
  <c r="AI541" i="3"/>
  <c r="AJ541" i="3" s="1"/>
  <c r="AI148" i="3"/>
  <c r="AJ148" i="3" s="1"/>
  <c r="AI361" i="3"/>
  <c r="AJ361" i="3" s="1"/>
  <c r="AI419" i="3"/>
  <c r="AJ419" i="3" s="1"/>
  <c r="AI446" i="3"/>
  <c r="AJ446" i="3" s="1"/>
  <c r="AI536" i="3"/>
  <c r="AJ536" i="3" s="1"/>
  <c r="AI20" i="3"/>
  <c r="AJ20" i="3" s="1"/>
  <c r="AI31" i="3"/>
  <c r="AJ31" i="3" s="1"/>
  <c r="AI36" i="3"/>
  <c r="AJ36" i="3" s="1"/>
  <c r="AI63" i="3"/>
  <c r="AJ63" i="3" s="1"/>
  <c r="AI73" i="3"/>
  <c r="AJ73" i="3" s="1"/>
  <c r="AI79" i="3"/>
  <c r="AJ79" i="3" s="1"/>
  <c r="AI96" i="3"/>
  <c r="AJ96" i="3" s="1"/>
  <c r="AI112" i="3"/>
  <c r="AJ112" i="3" s="1"/>
  <c r="AI244" i="3"/>
  <c r="AJ244" i="3" s="1"/>
  <c r="AI271" i="3"/>
  <c r="AJ271" i="3" s="1"/>
  <c r="AI277" i="3"/>
  <c r="AJ277" i="3" s="1"/>
  <c r="AI283" i="3"/>
  <c r="AJ283" i="3" s="1"/>
  <c r="AI293" i="3"/>
  <c r="AJ293" i="3" s="1"/>
  <c r="AI304" i="3"/>
  <c r="AJ304" i="3" s="1"/>
  <c r="AI315" i="3"/>
  <c r="AJ315" i="3" s="1"/>
  <c r="AI337" i="3"/>
  <c r="AJ337" i="3" s="1"/>
  <c r="AI364" i="3"/>
  <c r="AJ364" i="3" s="1"/>
  <c r="AI375" i="3"/>
  <c r="AJ375" i="3" s="1"/>
  <c r="AI489" i="3"/>
  <c r="AJ489" i="3" s="1"/>
  <c r="AI495" i="3"/>
  <c r="AJ495" i="3" s="1"/>
  <c r="AI506" i="3"/>
  <c r="AJ506" i="3" s="1"/>
  <c r="AI584" i="3"/>
  <c r="AJ584" i="3" s="1"/>
  <c r="AI607" i="3"/>
  <c r="AJ607" i="3" s="1"/>
  <c r="AI618" i="3"/>
  <c r="AJ618" i="3" s="1"/>
  <c r="AI624" i="3"/>
  <c r="AJ624" i="3" s="1"/>
  <c r="AI114" i="3"/>
  <c r="AJ114" i="3" s="1"/>
  <c r="AI202" i="3"/>
  <c r="AJ202" i="3" s="1"/>
  <c r="AI273" i="3"/>
  <c r="AJ273" i="3" s="1"/>
  <c r="AI508" i="3"/>
  <c r="AJ508" i="3" s="1"/>
  <c r="AI514" i="3"/>
  <c r="AJ514" i="3" s="1"/>
  <c r="AW205" i="3"/>
  <c r="AR15" i="3"/>
  <c r="AI42" i="3"/>
  <c r="AJ42" i="3" s="1"/>
  <c r="AI58" i="3"/>
  <c r="AJ58" i="3" s="1"/>
  <c r="AI85" i="3"/>
  <c r="AJ85" i="3" s="1"/>
  <c r="AI102" i="3"/>
  <c r="AJ102" i="3" s="1"/>
  <c r="AI190" i="3"/>
  <c r="AJ190" i="3" s="1"/>
  <c r="AI195" i="3"/>
  <c r="AJ195" i="3" s="1"/>
  <c r="AI222" i="3"/>
  <c r="AJ222" i="3" s="1"/>
  <c r="AI233" i="3"/>
  <c r="AJ233" i="3" s="1"/>
  <c r="AI250" i="3"/>
  <c r="AJ250" i="3" s="1"/>
  <c r="AI266" i="3"/>
  <c r="AJ266" i="3" s="1"/>
  <c r="AI288" i="3"/>
  <c r="AJ288" i="3" s="1"/>
  <c r="AI310" i="3"/>
  <c r="AJ310" i="3" s="1"/>
  <c r="AI343" i="3"/>
  <c r="AJ343" i="3" s="1"/>
  <c r="AI512" i="3"/>
  <c r="AJ512" i="3" s="1"/>
  <c r="AI518" i="3"/>
  <c r="AJ518" i="3" s="1"/>
  <c r="AI523" i="3"/>
  <c r="AJ523" i="3" s="1"/>
  <c r="AI528" i="3"/>
  <c r="AJ528" i="3" s="1"/>
  <c r="AI562" i="3"/>
  <c r="AJ562" i="3" s="1"/>
  <c r="AI602" i="3"/>
  <c r="AJ602" i="3" s="1"/>
  <c r="AI630" i="3"/>
  <c r="AJ630" i="3" s="1"/>
  <c r="AI642" i="3"/>
  <c r="AJ642" i="3" s="1"/>
  <c r="AI131" i="3"/>
  <c r="AJ131" i="3" s="1"/>
  <c r="AI180" i="3"/>
  <c r="AJ180" i="3" s="1"/>
  <c r="AI317" i="3"/>
  <c r="AJ317" i="3" s="1"/>
  <c r="AI424" i="3"/>
  <c r="AJ424" i="3" s="1"/>
  <c r="AI530" i="3"/>
  <c r="AJ530" i="3" s="1"/>
  <c r="AI644" i="3"/>
  <c r="AJ644" i="3" s="1"/>
  <c r="AW277" i="3"/>
  <c r="AI10" i="3"/>
  <c r="AJ10" i="3" s="1"/>
  <c r="AI15" i="3"/>
  <c r="AJ15" i="3" s="1"/>
  <c r="AI37" i="3"/>
  <c r="AJ37" i="3" s="1"/>
  <c r="AI64" i="3"/>
  <c r="AJ64" i="3" s="1"/>
  <c r="AI74" i="3"/>
  <c r="AJ74" i="3" s="1"/>
  <c r="AI147" i="3"/>
  <c r="AJ147" i="3" s="1"/>
  <c r="AI158" i="3"/>
  <c r="AJ158" i="3" s="1"/>
  <c r="AI239" i="3"/>
  <c r="AJ239" i="3" s="1"/>
  <c r="AI245" i="3"/>
  <c r="AJ245" i="3" s="1"/>
  <c r="AI256" i="3"/>
  <c r="AJ256" i="3" s="1"/>
  <c r="AI294" i="3"/>
  <c r="AJ294" i="3" s="1"/>
  <c r="AI316" i="3"/>
  <c r="AJ316" i="3" s="1"/>
  <c r="AI333" i="3"/>
  <c r="AJ333" i="3" s="1"/>
  <c r="AI490" i="3"/>
  <c r="AJ490" i="3" s="1"/>
  <c r="AI496" i="3"/>
  <c r="AJ496" i="3" s="1"/>
  <c r="AI507" i="3"/>
  <c r="AJ507" i="3" s="1"/>
  <c r="AI579" i="3"/>
  <c r="AJ579" i="3" s="1"/>
  <c r="AR198" i="3"/>
  <c r="AR204" i="3"/>
  <c r="AR210" i="3"/>
  <c r="AR216" i="3"/>
  <c r="AR222" i="3"/>
  <c r="AR228" i="3"/>
  <c r="AR234" i="3"/>
  <c r="AR240" i="3"/>
  <c r="AR246" i="3"/>
  <c r="AR252" i="3"/>
  <c r="AR258" i="3"/>
  <c r="AR264" i="3"/>
  <c r="AR270" i="3"/>
  <c r="AR276" i="3"/>
  <c r="AR282" i="3"/>
  <c r="AR288" i="3"/>
  <c r="AR294" i="3"/>
  <c r="AR300" i="3"/>
  <c r="AR306" i="3"/>
  <c r="AR312" i="3"/>
  <c r="AR318" i="3"/>
  <c r="AR324" i="3"/>
  <c r="AR330" i="3"/>
  <c r="AR336" i="3"/>
  <c r="AR342" i="3"/>
  <c r="AR348" i="3"/>
  <c r="AR354" i="3"/>
  <c r="AR360" i="3"/>
  <c r="AR366" i="3"/>
  <c r="AR372" i="3"/>
  <c r="AR378" i="3"/>
  <c r="AR384" i="3"/>
  <c r="AR390" i="3"/>
  <c r="AR396" i="3"/>
  <c r="AR402" i="3"/>
  <c r="AR408" i="3"/>
  <c r="AR414" i="3"/>
  <c r="AR420" i="3"/>
  <c r="AR426" i="3"/>
  <c r="AR432" i="3"/>
  <c r="AR438" i="3"/>
  <c r="AR444" i="3"/>
  <c r="AR450" i="3"/>
  <c r="AR456" i="3"/>
  <c r="AR564" i="3"/>
  <c r="AI11" i="3"/>
  <c r="AJ11" i="3" s="1"/>
  <c r="AI16" i="3"/>
  <c r="AJ16" i="3" s="1"/>
  <c r="AI22" i="3"/>
  <c r="AJ22" i="3" s="1"/>
  <c r="AI38" i="3"/>
  <c r="AJ38" i="3" s="1"/>
  <c r="AI59" i="3"/>
  <c r="AJ59" i="3" s="1"/>
  <c r="AI75" i="3"/>
  <c r="AJ75" i="3" s="1"/>
  <c r="AI91" i="3"/>
  <c r="AJ91" i="3" s="1"/>
  <c r="AI97" i="3"/>
  <c r="AJ97" i="3" s="1"/>
  <c r="AI123" i="3"/>
  <c r="AJ123" i="3" s="1"/>
  <c r="AI145" i="3"/>
  <c r="AJ145" i="3" s="1"/>
  <c r="AI151" i="3"/>
  <c r="AJ151" i="3" s="1"/>
  <c r="AI178" i="3"/>
  <c r="AJ178" i="3" s="1"/>
  <c r="AI193" i="3"/>
  <c r="AJ193" i="3" s="1"/>
  <c r="AI199" i="3"/>
  <c r="AJ199" i="3" s="1"/>
  <c r="AI268" i="3"/>
  <c r="AJ268" i="3" s="1"/>
  <c r="AI290" i="3"/>
  <c r="AJ290" i="3" s="1"/>
  <c r="AI306" i="3"/>
  <c r="AJ306" i="3" s="1"/>
  <c r="AI349" i="3"/>
  <c r="AJ349" i="3" s="1"/>
  <c r="AI370" i="3"/>
  <c r="AJ370" i="3" s="1"/>
  <c r="AI391" i="3"/>
  <c r="AJ391" i="3" s="1"/>
  <c r="AI411" i="3"/>
  <c r="AJ411" i="3" s="1"/>
  <c r="AI422" i="3"/>
  <c r="AJ422" i="3" s="1"/>
  <c r="AI476" i="3"/>
  <c r="AJ476" i="3" s="1"/>
  <c r="AI487" i="3"/>
  <c r="AJ487" i="3" s="1"/>
  <c r="AI564" i="3"/>
  <c r="AJ564" i="3" s="1"/>
  <c r="AI580" i="3"/>
  <c r="AJ580" i="3" s="1"/>
  <c r="AI597" i="3"/>
  <c r="AJ597" i="3" s="1"/>
  <c r="AR187" i="3"/>
  <c r="AI17" i="3"/>
  <c r="AJ17" i="3" s="1"/>
  <c r="AI23" i="3"/>
  <c r="AJ23" i="3" s="1"/>
  <c r="AI49" i="3"/>
  <c r="AJ49" i="3" s="1"/>
  <c r="AI60" i="3"/>
  <c r="AJ60" i="3" s="1"/>
  <c r="AI92" i="3"/>
  <c r="AJ92" i="3" s="1"/>
  <c r="AI98" i="3"/>
  <c r="AJ98" i="3" s="1"/>
  <c r="AI124" i="3"/>
  <c r="AJ124" i="3" s="1"/>
  <c r="AI130" i="3"/>
  <c r="AJ130" i="3" s="1"/>
  <c r="AI141" i="3"/>
  <c r="AJ141" i="3" s="1"/>
  <c r="AI146" i="3"/>
  <c r="AJ146" i="3" s="1"/>
  <c r="AI152" i="3"/>
  <c r="AJ152" i="3" s="1"/>
  <c r="AI157" i="3"/>
  <c r="AJ157" i="3" s="1"/>
  <c r="AI163" i="3"/>
  <c r="AJ163" i="3" s="1"/>
  <c r="AI174" i="3"/>
  <c r="AJ174" i="3" s="1"/>
  <c r="AI220" i="3"/>
  <c r="AJ220" i="3" s="1"/>
  <c r="AI242" i="3"/>
  <c r="AJ242" i="3" s="1"/>
  <c r="AI307" i="3"/>
  <c r="AJ307" i="3" s="1"/>
  <c r="AI313" i="3"/>
  <c r="AJ313" i="3" s="1"/>
  <c r="AI334" i="3"/>
  <c r="AJ334" i="3" s="1"/>
  <c r="AI350" i="3"/>
  <c r="AJ350" i="3" s="1"/>
  <c r="AI360" i="3"/>
  <c r="AJ360" i="3" s="1"/>
  <c r="AI382" i="3"/>
  <c r="AJ382" i="3" s="1"/>
  <c r="AI392" i="3"/>
  <c r="AJ392" i="3" s="1"/>
  <c r="AI412" i="3"/>
  <c r="AJ412" i="3" s="1"/>
  <c r="AI461" i="3"/>
  <c r="AJ461" i="3" s="1"/>
  <c r="AI472" i="3"/>
  <c r="AJ472" i="3" s="1"/>
  <c r="AI477" i="3"/>
  <c r="AJ477" i="3" s="1"/>
  <c r="AI494" i="3"/>
  <c r="AJ494" i="3" s="1"/>
  <c r="AI500" i="3"/>
  <c r="AJ500" i="3" s="1"/>
  <c r="AI505" i="3"/>
  <c r="AJ505" i="3" s="1"/>
  <c r="AI537" i="3"/>
  <c r="AJ537" i="3" s="1"/>
  <c r="AI548" i="3"/>
  <c r="AJ548" i="3" s="1"/>
  <c r="AI592" i="3"/>
  <c r="AJ592" i="3" s="1"/>
  <c r="AI598" i="3"/>
  <c r="AJ598" i="3" s="1"/>
  <c r="AI615" i="3"/>
  <c r="AJ615" i="3" s="1"/>
  <c r="AI620" i="3"/>
  <c r="AJ620" i="3" s="1"/>
  <c r="AI626" i="3"/>
  <c r="AJ626" i="3" s="1"/>
  <c r="AI543" i="3"/>
  <c r="AJ543" i="3" s="1"/>
  <c r="AI21" i="3"/>
  <c r="AJ21" i="3" s="1"/>
  <c r="AI405" i="3"/>
  <c r="AJ405" i="3" s="1"/>
  <c r="AI428" i="3"/>
  <c r="AJ428" i="3" s="1"/>
  <c r="AI457" i="3"/>
  <c r="AJ457" i="3" s="1"/>
  <c r="AI631" i="3"/>
  <c r="AJ631" i="3" s="1"/>
  <c r="AI312" i="3"/>
  <c r="AJ312" i="3" s="1"/>
  <c r="AI585" i="3"/>
  <c r="AJ585" i="3" s="1"/>
  <c r="AI621" i="3"/>
  <c r="AJ621" i="3" s="1"/>
  <c r="AI155" i="3"/>
  <c r="AJ155" i="3" s="1"/>
  <c r="AI484" i="3"/>
  <c r="AJ484" i="3" s="1"/>
  <c r="AI113" i="3"/>
  <c r="AJ113" i="3" s="1"/>
  <c r="AI188" i="3"/>
  <c r="AJ188" i="3" s="1"/>
  <c r="AI345" i="3"/>
  <c r="AJ345" i="3" s="1"/>
  <c r="AI354" i="3"/>
  <c r="AJ354" i="3" s="1"/>
  <c r="AI201" i="3"/>
  <c r="AJ201" i="3" s="1"/>
  <c r="AI332" i="3"/>
  <c r="AJ332" i="3" s="1"/>
  <c r="AI210" i="3"/>
  <c r="AJ210" i="3" s="1"/>
  <c r="AI263" i="3"/>
  <c r="AJ263" i="3" s="1"/>
  <c r="AI377" i="3"/>
  <c r="AJ377" i="3" s="1"/>
  <c r="AI432" i="3"/>
  <c r="AJ432" i="3" s="1"/>
  <c r="AI8" i="3"/>
  <c r="AJ8" i="3" s="1"/>
  <c r="AI53" i="3"/>
  <c r="AJ53" i="3" s="1"/>
  <c r="AI126" i="3"/>
  <c r="AJ126" i="3" s="1"/>
  <c r="AI272" i="3"/>
  <c r="AJ272" i="3" s="1"/>
  <c r="AI368" i="3"/>
  <c r="AJ368" i="3" s="1"/>
  <c r="AI491" i="3"/>
  <c r="AJ491" i="3" s="1"/>
  <c r="AI90" i="3"/>
  <c r="AJ90" i="3" s="1"/>
  <c r="AI135" i="3"/>
  <c r="AJ135" i="3" s="1"/>
  <c r="AI237" i="3"/>
  <c r="AJ237" i="3" s="1"/>
  <c r="AI462" i="3"/>
  <c r="AJ462" i="3" s="1"/>
  <c r="AI636" i="3"/>
  <c r="AJ636" i="3" s="1"/>
  <c r="AI33" i="3"/>
  <c r="AJ33" i="3" s="1"/>
  <c r="AI54" i="3"/>
  <c r="AJ54" i="3" s="1"/>
  <c r="AI165" i="3"/>
  <c r="AJ165" i="3" s="1"/>
  <c r="AI185" i="3"/>
  <c r="AJ185" i="3" s="1"/>
  <c r="AI224" i="3"/>
  <c r="AJ224" i="3" s="1"/>
  <c r="AI194" i="3"/>
  <c r="AJ194" i="3" s="1"/>
  <c r="AI299" i="3"/>
  <c r="AJ299" i="3" s="1"/>
  <c r="AI128" i="3"/>
  <c r="AJ128" i="3" s="1"/>
  <c r="AI321" i="3"/>
  <c r="AJ321" i="3" s="1"/>
  <c r="AI442" i="3"/>
  <c r="AJ442" i="3" s="1"/>
  <c r="AI458" i="3"/>
  <c r="AJ458" i="3" s="1"/>
  <c r="AI575" i="3"/>
  <c r="AJ575" i="3" s="1"/>
  <c r="AI554" i="3"/>
  <c r="AJ554" i="3" s="1"/>
  <c r="AI44" i="3"/>
  <c r="AJ44" i="3" s="1"/>
  <c r="AI80" i="3"/>
  <c r="AJ80" i="3" s="1"/>
  <c r="AI129" i="3"/>
  <c r="AJ129" i="3" s="1"/>
  <c r="AI162" i="3"/>
  <c r="AJ162" i="3" s="1"/>
  <c r="AI230" i="3"/>
  <c r="AJ230" i="3" s="1"/>
  <c r="AI335" i="3"/>
  <c r="AJ335" i="3" s="1"/>
  <c r="AI348" i="3"/>
  <c r="AJ348" i="3" s="1"/>
  <c r="AI381" i="3"/>
  <c r="AJ381" i="3" s="1"/>
  <c r="AI398" i="3"/>
  <c r="AJ398" i="3" s="1"/>
  <c r="AI395" i="3"/>
  <c r="AJ395" i="3" s="1"/>
  <c r="AI454" i="3"/>
  <c r="AJ454" i="3" s="1"/>
  <c r="AI531" i="3"/>
  <c r="AJ531" i="3" s="1"/>
  <c r="AI613" i="3"/>
  <c r="AJ613" i="3" s="1"/>
  <c r="AI296" i="3"/>
  <c r="AJ296" i="3" s="1"/>
  <c r="AI57" i="3"/>
  <c r="AJ57" i="3" s="1"/>
  <c r="AI198" i="3"/>
  <c r="AJ198" i="3" s="1"/>
  <c r="AI276" i="3"/>
  <c r="AJ276" i="3" s="1"/>
  <c r="AI309" i="3"/>
  <c r="AJ309" i="3" s="1"/>
  <c r="AI550" i="3"/>
  <c r="AJ550" i="3" s="1"/>
  <c r="AI41" i="3"/>
  <c r="AJ41" i="3" s="1"/>
  <c r="AI116" i="3"/>
  <c r="AJ116" i="3" s="1"/>
  <c r="AI227" i="3"/>
  <c r="AJ227" i="3" s="1"/>
  <c r="AI371" i="3"/>
  <c r="AJ371" i="3" s="1"/>
  <c r="AI488" i="3"/>
  <c r="AJ488" i="3" s="1"/>
  <c r="AI433" i="3"/>
  <c r="AJ433" i="3" s="1"/>
  <c r="AI440" i="3"/>
  <c r="AJ440" i="3" s="1"/>
  <c r="AI492" i="3"/>
  <c r="AJ492" i="3" s="1"/>
  <c r="AI614" i="3"/>
  <c r="AJ614" i="3" s="1"/>
  <c r="AI402" i="3"/>
  <c r="AJ402" i="3" s="1"/>
  <c r="AI451" i="3"/>
  <c r="AJ451" i="3" s="1"/>
  <c r="AI481" i="3"/>
  <c r="AJ481" i="3" s="1"/>
  <c r="AI497" i="3"/>
  <c r="AJ497" i="3" s="1"/>
  <c r="AI547" i="3"/>
  <c r="AJ547" i="3" s="1"/>
  <c r="AI551" i="3"/>
  <c r="AJ551" i="3" s="1"/>
  <c r="AI556" i="3"/>
  <c r="AJ556" i="3" s="1"/>
  <c r="AI596" i="3"/>
  <c r="AJ596" i="3" s="1"/>
  <c r="AI647" i="3"/>
  <c r="AJ647" i="3" s="1"/>
  <c r="AI661" i="3"/>
  <c r="AJ661" i="3" s="1"/>
  <c r="AI665" i="3"/>
  <c r="AJ665" i="3" s="1"/>
  <c r="AI448" i="3"/>
  <c r="AJ448" i="3" s="1"/>
  <c r="AI520" i="3"/>
  <c r="AJ520" i="3" s="1"/>
  <c r="AI560" i="3"/>
  <c r="AJ560" i="3" s="1"/>
  <c r="AI671" i="3"/>
  <c r="AJ671" i="3" s="1"/>
  <c r="AI469" i="3"/>
  <c r="AJ469" i="3" s="1"/>
  <c r="AI511" i="3"/>
  <c r="AJ511" i="3" s="1"/>
  <c r="AI632" i="3"/>
  <c r="AJ632" i="3" s="1"/>
  <c r="AI643" i="3"/>
  <c r="AJ643" i="3" s="1"/>
  <c r="AI653" i="3"/>
  <c r="AJ653" i="3" s="1"/>
  <c r="AI456" i="3"/>
  <c r="AJ456" i="3" s="1"/>
  <c r="AI471" i="3"/>
  <c r="AJ471" i="3" s="1"/>
  <c r="AI517" i="3"/>
  <c r="AJ517" i="3" s="1"/>
  <c r="AI574" i="3"/>
  <c r="AJ574" i="3" s="1"/>
  <c r="AI625" i="3"/>
  <c r="AJ625" i="3" s="1"/>
  <c r="AI649" i="3"/>
  <c r="AJ649" i="3" s="1"/>
  <c r="AI589" i="3"/>
  <c r="AJ589" i="3" s="1"/>
  <c r="AI593" i="3"/>
  <c r="AJ593" i="3" s="1"/>
  <c r="AI667" i="3"/>
  <c r="AJ667" i="3" s="1"/>
  <c r="AI439" i="3"/>
  <c r="AJ439" i="3" s="1"/>
  <c r="AI478" i="3"/>
  <c r="AJ478" i="3" s="1"/>
  <c r="AI515" i="3"/>
  <c r="AJ515" i="3" s="1"/>
  <c r="AI581" i="3"/>
  <c r="AJ581" i="3" s="1"/>
  <c r="AI628" i="3"/>
  <c r="AJ628" i="3" s="1"/>
  <c r="AI650" i="3"/>
  <c r="AJ650" i="3" s="1"/>
  <c r="AI622" i="3"/>
  <c r="AJ622" i="3" s="1"/>
  <c r="AI640" i="3"/>
  <c r="AJ640" i="3" s="1"/>
  <c r="AI658" i="3"/>
  <c r="AJ658" i="3" s="1"/>
  <c r="AI676" i="3"/>
  <c r="AJ676" i="3" s="1"/>
  <c r="AI430" i="3"/>
  <c r="AJ430" i="3" s="1"/>
  <c r="AI466" i="3"/>
  <c r="AJ466" i="3" s="1"/>
  <c r="AI502" i="3"/>
  <c r="AJ502" i="3" s="1"/>
  <c r="AI538" i="3"/>
  <c r="AJ538" i="3" s="1"/>
  <c r="AI568" i="3"/>
  <c r="AJ568" i="3" s="1"/>
  <c r="AI586" i="3"/>
  <c r="AJ586" i="3" s="1"/>
  <c r="AI604" i="3"/>
  <c r="AJ604" i="3" s="1"/>
  <c r="AI427" i="3"/>
  <c r="AJ427" i="3" s="1"/>
  <c r="AI463" i="3"/>
  <c r="AJ463" i="3" s="1"/>
  <c r="AI499" i="3"/>
  <c r="AJ499" i="3" s="1"/>
  <c r="AI535" i="3"/>
  <c r="AJ535" i="3" s="1"/>
  <c r="AI572" i="3"/>
  <c r="AJ572" i="3" s="1"/>
  <c r="AI590" i="3"/>
  <c r="AJ590" i="3" s="1"/>
  <c r="AI608" i="3"/>
  <c r="AJ608" i="3" s="1"/>
  <c r="AI583" i="3"/>
  <c r="AJ583" i="3" s="1"/>
  <c r="AI601" i="3"/>
  <c r="AJ601" i="3" s="1"/>
  <c r="AI619" i="3"/>
  <c r="AJ619" i="3" s="1"/>
  <c r="AI637" i="3"/>
  <c r="AJ637" i="3" s="1"/>
  <c r="AI655" i="3"/>
  <c r="AJ655" i="3" s="1"/>
  <c r="AI673" i="3"/>
  <c r="AJ673" i="3" s="1"/>
  <c r="AI493" i="3"/>
  <c r="AJ493" i="3" s="1"/>
  <c r="AI529" i="3"/>
  <c r="AJ529" i="3" s="1"/>
  <c r="AI569" i="3"/>
  <c r="AJ569" i="3" s="1"/>
  <c r="AI587" i="3"/>
  <c r="AJ587" i="3" s="1"/>
  <c r="AI605" i="3"/>
  <c r="AJ605" i="3" s="1"/>
  <c r="AI623" i="3"/>
  <c r="AJ623" i="3" s="1"/>
  <c r="AI641" i="3"/>
  <c r="AJ641" i="3" s="1"/>
  <c r="AI659" i="3"/>
  <c r="AJ659" i="3" s="1"/>
  <c r="AI677" i="3"/>
  <c r="AJ677" i="3" s="1"/>
  <c r="AI634" i="3"/>
  <c r="AJ634" i="3" s="1"/>
  <c r="AI652" i="3"/>
  <c r="AJ652" i="3" s="1"/>
  <c r="AI670" i="3"/>
  <c r="AJ670" i="3" s="1"/>
  <c r="AI5" i="3"/>
  <c r="AU555" i="3"/>
  <c r="AW555" i="3" s="1"/>
  <c r="AU675" i="3"/>
  <c r="AW675" i="3" s="1"/>
  <c r="AW76" i="3"/>
  <c r="AW88" i="3"/>
  <c r="AW142" i="3"/>
  <c r="AW160" i="3"/>
  <c r="AW250" i="3"/>
  <c r="AW322" i="3"/>
  <c r="AW358" i="3"/>
  <c r="AW364" i="3"/>
  <c r="AW430" i="3"/>
  <c r="AW508" i="3"/>
  <c r="AW550" i="3"/>
  <c r="AR20" i="3"/>
  <c r="AR26" i="3"/>
  <c r="AR56" i="3"/>
  <c r="AR98" i="3"/>
  <c r="AR134" i="3"/>
  <c r="AR170" i="3"/>
  <c r="AR200" i="3"/>
  <c r="AR230" i="3"/>
  <c r="AR236" i="3"/>
  <c r="AR254" i="3"/>
  <c r="AR266" i="3"/>
  <c r="AR338" i="3"/>
  <c r="AR344" i="3"/>
  <c r="AR434" i="3"/>
  <c r="AR446" i="3"/>
  <c r="AU53" i="3"/>
  <c r="AW53" i="3" s="1"/>
  <c r="AU197" i="3"/>
  <c r="AW197" i="3" s="1"/>
  <c r="AU305" i="3"/>
  <c r="AW305" i="3" s="1"/>
  <c r="AU347" i="3"/>
  <c r="AU365" i="3"/>
  <c r="AW365" i="3" s="1"/>
  <c r="AU539" i="3"/>
  <c r="AW539" i="3" s="1"/>
  <c r="AU659" i="3"/>
  <c r="AW659" i="3" s="1"/>
  <c r="AR229" i="3"/>
  <c r="AR433" i="3"/>
  <c r="AW379" i="3"/>
  <c r="AW46" i="3"/>
  <c r="AW598" i="3"/>
  <c r="AW622" i="3"/>
  <c r="AW258" i="3"/>
  <c r="AW330" i="3"/>
  <c r="AW37" i="3"/>
  <c r="AW73" i="3"/>
  <c r="AW79" i="3"/>
  <c r="AW121" i="3"/>
  <c r="AW127" i="3"/>
  <c r="AW139" i="3"/>
  <c r="AW151" i="3"/>
  <c r="AW175" i="3"/>
  <c r="AW211" i="3"/>
  <c r="AW217" i="3"/>
  <c r="AW241" i="3"/>
  <c r="AW247" i="3"/>
  <c r="AW259" i="3"/>
  <c r="AW265" i="3"/>
  <c r="AW271" i="3"/>
  <c r="AW283" i="3"/>
  <c r="AW289" i="3"/>
  <c r="AW295" i="3"/>
  <c r="AW301" i="3"/>
  <c r="AW319" i="3"/>
  <c r="AW325" i="3"/>
  <c r="AW337" i="3"/>
  <c r="AW343" i="3"/>
  <c r="AW361" i="3"/>
  <c r="AW367" i="3"/>
  <c r="AW373" i="3"/>
  <c r="AW385" i="3"/>
  <c r="AW397" i="3"/>
  <c r="AW415" i="3"/>
  <c r="AW421" i="3"/>
  <c r="AW433" i="3"/>
  <c r="AW445" i="3"/>
  <c r="AW457" i="3"/>
  <c r="AW463" i="3"/>
  <c r="AW469" i="3"/>
  <c r="AW499" i="3"/>
  <c r="AW505" i="3"/>
  <c r="AW535" i="3"/>
  <c r="AW541" i="3"/>
  <c r="AW553" i="3"/>
  <c r="AW571" i="3"/>
  <c r="AW583" i="3"/>
  <c r="AW16" i="3"/>
  <c r="AW10" i="3"/>
  <c r="AW22" i="3"/>
  <c r="AW82" i="3"/>
  <c r="AW136" i="3"/>
  <c r="AW172" i="3"/>
  <c r="AW226" i="3"/>
  <c r="AW274" i="3"/>
  <c r="AW298" i="3"/>
  <c r="AW340" i="3"/>
  <c r="AW352" i="3"/>
  <c r="AW442" i="3"/>
  <c r="AW478" i="3"/>
  <c r="AW580" i="3"/>
  <c r="AW592" i="3"/>
  <c r="AW634" i="3"/>
  <c r="AW28" i="3"/>
  <c r="AW34" i="3"/>
  <c r="AW154" i="3"/>
  <c r="AW214" i="3"/>
  <c r="AW232" i="3"/>
  <c r="AW244" i="3"/>
  <c r="AW280" i="3"/>
  <c r="AW388" i="3"/>
  <c r="AW640" i="3"/>
  <c r="AW347" i="3"/>
  <c r="AU9" i="3"/>
  <c r="AW9" i="3" s="1"/>
  <c r="AU15" i="3"/>
  <c r="AW15" i="3" s="1"/>
  <c r="AU21" i="3"/>
  <c r="AW21" i="3" s="1"/>
  <c r="AU27" i="3"/>
  <c r="AW27" i="3" s="1"/>
  <c r="AU33" i="3"/>
  <c r="AW33" i="3" s="1"/>
  <c r="AU39" i="3"/>
  <c r="AW39" i="3" s="1"/>
  <c r="AU45" i="3"/>
  <c r="AW45" i="3" s="1"/>
  <c r="AU51" i="3"/>
  <c r="AW51" i="3" s="1"/>
  <c r="AU57" i="3"/>
  <c r="AW57" i="3" s="1"/>
  <c r="AU63" i="3"/>
  <c r="AW63" i="3" s="1"/>
  <c r="AU69" i="3"/>
  <c r="AW69" i="3" s="1"/>
  <c r="AU75" i="3"/>
  <c r="AW75" i="3" s="1"/>
  <c r="AU81" i="3"/>
  <c r="AW81" i="3" s="1"/>
  <c r="AU87" i="3"/>
  <c r="AW87" i="3" s="1"/>
  <c r="AU93" i="3"/>
  <c r="AW93" i="3" s="1"/>
  <c r="AU99" i="3"/>
  <c r="AW99" i="3" s="1"/>
  <c r="AU105" i="3"/>
  <c r="AW105" i="3" s="1"/>
  <c r="AU111" i="3"/>
  <c r="AW111" i="3" s="1"/>
  <c r="AU117" i="3"/>
  <c r="AW117" i="3" s="1"/>
  <c r="AU123" i="3"/>
  <c r="AW123" i="3" s="1"/>
  <c r="AU129" i="3"/>
  <c r="AW129" i="3" s="1"/>
  <c r="AU135" i="3"/>
  <c r="AW135" i="3" s="1"/>
  <c r="AU141" i="3"/>
  <c r="AW141" i="3" s="1"/>
  <c r="AU147" i="3"/>
  <c r="AW147" i="3" s="1"/>
  <c r="AU153" i="3"/>
  <c r="AW153" i="3" s="1"/>
  <c r="AU159" i="3"/>
  <c r="AW159" i="3" s="1"/>
  <c r="AU165" i="3"/>
  <c r="AW165" i="3" s="1"/>
  <c r="AU171" i="3"/>
  <c r="AW171" i="3" s="1"/>
  <c r="AU177" i="3"/>
  <c r="AW177" i="3" s="1"/>
  <c r="AU183" i="3"/>
  <c r="AW183" i="3" s="1"/>
  <c r="AU189" i="3"/>
  <c r="AW189" i="3" s="1"/>
  <c r="AU195" i="3"/>
  <c r="AW195" i="3" s="1"/>
  <c r="AU201" i="3"/>
  <c r="AW201" i="3" s="1"/>
  <c r="AU207" i="3"/>
  <c r="AW207" i="3" s="1"/>
  <c r="AU213" i="3"/>
  <c r="AW213" i="3" s="1"/>
  <c r="AU219" i="3"/>
  <c r="AW219" i="3" s="1"/>
  <c r="AU225" i="3"/>
  <c r="AW225" i="3" s="1"/>
  <c r="AU231" i="3"/>
  <c r="AW231" i="3" s="1"/>
  <c r="AU237" i="3"/>
  <c r="AW237" i="3" s="1"/>
  <c r="AU243" i="3"/>
  <c r="AW243" i="3" s="1"/>
  <c r="AU249" i="3"/>
  <c r="AW249" i="3" s="1"/>
  <c r="AU255" i="3"/>
  <c r="AW255" i="3" s="1"/>
  <c r="AU261" i="3"/>
  <c r="AW261" i="3" s="1"/>
  <c r="AU267" i="3"/>
  <c r="AW267" i="3" s="1"/>
  <c r="AU273" i="3"/>
  <c r="AW273" i="3" s="1"/>
  <c r="AU279" i="3"/>
  <c r="AW279" i="3" s="1"/>
  <c r="AU285" i="3"/>
  <c r="AW285" i="3" s="1"/>
  <c r="AU291" i="3"/>
  <c r="AW291" i="3" s="1"/>
  <c r="AU297" i="3"/>
  <c r="AW297" i="3" s="1"/>
  <c r="AU303" i="3"/>
  <c r="AW303" i="3" s="1"/>
  <c r="AU309" i="3"/>
  <c r="AW309" i="3" s="1"/>
  <c r="AU315" i="3"/>
  <c r="AW315" i="3" s="1"/>
  <c r="AU321" i="3"/>
  <c r="AW321" i="3" s="1"/>
  <c r="AU327" i="3"/>
  <c r="AW327" i="3" s="1"/>
  <c r="AU333" i="3"/>
  <c r="AW333" i="3" s="1"/>
  <c r="AR590" i="3"/>
  <c r="AR638" i="3"/>
  <c r="AR662" i="3"/>
  <c r="AR674" i="3"/>
  <c r="AR255" i="3"/>
  <c r="AR261" i="3"/>
  <c r="AR267" i="3"/>
  <c r="AR273" i="3"/>
  <c r="AR279" i="3"/>
  <c r="AR285" i="3"/>
  <c r="AR291" i="3"/>
  <c r="AR297" i="3"/>
  <c r="AR303" i="3"/>
  <c r="AR309" i="3"/>
  <c r="AR315" i="3"/>
  <c r="AR321" i="3"/>
  <c r="AR327" i="3"/>
  <c r="AR333" i="3"/>
  <c r="AR339" i="3"/>
  <c r="AR345" i="3"/>
  <c r="AR351" i="3"/>
  <c r="AR357" i="3"/>
  <c r="AR363" i="3"/>
  <c r="AR369" i="3"/>
  <c r="AR375" i="3"/>
  <c r="AR381" i="3"/>
  <c r="AR387" i="3"/>
  <c r="AR393" i="3"/>
  <c r="AR399" i="3"/>
  <c r="AR405" i="3"/>
  <c r="AR411" i="3"/>
  <c r="AR417" i="3"/>
  <c r="AR423" i="3"/>
  <c r="AR429" i="3"/>
  <c r="AR435" i="3"/>
  <c r="AR441" i="3"/>
  <c r="AR447" i="3"/>
  <c r="AR453" i="3"/>
  <c r="AR459" i="3"/>
  <c r="AR465" i="3"/>
  <c r="AR471" i="3"/>
  <c r="AR477" i="3"/>
  <c r="AR483" i="3"/>
  <c r="AR489" i="3"/>
  <c r="AR495" i="3"/>
  <c r="AR501" i="3"/>
  <c r="AR507" i="3"/>
  <c r="AR513" i="3"/>
  <c r="AR519" i="3"/>
  <c r="AR525" i="3"/>
  <c r="AR531" i="3"/>
  <c r="AR537" i="3"/>
  <c r="AR543" i="3"/>
  <c r="AR549" i="3"/>
  <c r="AR555" i="3"/>
  <c r="AR561" i="3"/>
  <c r="AR567" i="3"/>
  <c r="AR573" i="3"/>
  <c r="AR579" i="3"/>
  <c r="AR585" i="3"/>
  <c r="AR597" i="3"/>
  <c r="AR603" i="3"/>
  <c r="AR609" i="3"/>
  <c r="AR621" i="3"/>
  <c r="AR627" i="3"/>
  <c r="AR633" i="3"/>
  <c r="AR639" i="3"/>
  <c r="AR645" i="3"/>
  <c r="AR651" i="3"/>
  <c r="AU339" i="3"/>
  <c r="AW339" i="3" s="1"/>
  <c r="AU345" i="3"/>
  <c r="AW345" i="3" s="1"/>
  <c r="AU351" i="3"/>
  <c r="AW351" i="3" s="1"/>
  <c r="AU357" i="3"/>
  <c r="AW357" i="3" s="1"/>
  <c r="AU363" i="3"/>
  <c r="AW363" i="3" s="1"/>
  <c r="AU369" i="3"/>
  <c r="AW369" i="3" s="1"/>
  <c r="AU375" i="3"/>
  <c r="AW375" i="3" s="1"/>
  <c r="AU381" i="3"/>
  <c r="AW381" i="3" s="1"/>
  <c r="AU387" i="3"/>
  <c r="AW387" i="3" s="1"/>
  <c r="AU393" i="3"/>
  <c r="AW393" i="3" s="1"/>
  <c r="AU399" i="3"/>
  <c r="AW399" i="3" s="1"/>
  <c r="AU405" i="3"/>
  <c r="AW405" i="3" s="1"/>
  <c r="AU411" i="3"/>
  <c r="AW411" i="3" s="1"/>
  <c r="AU417" i="3"/>
  <c r="AW417" i="3" s="1"/>
  <c r="AU423" i="3"/>
  <c r="AW423" i="3" s="1"/>
  <c r="AU429" i="3"/>
  <c r="AW429" i="3" s="1"/>
  <c r="AU435" i="3"/>
  <c r="AW435" i="3" s="1"/>
  <c r="AU441" i="3"/>
  <c r="AW441" i="3" s="1"/>
  <c r="AU447" i="3"/>
  <c r="AW447" i="3" s="1"/>
  <c r="AU453" i="3"/>
  <c r="AW453" i="3" s="1"/>
  <c r="AU459" i="3"/>
  <c r="AW459" i="3" s="1"/>
  <c r="AW402" i="3"/>
  <c r="AR13" i="3"/>
  <c r="AR43" i="3"/>
  <c r="AR73" i="3"/>
  <c r="AR79" i="3"/>
  <c r="AR97" i="3"/>
  <c r="AR109" i="3"/>
  <c r="AR151" i="3"/>
  <c r="AR223" i="3"/>
  <c r="AR265" i="3"/>
  <c r="AR283" i="3"/>
  <c r="AR307" i="3"/>
  <c r="AR349" i="3"/>
  <c r="AR379" i="3"/>
  <c r="AR385" i="3"/>
  <c r="AR403" i="3"/>
  <c r="AR415" i="3"/>
  <c r="AR493" i="3"/>
  <c r="AR523" i="3"/>
  <c r="AR577" i="3"/>
  <c r="AR595" i="3"/>
  <c r="AR601" i="3"/>
  <c r="AR607" i="3"/>
  <c r="AR631" i="3"/>
  <c r="AW257" i="3"/>
  <c r="AR663" i="3"/>
  <c r="AR669" i="3"/>
  <c r="AR675" i="3"/>
  <c r="AU114" i="3"/>
  <c r="AW114" i="3" s="1"/>
  <c r="AU222" i="3"/>
  <c r="AW222" i="3" s="1"/>
  <c r="AU246" i="3"/>
  <c r="AW246" i="3" s="1"/>
  <c r="AU276" i="3"/>
  <c r="AW276" i="3" s="1"/>
  <c r="AU288" i="3"/>
  <c r="AW288" i="3" s="1"/>
  <c r="AU378" i="3"/>
  <c r="AW378" i="3" s="1"/>
  <c r="AU444" i="3"/>
  <c r="AW444" i="3" s="1"/>
  <c r="AU450" i="3"/>
  <c r="AW450" i="3" s="1"/>
  <c r="AU462" i="3"/>
  <c r="AW462" i="3" s="1"/>
  <c r="AU474" i="3"/>
  <c r="AW474" i="3" s="1"/>
  <c r="AU552" i="3"/>
  <c r="AW552" i="3" s="1"/>
  <c r="AU648" i="3"/>
  <c r="AW648" i="3" s="1"/>
  <c r="AU660" i="3"/>
  <c r="AW660" i="3" s="1"/>
  <c r="AU44" i="3"/>
  <c r="AW44" i="3" s="1"/>
  <c r="AU98" i="3"/>
  <c r="AW98" i="3" s="1"/>
  <c r="AU128" i="3"/>
  <c r="AW128" i="3" s="1"/>
  <c r="AU290" i="3"/>
  <c r="AW290" i="3" s="1"/>
  <c r="AR478" i="3"/>
  <c r="AR490" i="3"/>
  <c r="AR502" i="3"/>
  <c r="AR508" i="3"/>
  <c r="AR520" i="3"/>
  <c r="AR532" i="3"/>
  <c r="AR538" i="3"/>
  <c r="AR544" i="3"/>
  <c r="AR550" i="3"/>
  <c r="AR562" i="3"/>
  <c r="AR574" i="3"/>
  <c r="AR580" i="3"/>
  <c r="AR592" i="3"/>
  <c r="AR604" i="3"/>
  <c r="AR610" i="3"/>
  <c r="AR616" i="3"/>
  <c r="AR622" i="3"/>
  <c r="AR634" i="3"/>
  <c r="AR646" i="3"/>
  <c r="AR652" i="3"/>
  <c r="AR658" i="3"/>
  <c r="AR676" i="3"/>
  <c r="AU371" i="3"/>
  <c r="AW371" i="3" s="1"/>
  <c r="AU395" i="3"/>
  <c r="AW395" i="3" s="1"/>
  <c r="AU461" i="3"/>
  <c r="AW461" i="3" s="1"/>
  <c r="AU551" i="3"/>
  <c r="AW551" i="3" s="1"/>
  <c r="AU581" i="3"/>
  <c r="AW581" i="3" s="1"/>
  <c r="AR640" i="3"/>
  <c r="AU161" i="3"/>
  <c r="AW161" i="3" s="1"/>
  <c r="AU239" i="3"/>
  <c r="AW239" i="3" s="1"/>
  <c r="AR657" i="3"/>
  <c r="AR615" i="3"/>
  <c r="AR589" i="3"/>
  <c r="AR619" i="3"/>
  <c r="AR649" i="3"/>
  <c r="AR661" i="3"/>
  <c r="AR591" i="3"/>
  <c r="AR7" i="3"/>
  <c r="AR31" i="3"/>
  <c r="AR37" i="3"/>
  <c r="AR61" i="3"/>
  <c r="AR115" i="3"/>
  <c r="AR127" i="3"/>
  <c r="AR163" i="3"/>
  <c r="AR193" i="3"/>
  <c r="AR205" i="3"/>
  <c r="AR241" i="3"/>
  <c r="AR247" i="3"/>
  <c r="AR271" i="3"/>
  <c r="AR295" i="3"/>
  <c r="AR331" i="3"/>
  <c r="AR361" i="3"/>
  <c r="AR373" i="3"/>
  <c r="AR391" i="3"/>
  <c r="AR457" i="3"/>
  <c r="AR517" i="3"/>
  <c r="AR535" i="3"/>
  <c r="AR547" i="3"/>
  <c r="AR559" i="3"/>
  <c r="AR565" i="3"/>
  <c r="AR32" i="3"/>
  <c r="AR62" i="3"/>
  <c r="AR74" i="3"/>
  <c r="AR92" i="3"/>
  <c r="AR110" i="3"/>
  <c r="AR116" i="3"/>
  <c r="AR128" i="3"/>
  <c r="AR152" i="3"/>
  <c r="AR164" i="3"/>
  <c r="AR188" i="3"/>
  <c r="AR194" i="3"/>
  <c r="AR218" i="3"/>
  <c r="AR272" i="3"/>
  <c r="AR284" i="3"/>
  <c r="AR332" i="3"/>
  <c r="AR350" i="3"/>
  <c r="AR362" i="3"/>
  <c r="AR374" i="3"/>
  <c r="AR386" i="3"/>
  <c r="AR422" i="3"/>
  <c r="AR458" i="3"/>
  <c r="AR566" i="3"/>
  <c r="AR578" i="3"/>
  <c r="AR602" i="3"/>
  <c r="AR650" i="3"/>
  <c r="AU14" i="3"/>
  <c r="AW14" i="3" s="1"/>
  <c r="AU50" i="3"/>
  <c r="AW50" i="3" s="1"/>
  <c r="AU176" i="3"/>
  <c r="AW176" i="3" s="1"/>
  <c r="AU200" i="3"/>
  <c r="AW200" i="3" s="1"/>
  <c r="AU326" i="3"/>
  <c r="AW326" i="3" s="1"/>
  <c r="AU332" i="3"/>
  <c r="AW332" i="3" s="1"/>
  <c r="AU356" i="3"/>
  <c r="AW356" i="3" s="1"/>
  <c r="AU6" i="3"/>
  <c r="AW6" i="3" s="1"/>
  <c r="AU12" i="3"/>
  <c r="AW12" i="3" s="1"/>
  <c r="AU18" i="3"/>
  <c r="AW18" i="3" s="1"/>
  <c r="AU24" i="3"/>
  <c r="AW24" i="3" s="1"/>
  <c r="AU30" i="3"/>
  <c r="AW30" i="3" s="1"/>
  <c r="AU36" i="3"/>
  <c r="AW36" i="3" s="1"/>
  <c r="AU48" i="3"/>
  <c r="AW48" i="3" s="1"/>
  <c r="AU54" i="3"/>
  <c r="AW54" i="3" s="1"/>
  <c r="AU60" i="3"/>
  <c r="AW60" i="3" s="1"/>
  <c r="AU66" i="3"/>
  <c r="AW66" i="3" s="1"/>
  <c r="AU78" i="3"/>
  <c r="AW78" i="3" s="1"/>
  <c r="AU84" i="3"/>
  <c r="AW84" i="3" s="1"/>
  <c r="AU90" i="3"/>
  <c r="AW90" i="3" s="1"/>
  <c r="AU102" i="3"/>
  <c r="AW102" i="3" s="1"/>
  <c r="AU108" i="3"/>
  <c r="AW108" i="3" s="1"/>
  <c r="AU126" i="3"/>
  <c r="AW126" i="3" s="1"/>
  <c r="AU138" i="3"/>
  <c r="AW138" i="3" s="1"/>
  <c r="AU144" i="3"/>
  <c r="AW144" i="3" s="1"/>
  <c r="AU150" i="3"/>
  <c r="AW150" i="3" s="1"/>
  <c r="AU156" i="3"/>
  <c r="AW156" i="3" s="1"/>
  <c r="AU168" i="3"/>
  <c r="AW168" i="3" s="1"/>
  <c r="AU174" i="3"/>
  <c r="AW174" i="3" s="1"/>
  <c r="AU180" i="3"/>
  <c r="AW180" i="3" s="1"/>
  <c r="AU192" i="3"/>
  <c r="AW192" i="3" s="1"/>
  <c r="AU204" i="3"/>
  <c r="AW204" i="3" s="1"/>
  <c r="AU210" i="3"/>
  <c r="AW210" i="3" s="1"/>
  <c r="AU216" i="3"/>
  <c r="AW216" i="3" s="1"/>
  <c r="AU228" i="3"/>
  <c r="AW228" i="3" s="1"/>
  <c r="AU234" i="3"/>
  <c r="AW234" i="3" s="1"/>
  <c r="AU240" i="3"/>
  <c r="AW240" i="3" s="1"/>
  <c r="AU252" i="3"/>
  <c r="AW252" i="3" s="1"/>
  <c r="AU270" i="3"/>
  <c r="AW270" i="3" s="1"/>
  <c r="AU282" i="3"/>
  <c r="AW282" i="3" s="1"/>
  <c r="AU300" i="3"/>
  <c r="AW300" i="3" s="1"/>
  <c r="AU306" i="3"/>
  <c r="AW306" i="3" s="1"/>
  <c r="AU318" i="3"/>
  <c r="AW318" i="3" s="1"/>
  <c r="AU324" i="3"/>
  <c r="AW324" i="3" s="1"/>
  <c r="AU342" i="3"/>
  <c r="AW342" i="3" s="1"/>
  <c r="AU348" i="3"/>
  <c r="AW348" i="3" s="1"/>
  <c r="AU360" i="3"/>
  <c r="AW360" i="3" s="1"/>
  <c r="AU366" i="3"/>
  <c r="AW366" i="3" s="1"/>
  <c r="AU396" i="3"/>
  <c r="AW396" i="3" s="1"/>
  <c r="AU408" i="3"/>
  <c r="AW408" i="3" s="1"/>
  <c r="AU426" i="3"/>
  <c r="AW426" i="3" s="1"/>
  <c r="AU438" i="3"/>
  <c r="AW438" i="3" s="1"/>
  <c r="AU456" i="3"/>
  <c r="AW456" i="3" s="1"/>
  <c r="AU480" i="3"/>
  <c r="AW480" i="3" s="1"/>
  <c r="AU486" i="3"/>
  <c r="AW486" i="3" s="1"/>
  <c r="AU492" i="3"/>
  <c r="AW492" i="3" s="1"/>
  <c r="AU504" i="3"/>
  <c r="AW504" i="3" s="1"/>
  <c r="AU516" i="3"/>
  <c r="AW516" i="3" s="1"/>
  <c r="AU540" i="3"/>
  <c r="AW540" i="3" s="1"/>
  <c r="AU564" i="3"/>
  <c r="AW564" i="3" s="1"/>
  <c r="AU570" i="3"/>
  <c r="AW570" i="3" s="1"/>
  <c r="AU618" i="3"/>
  <c r="AW618" i="3" s="1"/>
  <c r="AU630" i="3"/>
  <c r="AW630" i="3" s="1"/>
  <c r="AR462" i="3"/>
  <c r="AR468" i="3"/>
  <c r="AR474" i="3"/>
  <c r="AR480" i="3"/>
  <c r="AR486" i="3"/>
  <c r="AR492" i="3"/>
  <c r="AR576" i="3"/>
  <c r="AU56" i="3"/>
  <c r="AW56" i="3" s="1"/>
  <c r="AU62" i="3"/>
  <c r="AW62" i="3" s="1"/>
  <c r="AU68" i="3"/>
  <c r="AW68" i="3" s="1"/>
  <c r="AU74" i="3"/>
  <c r="AW74" i="3" s="1"/>
  <c r="AU80" i="3"/>
  <c r="AW80" i="3" s="1"/>
  <c r="AU86" i="3"/>
  <c r="AW86" i="3" s="1"/>
  <c r="AU92" i="3"/>
  <c r="AW92" i="3" s="1"/>
  <c r="AU104" i="3"/>
  <c r="AW104" i="3" s="1"/>
  <c r="AU110" i="3"/>
  <c r="AW110" i="3" s="1"/>
  <c r="AU116" i="3"/>
  <c r="AW116" i="3" s="1"/>
  <c r="AU122" i="3"/>
  <c r="AW122" i="3" s="1"/>
  <c r="AU134" i="3"/>
  <c r="AW134" i="3" s="1"/>
  <c r="AU140" i="3"/>
  <c r="AW140" i="3" s="1"/>
  <c r="AU146" i="3"/>
  <c r="AW146" i="3" s="1"/>
  <c r="AU152" i="3"/>
  <c r="AW152" i="3" s="1"/>
  <c r="AU158" i="3"/>
  <c r="AW158" i="3" s="1"/>
  <c r="AU164" i="3"/>
  <c r="AW164" i="3" s="1"/>
  <c r="AU170" i="3"/>
  <c r="AW170" i="3" s="1"/>
  <c r="AU182" i="3"/>
  <c r="AW182" i="3" s="1"/>
  <c r="AU188" i="3"/>
  <c r="AW188" i="3" s="1"/>
  <c r="AU194" i="3"/>
  <c r="AW194" i="3" s="1"/>
  <c r="AU206" i="3"/>
  <c r="AW206" i="3" s="1"/>
  <c r="AU212" i="3"/>
  <c r="AW212" i="3" s="1"/>
  <c r="AU218" i="3"/>
  <c r="AW218" i="3" s="1"/>
  <c r="AU224" i="3"/>
  <c r="AW224" i="3" s="1"/>
  <c r="AU230" i="3"/>
  <c r="AW230" i="3" s="1"/>
  <c r="AU236" i="3"/>
  <c r="AW236" i="3" s="1"/>
  <c r="AU248" i="3"/>
  <c r="AW248" i="3" s="1"/>
  <c r="AU254" i="3"/>
  <c r="AW254" i="3" s="1"/>
  <c r="AU260" i="3"/>
  <c r="AW260" i="3" s="1"/>
  <c r="AU266" i="3"/>
  <c r="AW266" i="3" s="1"/>
  <c r="AU272" i="3"/>
  <c r="AW272" i="3" s="1"/>
  <c r="AU278" i="3"/>
  <c r="AW278" i="3" s="1"/>
  <c r="AU284" i="3"/>
  <c r="AW284" i="3" s="1"/>
  <c r="AU296" i="3"/>
  <c r="AW296" i="3" s="1"/>
  <c r="AU302" i="3"/>
  <c r="AW302" i="3" s="1"/>
  <c r="AU308" i="3"/>
  <c r="AW308" i="3" s="1"/>
  <c r="AU314" i="3"/>
  <c r="AW314" i="3" s="1"/>
  <c r="AU320" i="3"/>
  <c r="AW320" i="3" s="1"/>
  <c r="AU338" i="3"/>
  <c r="AW338" i="3" s="1"/>
  <c r="AU344" i="3"/>
  <c r="AW344" i="3" s="1"/>
  <c r="AU350" i="3"/>
  <c r="AW350" i="3" s="1"/>
  <c r="AU362" i="3"/>
  <c r="AW362" i="3" s="1"/>
  <c r="AU368" i="3"/>
  <c r="AW368" i="3" s="1"/>
  <c r="AU374" i="3"/>
  <c r="AW374" i="3" s="1"/>
  <c r="AU380" i="3"/>
  <c r="AW380" i="3" s="1"/>
  <c r="AU386" i="3"/>
  <c r="AW386" i="3" s="1"/>
  <c r="AU392" i="3"/>
  <c r="AW392" i="3" s="1"/>
  <c r="AU398" i="3"/>
  <c r="AW398" i="3" s="1"/>
  <c r="AU404" i="3"/>
  <c r="AW404" i="3" s="1"/>
  <c r="AU410" i="3"/>
  <c r="AW410" i="3" s="1"/>
  <c r="AU416" i="3"/>
  <c r="AW416" i="3" s="1"/>
  <c r="AU422" i="3"/>
  <c r="AW422" i="3" s="1"/>
  <c r="AU428" i="3"/>
  <c r="AW428" i="3" s="1"/>
  <c r="AU434" i="3"/>
  <c r="AW434" i="3" s="1"/>
  <c r="AU440" i="3"/>
  <c r="AW440" i="3" s="1"/>
  <c r="AU446" i="3"/>
  <c r="AW446" i="3" s="1"/>
  <c r="AU452" i="3"/>
  <c r="AW452" i="3" s="1"/>
  <c r="AU458" i="3"/>
  <c r="AW458" i="3" s="1"/>
  <c r="AU464" i="3"/>
  <c r="AW464" i="3" s="1"/>
  <c r="AU470" i="3"/>
  <c r="AW470" i="3" s="1"/>
  <c r="AU476" i="3"/>
  <c r="AW476" i="3" s="1"/>
  <c r="AU482" i="3"/>
  <c r="AW482" i="3" s="1"/>
  <c r="AU488" i="3"/>
  <c r="AW488" i="3" s="1"/>
  <c r="AU494" i="3"/>
  <c r="AW494" i="3" s="1"/>
  <c r="AU500" i="3"/>
  <c r="AW500" i="3" s="1"/>
  <c r="AU506" i="3"/>
  <c r="AW506" i="3" s="1"/>
  <c r="AU512" i="3"/>
  <c r="AW512" i="3" s="1"/>
  <c r="AU518" i="3"/>
  <c r="AW518" i="3" s="1"/>
  <c r="AU524" i="3"/>
  <c r="AW524" i="3" s="1"/>
  <c r="AU530" i="3"/>
  <c r="AW530" i="3" s="1"/>
  <c r="AU536" i="3"/>
  <c r="AW536" i="3" s="1"/>
  <c r="AU542" i="3"/>
  <c r="AW542" i="3" s="1"/>
  <c r="AU548" i="3"/>
  <c r="AW548" i="3" s="1"/>
  <c r="AU554" i="3"/>
  <c r="AW554" i="3" s="1"/>
  <c r="AU560" i="3"/>
  <c r="AW560" i="3" s="1"/>
  <c r="AU566" i="3"/>
  <c r="AW566" i="3" s="1"/>
  <c r="AU572" i="3"/>
  <c r="AW572" i="3" s="1"/>
  <c r="AU578" i="3"/>
  <c r="AW578" i="3" s="1"/>
  <c r="AU584" i="3"/>
  <c r="AW584" i="3" s="1"/>
  <c r="AU596" i="3"/>
  <c r="AW596" i="3" s="1"/>
  <c r="AU465" i="3"/>
  <c r="AW465" i="3" s="1"/>
  <c r="AU471" i="3"/>
  <c r="AW471" i="3" s="1"/>
  <c r="AU477" i="3"/>
  <c r="AW477" i="3" s="1"/>
  <c r="AU483" i="3"/>
  <c r="AW483" i="3" s="1"/>
  <c r="AU489" i="3"/>
  <c r="AW489" i="3" s="1"/>
  <c r="AU495" i="3"/>
  <c r="AW495" i="3" s="1"/>
  <c r="AU501" i="3"/>
  <c r="AW501" i="3" s="1"/>
  <c r="AU507" i="3"/>
  <c r="AW507" i="3" s="1"/>
  <c r="AU513" i="3"/>
  <c r="AW513" i="3" s="1"/>
  <c r="AU519" i="3"/>
  <c r="AW519" i="3" s="1"/>
  <c r="AU525" i="3"/>
  <c r="AW525" i="3" s="1"/>
  <c r="AU531" i="3"/>
  <c r="AW531" i="3" s="1"/>
  <c r="AU537" i="3"/>
  <c r="AW537" i="3" s="1"/>
  <c r="AU543" i="3"/>
  <c r="AW543" i="3" s="1"/>
  <c r="AU549" i="3"/>
  <c r="AW549" i="3" s="1"/>
  <c r="AU561" i="3"/>
  <c r="AW561" i="3" s="1"/>
  <c r="AU567" i="3"/>
  <c r="AW567" i="3" s="1"/>
  <c r="AU573" i="3"/>
  <c r="AW573" i="3" s="1"/>
  <c r="AU579" i="3"/>
  <c r="AW579" i="3" s="1"/>
  <c r="AU585" i="3"/>
  <c r="AW585" i="3" s="1"/>
  <c r="AU591" i="3"/>
  <c r="AW591" i="3" s="1"/>
  <c r="AU597" i="3"/>
  <c r="AW597" i="3" s="1"/>
  <c r="AU603" i="3"/>
  <c r="AW603" i="3" s="1"/>
  <c r="AU609" i="3"/>
  <c r="AW609" i="3" s="1"/>
  <c r="AU615" i="3"/>
  <c r="AW615" i="3" s="1"/>
  <c r="AU621" i="3"/>
  <c r="AW621" i="3" s="1"/>
  <c r="AU627" i="3"/>
  <c r="AW627" i="3" s="1"/>
  <c r="AU633" i="3"/>
  <c r="AW633" i="3" s="1"/>
  <c r="AU639" i="3"/>
  <c r="AW639" i="3" s="1"/>
  <c r="AU645" i="3"/>
  <c r="AW645" i="3" s="1"/>
  <c r="AU651" i="3"/>
  <c r="AW651" i="3" s="1"/>
  <c r="AU657" i="3"/>
  <c r="AW657" i="3" s="1"/>
  <c r="AU663" i="3"/>
  <c r="AW663" i="3" s="1"/>
  <c r="AU669" i="3"/>
  <c r="AW669" i="3" s="1"/>
  <c r="AR498" i="3"/>
  <c r="AR504" i="3"/>
  <c r="AR510" i="3"/>
  <c r="AR516" i="3"/>
  <c r="AR522" i="3"/>
  <c r="AR528" i="3"/>
  <c r="AR534" i="3"/>
  <c r="AR540" i="3"/>
  <c r="AR546" i="3"/>
  <c r="AR552" i="3"/>
  <c r="AR558" i="3"/>
  <c r="AR570" i="3"/>
  <c r="AR582" i="3"/>
  <c r="AR588" i="3"/>
  <c r="AR594" i="3"/>
  <c r="AR600" i="3"/>
  <c r="AR606" i="3"/>
  <c r="AR612" i="3"/>
  <c r="AR618" i="3"/>
  <c r="AR624" i="3"/>
  <c r="AR630" i="3"/>
  <c r="AR636" i="3"/>
  <c r="AR642" i="3"/>
  <c r="AR648" i="3"/>
  <c r="AR654" i="3"/>
  <c r="AR660" i="3"/>
  <c r="AR666" i="3"/>
  <c r="AR672" i="3"/>
  <c r="AU5" i="3"/>
  <c r="AW5" i="3" s="1"/>
  <c r="AU11" i="3"/>
  <c r="AW11" i="3" s="1"/>
  <c r="AU17" i="3"/>
  <c r="AW17" i="3" s="1"/>
  <c r="AU23" i="3"/>
  <c r="AW23" i="3" s="1"/>
  <c r="AU29" i="3"/>
  <c r="AW29" i="3" s="1"/>
  <c r="AU35" i="3"/>
  <c r="AW35" i="3" s="1"/>
  <c r="AU41" i="3"/>
  <c r="AW41" i="3" s="1"/>
  <c r="AU47" i="3"/>
  <c r="AW47" i="3" s="1"/>
  <c r="AU59" i="3"/>
  <c r="AW59" i="3" s="1"/>
  <c r="AU65" i="3"/>
  <c r="AW65" i="3" s="1"/>
  <c r="AU71" i="3"/>
  <c r="AW71" i="3" s="1"/>
  <c r="AU77" i="3"/>
  <c r="AW77" i="3" s="1"/>
  <c r="AU83" i="3"/>
  <c r="AW83" i="3" s="1"/>
  <c r="AU89" i="3"/>
  <c r="AW89" i="3" s="1"/>
  <c r="AU95" i="3"/>
  <c r="AW95" i="3" s="1"/>
  <c r="AU101" i="3"/>
  <c r="AW101" i="3" s="1"/>
  <c r="AU107" i="3"/>
  <c r="AW107" i="3" s="1"/>
  <c r="AU113" i="3"/>
  <c r="AW113" i="3" s="1"/>
  <c r="AU119" i="3"/>
  <c r="AW119" i="3" s="1"/>
  <c r="AU125" i="3"/>
  <c r="AW125" i="3" s="1"/>
  <c r="AU131" i="3"/>
  <c r="AW131" i="3" s="1"/>
  <c r="AU137" i="3"/>
  <c r="AW137" i="3" s="1"/>
  <c r="AU143" i="3"/>
  <c r="AW143" i="3" s="1"/>
  <c r="AU149" i="3"/>
  <c r="AW149" i="3" s="1"/>
  <c r="AU155" i="3"/>
  <c r="AW155" i="3" s="1"/>
  <c r="AU167" i="3"/>
  <c r="AW167" i="3" s="1"/>
  <c r="AU173" i="3"/>
  <c r="AW173" i="3" s="1"/>
  <c r="AU179" i="3"/>
  <c r="AW179" i="3" s="1"/>
  <c r="AU185" i="3"/>
  <c r="AW185" i="3" s="1"/>
  <c r="AU191" i="3"/>
  <c r="AW191" i="3" s="1"/>
  <c r="AU203" i="3"/>
  <c r="AW203" i="3" s="1"/>
  <c r="AU209" i="3"/>
  <c r="AW209" i="3" s="1"/>
  <c r="AU215" i="3"/>
  <c r="AW215" i="3" s="1"/>
  <c r="AU221" i="3"/>
  <c r="AW221" i="3" s="1"/>
  <c r="AU227" i="3"/>
  <c r="AW227" i="3" s="1"/>
  <c r="AU233" i="3"/>
  <c r="AW233" i="3" s="1"/>
  <c r="AU245" i="3"/>
  <c r="AW245" i="3" s="1"/>
  <c r="AU251" i="3"/>
  <c r="AW251" i="3" s="1"/>
  <c r="AU263" i="3"/>
  <c r="AW263" i="3" s="1"/>
  <c r="AU269" i="3"/>
  <c r="AW269" i="3" s="1"/>
  <c r="AU275" i="3"/>
  <c r="AW275" i="3" s="1"/>
  <c r="AU281" i="3"/>
  <c r="AW281" i="3" s="1"/>
  <c r="AU287" i="3"/>
  <c r="AW287" i="3" s="1"/>
  <c r="AU293" i="3"/>
  <c r="AW293" i="3" s="1"/>
  <c r="AU299" i="3"/>
  <c r="AW299" i="3" s="1"/>
  <c r="AU311" i="3"/>
  <c r="AW311" i="3" s="1"/>
  <c r="AU317" i="3"/>
  <c r="AW317" i="3" s="1"/>
  <c r="AU323" i="3"/>
  <c r="AW323" i="3" s="1"/>
  <c r="AU329" i="3"/>
  <c r="AW329" i="3" s="1"/>
  <c r="AU335" i="3"/>
  <c r="AW335" i="3" s="1"/>
  <c r="AU341" i="3"/>
  <c r="AW341" i="3" s="1"/>
  <c r="AU353" i="3"/>
  <c r="AW353" i="3" s="1"/>
  <c r="AU359" i="3"/>
  <c r="AW359" i="3" s="1"/>
  <c r="AU377" i="3"/>
  <c r="AW377" i="3" s="1"/>
  <c r="AU383" i="3"/>
  <c r="AW383" i="3" s="1"/>
  <c r="AU389" i="3"/>
  <c r="AW389" i="3" s="1"/>
  <c r="AU401" i="3"/>
  <c r="AW401" i="3" s="1"/>
  <c r="AU407" i="3"/>
  <c r="AW407" i="3" s="1"/>
  <c r="AU419" i="3"/>
  <c r="AW419" i="3" s="1"/>
  <c r="AU425" i="3"/>
  <c r="AW425" i="3" s="1"/>
  <c r="AU431" i="3"/>
  <c r="AW431" i="3" s="1"/>
  <c r="AU437" i="3"/>
  <c r="AW437" i="3" s="1"/>
  <c r="AU443" i="3"/>
  <c r="AW443" i="3" s="1"/>
  <c r="AU449" i="3"/>
  <c r="AW449" i="3" s="1"/>
  <c r="AU455" i="3"/>
  <c r="AW455" i="3" s="1"/>
  <c r="AU467" i="3"/>
  <c r="AW467" i="3" s="1"/>
  <c r="AU473" i="3"/>
  <c r="AW473" i="3" s="1"/>
  <c r="AU479" i="3"/>
  <c r="AW479" i="3" s="1"/>
  <c r="AU485" i="3"/>
  <c r="AW485" i="3" s="1"/>
  <c r="AU491" i="3"/>
  <c r="AW491" i="3" s="1"/>
  <c r="AU497" i="3"/>
  <c r="AW497" i="3" s="1"/>
  <c r="AU503" i="3"/>
  <c r="AW503" i="3" s="1"/>
  <c r="AU509" i="3"/>
  <c r="AW509" i="3" s="1"/>
  <c r="AU515" i="3"/>
  <c r="AW515" i="3" s="1"/>
  <c r="AU521" i="3"/>
  <c r="AW521" i="3" s="1"/>
  <c r="AU527" i="3"/>
  <c r="AW527" i="3" s="1"/>
  <c r="AU533" i="3"/>
  <c r="AW533" i="3" s="1"/>
  <c r="AU545" i="3"/>
  <c r="AW545" i="3" s="1"/>
  <c r="AU557" i="3"/>
  <c r="AW557" i="3" s="1"/>
  <c r="AU563" i="3"/>
  <c r="AW563" i="3" s="1"/>
  <c r="AU569" i="3"/>
  <c r="AW569" i="3" s="1"/>
  <c r="AU575" i="3"/>
  <c r="AW575" i="3" s="1"/>
  <c r="AU587" i="3"/>
  <c r="AW587" i="3" s="1"/>
  <c r="AU593" i="3"/>
  <c r="AW593" i="3" s="1"/>
  <c r="AU599" i="3"/>
  <c r="AW599" i="3" s="1"/>
  <c r="AU605" i="3"/>
  <c r="AW605" i="3" s="1"/>
  <c r="AU611" i="3"/>
  <c r="AW611" i="3" s="1"/>
  <c r="AU617" i="3"/>
  <c r="AW617" i="3" s="1"/>
  <c r="AU623" i="3"/>
  <c r="AW623" i="3" s="1"/>
  <c r="AU629" i="3"/>
  <c r="AW629" i="3" s="1"/>
  <c r="AU635" i="3"/>
  <c r="AW635" i="3" s="1"/>
  <c r="AU641" i="3"/>
  <c r="AW641" i="3" s="1"/>
  <c r="AU647" i="3"/>
  <c r="AW647" i="3" s="1"/>
  <c r="AU653" i="3"/>
  <c r="AW653" i="3" s="1"/>
  <c r="AU665" i="3"/>
  <c r="AW665" i="3" s="1"/>
  <c r="AU671" i="3"/>
  <c r="AW671" i="3" s="1"/>
  <c r="AU646" i="3"/>
  <c r="AW646" i="3" s="1"/>
  <c r="AU652" i="3"/>
  <c r="AW652" i="3" s="1"/>
  <c r="AU658" i="3"/>
  <c r="AW658" i="3" s="1"/>
  <c r="AU664" i="3"/>
  <c r="AW664" i="3" s="1"/>
  <c r="AU670" i="3"/>
  <c r="AW670" i="3" s="1"/>
  <c r="AU666" i="3"/>
  <c r="AW666" i="3" s="1"/>
  <c r="AU590" i="3"/>
  <c r="AW590" i="3" s="1"/>
  <c r="AU602" i="3"/>
  <c r="AW602" i="3" s="1"/>
  <c r="AU608" i="3"/>
  <c r="AW608" i="3" s="1"/>
  <c r="AU614" i="3"/>
  <c r="AW614" i="3" s="1"/>
  <c r="AU620" i="3"/>
  <c r="AW620" i="3" s="1"/>
  <c r="AU626" i="3"/>
  <c r="AW626" i="3" s="1"/>
  <c r="AU632" i="3"/>
  <c r="AW632" i="3" s="1"/>
  <c r="AU638" i="3"/>
  <c r="AW638" i="3" s="1"/>
  <c r="AU644" i="3"/>
  <c r="AW644" i="3" s="1"/>
  <c r="AU650" i="3"/>
  <c r="AW650" i="3" s="1"/>
  <c r="AU656" i="3"/>
  <c r="AW656" i="3" s="1"/>
  <c r="AU662" i="3"/>
  <c r="AW662" i="3" s="1"/>
  <c r="AU668" i="3"/>
  <c r="AW668" i="3" s="1"/>
  <c r="AU674" i="3"/>
  <c r="AW674" i="3" s="1"/>
  <c r="AU8" i="3"/>
  <c r="AW8" i="3" s="1"/>
  <c r="AU38" i="3"/>
  <c r="AW38" i="3" s="1"/>
  <c r="AR19" i="3"/>
  <c r="AR49" i="3"/>
  <c r="AR85" i="3"/>
  <c r="AR103" i="3"/>
  <c r="AR121" i="3"/>
  <c r="AR139" i="3"/>
  <c r="AR157" i="3"/>
  <c r="AR175" i="3"/>
  <c r="AR181" i="3"/>
  <c r="AR217" i="3"/>
  <c r="AR253" i="3"/>
  <c r="AR259" i="3"/>
  <c r="AR319" i="3"/>
  <c r="AR325" i="3"/>
  <c r="AR337" i="3"/>
  <c r="AR421" i="3"/>
  <c r="AR445" i="3"/>
  <c r="AR451" i="3"/>
  <c r="AR463" i="3"/>
  <c r="AR475" i="3"/>
  <c r="AR487" i="3"/>
  <c r="AR505" i="3"/>
  <c r="AR529" i="3"/>
  <c r="AR637" i="3"/>
  <c r="AR667" i="3"/>
  <c r="AR8" i="3"/>
  <c r="AR14" i="3"/>
  <c r="AR38" i="3"/>
  <c r="AR44" i="3"/>
  <c r="AR50" i="3"/>
  <c r="AR68" i="3"/>
  <c r="AR80" i="3"/>
  <c r="AR86" i="3"/>
  <c r="AR104" i="3"/>
  <c r="AR122" i="3"/>
  <c r="AR140" i="3"/>
  <c r="AR146" i="3"/>
  <c r="AR158" i="3"/>
  <c r="AR176" i="3"/>
  <c r="AR182" i="3"/>
  <c r="AR206" i="3"/>
  <c r="AR212" i="3"/>
  <c r="AR224" i="3"/>
  <c r="AR242" i="3"/>
  <c r="AR248" i="3"/>
  <c r="AR260" i="3"/>
  <c r="AR278" i="3"/>
  <c r="AR290" i="3"/>
  <c r="AR296" i="3"/>
  <c r="AR302" i="3"/>
  <c r="AR308" i="3"/>
  <c r="AR314" i="3"/>
  <c r="AR320" i="3"/>
  <c r="AR326" i="3"/>
  <c r="AR356" i="3"/>
  <c r="AR368" i="3"/>
  <c r="AR380" i="3"/>
  <c r="AR392" i="3"/>
  <c r="AR398" i="3"/>
  <c r="AR404" i="3"/>
  <c r="AR410" i="3"/>
  <c r="AR416" i="3"/>
  <c r="AR428" i="3"/>
  <c r="AR440" i="3"/>
  <c r="AR452" i="3"/>
  <c r="AR464" i="3"/>
  <c r="AR470" i="3"/>
  <c r="AR476" i="3"/>
  <c r="AR482" i="3"/>
  <c r="AR488" i="3"/>
  <c r="AR494" i="3"/>
  <c r="AR500" i="3"/>
  <c r="AR506" i="3"/>
  <c r="AR512" i="3"/>
  <c r="AR518" i="3"/>
  <c r="AR524" i="3"/>
  <c r="AR530" i="3"/>
  <c r="AR536" i="3"/>
  <c r="AR542" i="3"/>
  <c r="AR548" i="3"/>
  <c r="AR554" i="3"/>
  <c r="AR560" i="3"/>
  <c r="AR572" i="3"/>
  <c r="AR584" i="3"/>
  <c r="AR596" i="3"/>
  <c r="AR608" i="3"/>
  <c r="AR614" i="3"/>
  <c r="AR620" i="3"/>
  <c r="AR626" i="3"/>
  <c r="AR632" i="3"/>
  <c r="AR644" i="3"/>
  <c r="AR656" i="3"/>
  <c r="AR668" i="3"/>
  <c r="AR25" i="3"/>
  <c r="AR55" i="3"/>
  <c r="AR67" i="3"/>
  <c r="AR91" i="3"/>
  <c r="AR133" i="3"/>
  <c r="AR145" i="3"/>
  <c r="AR169" i="3"/>
  <c r="AR199" i="3"/>
  <c r="AR211" i="3"/>
  <c r="AR235" i="3"/>
  <c r="AR277" i="3"/>
  <c r="AR289" i="3"/>
  <c r="AR301" i="3"/>
  <c r="AR313" i="3"/>
  <c r="AR343" i="3"/>
  <c r="AR355" i="3"/>
  <c r="AR367" i="3"/>
  <c r="AR397" i="3"/>
  <c r="AR409" i="3"/>
  <c r="AR427" i="3"/>
  <c r="AR439" i="3"/>
  <c r="AR469" i="3"/>
  <c r="AR481" i="3"/>
  <c r="AR499" i="3"/>
  <c r="AR511" i="3"/>
  <c r="AR541" i="3"/>
  <c r="AR553" i="3"/>
  <c r="AR571" i="3"/>
  <c r="AR583" i="3"/>
  <c r="AR613" i="3"/>
  <c r="AR625" i="3"/>
  <c r="AR643" i="3"/>
  <c r="AR655" i="3"/>
  <c r="AR28" i="3"/>
  <c r="AR40" i="3"/>
  <c r="AR64" i="3"/>
  <c r="AR94" i="3"/>
  <c r="AR106" i="3"/>
  <c r="AR130" i="3"/>
  <c r="AR172" i="3"/>
  <c r="AR184" i="3"/>
  <c r="AR208" i="3"/>
  <c r="AR238" i="3"/>
  <c r="AR250" i="3"/>
  <c r="AR274" i="3"/>
  <c r="AR316" i="3"/>
  <c r="AR328" i="3"/>
  <c r="AR340" i="3"/>
  <c r="AR352" i="3"/>
  <c r="AR370" i="3"/>
  <c r="AR382" i="3"/>
  <c r="AR412" i="3"/>
  <c r="AR424" i="3"/>
  <c r="AR442" i="3"/>
  <c r="AR454" i="3"/>
  <c r="AR484" i="3"/>
  <c r="AR496" i="3"/>
  <c r="AR514" i="3"/>
  <c r="AR526" i="3"/>
  <c r="AR556" i="3"/>
  <c r="AR568" i="3"/>
  <c r="AR586" i="3"/>
  <c r="AR598" i="3"/>
  <c r="AR628" i="3"/>
  <c r="AU20" i="3"/>
  <c r="AW20" i="3" s="1"/>
  <c r="AU26" i="3"/>
  <c r="AW26" i="3" s="1"/>
  <c r="AU32" i="3"/>
  <c r="AW32" i="3" s="1"/>
  <c r="AU42" i="3"/>
  <c r="AW42" i="3" s="1"/>
  <c r="AU120" i="3"/>
  <c r="AW120" i="3" s="1"/>
  <c r="AU132" i="3"/>
  <c r="AW132" i="3" s="1"/>
  <c r="AU186" i="3"/>
  <c r="AW186" i="3" s="1"/>
  <c r="AU198" i="3"/>
  <c r="AW198" i="3" s="1"/>
  <c r="AU264" i="3"/>
  <c r="AW264" i="3" s="1"/>
  <c r="AU294" i="3"/>
  <c r="AW294" i="3" s="1"/>
  <c r="AU312" i="3"/>
  <c r="AW312" i="3" s="1"/>
  <c r="AU336" i="3"/>
  <c r="AW336" i="3" s="1"/>
  <c r="AU354" i="3"/>
  <c r="AW354" i="3" s="1"/>
  <c r="AU372" i="3"/>
  <c r="AW372" i="3" s="1"/>
  <c r="AU384" i="3"/>
  <c r="AW384" i="3" s="1"/>
  <c r="AU390" i="3"/>
  <c r="AW390" i="3" s="1"/>
  <c r="AU420" i="3"/>
  <c r="AW420" i="3" s="1"/>
  <c r="AU432" i="3"/>
  <c r="AW432" i="3" s="1"/>
  <c r="AU468" i="3"/>
  <c r="AW468" i="3" s="1"/>
  <c r="AU498" i="3"/>
  <c r="AW498" i="3" s="1"/>
  <c r="AU510" i="3"/>
  <c r="AW510" i="3" s="1"/>
  <c r="AU522" i="3"/>
  <c r="AW522" i="3" s="1"/>
  <c r="AU534" i="3"/>
  <c r="AW534" i="3" s="1"/>
  <c r="AU546" i="3"/>
  <c r="AW546" i="3" s="1"/>
  <c r="AU558" i="3"/>
  <c r="AW558" i="3" s="1"/>
  <c r="AU576" i="3"/>
  <c r="AW576" i="3" s="1"/>
  <c r="AU588" i="3"/>
  <c r="AW588" i="3" s="1"/>
  <c r="AU594" i="3"/>
  <c r="AW594" i="3" s="1"/>
  <c r="AU600" i="3"/>
  <c r="AW600" i="3" s="1"/>
  <c r="AU606" i="3"/>
  <c r="AW606" i="3" s="1"/>
  <c r="AU612" i="3"/>
  <c r="AW612" i="3" s="1"/>
  <c r="AU624" i="3"/>
  <c r="AW624" i="3" s="1"/>
  <c r="AU636" i="3"/>
  <c r="AW636" i="3" s="1"/>
  <c r="AU642" i="3"/>
  <c r="AW642" i="3" s="1"/>
  <c r="AU672" i="3"/>
  <c r="AW672" i="3" s="1"/>
  <c r="P675" i="13"/>
  <c r="O675" i="13"/>
  <c r="N675" i="13"/>
  <c r="M675" i="13"/>
  <c r="L675" i="13"/>
  <c r="K675" i="13"/>
  <c r="J675" i="13"/>
  <c r="I675" i="13"/>
  <c r="H675" i="13"/>
  <c r="G675" i="13"/>
  <c r="F675" i="13"/>
  <c r="E675" i="13"/>
  <c r="AG675" i="12"/>
  <c r="AF675" i="12"/>
  <c r="AE675" i="12"/>
  <c r="AD675" i="12"/>
  <c r="AC675" i="12"/>
  <c r="AB675" i="12"/>
  <c r="AA675" i="12"/>
  <c r="Z675" i="12"/>
  <c r="Y675" i="12"/>
  <c r="X675" i="12"/>
  <c r="W675" i="12"/>
  <c r="V675" i="12"/>
  <c r="U675" i="12"/>
  <c r="T675" i="12"/>
  <c r="S675" i="12"/>
  <c r="R675" i="12"/>
  <c r="Q675" i="12"/>
  <c r="P675" i="12"/>
  <c r="O675" i="12"/>
  <c r="N675" i="12"/>
  <c r="M675" i="12"/>
  <c r="L675" i="12"/>
  <c r="K675" i="12"/>
  <c r="J675" i="12"/>
  <c r="I675" i="12"/>
  <c r="H675" i="12"/>
  <c r="G675" i="12"/>
  <c r="F675" i="12"/>
  <c r="E675" i="12"/>
  <c r="AE675" i="11"/>
  <c r="AD675" i="11"/>
  <c r="AC675" i="11"/>
  <c r="AB675" i="11"/>
  <c r="AA675" i="11"/>
  <c r="Z675" i="11"/>
  <c r="Y675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AA675" i="10"/>
  <c r="Z675" i="10"/>
  <c r="Y675" i="10"/>
  <c r="X675" i="10"/>
  <c r="W675" i="10"/>
  <c r="V675" i="10"/>
  <c r="U675" i="10"/>
  <c r="T675" i="10"/>
  <c r="S675" i="10"/>
  <c r="R675" i="10"/>
  <c r="Q675" i="10"/>
  <c r="P675" i="10"/>
  <c r="O675" i="10"/>
  <c r="N675" i="10"/>
  <c r="M675" i="10"/>
  <c r="L675" i="10"/>
  <c r="K675" i="10"/>
  <c r="J675" i="10"/>
  <c r="I675" i="10"/>
  <c r="H675" i="10"/>
  <c r="G675" i="10"/>
  <c r="F675" i="10"/>
  <c r="E675" i="10"/>
  <c r="E52" i="6"/>
  <c r="AI678" i="3" l="1"/>
  <c r="AJ5" i="3"/>
  <c r="C42" i="6"/>
  <c r="C35" i="6"/>
  <c r="C21" i="6"/>
  <c r="C28" i="6"/>
  <c r="C34" i="6"/>
  <c r="C40" i="6"/>
  <c r="C47" i="6"/>
  <c r="E21" i="6"/>
  <c r="E28" i="6"/>
  <c r="E34" i="6"/>
  <c r="C41" i="6"/>
  <c r="E47" i="6"/>
  <c r="C13" i="6"/>
  <c r="C22" i="6"/>
  <c r="C29" i="6"/>
  <c r="C48" i="6"/>
  <c r="E29" i="6"/>
  <c r="E42" i="6"/>
  <c r="C24" i="6"/>
  <c r="C43" i="6"/>
  <c r="E24" i="6"/>
  <c r="E43" i="6"/>
  <c r="C31" i="6"/>
  <c r="C44" i="6"/>
  <c r="E25" i="6"/>
  <c r="E39" i="6"/>
  <c r="E44" i="6"/>
  <c r="C45" i="6"/>
  <c r="C38" i="6"/>
  <c r="C52" i="6"/>
  <c r="E13" i="6"/>
  <c r="E22" i="6"/>
  <c r="E35" i="6"/>
  <c r="E48" i="6"/>
  <c r="C14" i="6"/>
  <c r="C30" i="6"/>
  <c r="C36" i="6"/>
  <c r="C49" i="6"/>
  <c r="E14" i="6"/>
  <c r="E30" i="6"/>
  <c r="E36" i="6"/>
  <c r="E49" i="6"/>
  <c r="C25" i="6"/>
  <c r="E38" i="6"/>
  <c r="C50" i="6"/>
  <c r="E31" i="6"/>
  <c r="E50" i="6"/>
  <c r="C18" i="6"/>
  <c r="C26" i="6"/>
  <c r="E40" i="6"/>
  <c r="C51" i="6"/>
  <c r="E18" i="6"/>
  <c r="E26" i="6"/>
  <c r="E32" i="6"/>
  <c r="E41" i="6"/>
  <c r="E45" i="6"/>
  <c r="E51" i="6"/>
  <c r="C20" i="6"/>
  <c r="C27" i="6"/>
  <c r="C33" i="6"/>
  <c r="C46" i="6"/>
  <c r="E20" i="6"/>
  <c r="E27" i="6"/>
  <c r="E33" i="6"/>
  <c r="C39" i="6"/>
  <c r="E46" i="6"/>
  <c r="E8" i="6"/>
  <c r="E9" i="6"/>
  <c r="E10" i="6"/>
  <c r="C8" i="6"/>
  <c r="C9" i="6"/>
  <c r="C10" i="6"/>
  <c r="C12" i="6"/>
  <c r="C16" i="6" s="1"/>
  <c r="C6" i="6"/>
  <c r="C7" i="6" s="1"/>
  <c r="E6" i="6"/>
  <c r="E7" i="6" s="1"/>
  <c r="E12" i="6"/>
  <c r="E16" i="6" s="1"/>
  <c r="G39" i="6" l="1"/>
  <c r="G40" i="6"/>
  <c r="G35" i="6"/>
  <c r="G41" i="6"/>
  <c r="G42" i="6"/>
  <c r="G46" i="6"/>
  <c r="G50" i="6"/>
  <c r="G28" i="6"/>
  <c r="G32" i="6"/>
  <c r="I32" i="6" s="1"/>
  <c r="G9" i="6"/>
  <c r="G14" i="6"/>
  <c r="G52" i="6"/>
  <c r="E55" i="6"/>
  <c r="G43" i="6"/>
  <c r="G51" i="6"/>
  <c r="G10" i="6"/>
  <c r="G21" i="6"/>
  <c r="G49" i="6"/>
  <c r="G47" i="6"/>
  <c r="G33" i="6"/>
  <c r="G16" i="6" l="1"/>
  <c r="G7" i="6"/>
  <c r="G48" i="6"/>
  <c r="G44" i="6"/>
  <c r="G27" i="6"/>
  <c r="G22" i="6"/>
  <c r="I22" i="6" s="1"/>
  <c r="I33" i="6" s="1"/>
  <c r="G18" i="6"/>
  <c r="G34" i="6"/>
  <c r="G24" i="6"/>
  <c r="G29" i="6"/>
  <c r="G45" i="6"/>
  <c r="G13" i="6"/>
  <c r="G31" i="6"/>
  <c r="G36" i="6"/>
  <c r="G25" i="6"/>
  <c r="G30" i="6"/>
  <c r="G6" i="6"/>
  <c r="G8" i="6"/>
  <c r="G12" i="6"/>
  <c r="C17" i="6"/>
  <c r="G38" i="6"/>
  <c r="G20" i="6"/>
  <c r="E17" i="6"/>
  <c r="G26" i="6"/>
  <c r="G17" i="6" l="1"/>
  <c r="C55" i="6"/>
  <c r="H6" i="3" l="1"/>
  <c r="H30" i="3"/>
  <c r="H36" i="3"/>
  <c r="H42" i="3"/>
  <c r="H54" i="3"/>
  <c r="H60" i="3"/>
  <c r="H66" i="3"/>
  <c r="H78" i="3"/>
  <c r="H84" i="3"/>
  <c r="H90" i="3"/>
  <c r="H120" i="3"/>
  <c r="H126" i="3"/>
  <c r="H132" i="3"/>
  <c r="H138" i="3"/>
  <c r="H150" i="3"/>
  <c r="H156" i="3"/>
  <c r="H168" i="3"/>
  <c r="H186" i="3"/>
  <c r="H204" i="3"/>
  <c r="H210" i="3"/>
  <c r="H234" i="3"/>
  <c r="H240" i="3"/>
  <c r="H246" i="3"/>
  <c r="H270" i="3"/>
  <c r="H276" i="3"/>
  <c r="H288" i="3"/>
  <c r="H294" i="3"/>
  <c r="H300" i="3"/>
  <c r="H306" i="3"/>
  <c r="H312" i="3"/>
  <c r="H330" i="3"/>
  <c r="H336" i="3"/>
  <c r="H342" i="3"/>
  <c r="H372" i="3"/>
  <c r="H378" i="3"/>
  <c r="H384" i="3"/>
  <c r="H408" i="3"/>
  <c r="H420" i="3"/>
  <c r="H426" i="3"/>
  <c r="H438" i="3"/>
  <c r="H444" i="3"/>
  <c r="H456" i="3"/>
  <c r="H462" i="3"/>
  <c r="H468" i="3"/>
  <c r="H474" i="3"/>
  <c r="H480" i="3"/>
  <c r="H504" i="3"/>
  <c r="H510" i="3"/>
  <c r="H540" i="3"/>
  <c r="H546" i="3"/>
  <c r="H558" i="3"/>
  <c r="H582" i="3"/>
  <c r="H28" i="3"/>
  <c r="H34" i="3"/>
  <c r="H52" i="3"/>
  <c r="H88" i="3"/>
  <c r="H100" i="3"/>
  <c r="H118" i="3"/>
  <c r="H142" i="3"/>
  <c r="H172" i="3"/>
  <c r="H178" i="3"/>
  <c r="H208" i="3"/>
  <c r="H244" i="3"/>
  <c r="H262" i="3"/>
  <c r="H286" i="3"/>
  <c r="H316" i="3"/>
  <c r="H322" i="3"/>
  <c r="H340" i="3"/>
  <c r="H358" i="3"/>
  <c r="H382" i="3"/>
  <c r="H394" i="3"/>
  <c r="AX394" i="3" s="1"/>
  <c r="H400" i="3"/>
  <c r="H424" i="3"/>
  <c r="H430" i="3"/>
  <c r="H442" i="3"/>
  <c r="H466" i="3"/>
  <c r="H472" i="3"/>
  <c r="H484" i="3"/>
  <c r="H502" i="3"/>
  <c r="H508" i="3"/>
  <c r="H526" i="3"/>
  <c r="AX526" i="3" s="1"/>
  <c r="H544" i="3"/>
  <c r="H568" i="3"/>
  <c r="H574" i="3"/>
  <c r="H586" i="3"/>
  <c r="H610" i="3"/>
  <c r="H616" i="3"/>
  <c r="H628" i="3"/>
  <c r="H646" i="3"/>
  <c r="H652" i="3"/>
  <c r="Q15" i="3"/>
  <c r="R15" i="3" s="1"/>
  <c r="Q21" i="3"/>
  <c r="R21" i="3" s="1"/>
  <c r="Q51" i="3"/>
  <c r="R51" i="3" s="1"/>
  <c r="Q87" i="3"/>
  <c r="R87" i="3" s="1"/>
  <c r="Q123" i="3"/>
  <c r="R123" i="3" s="1"/>
  <c r="Q165" i="3"/>
  <c r="R165" i="3" s="1"/>
  <c r="Q171" i="3"/>
  <c r="R171" i="3" s="1"/>
  <c r="Q189" i="3"/>
  <c r="R189" i="3" s="1"/>
  <c r="Q213" i="3"/>
  <c r="R213" i="3" s="1"/>
  <c r="Q231" i="3"/>
  <c r="R231" i="3" s="1"/>
  <c r="Q249" i="3"/>
  <c r="R249" i="3" s="1"/>
  <c r="Q273" i="3"/>
  <c r="R273" i="3" s="1"/>
  <c r="Q309" i="3"/>
  <c r="R309" i="3" s="1"/>
  <c r="Q327" i="3"/>
  <c r="R327" i="3" s="1"/>
  <c r="Q333" i="3"/>
  <c r="R333" i="3" s="1"/>
  <c r="Q369" i="3"/>
  <c r="R369" i="3" s="1"/>
  <c r="Q387" i="3"/>
  <c r="R387" i="3" s="1"/>
  <c r="Q393" i="3"/>
  <c r="R393" i="3" s="1"/>
  <c r="Q417" i="3"/>
  <c r="R417" i="3" s="1"/>
  <c r="Q423" i="3"/>
  <c r="R423" i="3" s="1"/>
  <c r="Q429" i="3"/>
  <c r="R429" i="3" s="1"/>
  <c r="Q465" i="3"/>
  <c r="R465" i="3" s="1"/>
  <c r="Q477" i="3"/>
  <c r="R477" i="3" s="1"/>
  <c r="Q531" i="3"/>
  <c r="R531" i="3" s="1"/>
  <c r="Q537" i="3"/>
  <c r="R537" i="3" s="1"/>
  <c r="Q561" i="3"/>
  <c r="R561" i="3" s="1"/>
  <c r="Q567" i="3"/>
  <c r="R567" i="3" s="1"/>
  <c r="Q573" i="3"/>
  <c r="R573" i="3" s="1"/>
  <c r="Q603" i="3"/>
  <c r="R603" i="3" s="1"/>
  <c r="Q621" i="3"/>
  <c r="R621" i="3" s="1"/>
  <c r="Q434" i="3"/>
  <c r="R434" i="3" s="1"/>
  <c r="H600" i="3"/>
  <c r="AX600" i="3" s="1"/>
  <c r="H606" i="3"/>
  <c r="H618" i="3"/>
  <c r="H636" i="3"/>
  <c r="H654" i="3"/>
  <c r="H660" i="3"/>
  <c r="H666" i="3"/>
  <c r="Q107" i="3"/>
  <c r="R107" i="3" s="1"/>
  <c r="Q131" i="3"/>
  <c r="R131" i="3" s="1"/>
  <c r="Q149" i="3"/>
  <c r="R149" i="3" s="1"/>
  <c r="Q155" i="3"/>
  <c r="R155" i="3" s="1"/>
  <c r="H144" i="3"/>
  <c r="AX144" i="3" s="1"/>
  <c r="H351" i="3"/>
  <c r="H429" i="3"/>
  <c r="H393" i="3"/>
  <c r="Q599" i="3"/>
  <c r="R599" i="3" s="1"/>
  <c r="Q641" i="3"/>
  <c r="R641" i="3" s="1"/>
  <c r="Z430" i="3"/>
  <c r="AA430" i="3" s="1"/>
  <c r="Z556" i="3"/>
  <c r="AA556" i="3" s="1"/>
  <c r="AV290" i="3"/>
  <c r="H145" i="3"/>
  <c r="H217" i="3"/>
  <c r="H325" i="3"/>
  <c r="H385" i="3"/>
  <c r="H409" i="3"/>
  <c r="H493" i="3"/>
  <c r="Q444" i="3"/>
  <c r="R444" i="3" s="1"/>
  <c r="Q552" i="3"/>
  <c r="R552" i="3" s="1"/>
  <c r="Q600" i="3"/>
  <c r="R600" i="3" s="1"/>
  <c r="Z137" i="3"/>
  <c r="AA137" i="3" s="1"/>
  <c r="AV165" i="3"/>
  <c r="AV549" i="3"/>
  <c r="H5" i="3"/>
  <c r="AX5" i="3" s="1"/>
  <c r="H17" i="3"/>
  <c r="H29" i="3"/>
  <c r="AX29" i="3" s="1"/>
  <c r="H59" i="3"/>
  <c r="H71" i="3"/>
  <c r="H77" i="3"/>
  <c r="AX77" i="3" s="1"/>
  <c r="H83" i="3"/>
  <c r="H137" i="3"/>
  <c r="H149" i="3"/>
  <c r="AX149" i="3" s="1"/>
  <c r="H161" i="3"/>
  <c r="H203" i="3"/>
  <c r="H215" i="3"/>
  <c r="H227" i="3"/>
  <c r="H275" i="3"/>
  <c r="H305" i="3"/>
  <c r="H341" i="3"/>
  <c r="H347" i="3"/>
  <c r="H353" i="3"/>
  <c r="H365" i="3"/>
  <c r="H377" i="3"/>
  <c r="H389" i="3"/>
  <c r="H401" i="3"/>
  <c r="H413" i="3"/>
  <c r="H419" i="3"/>
  <c r="Q34" i="3"/>
  <c r="R34" i="3" s="1"/>
  <c r="Z675" i="3"/>
  <c r="AA675" i="3" s="1"/>
  <c r="AV241" i="3"/>
  <c r="AV247" i="3"/>
  <c r="AV158" i="3"/>
  <c r="AV164" i="3"/>
  <c r="AV305" i="3"/>
  <c r="H130" i="3"/>
  <c r="H640" i="3"/>
  <c r="AV187" i="3"/>
  <c r="Q5" i="3"/>
  <c r="R5" i="3" s="1"/>
  <c r="H222" i="3"/>
  <c r="H228" i="3"/>
  <c r="H366" i="3"/>
  <c r="Q263" i="3"/>
  <c r="R263" i="3" s="1"/>
  <c r="Z438" i="3"/>
  <c r="AA438" i="3" s="1"/>
  <c r="AS678" i="3"/>
  <c r="AV499" i="3"/>
  <c r="AV523" i="3"/>
  <c r="AT678" i="3"/>
  <c r="AV315" i="3"/>
  <c r="AV661" i="3"/>
  <c r="AV673" i="3"/>
  <c r="H256" i="3"/>
  <c r="AX256" i="3" s="1"/>
  <c r="Q45" i="3"/>
  <c r="R45" i="3" s="1"/>
  <c r="Q117" i="3"/>
  <c r="R117" i="3" s="1"/>
  <c r="AQ678" i="3"/>
  <c r="H22" i="3"/>
  <c r="H106" i="3"/>
  <c r="H298" i="3"/>
  <c r="H352" i="3"/>
  <c r="H436" i="3"/>
  <c r="AX436" i="3" s="1"/>
  <c r="Q69" i="3"/>
  <c r="R69" i="3" s="1"/>
  <c r="Q129" i="3"/>
  <c r="R129" i="3" s="1"/>
  <c r="Q183" i="3"/>
  <c r="R183" i="3" s="1"/>
  <c r="Q357" i="3"/>
  <c r="R357" i="3" s="1"/>
  <c r="Q435" i="3"/>
  <c r="R435" i="3" s="1"/>
  <c r="Q543" i="3"/>
  <c r="R543" i="3" s="1"/>
  <c r="Q645" i="3"/>
  <c r="R645" i="3" s="1"/>
  <c r="H281" i="3"/>
  <c r="H293" i="3"/>
  <c r="H317" i="3"/>
  <c r="H323" i="3"/>
  <c r="Q10" i="3"/>
  <c r="R10" i="3" s="1"/>
  <c r="Q250" i="3"/>
  <c r="R250" i="3" s="1"/>
  <c r="Q256" i="3"/>
  <c r="R256" i="3" s="1"/>
  <c r="Q268" i="3"/>
  <c r="R268" i="3" s="1"/>
  <c r="Q406" i="3"/>
  <c r="R406" i="3" s="1"/>
  <c r="Q562" i="3"/>
  <c r="R562" i="3" s="1"/>
  <c r="AV327" i="3"/>
  <c r="AV239" i="3"/>
  <c r="H318" i="3"/>
  <c r="AX318" i="3" s="1"/>
  <c r="H498" i="3"/>
  <c r="H570" i="3"/>
  <c r="Q587" i="3"/>
  <c r="R587" i="3" s="1"/>
  <c r="Q611" i="3"/>
  <c r="R611" i="3" s="1"/>
  <c r="H469" i="3"/>
  <c r="Z359" i="3"/>
  <c r="AA359" i="3" s="1"/>
  <c r="AP678" i="3"/>
  <c r="AV253" i="3"/>
  <c r="AV479" i="3"/>
  <c r="H27" i="3"/>
  <c r="H63" i="3"/>
  <c r="H153" i="3"/>
  <c r="H297" i="3"/>
  <c r="H639" i="3"/>
  <c r="H669" i="3"/>
  <c r="Q32" i="3"/>
  <c r="R32" i="3" s="1"/>
  <c r="Q98" i="3"/>
  <c r="R98" i="3" s="1"/>
  <c r="Q176" i="3"/>
  <c r="R176" i="3" s="1"/>
  <c r="Q242" i="3"/>
  <c r="R242" i="3" s="1"/>
  <c r="Q320" i="3"/>
  <c r="R320" i="3" s="1"/>
  <c r="Q356" i="3"/>
  <c r="R356" i="3" s="1"/>
  <c r="Q362" i="3"/>
  <c r="R362" i="3" s="1"/>
  <c r="Q560" i="3"/>
  <c r="R560" i="3" s="1"/>
  <c r="Q626" i="3"/>
  <c r="R626" i="3" s="1"/>
  <c r="Z661" i="3"/>
  <c r="AA661" i="3" s="1"/>
  <c r="AV198" i="3"/>
  <c r="AV469" i="3"/>
  <c r="H92" i="3"/>
  <c r="Z18" i="3"/>
  <c r="AA18" i="3" s="1"/>
  <c r="Z192" i="3"/>
  <c r="AA192" i="3" s="1"/>
  <c r="Z270" i="3"/>
  <c r="AA270" i="3" s="1"/>
  <c r="Z294" i="3"/>
  <c r="AA294" i="3" s="1"/>
  <c r="Z300" i="3"/>
  <c r="AA300" i="3" s="1"/>
  <c r="Z324" i="3"/>
  <c r="AA324" i="3" s="1"/>
  <c r="AV117" i="3"/>
  <c r="AV659" i="3"/>
  <c r="AV76" i="3"/>
  <c r="AV481" i="3"/>
  <c r="Z330" i="3"/>
  <c r="AA330" i="3" s="1"/>
  <c r="H587" i="3"/>
  <c r="H599" i="3"/>
  <c r="H611" i="3"/>
  <c r="H671" i="3"/>
  <c r="Q52" i="3"/>
  <c r="R52" i="3" s="1"/>
  <c r="Q100" i="3"/>
  <c r="R100" i="3" s="1"/>
  <c r="Q124" i="3"/>
  <c r="R124" i="3" s="1"/>
  <c r="Q190" i="3"/>
  <c r="R190" i="3" s="1"/>
  <c r="Q304" i="3"/>
  <c r="R304" i="3" s="1"/>
  <c r="Q334" i="3"/>
  <c r="R334" i="3" s="1"/>
  <c r="Q364" i="3"/>
  <c r="R364" i="3" s="1"/>
  <c r="Q370" i="3"/>
  <c r="R370" i="3" s="1"/>
  <c r="H252" i="3"/>
  <c r="H390" i="3"/>
  <c r="AX390" i="3" s="1"/>
  <c r="H588" i="3"/>
  <c r="H594" i="3"/>
  <c r="H612" i="3"/>
  <c r="Q653" i="3"/>
  <c r="R653" i="3" s="1"/>
  <c r="Q677" i="3"/>
  <c r="R677" i="3" s="1"/>
  <c r="Z226" i="3"/>
  <c r="AA226" i="3" s="1"/>
  <c r="Z47" i="3"/>
  <c r="AA47" i="3" s="1"/>
  <c r="Z77" i="3"/>
  <c r="AA77" i="3" s="1"/>
  <c r="Z341" i="3"/>
  <c r="AA341" i="3" s="1"/>
  <c r="Q116" i="3"/>
  <c r="R116" i="3" s="1"/>
  <c r="Z175" i="3"/>
  <c r="AA175" i="3" s="1"/>
  <c r="Z265" i="3"/>
  <c r="AA265" i="3" s="1"/>
  <c r="Z289" i="3"/>
  <c r="AA289" i="3" s="1"/>
  <c r="Z32" i="3"/>
  <c r="AA32" i="3" s="1"/>
  <c r="Z38" i="3"/>
  <c r="AA38" i="3" s="1"/>
  <c r="Z44" i="3"/>
  <c r="AA44" i="3" s="1"/>
  <c r="Z56" i="3"/>
  <c r="AA56" i="3" s="1"/>
  <c r="H47" i="3"/>
  <c r="H233" i="3"/>
  <c r="H431" i="3"/>
  <c r="H455" i="3"/>
  <c r="H479" i="3"/>
  <c r="H503" i="3"/>
  <c r="H515" i="3"/>
  <c r="H575" i="3"/>
  <c r="AX575" i="3" s="1"/>
  <c r="Q46" i="3"/>
  <c r="R46" i="3" s="1"/>
  <c r="Q70" i="3"/>
  <c r="R70" i="3" s="1"/>
  <c r="Q76" i="3"/>
  <c r="R76" i="3" s="1"/>
  <c r="Q88" i="3"/>
  <c r="R88" i="3" s="1"/>
  <c r="Q118" i="3"/>
  <c r="R118" i="3" s="1"/>
  <c r="Q130" i="3"/>
  <c r="R130" i="3" s="1"/>
  <c r="Q142" i="3"/>
  <c r="R142" i="3" s="1"/>
  <c r="Q184" i="3"/>
  <c r="R184" i="3" s="1"/>
  <c r="Q196" i="3"/>
  <c r="R196" i="3" s="1"/>
  <c r="Q244" i="3"/>
  <c r="R244" i="3" s="1"/>
  <c r="Q274" i="3"/>
  <c r="R274" i="3" s="1"/>
  <c r="Q340" i="3"/>
  <c r="R340" i="3" s="1"/>
  <c r="Q418" i="3"/>
  <c r="R418" i="3" s="1"/>
  <c r="Q430" i="3"/>
  <c r="R430" i="3" s="1"/>
  <c r="Q436" i="3"/>
  <c r="R436" i="3" s="1"/>
  <c r="Q442" i="3"/>
  <c r="R442" i="3" s="1"/>
  <c r="Q472" i="3"/>
  <c r="R472" i="3" s="1"/>
  <c r="Q496" i="3"/>
  <c r="R496" i="3" s="1"/>
  <c r="Q502" i="3"/>
  <c r="R502" i="3" s="1"/>
  <c r="Q508" i="3"/>
  <c r="R508" i="3" s="1"/>
  <c r="Q526" i="3"/>
  <c r="R526" i="3" s="1"/>
  <c r="Q544" i="3"/>
  <c r="R544" i="3" s="1"/>
  <c r="Q610" i="3"/>
  <c r="R610" i="3" s="1"/>
  <c r="Q616" i="3"/>
  <c r="R616" i="3" s="1"/>
  <c r="Q622" i="3"/>
  <c r="R622" i="3" s="1"/>
  <c r="Q646" i="3"/>
  <c r="R646" i="3" s="1"/>
  <c r="Q652" i="3"/>
  <c r="R652" i="3" s="1"/>
  <c r="Q676" i="3"/>
  <c r="R676" i="3" s="1"/>
  <c r="H72" i="3"/>
  <c r="AX72" i="3" s="1"/>
  <c r="Q91" i="3"/>
  <c r="R91" i="3" s="1"/>
  <c r="Q109" i="3"/>
  <c r="R109" i="3" s="1"/>
  <c r="Q133" i="3"/>
  <c r="R133" i="3" s="1"/>
  <c r="Q319" i="3"/>
  <c r="R319" i="3" s="1"/>
  <c r="Q343" i="3"/>
  <c r="R343" i="3" s="1"/>
  <c r="Q475" i="3"/>
  <c r="R475" i="3" s="1"/>
  <c r="Q583" i="3"/>
  <c r="R583" i="3" s="1"/>
  <c r="Z481" i="3"/>
  <c r="AA481" i="3" s="1"/>
  <c r="Z146" i="3"/>
  <c r="AA146" i="3" s="1"/>
  <c r="Z170" i="3"/>
  <c r="AA170" i="3" s="1"/>
  <c r="Z188" i="3"/>
  <c r="AA188" i="3" s="1"/>
  <c r="Z206" i="3"/>
  <c r="AA206" i="3" s="1"/>
  <c r="H23" i="3"/>
  <c r="H53" i="3"/>
  <c r="AX53" i="3" s="1"/>
  <c r="H101" i="3"/>
  <c r="AX101" i="3" s="1"/>
  <c r="H221" i="3"/>
  <c r="H257" i="3"/>
  <c r="Z164" i="3"/>
  <c r="AA164" i="3" s="1"/>
  <c r="Z194" i="3"/>
  <c r="AA194" i="3" s="1"/>
  <c r="Z218" i="3"/>
  <c r="AA218" i="3" s="1"/>
  <c r="H263" i="3"/>
  <c r="H287" i="3"/>
  <c r="H383" i="3"/>
  <c r="H18" i="3"/>
  <c r="H48" i="3"/>
  <c r="AX48" i="3" s="1"/>
  <c r="H108" i="3"/>
  <c r="H162" i="3"/>
  <c r="H180" i="3"/>
  <c r="H198" i="3"/>
  <c r="H282" i="3"/>
  <c r="H354" i="3"/>
  <c r="H402" i="3"/>
  <c r="H414" i="3"/>
  <c r="AX414" i="3" s="1"/>
  <c r="H432" i="3"/>
  <c r="H492" i="3"/>
  <c r="H528" i="3"/>
  <c r="H576" i="3"/>
  <c r="H624" i="3"/>
  <c r="H648" i="3"/>
  <c r="Q173" i="3"/>
  <c r="R173" i="3" s="1"/>
  <c r="Z152" i="3"/>
  <c r="AA152" i="3" s="1"/>
  <c r="Z158" i="3"/>
  <c r="AA158" i="3" s="1"/>
  <c r="Z212" i="3"/>
  <c r="AA212" i="3" s="1"/>
  <c r="H11" i="3"/>
  <c r="AX11" i="3" s="1"/>
  <c r="H41" i="3"/>
  <c r="AX41" i="3" s="1"/>
  <c r="H89" i="3"/>
  <c r="H107" i="3"/>
  <c r="H119" i="3"/>
  <c r="H131" i="3"/>
  <c r="H167" i="3"/>
  <c r="H179" i="3"/>
  <c r="H191" i="3"/>
  <c r="H209" i="3"/>
  <c r="H239" i="3"/>
  <c r="H269" i="3"/>
  <c r="H299" i="3"/>
  <c r="H329" i="3"/>
  <c r="AX329" i="3" s="1"/>
  <c r="H359" i="3"/>
  <c r="H395" i="3"/>
  <c r="Z21" i="3"/>
  <c r="AA21" i="3" s="1"/>
  <c r="H12" i="3"/>
  <c r="H24" i="3"/>
  <c r="AX24" i="3" s="1"/>
  <c r="H96" i="3"/>
  <c r="AX96" i="3" s="1"/>
  <c r="H102" i="3"/>
  <c r="H114" i="3"/>
  <c r="H174" i="3"/>
  <c r="AX174" i="3" s="1"/>
  <c r="H192" i="3"/>
  <c r="H216" i="3"/>
  <c r="H258" i="3"/>
  <c r="H264" i="3"/>
  <c r="H324" i="3"/>
  <c r="H348" i="3"/>
  <c r="H360" i="3"/>
  <c r="H396" i="3"/>
  <c r="H450" i="3"/>
  <c r="H486" i="3"/>
  <c r="H516" i="3"/>
  <c r="H522" i="3"/>
  <c r="H534" i="3"/>
  <c r="AX534" i="3" s="1"/>
  <c r="H552" i="3"/>
  <c r="H564" i="3"/>
  <c r="H630" i="3"/>
  <c r="H642" i="3"/>
  <c r="H672" i="3"/>
  <c r="Q287" i="3"/>
  <c r="R287" i="3" s="1"/>
  <c r="Q605" i="3"/>
  <c r="R605" i="3" s="1"/>
  <c r="Q617" i="3"/>
  <c r="R617" i="3" s="1"/>
  <c r="Q623" i="3"/>
  <c r="R623" i="3" s="1"/>
  <c r="Q647" i="3"/>
  <c r="R647" i="3" s="1"/>
  <c r="Q659" i="3"/>
  <c r="R659" i="3" s="1"/>
  <c r="Q665" i="3"/>
  <c r="R665" i="3" s="1"/>
  <c r="Z171" i="3"/>
  <c r="AA171" i="3" s="1"/>
  <c r="Z183" i="3"/>
  <c r="AA183" i="3" s="1"/>
  <c r="Z315" i="3"/>
  <c r="AA315" i="3" s="1"/>
  <c r="H62" i="3"/>
  <c r="H80" i="3"/>
  <c r="H104" i="3"/>
  <c r="H128" i="3"/>
  <c r="H158" i="3"/>
  <c r="H224" i="3"/>
  <c r="H314" i="3"/>
  <c r="H554" i="3"/>
  <c r="Z24" i="3"/>
  <c r="AA24" i="3" s="1"/>
  <c r="Z30" i="3"/>
  <c r="AA30" i="3" s="1"/>
  <c r="Z83" i="3"/>
  <c r="AA83" i="3" s="1"/>
  <c r="Z89" i="3"/>
  <c r="AA89" i="3" s="1"/>
  <c r="Z143" i="3"/>
  <c r="AA143" i="3" s="1"/>
  <c r="H37" i="3"/>
  <c r="Z273" i="3"/>
  <c r="AA273" i="3" s="1"/>
  <c r="Z285" i="3"/>
  <c r="AA285" i="3" s="1"/>
  <c r="Z399" i="3"/>
  <c r="AA399" i="3" s="1"/>
  <c r="H14" i="3"/>
  <c r="H26" i="3"/>
  <c r="H50" i="3"/>
  <c r="H68" i="3"/>
  <c r="H86" i="3"/>
  <c r="H116" i="3"/>
  <c r="H140" i="3"/>
  <c r="H152" i="3"/>
  <c r="H170" i="3"/>
  <c r="H212" i="3"/>
  <c r="H230" i="3"/>
  <c r="H302" i="3"/>
  <c r="H356" i="3"/>
  <c r="H398" i="3"/>
  <c r="AX398" i="3" s="1"/>
  <c r="H410" i="3"/>
  <c r="H428" i="3"/>
  <c r="AX428" i="3" s="1"/>
  <c r="H440" i="3"/>
  <c r="H452" i="3"/>
  <c r="H482" i="3"/>
  <c r="H494" i="3"/>
  <c r="H566" i="3"/>
  <c r="H584" i="3"/>
  <c r="H596" i="3"/>
  <c r="H626" i="3"/>
  <c r="H638" i="3"/>
  <c r="H668" i="3"/>
  <c r="Z53" i="3"/>
  <c r="AA53" i="3" s="1"/>
  <c r="Z238" i="3"/>
  <c r="AA238" i="3" s="1"/>
  <c r="H39" i="3"/>
  <c r="H129" i="3"/>
  <c r="H171" i="3"/>
  <c r="H183" i="3"/>
  <c r="H237" i="3"/>
  <c r="H249" i="3"/>
  <c r="H327" i="3"/>
  <c r="H453" i="3"/>
  <c r="H513" i="3"/>
  <c r="H537" i="3"/>
  <c r="H555" i="3"/>
  <c r="H645" i="3"/>
  <c r="AX645" i="3" s="1"/>
  <c r="Q38" i="3"/>
  <c r="R38" i="3" s="1"/>
  <c r="Q302" i="3"/>
  <c r="R302" i="3" s="1"/>
  <c r="Q404" i="3"/>
  <c r="R404" i="3" s="1"/>
  <c r="Q488" i="3"/>
  <c r="R488" i="3" s="1"/>
  <c r="Z141" i="3"/>
  <c r="AA141" i="3" s="1"/>
  <c r="Z177" i="3"/>
  <c r="AA177" i="3" s="1"/>
  <c r="Z393" i="3"/>
  <c r="AA393" i="3" s="1"/>
  <c r="Z405" i="3"/>
  <c r="AA405" i="3" s="1"/>
  <c r="H8" i="3"/>
  <c r="H38" i="3"/>
  <c r="H74" i="3"/>
  <c r="H146" i="3"/>
  <c r="H194" i="3"/>
  <c r="AX194" i="3" s="1"/>
  <c r="H206" i="3"/>
  <c r="H218" i="3"/>
  <c r="AX218" i="3" s="1"/>
  <c r="H248" i="3"/>
  <c r="H260" i="3"/>
  <c r="H284" i="3"/>
  <c r="H296" i="3"/>
  <c r="H326" i="3"/>
  <c r="AX326" i="3" s="1"/>
  <c r="H338" i="3"/>
  <c r="H368" i="3"/>
  <c r="H380" i="3"/>
  <c r="H422" i="3"/>
  <c r="H470" i="3"/>
  <c r="H500" i="3"/>
  <c r="H512" i="3"/>
  <c r="H524" i="3"/>
  <c r="H542" i="3"/>
  <c r="AX542" i="3" s="1"/>
  <c r="H572" i="3"/>
  <c r="H614" i="3"/>
  <c r="H656" i="3"/>
  <c r="AX656" i="3" s="1"/>
  <c r="Q55" i="3"/>
  <c r="R55" i="3" s="1"/>
  <c r="Z232" i="3"/>
  <c r="AA232" i="3" s="1"/>
  <c r="Z280" i="3"/>
  <c r="AA280" i="3" s="1"/>
  <c r="Z310" i="3"/>
  <c r="AA310" i="3" s="1"/>
  <c r="H75" i="3"/>
  <c r="H165" i="3"/>
  <c r="H195" i="3"/>
  <c r="Q44" i="3"/>
  <c r="R44" i="3" s="1"/>
  <c r="Q92" i="3"/>
  <c r="R92" i="3" s="1"/>
  <c r="Q146" i="3"/>
  <c r="R146" i="3" s="1"/>
  <c r="Q188" i="3"/>
  <c r="R188" i="3" s="1"/>
  <c r="Q224" i="3"/>
  <c r="R224" i="3" s="1"/>
  <c r="Z378" i="3"/>
  <c r="AA378" i="3" s="1"/>
  <c r="Z390" i="3"/>
  <c r="AA390" i="3" s="1"/>
  <c r="Z510" i="3"/>
  <c r="AA510" i="3" s="1"/>
  <c r="Z552" i="3"/>
  <c r="AA552" i="3" s="1"/>
  <c r="Z666" i="3"/>
  <c r="AA666" i="3" s="1"/>
  <c r="Z672" i="3"/>
  <c r="AA672" i="3" s="1"/>
  <c r="Q644" i="3"/>
  <c r="R644" i="3" s="1"/>
  <c r="Z48" i="3"/>
  <c r="AA48" i="3" s="1"/>
  <c r="Z54" i="3"/>
  <c r="AA54" i="3" s="1"/>
  <c r="Z197" i="3"/>
  <c r="AA197" i="3" s="1"/>
  <c r="Z209" i="3"/>
  <c r="AA209" i="3" s="1"/>
  <c r="Z25" i="3"/>
  <c r="AA25" i="3" s="1"/>
  <c r="Z78" i="3"/>
  <c r="AA78" i="3" s="1"/>
  <c r="Z84" i="3"/>
  <c r="AA84" i="3" s="1"/>
  <c r="Z90" i="3"/>
  <c r="AA90" i="3" s="1"/>
  <c r="Z150" i="3"/>
  <c r="AA150" i="3" s="1"/>
  <c r="Z233" i="3"/>
  <c r="AA233" i="3" s="1"/>
  <c r="Z245" i="3"/>
  <c r="AA245" i="3" s="1"/>
  <c r="Z251" i="3"/>
  <c r="AA251" i="3" s="1"/>
  <c r="Z472" i="3"/>
  <c r="AA472" i="3" s="1"/>
  <c r="H10" i="3"/>
  <c r="H40" i="3"/>
  <c r="H76" i="3"/>
  <c r="H112" i="3"/>
  <c r="H166" i="3"/>
  <c r="H196" i="3"/>
  <c r="H220" i="3"/>
  <c r="AX220" i="3" s="1"/>
  <c r="H238" i="3"/>
  <c r="AX238" i="3" s="1"/>
  <c r="H250" i="3"/>
  <c r="AX250" i="3" s="1"/>
  <c r="H328" i="3"/>
  <c r="AX328" i="3" s="1"/>
  <c r="H364" i="3"/>
  <c r="AX364" i="3" s="1"/>
  <c r="H412" i="3"/>
  <c r="AX412" i="3" s="1"/>
  <c r="H454" i="3"/>
  <c r="AX454" i="3" s="1"/>
  <c r="H496" i="3"/>
  <c r="H514" i="3"/>
  <c r="H538" i="3"/>
  <c r="AX538" i="3" s="1"/>
  <c r="H598" i="3"/>
  <c r="AX598" i="3" s="1"/>
  <c r="Q39" i="3"/>
  <c r="R39" i="3" s="1"/>
  <c r="Q93" i="3"/>
  <c r="R93" i="3" s="1"/>
  <c r="Q99" i="3"/>
  <c r="R99" i="3" s="1"/>
  <c r="Q147" i="3"/>
  <c r="R147" i="3" s="1"/>
  <c r="Q225" i="3"/>
  <c r="R225" i="3" s="1"/>
  <c r="Q243" i="3"/>
  <c r="R243" i="3" s="1"/>
  <c r="Q291" i="3"/>
  <c r="R291" i="3" s="1"/>
  <c r="Q303" i="3"/>
  <c r="R303" i="3" s="1"/>
  <c r="Q405" i="3"/>
  <c r="R405" i="3" s="1"/>
  <c r="Q495" i="3"/>
  <c r="R495" i="3" s="1"/>
  <c r="Q627" i="3"/>
  <c r="R627" i="3" s="1"/>
  <c r="H425" i="3"/>
  <c r="H437" i="3"/>
  <c r="H449" i="3"/>
  <c r="AX449" i="3" s="1"/>
  <c r="H461" i="3"/>
  <c r="H473" i="3"/>
  <c r="H485" i="3"/>
  <c r="H491" i="3"/>
  <c r="H497" i="3"/>
  <c r="H509" i="3"/>
  <c r="H521" i="3"/>
  <c r="H533" i="3"/>
  <c r="H545" i="3"/>
  <c r="H551" i="3"/>
  <c r="H557" i="3"/>
  <c r="H563" i="3"/>
  <c r="H569" i="3"/>
  <c r="H581" i="3"/>
  <c r="H593" i="3"/>
  <c r="H605" i="3"/>
  <c r="H617" i="3"/>
  <c r="H629" i="3"/>
  <c r="H635" i="3"/>
  <c r="H641" i="3"/>
  <c r="H647" i="3"/>
  <c r="H653" i="3"/>
  <c r="H665" i="3"/>
  <c r="H677" i="3"/>
  <c r="Q16" i="3"/>
  <c r="R16" i="3" s="1"/>
  <c r="Q22" i="3"/>
  <c r="R22" i="3" s="1"/>
  <c r="Q28" i="3"/>
  <c r="R28" i="3" s="1"/>
  <c r="Q40" i="3"/>
  <c r="R40" i="3" s="1"/>
  <c r="Q58" i="3"/>
  <c r="R58" i="3" s="1"/>
  <c r="Q64" i="3"/>
  <c r="R64" i="3" s="1"/>
  <c r="Q82" i="3"/>
  <c r="R82" i="3" s="1"/>
  <c r="Q94" i="3"/>
  <c r="R94" i="3" s="1"/>
  <c r="Q106" i="3"/>
  <c r="R106" i="3" s="1"/>
  <c r="Q112" i="3"/>
  <c r="R112" i="3" s="1"/>
  <c r="Q136" i="3"/>
  <c r="R136" i="3" s="1"/>
  <c r="Q148" i="3"/>
  <c r="R148" i="3" s="1"/>
  <c r="Q154" i="3"/>
  <c r="R154" i="3" s="1"/>
  <c r="Q160" i="3"/>
  <c r="R160" i="3" s="1"/>
  <c r="Q166" i="3"/>
  <c r="R166" i="3" s="1"/>
  <c r="Q172" i="3"/>
  <c r="R172" i="3" s="1"/>
  <c r="Q202" i="3"/>
  <c r="R202" i="3" s="1"/>
  <c r="Q214" i="3"/>
  <c r="R214" i="3" s="1"/>
  <c r="Q220" i="3"/>
  <c r="R220" i="3" s="1"/>
  <c r="Q226" i="3"/>
  <c r="R226" i="3" s="1"/>
  <c r="Q232" i="3"/>
  <c r="R232" i="3" s="1"/>
  <c r="Q280" i="3"/>
  <c r="R280" i="3" s="1"/>
  <c r="Q292" i="3"/>
  <c r="R292" i="3" s="1"/>
  <c r="Q298" i="3"/>
  <c r="R298" i="3" s="1"/>
  <c r="Q310" i="3"/>
  <c r="R310" i="3" s="1"/>
  <c r="Q322" i="3"/>
  <c r="R322" i="3" s="1"/>
  <c r="Q328" i="3"/>
  <c r="R328" i="3" s="1"/>
  <c r="Q358" i="3"/>
  <c r="R358" i="3" s="1"/>
  <c r="Q376" i="3"/>
  <c r="R376" i="3" s="1"/>
  <c r="Q388" i="3"/>
  <c r="R388" i="3" s="1"/>
  <c r="Q394" i="3"/>
  <c r="R394" i="3" s="1"/>
  <c r="Q400" i="3"/>
  <c r="R400" i="3" s="1"/>
  <c r="Q424" i="3"/>
  <c r="R424" i="3" s="1"/>
  <c r="Q454" i="3"/>
  <c r="R454" i="3" s="1"/>
  <c r="Q460" i="3"/>
  <c r="R460" i="3" s="1"/>
  <c r="Q466" i="3"/>
  <c r="R466" i="3" s="1"/>
  <c r="Q478" i="3"/>
  <c r="R478" i="3" s="1"/>
  <c r="Q490" i="3"/>
  <c r="R490" i="3" s="1"/>
  <c r="Q514" i="3"/>
  <c r="R514" i="3" s="1"/>
  <c r="Q520" i="3"/>
  <c r="R520" i="3" s="1"/>
  <c r="Q532" i="3"/>
  <c r="R532" i="3" s="1"/>
  <c r="Q538" i="3"/>
  <c r="R538" i="3" s="1"/>
  <c r="Q550" i="3"/>
  <c r="R550" i="3" s="1"/>
  <c r="Q568" i="3"/>
  <c r="R568" i="3" s="1"/>
  <c r="Q574" i="3"/>
  <c r="R574" i="3" s="1"/>
  <c r="Q580" i="3"/>
  <c r="R580" i="3" s="1"/>
  <c r="Q586" i="3"/>
  <c r="R586" i="3" s="1"/>
  <c r="Q592" i="3"/>
  <c r="R592" i="3" s="1"/>
  <c r="Q598" i="3"/>
  <c r="R598" i="3" s="1"/>
  <c r="Q604" i="3"/>
  <c r="R604" i="3" s="1"/>
  <c r="Q628" i="3"/>
  <c r="R628" i="3" s="1"/>
  <c r="Q634" i="3"/>
  <c r="R634" i="3" s="1"/>
  <c r="Q640" i="3"/>
  <c r="R640" i="3" s="1"/>
  <c r="Q658" i="3"/>
  <c r="R658" i="3" s="1"/>
  <c r="Q664" i="3"/>
  <c r="R664" i="3" s="1"/>
  <c r="Q670" i="3"/>
  <c r="R670" i="3" s="1"/>
  <c r="Z223" i="3"/>
  <c r="AA223" i="3" s="1"/>
  <c r="H670" i="3"/>
  <c r="AX670" i="3" s="1"/>
  <c r="Q351" i="3"/>
  <c r="R351" i="3" s="1"/>
  <c r="Z45" i="3"/>
  <c r="AA45" i="3" s="1"/>
  <c r="Z68" i="3"/>
  <c r="AA68" i="3" s="1"/>
  <c r="Z103" i="3"/>
  <c r="AA103" i="3" s="1"/>
  <c r="Z354" i="3"/>
  <c r="AA354" i="3" s="1"/>
  <c r="Q27" i="3"/>
  <c r="R27" i="3" s="1"/>
  <c r="Q57" i="3"/>
  <c r="R57" i="3" s="1"/>
  <c r="Q111" i="3"/>
  <c r="R111" i="3" s="1"/>
  <c r="Q195" i="3"/>
  <c r="R195" i="3" s="1"/>
  <c r="Z573" i="3"/>
  <c r="AA573" i="3" s="1"/>
  <c r="Z627" i="3"/>
  <c r="AA627" i="3" s="1"/>
  <c r="Z8" i="3"/>
  <c r="AA8" i="3" s="1"/>
  <c r="Z14" i="3"/>
  <c r="AA14" i="3" s="1"/>
  <c r="Z31" i="3"/>
  <c r="AA31" i="3" s="1"/>
  <c r="Z60" i="3"/>
  <c r="AA60" i="3" s="1"/>
  <c r="Z189" i="3"/>
  <c r="AA189" i="3" s="1"/>
  <c r="Z558" i="3"/>
  <c r="AA558" i="3" s="1"/>
  <c r="Z576" i="3"/>
  <c r="AA576" i="3" s="1"/>
  <c r="Z588" i="3"/>
  <c r="AA588" i="3" s="1"/>
  <c r="Z618" i="3"/>
  <c r="AA618" i="3" s="1"/>
  <c r="Z624" i="3"/>
  <c r="AA624" i="3" s="1"/>
  <c r="Q223" i="3"/>
  <c r="R223" i="3" s="1"/>
  <c r="Q265" i="3"/>
  <c r="R265" i="3" s="1"/>
  <c r="Z201" i="3"/>
  <c r="AA201" i="3" s="1"/>
  <c r="Z213" i="3"/>
  <c r="AA213" i="3" s="1"/>
  <c r="Z487" i="3"/>
  <c r="AA487" i="3" s="1"/>
  <c r="H207" i="3"/>
  <c r="H219" i="3"/>
  <c r="H309" i="3"/>
  <c r="H339" i="3"/>
  <c r="H357" i="3"/>
  <c r="H411" i="3"/>
  <c r="H423" i="3"/>
  <c r="H441" i="3"/>
  <c r="H507" i="3"/>
  <c r="H579" i="3"/>
  <c r="H597" i="3"/>
  <c r="H615" i="3"/>
  <c r="H627" i="3"/>
  <c r="H651" i="3"/>
  <c r="Z96" i="3"/>
  <c r="AA96" i="3" s="1"/>
  <c r="Z108" i="3"/>
  <c r="AA108" i="3" s="1"/>
  <c r="Z132" i="3"/>
  <c r="AA132" i="3" s="1"/>
  <c r="Z161" i="3"/>
  <c r="AA161" i="3" s="1"/>
  <c r="Z388" i="3"/>
  <c r="AA388" i="3" s="1"/>
  <c r="Z553" i="3"/>
  <c r="AA553" i="3" s="1"/>
  <c r="Z559" i="3"/>
  <c r="AA559" i="3" s="1"/>
  <c r="Z565" i="3"/>
  <c r="AA565" i="3" s="1"/>
  <c r="Z613" i="3"/>
  <c r="AA613" i="3" s="1"/>
  <c r="Z649" i="3"/>
  <c r="AA649" i="3" s="1"/>
  <c r="Q26" i="3"/>
  <c r="R26" i="3" s="1"/>
  <c r="Q56" i="3"/>
  <c r="R56" i="3" s="1"/>
  <c r="Q80" i="3"/>
  <c r="R80" i="3" s="1"/>
  <c r="Q104" i="3"/>
  <c r="R104" i="3" s="1"/>
  <c r="Q134" i="3"/>
  <c r="R134" i="3" s="1"/>
  <c r="Q170" i="3"/>
  <c r="R170" i="3" s="1"/>
  <c r="Q248" i="3"/>
  <c r="R248" i="3" s="1"/>
  <c r="Q278" i="3"/>
  <c r="R278" i="3" s="1"/>
  <c r="Q332" i="3"/>
  <c r="R332" i="3" s="1"/>
  <c r="Q596" i="3"/>
  <c r="R596" i="3" s="1"/>
  <c r="Q662" i="3"/>
  <c r="R662" i="3" s="1"/>
  <c r="Q674" i="3"/>
  <c r="R674" i="3" s="1"/>
  <c r="Z138" i="3"/>
  <c r="AA138" i="3" s="1"/>
  <c r="Z179" i="3"/>
  <c r="AA179" i="3" s="1"/>
  <c r="Z336" i="3"/>
  <c r="AA336" i="3" s="1"/>
  <c r="Z417" i="3"/>
  <c r="AA417" i="3" s="1"/>
  <c r="Z564" i="3"/>
  <c r="AA564" i="3" s="1"/>
  <c r="Z600" i="3"/>
  <c r="AA600" i="3" s="1"/>
  <c r="Q31" i="3"/>
  <c r="R31" i="3" s="1"/>
  <c r="Q247" i="3"/>
  <c r="R247" i="3" s="1"/>
  <c r="Z20" i="3"/>
  <c r="AA20" i="3" s="1"/>
  <c r="Z26" i="3"/>
  <c r="AA26" i="3" s="1"/>
  <c r="Z149" i="3"/>
  <c r="AA149" i="3" s="1"/>
  <c r="Z207" i="3"/>
  <c r="AA207" i="3" s="1"/>
  <c r="Z410" i="3"/>
  <c r="AA410" i="3" s="1"/>
  <c r="Z517" i="3"/>
  <c r="AA517" i="3" s="1"/>
  <c r="H9" i="3"/>
  <c r="H15" i="3"/>
  <c r="H21" i="3"/>
  <c r="AX21" i="3" s="1"/>
  <c r="H51" i="3"/>
  <c r="H81" i="3"/>
  <c r="H87" i="3"/>
  <c r="H93" i="3"/>
  <c r="AX93" i="3" s="1"/>
  <c r="H99" i="3"/>
  <c r="H105" i="3"/>
  <c r="H117" i="3"/>
  <c r="AX117" i="3" s="1"/>
  <c r="H141" i="3"/>
  <c r="AX141" i="3" s="1"/>
  <c r="H159" i="3"/>
  <c r="H225" i="3"/>
  <c r="H231" i="3"/>
  <c r="H243" i="3"/>
  <c r="H261" i="3"/>
  <c r="H273" i="3"/>
  <c r="H285" i="3"/>
  <c r="H315" i="3"/>
  <c r="H363" i="3"/>
  <c r="H369" i="3"/>
  <c r="H381" i="3"/>
  <c r="H399" i="3"/>
  <c r="H435" i="3"/>
  <c r="H465" i="3"/>
  <c r="H471" i="3"/>
  <c r="H483" i="3"/>
  <c r="H495" i="3"/>
  <c r="H501" i="3"/>
  <c r="H525" i="3"/>
  <c r="H543" i="3"/>
  <c r="H567" i="3"/>
  <c r="H573" i="3"/>
  <c r="H585" i="3"/>
  <c r="AX585" i="3" s="1"/>
  <c r="H609" i="3"/>
  <c r="H657" i="3"/>
  <c r="Z9" i="3"/>
  <c r="AA9" i="3" s="1"/>
  <c r="Z102" i="3"/>
  <c r="AA102" i="3" s="1"/>
  <c r="Z114" i="3"/>
  <c r="AA114" i="3" s="1"/>
  <c r="Z120" i="3"/>
  <c r="AA120" i="3" s="1"/>
  <c r="Z126" i="3"/>
  <c r="AA126" i="3" s="1"/>
  <c r="Z155" i="3"/>
  <c r="AA155" i="3" s="1"/>
  <c r="Z167" i="3"/>
  <c r="AA167" i="3" s="1"/>
  <c r="Q14" i="3"/>
  <c r="R14" i="3" s="1"/>
  <c r="Q68" i="3"/>
  <c r="R68" i="3" s="1"/>
  <c r="Q110" i="3"/>
  <c r="R110" i="3" s="1"/>
  <c r="Q122" i="3"/>
  <c r="R122" i="3" s="1"/>
  <c r="Q158" i="3"/>
  <c r="R158" i="3" s="1"/>
  <c r="Q200" i="3"/>
  <c r="R200" i="3" s="1"/>
  <c r="Q254" i="3"/>
  <c r="R254" i="3" s="1"/>
  <c r="Q266" i="3"/>
  <c r="R266" i="3" s="1"/>
  <c r="Q290" i="3"/>
  <c r="R290" i="3" s="1"/>
  <c r="Q326" i="3"/>
  <c r="R326" i="3" s="1"/>
  <c r="Q368" i="3"/>
  <c r="R368" i="3" s="1"/>
  <c r="Q398" i="3"/>
  <c r="R398" i="3" s="1"/>
  <c r="Q464" i="3"/>
  <c r="R464" i="3" s="1"/>
  <c r="Q476" i="3"/>
  <c r="R476" i="3" s="1"/>
  <c r="Q536" i="3"/>
  <c r="R536" i="3" s="1"/>
  <c r="Q542" i="3"/>
  <c r="R542" i="3" s="1"/>
  <c r="Q566" i="3"/>
  <c r="R566" i="3" s="1"/>
  <c r="Q602" i="3"/>
  <c r="R602" i="3" s="1"/>
  <c r="Z27" i="3"/>
  <c r="AA27" i="3" s="1"/>
  <c r="Z50" i="3"/>
  <c r="AA50" i="3" s="1"/>
  <c r="Z144" i="3"/>
  <c r="AA144" i="3" s="1"/>
  <c r="Z173" i="3"/>
  <c r="AA173" i="3" s="1"/>
  <c r="Z394" i="3"/>
  <c r="AA394" i="3" s="1"/>
  <c r="Z423" i="3"/>
  <c r="AA423" i="3" s="1"/>
  <c r="H64" i="3"/>
  <c r="H94" i="3"/>
  <c r="H154" i="3"/>
  <c r="H184" i="3"/>
  <c r="AX184" i="3" s="1"/>
  <c r="H232" i="3"/>
  <c r="H274" i="3"/>
  <c r="AX274" i="3" s="1"/>
  <c r="H310" i="3"/>
  <c r="AX310" i="3" s="1"/>
  <c r="H370" i="3"/>
  <c r="H556" i="3"/>
  <c r="H580" i="3"/>
  <c r="AX580" i="3" s="1"/>
  <c r="H658" i="3"/>
  <c r="Z33" i="3"/>
  <c r="AA33" i="3" s="1"/>
  <c r="Z39" i="3"/>
  <c r="AA39" i="3" s="1"/>
  <c r="Z62" i="3"/>
  <c r="AA62" i="3" s="1"/>
  <c r="Z74" i="3"/>
  <c r="AA74" i="3" s="1"/>
  <c r="Z156" i="3"/>
  <c r="AA156" i="3" s="1"/>
  <c r="Z162" i="3"/>
  <c r="AA162" i="3" s="1"/>
  <c r="Z168" i="3"/>
  <c r="AA168" i="3" s="1"/>
  <c r="Z325" i="3"/>
  <c r="AA325" i="3" s="1"/>
  <c r="Z342" i="3"/>
  <c r="AA342" i="3" s="1"/>
  <c r="Z348" i="3"/>
  <c r="AA348" i="3" s="1"/>
  <c r="Z360" i="3"/>
  <c r="AA360" i="3" s="1"/>
  <c r="Z400" i="3"/>
  <c r="AA400" i="3" s="1"/>
  <c r="Z638" i="3"/>
  <c r="AA638" i="3" s="1"/>
  <c r="Q33" i="3"/>
  <c r="R33" i="3" s="1"/>
  <c r="Q81" i="3"/>
  <c r="R81" i="3" s="1"/>
  <c r="Q105" i="3"/>
  <c r="R105" i="3" s="1"/>
  <c r="Q135" i="3"/>
  <c r="R135" i="3" s="1"/>
  <c r="Q159" i="3"/>
  <c r="R159" i="3" s="1"/>
  <c r="Q255" i="3"/>
  <c r="R255" i="3" s="1"/>
  <c r="Q267" i="3"/>
  <c r="R267" i="3" s="1"/>
  <c r="Q399" i="3"/>
  <c r="R399" i="3" s="1"/>
  <c r="Q459" i="3"/>
  <c r="R459" i="3" s="1"/>
  <c r="Q489" i="3"/>
  <c r="R489" i="3" s="1"/>
  <c r="Q675" i="3"/>
  <c r="R675" i="3" s="1"/>
  <c r="Z22" i="3"/>
  <c r="AA22" i="3" s="1"/>
  <c r="Z28" i="3"/>
  <c r="AA28" i="3" s="1"/>
  <c r="Z51" i="3"/>
  <c r="AA51" i="3" s="1"/>
  <c r="Z80" i="3"/>
  <c r="AA80" i="3" s="1"/>
  <c r="Z86" i="3"/>
  <c r="AA86" i="3" s="1"/>
  <c r="Z174" i="3"/>
  <c r="AA174" i="3" s="1"/>
  <c r="Z215" i="3"/>
  <c r="AA215" i="3" s="1"/>
  <c r="Z291" i="3"/>
  <c r="AA291" i="3" s="1"/>
  <c r="Z297" i="3"/>
  <c r="AA297" i="3" s="1"/>
  <c r="Z309" i="3"/>
  <c r="AA309" i="3" s="1"/>
  <c r="Z366" i="3"/>
  <c r="AA366" i="3" s="1"/>
  <c r="Z395" i="3"/>
  <c r="AA395" i="3" s="1"/>
  <c r="Z412" i="3"/>
  <c r="AA412" i="3" s="1"/>
  <c r="Z418" i="3"/>
  <c r="AA418" i="3" s="1"/>
  <c r="Z483" i="3"/>
  <c r="AA483" i="3" s="1"/>
  <c r="Z513" i="3"/>
  <c r="AA513" i="3" s="1"/>
  <c r="G678" i="3"/>
  <c r="H35" i="3"/>
  <c r="H65" i="3"/>
  <c r="H95" i="3"/>
  <c r="H113" i="3"/>
  <c r="H125" i="3"/>
  <c r="AX125" i="3" s="1"/>
  <c r="H143" i="3"/>
  <c r="H155" i="3"/>
  <c r="H173" i="3"/>
  <c r="H185" i="3"/>
  <c r="H197" i="3"/>
  <c r="H245" i="3"/>
  <c r="H251" i="3"/>
  <c r="H311" i="3"/>
  <c r="H335" i="3"/>
  <c r="H371" i="3"/>
  <c r="H407" i="3"/>
  <c r="H443" i="3"/>
  <c r="H467" i="3"/>
  <c r="H527" i="3"/>
  <c r="H539" i="3"/>
  <c r="H623" i="3"/>
  <c r="H659" i="3"/>
  <c r="Z384" i="3"/>
  <c r="AA384" i="3" s="1"/>
  <c r="F678" i="3"/>
  <c r="Z198" i="3"/>
  <c r="AA198" i="3" s="1"/>
  <c r="Z216" i="3"/>
  <c r="AA216" i="3" s="1"/>
  <c r="Z304" i="3"/>
  <c r="AA304" i="3" s="1"/>
  <c r="Z321" i="3"/>
  <c r="AA321" i="3" s="1"/>
  <c r="Z373" i="3"/>
  <c r="AA373" i="3" s="1"/>
  <c r="Z419" i="3"/>
  <c r="AA419" i="3" s="1"/>
  <c r="Z228" i="3"/>
  <c r="AA228" i="3" s="1"/>
  <c r="Z234" i="3"/>
  <c r="AA234" i="3" s="1"/>
  <c r="Z240" i="3"/>
  <c r="AA240" i="3" s="1"/>
  <c r="Z246" i="3"/>
  <c r="AA246" i="3" s="1"/>
  <c r="Z327" i="3"/>
  <c r="AA327" i="3" s="1"/>
  <c r="Z356" i="3"/>
  <c r="AA356" i="3" s="1"/>
  <c r="Z402" i="3"/>
  <c r="AA402" i="3" s="1"/>
  <c r="Q593" i="3"/>
  <c r="R593" i="3" s="1"/>
  <c r="Q629" i="3"/>
  <c r="R629" i="3" s="1"/>
  <c r="Q635" i="3"/>
  <c r="R635" i="3" s="1"/>
  <c r="Q671" i="3"/>
  <c r="R671" i="3" s="1"/>
  <c r="Z147" i="3"/>
  <c r="AA147" i="3" s="1"/>
  <c r="Z252" i="3"/>
  <c r="AA252" i="3" s="1"/>
  <c r="Z258" i="3"/>
  <c r="AA258" i="3" s="1"/>
  <c r="Z264" i="3"/>
  <c r="AA264" i="3" s="1"/>
  <c r="Z287" i="3"/>
  <c r="AA287" i="3" s="1"/>
  <c r="Z36" i="3"/>
  <c r="AA36" i="3" s="1"/>
  <c r="Z42" i="3"/>
  <c r="AA42" i="3" s="1"/>
  <c r="Z59" i="3"/>
  <c r="AA59" i="3" s="1"/>
  <c r="Z65" i="3"/>
  <c r="AA65" i="3" s="1"/>
  <c r="Z71" i="3"/>
  <c r="AA71" i="3" s="1"/>
  <c r="Z153" i="3"/>
  <c r="AA153" i="3" s="1"/>
  <c r="Z159" i="3"/>
  <c r="AA159" i="3" s="1"/>
  <c r="Z165" i="3"/>
  <c r="AA165" i="3" s="1"/>
  <c r="Z235" i="3"/>
  <c r="AA235" i="3" s="1"/>
  <c r="Z276" i="3"/>
  <c r="AA276" i="3" s="1"/>
  <c r="Z282" i="3"/>
  <c r="AA282" i="3" s="1"/>
  <c r="Z639" i="3"/>
  <c r="AA639" i="3" s="1"/>
  <c r="Z645" i="3"/>
  <c r="AA645" i="3" s="1"/>
  <c r="Z663" i="3"/>
  <c r="AA663" i="3" s="1"/>
  <c r="Q209" i="3"/>
  <c r="R209" i="3" s="1"/>
  <c r="Q227" i="3"/>
  <c r="R227" i="3" s="1"/>
  <c r="Q239" i="3"/>
  <c r="R239" i="3" s="1"/>
  <c r="Q305" i="3"/>
  <c r="R305" i="3" s="1"/>
  <c r="Q383" i="3"/>
  <c r="R383" i="3" s="1"/>
  <c r="Q401" i="3"/>
  <c r="R401" i="3" s="1"/>
  <c r="Q431" i="3"/>
  <c r="R431" i="3" s="1"/>
  <c r="Q449" i="3"/>
  <c r="R449" i="3" s="1"/>
  <c r="Q539" i="3"/>
  <c r="R539" i="3" s="1"/>
  <c r="Z17" i="3"/>
  <c r="AA17" i="3" s="1"/>
  <c r="Z63" i="3"/>
  <c r="AA63" i="3" s="1"/>
  <c r="Z69" i="3"/>
  <c r="AA69" i="3" s="1"/>
  <c r="Z98" i="3"/>
  <c r="AA98" i="3" s="1"/>
  <c r="Z104" i="3"/>
  <c r="AA104" i="3" s="1"/>
  <c r="Z116" i="3"/>
  <c r="AA116" i="3" s="1"/>
  <c r="Z122" i="3"/>
  <c r="AA122" i="3" s="1"/>
  <c r="Z134" i="3"/>
  <c r="AA134" i="3" s="1"/>
  <c r="Z219" i="3"/>
  <c r="AA219" i="3" s="1"/>
  <c r="Z357" i="3"/>
  <c r="AA357" i="3" s="1"/>
  <c r="Z408" i="3"/>
  <c r="AA408" i="3" s="1"/>
  <c r="Z414" i="3"/>
  <c r="AA414" i="3" s="1"/>
  <c r="Z479" i="3"/>
  <c r="AA479" i="3" s="1"/>
  <c r="Z592" i="3"/>
  <c r="AA592" i="3" s="1"/>
  <c r="H13" i="3"/>
  <c r="H25" i="3"/>
  <c r="H73" i="3"/>
  <c r="H601" i="3"/>
  <c r="H613" i="3"/>
  <c r="H625" i="3"/>
  <c r="H637" i="3"/>
  <c r="H673" i="3"/>
  <c r="Z23" i="3"/>
  <c r="AA23" i="3" s="1"/>
  <c r="Z29" i="3"/>
  <c r="AA29" i="3" s="1"/>
  <c r="Z81" i="3"/>
  <c r="AA81" i="3" s="1"/>
  <c r="Z87" i="3"/>
  <c r="AA87" i="3" s="1"/>
  <c r="Z140" i="3"/>
  <c r="AA140" i="3" s="1"/>
  <c r="Z180" i="3"/>
  <c r="AA180" i="3" s="1"/>
  <c r="Z231" i="3"/>
  <c r="AA231" i="3" s="1"/>
  <c r="Z237" i="3"/>
  <c r="AA237" i="3" s="1"/>
  <c r="Z243" i="3"/>
  <c r="AA243" i="3" s="1"/>
  <c r="Z249" i="3"/>
  <c r="AA249" i="3" s="1"/>
  <c r="Z306" i="3"/>
  <c r="AA306" i="3" s="1"/>
  <c r="Z323" i="3"/>
  <c r="AA323" i="3" s="1"/>
  <c r="Z334" i="3"/>
  <c r="AA334" i="3" s="1"/>
  <c r="Z369" i="3"/>
  <c r="AA369" i="3" s="1"/>
  <c r="Z375" i="3"/>
  <c r="AA375" i="3" s="1"/>
  <c r="Z420" i="3"/>
  <c r="AA420" i="3" s="1"/>
  <c r="Z426" i="3"/>
  <c r="AA426" i="3" s="1"/>
  <c r="Z444" i="3"/>
  <c r="AA444" i="3" s="1"/>
  <c r="Z230" i="3"/>
  <c r="AA230" i="3" s="1"/>
  <c r="Z248" i="3"/>
  <c r="AA248" i="3" s="1"/>
  <c r="Z333" i="3"/>
  <c r="AA333" i="3" s="1"/>
  <c r="Z339" i="3"/>
  <c r="AA339" i="3" s="1"/>
  <c r="Z484" i="3"/>
  <c r="AA484" i="3" s="1"/>
  <c r="Z490" i="3"/>
  <c r="AA490" i="3" s="1"/>
  <c r="Q185" i="3"/>
  <c r="R185" i="3" s="1"/>
  <c r="Q299" i="3"/>
  <c r="R299" i="3" s="1"/>
  <c r="Q557" i="3"/>
  <c r="R557" i="3" s="1"/>
  <c r="Z11" i="3"/>
  <c r="AA11" i="3" s="1"/>
  <c r="Z57" i="3"/>
  <c r="AA57" i="3" s="1"/>
  <c r="Z75" i="3"/>
  <c r="AA75" i="3" s="1"/>
  <c r="Z92" i="3"/>
  <c r="AA92" i="3" s="1"/>
  <c r="Z110" i="3"/>
  <c r="AA110" i="3" s="1"/>
  <c r="Z128" i="3"/>
  <c r="AA128" i="3" s="1"/>
  <c r="Z185" i="3"/>
  <c r="AA185" i="3" s="1"/>
  <c r="Z225" i="3"/>
  <c r="AA225" i="3" s="1"/>
  <c r="Z311" i="3"/>
  <c r="AA311" i="3" s="1"/>
  <c r="Z351" i="3"/>
  <c r="AA351" i="3" s="1"/>
  <c r="Z598" i="3"/>
  <c r="AA598" i="3" s="1"/>
  <c r="Z616" i="3"/>
  <c r="AA616" i="3" s="1"/>
  <c r="Z652" i="3"/>
  <c r="AA652" i="3" s="1"/>
  <c r="H49" i="3"/>
  <c r="H61" i="3"/>
  <c r="H133" i="3"/>
  <c r="H157" i="3"/>
  <c r="H169" i="3"/>
  <c r="H181" i="3"/>
  <c r="H193" i="3"/>
  <c r="H205" i="3"/>
  <c r="H289" i="3"/>
  <c r="AX289" i="3" s="1"/>
  <c r="H301" i="3"/>
  <c r="H313" i="3"/>
  <c r="H337" i="3"/>
  <c r="H349" i="3"/>
  <c r="H397" i="3"/>
  <c r="H421" i="3"/>
  <c r="H457" i="3"/>
  <c r="AX457" i="3" s="1"/>
  <c r="H481" i="3"/>
  <c r="H529" i="3"/>
  <c r="H541" i="3"/>
  <c r="H553" i="3"/>
  <c r="H565" i="3"/>
  <c r="H182" i="3"/>
  <c r="AX182" i="3" s="1"/>
  <c r="H236" i="3"/>
  <c r="AX236" i="3" s="1"/>
  <c r="H272" i="3"/>
  <c r="H350" i="3"/>
  <c r="H644" i="3"/>
  <c r="Q54" i="3"/>
  <c r="R54" i="3" s="1"/>
  <c r="Q222" i="3"/>
  <c r="R222" i="3" s="1"/>
  <c r="Q360" i="3"/>
  <c r="R360" i="3" s="1"/>
  <c r="Q618" i="3"/>
  <c r="R618" i="3" s="1"/>
  <c r="Z12" i="3"/>
  <c r="AA12" i="3" s="1"/>
  <c r="Z35" i="3"/>
  <c r="AA35" i="3" s="1"/>
  <c r="Z41" i="3"/>
  <c r="AA41" i="3" s="1"/>
  <c r="Z93" i="3"/>
  <c r="AA93" i="3" s="1"/>
  <c r="Z99" i="3"/>
  <c r="AA99" i="3" s="1"/>
  <c r="Z105" i="3"/>
  <c r="AA105" i="3" s="1"/>
  <c r="Z111" i="3"/>
  <c r="AA111" i="3" s="1"/>
  <c r="Z117" i="3"/>
  <c r="AA117" i="3" s="1"/>
  <c r="Z123" i="3"/>
  <c r="AA123" i="3" s="1"/>
  <c r="Z129" i="3"/>
  <c r="AA129" i="3" s="1"/>
  <c r="Z135" i="3"/>
  <c r="AA135" i="3" s="1"/>
  <c r="Z186" i="3"/>
  <c r="AA186" i="3" s="1"/>
  <c r="Z203" i="3"/>
  <c r="AA203" i="3" s="1"/>
  <c r="Z261" i="3"/>
  <c r="AA261" i="3" s="1"/>
  <c r="Z267" i="3"/>
  <c r="AA267" i="3" s="1"/>
  <c r="Z295" i="3"/>
  <c r="AA295" i="3" s="1"/>
  <c r="Z312" i="3"/>
  <c r="AA312" i="3" s="1"/>
  <c r="Z346" i="3"/>
  <c r="AA346" i="3" s="1"/>
  <c r="Z364" i="3"/>
  <c r="AA364" i="3" s="1"/>
  <c r="Q178" i="3"/>
  <c r="R178" i="3" s="1"/>
  <c r="Q208" i="3"/>
  <c r="R208" i="3" s="1"/>
  <c r="Q238" i="3"/>
  <c r="R238" i="3" s="1"/>
  <c r="Q262" i="3"/>
  <c r="R262" i="3" s="1"/>
  <c r="Q286" i="3"/>
  <c r="R286" i="3" s="1"/>
  <c r="Q316" i="3"/>
  <c r="R316" i="3" s="1"/>
  <c r="Q346" i="3"/>
  <c r="R346" i="3" s="1"/>
  <c r="Q352" i="3"/>
  <c r="R352" i="3" s="1"/>
  <c r="Q382" i="3"/>
  <c r="R382" i="3" s="1"/>
  <c r="Q412" i="3"/>
  <c r="R412" i="3" s="1"/>
  <c r="Q448" i="3"/>
  <c r="R448" i="3" s="1"/>
  <c r="Q484" i="3"/>
  <c r="R484" i="3" s="1"/>
  <c r="Q556" i="3"/>
  <c r="R556" i="3" s="1"/>
  <c r="Z15" i="3"/>
  <c r="AA15" i="3" s="1"/>
  <c r="Z66" i="3"/>
  <c r="AA66" i="3" s="1"/>
  <c r="Z72" i="3"/>
  <c r="AA72" i="3" s="1"/>
  <c r="Z95" i="3"/>
  <c r="AA95" i="3" s="1"/>
  <c r="Z101" i="3"/>
  <c r="AA101" i="3" s="1"/>
  <c r="Z107" i="3"/>
  <c r="AA107" i="3" s="1"/>
  <c r="Z113" i="3"/>
  <c r="AA113" i="3" s="1"/>
  <c r="Z119" i="3"/>
  <c r="AA119" i="3" s="1"/>
  <c r="Z125" i="3"/>
  <c r="AA125" i="3" s="1"/>
  <c r="Z131" i="3"/>
  <c r="AA131" i="3" s="1"/>
  <c r="Z176" i="3"/>
  <c r="AA176" i="3" s="1"/>
  <c r="Z182" i="3"/>
  <c r="AA182" i="3" s="1"/>
  <c r="Z193" i="3"/>
  <c r="AA193" i="3" s="1"/>
  <c r="Z210" i="3"/>
  <c r="AA210" i="3" s="1"/>
  <c r="Z221" i="3"/>
  <c r="AA221" i="3" s="1"/>
  <c r="Z256" i="3"/>
  <c r="AA256" i="3" s="1"/>
  <c r="Z290" i="3"/>
  <c r="AA290" i="3" s="1"/>
  <c r="Z318" i="3"/>
  <c r="AA318" i="3" s="1"/>
  <c r="Z381" i="3"/>
  <c r="AA381" i="3" s="1"/>
  <c r="Z409" i="3"/>
  <c r="AA409" i="3" s="1"/>
  <c r="Z480" i="3"/>
  <c r="AA480" i="3" s="1"/>
  <c r="Z534" i="3"/>
  <c r="AA534" i="3" s="1"/>
  <c r="Z581" i="3"/>
  <c r="AA581" i="3" s="1"/>
  <c r="Z587" i="3"/>
  <c r="AA587" i="3" s="1"/>
  <c r="Z271" i="3"/>
  <c r="AA271" i="3" s="1"/>
  <c r="Z301" i="3"/>
  <c r="AA301" i="3" s="1"/>
  <c r="Z385" i="3"/>
  <c r="AA385" i="3" s="1"/>
  <c r="X678" i="3"/>
  <c r="Z222" i="3"/>
  <c r="AA222" i="3" s="1"/>
  <c r="Z326" i="3"/>
  <c r="AA326" i="3" s="1"/>
  <c r="Z365" i="3"/>
  <c r="AA365" i="3" s="1"/>
  <c r="Z411" i="3"/>
  <c r="AA411" i="3" s="1"/>
  <c r="Z272" i="3"/>
  <c r="AA272" i="3" s="1"/>
  <c r="Z277" i="3"/>
  <c r="AA277" i="3" s="1"/>
  <c r="Z292" i="3"/>
  <c r="AA292" i="3" s="1"/>
  <c r="Z370" i="3"/>
  <c r="AA370" i="3" s="1"/>
  <c r="Z386" i="3"/>
  <c r="AA386" i="3" s="1"/>
  <c r="Z396" i="3"/>
  <c r="AA396" i="3" s="1"/>
  <c r="Z461" i="3"/>
  <c r="AA461" i="3" s="1"/>
  <c r="Z571" i="3"/>
  <c r="AA571" i="3" s="1"/>
  <c r="Z622" i="3"/>
  <c r="AA622" i="3" s="1"/>
  <c r="Z656" i="3"/>
  <c r="AA656" i="3" s="1"/>
  <c r="Z204" i="3"/>
  <c r="AA204" i="3" s="1"/>
  <c r="Z257" i="3"/>
  <c r="AA257" i="3" s="1"/>
  <c r="Z392" i="3"/>
  <c r="AA392" i="3" s="1"/>
  <c r="Z421" i="3"/>
  <c r="AA421" i="3" s="1"/>
  <c r="Z577" i="3"/>
  <c r="AA577" i="3" s="1"/>
  <c r="Z594" i="3"/>
  <c r="AA594" i="3" s="1"/>
  <c r="Z628" i="3"/>
  <c r="AA628" i="3" s="1"/>
  <c r="Z195" i="3"/>
  <c r="AA195" i="3" s="1"/>
  <c r="Z200" i="3"/>
  <c r="AA200" i="3" s="1"/>
  <c r="Z278" i="3"/>
  <c r="AA278" i="3" s="1"/>
  <c r="Z288" i="3"/>
  <c r="AA288" i="3" s="1"/>
  <c r="Z371" i="3"/>
  <c r="AA371" i="3" s="1"/>
  <c r="Z387" i="3"/>
  <c r="AA387" i="3" s="1"/>
  <c r="Z427" i="3"/>
  <c r="AA427" i="3" s="1"/>
  <c r="Z439" i="3"/>
  <c r="AA439" i="3" s="1"/>
  <c r="Z450" i="3"/>
  <c r="AA450" i="3" s="1"/>
  <c r="Z456" i="3"/>
  <c r="AA456" i="3" s="1"/>
  <c r="Z468" i="3"/>
  <c r="AA468" i="3" s="1"/>
  <c r="Z519" i="3"/>
  <c r="AA519" i="3" s="1"/>
  <c r="Z531" i="3"/>
  <c r="AA531" i="3" s="1"/>
  <c r="Z537" i="3"/>
  <c r="AA537" i="3" s="1"/>
  <c r="Z606" i="3"/>
  <c r="AA606" i="3" s="1"/>
  <c r="Z612" i="3"/>
  <c r="AA612" i="3" s="1"/>
  <c r="Z657" i="3"/>
  <c r="AA657" i="3" s="1"/>
  <c r="Z337" i="3"/>
  <c r="AA337" i="3" s="1"/>
  <c r="Z352" i="3"/>
  <c r="AA352" i="3" s="1"/>
  <c r="Z362" i="3"/>
  <c r="AA362" i="3" s="1"/>
  <c r="Z382" i="3"/>
  <c r="AA382" i="3" s="1"/>
  <c r="Z422" i="3"/>
  <c r="AA422" i="3" s="1"/>
  <c r="Z485" i="3"/>
  <c r="AA485" i="3" s="1"/>
  <c r="Z508" i="3"/>
  <c r="AA508" i="3" s="1"/>
  <c r="Z555" i="3"/>
  <c r="AA555" i="3" s="1"/>
  <c r="Z589" i="3"/>
  <c r="AA589" i="3" s="1"/>
  <c r="Z595" i="3"/>
  <c r="AA595" i="3" s="1"/>
  <c r="Z641" i="3"/>
  <c r="AA641" i="3" s="1"/>
  <c r="Z191" i="3"/>
  <c r="AA191" i="3" s="1"/>
  <c r="Z279" i="3"/>
  <c r="AA279" i="3" s="1"/>
  <c r="Z313" i="3"/>
  <c r="AA313" i="3" s="1"/>
  <c r="Z372" i="3"/>
  <c r="AA372" i="3" s="1"/>
  <c r="Z403" i="3"/>
  <c r="AA403" i="3" s="1"/>
  <c r="Z440" i="3"/>
  <c r="AA440" i="3" s="1"/>
  <c r="Z445" i="3"/>
  <c r="AA445" i="3" s="1"/>
  <c r="Z451" i="3"/>
  <c r="AA451" i="3" s="1"/>
  <c r="Z463" i="3"/>
  <c r="AA463" i="3" s="1"/>
  <c r="Z497" i="3"/>
  <c r="AA497" i="3" s="1"/>
  <c r="Z520" i="3"/>
  <c r="AA520" i="3" s="1"/>
  <c r="Z526" i="3"/>
  <c r="AA526" i="3" s="1"/>
  <c r="Z544" i="3"/>
  <c r="AA544" i="3" s="1"/>
  <c r="Z567" i="3"/>
  <c r="AA567" i="3" s="1"/>
  <c r="Z601" i="3"/>
  <c r="AA601" i="3" s="1"/>
  <c r="Z607" i="3"/>
  <c r="AA607" i="3" s="1"/>
  <c r="Z229" i="3"/>
  <c r="AA229" i="3" s="1"/>
  <c r="Z239" i="3"/>
  <c r="AA239" i="3" s="1"/>
  <c r="Z244" i="3"/>
  <c r="AA244" i="3" s="1"/>
  <c r="Z274" i="3"/>
  <c r="AA274" i="3" s="1"/>
  <c r="Z338" i="3"/>
  <c r="AA338" i="3" s="1"/>
  <c r="Z353" i="3"/>
  <c r="AA353" i="3" s="1"/>
  <c r="Z363" i="3"/>
  <c r="AA363" i="3" s="1"/>
  <c r="Z475" i="3"/>
  <c r="AA475" i="3" s="1"/>
  <c r="Z486" i="3"/>
  <c r="AA486" i="3" s="1"/>
  <c r="Z509" i="3"/>
  <c r="AA509" i="3" s="1"/>
  <c r="Z562" i="3"/>
  <c r="AA562" i="3" s="1"/>
  <c r="Z585" i="3"/>
  <c r="AA585" i="3" s="1"/>
  <c r="Z630" i="3"/>
  <c r="AA630" i="3" s="1"/>
  <c r="Z636" i="3"/>
  <c r="AA636" i="3" s="1"/>
  <c r="Z664" i="3"/>
  <c r="AA664" i="3" s="1"/>
  <c r="Z670" i="3"/>
  <c r="AA670" i="3" s="1"/>
  <c r="Z254" i="3"/>
  <c r="AA254" i="3" s="1"/>
  <c r="Z259" i="3"/>
  <c r="AA259" i="3" s="1"/>
  <c r="Z314" i="3"/>
  <c r="AA314" i="3" s="1"/>
  <c r="Z319" i="3"/>
  <c r="AA319" i="3" s="1"/>
  <c r="Z329" i="3"/>
  <c r="AA329" i="3" s="1"/>
  <c r="Z343" i="3"/>
  <c r="AA343" i="3" s="1"/>
  <c r="Z389" i="3"/>
  <c r="AA389" i="3" s="1"/>
  <c r="Z441" i="3"/>
  <c r="AA441" i="3" s="1"/>
  <c r="Z458" i="3"/>
  <c r="AA458" i="3" s="1"/>
  <c r="Z492" i="3"/>
  <c r="AA492" i="3" s="1"/>
  <c r="Z498" i="3"/>
  <c r="AA498" i="3" s="1"/>
  <c r="Z504" i="3"/>
  <c r="AA504" i="3" s="1"/>
  <c r="Z515" i="3"/>
  <c r="AA515" i="3" s="1"/>
  <c r="Y678" i="3"/>
  <c r="Z266" i="3"/>
  <c r="AA266" i="3" s="1"/>
  <c r="Z345" i="3"/>
  <c r="AA345" i="3" s="1"/>
  <c r="Z380" i="3"/>
  <c r="AA380" i="3" s="1"/>
  <c r="Z316" i="3"/>
  <c r="AA316" i="3" s="1"/>
  <c r="Z242" i="3"/>
  <c r="AA242" i="3" s="1"/>
  <c r="Z302" i="3"/>
  <c r="AA302" i="3" s="1"/>
  <c r="Z449" i="3"/>
  <c r="AA449" i="3" s="1"/>
  <c r="Z605" i="3"/>
  <c r="AA605" i="3" s="1"/>
  <c r="Z673" i="3"/>
  <c r="AA673" i="3" s="1"/>
  <c r="Z262" i="3"/>
  <c r="AA262" i="3" s="1"/>
  <c r="Z583" i="3"/>
  <c r="AA583" i="3" s="1"/>
  <c r="Z634" i="3"/>
  <c r="AA634" i="3" s="1"/>
  <c r="Z668" i="3"/>
  <c r="AA668" i="3" s="1"/>
  <c r="Z303" i="3"/>
  <c r="AA303" i="3" s="1"/>
  <c r="Z433" i="3"/>
  <c r="AA433" i="3" s="1"/>
  <c r="Z462" i="3"/>
  <c r="AA462" i="3" s="1"/>
  <c r="Z502" i="3"/>
  <c r="AA502" i="3" s="1"/>
  <c r="Z549" i="3"/>
  <c r="AA549" i="3" s="1"/>
  <c r="Z623" i="3"/>
  <c r="AA623" i="3" s="1"/>
  <c r="Z263" i="3"/>
  <c r="AA263" i="3" s="1"/>
  <c r="Z347" i="3"/>
  <c r="AA347" i="3" s="1"/>
  <c r="Z474" i="3"/>
  <c r="AA474" i="3" s="1"/>
  <c r="Z561" i="3"/>
  <c r="AA561" i="3" s="1"/>
  <c r="Z584" i="3"/>
  <c r="AA584" i="3" s="1"/>
  <c r="Z398" i="3"/>
  <c r="AA398" i="3" s="1"/>
  <c r="Z457" i="3"/>
  <c r="AA457" i="3" s="1"/>
  <c r="Z211" i="3"/>
  <c r="AA211" i="3" s="1"/>
  <c r="Z255" i="3"/>
  <c r="AA255" i="3" s="1"/>
  <c r="Z281" i="3"/>
  <c r="AA281" i="3" s="1"/>
  <c r="Z320" i="3"/>
  <c r="AA320" i="3" s="1"/>
  <c r="Z344" i="3"/>
  <c r="AA344" i="3" s="1"/>
  <c r="Z349" i="3"/>
  <c r="AA349" i="3" s="1"/>
  <c r="Z374" i="3"/>
  <c r="AA374" i="3" s="1"/>
  <c r="Z379" i="3"/>
  <c r="AA379" i="3" s="1"/>
  <c r="Z424" i="3"/>
  <c r="AA424" i="3" s="1"/>
  <c r="Z436" i="3"/>
  <c r="AA436" i="3" s="1"/>
  <c r="Z516" i="3"/>
  <c r="AA516" i="3" s="1"/>
  <c r="Z269" i="3"/>
  <c r="AA269" i="3" s="1"/>
  <c r="Z284" i="3"/>
  <c r="AA284" i="3" s="1"/>
  <c r="Z293" i="3"/>
  <c r="AA293" i="3" s="1"/>
  <c r="Z307" i="3"/>
  <c r="AA307" i="3" s="1"/>
  <c r="Z340" i="3"/>
  <c r="AA340" i="3" s="1"/>
  <c r="Z367" i="3"/>
  <c r="AA367" i="3" s="1"/>
  <c r="Z377" i="3"/>
  <c r="AA377" i="3" s="1"/>
  <c r="Z401" i="3"/>
  <c r="AA401" i="3" s="1"/>
  <c r="Z415" i="3"/>
  <c r="AA415" i="3" s="1"/>
  <c r="Z447" i="3"/>
  <c r="AA447" i="3" s="1"/>
  <c r="Z459" i="3"/>
  <c r="AA459" i="3" s="1"/>
  <c r="Z465" i="3"/>
  <c r="AA465" i="3" s="1"/>
  <c r="Z493" i="3"/>
  <c r="AA493" i="3" s="1"/>
  <c r="Z499" i="3"/>
  <c r="AA499" i="3" s="1"/>
  <c r="Z533" i="3"/>
  <c r="AA533" i="3" s="1"/>
  <c r="Z551" i="3"/>
  <c r="AA551" i="3" s="1"/>
  <c r="Z619" i="3"/>
  <c r="AA619" i="3" s="1"/>
  <c r="Z659" i="3"/>
  <c r="AA659" i="3" s="1"/>
  <c r="Z217" i="3"/>
  <c r="AA217" i="3" s="1"/>
  <c r="Z236" i="3"/>
  <c r="AA236" i="3" s="1"/>
  <c r="Z317" i="3"/>
  <c r="AA317" i="3" s="1"/>
  <c r="Z331" i="3"/>
  <c r="AA331" i="3" s="1"/>
  <c r="Z477" i="3"/>
  <c r="AA477" i="3" s="1"/>
  <c r="Z488" i="3"/>
  <c r="AA488" i="3" s="1"/>
  <c r="Z511" i="3"/>
  <c r="AA511" i="3" s="1"/>
  <c r="Z580" i="3"/>
  <c r="AA580" i="3" s="1"/>
  <c r="Z591" i="3"/>
  <c r="AA591" i="3" s="1"/>
  <c r="Z625" i="3"/>
  <c r="AA625" i="3" s="1"/>
  <c r="Z631" i="3"/>
  <c r="AA631" i="3" s="1"/>
  <c r="Z637" i="3"/>
  <c r="AA637" i="3" s="1"/>
  <c r="Z643" i="3"/>
  <c r="AA643" i="3" s="1"/>
  <c r="Z648" i="3"/>
  <c r="AA648" i="3" s="1"/>
  <c r="Z665" i="3"/>
  <c r="AA665" i="3" s="1"/>
  <c r="Z241" i="3"/>
  <c r="AA241" i="3" s="1"/>
  <c r="Z308" i="3"/>
  <c r="AA308" i="3" s="1"/>
  <c r="Z350" i="3"/>
  <c r="AA350" i="3" s="1"/>
  <c r="Z397" i="3"/>
  <c r="AA397" i="3" s="1"/>
  <c r="Z407" i="3"/>
  <c r="AA407" i="3" s="1"/>
  <c r="Z416" i="3"/>
  <c r="AA416" i="3" s="1"/>
  <c r="Z443" i="3"/>
  <c r="AA443" i="3" s="1"/>
  <c r="Z448" i="3"/>
  <c r="AA448" i="3" s="1"/>
  <c r="Z454" i="3"/>
  <c r="AA454" i="3" s="1"/>
  <c r="Z522" i="3"/>
  <c r="AA522" i="3" s="1"/>
  <c r="Z528" i="3"/>
  <c r="AA528" i="3" s="1"/>
  <c r="Z540" i="3"/>
  <c r="AA540" i="3" s="1"/>
  <c r="Z569" i="3"/>
  <c r="AA569" i="3" s="1"/>
  <c r="Z603" i="3"/>
  <c r="AA603" i="3" s="1"/>
  <c r="Z609" i="3"/>
  <c r="AA609" i="3" s="1"/>
  <c r="Z654" i="3"/>
  <c r="AA654" i="3" s="1"/>
  <c r="Z660" i="3"/>
  <c r="AA660" i="3" s="1"/>
  <c r="Z495" i="3"/>
  <c r="AA495" i="3" s="1"/>
  <c r="Z501" i="3"/>
  <c r="AA501" i="3" s="1"/>
  <c r="Z523" i="3"/>
  <c r="AA523" i="3" s="1"/>
  <c r="Z529" i="3"/>
  <c r="AA529" i="3" s="1"/>
  <c r="Z535" i="3"/>
  <c r="AA535" i="3" s="1"/>
  <c r="Z541" i="3"/>
  <c r="AA541" i="3" s="1"/>
  <c r="Z547" i="3"/>
  <c r="AA547" i="3" s="1"/>
  <c r="Z570" i="3"/>
  <c r="AA570" i="3" s="1"/>
  <c r="Z604" i="3"/>
  <c r="AA604" i="3" s="1"/>
  <c r="Z621" i="3"/>
  <c r="AA621" i="3" s="1"/>
  <c r="Z655" i="3"/>
  <c r="AA655" i="3" s="1"/>
  <c r="Z677" i="3"/>
  <c r="AA677" i="3" s="1"/>
  <c r="Z10" i="3"/>
  <c r="AA10" i="3" s="1"/>
  <c r="Z6" i="3"/>
  <c r="Z67" i="3"/>
  <c r="AA67" i="3" s="1"/>
  <c r="Z13" i="3"/>
  <c r="AA13" i="3" s="1"/>
  <c r="Z85" i="3"/>
  <c r="AA85" i="3" s="1"/>
  <c r="Z121" i="3"/>
  <c r="AA121" i="3" s="1"/>
  <c r="Z7" i="3"/>
  <c r="AA7" i="3" s="1"/>
  <c r="Z49" i="3"/>
  <c r="AA49" i="3" s="1"/>
  <c r="Z139" i="3"/>
  <c r="AA139" i="3" s="1"/>
  <c r="Z157" i="3"/>
  <c r="AA157" i="3" s="1"/>
  <c r="Z550" i="3"/>
  <c r="AA550" i="3" s="1"/>
  <c r="Z64" i="3"/>
  <c r="AA64" i="3" s="1"/>
  <c r="Z118" i="3"/>
  <c r="AA118" i="3" s="1"/>
  <c r="Z172" i="3"/>
  <c r="AA172" i="3" s="1"/>
  <c r="Z268" i="3"/>
  <c r="AA268" i="3" s="1"/>
  <c r="Z286" i="3"/>
  <c r="AA286" i="3" s="1"/>
  <c r="Z376" i="3"/>
  <c r="AA376" i="3" s="1"/>
  <c r="Z469" i="3"/>
  <c r="AA469" i="3" s="1"/>
  <c r="Z545" i="3"/>
  <c r="AA545" i="3" s="1"/>
  <c r="Z275" i="3"/>
  <c r="AA275" i="3" s="1"/>
  <c r="Z298" i="3"/>
  <c r="AA298" i="3" s="1"/>
  <c r="Z383" i="3"/>
  <c r="AA383" i="3" s="1"/>
  <c r="Z406" i="3"/>
  <c r="AA406" i="3" s="1"/>
  <c r="Z46" i="3"/>
  <c r="AA46" i="3" s="1"/>
  <c r="Z100" i="3"/>
  <c r="AA100" i="3" s="1"/>
  <c r="Z154" i="3"/>
  <c r="AA154" i="3" s="1"/>
  <c r="Z208" i="3"/>
  <c r="AA208" i="3" s="1"/>
  <c r="Z361" i="3"/>
  <c r="AA361" i="3" s="1"/>
  <c r="Z505" i="3"/>
  <c r="AA505" i="3" s="1"/>
  <c r="Z532" i="3"/>
  <c r="AA532" i="3" s="1"/>
  <c r="Z582" i="3"/>
  <c r="AA582" i="3" s="1"/>
  <c r="Z253" i="3"/>
  <c r="AA253" i="3" s="1"/>
  <c r="Z642" i="3"/>
  <c r="AA642" i="3" s="1"/>
  <c r="Z19" i="3"/>
  <c r="AA19" i="3" s="1"/>
  <c r="Z16" i="3"/>
  <c r="AA16" i="3" s="1"/>
  <c r="Z546" i="3"/>
  <c r="AA546" i="3" s="1"/>
  <c r="Z568" i="3"/>
  <c r="AA568" i="3" s="1"/>
  <c r="Z305" i="3"/>
  <c r="AA305" i="3" s="1"/>
  <c r="Z328" i="3"/>
  <c r="AA328" i="3" s="1"/>
  <c r="Z413" i="3"/>
  <c r="AA413" i="3" s="1"/>
  <c r="Z82" i="3"/>
  <c r="AA82" i="3" s="1"/>
  <c r="Z136" i="3"/>
  <c r="AA136" i="3" s="1"/>
  <c r="Z190" i="3"/>
  <c r="AA190" i="3" s="1"/>
  <c r="Z220" i="3"/>
  <c r="AA220" i="3" s="1"/>
  <c r="Z260" i="3"/>
  <c r="AA260" i="3" s="1"/>
  <c r="Z368" i="3"/>
  <c r="AA368" i="3" s="1"/>
  <c r="Z586" i="3"/>
  <c r="AA586" i="3" s="1"/>
  <c r="Z79" i="3"/>
  <c r="AA79" i="3" s="1"/>
  <c r="Z115" i="3"/>
  <c r="AA115" i="3" s="1"/>
  <c r="Z169" i="3"/>
  <c r="AA169" i="3" s="1"/>
  <c r="Z227" i="3"/>
  <c r="AA227" i="3" s="1"/>
  <c r="Z335" i="3"/>
  <c r="AA335" i="3" s="1"/>
  <c r="Z473" i="3"/>
  <c r="AA473" i="3" s="1"/>
  <c r="Z478" i="3"/>
  <c r="AA478" i="3" s="1"/>
  <c r="Z40" i="3"/>
  <c r="AA40" i="3" s="1"/>
  <c r="Z434" i="3"/>
  <c r="AA434" i="3" s="1"/>
  <c r="Z524" i="3"/>
  <c r="AA524" i="3" s="1"/>
  <c r="Z538" i="3"/>
  <c r="AA538" i="3" s="1"/>
  <c r="Z597" i="3"/>
  <c r="AA597" i="3" s="1"/>
  <c r="Z620" i="3"/>
  <c r="AA620" i="3" s="1"/>
  <c r="Z283" i="3"/>
  <c r="AA283" i="3" s="1"/>
  <c r="Z391" i="3"/>
  <c r="AA391" i="3" s="1"/>
  <c r="Z429" i="3"/>
  <c r="AA429" i="3" s="1"/>
  <c r="Z460" i="3"/>
  <c r="AA460" i="3" s="1"/>
  <c r="Z596" i="3"/>
  <c r="AA596" i="3" s="1"/>
  <c r="Z610" i="3"/>
  <c r="AA610" i="3" s="1"/>
  <c r="Z674" i="3"/>
  <c r="AA674" i="3" s="1"/>
  <c r="Z58" i="3"/>
  <c r="AA58" i="3" s="1"/>
  <c r="Z76" i="3"/>
  <c r="AA76" i="3" s="1"/>
  <c r="Z94" i="3"/>
  <c r="AA94" i="3" s="1"/>
  <c r="Z112" i="3"/>
  <c r="AA112" i="3" s="1"/>
  <c r="Z130" i="3"/>
  <c r="AA130" i="3" s="1"/>
  <c r="Z148" i="3"/>
  <c r="AA148" i="3" s="1"/>
  <c r="Z166" i="3"/>
  <c r="AA166" i="3" s="1"/>
  <c r="Z184" i="3"/>
  <c r="AA184" i="3" s="1"/>
  <c r="Z202" i="3"/>
  <c r="AA202" i="3" s="1"/>
  <c r="Z224" i="3"/>
  <c r="AA224" i="3" s="1"/>
  <c r="Z250" i="3"/>
  <c r="AA250" i="3" s="1"/>
  <c r="Z332" i="3"/>
  <c r="AA332" i="3" s="1"/>
  <c r="Z358" i="3"/>
  <c r="AA358" i="3" s="1"/>
  <c r="Z425" i="3"/>
  <c r="AA425" i="3" s="1"/>
  <c r="Z442" i="3"/>
  <c r="AA442" i="3" s="1"/>
  <c r="Z560" i="3"/>
  <c r="AA560" i="3" s="1"/>
  <c r="Z574" i="3"/>
  <c r="AA574" i="3" s="1"/>
  <c r="Z633" i="3"/>
  <c r="AA633" i="3" s="1"/>
  <c r="Z37" i="3"/>
  <c r="AA37" i="3" s="1"/>
  <c r="Z73" i="3"/>
  <c r="AA73" i="3" s="1"/>
  <c r="Z91" i="3"/>
  <c r="AA91" i="3" s="1"/>
  <c r="Z127" i="3"/>
  <c r="AA127" i="3" s="1"/>
  <c r="Z145" i="3"/>
  <c r="AA145" i="3" s="1"/>
  <c r="Z163" i="3"/>
  <c r="AA163" i="3" s="1"/>
  <c r="Z181" i="3"/>
  <c r="AA181" i="3" s="1"/>
  <c r="Z199" i="3"/>
  <c r="AA199" i="3" s="1"/>
  <c r="Z299" i="3"/>
  <c r="AA299" i="3" s="1"/>
  <c r="Z247" i="3"/>
  <c r="AA247" i="3" s="1"/>
  <c r="Z355" i="3"/>
  <c r="AA355" i="3" s="1"/>
  <c r="Z452" i="3"/>
  <c r="AA452" i="3" s="1"/>
  <c r="Z466" i="3"/>
  <c r="AA466" i="3" s="1"/>
  <c r="Z525" i="3"/>
  <c r="AA525" i="3" s="1"/>
  <c r="Z548" i="3"/>
  <c r="AA548" i="3" s="1"/>
  <c r="Z602" i="3"/>
  <c r="AA602" i="3" s="1"/>
  <c r="Z629" i="3"/>
  <c r="AA629" i="3" s="1"/>
  <c r="Z34" i="3"/>
  <c r="AA34" i="3" s="1"/>
  <c r="Z52" i="3"/>
  <c r="AA52" i="3" s="1"/>
  <c r="Z70" i="3"/>
  <c r="AA70" i="3" s="1"/>
  <c r="Z88" i="3"/>
  <c r="AA88" i="3" s="1"/>
  <c r="Z106" i="3"/>
  <c r="AA106" i="3" s="1"/>
  <c r="Z124" i="3"/>
  <c r="AA124" i="3" s="1"/>
  <c r="Z142" i="3"/>
  <c r="AA142" i="3" s="1"/>
  <c r="Z160" i="3"/>
  <c r="AA160" i="3" s="1"/>
  <c r="Z178" i="3"/>
  <c r="AA178" i="3" s="1"/>
  <c r="Z196" i="3"/>
  <c r="AA196" i="3" s="1"/>
  <c r="Z214" i="3"/>
  <c r="AA214" i="3" s="1"/>
  <c r="Z296" i="3"/>
  <c r="AA296" i="3" s="1"/>
  <c r="Z322" i="3"/>
  <c r="AA322" i="3" s="1"/>
  <c r="Z404" i="3"/>
  <c r="AA404" i="3" s="1"/>
  <c r="Z435" i="3"/>
  <c r="AA435" i="3" s="1"/>
  <c r="Z489" i="3"/>
  <c r="AA489" i="3" s="1"/>
  <c r="Z512" i="3"/>
  <c r="AA512" i="3" s="1"/>
  <c r="Z566" i="3"/>
  <c r="AA566" i="3" s="1"/>
  <c r="Z593" i="3"/>
  <c r="AA593" i="3" s="1"/>
  <c r="Z453" i="3"/>
  <c r="AA453" i="3" s="1"/>
  <c r="Z476" i="3"/>
  <c r="AA476" i="3" s="1"/>
  <c r="Z530" i="3"/>
  <c r="AA530" i="3" s="1"/>
  <c r="Z557" i="3"/>
  <c r="AA557" i="3" s="1"/>
  <c r="Z653" i="3"/>
  <c r="AA653" i="3" s="1"/>
  <c r="Z43" i="3"/>
  <c r="AA43" i="3" s="1"/>
  <c r="Z61" i="3"/>
  <c r="AA61" i="3" s="1"/>
  <c r="Z97" i="3"/>
  <c r="AA97" i="3" s="1"/>
  <c r="Z133" i="3"/>
  <c r="AA133" i="3" s="1"/>
  <c r="Z151" i="3"/>
  <c r="AA151" i="3" s="1"/>
  <c r="Z187" i="3"/>
  <c r="AA187" i="3" s="1"/>
  <c r="Z205" i="3"/>
  <c r="AA205" i="3" s="1"/>
  <c r="Z437" i="3"/>
  <c r="AA437" i="3" s="1"/>
  <c r="Z496" i="3"/>
  <c r="AA496" i="3" s="1"/>
  <c r="Z514" i="3"/>
  <c r="AA514" i="3" s="1"/>
  <c r="Z632" i="3"/>
  <c r="AA632" i="3" s="1"/>
  <c r="Z646" i="3"/>
  <c r="AA646" i="3" s="1"/>
  <c r="Z669" i="3"/>
  <c r="AA669" i="3" s="1"/>
  <c r="Z55" i="3"/>
  <c r="AA55" i="3" s="1"/>
  <c r="Z109" i="3"/>
  <c r="AA109" i="3" s="1"/>
  <c r="Z494" i="3"/>
  <c r="AA494" i="3" s="1"/>
  <c r="Z521" i="3"/>
  <c r="AA521" i="3" s="1"/>
  <c r="Z617" i="3"/>
  <c r="AA617" i="3" s="1"/>
  <c r="Z640" i="3"/>
  <c r="AA640" i="3" s="1"/>
  <c r="Z658" i="3"/>
  <c r="AA658" i="3" s="1"/>
  <c r="Z667" i="3"/>
  <c r="AA667" i="3" s="1"/>
  <c r="Z431" i="3"/>
  <c r="AA431" i="3" s="1"/>
  <c r="Z470" i="3"/>
  <c r="AA470" i="3" s="1"/>
  <c r="Z506" i="3"/>
  <c r="AA506" i="3" s="1"/>
  <c r="Z542" i="3"/>
  <c r="AA542" i="3" s="1"/>
  <c r="Z578" i="3"/>
  <c r="AA578" i="3" s="1"/>
  <c r="Z614" i="3"/>
  <c r="AA614" i="3" s="1"/>
  <c r="Z650" i="3"/>
  <c r="AA650" i="3" s="1"/>
  <c r="Z671" i="3"/>
  <c r="AA671" i="3" s="1"/>
  <c r="Z455" i="3"/>
  <c r="AA455" i="3" s="1"/>
  <c r="Z471" i="3"/>
  <c r="AA471" i="3" s="1"/>
  <c r="Z491" i="3"/>
  <c r="AA491" i="3" s="1"/>
  <c r="Z507" i="3"/>
  <c r="AA507" i="3" s="1"/>
  <c r="Z527" i="3"/>
  <c r="AA527" i="3" s="1"/>
  <c r="Z543" i="3"/>
  <c r="AA543" i="3" s="1"/>
  <c r="Z563" i="3"/>
  <c r="AA563" i="3" s="1"/>
  <c r="Z579" i="3"/>
  <c r="AA579" i="3" s="1"/>
  <c r="Z599" i="3"/>
  <c r="AA599" i="3" s="1"/>
  <c r="Z615" i="3"/>
  <c r="AA615" i="3" s="1"/>
  <c r="Z635" i="3"/>
  <c r="AA635" i="3" s="1"/>
  <c r="Z651" i="3"/>
  <c r="AA651" i="3" s="1"/>
  <c r="Z676" i="3"/>
  <c r="AA676" i="3" s="1"/>
  <c r="Z428" i="3"/>
  <c r="AA428" i="3" s="1"/>
  <c r="Z432" i="3"/>
  <c r="AA432" i="3" s="1"/>
  <c r="Z467" i="3"/>
  <c r="AA467" i="3" s="1"/>
  <c r="Z503" i="3"/>
  <c r="AA503" i="3" s="1"/>
  <c r="Z539" i="3"/>
  <c r="AA539" i="3" s="1"/>
  <c r="Z575" i="3"/>
  <c r="AA575" i="3" s="1"/>
  <c r="Z611" i="3"/>
  <c r="AA611" i="3" s="1"/>
  <c r="Z647" i="3"/>
  <c r="AA647" i="3" s="1"/>
  <c r="Z446" i="3"/>
  <c r="AA446" i="3" s="1"/>
  <c r="Z464" i="3"/>
  <c r="AA464" i="3" s="1"/>
  <c r="Z482" i="3"/>
  <c r="AA482" i="3" s="1"/>
  <c r="Z500" i="3"/>
  <c r="AA500" i="3" s="1"/>
  <c r="Z518" i="3"/>
  <c r="AA518" i="3" s="1"/>
  <c r="Z536" i="3"/>
  <c r="AA536" i="3" s="1"/>
  <c r="Z554" i="3"/>
  <c r="AA554" i="3" s="1"/>
  <c r="Z572" i="3"/>
  <c r="AA572" i="3" s="1"/>
  <c r="Z590" i="3"/>
  <c r="AA590" i="3" s="1"/>
  <c r="Z608" i="3"/>
  <c r="AA608" i="3" s="1"/>
  <c r="Z626" i="3"/>
  <c r="AA626" i="3" s="1"/>
  <c r="Z644" i="3"/>
  <c r="AA644" i="3" s="1"/>
  <c r="Z662" i="3"/>
  <c r="AA662" i="3" s="1"/>
  <c r="Z5" i="3"/>
  <c r="AA5" i="3" s="1"/>
  <c r="Q186" i="3"/>
  <c r="R186" i="3" s="1"/>
  <c r="Q210" i="3"/>
  <c r="R210" i="3" s="1"/>
  <c r="Q318" i="3"/>
  <c r="R318" i="3" s="1"/>
  <c r="Q342" i="3"/>
  <c r="R342" i="3" s="1"/>
  <c r="Q384" i="3"/>
  <c r="R384" i="3" s="1"/>
  <c r="Q426" i="3"/>
  <c r="R426" i="3" s="1"/>
  <c r="Q450" i="3"/>
  <c r="R450" i="3" s="1"/>
  <c r="Q474" i="3"/>
  <c r="R474" i="3" s="1"/>
  <c r="Q510" i="3"/>
  <c r="R510" i="3" s="1"/>
  <c r="Q582" i="3"/>
  <c r="R582" i="3" s="1"/>
  <c r="Q169" i="3"/>
  <c r="R169" i="3" s="1"/>
  <c r="Q187" i="3"/>
  <c r="R187" i="3" s="1"/>
  <c r="Q241" i="3"/>
  <c r="R241" i="3" s="1"/>
  <c r="Q277" i="3"/>
  <c r="R277" i="3" s="1"/>
  <c r="Q301" i="3"/>
  <c r="R301" i="3" s="1"/>
  <c r="Q403" i="3"/>
  <c r="R403" i="3" s="1"/>
  <c r="Q511" i="3"/>
  <c r="R511" i="3" s="1"/>
  <c r="Q535" i="3"/>
  <c r="R535" i="3" s="1"/>
  <c r="Q182" i="3"/>
  <c r="R182" i="3" s="1"/>
  <c r="Q194" i="3"/>
  <c r="R194" i="3" s="1"/>
  <c r="Q206" i="3"/>
  <c r="R206" i="3" s="1"/>
  <c r="Q212" i="3"/>
  <c r="R212" i="3" s="1"/>
  <c r="Q218" i="3"/>
  <c r="R218" i="3" s="1"/>
  <c r="Q230" i="3"/>
  <c r="R230" i="3" s="1"/>
  <c r="Q236" i="3"/>
  <c r="R236" i="3" s="1"/>
  <c r="Q260" i="3"/>
  <c r="R260" i="3" s="1"/>
  <c r="Q272" i="3"/>
  <c r="R272" i="3" s="1"/>
  <c r="Q284" i="3"/>
  <c r="R284" i="3" s="1"/>
  <c r="Q296" i="3"/>
  <c r="R296" i="3" s="1"/>
  <c r="Q308" i="3"/>
  <c r="R308" i="3" s="1"/>
  <c r="Q314" i="3"/>
  <c r="R314" i="3" s="1"/>
  <c r="Q338" i="3"/>
  <c r="R338" i="3" s="1"/>
  <c r="Q344" i="3"/>
  <c r="R344" i="3" s="1"/>
  <c r="Q374" i="3"/>
  <c r="R374" i="3" s="1"/>
  <c r="Q380" i="3"/>
  <c r="R380" i="3" s="1"/>
  <c r="Q386" i="3"/>
  <c r="R386" i="3" s="1"/>
  <c r="Q392" i="3"/>
  <c r="R392" i="3" s="1"/>
  <c r="Q410" i="3"/>
  <c r="R410" i="3" s="1"/>
  <c r="Q416" i="3"/>
  <c r="R416" i="3" s="1"/>
  <c r="Q422" i="3"/>
  <c r="R422" i="3" s="1"/>
  <c r="Q446" i="3"/>
  <c r="R446" i="3" s="1"/>
  <c r="Q452" i="3"/>
  <c r="R452" i="3" s="1"/>
  <c r="Q458" i="3"/>
  <c r="R458" i="3" s="1"/>
  <c r="Q470" i="3"/>
  <c r="R470" i="3" s="1"/>
  <c r="Q482" i="3"/>
  <c r="R482" i="3" s="1"/>
  <c r="Q500" i="3"/>
  <c r="R500" i="3" s="1"/>
  <c r="Q512" i="3"/>
  <c r="R512" i="3" s="1"/>
  <c r="Q518" i="3"/>
  <c r="R518" i="3" s="1"/>
  <c r="Q524" i="3"/>
  <c r="R524" i="3" s="1"/>
  <c r="Q530" i="3"/>
  <c r="R530" i="3" s="1"/>
  <c r="Q548" i="3"/>
  <c r="R548" i="3" s="1"/>
  <c r="Q554" i="3"/>
  <c r="R554" i="3" s="1"/>
  <c r="Q578" i="3"/>
  <c r="R578" i="3" s="1"/>
  <c r="Q590" i="3"/>
  <c r="R590" i="3" s="1"/>
  <c r="Q608" i="3"/>
  <c r="R608" i="3" s="1"/>
  <c r="Q614" i="3"/>
  <c r="R614" i="3" s="1"/>
  <c r="Q620" i="3"/>
  <c r="R620" i="3" s="1"/>
  <c r="Q632" i="3"/>
  <c r="R632" i="3" s="1"/>
  <c r="Q656" i="3"/>
  <c r="R656" i="3" s="1"/>
  <c r="Q668" i="3"/>
  <c r="R668" i="3" s="1"/>
  <c r="Q177" i="3"/>
  <c r="R177" i="3" s="1"/>
  <c r="Q201" i="3"/>
  <c r="R201" i="3" s="1"/>
  <c r="Q237" i="3"/>
  <c r="R237" i="3" s="1"/>
  <c r="Q261" i="3"/>
  <c r="R261" i="3" s="1"/>
  <c r="Q279" i="3"/>
  <c r="R279" i="3" s="1"/>
  <c r="Q315" i="3"/>
  <c r="R315" i="3" s="1"/>
  <c r="Q321" i="3"/>
  <c r="R321" i="3" s="1"/>
  <c r="Q345" i="3"/>
  <c r="R345" i="3" s="1"/>
  <c r="Q375" i="3"/>
  <c r="R375" i="3" s="1"/>
  <c r="Q411" i="3"/>
  <c r="R411" i="3" s="1"/>
  <c r="Q447" i="3"/>
  <c r="R447" i="3" s="1"/>
  <c r="Q483" i="3"/>
  <c r="R483" i="3" s="1"/>
  <c r="Q513" i="3"/>
  <c r="R513" i="3" s="1"/>
  <c r="Q525" i="3"/>
  <c r="R525" i="3" s="1"/>
  <c r="Q555" i="3"/>
  <c r="R555" i="3" s="1"/>
  <c r="Q591" i="3"/>
  <c r="R591" i="3" s="1"/>
  <c r="Q615" i="3"/>
  <c r="R615" i="3" s="1"/>
  <c r="Q633" i="3"/>
  <c r="R633" i="3" s="1"/>
  <c r="Q657" i="3"/>
  <c r="R657" i="3" s="1"/>
  <c r="Q207" i="3"/>
  <c r="R207" i="3" s="1"/>
  <c r="Q219" i="3"/>
  <c r="R219" i="3" s="1"/>
  <c r="Q285" i="3"/>
  <c r="R285" i="3" s="1"/>
  <c r="Q297" i="3"/>
  <c r="R297" i="3" s="1"/>
  <c r="Q339" i="3"/>
  <c r="R339" i="3" s="1"/>
  <c r="Q381" i="3"/>
  <c r="R381" i="3" s="1"/>
  <c r="Q471" i="3"/>
  <c r="R471" i="3" s="1"/>
  <c r="Q501" i="3"/>
  <c r="R501" i="3" s="1"/>
  <c r="Q549" i="3"/>
  <c r="R549" i="3" s="1"/>
  <c r="Q579" i="3"/>
  <c r="R579" i="3" s="1"/>
  <c r="Q609" i="3"/>
  <c r="R609" i="3" s="1"/>
  <c r="Q639" i="3"/>
  <c r="R639" i="3" s="1"/>
  <c r="Q669" i="3"/>
  <c r="R669" i="3" s="1"/>
  <c r="Q317" i="3"/>
  <c r="R317" i="3" s="1"/>
  <c r="Q341" i="3"/>
  <c r="R341" i="3" s="1"/>
  <c r="Q359" i="3"/>
  <c r="R359" i="3" s="1"/>
  <c r="Q419" i="3"/>
  <c r="R419" i="3" s="1"/>
  <c r="Q473" i="3"/>
  <c r="R473" i="3" s="1"/>
  <c r="Q491" i="3"/>
  <c r="R491" i="3" s="1"/>
  <c r="Q521" i="3"/>
  <c r="R521" i="3" s="1"/>
  <c r="Q581" i="3"/>
  <c r="R581" i="3" s="1"/>
  <c r="P678" i="3"/>
  <c r="Q18" i="3"/>
  <c r="R18" i="3" s="1"/>
  <c r="Q78" i="3"/>
  <c r="R78" i="3" s="1"/>
  <c r="Q90" i="3"/>
  <c r="R90" i="3" s="1"/>
  <c r="Q17" i="3"/>
  <c r="R17" i="3" s="1"/>
  <c r="Q53" i="3"/>
  <c r="R53" i="3" s="1"/>
  <c r="Q77" i="3"/>
  <c r="R77" i="3" s="1"/>
  <c r="Q95" i="3"/>
  <c r="R95" i="3" s="1"/>
  <c r="O678" i="3"/>
  <c r="Q8" i="3"/>
  <c r="R8" i="3" s="1"/>
  <c r="Q20" i="3"/>
  <c r="R20" i="3" s="1"/>
  <c r="Q50" i="3"/>
  <c r="R50" i="3" s="1"/>
  <c r="Q62" i="3"/>
  <c r="R62" i="3" s="1"/>
  <c r="Q74" i="3"/>
  <c r="R74" i="3" s="1"/>
  <c r="Q86" i="3"/>
  <c r="R86" i="3" s="1"/>
  <c r="Q128" i="3"/>
  <c r="R128" i="3" s="1"/>
  <c r="Q140" i="3"/>
  <c r="R140" i="3" s="1"/>
  <c r="Q152" i="3"/>
  <c r="R152" i="3" s="1"/>
  <c r="Q164" i="3"/>
  <c r="R164" i="3" s="1"/>
  <c r="Q9" i="3"/>
  <c r="R9" i="3" s="1"/>
  <c r="Q63" i="3"/>
  <c r="R63" i="3" s="1"/>
  <c r="Q75" i="3"/>
  <c r="R75" i="3" s="1"/>
  <c r="Q141" i="3"/>
  <c r="R141" i="3" s="1"/>
  <c r="Q153" i="3"/>
  <c r="R153" i="3" s="1"/>
  <c r="Q12" i="3"/>
  <c r="R12" i="3" s="1"/>
  <c r="Q24" i="3"/>
  <c r="R24" i="3" s="1"/>
  <c r="Q42" i="3"/>
  <c r="R42" i="3" s="1"/>
  <c r="Q66" i="3"/>
  <c r="R66" i="3" s="1"/>
  <c r="Q96" i="3"/>
  <c r="R96" i="3" s="1"/>
  <c r="Q108" i="3"/>
  <c r="R108" i="3" s="1"/>
  <c r="Q120" i="3"/>
  <c r="R120" i="3" s="1"/>
  <c r="Q138" i="3"/>
  <c r="R138" i="3" s="1"/>
  <c r="Q150" i="3"/>
  <c r="R150" i="3" s="1"/>
  <c r="Q168" i="3"/>
  <c r="R168" i="3" s="1"/>
  <c r="Q180" i="3"/>
  <c r="R180" i="3" s="1"/>
  <c r="Q198" i="3"/>
  <c r="R198" i="3" s="1"/>
  <c r="Q216" i="3"/>
  <c r="R216" i="3" s="1"/>
  <c r="Q234" i="3"/>
  <c r="R234" i="3" s="1"/>
  <c r="Q246" i="3"/>
  <c r="R246" i="3" s="1"/>
  <c r="Q258" i="3"/>
  <c r="R258" i="3" s="1"/>
  <c r="Q276" i="3"/>
  <c r="R276" i="3" s="1"/>
  <c r="Q288" i="3"/>
  <c r="R288" i="3" s="1"/>
  <c r="Q306" i="3"/>
  <c r="R306" i="3" s="1"/>
  <c r="Q330" i="3"/>
  <c r="R330" i="3" s="1"/>
  <c r="Q348" i="3"/>
  <c r="R348" i="3" s="1"/>
  <c r="Q372" i="3"/>
  <c r="R372" i="3" s="1"/>
  <c r="Q390" i="3"/>
  <c r="R390" i="3" s="1"/>
  <c r="Q402" i="3"/>
  <c r="R402" i="3" s="1"/>
  <c r="Q420" i="3"/>
  <c r="R420" i="3" s="1"/>
  <c r="Q432" i="3"/>
  <c r="R432" i="3" s="1"/>
  <c r="Q456" i="3"/>
  <c r="R456" i="3" s="1"/>
  <c r="Q492" i="3"/>
  <c r="R492" i="3" s="1"/>
  <c r="Q504" i="3"/>
  <c r="R504" i="3" s="1"/>
  <c r="Q522" i="3"/>
  <c r="R522" i="3" s="1"/>
  <c r="Q540" i="3"/>
  <c r="R540" i="3" s="1"/>
  <c r="Q570" i="3"/>
  <c r="R570" i="3" s="1"/>
  <c r="Q588" i="3"/>
  <c r="R588" i="3" s="1"/>
  <c r="Q630" i="3"/>
  <c r="R630" i="3" s="1"/>
  <c r="Q648" i="3"/>
  <c r="R648" i="3" s="1"/>
  <c r="Q660" i="3"/>
  <c r="R660" i="3" s="1"/>
  <c r="Q666" i="3"/>
  <c r="R666" i="3" s="1"/>
  <c r="Q19" i="3"/>
  <c r="R19" i="3" s="1"/>
  <c r="Q37" i="3"/>
  <c r="R37" i="3" s="1"/>
  <c r="Q67" i="3"/>
  <c r="R67" i="3" s="1"/>
  <c r="Q85" i="3"/>
  <c r="R85" i="3" s="1"/>
  <c r="Q97" i="3"/>
  <c r="R97" i="3" s="1"/>
  <c r="Q115" i="3"/>
  <c r="R115" i="3" s="1"/>
  <c r="Q127" i="3"/>
  <c r="R127" i="3" s="1"/>
  <c r="Q145" i="3"/>
  <c r="R145" i="3" s="1"/>
  <c r="Q157" i="3"/>
  <c r="R157" i="3" s="1"/>
  <c r="Q175" i="3"/>
  <c r="R175" i="3" s="1"/>
  <c r="Q193" i="3"/>
  <c r="R193" i="3" s="1"/>
  <c r="Q211" i="3"/>
  <c r="R211" i="3" s="1"/>
  <c r="Q229" i="3"/>
  <c r="R229" i="3" s="1"/>
  <c r="Q253" i="3"/>
  <c r="R253" i="3" s="1"/>
  <c r="Q271" i="3"/>
  <c r="R271" i="3" s="1"/>
  <c r="Q289" i="3"/>
  <c r="R289" i="3" s="1"/>
  <c r="Q313" i="3"/>
  <c r="R313" i="3" s="1"/>
  <c r="Q331" i="3"/>
  <c r="R331" i="3" s="1"/>
  <c r="Q361" i="3"/>
  <c r="R361" i="3" s="1"/>
  <c r="Q373" i="3"/>
  <c r="R373" i="3" s="1"/>
  <c r="Q391" i="3"/>
  <c r="R391" i="3" s="1"/>
  <c r="Q415" i="3"/>
  <c r="R415" i="3" s="1"/>
  <c r="Q433" i="3"/>
  <c r="R433" i="3" s="1"/>
  <c r="Q451" i="3"/>
  <c r="R451" i="3" s="1"/>
  <c r="Q463" i="3"/>
  <c r="R463" i="3" s="1"/>
  <c r="Q487" i="3"/>
  <c r="R487" i="3" s="1"/>
  <c r="Q505" i="3"/>
  <c r="R505" i="3" s="1"/>
  <c r="Q541" i="3"/>
  <c r="R541" i="3" s="1"/>
  <c r="Q631" i="3"/>
  <c r="R631" i="3" s="1"/>
  <c r="Q643" i="3"/>
  <c r="R643" i="3" s="1"/>
  <c r="Q6" i="3"/>
  <c r="R6" i="3" s="1"/>
  <c r="Q30" i="3"/>
  <c r="R30" i="3" s="1"/>
  <c r="Q36" i="3"/>
  <c r="R36" i="3" s="1"/>
  <c r="Q48" i="3"/>
  <c r="R48" i="3" s="1"/>
  <c r="Q60" i="3"/>
  <c r="R60" i="3" s="1"/>
  <c r="Q72" i="3"/>
  <c r="R72" i="3" s="1"/>
  <c r="Q84" i="3"/>
  <c r="R84" i="3" s="1"/>
  <c r="Q102" i="3"/>
  <c r="R102" i="3" s="1"/>
  <c r="Q114" i="3"/>
  <c r="R114" i="3" s="1"/>
  <c r="Q126" i="3"/>
  <c r="R126" i="3" s="1"/>
  <c r="Q132" i="3"/>
  <c r="R132" i="3" s="1"/>
  <c r="Q144" i="3"/>
  <c r="R144" i="3" s="1"/>
  <c r="Q156" i="3"/>
  <c r="R156" i="3" s="1"/>
  <c r="Q162" i="3"/>
  <c r="R162" i="3" s="1"/>
  <c r="Q174" i="3"/>
  <c r="R174" i="3" s="1"/>
  <c r="Q192" i="3"/>
  <c r="R192" i="3" s="1"/>
  <c r="Q204" i="3"/>
  <c r="R204" i="3" s="1"/>
  <c r="Q228" i="3"/>
  <c r="R228" i="3" s="1"/>
  <c r="Q240" i="3"/>
  <c r="R240" i="3" s="1"/>
  <c r="Q252" i="3"/>
  <c r="R252" i="3" s="1"/>
  <c r="Q264" i="3"/>
  <c r="R264" i="3" s="1"/>
  <c r="Q270" i="3"/>
  <c r="R270" i="3" s="1"/>
  <c r="Q282" i="3"/>
  <c r="R282" i="3" s="1"/>
  <c r="Q294" i="3"/>
  <c r="R294" i="3" s="1"/>
  <c r="Q300" i="3"/>
  <c r="R300" i="3" s="1"/>
  <c r="Q312" i="3"/>
  <c r="R312" i="3" s="1"/>
  <c r="Q324" i="3"/>
  <c r="R324" i="3" s="1"/>
  <c r="Q336" i="3"/>
  <c r="R336" i="3" s="1"/>
  <c r="Q354" i="3"/>
  <c r="R354" i="3" s="1"/>
  <c r="Q366" i="3"/>
  <c r="R366" i="3" s="1"/>
  <c r="Q378" i="3"/>
  <c r="R378" i="3" s="1"/>
  <c r="Q396" i="3"/>
  <c r="R396" i="3" s="1"/>
  <c r="Q408" i="3"/>
  <c r="R408" i="3" s="1"/>
  <c r="Q414" i="3"/>
  <c r="R414" i="3" s="1"/>
  <c r="Q438" i="3"/>
  <c r="R438" i="3" s="1"/>
  <c r="Q462" i="3"/>
  <c r="R462" i="3" s="1"/>
  <c r="Q468" i="3"/>
  <c r="R468" i="3" s="1"/>
  <c r="Q480" i="3"/>
  <c r="R480" i="3" s="1"/>
  <c r="Q486" i="3"/>
  <c r="R486" i="3" s="1"/>
  <c r="Q498" i="3"/>
  <c r="R498" i="3" s="1"/>
  <c r="Q516" i="3"/>
  <c r="R516" i="3" s="1"/>
  <c r="Q528" i="3"/>
  <c r="R528" i="3" s="1"/>
  <c r="Q534" i="3"/>
  <c r="R534" i="3" s="1"/>
  <c r="Q546" i="3"/>
  <c r="R546" i="3" s="1"/>
  <c r="Q558" i="3"/>
  <c r="R558" i="3" s="1"/>
  <c r="Q564" i="3"/>
  <c r="R564" i="3" s="1"/>
  <c r="Q576" i="3"/>
  <c r="R576" i="3" s="1"/>
  <c r="Q594" i="3"/>
  <c r="R594" i="3" s="1"/>
  <c r="Q606" i="3"/>
  <c r="R606" i="3" s="1"/>
  <c r="Q612" i="3"/>
  <c r="R612" i="3" s="1"/>
  <c r="Q624" i="3"/>
  <c r="R624" i="3" s="1"/>
  <c r="Q636" i="3"/>
  <c r="R636" i="3" s="1"/>
  <c r="Q642" i="3"/>
  <c r="R642" i="3" s="1"/>
  <c r="Q654" i="3"/>
  <c r="R654" i="3" s="1"/>
  <c r="Q672" i="3"/>
  <c r="R672" i="3" s="1"/>
  <c r="Q7" i="3"/>
  <c r="R7" i="3" s="1"/>
  <c r="Q13" i="3"/>
  <c r="R13" i="3" s="1"/>
  <c r="Q25" i="3"/>
  <c r="R25" i="3" s="1"/>
  <c r="Q43" i="3"/>
  <c r="R43" i="3" s="1"/>
  <c r="Q49" i="3"/>
  <c r="R49" i="3" s="1"/>
  <c r="Q61" i="3"/>
  <c r="R61" i="3" s="1"/>
  <c r="Q73" i="3"/>
  <c r="R73" i="3" s="1"/>
  <c r="Q79" i="3"/>
  <c r="R79" i="3" s="1"/>
  <c r="Q103" i="3"/>
  <c r="R103" i="3" s="1"/>
  <c r="Q121" i="3"/>
  <c r="R121" i="3" s="1"/>
  <c r="Q139" i="3"/>
  <c r="R139" i="3" s="1"/>
  <c r="Q151" i="3"/>
  <c r="R151" i="3" s="1"/>
  <c r="Q163" i="3"/>
  <c r="R163" i="3" s="1"/>
  <c r="Q181" i="3"/>
  <c r="R181" i="3" s="1"/>
  <c r="Q199" i="3"/>
  <c r="R199" i="3" s="1"/>
  <c r="Q205" i="3"/>
  <c r="R205" i="3" s="1"/>
  <c r="Q217" i="3"/>
  <c r="R217" i="3" s="1"/>
  <c r="Q235" i="3"/>
  <c r="R235" i="3" s="1"/>
  <c r="Q259" i="3"/>
  <c r="R259" i="3" s="1"/>
  <c r="Q283" i="3"/>
  <c r="R283" i="3" s="1"/>
  <c r="Q295" i="3"/>
  <c r="R295" i="3" s="1"/>
  <c r="Q307" i="3"/>
  <c r="R307" i="3" s="1"/>
  <c r="Q325" i="3"/>
  <c r="R325" i="3" s="1"/>
  <c r="Q337" i="3"/>
  <c r="R337" i="3" s="1"/>
  <c r="Q349" i="3"/>
  <c r="R349" i="3" s="1"/>
  <c r="Q355" i="3"/>
  <c r="R355" i="3" s="1"/>
  <c r="Q367" i="3"/>
  <c r="R367" i="3" s="1"/>
  <c r="Q379" i="3"/>
  <c r="R379" i="3" s="1"/>
  <c r="Q385" i="3"/>
  <c r="R385" i="3" s="1"/>
  <c r="Q397" i="3"/>
  <c r="R397" i="3" s="1"/>
  <c r="Q409" i="3"/>
  <c r="R409" i="3" s="1"/>
  <c r="Q421" i="3"/>
  <c r="R421" i="3" s="1"/>
  <c r="Q427" i="3"/>
  <c r="R427" i="3" s="1"/>
  <c r="Q439" i="3"/>
  <c r="R439" i="3" s="1"/>
  <c r="Q445" i="3"/>
  <c r="R445" i="3" s="1"/>
  <c r="Q457" i="3"/>
  <c r="R457" i="3" s="1"/>
  <c r="Q469" i="3"/>
  <c r="R469" i="3" s="1"/>
  <c r="Q481" i="3"/>
  <c r="R481" i="3" s="1"/>
  <c r="Q493" i="3"/>
  <c r="R493" i="3" s="1"/>
  <c r="Q499" i="3"/>
  <c r="R499" i="3" s="1"/>
  <c r="Q517" i="3"/>
  <c r="R517" i="3" s="1"/>
  <c r="Q523" i="3"/>
  <c r="R523" i="3" s="1"/>
  <c r="Q529" i="3"/>
  <c r="R529" i="3" s="1"/>
  <c r="Q547" i="3"/>
  <c r="R547" i="3" s="1"/>
  <c r="Q11" i="3"/>
  <c r="R11" i="3" s="1"/>
  <c r="Q23" i="3"/>
  <c r="R23" i="3" s="1"/>
  <c r="Q29" i="3"/>
  <c r="R29" i="3" s="1"/>
  <c r="Q35" i="3"/>
  <c r="R35" i="3" s="1"/>
  <c r="Q41" i="3"/>
  <c r="R41" i="3" s="1"/>
  <c r="Q47" i="3"/>
  <c r="R47" i="3" s="1"/>
  <c r="Q59" i="3"/>
  <c r="R59" i="3" s="1"/>
  <c r="Q65" i="3"/>
  <c r="R65" i="3" s="1"/>
  <c r="Q71" i="3"/>
  <c r="R71" i="3" s="1"/>
  <c r="Q83" i="3"/>
  <c r="R83" i="3" s="1"/>
  <c r="Q89" i="3"/>
  <c r="R89" i="3" s="1"/>
  <c r="Q101" i="3"/>
  <c r="R101" i="3" s="1"/>
  <c r="Q113" i="3"/>
  <c r="R113" i="3" s="1"/>
  <c r="Q119" i="3"/>
  <c r="R119" i="3" s="1"/>
  <c r="Q125" i="3"/>
  <c r="R125" i="3" s="1"/>
  <c r="Q137" i="3"/>
  <c r="R137" i="3" s="1"/>
  <c r="Q143" i="3"/>
  <c r="R143" i="3" s="1"/>
  <c r="Q161" i="3"/>
  <c r="R161" i="3" s="1"/>
  <c r="Q167" i="3"/>
  <c r="R167" i="3" s="1"/>
  <c r="Q179" i="3"/>
  <c r="R179" i="3" s="1"/>
  <c r="Q191" i="3"/>
  <c r="R191" i="3" s="1"/>
  <c r="Q197" i="3"/>
  <c r="R197" i="3" s="1"/>
  <c r="Q203" i="3"/>
  <c r="R203" i="3" s="1"/>
  <c r="Q215" i="3"/>
  <c r="R215" i="3" s="1"/>
  <c r="Q221" i="3"/>
  <c r="R221" i="3" s="1"/>
  <c r="Q233" i="3"/>
  <c r="R233" i="3" s="1"/>
  <c r="Q245" i="3"/>
  <c r="R245" i="3" s="1"/>
  <c r="Q251" i="3"/>
  <c r="R251" i="3" s="1"/>
  <c r="Q257" i="3"/>
  <c r="R257" i="3" s="1"/>
  <c r="Q269" i="3"/>
  <c r="R269" i="3" s="1"/>
  <c r="Q275" i="3"/>
  <c r="R275" i="3" s="1"/>
  <c r="Q281" i="3"/>
  <c r="R281" i="3" s="1"/>
  <c r="Q293" i="3"/>
  <c r="R293" i="3" s="1"/>
  <c r="Q311" i="3"/>
  <c r="R311" i="3" s="1"/>
  <c r="Q323" i="3"/>
  <c r="R323" i="3" s="1"/>
  <c r="Q329" i="3"/>
  <c r="R329" i="3" s="1"/>
  <c r="Q335" i="3"/>
  <c r="R335" i="3" s="1"/>
  <c r="Q347" i="3"/>
  <c r="R347" i="3" s="1"/>
  <c r="Q353" i="3"/>
  <c r="R353" i="3" s="1"/>
  <c r="Q365" i="3"/>
  <c r="R365" i="3" s="1"/>
  <c r="Q371" i="3"/>
  <c r="R371" i="3" s="1"/>
  <c r="Q377" i="3"/>
  <c r="R377" i="3" s="1"/>
  <c r="Q389" i="3"/>
  <c r="R389" i="3" s="1"/>
  <c r="Q395" i="3"/>
  <c r="R395" i="3" s="1"/>
  <c r="Q407" i="3"/>
  <c r="R407" i="3" s="1"/>
  <c r="Q413" i="3"/>
  <c r="R413" i="3" s="1"/>
  <c r="Q425" i="3"/>
  <c r="R425" i="3" s="1"/>
  <c r="Q437" i="3"/>
  <c r="R437" i="3" s="1"/>
  <c r="Q443" i="3"/>
  <c r="R443" i="3" s="1"/>
  <c r="Q455" i="3"/>
  <c r="R455" i="3" s="1"/>
  <c r="Q461" i="3"/>
  <c r="R461" i="3" s="1"/>
  <c r="Q467" i="3"/>
  <c r="R467" i="3" s="1"/>
  <c r="Q479" i="3"/>
  <c r="R479" i="3" s="1"/>
  <c r="Q485" i="3"/>
  <c r="R485" i="3" s="1"/>
  <c r="Q497" i="3"/>
  <c r="R497" i="3" s="1"/>
  <c r="Q503" i="3"/>
  <c r="R503" i="3" s="1"/>
  <c r="Q509" i="3"/>
  <c r="R509" i="3" s="1"/>
  <c r="Q515" i="3"/>
  <c r="R515" i="3" s="1"/>
  <c r="Q527" i="3"/>
  <c r="R527" i="3" s="1"/>
  <c r="Q533" i="3"/>
  <c r="R533" i="3" s="1"/>
  <c r="Q545" i="3"/>
  <c r="R545" i="3" s="1"/>
  <c r="Q551" i="3"/>
  <c r="R551" i="3" s="1"/>
  <c r="Q563" i="3"/>
  <c r="R563" i="3" s="1"/>
  <c r="Q569" i="3"/>
  <c r="R569" i="3" s="1"/>
  <c r="Q575" i="3"/>
  <c r="R575" i="3" s="1"/>
  <c r="Q553" i="3"/>
  <c r="R553" i="3" s="1"/>
  <c r="Q565" i="3"/>
  <c r="R565" i="3" s="1"/>
  <c r="Q577" i="3"/>
  <c r="R577" i="3" s="1"/>
  <c r="Q595" i="3"/>
  <c r="R595" i="3" s="1"/>
  <c r="Q601" i="3"/>
  <c r="R601" i="3" s="1"/>
  <c r="Q613" i="3"/>
  <c r="R613" i="3" s="1"/>
  <c r="Q625" i="3"/>
  <c r="R625" i="3" s="1"/>
  <c r="Q673" i="3"/>
  <c r="R673" i="3" s="1"/>
  <c r="Q559" i="3"/>
  <c r="R559" i="3" s="1"/>
  <c r="Q571" i="3"/>
  <c r="R571" i="3" s="1"/>
  <c r="Q589" i="3"/>
  <c r="R589" i="3" s="1"/>
  <c r="Q607" i="3"/>
  <c r="R607" i="3" s="1"/>
  <c r="Q619" i="3"/>
  <c r="R619" i="3" s="1"/>
  <c r="Q637" i="3"/>
  <c r="R637" i="3" s="1"/>
  <c r="Q649" i="3"/>
  <c r="R649" i="3" s="1"/>
  <c r="Q655" i="3"/>
  <c r="R655" i="3" s="1"/>
  <c r="Q661" i="3"/>
  <c r="R661" i="3" s="1"/>
  <c r="Q667" i="3"/>
  <c r="R667" i="3" s="1"/>
  <c r="Q350" i="3"/>
  <c r="R350" i="3" s="1"/>
  <c r="Q428" i="3"/>
  <c r="R428" i="3" s="1"/>
  <c r="Q440" i="3"/>
  <c r="R440" i="3" s="1"/>
  <c r="Q494" i="3"/>
  <c r="R494" i="3" s="1"/>
  <c r="Q506" i="3"/>
  <c r="R506" i="3" s="1"/>
  <c r="Q572" i="3"/>
  <c r="R572" i="3" s="1"/>
  <c r="Q584" i="3"/>
  <c r="R584" i="3" s="1"/>
  <c r="Q638" i="3"/>
  <c r="R638" i="3" s="1"/>
  <c r="Q650" i="3"/>
  <c r="R650" i="3" s="1"/>
  <c r="Q363" i="3"/>
  <c r="R363" i="3" s="1"/>
  <c r="Q441" i="3"/>
  <c r="R441" i="3" s="1"/>
  <c r="Q453" i="3"/>
  <c r="R453" i="3" s="1"/>
  <c r="Q507" i="3"/>
  <c r="R507" i="3" s="1"/>
  <c r="Q519" i="3"/>
  <c r="R519" i="3" s="1"/>
  <c r="Q585" i="3"/>
  <c r="R585" i="3" s="1"/>
  <c r="Q597" i="3"/>
  <c r="R597" i="3" s="1"/>
  <c r="Q651" i="3"/>
  <c r="R651" i="3" s="1"/>
  <c r="Q663" i="3"/>
  <c r="R663" i="3" s="1"/>
  <c r="H667" i="3"/>
  <c r="H56" i="3"/>
  <c r="H33" i="3"/>
  <c r="H69" i="3"/>
  <c r="AX69" i="3" s="1"/>
  <c r="H135" i="3"/>
  <c r="H267" i="3"/>
  <c r="H375" i="3"/>
  <c r="H70" i="3"/>
  <c r="H124" i="3"/>
  <c r="H136" i="3"/>
  <c r="H202" i="3"/>
  <c r="AX202" i="3" s="1"/>
  <c r="H226" i="3"/>
  <c r="H280" i="3"/>
  <c r="H304" i="3"/>
  <c r="H346" i="3"/>
  <c r="AX346" i="3" s="1"/>
  <c r="H388" i="3"/>
  <c r="H406" i="3"/>
  <c r="H460" i="3"/>
  <c r="H490" i="3"/>
  <c r="AX490" i="3" s="1"/>
  <c r="H532" i="3"/>
  <c r="H550" i="3"/>
  <c r="H604" i="3"/>
  <c r="H634" i="3"/>
  <c r="AX634" i="3" s="1"/>
  <c r="H664" i="3"/>
  <c r="H676" i="3"/>
  <c r="H7" i="3"/>
  <c r="H19" i="3"/>
  <c r="H31" i="3"/>
  <c r="H43" i="3"/>
  <c r="H55" i="3"/>
  <c r="H67" i="3"/>
  <c r="H79" i="3"/>
  <c r="H85" i="3"/>
  <c r="H91" i="3"/>
  <c r="H97" i="3"/>
  <c r="H103" i="3"/>
  <c r="H109" i="3"/>
  <c r="H115" i="3"/>
  <c r="H121" i="3"/>
  <c r="H127" i="3"/>
  <c r="H139" i="3"/>
  <c r="H151" i="3"/>
  <c r="H163" i="3"/>
  <c r="H175" i="3"/>
  <c r="H187" i="3"/>
  <c r="H199" i="3"/>
  <c r="H211" i="3"/>
  <c r="H223" i="3"/>
  <c r="H229" i="3"/>
  <c r="AX229" i="3" s="1"/>
  <c r="H235" i="3"/>
  <c r="H241" i="3"/>
  <c r="AX241" i="3" s="1"/>
  <c r="H247" i="3"/>
  <c r="AX247" i="3" s="1"/>
  <c r="H253" i="3"/>
  <c r="AX253" i="3" s="1"/>
  <c r="H259" i="3"/>
  <c r="H265" i="3"/>
  <c r="AX265" i="3" s="1"/>
  <c r="H271" i="3"/>
  <c r="H277" i="3"/>
  <c r="H283" i="3"/>
  <c r="AX283" i="3" s="1"/>
  <c r="H295" i="3"/>
  <c r="H307" i="3"/>
  <c r="H319" i="3"/>
  <c r="H331" i="3"/>
  <c r="H343" i="3"/>
  <c r="H355" i="3"/>
  <c r="AX355" i="3" s="1"/>
  <c r="H361" i="3"/>
  <c r="H367" i="3"/>
  <c r="H373" i="3"/>
  <c r="H379" i="3"/>
  <c r="H391" i="3"/>
  <c r="H403" i="3"/>
  <c r="H415" i="3"/>
  <c r="H427" i="3"/>
  <c r="AX427" i="3" s="1"/>
  <c r="H433" i="3"/>
  <c r="H439" i="3"/>
  <c r="H445" i="3"/>
  <c r="H451" i="3"/>
  <c r="H463" i="3"/>
  <c r="H475" i="3"/>
  <c r="H487" i="3"/>
  <c r="H499" i="3"/>
  <c r="H505" i="3"/>
  <c r="AX505" i="3" s="1"/>
  <c r="H511" i="3"/>
  <c r="H517" i="3"/>
  <c r="H523" i="3"/>
  <c r="H535" i="3"/>
  <c r="H547" i="3"/>
  <c r="H559" i="3"/>
  <c r="H571" i="3"/>
  <c r="AX571" i="3" s="1"/>
  <c r="H577" i="3"/>
  <c r="AX577" i="3" s="1"/>
  <c r="H583" i="3"/>
  <c r="H589" i="3"/>
  <c r="H595" i="3"/>
  <c r="H607" i="3"/>
  <c r="H619" i="3"/>
  <c r="H631" i="3"/>
  <c r="H643" i="3"/>
  <c r="H649" i="3"/>
  <c r="H655" i="3"/>
  <c r="H661" i="3"/>
  <c r="H20" i="3"/>
  <c r="H32" i="3"/>
  <c r="H44" i="3"/>
  <c r="H98" i="3"/>
  <c r="H110" i="3"/>
  <c r="H122" i="3"/>
  <c r="H134" i="3"/>
  <c r="H164" i="3"/>
  <c r="H176" i="3"/>
  <c r="H188" i="3"/>
  <c r="H200" i="3"/>
  <c r="AX200" i="3" s="1"/>
  <c r="H242" i="3"/>
  <c r="AX242" i="3" s="1"/>
  <c r="H254" i="3"/>
  <c r="H266" i="3"/>
  <c r="H278" i="3"/>
  <c r="H290" i="3"/>
  <c r="H308" i="3"/>
  <c r="H320" i="3"/>
  <c r="H332" i="3"/>
  <c r="H344" i="3"/>
  <c r="H362" i="3"/>
  <c r="H374" i="3"/>
  <c r="H386" i="3"/>
  <c r="H392" i="3"/>
  <c r="H404" i="3"/>
  <c r="H416" i="3"/>
  <c r="H434" i="3"/>
  <c r="H446" i="3"/>
  <c r="H458" i="3"/>
  <c r="H464" i="3"/>
  <c r="H476" i="3"/>
  <c r="AX476" i="3" s="1"/>
  <c r="H488" i="3"/>
  <c r="H506" i="3"/>
  <c r="H518" i="3"/>
  <c r="H530" i="3"/>
  <c r="H536" i="3"/>
  <c r="H548" i="3"/>
  <c r="AX548" i="3" s="1"/>
  <c r="H560" i="3"/>
  <c r="H578" i="3"/>
  <c r="H590" i="3"/>
  <c r="H602" i="3"/>
  <c r="H608" i="3"/>
  <c r="H620" i="3"/>
  <c r="H632" i="3"/>
  <c r="H650" i="3"/>
  <c r="H662" i="3"/>
  <c r="H674" i="3"/>
  <c r="H45" i="3"/>
  <c r="AX45" i="3" s="1"/>
  <c r="H57" i="3"/>
  <c r="H111" i="3"/>
  <c r="H123" i="3"/>
  <c r="H147" i="3"/>
  <c r="H177" i="3"/>
  <c r="H189" i="3"/>
  <c r="H201" i="3"/>
  <c r="H213" i="3"/>
  <c r="AX213" i="3" s="1"/>
  <c r="H255" i="3"/>
  <c r="H279" i="3"/>
  <c r="H291" i="3"/>
  <c r="H303" i="3"/>
  <c r="H321" i="3"/>
  <c r="H333" i="3"/>
  <c r="H345" i="3"/>
  <c r="H387" i="3"/>
  <c r="H405" i="3"/>
  <c r="H417" i="3"/>
  <c r="H447" i="3"/>
  <c r="H459" i="3"/>
  <c r="H477" i="3"/>
  <c r="H489" i="3"/>
  <c r="H519" i="3"/>
  <c r="H531" i="3"/>
  <c r="H549" i="3"/>
  <c r="H561" i="3"/>
  <c r="H591" i="3"/>
  <c r="H603" i="3"/>
  <c r="H621" i="3"/>
  <c r="H633" i="3"/>
  <c r="H663" i="3"/>
  <c r="H675" i="3"/>
  <c r="H16" i="3"/>
  <c r="H46" i="3"/>
  <c r="H58" i="3"/>
  <c r="H82" i="3"/>
  <c r="H148" i="3"/>
  <c r="H160" i="3"/>
  <c r="H190" i="3"/>
  <c r="H214" i="3"/>
  <c r="AX214" i="3" s="1"/>
  <c r="H268" i="3"/>
  <c r="H292" i="3"/>
  <c r="AX292" i="3" s="1"/>
  <c r="H334" i="3"/>
  <c r="H376" i="3"/>
  <c r="H418" i="3"/>
  <c r="AX418" i="3" s="1"/>
  <c r="H448" i="3"/>
  <c r="H478" i="3"/>
  <c r="H520" i="3"/>
  <c r="H562" i="3"/>
  <c r="AX562" i="3" s="1"/>
  <c r="H592" i="3"/>
  <c r="H622" i="3"/>
  <c r="I270" i="3" l="1"/>
  <c r="AX270" i="3"/>
  <c r="I126" i="3"/>
  <c r="AX126" i="3"/>
  <c r="I120" i="3"/>
  <c r="AX120" i="3"/>
  <c r="I90" i="3"/>
  <c r="AX90" i="3"/>
  <c r="I84" i="3"/>
  <c r="AX84" i="3"/>
  <c r="I664" i="3"/>
  <c r="AX664" i="3"/>
  <c r="I103" i="3"/>
  <c r="AX103" i="3"/>
  <c r="I549" i="3"/>
  <c r="AX549" i="3"/>
  <c r="I321" i="3"/>
  <c r="AX321" i="3"/>
  <c r="I57" i="3"/>
  <c r="AX57" i="3"/>
  <c r="I404" i="3"/>
  <c r="AX404" i="3"/>
  <c r="I20" i="3"/>
  <c r="AX20" i="3"/>
  <c r="I451" i="3"/>
  <c r="AX451" i="3"/>
  <c r="I127" i="3"/>
  <c r="AX127" i="3"/>
  <c r="I31" i="3"/>
  <c r="AX31" i="3"/>
  <c r="I481" i="3"/>
  <c r="AX481" i="3"/>
  <c r="I407" i="3"/>
  <c r="AX407" i="3"/>
  <c r="I113" i="3"/>
  <c r="AX113" i="3"/>
  <c r="I370" i="3"/>
  <c r="AX370" i="3"/>
  <c r="I483" i="3"/>
  <c r="AX483" i="3"/>
  <c r="I243" i="3"/>
  <c r="AX243" i="3"/>
  <c r="I357" i="3"/>
  <c r="AX357" i="3"/>
  <c r="I617" i="3"/>
  <c r="AX617" i="3"/>
  <c r="I497" i="3"/>
  <c r="AX497" i="3"/>
  <c r="I183" i="3"/>
  <c r="AX183" i="3"/>
  <c r="I494" i="3"/>
  <c r="AX494" i="3"/>
  <c r="I62" i="3"/>
  <c r="AX62" i="3"/>
  <c r="I642" i="3"/>
  <c r="AX642" i="3"/>
  <c r="I395" i="3"/>
  <c r="AX395" i="3"/>
  <c r="I107" i="3"/>
  <c r="AX107" i="3"/>
  <c r="I492" i="3"/>
  <c r="AX492" i="3"/>
  <c r="I325" i="3"/>
  <c r="AX325" i="3"/>
  <c r="I574" i="3"/>
  <c r="AX574" i="3"/>
  <c r="I400" i="3"/>
  <c r="AX400" i="3"/>
  <c r="I172" i="3"/>
  <c r="AX172" i="3"/>
  <c r="I384" i="3"/>
  <c r="AX384" i="3"/>
  <c r="I520" i="3"/>
  <c r="AX520" i="3"/>
  <c r="I531" i="3"/>
  <c r="AX531" i="3"/>
  <c r="I303" i="3"/>
  <c r="AX303" i="3"/>
  <c r="I536" i="3"/>
  <c r="AX536" i="3"/>
  <c r="I392" i="3"/>
  <c r="AX392" i="3"/>
  <c r="I661" i="3"/>
  <c r="AX661" i="3"/>
  <c r="I445" i="3"/>
  <c r="AX445" i="3"/>
  <c r="I343" i="3"/>
  <c r="AX343" i="3"/>
  <c r="I121" i="3"/>
  <c r="AX121" i="3"/>
  <c r="I19" i="3"/>
  <c r="AX19" i="3"/>
  <c r="I33" i="3"/>
  <c r="AX33" i="3"/>
  <c r="I157" i="3"/>
  <c r="AX157" i="3"/>
  <c r="I601" i="3"/>
  <c r="AX601" i="3"/>
  <c r="I95" i="3"/>
  <c r="AX95" i="3"/>
  <c r="I231" i="3"/>
  <c r="AX231" i="3"/>
  <c r="I15" i="3"/>
  <c r="AX15" i="3"/>
  <c r="I605" i="3"/>
  <c r="AX605" i="3"/>
  <c r="I491" i="3"/>
  <c r="AX491" i="3"/>
  <c r="I195" i="3"/>
  <c r="AX195" i="3"/>
  <c r="I512" i="3"/>
  <c r="AX512" i="3"/>
  <c r="I482" i="3"/>
  <c r="AX482" i="3"/>
  <c r="I630" i="3"/>
  <c r="AX630" i="3"/>
  <c r="I359" i="3"/>
  <c r="AX359" i="3"/>
  <c r="I432" i="3"/>
  <c r="AX432" i="3"/>
  <c r="I17" i="3"/>
  <c r="AX17" i="3"/>
  <c r="I246" i="3"/>
  <c r="AX246" i="3"/>
  <c r="I478" i="3"/>
  <c r="AX478" i="3"/>
  <c r="I58" i="3"/>
  <c r="AX58" i="3"/>
  <c r="I519" i="3"/>
  <c r="AX519" i="3"/>
  <c r="I674" i="3"/>
  <c r="AX674" i="3"/>
  <c r="I547" i="3"/>
  <c r="AX547" i="3"/>
  <c r="I331" i="3"/>
  <c r="AX331" i="3"/>
  <c r="I235" i="3"/>
  <c r="AX235" i="3"/>
  <c r="I7" i="3"/>
  <c r="AX7" i="3"/>
  <c r="I304" i="3"/>
  <c r="AX304" i="3"/>
  <c r="I421" i="3"/>
  <c r="AX421" i="3"/>
  <c r="I73" i="3"/>
  <c r="AX73" i="3"/>
  <c r="I335" i="3"/>
  <c r="AX335" i="3"/>
  <c r="I65" i="3"/>
  <c r="AX65" i="3"/>
  <c r="I465" i="3"/>
  <c r="AX465" i="3"/>
  <c r="I9" i="3"/>
  <c r="AX9" i="3"/>
  <c r="I593" i="3"/>
  <c r="AX593" i="3"/>
  <c r="I500" i="3"/>
  <c r="AX500" i="3"/>
  <c r="I206" i="3"/>
  <c r="AX206" i="3"/>
  <c r="I129" i="3"/>
  <c r="AX129" i="3"/>
  <c r="I452" i="3"/>
  <c r="AX452" i="3"/>
  <c r="I564" i="3"/>
  <c r="AX564" i="3"/>
  <c r="I263" i="3"/>
  <c r="AX263" i="3"/>
  <c r="I228" i="3"/>
  <c r="AX228" i="3"/>
  <c r="I227" i="3"/>
  <c r="AX227" i="3"/>
  <c r="I145" i="3"/>
  <c r="AX145" i="3"/>
  <c r="I240" i="3"/>
  <c r="AX240" i="3"/>
  <c r="I489" i="3"/>
  <c r="AX489" i="3"/>
  <c r="I518" i="3"/>
  <c r="AX518" i="3"/>
  <c r="I374" i="3"/>
  <c r="AX374" i="3"/>
  <c r="I535" i="3"/>
  <c r="AX535" i="3"/>
  <c r="I433" i="3"/>
  <c r="AX433" i="3"/>
  <c r="I109" i="3"/>
  <c r="AX109" i="3"/>
  <c r="I280" i="3"/>
  <c r="AX280" i="3"/>
  <c r="I667" i="3"/>
  <c r="AX667" i="3"/>
  <c r="I644" i="3"/>
  <c r="AX644" i="3"/>
  <c r="I397" i="3"/>
  <c r="AX397" i="3"/>
  <c r="I61" i="3"/>
  <c r="AX61" i="3"/>
  <c r="I25" i="3"/>
  <c r="AX25" i="3"/>
  <c r="I311" i="3"/>
  <c r="AX311" i="3"/>
  <c r="I35" i="3"/>
  <c r="AX35" i="3"/>
  <c r="I232" i="3"/>
  <c r="AX232" i="3"/>
  <c r="I657" i="3"/>
  <c r="AX657" i="3"/>
  <c r="I435" i="3"/>
  <c r="AX435" i="3"/>
  <c r="I159" i="3"/>
  <c r="AX159" i="3"/>
  <c r="I651" i="3"/>
  <c r="AX651" i="3"/>
  <c r="I219" i="3"/>
  <c r="AX219" i="3"/>
  <c r="I581" i="3"/>
  <c r="AX581" i="3"/>
  <c r="I473" i="3"/>
  <c r="AX473" i="3"/>
  <c r="I75" i="3"/>
  <c r="AX75" i="3"/>
  <c r="I470" i="3"/>
  <c r="AX470" i="3"/>
  <c r="I39" i="3"/>
  <c r="AX39" i="3"/>
  <c r="I440" i="3"/>
  <c r="AX440" i="3"/>
  <c r="I86" i="3"/>
  <c r="AX86" i="3"/>
  <c r="I552" i="3"/>
  <c r="AX552" i="3"/>
  <c r="I216" i="3"/>
  <c r="AX216" i="3"/>
  <c r="I299" i="3"/>
  <c r="AX299" i="3"/>
  <c r="I402" i="3"/>
  <c r="AX402" i="3"/>
  <c r="I594" i="3"/>
  <c r="AX594" i="3"/>
  <c r="I671" i="3"/>
  <c r="AX671" i="3"/>
  <c r="I222" i="3"/>
  <c r="AX222" i="3"/>
  <c r="I419" i="3"/>
  <c r="AX419" i="3"/>
  <c r="I215" i="3"/>
  <c r="AX215" i="3"/>
  <c r="I358" i="3"/>
  <c r="AX358" i="3"/>
  <c r="I100" i="3"/>
  <c r="AX100" i="3"/>
  <c r="I474" i="3"/>
  <c r="AX474" i="3"/>
  <c r="I342" i="3"/>
  <c r="AX342" i="3"/>
  <c r="I234" i="3"/>
  <c r="AX234" i="3"/>
  <c r="I16" i="3"/>
  <c r="AX16" i="3"/>
  <c r="I477" i="3"/>
  <c r="AX477" i="3"/>
  <c r="I255" i="3"/>
  <c r="AX255" i="3"/>
  <c r="I650" i="3"/>
  <c r="AX650" i="3"/>
  <c r="I506" i="3"/>
  <c r="AX506" i="3"/>
  <c r="I362" i="3"/>
  <c r="AX362" i="3"/>
  <c r="I176" i="3"/>
  <c r="AX176" i="3"/>
  <c r="I643" i="3"/>
  <c r="AX643" i="3"/>
  <c r="I523" i="3"/>
  <c r="AX523" i="3"/>
  <c r="I307" i="3"/>
  <c r="AX307" i="3"/>
  <c r="I223" i="3"/>
  <c r="AX223" i="3"/>
  <c r="I609" i="3"/>
  <c r="AX609" i="3"/>
  <c r="I627" i="3"/>
  <c r="AX627" i="3"/>
  <c r="I207" i="3"/>
  <c r="AX207" i="3"/>
  <c r="I422" i="3"/>
  <c r="AX422" i="3"/>
  <c r="I269" i="3"/>
  <c r="AX269" i="3"/>
  <c r="I354" i="3"/>
  <c r="AX354" i="3"/>
  <c r="I203" i="3"/>
  <c r="AX203" i="3"/>
  <c r="I78" i="3"/>
  <c r="AX78" i="3"/>
  <c r="I459" i="3"/>
  <c r="AX459" i="3"/>
  <c r="I344" i="3"/>
  <c r="AX344" i="3"/>
  <c r="I517" i="3"/>
  <c r="AX517" i="3"/>
  <c r="I295" i="3"/>
  <c r="AX295" i="3"/>
  <c r="I154" i="3"/>
  <c r="AX154" i="3"/>
  <c r="I380" i="3"/>
  <c r="AX380" i="3"/>
  <c r="I555" i="3"/>
  <c r="AX555" i="3"/>
  <c r="I50" i="3"/>
  <c r="AX50" i="3"/>
  <c r="I554" i="3"/>
  <c r="AX554" i="3"/>
  <c r="I282" i="3"/>
  <c r="AX282" i="3"/>
  <c r="I599" i="3"/>
  <c r="AX599" i="3"/>
  <c r="I401" i="3"/>
  <c r="AX401" i="3"/>
  <c r="I161" i="3"/>
  <c r="AX161" i="3"/>
  <c r="I660" i="3"/>
  <c r="AX660" i="3"/>
  <c r="I502" i="3"/>
  <c r="AX502" i="3"/>
  <c r="I66" i="3"/>
  <c r="AX66" i="3"/>
  <c r="I334" i="3"/>
  <c r="AX334" i="3"/>
  <c r="I663" i="3"/>
  <c r="AX663" i="3"/>
  <c r="I447" i="3"/>
  <c r="AX447" i="3"/>
  <c r="I201" i="3"/>
  <c r="AX201" i="3"/>
  <c r="I620" i="3"/>
  <c r="AX620" i="3"/>
  <c r="I332" i="3"/>
  <c r="AX332" i="3"/>
  <c r="I134" i="3"/>
  <c r="AX134" i="3"/>
  <c r="I619" i="3"/>
  <c r="AX619" i="3"/>
  <c r="I511" i="3"/>
  <c r="AX511" i="3"/>
  <c r="I403" i="3"/>
  <c r="AX403" i="3"/>
  <c r="I199" i="3"/>
  <c r="AX199" i="3"/>
  <c r="I91" i="3"/>
  <c r="AX91" i="3"/>
  <c r="I604" i="3"/>
  <c r="AX604" i="3"/>
  <c r="I136" i="3"/>
  <c r="AX136" i="3"/>
  <c r="I313" i="3"/>
  <c r="AX313" i="3"/>
  <c r="I659" i="3"/>
  <c r="AX659" i="3"/>
  <c r="I197" i="3"/>
  <c r="AX197" i="3"/>
  <c r="I94" i="3"/>
  <c r="AX94" i="3"/>
  <c r="I573" i="3"/>
  <c r="AX573" i="3"/>
  <c r="I369" i="3"/>
  <c r="AX369" i="3"/>
  <c r="I105" i="3"/>
  <c r="AX105" i="3"/>
  <c r="I597" i="3"/>
  <c r="AX597" i="3"/>
  <c r="I665" i="3"/>
  <c r="AX665" i="3"/>
  <c r="I557" i="3"/>
  <c r="AX557" i="3"/>
  <c r="I437" i="3"/>
  <c r="AX437" i="3"/>
  <c r="I196" i="3"/>
  <c r="AX196" i="3"/>
  <c r="I368" i="3"/>
  <c r="AX368" i="3"/>
  <c r="I38" i="3"/>
  <c r="AX38" i="3"/>
  <c r="I537" i="3"/>
  <c r="AX537" i="3"/>
  <c r="I668" i="3"/>
  <c r="AX668" i="3"/>
  <c r="I26" i="3"/>
  <c r="AX26" i="3"/>
  <c r="I314" i="3"/>
  <c r="AX314" i="3"/>
  <c r="I516" i="3"/>
  <c r="AX516" i="3"/>
  <c r="I114" i="3"/>
  <c r="AX114" i="3"/>
  <c r="I209" i="3"/>
  <c r="AX209" i="3"/>
  <c r="I198" i="3"/>
  <c r="AX198" i="3"/>
  <c r="I257" i="3"/>
  <c r="AX257" i="3"/>
  <c r="I503" i="3"/>
  <c r="AX503" i="3"/>
  <c r="I252" i="3"/>
  <c r="AX252" i="3"/>
  <c r="I587" i="3"/>
  <c r="AX587" i="3"/>
  <c r="I92" i="3"/>
  <c r="AX92" i="3"/>
  <c r="I640" i="3"/>
  <c r="AX640" i="3"/>
  <c r="I389" i="3"/>
  <c r="AX389" i="3"/>
  <c r="I654" i="3"/>
  <c r="AX654" i="3"/>
  <c r="I652" i="3"/>
  <c r="AX652" i="3"/>
  <c r="I484" i="3"/>
  <c r="AX484" i="3"/>
  <c r="I316" i="3"/>
  <c r="AX316" i="3"/>
  <c r="I34" i="3"/>
  <c r="AX34" i="3"/>
  <c r="I456" i="3"/>
  <c r="AX456" i="3"/>
  <c r="I312" i="3"/>
  <c r="AX312" i="3"/>
  <c r="I186" i="3"/>
  <c r="AX186" i="3"/>
  <c r="I60" i="3"/>
  <c r="AX60" i="3"/>
  <c r="I254" i="3"/>
  <c r="AX254" i="3"/>
  <c r="I169" i="3"/>
  <c r="AX169" i="3"/>
  <c r="I613" i="3"/>
  <c r="AX613" i="3"/>
  <c r="I524" i="3"/>
  <c r="AX524" i="3"/>
  <c r="I152" i="3"/>
  <c r="AX152" i="3"/>
  <c r="I324" i="3"/>
  <c r="AX324" i="3"/>
  <c r="I383" i="3"/>
  <c r="AX383" i="3"/>
  <c r="I27" i="3"/>
  <c r="AX27" i="3"/>
  <c r="I305" i="3"/>
  <c r="AX305" i="3"/>
  <c r="I510" i="3"/>
  <c r="AX510" i="3"/>
  <c r="I82" i="3"/>
  <c r="AX82" i="3"/>
  <c r="I559" i="3"/>
  <c r="AX559" i="3"/>
  <c r="I142" i="3"/>
  <c r="AX142" i="3"/>
  <c r="I530" i="3"/>
  <c r="AX530" i="3"/>
  <c r="I116" i="3"/>
  <c r="AX116" i="3"/>
  <c r="I118" i="3"/>
  <c r="AX118" i="3"/>
  <c r="I46" i="3"/>
  <c r="AX46" i="3"/>
  <c r="I676" i="3"/>
  <c r="AX676" i="3"/>
  <c r="I468" i="3"/>
  <c r="AX468" i="3"/>
  <c r="I488" i="3"/>
  <c r="AX488" i="3"/>
  <c r="I381" i="3"/>
  <c r="AX381" i="3"/>
  <c r="I563" i="3"/>
  <c r="AX563" i="3"/>
  <c r="I204" i="3"/>
  <c r="AX204" i="3"/>
  <c r="I633" i="3"/>
  <c r="AX633" i="3"/>
  <c r="I417" i="3"/>
  <c r="AX417" i="3"/>
  <c r="I189" i="3"/>
  <c r="AX189" i="3"/>
  <c r="I608" i="3"/>
  <c r="AX608" i="3"/>
  <c r="I464" i="3"/>
  <c r="AX464" i="3"/>
  <c r="I320" i="3"/>
  <c r="AX320" i="3"/>
  <c r="I122" i="3"/>
  <c r="AX122" i="3"/>
  <c r="I607" i="3"/>
  <c r="AX607" i="3"/>
  <c r="I391" i="3"/>
  <c r="AX391" i="3"/>
  <c r="I277" i="3"/>
  <c r="AX277" i="3"/>
  <c r="I187" i="3"/>
  <c r="AX187" i="3"/>
  <c r="I85" i="3"/>
  <c r="AX85" i="3"/>
  <c r="I550" i="3"/>
  <c r="AX550" i="3"/>
  <c r="I124" i="3"/>
  <c r="AX124" i="3"/>
  <c r="I301" i="3"/>
  <c r="AX301" i="3"/>
  <c r="I623" i="3"/>
  <c r="AX623" i="3"/>
  <c r="I185" i="3"/>
  <c r="AX185" i="3"/>
  <c r="I64" i="3"/>
  <c r="AX64" i="3"/>
  <c r="I567" i="3"/>
  <c r="AX567" i="3"/>
  <c r="I363" i="3"/>
  <c r="AX363" i="3"/>
  <c r="I99" i="3"/>
  <c r="AX99" i="3"/>
  <c r="I579" i="3"/>
  <c r="AX579" i="3"/>
  <c r="I653" i="3"/>
  <c r="AX653" i="3"/>
  <c r="I551" i="3"/>
  <c r="AX551" i="3"/>
  <c r="I425" i="3"/>
  <c r="AX425" i="3"/>
  <c r="I166" i="3"/>
  <c r="AX166" i="3"/>
  <c r="I338" i="3"/>
  <c r="AX338" i="3"/>
  <c r="I8" i="3"/>
  <c r="AX8" i="3"/>
  <c r="I513" i="3"/>
  <c r="AX513" i="3"/>
  <c r="I638" i="3"/>
  <c r="AX638" i="3"/>
  <c r="I356" i="3"/>
  <c r="AX356" i="3"/>
  <c r="I14" i="3"/>
  <c r="AX14" i="3"/>
  <c r="I224" i="3"/>
  <c r="AX224" i="3"/>
  <c r="I486" i="3"/>
  <c r="AX486" i="3"/>
  <c r="I102" i="3"/>
  <c r="AX102" i="3"/>
  <c r="I191" i="3"/>
  <c r="AX191" i="3"/>
  <c r="I180" i="3"/>
  <c r="AX180" i="3"/>
  <c r="I221" i="3"/>
  <c r="AX221" i="3"/>
  <c r="I479" i="3"/>
  <c r="AX479" i="3"/>
  <c r="I669" i="3"/>
  <c r="AX669" i="3"/>
  <c r="I323" i="3"/>
  <c r="AX323" i="3"/>
  <c r="I352" i="3"/>
  <c r="AX352" i="3"/>
  <c r="I130" i="3"/>
  <c r="AX130" i="3"/>
  <c r="I377" i="3"/>
  <c r="AX377" i="3"/>
  <c r="I137" i="3"/>
  <c r="AX137" i="3"/>
  <c r="I636" i="3"/>
  <c r="AX636" i="3"/>
  <c r="I646" i="3"/>
  <c r="AX646" i="3"/>
  <c r="I472" i="3"/>
  <c r="AX472" i="3"/>
  <c r="I286" i="3"/>
  <c r="AX286" i="3"/>
  <c r="I28" i="3"/>
  <c r="AX28" i="3"/>
  <c r="I444" i="3"/>
  <c r="AX444" i="3"/>
  <c r="I306" i="3"/>
  <c r="AX306" i="3"/>
  <c r="I168" i="3"/>
  <c r="AX168" i="3"/>
  <c r="I54" i="3"/>
  <c r="AX54" i="3"/>
  <c r="I386" i="3"/>
  <c r="AX386" i="3"/>
  <c r="I133" i="3"/>
  <c r="AX133" i="3"/>
  <c r="I309" i="3"/>
  <c r="AX309" i="3"/>
  <c r="I165" i="3"/>
  <c r="AX165" i="3"/>
  <c r="I612" i="3"/>
  <c r="AX612" i="3"/>
  <c r="I480" i="3"/>
  <c r="AX480" i="3"/>
  <c r="I448" i="3"/>
  <c r="AX448" i="3"/>
  <c r="I662" i="3"/>
  <c r="AX662" i="3"/>
  <c r="I649" i="3"/>
  <c r="AX649" i="3"/>
  <c r="I350" i="3"/>
  <c r="AX350" i="3"/>
  <c r="I336" i="3"/>
  <c r="AX336" i="3"/>
  <c r="I675" i="3"/>
  <c r="AX675" i="3"/>
  <c r="I211" i="3"/>
  <c r="AX211" i="3"/>
  <c r="I330" i="3"/>
  <c r="AX330" i="3"/>
  <c r="I268" i="3"/>
  <c r="AX268" i="3"/>
  <c r="I621" i="3"/>
  <c r="AX621" i="3"/>
  <c r="I405" i="3"/>
  <c r="AX405" i="3"/>
  <c r="I177" i="3"/>
  <c r="AX177" i="3"/>
  <c r="I602" i="3"/>
  <c r="AX602" i="3"/>
  <c r="I458" i="3"/>
  <c r="AX458" i="3"/>
  <c r="I308" i="3"/>
  <c r="AX308" i="3"/>
  <c r="I110" i="3"/>
  <c r="AX110" i="3"/>
  <c r="I595" i="3"/>
  <c r="AX595" i="3"/>
  <c r="I499" i="3"/>
  <c r="AX499" i="3"/>
  <c r="I379" i="3"/>
  <c r="AX379" i="3"/>
  <c r="I271" i="3"/>
  <c r="AX271" i="3"/>
  <c r="I175" i="3"/>
  <c r="AX175" i="3"/>
  <c r="I79" i="3"/>
  <c r="AX79" i="3"/>
  <c r="I532" i="3"/>
  <c r="AX532" i="3"/>
  <c r="I70" i="3"/>
  <c r="AX70" i="3"/>
  <c r="I565" i="3"/>
  <c r="AX565" i="3"/>
  <c r="I539" i="3"/>
  <c r="AX539" i="3"/>
  <c r="I173" i="3"/>
  <c r="AX173" i="3"/>
  <c r="I543" i="3"/>
  <c r="AX543" i="3"/>
  <c r="I315" i="3"/>
  <c r="AX315" i="3"/>
  <c r="I507" i="3"/>
  <c r="AX507" i="3"/>
  <c r="I647" i="3"/>
  <c r="AX647" i="3"/>
  <c r="I545" i="3"/>
  <c r="AX545" i="3"/>
  <c r="I112" i="3"/>
  <c r="AX112" i="3"/>
  <c r="I453" i="3"/>
  <c r="AX453" i="3"/>
  <c r="I626" i="3"/>
  <c r="AX626" i="3"/>
  <c r="I302" i="3"/>
  <c r="AX302" i="3"/>
  <c r="I158" i="3"/>
  <c r="AX158" i="3"/>
  <c r="I450" i="3"/>
  <c r="AX450" i="3"/>
  <c r="I179" i="3"/>
  <c r="AX179" i="3"/>
  <c r="I648" i="3"/>
  <c r="AX648" i="3"/>
  <c r="I162" i="3"/>
  <c r="AX162" i="3"/>
  <c r="I455" i="3"/>
  <c r="AX455" i="3"/>
  <c r="I639" i="3"/>
  <c r="AX639" i="3"/>
  <c r="I570" i="3"/>
  <c r="AX570" i="3"/>
  <c r="I317" i="3"/>
  <c r="AX317" i="3"/>
  <c r="I298" i="3"/>
  <c r="AX298" i="3"/>
  <c r="I365" i="3"/>
  <c r="AX365" i="3"/>
  <c r="I83" i="3"/>
  <c r="AX83" i="3"/>
  <c r="I393" i="3"/>
  <c r="AX393" i="3"/>
  <c r="I618" i="3"/>
  <c r="AX618" i="3"/>
  <c r="I628" i="3"/>
  <c r="AX628" i="3"/>
  <c r="I466" i="3"/>
  <c r="AX466" i="3"/>
  <c r="I262" i="3"/>
  <c r="AX262" i="3"/>
  <c r="I582" i="3"/>
  <c r="AX582" i="3"/>
  <c r="I438" i="3"/>
  <c r="AX438" i="3"/>
  <c r="I300" i="3"/>
  <c r="AX300" i="3"/>
  <c r="I156" i="3"/>
  <c r="AX156" i="3"/>
  <c r="I42" i="3"/>
  <c r="AX42" i="3"/>
  <c r="I148" i="3"/>
  <c r="AX148" i="3"/>
  <c r="I248" i="3"/>
  <c r="AX248" i="3"/>
  <c r="I504" i="3"/>
  <c r="AX504" i="3"/>
  <c r="I439" i="3"/>
  <c r="AX439" i="3"/>
  <c r="I225" i="3"/>
  <c r="AX225" i="3"/>
  <c r="I485" i="3"/>
  <c r="AX485" i="3"/>
  <c r="I258" i="3"/>
  <c r="AX258" i="3"/>
  <c r="I372" i="3"/>
  <c r="AX372" i="3"/>
  <c r="I279" i="3"/>
  <c r="AX279" i="3"/>
  <c r="I188" i="3"/>
  <c r="AX188" i="3"/>
  <c r="I319" i="3"/>
  <c r="AX319" i="3"/>
  <c r="I226" i="3"/>
  <c r="AX226" i="3"/>
  <c r="I88" i="3"/>
  <c r="AX88" i="3"/>
  <c r="I337" i="3"/>
  <c r="AX337" i="3"/>
  <c r="I245" i="3"/>
  <c r="AX245" i="3"/>
  <c r="I462" i="3"/>
  <c r="AX462" i="3"/>
  <c r="I603" i="3"/>
  <c r="AX603" i="3"/>
  <c r="I387" i="3"/>
  <c r="AX387" i="3"/>
  <c r="I147" i="3"/>
  <c r="AX147" i="3"/>
  <c r="I590" i="3"/>
  <c r="AX590" i="3"/>
  <c r="I446" i="3"/>
  <c r="AX446" i="3"/>
  <c r="I290" i="3"/>
  <c r="AX290" i="3"/>
  <c r="I98" i="3"/>
  <c r="AX98" i="3"/>
  <c r="I589" i="3"/>
  <c r="AX589" i="3"/>
  <c r="I487" i="3"/>
  <c r="AX487" i="3"/>
  <c r="I373" i="3"/>
  <c r="AX373" i="3"/>
  <c r="I163" i="3"/>
  <c r="AX163" i="3"/>
  <c r="I67" i="3"/>
  <c r="AX67" i="3"/>
  <c r="I375" i="3"/>
  <c r="AX375" i="3"/>
  <c r="I553" i="3"/>
  <c r="AX553" i="3"/>
  <c r="I205" i="3"/>
  <c r="AX205" i="3"/>
  <c r="I673" i="3"/>
  <c r="AX673" i="3"/>
  <c r="I527" i="3"/>
  <c r="AX527" i="3"/>
  <c r="I155" i="3"/>
  <c r="AX155" i="3"/>
  <c r="I658" i="3"/>
  <c r="AX658" i="3"/>
  <c r="I525" i="3"/>
  <c r="AX525" i="3"/>
  <c r="I285" i="3"/>
  <c r="AX285" i="3"/>
  <c r="I87" i="3"/>
  <c r="AX87" i="3"/>
  <c r="I441" i="3"/>
  <c r="AX441" i="3"/>
  <c r="I641" i="3"/>
  <c r="AX641" i="3"/>
  <c r="I533" i="3"/>
  <c r="AX533" i="3"/>
  <c r="I514" i="3"/>
  <c r="AX514" i="3"/>
  <c r="I76" i="3"/>
  <c r="AX76" i="3"/>
  <c r="I614" i="3"/>
  <c r="AX614" i="3"/>
  <c r="I296" i="3"/>
  <c r="AX296" i="3"/>
  <c r="I327" i="3"/>
  <c r="AX327" i="3"/>
  <c r="I596" i="3"/>
  <c r="AX596" i="3"/>
  <c r="I230" i="3"/>
  <c r="AX230" i="3"/>
  <c r="I128" i="3"/>
  <c r="AX128" i="3"/>
  <c r="I396" i="3"/>
  <c r="AX396" i="3"/>
  <c r="I167" i="3"/>
  <c r="AX167" i="3"/>
  <c r="I624" i="3"/>
  <c r="AX624" i="3"/>
  <c r="I108" i="3"/>
  <c r="AX108" i="3"/>
  <c r="I431" i="3"/>
  <c r="AX431" i="3"/>
  <c r="I297" i="3"/>
  <c r="AX297" i="3"/>
  <c r="I498" i="3"/>
  <c r="AX498" i="3"/>
  <c r="I293" i="3"/>
  <c r="AX293" i="3"/>
  <c r="I106" i="3"/>
  <c r="AX106" i="3"/>
  <c r="I353" i="3"/>
  <c r="AX353" i="3"/>
  <c r="I493" i="3"/>
  <c r="AX493" i="3"/>
  <c r="I429" i="3"/>
  <c r="AX429" i="3"/>
  <c r="I606" i="3"/>
  <c r="AX606" i="3"/>
  <c r="I616" i="3"/>
  <c r="AX616" i="3"/>
  <c r="I442" i="3"/>
  <c r="AX442" i="3"/>
  <c r="I244" i="3"/>
  <c r="AX244" i="3"/>
  <c r="I558" i="3"/>
  <c r="AX558" i="3"/>
  <c r="I426" i="3"/>
  <c r="AX426" i="3"/>
  <c r="I294" i="3"/>
  <c r="AX294" i="3"/>
  <c r="I150" i="3"/>
  <c r="AX150" i="3"/>
  <c r="I36" i="3"/>
  <c r="AX36" i="3"/>
  <c r="I568" i="3"/>
  <c r="AX568" i="3"/>
  <c r="I544" i="3"/>
  <c r="AX544" i="3"/>
  <c r="I49" i="3"/>
  <c r="AX49" i="3"/>
  <c r="I13" i="3"/>
  <c r="AX13" i="3"/>
  <c r="I461" i="3"/>
  <c r="AX461" i="3"/>
  <c r="I340" i="3"/>
  <c r="AX340" i="3"/>
  <c r="I164" i="3"/>
  <c r="AX164" i="3"/>
  <c r="I677" i="3"/>
  <c r="AX677" i="3"/>
  <c r="I522" i="3"/>
  <c r="AX522" i="3"/>
  <c r="I322" i="3"/>
  <c r="AX322" i="3"/>
  <c r="I190" i="3"/>
  <c r="AX190" i="3"/>
  <c r="I278" i="3"/>
  <c r="AX278" i="3"/>
  <c r="I367" i="3"/>
  <c r="AX367" i="3"/>
  <c r="I259" i="3"/>
  <c r="AX259" i="3"/>
  <c r="I151" i="3"/>
  <c r="AX151" i="3"/>
  <c r="I55" i="3"/>
  <c r="AX55" i="3"/>
  <c r="I267" i="3"/>
  <c r="AX267" i="3"/>
  <c r="I541" i="3"/>
  <c r="AX541" i="3"/>
  <c r="I193" i="3"/>
  <c r="AX193" i="3"/>
  <c r="I637" i="3"/>
  <c r="AX637" i="3"/>
  <c r="I467" i="3"/>
  <c r="AX467" i="3"/>
  <c r="I143" i="3"/>
  <c r="AX143" i="3"/>
  <c r="I501" i="3"/>
  <c r="AX501" i="3"/>
  <c r="I273" i="3"/>
  <c r="AX273" i="3"/>
  <c r="I81" i="3"/>
  <c r="AX81" i="3"/>
  <c r="I423" i="3"/>
  <c r="AX423" i="3"/>
  <c r="I635" i="3"/>
  <c r="AX635" i="3"/>
  <c r="I521" i="3"/>
  <c r="AX521" i="3"/>
  <c r="I496" i="3"/>
  <c r="AX496" i="3"/>
  <c r="I40" i="3"/>
  <c r="AX40" i="3"/>
  <c r="I572" i="3"/>
  <c r="AX572" i="3"/>
  <c r="I284" i="3"/>
  <c r="AX284" i="3"/>
  <c r="I249" i="3"/>
  <c r="AX249" i="3"/>
  <c r="I584" i="3"/>
  <c r="AX584" i="3"/>
  <c r="I212" i="3"/>
  <c r="AX212" i="3"/>
  <c r="I104" i="3"/>
  <c r="AX104" i="3"/>
  <c r="I360" i="3"/>
  <c r="AX360" i="3"/>
  <c r="I12" i="3"/>
  <c r="AX12" i="3"/>
  <c r="I131" i="3"/>
  <c r="AX131" i="3"/>
  <c r="I576" i="3"/>
  <c r="AX576" i="3"/>
  <c r="I23" i="3"/>
  <c r="AX23" i="3"/>
  <c r="I233" i="3"/>
  <c r="AX233" i="3"/>
  <c r="I153" i="3"/>
  <c r="AX153" i="3"/>
  <c r="I281" i="3"/>
  <c r="AX281" i="3"/>
  <c r="I22" i="3"/>
  <c r="AX22" i="3"/>
  <c r="I347" i="3"/>
  <c r="AX347" i="3"/>
  <c r="I71" i="3"/>
  <c r="AX71" i="3"/>
  <c r="I409" i="3"/>
  <c r="AX409" i="3"/>
  <c r="I351" i="3"/>
  <c r="AX351" i="3"/>
  <c r="I610" i="3"/>
  <c r="AX610" i="3"/>
  <c r="I430" i="3"/>
  <c r="AX430" i="3"/>
  <c r="I208" i="3"/>
  <c r="AX208" i="3"/>
  <c r="I546" i="3"/>
  <c r="AX546" i="3"/>
  <c r="I420" i="3"/>
  <c r="AX420" i="3"/>
  <c r="I288" i="3"/>
  <c r="AX288" i="3"/>
  <c r="I138" i="3"/>
  <c r="AX138" i="3"/>
  <c r="I30" i="3"/>
  <c r="AX30" i="3"/>
  <c r="I388" i="3"/>
  <c r="AX388" i="3"/>
  <c r="I371" i="3"/>
  <c r="AX371" i="3"/>
  <c r="I471" i="3"/>
  <c r="AX471" i="3"/>
  <c r="I339" i="3"/>
  <c r="AX339" i="3"/>
  <c r="I171" i="3"/>
  <c r="AX171" i="3"/>
  <c r="I140" i="3"/>
  <c r="AX140" i="3"/>
  <c r="I264" i="3"/>
  <c r="AX264" i="3"/>
  <c r="I89" i="3"/>
  <c r="AX89" i="3"/>
  <c r="I287" i="3"/>
  <c r="AX287" i="3"/>
  <c r="I366" i="3"/>
  <c r="AX366" i="3"/>
  <c r="I275" i="3"/>
  <c r="AX275" i="3"/>
  <c r="I217" i="3"/>
  <c r="AX217" i="3"/>
  <c r="I378" i="3"/>
  <c r="AX378" i="3"/>
  <c r="I291" i="3"/>
  <c r="AX291" i="3"/>
  <c r="I655" i="3"/>
  <c r="AX655" i="3"/>
  <c r="I115" i="3"/>
  <c r="AX115" i="3"/>
  <c r="I56" i="3"/>
  <c r="AX56" i="3"/>
  <c r="I382" i="3"/>
  <c r="AX382" i="3"/>
  <c r="I349" i="3"/>
  <c r="AX349" i="3"/>
  <c r="I251" i="3"/>
  <c r="AX251" i="3"/>
  <c r="I399" i="3"/>
  <c r="AX399" i="3"/>
  <c r="I569" i="3"/>
  <c r="AX569" i="3"/>
  <c r="I146" i="3"/>
  <c r="AX146" i="3"/>
  <c r="I68" i="3"/>
  <c r="AX68" i="3"/>
  <c r="I192" i="3"/>
  <c r="AX192" i="3"/>
  <c r="I588" i="3"/>
  <c r="AX588" i="3"/>
  <c r="I611" i="3"/>
  <c r="AX611" i="3"/>
  <c r="I413" i="3"/>
  <c r="AX413" i="3"/>
  <c r="I666" i="3"/>
  <c r="AX666" i="3"/>
  <c r="I508" i="3"/>
  <c r="AX508" i="3"/>
  <c r="I210" i="3"/>
  <c r="AX210" i="3"/>
  <c r="I376" i="3"/>
  <c r="AX376" i="3"/>
  <c r="I632" i="3"/>
  <c r="AX632" i="3"/>
  <c r="I631" i="3"/>
  <c r="AX631" i="3"/>
  <c r="I415" i="3"/>
  <c r="AX415" i="3"/>
  <c r="I97" i="3"/>
  <c r="AX97" i="3"/>
  <c r="I272" i="3"/>
  <c r="AX272" i="3"/>
  <c r="I615" i="3"/>
  <c r="AX615" i="3"/>
  <c r="I74" i="3"/>
  <c r="AX74" i="3"/>
  <c r="I410" i="3"/>
  <c r="AX410" i="3"/>
  <c r="I239" i="3"/>
  <c r="AX239" i="3"/>
  <c r="I515" i="3"/>
  <c r="AX515" i="3"/>
  <c r="I469" i="3"/>
  <c r="AX469" i="3"/>
  <c r="I52" i="3"/>
  <c r="AX52" i="3"/>
  <c r="I622" i="3"/>
  <c r="AX622" i="3"/>
  <c r="I591" i="3"/>
  <c r="AX591" i="3"/>
  <c r="I345" i="3"/>
  <c r="AX345" i="3"/>
  <c r="I123" i="3"/>
  <c r="AX123" i="3"/>
  <c r="I578" i="3"/>
  <c r="AX578" i="3"/>
  <c r="I434" i="3"/>
  <c r="AX434" i="3"/>
  <c r="I44" i="3"/>
  <c r="AX44" i="3"/>
  <c r="I583" i="3"/>
  <c r="AX583" i="3"/>
  <c r="I475" i="3"/>
  <c r="AX475" i="3"/>
  <c r="I460" i="3"/>
  <c r="AX460" i="3"/>
  <c r="I592" i="3"/>
  <c r="AX592" i="3"/>
  <c r="I160" i="3"/>
  <c r="AX160" i="3"/>
  <c r="I561" i="3"/>
  <c r="AX561" i="3"/>
  <c r="I333" i="3"/>
  <c r="AX333" i="3"/>
  <c r="I111" i="3"/>
  <c r="AX111" i="3"/>
  <c r="I560" i="3"/>
  <c r="AX560" i="3"/>
  <c r="I416" i="3"/>
  <c r="AX416" i="3"/>
  <c r="I266" i="3"/>
  <c r="AX266" i="3"/>
  <c r="I32" i="3"/>
  <c r="AX32" i="3"/>
  <c r="I463" i="3"/>
  <c r="AX463" i="3"/>
  <c r="I361" i="3"/>
  <c r="AX361" i="3"/>
  <c r="I139" i="3"/>
  <c r="AX139" i="3"/>
  <c r="I43" i="3"/>
  <c r="AX43" i="3"/>
  <c r="I406" i="3"/>
  <c r="AX406" i="3"/>
  <c r="I135" i="3"/>
  <c r="AX135" i="3"/>
  <c r="I529" i="3"/>
  <c r="AX529" i="3"/>
  <c r="I181" i="3"/>
  <c r="AX181" i="3"/>
  <c r="I625" i="3"/>
  <c r="AX625" i="3"/>
  <c r="I443" i="3"/>
  <c r="AX443" i="3"/>
  <c r="I556" i="3"/>
  <c r="AX556" i="3"/>
  <c r="I495" i="3"/>
  <c r="AX495" i="3"/>
  <c r="I261" i="3"/>
  <c r="AX261" i="3"/>
  <c r="I51" i="3"/>
  <c r="AX51" i="3"/>
  <c r="I411" i="3"/>
  <c r="AX411" i="3"/>
  <c r="I629" i="3"/>
  <c r="AX629" i="3"/>
  <c r="I509" i="3"/>
  <c r="AX509" i="3"/>
  <c r="I10" i="3"/>
  <c r="AX10" i="3"/>
  <c r="I260" i="3"/>
  <c r="AX260" i="3"/>
  <c r="I237" i="3"/>
  <c r="AX237" i="3"/>
  <c r="I566" i="3"/>
  <c r="AX566" i="3"/>
  <c r="I170" i="3"/>
  <c r="AX170" i="3"/>
  <c r="I37" i="3"/>
  <c r="AX37" i="3"/>
  <c r="I80" i="3"/>
  <c r="AX80" i="3"/>
  <c r="I672" i="3"/>
  <c r="AX672" i="3"/>
  <c r="I348" i="3"/>
  <c r="AX348" i="3"/>
  <c r="I119" i="3"/>
  <c r="AX119" i="3"/>
  <c r="I528" i="3"/>
  <c r="AX528" i="3"/>
  <c r="I18" i="3"/>
  <c r="AX18" i="3"/>
  <c r="I47" i="3"/>
  <c r="AX47" i="3"/>
  <c r="I63" i="3"/>
  <c r="AX63" i="3"/>
  <c r="I341" i="3"/>
  <c r="AX341" i="3"/>
  <c r="I59" i="3"/>
  <c r="AX59" i="3"/>
  <c r="I385" i="3"/>
  <c r="AX385" i="3"/>
  <c r="I586" i="3"/>
  <c r="AX586" i="3"/>
  <c r="I424" i="3"/>
  <c r="AX424" i="3"/>
  <c r="I178" i="3"/>
  <c r="AX178" i="3"/>
  <c r="I540" i="3"/>
  <c r="AX540" i="3"/>
  <c r="I408" i="3"/>
  <c r="AX408" i="3"/>
  <c r="I276" i="3"/>
  <c r="AX276" i="3"/>
  <c r="I132" i="3"/>
  <c r="AX132" i="3"/>
  <c r="I6" i="3"/>
  <c r="AX6" i="3"/>
  <c r="AV337" i="3"/>
  <c r="AV289" i="3"/>
  <c r="AV642" i="3"/>
  <c r="AV55" i="3"/>
  <c r="AV83" i="3"/>
  <c r="AV474" i="3"/>
  <c r="AV597" i="3"/>
  <c r="AV77" i="3"/>
  <c r="AV344" i="3"/>
  <c r="AV321" i="3"/>
  <c r="AV581" i="3"/>
  <c r="AV309" i="3"/>
  <c r="AV299" i="3"/>
  <c r="AV329" i="3"/>
  <c r="AV487" i="3"/>
  <c r="AV528" i="3"/>
  <c r="AV543" i="3"/>
  <c r="AV536" i="3"/>
  <c r="AV463" i="3"/>
  <c r="AV152" i="3"/>
  <c r="AV218" i="3"/>
  <c r="AV438" i="3"/>
  <c r="AV260" i="3"/>
  <c r="AV537" i="3"/>
  <c r="AV254" i="3"/>
  <c r="AV511" i="3"/>
  <c r="AV276" i="3"/>
  <c r="AV270" i="3"/>
  <c r="AV242" i="3"/>
  <c r="AV193" i="3"/>
  <c r="AV330" i="3"/>
  <c r="AV17" i="3"/>
  <c r="AV457" i="3"/>
  <c r="AV302" i="3"/>
  <c r="AV304" i="3"/>
  <c r="AV399" i="3"/>
  <c r="AV575" i="3"/>
  <c r="AV306" i="3"/>
  <c r="AV634" i="3"/>
  <c r="AV366" i="3"/>
  <c r="AV272" i="3"/>
  <c r="AV527" i="3"/>
  <c r="AV582" i="3"/>
  <c r="AV450" i="3"/>
  <c r="AV358" i="3"/>
  <c r="AV332" i="3"/>
  <c r="AV491" i="3"/>
  <c r="AV576" i="3"/>
  <c r="AV497" i="3"/>
  <c r="AV179" i="3"/>
  <c r="AV428" i="3"/>
  <c r="AV346" i="3"/>
  <c r="AV354" i="3"/>
  <c r="AV666" i="3"/>
  <c r="AV591" i="3"/>
  <c r="AV485" i="3"/>
  <c r="AV233" i="3"/>
  <c r="AV212" i="3"/>
  <c r="AV355" i="3"/>
  <c r="AV307" i="3"/>
  <c r="AV473" i="3"/>
  <c r="AV227" i="3"/>
  <c r="AV200" i="3"/>
  <c r="AV221" i="3"/>
  <c r="AV342" i="3"/>
  <c r="AV27" i="3"/>
  <c r="AV555" i="3"/>
  <c r="AV467" i="3"/>
  <c r="AV353" i="3"/>
  <c r="AV194" i="3"/>
  <c r="AV341" i="3"/>
  <c r="AV675" i="3"/>
  <c r="AV516" i="3"/>
  <c r="AV414" i="3"/>
  <c r="AV462" i="3"/>
  <c r="AV410" i="3"/>
  <c r="AV207" i="3"/>
  <c r="AV533" i="3"/>
  <c r="AV650" i="3"/>
  <c r="AV486" i="3"/>
  <c r="AV390" i="3"/>
  <c r="AV625" i="3"/>
  <c r="AV231" i="3"/>
  <c r="AV583" i="3"/>
  <c r="AV29" i="3"/>
  <c r="AV49" i="3"/>
  <c r="AV149" i="3"/>
  <c r="AV547" i="3"/>
  <c r="AV177" i="3"/>
  <c r="AV509" i="3"/>
  <c r="AV377" i="3"/>
  <c r="AV465" i="3"/>
  <c r="AV646" i="3"/>
  <c r="AV156" i="3"/>
  <c r="AV605" i="3"/>
  <c r="AV146" i="3"/>
  <c r="AV651" i="3"/>
  <c r="AV522" i="3"/>
  <c r="AV432" i="3"/>
  <c r="AV175" i="3"/>
  <c r="AV273" i="3"/>
  <c r="AV310" i="3"/>
  <c r="AV590" i="3"/>
  <c r="AV408" i="3"/>
  <c r="AV504" i="3"/>
  <c r="AV267" i="3"/>
  <c r="AV558" i="3"/>
  <c r="AV585" i="3"/>
  <c r="AV402" i="3"/>
  <c r="AV324" i="3"/>
  <c r="AV521" i="3"/>
  <c r="AV559" i="3"/>
  <c r="AV11" i="3"/>
  <c r="AV545" i="3"/>
  <c r="AV423" i="3"/>
  <c r="AV300" i="3"/>
  <c r="AV603" i="3"/>
  <c r="AV455" i="3"/>
  <c r="AV23" i="3"/>
  <c r="AV350" i="3"/>
  <c r="AV208" i="3"/>
  <c r="AV50" i="3"/>
  <c r="AV213" i="3"/>
  <c r="AV529" i="3"/>
  <c r="AV202" i="3"/>
  <c r="AV174" i="3"/>
  <c r="AV371" i="3"/>
  <c r="AV251" i="3"/>
  <c r="AV38" i="3"/>
  <c r="AV441" i="3"/>
  <c r="AV571" i="3"/>
  <c r="AV245" i="3"/>
  <c r="AV19" i="3"/>
  <c r="AV312" i="3"/>
  <c r="AV629" i="3"/>
  <c r="AV359" i="3"/>
  <c r="AV372" i="3"/>
  <c r="AV84" i="3"/>
  <c r="AV498" i="3"/>
  <c r="AV458" i="3"/>
  <c r="AV12" i="3"/>
  <c r="AV176" i="3"/>
  <c r="AV596" i="3"/>
  <c r="AV147" i="3"/>
  <c r="AV384" i="3"/>
  <c r="AV219" i="3"/>
  <c r="AV601" i="3"/>
  <c r="AV234" i="3"/>
  <c r="AV249" i="3"/>
  <c r="AV452" i="3"/>
  <c r="AV6" i="3"/>
  <c r="AV552" i="3"/>
  <c r="AV224" i="3"/>
  <c r="AV185" i="3"/>
  <c r="AV326" i="3"/>
  <c r="AV468" i="3"/>
  <c r="AV378" i="3"/>
  <c r="AV532" i="3"/>
  <c r="AV609" i="3"/>
  <c r="AV57" i="3"/>
  <c r="AV422" i="3"/>
  <c r="AV530" i="3"/>
  <c r="AV217" i="3"/>
  <c r="AV546" i="3"/>
  <c r="AV584" i="3"/>
  <c r="AV320" i="3"/>
  <c r="AV595" i="3"/>
  <c r="AV456" i="3"/>
  <c r="AV569" i="3"/>
  <c r="AV451" i="3"/>
  <c r="AV226" i="3"/>
  <c r="AV540" i="3"/>
  <c r="AV431" i="3"/>
  <c r="AV561" i="3"/>
  <c r="AV286" i="3"/>
  <c r="AV480" i="3"/>
  <c r="AV434" i="3"/>
  <c r="AV225" i="3"/>
  <c r="AV383" i="3"/>
  <c r="AV269" i="3"/>
  <c r="AV554" i="3"/>
  <c r="AV262" i="3"/>
  <c r="AV21" i="3"/>
  <c r="AV15" i="3"/>
  <c r="AV173" i="3"/>
  <c r="AV258" i="3"/>
  <c r="AV525" i="3"/>
  <c r="AV65" i="3"/>
  <c r="AV89" i="3"/>
  <c r="AV352" i="3"/>
  <c r="AV167" i="3"/>
  <c r="AV71" i="3"/>
  <c r="AV351" i="3"/>
  <c r="AV564" i="3"/>
  <c r="AV440" i="3"/>
  <c r="AV526" i="3"/>
  <c r="AV47" i="3"/>
  <c r="AV35" i="3"/>
  <c r="AV256" i="3"/>
  <c r="AV361" i="3"/>
  <c r="AV86" i="3"/>
  <c r="AV367" i="3"/>
  <c r="AV59" i="3"/>
  <c r="AV313" i="3"/>
  <c r="AV429" i="3"/>
  <c r="AV449" i="3"/>
  <c r="AV442" i="3"/>
  <c r="AV53" i="3"/>
  <c r="AV339" i="3"/>
  <c r="AV161" i="3"/>
  <c r="AV32" i="3"/>
  <c r="AV573" i="3"/>
  <c r="AV599" i="3"/>
  <c r="AV155" i="3"/>
  <c r="AV159" i="3"/>
  <c r="AV418" i="3"/>
  <c r="AV389" i="3"/>
  <c r="AV80" i="3"/>
  <c r="AV87" i="3"/>
  <c r="AV69" i="3"/>
  <c r="AV104" i="3"/>
  <c r="AV645" i="3"/>
  <c r="AV608" i="3"/>
  <c r="AV121" i="3"/>
  <c r="AV90" i="3"/>
  <c r="AV338" i="3"/>
  <c r="AV41" i="3"/>
  <c r="AV171" i="3"/>
  <c r="AV22" i="3"/>
  <c r="AV271" i="3"/>
  <c r="AV98" i="3"/>
  <c r="AV507" i="3"/>
  <c r="AV602" i="3"/>
  <c r="AV39" i="3"/>
  <c r="AV214" i="3"/>
  <c r="AV334" i="3"/>
  <c r="AV168" i="3"/>
  <c r="I526" i="3"/>
  <c r="AV570" i="3"/>
  <c r="I242" i="3"/>
  <c r="I241" i="3"/>
  <c r="I457" i="3"/>
  <c r="I394" i="3"/>
  <c r="AV60" i="3"/>
  <c r="AV544" i="3"/>
  <c r="I329" i="3"/>
  <c r="I41" i="3"/>
  <c r="I414" i="3"/>
  <c r="I194" i="3"/>
  <c r="I11" i="3"/>
  <c r="AV531" i="3"/>
  <c r="AV178" i="3"/>
  <c r="AV153" i="3"/>
  <c r="AV180" i="3"/>
  <c r="AV110" i="3"/>
  <c r="AV103" i="3"/>
  <c r="I645" i="3"/>
  <c r="I575" i="3"/>
  <c r="AV181" i="3"/>
  <c r="I5" i="3"/>
  <c r="I585" i="3"/>
  <c r="I449" i="3"/>
  <c r="AV539" i="3"/>
  <c r="AV578" i="3"/>
  <c r="AV63" i="3"/>
  <c r="AV274" i="3"/>
  <c r="I428" i="3"/>
  <c r="AV293" i="3"/>
  <c r="AV229" i="3"/>
  <c r="AV169" i="3"/>
  <c r="I213" i="3"/>
  <c r="AV484" i="3"/>
  <c r="AV257" i="3"/>
  <c r="AV25" i="3"/>
  <c r="AV517" i="3"/>
  <c r="AV107" i="3"/>
  <c r="AV51" i="3"/>
  <c r="AV266" i="3"/>
  <c r="AV112" i="3"/>
  <c r="AV97" i="3"/>
  <c r="AV9" i="3"/>
  <c r="AV124" i="3"/>
  <c r="AV373" i="3"/>
  <c r="AV460" i="3"/>
  <c r="AV637" i="3"/>
  <c r="AV135" i="3"/>
  <c r="AV335" i="3"/>
  <c r="AV611" i="3"/>
  <c r="AV291" i="3"/>
  <c r="AV236" i="3"/>
  <c r="AV268" i="3"/>
  <c r="AV95" i="3"/>
  <c r="AV493" i="3"/>
  <c r="AV190" i="3"/>
  <c r="AV31" i="3"/>
  <c r="AV129" i="3"/>
  <c r="AV109" i="3"/>
  <c r="AV494" i="3"/>
  <c r="AV141" i="3"/>
  <c r="AV188" i="3"/>
  <c r="AV417" i="3"/>
  <c r="AV647" i="3"/>
  <c r="AV589" i="3"/>
  <c r="AV184" i="3"/>
  <c r="AV336" i="3"/>
  <c r="AV447" i="3"/>
  <c r="AV16" i="3"/>
  <c r="AV44" i="3"/>
  <c r="AV407" i="3"/>
  <c r="AV115" i="3"/>
  <c r="AV676" i="3"/>
  <c r="AV577" i="3"/>
  <c r="AV166" i="3"/>
  <c r="AV24" i="3"/>
  <c r="AV33" i="3"/>
  <c r="AV401" i="3"/>
  <c r="AV275" i="3"/>
  <c r="AV128" i="3"/>
  <c r="AV14" i="3"/>
  <c r="AV240" i="3"/>
  <c r="AV72" i="3"/>
  <c r="AV592" i="3"/>
  <c r="AV572" i="3"/>
  <c r="AV308" i="3"/>
  <c r="AV277" i="3"/>
  <c r="AV654" i="3"/>
  <c r="AV606" i="3"/>
  <c r="AV91" i="3"/>
  <c r="AV443" i="3"/>
  <c r="AV622" i="3"/>
  <c r="AV298" i="3"/>
  <c r="AV248" i="3"/>
  <c r="AV476" i="3"/>
  <c r="AV495" i="3"/>
  <c r="AV616" i="3"/>
  <c r="AV101" i="3"/>
  <c r="AV288" i="3"/>
  <c r="AV461" i="3"/>
  <c r="AV454" i="3"/>
  <c r="AV515" i="3"/>
  <c r="AV172" i="3"/>
  <c r="AV448" i="3"/>
  <c r="AV566" i="3"/>
  <c r="AV626" i="3"/>
  <c r="AV20" i="3"/>
  <c r="AV496" i="3"/>
  <c r="AV92" i="3"/>
  <c r="AV621" i="3"/>
  <c r="AV415" i="3"/>
  <c r="AV265" i="3"/>
  <c r="AV635" i="3"/>
  <c r="AV322" i="3"/>
  <c r="AV670" i="3"/>
  <c r="AV405" i="3"/>
  <c r="AV18" i="3"/>
  <c r="AV630" i="3"/>
  <c r="AV395" i="3"/>
  <c r="AV37" i="3"/>
  <c r="AV116" i="3"/>
  <c r="AV8" i="3"/>
  <c r="AV216" i="3"/>
  <c r="AV435" i="3"/>
  <c r="AV259" i="3"/>
  <c r="AV643" i="3"/>
  <c r="AV360" i="3"/>
  <c r="I93" i="3"/>
  <c r="AV393" i="3"/>
  <c r="AV612" i="3"/>
  <c r="AV343" i="3"/>
  <c r="I29" i="3"/>
  <c r="AV500" i="3"/>
  <c r="I265" i="3"/>
  <c r="I490" i="3"/>
  <c r="I53" i="3"/>
  <c r="AV62" i="3"/>
  <c r="I562" i="3"/>
  <c r="I548" i="3"/>
  <c r="I571" i="3"/>
  <c r="I355" i="3"/>
  <c r="I247" i="3"/>
  <c r="I69" i="3"/>
  <c r="I21" i="3"/>
  <c r="I412" i="3"/>
  <c r="AV244" i="3"/>
  <c r="AV375" i="3"/>
  <c r="AV183" i="3"/>
  <c r="AV68" i="3"/>
  <c r="AV492" i="3"/>
  <c r="AV45" i="3"/>
  <c r="AV127" i="3"/>
  <c r="AV301" i="3"/>
  <c r="AV215" i="3"/>
  <c r="AV325" i="3"/>
  <c r="AV633" i="3"/>
  <c r="AV142" i="3"/>
  <c r="AV508" i="3"/>
  <c r="AV502" i="3"/>
  <c r="AV255" i="3"/>
  <c r="AV565" i="3"/>
  <c r="AV464" i="3"/>
  <c r="AV160" i="3"/>
  <c r="AV10" i="3"/>
  <c r="AV466" i="3"/>
  <c r="AV420" i="3"/>
  <c r="AV85" i="3"/>
  <c r="AV105" i="3"/>
  <c r="AV640" i="3"/>
  <c r="AV228" i="3"/>
  <c r="AV615" i="3"/>
  <c r="I144" i="3"/>
  <c r="AV246" i="3"/>
  <c r="AV598" i="3"/>
  <c r="I253" i="3"/>
  <c r="I125" i="3"/>
  <c r="I542" i="3"/>
  <c r="I72" i="3"/>
  <c r="AV140" i="3"/>
  <c r="AV362" i="3"/>
  <c r="AV644" i="3"/>
  <c r="AV513" i="3"/>
  <c r="AV617" i="3"/>
  <c r="AV238" i="3"/>
  <c r="AV550" i="3"/>
  <c r="AV79" i="3"/>
  <c r="AV111" i="3"/>
  <c r="AV356" i="3"/>
  <c r="AV201" i="3"/>
  <c r="AV656" i="3"/>
  <c r="AV416" i="3"/>
  <c r="I346" i="3"/>
  <c r="I310" i="3"/>
  <c r="I364" i="3"/>
  <c r="I218" i="3"/>
  <c r="AV628" i="3"/>
  <c r="AV278" i="3"/>
  <c r="AV586" i="3"/>
  <c r="AV490" i="3"/>
  <c r="AV427" i="3"/>
  <c r="AV88" i="3"/>
  <c r="AV397" i="3"/>
  <c r="AV594" i="3"/>
  <c r="AV67" i="3"/>
  <c r="AV316" i="3"/>
  <c r="AV73" i="3"/>
  <c r="AV138" i="3"/>
  <c r="AV475" i="3"/>
  <c r="AV618" i="3"/>
  <c r="AV593" i="3"/>
  <c r="I476" i="3"/>
  <c r="I283" i="3"/>
  <c r="I236" i="3"/>
  <c r="I398" i="3"/>
  <c r="I318" i="3"/>
  <c r="AV388" i="3"/>
  <c r="AV563" i="3"/>
  <c r="AV453" i="3"/>
  <c r="I292" i="3"/>
  <c r="I505" i="3"/>
  <c r="I670" i="3"/>
  <c r="AV40" i="3"/>
  <c r="AV506" i="3"/>
  <c r="I538" i="3"/>
  <c r="I326" i="3"/>
  <c r="I96" i="3"/>
  <c r="I101" i="3"/>
  <c r="AV284" i="3"/>
  <c r="I24" i="3"/>
  <c r="AV250" i="3"/>
  <c r="AV285" i="3"/>
  <c r="AV126" i="3"/>
  <c r="AV54" i="3"/>
  <c r="AV665" i="3"/>
  <c r="AV209" i="3"/>
  <c r="AV668" i="3"/>
  <c r="I580" i="3"/>
  <c r="I48" i="3"/>
  <c r="AV340" i="3"/>
  <c r="AV195" i="3"/>
  <c r="AV510" i="3"/>
  <c r="AV74" i="3"/>
  <c r="AV663" i="3"/>
  <c r="AV143" i="3"/>
  <c r="AV604" i="3"/>
  <c r="AV653" i="3"/>
  <c r="AV385" i="3"/>
  <c r="AV280" i="3"/>
  <c r="AV482" i="3"/>
  <c r="AV331" i="3"/>
  <c r="AV519" i="3"/>
  <c r="AV120" i="3"/>
  <c r="AV48" i="3"/>
  <c r="AV56" i="3"/>
  <c r="I577" i="3"/>
  <c r="I454" i="3"/>
  <c r="AV412" i="3"/>
  <c r="AV614" i="3"/>
  <c r="AV357" i="3"/>
  <c r="AV512" i="3"/>
  <c r="AV674" i="3"/>
  <c r="AV664" i="3"/>
  <c r="AV99" i="3"/>
  <c r="AV391" i="3"/>
  <c r="AV588" i="3"/>
  <c r="AV43" i="3"/>
  <c r="I200" i="3"/>
  <c r="I274" i="3"/>
  <c r="I328" i="3"/>
  <c r="AV472" i="3"/>
  <c r="AV392" i="3"/>
  <c r="AV151" i="3"/>
  <c r="AV210" i="3"/>
  <c r="AV220" i="3"/>
  <c r="AV319" i="3"/>
  <c r="AV649" i="3"/>
  <c r="AV580" i="3"/>
  <c r="AV657" i="3"/>
  <c r="AV58" i="3"/>
  <c r="AV347" i="3"/>
  <c r="AV658" i="3"/>
  <c r="AV478" i="3"/>
  <c r="AV363" i="3"/>
  <c r="AV243" i="3"/>
  <c r="AV137" i="3"/>
  <c r="AV403" i="3"/>
  <c r="AV379" i="3"/>
  <c r="AV419" i="3"/>
  <c r="AV93" i="3"/>
  <c r="AV132" i="3"/>
  <c r="AV560" i="3"/>
  <c r="AV587" i="3"/>
  <c r="I149" i="3"/>
  <c r="AV131" i="3"/>
  <c r="AV579" i="3"/>
  <c r="AV638" i="3"/>
  <c r="AV557" i="3"/>
  <c r="AV483" i="3"/>
  <c r="I289" i="3"/>
  <c r="I256" i="3"/>
  <c r="AV398" i="3"/>
  <c r="AV613" i="3"/>
  <c r="AV296" i="3"/>
  <c r="AV295" i="3"/>
  <c r="AV199" i="3"/>
  <c r="AV144" i="3"/>
  <c r="AV671" i="3"/>
  <c r="I214" i="3"/>
  <c r="AV600" i="3"/>
  <c r="AV328" i="3"/>
  <c r="AV186" i="3"/>
  <c r="AV292" i="3"/>
  <c r="AV421" i="3"/>
  <c r="AV264" i="3"/>
  <c r="AV42" i="3"/>
  <c r="AV232" i="3"/>
  <c r="I45" i="3"/>
  <c r="AV196" i="3"/>
  <c r="I229" i="3"/>
  <c r="I250" i="3"/>
  <c r="AV145" i="3"/>
  <c r="AV13" i="3"/>
  <c r="AV446" i="3"/>
  <c r="AV125" i="3"/>
  <c r="AV283" i="3"/>
  <c r="AV64" i="3"/>
  <c r="AV349" i="3"/>
  <c r="AV133" i="3"/>
  <c r="AV211" i="3"/>
  <c r="AV348" i="3"/>
  <c r="AV75" i="3"/>
  <c r="AV396" i="3"/>
  <c r="AV96" i="3"/>
  <c r="AV542" i="3"/>
  <c r="AV235" i="3"/>
  <c r="AV406" i="3"/>
  <c r="AV632" i="3"/>
  <c r="AV386" i="3"/>
  <c r="AV81" i="3"/>
  <c r="AV426" i="3"/>
  <c r="AV489" i="3"/>
  <c r="AV437" i="3"/>
  <c r="AV368" i="3"/>
  <c r="AV192" i="3"/>
  <c r="AV477" i="3"/>
  <c r="AV662" i="3"/>
  <c r="I418" i="3"/>
  <c r="I427" i="3"/>
  <c r="I184" i="3"/>
  <c r="I141" i="3"/>
  <c r="I238" i="3"/>
  <c r="I534" i="3"/>
  <c r="AV562" i="3"/>
  <c r="AV134" i="3"/>
  <c r="AV122" i="3"/>
  <c r="AV7" i="3"/>
  <c r="AV374" i="3"/>
  <c r="AV677" i="3"/>
  <c r="AV631" i="3"/>
  <c r="AV261" i="3"/>
  <c r="AV119" i="3"/>
  <c r="AV501" i="3"/>
  <c r="AV230" i="3"/>
  <c r="AV548" i="3"/>
  <c r="AV318" i="3"/>
  <c r="AV556" i="3"/>
  <c r="AV222" i="3"/>
  <c r="AV425" i="3"/>
  <c r="AV382" i="3"/>
  <c r="AV380" i="3"/>
  <c r="AV488" i="3"/>
  <c r="I182" i="3"/>
  <c r="I598" i="3"/>
  <c r="AV471" i="3"/>
  <c r="AV404" i="3"/>
  <c r="AV365" i="3"/>
  <c r="AV66" i="3"/>
  <c r="I656" i="3"/>
  <c r="AV610" i="3"/>
  <c r="AV34" i="3"/>
  <c r="AV182" i="3"/>
  <c r="AV28" i="3"/>
  <c r="AV279" i="3"/>
  <c r="AV189" i="3"/>
  <c r="AV287" i="3"/>
  <c r="AV623" i="3"/>
  <c r="AV411" i="3"/>
  <c r="AV636" i="3"/>
  <c r="AV409" i="3"/>
  <c r="AV620" i="3"/>
  <c r="I634" i="3"/>
  <c r="I202" i="3"/>
  <c r="I117" i="3"/>
  <c r="I220" i="3"/>
  <c r="I174" i="3"/>
  <c r="I390" i="3"/>
  <c r="AV568" i="3"/>
  <c r="AV123" i="3"/>
  <c r="AV660" i="3"/>
  <c r="AV157" i="3"/>
  <c r="AV61" i="3"/>
  <c r="I436" i="3"/>
  <c r="AV424" i="3"/>
  <c r="AV669" i="3"/>
  <c r="AV444" i="3"/>
  <c r="AV333" i="3"/>
  <c r="AV113" i="3"/>
  <c r="AV206" i="3"/>
  <c r="AV150" i="3"/>
  <c r="AV78" i="3"/>
  <c r="AV282" i="3"/>
  <c r="AV139" i="3"/>
  <c r="AV567" i="3"/>
  <c r="AV514" i="3"/>
  <c r="AV281" i="3"/>
  <c r="AV26" i="3"/>
  <c r="I77" i="3"/>
  <c r="AV538" i="3"/>
  <c r="AV364" i="3"/>
  <c r="AV459" i="3"/>
  <c r="AV163" i="3"/>
  <c r="AV518" i="3"/>
  <c r="I600" i="3"/>
  <c r="AV619" i="3"/>
  <c r="AV439" i="3"/>
  <c r="AV317" i="3"/>
  <c r="AV655" i="3"/>
  <c r="AV345" i="3"/>
  <c r="AV413" i="3"/>
  <c r="AV130" i="3"/>
  <c r="AV102" i="3"/>
  <c r="AV535" i="3"/>
  <c r="AV311" i="3"/>
  <c r="AV607" i="3"/>
  <c r="AV672" i="3"/>
  <c r="AV70" i="3"/>
  <c r="AV551" i="3"/>
  <c r="AV470" i="3"/>
  <c r="AV5" i="3"/>
  <c r="AR682" i="3"/>
  <c r="AR681" i="3"/>
  <c r="AR680" i="3"/>
  <c r="AV387" i="3"/>
  <c r="AV154" i="3"/>
  <c r="AV624" i="3"/>
  <c r="AV148" i="3"/>
  <c r="AV52" i="3"/>
  <c r="AV376" i="3"/>
  <c r="AV553" i="3"/>
  <c r="AV433" i="3"/>
  <c r="AV100" i="3"/>
  <c r="AV252" i="3"/>
  <c r="AV400" i="3"/>
  <c r="AV370" i="3"/>
  <c r="AV205" i="3"/>
  <c r="AV314" i="3"/>
  <c r="AV263" i="3"/>
  <c r="AV436" i="3"/>
  <c r="AV652" i="3"/>
  <c r="AV237" i="3"/>
  <c r="AV534" i="3"/>
  <c r="AV136" i="3"/>
  <c r="AV162" i="3"/>
  <c r="AV204" i="3"/>
  <c r="AV369" i="3"/>
  <c r="AV223" i="3"/>
  <c r="AV430" i="3"/>
  <c r="AV541" i="3"/>
  <c r="AV381" i="3"/>
  <c r="AV520" i="3"/>
  <c r="AV303" i="3"/>
  <c r="AV170" i="3"/>
  <c r="AV82" i="3"/>
  <c r="AU682" i="3"/>
  <c r="AU681" i="3"/>
  <c r="AU680" i="3"/>
  <c r="AV36" i="3"/>
  <c r="AV118" i="3"/>
  <c r="AV114" i="3"/>
  <c r="AV108" i="3"/>
  <c r="AV394" i="3"/>
  <c r="AV503" i="3"/>
  <c r="AV197" i="3"/>
  <c r="AV667" i="3"/>
  <c r="AV30" i="3"/>
  <c r="AV106" i="3"/>
  <c r="AV203" i="3"/>
  <c r="AV46" i="3"/>
  <c r="AV524" i="3"/>
  <c r="AV627" i="3"/>
  <c r="AV641" i="3"/>
  <c r="AV648" i="3"/>
  <c r="AV191" i="3"/>
  <c r="AV639" i="3"/>
  <c r="AV323" i="3"/>
  <c r="AV574" i="3"/>
  <c r="AV297" i="3"/>
  <c r="AV505" i="3"/>
  <c r="AV445" i="3"/>
  <c r="AV94" i="3"/>
  <c r="AV294" i="3"/>
  <c r="R683" i="3"/>
  <c r="R682" i="3"/>
  <c r="R681" i="3"/>
  <c r="Q680" i="3"/>
  <c r="Q683" i="3"/>
  <c r="Q682" i="3"/>
  <c r="Q681" i="3"/>
  <c r="R680" i="3"/>
  <c r="AA6" i="3"/>
  <c r="AA683" i="3" s="1"/>
  <c r="Z678" i="3"/>
  <c r="Q678" i="3"/>
  <c r="H678" i="3"/>
  <c r="AX678" i="3" l="1"/>
  <c r="I680" i="3"/>
  <c r="AU683" i="3"/>
  <c r="I682" i="3"/>
  <c r="I681" i="3"/>
  <c r="I683" i="3"/>
  <c r="Z681" i="3"/>
  <c r="AR683" i="3"/>
  <c r="AW678" i="3"/>
  <c r="AW679" i="3" s="1"/>
  <c r="H683" i="3"/>
  <c r="H681" i="3"/>
  <c r="H680" i="3"/>
  <c r="H682" i="3"/>
  <c r="Z680" i="3"/>
  <c r="AA680" i="3"/>
  <c r="AA682" i="3"/>
  <c r="Z682" i="3"/>
  <c r="Z683" i="3"/>
  <c r="AA681" i="3"/>
  <c r="R684" i="3"/>
  <c r="Q684" i="3"/>
  <c r="H684" i="3" l="1"/>
  <c r="I684" i="3"/>
  <c r="Z684" i="3"/>
  <c r="AA684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John Tamburello</author>
  </authors>
  <commentList>
    <comment ref="C5" authorId="0" shapeId="0" xr:uid="{EED61DF2-3434-4188-B8FD-DCB0BB12BF24}">
      <text>
        <r>
          <rPr>
            <b/>
            <sz val="11"/>
            <color indexed="81"/>
            <rFont val="Arial"/>
            <family val="2"/>
          </rPr>
          <t>State Aid Planning:</t>
        </r>
        <r>
          <rPr>
            <sz val="11"/>
            <color indexed="81"/>
            <rFont val="Arial"/>
            <family val="2"/>
          </rPr>
          <t xml:space="preserve">
Source = May 15th Current Law Database (SA252-A), May 14, 2025.</t>
        </r>
      </text>
    </comment>
    <comment ref="E5" authorId="0" shapeId="0" xr:uid="{8EE9A907-9564-43F7-8BE9-00944473AB16}">
      <text>
        <r>
          <rPr>
            <b/>
            <sz val="11"/>
            <color indexed="81"/>
            <rFont val="Arial"/>
            <family val="2"/>
          </rPr>
          <t>State Aid Planning:</t>
        </r>
        <r>
          <rPr>
            <sz val="11"/>
            <color indexed="81"/>
            <rFont val="Arial"/>
            <family val="2"/>
          </rPr>
          <t xml:space="preserve">
Source = 2025-26 Enacted Budget Database (SA252-5), May 6, 2025.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John Tamburello</author>
  </authors>
  <commentList>
    <comment ref="AX23" authorId="0" shapeId="0" xr:uid="{127F2D0D-F3B5-4A5D-8ADD-A3A0E7F5FA8F}">
      <text>
        <r>
          <rPr>
            <b/>
            <sz val="11"/>
            <color indexed="81"/>
            <rFont val="Arial"/>
            <family val="2"/>
          </rPr>
          <t xml:space="preserve">State Aid Planning:
</t>
        </r>
        <r>
          <rPr>
            <sz val="11"/>
            <color indexed="81"/>
            <rFont val="Arial"/>
            <family val="2"/>
          </rPr>
          <t>Hold Harmless District with a decrease in 2024-25 FAB.
($32,445 * 1.02) = $33,094 - the reduction to the 2% Due Minimum.</t>
        </r>
        <r>
          <rPr>
            <sz val="14"/>
            <color indexed="81"/>
            <rFont val="Tahoma"/>
            <family val="2"/>
          </rPr>
          <t xml:space="preserve">
</t>
        </r>
      </text>
    </comment>
    <comment ref="AX101" authorId="0" shapeId="0" xr:uid="{98D886F3-190D-4390-87F9-CAF5120AB14E}">
      <text>
        <r>
          <rPr>
            <b/>
            <sz val="11"/>
            <color indexed="81"/>
            <rFont val="Arial"/>
            <family val="2"/>
          </rPr>
          <t xml:space="preserve">State Aid Planning:
</t>
        </r>
        <r>
          <rPr>
            <sz val="11"/>
            <color indexed="81"/>
            <rFont val="Arial"/>
            <family val="2"/>
          </rPr>
          <t>Hold Harmless District with an increase in 2024-25 FAB.
$71,646 * 1.02 = $73,079 - the increase to the 2% Due Minimum.</t>
        </r>
        <r>
          <rPr>
            <sz val="14"/>
            <color indexed="81"/>
            <rFont val="Tahoma"/>
            <family val="2"/>
          </rPr>
          <t xml:space="preserve">
</t>
        </r>
      </text>
    </comment>
    <comment ref="AX281" authorId="0" shapeId="0" xr:uid="{3F864F61-0336-4D1C-B180-7FBF196C1F6D}">
      <text>
        <r>
          <rPr>
            <b/>
            <sz val="11"/>
            <color indexed="81"/>
            <rFont val="Arial"/>
            <family val="2"/>
          </rPr>
          <t xml:space="preserve">State Aid Planning:
</t>
        </r>
        <r>
          <rPr>
            <sz val="11"/>
            <color indexed="81"/>
            <rFont val="Arial"/>
            <family val="2"/>
          </rPr>
          <t>District shifted to "On Formula" in May 2025.
5/14/2025 TFA = $14,041,012
5/06/2025 TFA = $13,861,904
Difference = $179,108
5/06/2025 FA Pbl. = $13,888,486
5/06/2025 TFA = $13,861,904
Difference = $26,582</t>
        </r>
        <r>
          <rPr>
            <sz val="14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<sst xmlns="http://schemas.openxmlformats.org/spreadsheetml/2006/main" count="22779" uniqueCount="3053">
  <si>
    <t>DBSAA1</t>
  </si>
  <si>
    <t>INC</t>
  </si>
  <si>
    <t>REP</t>
  </si>
  <si>
    <t>010100</t>
  </si>
  <si>
    <t>ALBANY</t>
  </si>
  <si>
    <t>010201</t>
  </si>
  <si>
    <t>BERNE KNOX</t>
  </si>
  <si>
    <t>010306</t>
  </si>
  <si>
    <t>BETHLEHEM</t>
  </si>
  <si>
    <t>010402</t>
  </si>
  <si>
    <t>RAVENA COEYMAN</t>
  </si>
  <si>
    <t>010500</t>
  </si>
  <si>
    <t>COHOES</t>
  </si>
  <si>
    <t>010601</t>
  </si>
  <si>
    <t>SOUTH COLONIE</t>
  </si>
  <si>
    <t>010615</t>
  </si>
  <si>
    <t>MENANDS</t>
  </si>
  <si>
    <t>010623</t>
  </si>
  <si>
    <t>NORTH COLONIE</t>
  </si>
  <si>
    <t>010701</t>
  </si>
  <si>
    <t>GREEN ISLAND</t>
  </si>
  <si>
    <t>010802</t>
  </si>
  <si>
    <t>GUILDERLAND</t>
  </si>
  <si>
    <t>011003</t>
  </si>
  <si>
    <t>VOORHEESVILLE</t>
  </si>
  <si>
    <t>011200</t>
  </si>
  <si>
    <t>WATERVLIET</t>
  </si>
  <si>
    <t>020101</t>
  </si>
  <si>
    <t>ALFRED ALMOND</t>
  </si>
  <si>
    <t>020601</t>
  </si>
  <si>
    <t>ANDOVER</t>
  </si>
  <si>
    <t>020702</t>
  </si>
  <si>
    <t>GENESEE VALLEY</t>
  </si>
  <si>
    <t>020801</t>
  </si>
  <si>
    <t>BELFAST</t>
  </si>
  <si>
    <t>021102</t>
  </si>
  <si>
    <t>CANASERAGA</t>
  </si>
  <si>
    <t>021601</t>
  </si>
  <si>
    <t>FRIENDSHIP</t>
  </si>
  <si>
    <t>022001</t>
  </si>
  <si>
    <t>FILLMORE</t>
  </si>
  <si>
    <t>022101</t>
  </si>
  <si>
    <t>WHITESVILLE</t>
  </si>
  <si>
    <t>022302</t>
  </si>
  <si>
    <t>CUBA-RUSHFORD</t>
  </si>
  <si>
    <t>022401</t>
  </si>
  <si>
    <t>SCIO</t>
  </si>
  <si>
    <t>022601</t>
  </si>
  <si>
    <t>WELLSVILLE</t>
  </si>
  <si>
    <t>022902</t>
  </si>
  <si>
    <t>BOLIVAR-RICHBG</t>
  </si>
  <si>
    <t>030101</t>
  </si>
  <si>
    <t>CHENANGO FORKS</t>
  </si>
  <si>
    <t>030200</t>
  </si>
  <si>
    <t>BINGHAMTON</t>
  </si>
  <si>
    <t>030501</t>
  </si>
  <si>
    <t>HARPURSVILLE</t>
  </si>
  <si>
    <t>030601</t>
  </si>
  <si>
    <t>SUSQUEHANNA VA</t>
  </si>
  <si>
    <t>030701</t>
  </si>
  <si>
    <t>CHENANGO VALLE</t>
  </si>
  <si>
    <t>031101</t>
  </si>
  <si>
    <t>MAINE ENDWELL</t>
  </si>
  <si>
    <t>031301</t>
  </si>
  <si>
    <t>DEPOSIT</t>
  </si>
  <si>
    <t>031401</t>
  </si>
  <si>
    <t>WHITNEY POINT</t>
  </si>
  <si>
    <t>031501</t>
  </si>
  <si>
    <t>UNION-ENDICOTT</t>
  </si>
  <si>
    <t>031502</t>
  </si>
  <si>
    <t>JOHNSON   CITY</t>
  </si>
  <si>
    <t>031601</t>
  </si>
  <si>
    <t>VESTAL</t>
  </si>
  <si>
    <t>031701</t>
  </si>
  <si>
    <t>WINDSOR</t>
  </si>
  <si>
    <t>040204</t>
  </si>
  <si>
    <t>WEST VALLEY</t>
  </si>
  <si>
    <t>040302</t>
  </si>
  <si>
    <t>ALLEGANY-LIMES</t>
  </si>
  <si>
    <t>040901</t>
  </si>
  <si>
    <t>ELLICOTTVILLE</t>
  </si>
  <si>
    <t>041101</t>
  </si>
  <si>
    <t>FRANKLINVILLE</t>
  </si>
  <si>
    <t>041401</t>
  </si>
  <si>
    <t>HINSDALE</t>
  </si>
  <si>
    <t>042302</t>
  </si>
  <si>
    <t>CATTARAUGUS-LI</t>
  </si>
  <si>
    <t>042400</t>
  </si>
  <si>
    <t>OLEAN</t>
  </si>
  <si>
    <t>042801</t>
  </si>
  <si>
    <t>GOWANDA</t>
  </si>
  <si>
    <t>042901</t>
  </si>
  <si>
    <t>PORTVILLE</t>
  </si>
  <si>
    <t>043001</t>
  </si>
  <si>
    <t>RANDOLPH</t>
  </si>
  <si>
    <t>043200</t>
  </si>
  <si>
    <t>SALAMANCA</t>
  </si>
  <si>
    <t>043501</t>
  </si>
  <si>
    <t>YORKSHRE-PIONE</t>
  </si>
  <si>
    <t>050100</t>
  </si>
  <si>
    <t>AUBURN</t>
  </si>
  <si>
    <t>050301</t>
  </si>
  <si>
    <t>WEEDSPORT</t>
  </si>
  <si>
    <t>050401</t>
  </si>
  <si>
    <t>CATO MERIDIAN</t>
  </si>
  <si>
    <t>050701</t>
  </si>
  <si>
    <t>SOUTHERN CAYUG</t>
  </si>
  <si>
    <t>051101</t>
  </si>
  <si>
    <t>PORT BYRON</t>
  </si>
  <si>
    <t>051301</t>
  </si>
  <si>
    <t>MORAVIA</t>
  </si>
  <si>
    <t>051901</t>
  </si>
  <si>
    <t>UNION SPRINGS</t>
  </si>
  <si>
    <t>060201</t>
  </si>
  <si>
    <t>SOUTHWESTERN</t>
  </si>
  <si>
    <t>060301</t>
  </si>
  <si>
    <t>FREWSBURG</t>
  </si>
  <si>
    <t>060401</t>
  </si>
  <si>
    <t>CASSADAGA VALL</t>
  </si>
  <si>
    <t>060503</t>
  </si>
  <si>
    <t>CHAUTAUQUA</t>
  </si>
  <si>
    <t>060601</t>
  </si>
  <si>
    <t>PINE VALLEY</t>
  </si>
  <si>
    <t>060701</t>
  </si>
  <si>
    <t>CLYMER</t>
  </si>
  <si>
    <t>060800</t>
  </si>
  <si>
    <t>DUNKIRK</t>
  </si>
  <si>
    <t>061001</t>
  </si>
  <si>
    <t>BEMUS POINT</t>
  </si>
  <si>
    <t>061101</t>
  </si>
  <si>
    <t>FALCONER</t>
  </si>
  <si>
    <t>061501</t>
  </si>
  <si>
    <t>SILVER CREEK</t>
  </si>
  <si>
    <t>061503</t>
  </si>
  <si>
    <t>FORESTVILLE</t>
  </si>
  <si>
    <t>061601</t>
  </si>
  <si>
    <t>PANAMA</t>
  </si>
  <si>
    <t>061700</t>
  </si>
  <si>
    <t>JAMESTOWN</t>
  </si>
  <si>
    <t>062201</t>
  </si>
  <si>
    <t>FREDONIA</t>
  </si>
  <si>
    <t>062301</t>
  </si>
  <si>
    <t>BROCTON</t>
  </si>
  <si>
    <t>062401</t>
  </si>
  <si>
    <t>RIPLEY</t>
  </si>
  <si>
    <t>062601</t>
  </si>
  <si>
    <t>SHERMAN</t>
  </si>
  <si>
    <t>062901</t>
  </si>
  <si>
    <t>WESTFIELD</t>
  </si>
  <si>
    <t>070600</t>
  </si>
  <si>
    <t>ELMIRA</t>
  </si>
  <si>
    <t>070901</t>
  </si>
  <si>
    <t>HORSEHEADS</t>
  </si>
  <si>
    <t>070902</t>
  </si>
  <si>
    <t>ELMIRA HEIGHTS</t>
  </si>
  <si>
    <t>080101</t>
  </si>
  <si>
    <t>AFTON</t>
  </si>
  <si>
    <t>080201</t>
  </si>
  <si>
    <t>BAINBRIDGE GUI</t>
  </si>
  <si>
    <t>080601</t>
  </si>
  <si>
    <t>GREENE</t>
  </si>
  <si>
    <t>081003</t>
  </si>
  <si>
    <t>UNADILLA</t>
  </si>
  <si>
    <t>081200</t>
  </si>
  <si>
    <t>NORWICH</t>
  </si>
  <si>
    <t>081401</t>
  </si>
  <si>
    <t>GRGETWN-SO OTS</t>
  </si>
  <si>
    <t>081501</t>
  </si>
  <si>
    <t>OXFORD</t>
  </si>
  <si>
    <t>082001</t>
  </si>
  <si>
    <t>SHERBURNE EARL</t>
  </si>
  <si>
    <t>090201</t>
  </si>
  <si>
    <t>AUSABLE VALLEY</t>
  </si>
  <si>
    <t>090301</t>
  </si>
  <si>
    <t>BEEKMANTOWN</t>
  </si>
  <si>
    <t>090501</t>
  </si>
  <si>
    <t>NORTHEASTERN</t>
  </si>
  <si>
    <t>090601</t>
  </si>
  <si>
    <t>CHAZY</t>
  </si>
  <si>
    <t>090901</t>
  </si>
  <si>
    <t>NORTHRN ADIRON</t>
  </si>
  <si>
    <t>091101</t>
  </si>
  <si>
    <t>PERU</t>
  </si>
  <si>
    <t>091200</t>
  </si>
  <si>
    <t>PLATTSBURGH</t>
  </si>
  <si>
    <t>091402</t>
  </si>
  <si>
    <t>SARANAC</t>
  </si>
  <si>
    <t>100501</t>
  </si>
  <si>
    <t>COPAKE-TACONIC</t>
  </si>
  <si>
    <t>100902</t>
  </si>
  <si>
    <t>GERMANTOWN</t>
  </si>
  <si>
    <t>101001</t>
  </si>
  <si>
    <t>CHATHAM</t>
  </si>
  <si>
    <t>101300</t>
  </si>
  <si>
    <t>HUDSON</t>
  </si>
  <si>
    <t>101401</t>
  </si>
  <si>
    <t>KINDERHOOK</t>
  </si>
  <si>
    <t>101601</t>
  </si>
  <si>
    <t>NEW LEBANON</t>
  </si>
  <si>
    <t>110101</t>
  </si>
  <si>
    <t>CINCINNATUS</t>
  </si>
  <si>
    <t>110200</t>
  </si>
  <si>
    <t>CORTLAND</t>
  </si>
  <si>
    <t>110304</t>
  </si>
  <si>
    <t>MCGRAW</t>
  </si>
  <si>
    <t>110701</t>
  </si>
  <si>
    <t>HOMER</t>
  </si>
  <si>
    <t>110901</t>
  </si>
  <si>
    <t>MARATHON</t>
  </si>
  <si>
    <t>120102</t>
  </si>
  <si>
    <t>ANDES</t>
  </si>
  <si>
    <t>120301</t>
  </si>
  <si>
    <t>DOWNSVILLE</t>
  </si>
  <si>
    <t>120401</t>
  </si>
  <si>
    <t>CHARLOTTE VALL</t>
  </si>
  <si>
    <t>120501</t>
  </si>
  <si>
    <t>DELHI</t>
  </si>
  <si>
    <t>120701</t>
  </si>
  <si>
    <t>FRANKLIN</t>
  </si>
  <si>
    <t>120906</t>
  </si>
  <si>
    <t>HANCOCK</t>
  </si>
  <si>
    <t>121401</t>
  </si>
  <si>
    <t>MARGARETVILLE</t>
  </si>
  <si>
    <t>121502</t>
  </si>
  <si>
    <t>ROXBURY</t>
  </si>
  <si>
    <t>121601</t>
  </si>
  <si>
    <t>SIDNEY</t>
  </si>
  <si>
    <t>121701</t>
  </si>
  <si>
    <t>STAMFORD</t>
  </si>
  <si>
    <t>121702</t>
  </si>
  <si>
    <t>S. KORTRIGHT</t>
  </si>
  <si>
    <t>121901</t>
  </si>
  <si>
    <t>WALTON</t>
  </si>
  <si>
    <t>130200</t>
  </si>
  <si>
    <t>BEACON</t>
  </si>
  <si>
    <t>130502</t>
  </si>
  <si>
    <t>DOVER</t>
  </si>
  <si>
    <t>130801</t>
  </si>
  <si>
    <t>HYDE PARK</t>
  </si>
  <si>
    <t>131101</t>
  </si>
  <si>
    <t>NORTHEAST</t>
  </si>
  <si>
    <t>131201</t>
  </si>
  <si>
    <t>PAWLING</t>
  </si>
  <si>
    <t>131301</t>
  </si>
  <si>
    <t>PINE PLAINS</t>
  </si>
  <si>
    <t>131500</t>
  </si>
  <si>
    <t>POUGHKEEPSIE</t>
  </si>
  <si>
    <t>131601</t>
  </si>
  <si>
    <t>ARLINGTON</t>
  </si>
  <si>
    <t>131602</t>
  </si>
  <si>
    <t>SPACKENKILL</t>
  </si>
  <si>
    <t>131701</t>
  </si>
  <si>
    <t>RED HOOK</t>
  </si>
  <si>
    <t>131801</t>
  </si>
  <si>
    <t>RHINEBECK</t>
  </si>
  <si>
    <t>132101</t>
  </si>
  <si>
    <t>WAPPINGERS</t>
  </si>
  <si>
    <t>132201</t>
  </si>
  <si>
    <t>MILLBROOK</t>
  </si>
  <si>
    <t>140101</t>
  </si>
  <si>
    <t>ALDEN</t>
  </si>
  <si>
    <t>140201</t>
  </si>
  <si>
    <t>AMHERST</t>
  </si>
  <si>
    <t>140203</t>
  </si>
  <si>
    <t>WILLIAMSVILLE</t>
  </si>
  <si>
    <t>140207</t>
  </si>
  <si>
    <t>SWEET HOME</t>
  </si>
  <si>
    <t>140301</t>
  </si>
  <si>
    <t>EAST AURORA</t>
  </si>
  <si>
    <t>140600</t>
  </si>
  <si>
    <t>BUFFALO</t>
  </si>
  <si>
    <t>140701</t>
  </si>
  <si>
    <t>CHEEKTOWAGA</t>
  </si>
  <si>
    <t>140702</t>
  </si>
  <si>
    <t>MARYVALE</t>
  </si>
  <si>
    <t>140703</t>
  </si>
  <si>
    <t>CLEVELAND HILL</t>
  </si>
  <si>
    <t>140707</t>
  </si>
  <si>
    <t>DEPEW</t>
  </si>
  <si>
    <t>140709</t>
  </si>
  <si>
    <t>SLOAN</t>
  </si>
  <si>
    <t>140801</t>
  </si>
  <si>
    <t>CLARENCE</t>
  </si>
  <si>
    <t>141101</t>
  </si>
  <si>
    <t>SPRINGVILLE-GR</t>
  </si>
  <si>
    <t>141201</t>
  </si>
  <si>
    <t>EDEN</t>
  </si>
  <si>
    <t>141301</t>
  </si>
  <si>
    <t>IROQUOIS</t>
  </si>
  <si>
    <t>141401</t>
  </si>
  <si>
    <t>EVANS-BRANT</t>
  </si>
  <si>
    <t>141501</t>
  </si>
  <si>
    <t>GRAND ISLAND</t>
  </si>
  <si>
    <t>141601</t>
  </si>
  <si>
    <t>HAMBURG</t>
  </si>
  <si>
    <t>141604</t>
  </si>
  <si>
    <t>FRONTIER</t>
  </si>
  <si>
    <t>141701</t>
  </si>
  <si>
    <t>HOLLAND</t>
  </si>
  <si>
    <t>141800</t>
  </si>
  <si>
    <t>LACKAWANNA</t>
  </si>
  <si>
    <t>141901</t>
  </si>
  <si>
    <t>LANCASTER</t>
  </si>
  <si>
    <t>142101</t>
  </si>
  <si>
    <t>AKRON</t>
  </si>
  <si>
    <t>142201</t>
  </si>
  <si>
    <t>NORTH COLLINS</t>
  </si>
  <si>
    <t>142301</t>
  </si>
  <si>
    <t>ORCHARD PARK</t>
  </si>
  <si>
    <t>142500</t>
  </si>
  <si>
    <t>TONAWANDA</t>
  </si>
  <si>
    <t>142601</t>
  </si>
  <si>
    <t>KENMORE</t>
  </si>
  <si>
    <t>142801</t>
  </si>
  <si>
    <t>WEST SENECA</t>
  </si>
  <si>
    <t>150203</t>
  </si>
  <si>
    <t>CROWN POINT</t>
  </si>
  <si>
    <t>150601</t>
  </si>
  <si>
    <t>KEENE</t>
  </si>
  <si>
    <t>150801</t>
  </si>
  <si>
    <t>MINERVA</t>
  </si>
  <si>
    <t>150901</t>
  </si>
  <si>
    <t>MORIAH</t>
  </si>
  <si>
    <t>151001</t>
  </si>
  <si>
    <t>NEWCOMB</t>
  </si>
  <si>
    <t>151102</t>
  </si>
  <si>
    <t>LAKE PLACID</t>
  </si>
  <si>
    <t>151401</t>
  </si>
  <si>
    <t>SCHROON LAKE</t>
  </si>
  <si>
    <t>151501</t>
  </si>
  <si>
    <t>TICONDEROGA</t>
  </si>
  <si>
    <t>151701</t>
  </si>
  <si>
    <t>WILLSBORO</t>
  </si>
  <si>
    <t>151801</t>
  </si>
  <si>
    <t>BOQUET VALLEY</t>
  </si>
  <si>
    <t>160101</t>
  </si>
  <si>
    <t>TUPPER LAKE</t>
  </si>
  <si>
    <t>160801</t>
  </si>
  <si>
    <t>CHATEAUGAY</t>
  </si>
  <si>
    <t>161201</t>
  </si>
  <si>
    <t>SALMON RIVER</t>
  </si>
  <si>
    <t>161401</t>
  </si>
  <si>
    <t>SARANAC LAKE</t>
  </si>
  <si>
    <t>161501</t>
  </si>
  <si>
    <t>MALONE</t>
  </si>
  <si>
    <t>161601</t>
  </si>
  <si>
    <t>BRUSHTON MOIRA</t>
  </si>
  <si>
    <t>161801</t>
  </si>
  <si>
    <t>ST REGIS FALLS</t>
  </si>
  <si>
    <t>170301</t>
  </si>
  <si>
    <t>WHEELERVILLE</t>
  </si>
  <si>
    <t>170500</t>
  </si>
  <si>
    <t>GLOVERSVILLE</t>
  </si>
  <si>
    <t>170600</t>
  </si>
  <si>
    <t>JOHNSTOWN</t>
  </si>
  <si>
    <t>170801</t>
  </si>
  <si>
    <t>MAYFIELD</t>
  </si>
  <si>
    <t>170901</t>
  </si>
  <si>
    <t>NORTHVILLE</t>
  </si>
  <si>
    <t>171102</t>
  </si>
  <si>
    <t>BROADALBIN-PER</t>
  </si>
  <si>
    <t>180202</t>
  </si>
  <si>
    <t>ALEXANDER</t>
  </si>
  <si>
    <t>180300</t>
  </si>
  <si>
    <t>BATAVIA</t>
  </si>
  <si>
    <t>180701</t>
  </si>
  <si>
    <t>BYRON BERGEN</t>
  </si>
  <si>
    <t>180901</t>
  </si>
  <si>
    <t>ELBA</t>
  </si>
  <si>
    <t>181001</t>
  </si>
  <si>
    <t>LE ROY</t>
  </si>
  <si>
    <t>181101</t>
  </si>
  <si>
    <t>OAKFIELD ALABA</t>
  </si>
  <si>
    <t>181201</t>
  </si>
  <si>
    <t>PAVILION</t>
  </si>
  <si>
    <t>181302</t>
  </si>
  <si>
    <t>PEMBROKE</t>
  </si>
  <si>
    <t>190301</t>
  </si>
  <si>
    <t>CAIRO-DURHAM</t>
  </si>
  <si>
    <t>190401</t>
  </si>
  <si>
    <t>CATSKILL</t>
  </si>
  <si>
    <t>190501</t>
  </si>
  <si>
    <t>COXSACKIE ATHE</t>
  </si>
  <si>
    <t>190701</t>
  </si>
  <si>
    <t>GREENVILLE</t>
  </si>
  <si>
    <t>190901</t>
  </si>
  <si>
    <t>HUNTER TANNERS</t>
  </si>
  <si>
    <t>191401</t>
  </si>
  <si>
    <t>WINDHAM ASHLAN</t>
  </si>
  <si>
    <t>200401</t>
  </si>
  <si>
    <t>INDIAN LAKE</t>
  </si>
  <si>
    <t>200601</t>
  </si>
  <si>
    <t>LAKE PLEASANT</t>
  </si>
  <si>
    <t>200701</t>
  </si>
  <si>
    <t>LONG LAKE</t>
  </si>
  <si>
    <t>200901</t>
  </si>
  <si>
    <t>WELLS</t>
  </si>
  <si>
    <t>210302</t>
  </si>
  <si>
    <t>WEST CANADA VA</t>
  </si>
  <si>
    <t>210402</t>
  </si>
  <si>
    <t>FRANKFORT-SCHU</t>
  </si>
  <si>
    <t>210601</t>
  </si>
  <si>
    <t>HERKIMER</t>
  </si>
  <si>
    <t>210800</t>
  </si>
  <si>
    <t>LITTLE FALLS</t>
  </si>
  <si>
    <t>211003</t>
  </si>
  <si>
    <t>DOLGEVILLE</t>
  </si>
  <si>
    <t>211103</t>
  </si>
  <si>
    <t>POLAND</t>
  </si>
  <si>
    <t>211701</t>
  </si>
  <si>
    <t>VAN HORNSVILLE</t>
  </si>
  <si>
    <t>211901</t>
  </si>
  <si>
    <t>TOWN OF WEBB</t>
  </si>
  <si>
    <t>212001</t>
  </si>
  <si>
    <t>MT MARKHAM CSD</t>
  </si>
  <si>
    <t>212101</t>
  </si>
  <si>
    <t>CENTRAL VALLEY</t>
  </si>
  <si>
    <t>220101</t>
  </si>
  <si>
    <t>S. JEFFERSON</t>
  </si>
  <si>
    <t>220202</t>
  </si>
  <si>
    <t>ALEXANDRIA</t>
  </si>
  <si>
    <t>220301</t>
  </si>
  <si>
    <t>INDIAN RIVER</t>
  </si>
  <si>
    <t>220401</t>
  </si>
  <si>
    <t>GENERAL BROWN</t>
  </si>
  <si>
    <t>220701</t>
  </si>
  <si>
    <t>THOUSAND ISLAN</t>
  </si>
  <si>
    <t>220909</t>
  </si>
  <si>
    <t>BELLEVILLE-HEN</t>
  </si>
  <si>
    <t>221001</t>
  </si>
  <si>
    <t>SACKETS HARBOR</t>
  </si>
  <si>
    <t>221301</t>
  </si>
  <si>
    <t>LYME</t>
  </si>
  <si>
    <t>221401</t>
  </si>
  <si>
    <t>LA FARGEVILLE</t>
  </si>
  <si>
    <t>222000</t>
  </si>
  <si>
    <t>WATERTOWN</t>
  </si>
  <si>
    <t>222201</t>
  </si>
  <si>
    <t>CARTHAGE</t>
  </si>
  <si>
    <t>230201</t>
  </si>
  <si>
    <t>COPENHAGEN</t>
  </si>
  <si>
    <t>230301</t>
  </si>
  <si>
    <t>HARRISVILLE</t>
  </si>
  <si>
    <t>230901</t>
  </si>
  <si>
    <t>LOWVILLE</t>
  </si>
  <si>
    <t>231101</t>
  </si>
  <si>
    <t>SOUTH LEWIS</t>
  </si>
  <si>
    <t>231301</t>
  </si>
  <si>
    <t>BEAVER RIVER</t>
  </si>
  <si>
    <t>240101</t>
  </si>
  <si>
    <t>AVON</t>
  </si>
  <si>
    <t>240201</t>
  </si>
  <si>
    <t>CALEDONIA MUMF</t>
  </si>
  <si>
    <t>240401</t>
  </si>
  <si>
    <t>GENESEO</t>
  </si>
  <si>
    <t>240801</t>
  </si>
  <si>
    <t>LIVONIA</t>
  </si>
  <si>
    <t>240901</t>
  </si>
  <si>
    <t>MOUNT MORRIS</t>
  </si>
  <si>
    <t>241001</t>
  </si>
  <si>
    <t>DANSVILLE</t>
  </si>
  <si>
    <t>241101</t>
  </si>
  <si>
    <t>DALTON-NUNDA</t>
  </si>
  <si>
    <t>241701</t>
  </si>
  <si>
    <t>YORK</t>
  </si>
  <si>
    <t>250109</t>
  </si>
  <si>
    <t>BROOKFIELD</t>
  </si>
  <si>
    <t>250201</t>
  </si>
  <si>
    <t>CAZENOVIA</t>
  </si>
  <si>
    <t>250301</t>
  </si>
  <si>
    <t>DE RUYTER</t>
  </si>
  <si>
    <t>250401</t>
  </si>
  <si>
    <t>MORRISVILLE EA</t>
  </si>
  <si>
    <t>250701</t>
  </si>
  <si>
    <t>HAMILTON</t>
  </si>
  <si>
    <t>250901</t>
  </si>
  <si>
    <t>CANASTOTA</t>
  </si>
  <si>
    <t>251101</t>
  </si>
  <si>
    <t>MADISON</t>
  </si>
  <si>
    <t>251400</t>
  </si>
  <si>
    <t>ONEIDA CITY</t>
  </si>
  <si>
    <t>251501</t>
  </si>
  <si>
    <t>STOCKBRIDGE VA</t>
  </si>
  <si>
    <t>251601</t>
  </si>
  <si>
    <t>CHITTENANGO</t>
  </si>
  <si>
    <t>260101</t>
  </si>
  <si>
    <t>BRIGHTON</t>
  </si>
  <si>
    <t>260401</t>
  </si>
  <si>
    <t>GATES CHILI</t>
  </si>
  <si>
    <t>260501</t>
  </si>
  <si>
    <t>GREECE</t>
  </si>
  <si>
    <t>260801</t>
  </si>
  <si>
    <t>E. IRONDEQUOIT</t>
  </si>
  <si>
    <t>260803</t>
  </si>
  <si>
    <t>W. IRONDEQUOIT</t>
  </si>
  <si>
    <t>260901</t>
  </si>
  <si>
    <t>HONEOYE FALLS</t>
  </si>
  <si>
    <t>261001</t>
  </si>
  <si>
    <t>SPENCERPORT</t>
  </si>
  <si>
    <t>261101</t>
  </si>
  <si>
    <t>HILTON</t>
  </si>
  <si>
    <t>261201</t>
  </si>
  <si>
    <t>PENFIELD</t>
  </si>
  <si>
    <t>261301</t>
  </si>
  <si>
    <t>FAIRPORT</t>
  </si>
  <si>
    <t>261313</t>
  </si>
  <si>
    <t>EAST ROCHESTER</t>
  </si>
  <si>
    <t>261401</t>
  </si>
  <si>
    <t>PITTSFORD</t>
  </si>
  <si>
    <t>261501</t>
  </si>
  <si>
    <t>CHURCHVILLE CH</t>
  </si>
  <si>
    <t>261600</t>
  </si>
  <si>
    <t>ROCHESTER</t>
  </si>
  <si>
    <t>261701</t>
  </si>
  <si>
    <t>RUSH HENRIETTA</t>
  </si>
  <si>
    <t>261801</t>
  </si>
  <si>
    <t>BROCKPORT</t>
  </si>
  <si>
    <t>261901</t>
  </si>
  <si>
    <t>WEBSTER</t>
  </si>
  <si>
    <t>262001</t>
  </si>
  <si>
    <t>WHEATLAND CHIL</t>
  </si>
  <si>
    <t>270100</t>
  </si>
  <si>
    <t>AMSTERDAM</t>
  </si>
  <si>
    <t>270301</t>
  </si>
  <si>
    <t>CANAJOHARIE</t>
  </si>
  <si>
    <t>270601</t>
  </si>
  <si>
    <t>FONDA FULTONVI</t>
  </si>
  <si>
    <t>270701</t>
  </si>
  <si>
    <t>FORT PLAIN</t>
  </si>
  <si>
    <t>271201</t>
  </si>
  <si>
    <t>OP-EPH-ST JHNS</t>
  </si>
  <si>
    <t>280100</t>
  </si>
  <si>
    <t>GLEN COVE</t>
  </si>
  <si>
    <t>280201</t>
  </si>
  <si>
    <t>HEMPSTEAD</t>
  </si>
  <si>
    <t>280202</t>
  </si>
  <si>
    <t>UNIONDALE</t>
  </si>
  <si>
    <t>280203</t>
  </si>
  <si>
    <t>EAST MEADOW</t>
  </si>
  <si>
    <t>280204</t>
  </si>
  <si>
    <t>NORTH BELLMORE</t>
  </si>
  <si>
    <t>280205</t>
  </si>
  <si>
    <t>LEVITTOWN</t>
  </si>
  <si>
    <t>280206</t>
  </si>
  <si>
    <t>SEAFORD</t>
  </si>
  <si>
    <t>280207</t>
  </si>
  <si>
    <t>BELLMORE</t>
  </si>
  <si>
    <t>280208</t>
  </si>
  <si>
    <t>ROOSEVELT</t>
  </si>
  <si>
    <t>280209</t>
  </si>
  <si>
    <t>FREEPORT</t>
  </si>
  <si>
    <t>280210</t>
  </si>
  <si>
    <t>BALDWIN</t>
  </si>
  <si>
    <t>280211</t>
  </si>
  <si>
    <t>OCEANSIDE</t>
  </si>
  <si>
    <t>280212</t>
  </si>
  <si>
    <t>MALVERNE</t>
  </si>
  <si>
    <t>280213</t>
  </si>
  <si>
    <t>V STR THIRTEEN</t>
  </si>
  <si>
    <t>280214</t>
  </si>
  <si>
    <t>HEWLETT WOODME</t>
  </si>
  <si>
    <t>280215</t>
  </si>
  <si>
    <t>LAWRENCE</t>
  </si>
  <si>
    <t>280216</t>
  </si>
  <si>
    <t>ELMONT</t>
  </si>
  <si>
    <t>280217</t>
  </si>
  <si>
    <t>FRANKLIN SQUAR</t>
  </si>
  <si>
    <t>280218</t>
  </si>
  <si>
    <t>GARDEN CITY</t>
  </si>
  <si>
    <t>280219</t>
  </si>
  <si>
    <t>EAST ROCKAWAY</t>
  </si>
  <si>
    <t>280220</t>
  </si>
  <si>
    <t>LYNBROOK</t>
  </si>
  <si>
    <t>280221</t>
  </si>
  <si>
    <t>ROCKVILLE CENT</t>
  </si>
  <si>
    <t>280222</t>
  </si>
  <si>
    <t>FLORAL PARK</t>
  </si>
  <si>
    <t>280223</t>
  </si>
  <si>
    <t>WANTAGH</t>
  </si>
  <si>
    <t>280224</t>
  </si>
  <si>
    <t>V STR TWENTY-F</t>
  </si>
  <si>
    <t>280225</t>
  </si>
  <si>
    <t>MERRICK</t>
  </si>
  <si>
    <t>280226</t>
  </si>
  <si>
    <t>ISLAND TREES</t>
  </si>
  <si>
    <t>280227</t>
  </si>
  <si>
    <t>WEST HEMPSTEAD</t>
  </si>
  <si>
    <t>280229</t>
  </si>
  <si>
    <t>NORTH MERRICK</t>
  </si>
  <si>
    <t>280230</t>
  </si>
  <si>
    <t>VALLEY STR UF</t>
  </si>
  <si>
    <t>280231</t>
  </si>
  <si>
    <t>ISLAND PARK</t>
  </si>
  <si>
    <t>280251</t>
  </si>
  <si>
    <t>VALLEY STR CHS</t>
  </si>
  <si>
    <t>280252</t>
  </si>
  <si>
    <t>SEWANHAKA</t>
  </si>
  <si>
    <t>280253</t>
  </si>
  <si>
    <t>BELLMORE-MERRI</t>
  </si>
  <si>
    <t>280300</t>
  </si>
  <si>
    <t>LONG BEACH</t>
  </si>
  <si>
    <t>280401</t>
  </si>
  <si>
    <t>WESTBURY</t>
  </si>
  <si>
    <t>280402</t>
  </si>
  <si>
    <t>EAST WILLISTON</t>
  </si>
  <si>
    <t>280403</t>
  </si>
  <si>
    <t>ROSLYN</t>
  </si>
  <si>
    <t>280404</t>
  </si>
  <si>
    <t>PORT WASHINGTO</t>
  </si>
  <si>
    <t>280405</t>
  </si>
  <si>
    <t>NEW HYDE PARK</t>
  </si>
  <si>
    <t>280406</t>
  </si>
  <si>
    <t>MANHASSET</t>
  </si>
  <si>
    <t>280407</t>
  </si>
  <si>
    <t>GREAT NECK</t>
  </si>
  <si>
    <t>280409</t>
  </si>
  <si>
    <t>HERRICKS</t>
  </si>
  <si>
    <t>280410</t>
  </si>
  <si>
    <t>MINEOLA</t>
  </si>
  <si>
    <t>280411</t>
  </si>
  <si>
    <t>CARLE PLACE</t>
  </si>
  <si>
    <t>280501</t>
  </si>
  <si>
    <t>NORTH SHORE</t>
  </si>
  <si>
    <t>280502</t>
  </si>
  <si>
    <t>SYOSSET</t>
  </si>
  <si>
    <t>280503</t>
  </si>
  <si>
    <t>LOCUST VALLEY</t>
  </si>
  <si>
    <t>280504</t>
  </si>
  <si>
    <t>PLAINVIEW</t>
  </si>
  <si>
    <t>280506</t>
  </si>
  <si>
    <t>OYSTER BAY</t>
  </si>
  <si>
    <t>280515</t>
  </si>
  <si>
    <t>JERICHO</t>
  </si>
  <si>
    <t>280517</t>
  </si>
  <si>
    <t>HICKSVILLE</t>
  </si>
  <si>
    <t>280518</t>
  </si>
  <si>
    <t>PLAINEDGE</t>
  </si>
  <si>
    <t>280521</t>
  </si>
  <si>
    <t>BETHPAGE</t>
  </si>
  <si>
    <t>280522</t>
  </si>
  <si>
    <t>FARMINGDALE</t>
  </si>
  <si>
    <t>280523</t>
  </si>
  <si>
    <t>MASSAPEQUA</t>
  </si>
  <si>
    <t>300000</t>
  </si>
  <si>
    <t>NEW YORK CITY</t>
  </si>
  <si>
    <t>400301</t>
  </si>
  <si>
    <t>LEWISTON PORTE</t>
  </si>
  <si>
    <t>400400</t>
  </si>
  <si>
    <t>LOCKPORT</t>
  </si>
  <si>
    <t>400601</t>
  </si>
  <si>
    <t>NEWFANE</t>
  </si>
  <si>
    <t>400701</t>
  </si>
  <si>
    <t>NIAGARA WHEATF</t>
  </si>
  <si>
    <t>400800</t>
  </si>
  <si>
    <t>NIAGARA FALLS</t>
  </si>
  <si>
    <t>400900</t>
  </si>
  <si>
    <t>N. TONAWANDA</t>
  </si>
  <si>
    <t>401001</t>
  </si>
  <si>
    <t>STARPOINT</t>
  </si>
  <si>
    <t>401201</t>
  </si>
  <si>
    <t>ROYALTON HARTL</t>
  </si>
  <si>
    <t>401301</t>
  </si>
  <si>
    <t>BARKER</t>
  </si>
  <si>
    <t>401501</t>
  </si>
  <si>
    <t>WILSON</t>
  </si>
  <si>
    <t>410401</t>
  </si>
  <si>
    <t>ADIRONDACK</t>
  </si>
  <si>
    <t>410601</t>
  </si>
  <si>
    <t>CAMDEN</t>
  </si>
  <si>
    <t>411101</t>
  </si>
  <si>
    <t>CLINTON</t>
  </si>
  <si>
    <t>411501</t>
  </si>
  <si>
    <t>NEW HARTFORD</t>
  </si>
  <si>
    <t>411504</t>
  </si>
  <si>
    <t>NEW YORK MILLS</t>
  </si>
  <si>
    <t>411603</t>
  </si>
  <si>
    <t>SAUQUOIT VALLE</t>
  </si>
  <si>
    <t>411701</t>
  </si>
  <si>
    <t>REMSEN</t>
  </si>
  <si>
    <t>411800</t>
  </si>
  <si>
    <t>ROME</t>
  </si>
  <si>
    <t>411902</t>
  </si>
  <si>
    <t>WATERVILLE</t>
  </si>
  <si>
    <t>412000</t>
  </si>
  <si>
    <t>SHERRILL</t>
  </si>
  <si>
    <t>412201</t>
  </si>
  <si>
    <t>HOLLAND PATENT</t>
  </si>
  <si>
    <t>412300</t>
  </si>
  <si>
    <t>UTICA</t>
  </si>
  <si>
    <t>412801</t>
  </si>
  <si>
    <t>WESTMORELAND</t>
  </si>
  <si>
    <t>412901</t>
  </si>
  <si>
    <t>ORISKANY</t>
  </si>
  <si>
    <t>412902</t>
  </si>
  <si>
    <t>WHITESBORO</t>
  </si>
  <si>
    <t>420101</t>
  </si>
  <si>
    <t>WEST GENESEE</t>
  </si>
  <si>
    <t>420303</t>
  </si>
  <si>
    <t>NORTH SYRACUSE</t>
  </si>
  <si>
    <t>420401</t>
  </si>
  <si>
    <t>E SYRACUSE-MIN</t>
  </si>
  <si>
    <t>420411</t>
  </si>
  <si>
    <t>JAMESVILLE-DEW</t>
  </si>
  <si>
    <t>420501</t>
  </si>
  <si>
    <t>JORDAN ELBRIDG</t>
  </si>
  <si>
    <t>420601</t>
  </si>
  <si>
    <t>FABIUS-POMPEY</t>
  </si>
  <si>
    <t>420701</t>
  </si>
  <si>
    <t>WESTHILL</t>
  </si>
  <si>
    <t>420702</t>
  </si>
  <si>
    <t>SOLVAY</t>
  </si>
  <si>
    <t>420807</t>
  </si>
  <si>
    <t>LA FAYETTE</t>
  </si>
  <si>
    <t>420901</t>
  </si>
  <si>
    <t>BALDWINSVILLE</t>
  </si>
  <si>
    <t>421001</t>
  </si>
  <si>
    <t>FAYETTEVILLE</t>
  </si>
  <si>
    <t>421101</t>
  </si>
  <si>
    <t>MARCELLUS</t>
  </si>
  <si>
    <t>421201</t>
  </si>
  <si>
    <t>ONONDAGA</t>
  </si>
  <si>
    <t>421501</t>
  </si>
  <si>
    <t>LIVERPOOL</t>
  </si>
  <si>
    <t>421504</t>
  </si>
  <si>
    <t>LYNCOURT</t>
  </si>
  <si>
    <t>421601</t>
  </si>
  <si>
    <t>SKANEATELES</t>
  </si>
  <si>
    <t>421800</t>
  </si>
  <si>
    <t>SYRACUSE</t>
  </si>
  <si>
    <t>421902</t>
  </si>
  <si>
    <t>TULLY</t>
  </si>
  <si>
    <t>430300</t>
  </si>
  <si>
    <t>CANANDAIGUA</t>
  </si>
  <si>
    <t>430501</t>
  </si>
  <si>
    <t>EAST BLOOMFIEL</t>
  </si>
  <si>
    <t>430700</t>
  </si>
  <si>
    <t>GENEVA</t>
  </si>
  <si>
    <t>430901</t>
  </si>
  <si>
    <t>GORHAM-MIDDLES</t>
  </si>
  <si>
    <t>431101</t>
  </si>
  <si>
    <t>MANCHSTR-SHRTS</t>
  </si>
  <si>
    <t>431201</t>
  </si>
  <si>
    <t>NAPLES</t>
  </si>
  <si>
    <t>431301</t>
  </si>
  <si>
    <t>PHELPS-CLIFTON</t>
  </si>
  <si>
    <t>431401</t>
  </si>
  <si>
    <t>HONEOYE</t>
  </si>
  <si>
    <t>431701</t>
  </si>
  <si>
    <t>VICTOR</t>
  </si>
  <si>
    <t>440102</t>
  </si>
  <si>
    <t>WASHINGTONVILL</t>
  </si>
  <si>
    <t>440201</t>
  </si>
  <si>
    <t>CHESTER</t>
  </si>
  <si>
    <t>440301</t>
  </si>
  <si>
    <t>CORNWALL</t>
  </si>
  <si>
    <t>440401</t>
  </si>
  <si>
    <t>PINE BUSH</t>
  </si>
  <si>
    <t>440601</t>
  </si>
  <si>
    <t>GOSHEN</t>
  </si>
  <si>
    <t>440901</t>
  </si>
  <si>
    <t>HIGHLAND FALLS</t>
  </si>
  <si>
    <t>441000</t>
  </si>
  <si>
    <t>MIDDLETOWN</t>
  </si>
  <si>
    <t>441101</t>
  </si>
  <si>
    <t>MINISINK VALLE</t>
  </si>
  <si>
    <t>441201</t>
  </si>
  <si>
    <t>MONROE WOODBUR</t>
  </si>
  <si>
    <t>441202</t>
  </si>
  <si>
    <t>KIRYAS JOEL</t>
  </si>
  <si>
    <t>441301</t>
  </si>
  <si>
    <t>VALLEY-MONTGMR</t>
  </si>
  <si>
    <t>441600</t>
  </si>
  <si>
    <t>NEWBURGH</t>
  </si>
  <si>
    <t>441800</t>
  </si>
  <si>
    <t>PORT JERVIS</t>
  </si>
  <si>
    <t>441903</t>
  </si>
  <si>
    <t>TUXEDO</t>
  </si>
  <si>
    <t>442101</t>
  </si>
  <si>
    <t>WARWICK VALLEY</t>
  </si>
  <si>
    <t>442111</t>
  </si>
  <si>
    <t>GREENWOOD LAKE</t>
  </si>
  <si>
    <t>442115</t>
  </si>
  <si>
    <t>FLORIDA</t>
  </si>
  <si>
    <t>450101</t>
  </si>
  <si>
    <t>ALBION</t>
  </si>
  <si>
    <t>450607</t>
  </si>
  <si>
    <t>KENDALL</t>
  </si>
  <si>
    <t>450704</t>
  </si>
  <si>
    <t>HOLLEY</t>
  </si>
  <si>
    <t>450801</t>
  </si>
  <si>
    <t>MEDINA</t>
  </si>
  <si>
    <t>451001</t>
  </si>
  <si>
    <t>LYNDONVILLE</t>
  </si>
  <si>
    <t>460102</t>
  </si>
  <si>
    <t>ALTMAR PARISH</t>
  </si>
  <si>
    <t>460500</t>
  </si>
  <si>
    <t>FULTON</t>
  </si>
  <si>
    <t>460701</t>
  </si>
  <si>
    <t>HANNIBAL</t>
  </si>
  <si>
    <t>460801</t>
  </si>
  <si>
    <t>CENTRAL SQUARE</t>
  </si>
  <si>
    <t>460901</t>
  </si>
  <si>
    <t>MEXICO</t>
  </si>
  <si>
    <t>461300</t>
  </si>
  <si>
    <t>OSWEGO</t>
  </si>
  <si>
    <t>461801</t>
  </si>
  <si>
    <t>PULASKI</t>
  </si>
  <si>
    <t>461901</t>
  </si>
  <si>
    <t>SANDY CREEK</t>
  </si>
  <si>
    <t>462001</t>
  </si>
  <si>
    <t>PHOENIX</t>
  </si>
  <si>
    <t>470202</t>
  </si>
  <si>
    <t>GLBTSVLLE-MT U</t>
  </si>
  <si>
    <t>470501</t>
  </si>
  <si>
    <t>EDMESTON</t>
  </si>
  <si>
    <t>470801</t>
  </si>
  <si>
    <t>LAURENS</t>
  </si>
  <si>
    <t>470901</t>
  </si>
  <si>
    <t>SCHENEVUS</t>
  </si>
  <si>
    <t>471101</t>
  </si>
  <si>
    <t>MILFORD</t>
  </si>
  <si>
    <t>471201</t>
  </si>
  <si>
    <t>MORRIS</t>
  </si>
  <si>
    <t>471400</t>
  </si>
  <si>
    <t>ONEONTA</t>
  </si>
  <si>
    <t>471601</t>
  </si>
  <si>
    <t>OTEGO-UNADILLA</t>
  </si>
  <si>
    <t>471701</t>
  </si>
  <si>
    <t>COOPERSTOWN</t>
  </si>
  <si>
    <t>472001</t>
  </si>
  <si>
    <t>RICHFIELD SPRI</t>
  </si>
  <si>
    <t>472202</t>
  </si>
  <si>
    <t>CHERRY VLY-SPR</t>
  </si>
  <si>
    <t>472506</t>
  </si>
  <si>
    <t>WORCESTER</t>
  </si>
  <si>
    <t>480101</t>
  </si>
  <si>
    <t>MAHOPAC</t>
  </si>
  <si>
    <t>480102</t>
  </si>
  <si>
    <t>CARMEL</t>
  </si>
  <si>
    <t>480401</t>
  </si>
  <si>
    <t>HALDANE</t>
  </si>
  <si>
    <t>480404</t>
  </si>
  <si>
    <t>GARRISON</t>
  </si>
  <si>
    <t>480503</t>
  </si>
  <si>
    <t>PUTNAM VALLEY</t>
  </si>
  <si>
    <t>480601</t>
  </si>
  <si>
    <t>BREWSTER</t>
  </si>
  <si>
    <t>490101</t>
  </si>
  <si>
    <t>BERLIN</t>
  </si>
  <si>
    <t>490202</t>
  </si>
  <si>
    <t>BRUNSWICK CENT</t>
  </si>
  <si>
    <t>490301</t>
  </si>
  <si>
    <t>EAST GREENBUSH</t>
  </si>
  <si>
    <t>490501</t>
  </si>
  <si>
    <t>HOOSICK FALLS</t>
  </si>
  <si>
    <t>490601</t>
  </si>
  <si>
    <t>LANSINGBURGH</t>
  </si>
  <si>
    <t>490804</t>
  </si>
  <si>
    <t>WYNANTSKILL</t>
  </si>
  <si>
    <t>491200</t>
  </si>
  <si>
    <t>RENSSELAER</t>
  </si>
  <si>
    <t>491302</t>
  </si>
  <si>
    <t>AVERILL PARK</t>
  </si>
  <si>
    <t>491401</t>
  </si>
  <si>
    <t>HOOSIC VALLEY</t>
  </si>
  <si>
    <t>491501</t>
  </si>
  <si>
    <t>SCHODACK</t>
  </si>
  <si>
    <t>491700</t>
  </si>
  <si>
    <t>TROY</t>
  </si>
  <si>
    <t>500101</t>
  </si>
  <si>
    <t>CLARKSTOWN</t>
  </si>
  <si>
    <t>500108</t>
  </si>
  <si>
    <t>NANUET</t>
  </si>
  <si>
    <t>500201</t>
  </si>
  <si>
    <t>HAVERSTRAW-ST</t>
  </si>
  <si>
    <t>500301</t>
  </si>
  <si>
    <t>S. ORANGETOWN</t>
  </si>
  <si>
    <t>500304</t>
  </si>
  <si>
    <t>NYACK</t>
  </si>
  <si>
    <t>500308</t>
  </si>
  <si>
    <t>PEARL RIVER</t>
  </si>
  <si>
    <t>500401</t>
  </si>
  <si>
    <t>SUFFERN</t>
  </si>
  <si>
    <t>500402</t>
  </si>
  <si>
    <t>EAST RAMAPO</t>
  </si>
  <si>
    <t>510101</t>
  </si>
  <si>
    <t>BRASHER FALLS</t>
  </si>
  <si>
    <t>510201</t>
  </si>
  <si>
    <t>CANTON</t>
  </si>
  <si>
    <t>510401</t>
  </si>
  <si>
    <t>CLIFTON FINE</t>
  </si>
  <si>
    <t>510501</t>
  </si>
  <si>
    <t>COLTON PIERREP</t>
  </si>
  <si>
    <t>511101</t>
  </si>
  <si>
    <t>GOUVERNEUR</t>
  </si>
  <si>
    <t>511201</t>
  </si>
  <si>
    <t>HAMMOND</t>
  </si>
  <si>
    <t>511301</t>
  </si>
  <si>
    <t>HERMON DEKALB</t>
  </si>
  <si>
    <t>511602</t>
  </si>
  <si>
    <t>LISBON</t>
  </si>
  <si>
    <t>511901</t>
  </si>
  <si>
    <t>MADRID WADDING</t>
  </si>
  <si>
    <t>512001</t>
  </si>
  <si>
    <t>MASSENA</t>
  </si>
  <si>
    <t>512101</t>
  </si>
  <si>
    <t>MORRISTOWN</t>
  </si>
  <si>
    <t>512201</t>
  </si>
  <si>
    <t>NORWOOD NORFOL</t>
  </si>
  <si>
    <t>512300</t>
  </si>
  <si>
    <t>OGDENSBURG</t>
  </si>
  <si>
    <t>512404</t>
  </si>
  <si>
    <t>HEUVELTON</t>
  </si>
  <si>
    <t>512501</t>
  </si>
  <si>
    <t>PARISHVILLE</t>
  </si>
  <si>
    <t>512902</t>
  </si>
  <si>
    <t>POTSDAM</t>
  </si>
  <si>
    <t>513102</t>
  </si>
  <si>
    <t>EDWARDS-KNOX</t>
  </si>
  <si>
    <t>520101</t>
  </si>
  <si>
    <t>BURNT HILLS</t>
  </si>
  <si>
    <t>520302</t>
  </si>
  <si>
    <t>SHENENDEHOWA</t>
  </si>
  <si>
    <t>520401</t>
  </si>
  <si>
    <t>CORINTH</t>
  </si>
  <si>
    <t>520601</t>
  </si>
  <si>
    <t>EDINBURG</t>
  </si>
  <si>
    <t>520701</t>
  </si>
  <si>
    <t>GALWAY</t>
  </si>
  <si>
    <t>521200</t>
  </si>
  <si>
    <t>MECHANICVILLE</t>
  </si>
  <si>
    <t>521301</t>
  </si>
  <si>
    <t>BALLSTON SPA</t>
  </si>
  <si>
    <t>521401</t>
  </si>
  <si>
    <t>S. GLENS FALLS</t>
  </si>
  <si>
    <t>521701</t>
  </si>
  <si>
    <t>SCHUYLERVILLE</t>
  </si>
  <si>
    <t>521800</t>
  </si>
  <si>
    <t>SARATOGA SPRIN</t>
  </si>
  <si>
    <t>522001</t>
  </si>
  <si>
    <t>STILLWATER</t>
  </si>
  <si>
    <t>522101</t>
  </si>
  <si>
    <t>WATERFORD</t>
  </si>
  <si>
    <t>530101</t>
  </si>
  <si>
    <t>DUANESBURG</t>
  </si>
  <si>
    <t>530202</t>
  </si>
  <si>
    <t>SCOTIA GLENVIL</t>
  </si>
  <si>
    <t>530301</t>
  </si>
  <si>
    <t>NISKAYUNA</t>
  </si>
  <si>
    <t>530501</t>
  </si>
  <si>
    <t>SCHALMONT</t>
  </si>
  <si>
    <t>530515</t>
  </si>
  <si>
    <t>MOHONASEN</t>
  </si>
  <si>
    <t>530600</t>
  </si>
  <si>
    <t>SCHENECTADY</t>
  </si>
  <si>
    <t>540801</t>
  </si>
  <si>
    <t>GILBOA CONESVI</t>
  </si>
  <si>
    <t>540901</t>
  </si>
  <si>
    <t>JEFFERSON</t>
  </si>
  <si>
    <t>541001</t>
  </si>
  <si>
    <t>MIDDLEBURGH</t>
  </si>
  <si>
    <t>541102</t>
  </si>
  <si>
    <t>COBLESKL-RICHM</t>
  </si>
  <si>
    <t>541201</t>
  </si>
  <si>
    <t>SCHOHARIE</t>
  </si>
  <si>
    <t>541401</t>
  </si>
  <si>
    <t>SHARON SPRINGS</t>
  </si>
  <si>
    <t>550101</t>
  </si>
  <si>
    <t>ODESSA MONTOUR</t>
  </si>
  <si>
    <t>550301</t>
  </si>
  <si>
    <t>WATKINS GLEN</t>
  </si>
  <si>
    <t>560501</t>
  </si>
  <si>
    <t>SOUTH SENECA</t>
  </si>
  <si>
    <t>560603</t>
  </si>
  <si>
    <t>ROMULUS</t>
  </si>
  <si>
    <t>560701</t>
  </si>
  <si>
    <t>SENECA FALLS</t>
  </si>
  <si>
    <t>561006</t>
  </si>
  <si>
    <t>WATERLOO CENT</t>
  </si>
  <si>
    <t>570101</t>
  </si>
  <si>
    <t>ADDISON</t>
  </si>
  <si>
    <t>570201</t>
  </si>
  <si>
    <t>AVOCA</t>
  </si>
  <si>
    <t>570302</t>
  </si>
  <si>
    <t>BATH</t>
  </si>
  <si>
    <t>570401</t>
  </si>
  <si>
    <t>BRADFORD</t>
  </si>
  <si>
    <t>570603</t>
  </si>
  <si>
    <t>CAMPBELL-SAVON</t>
  </si>
  <si>
    <t>571000</t>
  </si>
  <si>
    <t>CORNING</t>
  </si>
  <si>
    <t>571502</t>
  </si>
  <si>
    <t>CANISTEO-GREEN</t>
  </si>
  <si>
    <t>571800</t>
  </si>
  <si>
    <t>HORNELL</t>
  </si>
  <si>
    <t>571901</t>
  </si>
  <si>
    <t>ARKPORT</t>
  </si>
  <si>
    <t>572301</t>
  </si>
  <si>
    <t>PRATTSBURG</t>
  </si>
  <si>
    <t>572702</t>
  </si>
  <si>
    <t>JASPER-TRPSBRG</t>
  </si>
  <si>
    <t>572901</t>
  </si>
  <si>
    <t>HAMMONDSPORT</t>
  </si>
  <si>
    <t>573002</t>
  </si>
  <si>
    <t>WAYLAND-COHOCT</t>
  </si>
  <si>
    <t>580101</t>
  </si>
  <si>
    <t>BABYLON</t>
  </si>
  <si>
    <t>580102</t>
  </si>
  <si>
    <t>WEST BABYLON</t>
  </si>
  <si>
    <t>580103</t>
  </si>
  <si>
    <t>NORTH BABYLON</t>
  </si>
  <si>
    <t>580104</t>
  </si>
  <si>
    <t>LINDENHURST</t>
  </si>
  <si>
    <t>580105</t>
  </si>
  <si>
    <t>COPIAGUE</t>
  </si>
  <si>
    <t>580106</t>
  </si>
  <si>
    <t>AMITYVILLE</t>
  </si>
  <si>
    <t>580107</t>
  </si>
  <si>
    <t>DEER PARK</t>
  </si>
  <si>
    <t>580109</t>
  </si>
  <si>
    <t>WYANDANCH</t>
  </si>
  <si>
    <t>580201</t>
  </si>
  <si>
    <t>THREE VILLAGE</t>
  </si>
  <si>
    <t>580203</t>
  </si>
  <si>
    <t>COMSEWOGUE</t>
  </si>
  <si>
    <t>580205</t>
  </si>
  <si>
    <t>SACHEM</t>
  </si>
  <si>
    <t>580206</t>
  </si>
  <si>
    <t>PORT JEFFERSON</t>
  </si>
  <si>
    <t>580207</t>
  </si>
  <si>
    <t>MOUNT SINAI</t>
  </si>
  <si>
    <t>580208</t>
  </si>
  <si>
    <t>MILLER PLACE</t>
  </si>
  <si>
    <t>580209</t>
  </si>
  <si>
    <t>ROCKY POINT</t>
  </si>
  <si>
    <t>580211</t>
  </si>
  <si>
    <t>MIDDLE COUNTRY</t>
  </si>
  <si>
    <t>580212</t>
  </si>
  <si>
    <t>LONGWOOD</t>
  </si>
  <si>
    <t>580224</t>
  </si>
  <si>
    <t>PATCHOGUE-MEDF</t>
  </si>
  <si>
    <t>580232</t>
  </si>
  <si>
    <t>WILLIAM FLOYD</t>
  </si>
  <si>
    <t>580233</t>
  </si>
  <si>
    <t>CENTER MORICHE</t>
  </si>
  <si>
    <t>580234</t>
  </si>
  <si>
    <t>EAST MORICHES</t>
  </si>
  <si>
    <t>580235</t>
  </si>
  <si>
    <t>SOUTH COUNTRY</t>
  </si>
  <si>
    <t>580301</t>
  </si>
  <si>
    <t>EAST HAMPTON</t>
  </si>
  <si>
    <t>580303</t>
  </si>
  <si>
    <t>AMAGANSETT</t>
  </si>
  <si>
    <t>580304</t>
  </si>
  <si>
    <t>SPRINGS</t>
  </si>
  <si>
    <t>580305</t>
  </si>
  <si>
    <t>SAG HARBOR</t>
  </si>
  <si>
    <t>580306</t>
  </si>
  <si>
    <t>MONTAUK</t>
  </si>
  <si>
    <t>580401</t>
  </si>
  <si>
    <t>ELWOOD</t>
  </si>
  <si>
    <t>580402</t>
  </si>
  <si>
    <t>COLD SPRING HA</t>
  </si>
  <si>
    <t>580403</t>
  </si>
  <si>
    <t>HUNTINGTON</t>
  </si>
  <si>
    <t>580404</t>
  </si>
  <si>
    <t>NORTHPORT</t>
  </si>
  <si>
    <t>580405</t>
  </si>
  <si>
    <t>HALF HOLLOW HI</t>
  </si>
  <si>
    <t>580406</t>
  </si>
  <si>
    <t>HARBORFIELDS</t>
  </si>
  <si>
    <t>580410</t>
  </si>
  <si>
    <t>COMMACK</t>
  </si>
  <si>
    <t>580413</t>
  </si>
  <si>
    <t>S. HUNTINGTON</t>
  </si>
  <si>
    <t>580501</t>
  </si>
  <si>
    <t>BAY SHORE</t>
  </si>
  <si>
    <t>580502</t>
  </si>
  <si>
    <t>ISLIP</t>
  </si>
  <si>
    <t>580503</t>
  </si>
  <si>
    <t>EAST ISLIP</t>
  </si>
  <si>
    <t>580504</t>
  </si>
  <si>
    <t>SAYVILLE</t>
  </si>
  <si>
    <t>580505</t>
  </si>
  <si>
    <t>BAYPORT BLUE P</t>
  </si>
  <si>
    <t>580506</t>
  </si>
  <si>
    <t>HAUPPAUGE</t>
  </si>
  <si>
    <t>580507</t>
  </si>
  <si>
    <t>CONNETQUOT</t>
  </si>
  <si>
    <t>580509</t>
  </si>
  <si>
    <t>WEST ISLIP</t>
  </si>
  <si>
    <t>580512</t>
  </si>
  <si>
    <t>BRENTWOOD</t>
  </si>
  <si>
    <t>580513</t>
  </si>
  <si>
    <t>CENTRAL ISLIP</t>
  </si>
  <si>
    <t>580514</t>
  </si>
  <si>
    <t>FIRE ISLAND</t>
  </si>
  <si>
    <t>580601</t>
  </si>
  <si>
    <t>SHOREHAM-WADIN</t>
  </si>
  <si>
    <t>580602</t>
  </si>
  <si>
    <t>RIVERHEAD</t>
  </si>
  <si>
    <t>580701</t>
  </si>
  <si>
    <t>SHELTER ISLAND</t>
  </si>
  <si>
    <t>580801</t>
  </si>
  <si>
    <t>SMITHTOWN</t>
  </si>
  <si>
    <t>580805</t>
  </si>
  <si>
    <t>KINGS PARK</t>
  </si>
  <si>
    <t>580901</t>
  </si>
  <si>
    <t>REMSENBURG</t>
  </si>
  <si>
    <t>580902</t>
  </si>
  <si>
    <t>WESTHAMPTON BE</t>
  </si>
  <si>
    <t>580903</t>
  </si>
  <si>
    <t>QUOGUE</t>
  </si>
  <si>
    <t>580905</t>
  </si>
  <si>
    <t>HAMPTON BAYS</t>
  </si>
  <si>
    <t>580906</t>
  </si>
  <si>
    <t>SOUTHAMPTON</t>
  </si>
  <si>
    <t>580909</t>
  </si>
  <si>
    <t>BRIDGEHAMPTON</t>
  </si>
  <si>
    <t>580912</t>
  </si>
  <si>
    <t>EASTPORT-SOUTH</t>
  </si>
  <si>
    <t>580913</t>
  </si>
  <si>
    <t>TUCKAHOE COMMO</t>
  </si>
  <si>
    <t>580917</t>
  </si>
  <si>
    <t>EAST QUOGUE</t>
  </si>
  <si>
    <t>581002</t>
  </si>
  <si>
    <t>OYSTERPONDS</t>
  </si>
  <si>
    <t>581004</t>
  </si>
  <si>
    <t>FISHERS ISLAND</t>
  </si>
  <si>
    <t>581005</t>
  </si>
  <si>
    <t>SOUTHOLD</t>
  </si>
  <si>
    <t>581010</t>
  </si>
  <si>
    <t>GREENPORT</t>
  </si>
  <si>
    <t>581012</t>
  </si>
  <si>
    <t>MATTITUCK-CUTC</t>
  </si>
  <si>
    <t>590501</t>
  </si>
  <si>
    <t>FALLSBURG</t>
  </si>
  <si>
    <t>590801</t>
  </si>
  <si>
    <t>ELDRED</t>
  </si>
  <si>
    <t>590901</t>
  </si>
  <si>
    <t>LIBERTY</t>
  </si>
  <si>
    <t>591201</t>
  </si>
  <si>
    <t>TRI VALLEY</t>
  </si>
  <si>
    <t>591301</t>
  </si>
  <si>
    <t>ROSCOE</t>
  </si>
  <si>
    <t>591302</t>
  </si>
  <si>
    <t>LIVINGSTON MAN</t>
  </si>
  <si>
    <t>591401</t>
  </si>
  <si>
    <t>MONTICELLO</t>
  </si>
  <si>
    <t>591502</t>
  </si>
  <si>
    <t>SULLIVAN WEST</t>
  </si>
  <si>
    <t>600101</t>
  </si>
  <si>
    <t>WAVERLY</t>
  </si>
  <si>
    <t>600301</t>
  </si>
  <si>
    <t>CANDOR</t>
  </si>
  <si>
    <t>600402</t>
  </si>
  <si>
    <t>NEWARK VALLEY</t>
  </si>
  <si>
    <t>600601</t>
  </si>
  <si>
    <t>OWEGO-APALACHI</t>
  </si>
  <si>
    <t>600801</t>
  </si>
  <si>
    <t>SPENCER VAN ET</t>
  </si>
  <si>
    <t>600903</t>
  </si>
  <si>
    <t>TIOGA</t>
  </si>
  <si>
    <t>610301</t>
  </si>
  <si>
    <t>DRYDEN</t>
  </si>
  <si>
    <t>610501</t>
  </si>
  <si>
    <t>GROTON</t>
  </si>
  <si>
    <t>610600</t>
  </si>
  <si>
    <t>ITHACA</t>
  </si>
  <si>
    <t>610801</t>
  </si>
  <si>
    <t>LANSING</t>
  </si>
  <si>
    <t>610901</t>
  </si>
  <si>
    <t>NEWFIELD</t>
  </si>
  <si>
    <t>611001</t>
  </si>
  <si>
    <t>TRUMANSBURG</t>
  </si>
  <si>
    <t>620600</t>
  </si>
  <si>
    <t>KINGSTON</t>
  </si>
  <si>
    <t>620803</t>
  </si>
  <si>
    <t>HIGHLAND</t>
  </si>
  <si>
    <t>620901</t>
  </si>
  <si>
    <t>RONDOUT VALLEY</t>
  </si>
  <si>
    <t>621001</t>
  </si>
  <si>
    <t>MARLBORO</t>
  </si>
  <si>
    <t>621101</t>
  </si>
  <si>
    <t>NEW PALTZ</t>
  </si>
  <si>
    <t>621201</t>
  </si>
  <si>
    <t>ONTEORA</t>
  </si>
  <si>
    <t>621601</t>
  </si>
  <si>
    <t>SAUGERTIES</t>
  </si>
  <si>
    <t>621801</t>
  </si>
  <si>
    <t>WALLKILL</t>
  </si>
  <si>
    <t>622002</t>
  </si>
  <si>
    <t>ELLENVILLE</t>
  </si>
  <si>
    <t>630101</t>
  </si>
  <si>
    <t>BOLTON</t>
  </si>
  <si>
    <t>630202</t>
  </si>
  <si>
    <t>NORTH WARREN</t>
  </si>
  <si>
    <t>630300</t>
  </si>
  <si>
    <t>GLENS FALLS</t>
  </si>
  <si>
    <t>630601</t>
  </si>
  <si>
    <t>JOHNSBURG</t>
  </si>
  <si>
    <t>630701</t>
  </si>
  <si>
    <t>LAKE GEORGE</t>
  </si>
  <si>
    <t>630801</t>
  </si>
  <si>
    <t>HADLEY LUZERNE</t>
  </si>
  <si>
    <t>630902</t>
  </si>
  <si>
    <t>QUEENSBURY</t>
  </si>
  <si>
    <t>630918</t>
  </si>
  <si>
    <t>GLENS FALLS CO</t>
  </si>
  <si>
    <t>631201</t>
  </si>
  <si>
    <t>WARRENSBURG</t>
  </si>
  <si>
    <t>640101</t>
  </si>
  <si>
    <t>ARGYLE</t>
  </si>
  <si>
    <t>640502</t>
  </si>
  <si>
    <t>FORT ANN</t>
  </si>
  <si>
    <t>640601</t>
  </si>
  <si>
    <t>FORT EDWARD</t>
  </si>
  <si>
    <t>640701</t>
  </si>
  <si>
    <t>GRANVILLE</t>
  </si>
  <si>
    <t>640801</t>
  </si>
  <si>
    <t>GREENWICH</t>
  </si>
  <si>
    <t>641001</t>
  </si>
  <si>
    <t>HARTFORD</t>
  </si>
  <si>
    <t>641301</t>
  </si>
  <si>
    <t>HUDSON FALLS</t>
  </si>
  <si>
    <t>641401</t>
  </si>
  <si>
    <t>PUTNAM</t>
  </si>
  <si>
    <t>641501</t>
  </si>
  <si>
    <t>SALEM</t>
  </si>
  <si>
    <t>641610</t>
  </si>
  <si>
    <t>CAMBRIDGE</t>
  </si>
  <si>
    <t>641701</t>
  </si>
  <si>
    <t>WHITEHALL</t>
  </si>
  <si>
    <t>650101</t>
  </si>
  <si>
    <t>NEWARK</t>
  </si>
  <si>
    <t>650301</t>
  </si>
  <si>
    <t>CLYDE-SAVANNAH</t>
  </si>
  <si>
    <t>650501</t>
  </si>
  <si>
    <t>LYONS</t>
  </si>
  <si>
    <t>650701</t>
  </si>
  <si>
    <t>MARION</t>
  </si>
  <si>
    <t>650801</t>
  </si>
  <si>
    <t>WAYNE</t>
  </si>
  <si>
    <t>650901</t>
  </si>
  <si>
    <t>PALMYRA-MACEDO</t>
  </si>
  <si>
    <t>650902</t>
  </si>
  <si>
    <t>GANANDA</t>
  </si>
  <si>
    <t>651201</t>
  </si>
  <si>
    <t>SODUS</t>
  </si>
  <si>
    <t>651402</t>
  </si>
  <si>
    <t>WILLIAMSON</t>
  </si>
  <si>
    <t>651501</t>
  </si>
  <si>
    <t>N. ROSE-WOLCOT</t>
  </si>
  <si>
    <t>651503</t>
  </si>
  <si>
    <t>RED CREEK</t>
  </si>
  <si>
    <t>660101</t>
  </si>
  <si>
    <t>KATONAH LEWISB</t>
  </si>
  <si>
    <t>660102</t>
  </si>
  <si>
    <t>BEDFORD</t>
  </si>
  <si>
    <t>660202</t>
  </si>
  <si>
    <t>CROTON HARMON</t>
  </si>
  <si>
    <t>660203</t>
  </si>
  <si>
    <t>HENDRICK HUDSO</t>
  </si>
  <si>
    <t>660301</t>
  </si>
  <si>
    <t>EASTCHESTER</t>
  </si>
  <si>
    <t>660302</t>
  </si>
  <si>
    <t>TUCKAHOE</t>
  </si>
  <si>
    <t>660303</t>
  </si>
  <si>
    <t>BRONXVILLE</t>
  </si>
  <si>
    <t>660401</t>
  </si>
  <si>
    <t>TARRYTOWN</t>
  </si>
  <si>
    <t>660402</t>
  </si>
  <si>
    <t>IRVINGTON</t>
  </si>
  <si>
    <t>660403</t>
  </si>
  <si>
    <t>DOBBS FERRY</t>
  </si>
  <si>
    <t>660404</t>
  </si>
  <si>
    <t>HASTINGS ON HU</t>
  </si>
  <si>
    <t>660405</t>
  </si>
  <si>
    <t>ARDSLEY</t>
  </si>
  <si>
    <t>660406</t>
  </si>
  <si>
    <t>EDGEMONT</t>
  </si>
  <si>
    <t>660407</t>
  </si>
  <si>
    <t>GREENBURGH</t>
  </si>
  <si>
    <t>660409</t>
  </si>
  <si>
    <t>ELMSFORD</t>
  </si>
  <si>
    <t>660501</t>
  </si>
  <si>
    <t>HARRISON</t>
  </si>
  <si>
    <t>660701</t>
  </si>
  <si>
    <t>MAMARONECK</t>
  </si>
  <si>
    <t>660801</t>
  </si>
  <si>
    <t>MT PLEAS CENT</t>
  </si>
  <si>
    <t>660802</t>
  </si>
  <si>
    <t>POCANTICO HILL</t>
  </si>
  <si>
    <t>660805</t>
  </si>
  <si>
    <t>VALHALLA</t>
  </si>
  <si>
    <t>660809</t>
  </si>
  <si>
    <t>PLEASANTVILLE</t>
  </si>
  <si>
    <t>660900</t>
  </si>
  <si>
    <t>MOUNT VERNON</t>
  </si>
  <si>
    <t>661004</t>
  </si>
  <si>
    <t>CHAPPAQUA</t>
  </si>
  <si>
    <t>661100</t>
  </si>
  <si>
    <t>NEW ROCHELLE</t>
  </si>
  <si>
    <t>661201</t>
  </si>
  <si>
    <t>BYRAM HILLS</t>
  </si>
  <si>
    <t>661301</t>
  </si>
  <si>
    <t>NORTH SALEM</t>
  </si>
  <si>
    <t>661401</t>
  </si>
  <si>
    <t>OSSINING</t>
  </si>
  <si>
    <t>661402</t>
  </si>
  <si>
    <t>BRIARCLIFF MAN</t>
  </si>
  <si>
    <t>661500</t>
  </si>
  <si>
    <t>PEEKSKILL</t>
  </si>
  <si>
    <t>661601</t>
  </si>
  <si>
    <t>PELHAM</t>
  </si>
  <si>
    <t>661800</t>
  </si>
  <si>
    <t>RYE</t>
  </si>
  <si>
    <t>661901</t>
  </si>
  <si>
    <t>RYE NECK</t>
  </si>
  <si>
    <t>661904</t>
  </si>
  <si>
    <t>PORT CHESTER</t>
  </si>
  <si>
    <t>661905</t>
  </si>
  <si>
    <t>BLIND BROOK-RY</t>
  </si>
  <si>
    <t>662001</t>
  </si>
  <si>
    <t>SCARSDALE</t>
  </si>
  <si>
    <t>662101</t>
  </si>
  <si>
    <t>SOMERS</t>
  </si>
  <si>
    <t>662200</t>
  </si>
  <si>
    <t>WHITE PLAINS</t>
  </si>
  <si>
    <t>662300</t>
  </si>
  <si>
    <t>YONKERS</t>
  </si>
  <si>
    <t>662401</t>
  </si>
  <si>
    <t>LAKELAND</t>
  </si>
  <si>
    <t>662402</t>
  </si>
  <si>
    <t>YORKTOWN</t>
  </si>
  <si>
    <t>670201</t>
  </si>
  <si>
    <t>ATTICA</t>
  </si>
  <si>
    <t>670401</t>
  </si>
  <si>
    <t>LETCHWORTH</t>
  </si>
  <si>
    <t>671002</t>
  </si>
  <si>
    <t>WYOMING</t>
  </si>
  <si>
    <t>671201</t>
  </si>
  <si>
    <t>PERRY</t>
  </si>
  <si>
    <t>671501</t>
  </si>
  <si>
    <t>WARSAW</t>
  </si>
  <si>
    <t>680601</t>
  </si>
  <si>
    <t>PENN  YAN</t>
  </si>
  <si>
    <t>680801</t>
  </si>
  <si>
    <t>DUNDEE</t>
  </si>
  <si>
    <t>999997</t>
  </si>
  <si>
    <t>complete</t>
  </si>
  <si>
    <t>999998</t>
  </si>
  <si>
    <t>incomplete</t>
  </si>
  <si>
    <t>999999</t>
  </si>
  <si>
    <t>STATE TOTALS</t>
  </si>
  <si>
    <t>=&gt;</t>
  </si>
  <si>
    <t>A = SCHOOL CODE</t>
  </si>
  <si>
    <t>C = DATA STATUS (0=INCOMPLETE/UNVERIFIED DATA)</t>
  </si>
  <si>
    <t>B = SCHOOL NAME</t>
  </si>
  <si>
    <t>D = REP INDICATOR (1=SED REPRESENTATIVE DIST)</t>
  </si>
  <si>
    <t>DCSAA1</t>
  </si>
  <si>
    <t>BEDS CODE</t>
  </si>
  <si>
    <t>DISTRICT</t>
  </si>
  <si>
    <t>FA INCREASE</t>
  </si>
  <si>
    <t>FA DECREASE</t>
  </si>
  <si>
    <t>NO CHANGE IN FA</t>
  </si>
  <si>
    <t>NOTES</t>
  </si>
  <si>
    <t>SUPPRESSED</t>
  </si>
  <si>
    <t>DBSAD1</t>
  </si>
  <si>
    <t>J(WM0163) 05 INCOME WEALTH INDEX (IWI)</t>
  </si>
  <si>
    <t>M(OP0088) 00 SELECTED TAFPU</t>
  </si>
  <si>
    <t>O(PC0409) 05 PNI = 1 + EN%, MIN 1; MAX 2</t>
  </si>
  <si>
    <t>P(OP0002) 02 ADJUSTED FOUNDATION AMT/PUPIL</t>
  </si>
  <si>
    <t>Q(WM0171) 05 ADJUSTED TAX RATE</t>
  </si>
  <si>
    <t>R(WM0172) 02 EXP MIN LOCAL CONTRIB/PUPIL</t>
  </si>
  <si>
    <t>S(OP0004) 02 FOUNDATION FORMULA AID/PUPIL</t>
  </si>
  <si>
    <t>T(WM0199) 05 FND STATE SHARING RATIO</t>
  </si>
  <si>
    <t>U(OP0011) 02 ALT FOUNDATION AID/PUPIL</t>
  </si>
  <si>
    <t>V(OP0069) 02 SELECTED FOUNDATION AID/PUPIL</t>
  </si>
  <si>
    <t>W(FA0001) 00 TOTAL FOUNDATION AID</t>
  </si>
  <si>
    <t>DCSAD1</t>
  </si>
  <si>
    <t>NO CHANGE IN SEL. TAFPU</t>
  </si>
  <si>
    <t>SEL. TAFPU INCREASE</t>
  </si>
  <si>
    <t>SEL. TAFPU DECREASE</t>
  </si>
  <si>
    <t>STATUS</t>
  </si>
  <si>
    <t>NO CHANGE IN SEL. FA/PUPIL</t>
  </si>
  <si>
    <t>SEL. FA/PUPIL INCREASE</t>
  </si>
  <si>
    <t>SEL. FA/PUPIL DECREASE</t>
  </si>
  <si>
    <t>HOLD HARMLESS</t>
  </si>
  <si>
    <t>ON FORMULA</t>
  </si>
  <si>
    <t>STATUS Δ</t>
  </si>
  <si>
    <t>DISTRICT NAME (SELECTED FROM LIST)</t>
  </si>
  <si>
    <t>FOUNDATION AID FACTORS</t>
  </si>
  <si>
    <t>INCOME WEALTH INDEX (IWI)</t>
  </si>
  <si>
    <t>FND COMB WEALTH RATIO FOR SSR</t>
  </si>
  <si>
    <t>SELECTED TAFPU</t>
  </si>
  <si>
    <t>REGIONAL COST INDEX (RCI)</t>
  </si>
  <si>
    <t>PNI = 1 + EN%, MIN 1; MAX 2</t>
  </si>
  <si>
    <t>ADJUSTED FOUNDATION AMT/PUPIL</t>
  </si>
  <si>
    <t>ADJUSTED TAX RATE</t>
  </si>
  <si>
    <t>EXP MIN LOCAL CONTRIB/PUPIL</t>
  </si>
  <si>
    <t>FOUNDATION FORMULA AID/PUPIL</t>
  </si>
  <si>
    <t>FND STATE SHARING RATIO</t>
  </si>
  <si>
    <t>ALT FOUNDATION AID/PUPIL</t>
  </si>
  <si>
    <t>SELECTD FOUNDATION AID/PUPIL</t>
  </si>
  <si>
    <t>TOTAL FOUNDATION AID</t>
  </si>
  <si>
    <t>NUMBER OF SQUARE MILES</t>
  </si>
  <si>
    <t>SPARSITY FACTOR</t>
  </si>
  <si>
    <t>SPARSITY COUNT</t>
  </si>
  <si>
    <t>ENGLISH LANGUAGE LEARNERS</t>
  </si>
  <si>
    <t>EXTRAORDINARY NEEDS COUNT</t>
  </si>
  <si>
    <t>EN % = EN COUNT/ENROLLMENT</t>
  </si>
  <si>
    <t>ADDITIONAL FOUNDATION AID FACTORS:</t>
  </si>
  <si>
    <t>STATUS: HOLD HARMLESS OR ON FORMULA</t>
  </si>
  <si>
    <t>State Aid &amp; Financial Planning Service – Questar III BOCES</t>
  </si>
  <si>
    <t>10 Empire State Boulevard • Castleton, NY 12033 • Phone: 518.477.2635 • Fax: 518.477.4284</t>
  </si>
  <si>
    <t>http://sap.questar.org • Twitter: QIIISAP</t>
  </si>
  <si>
    <t>SEL. TAFPU</t>
  </si>
  <si>
    <t>SEL. FOUNDATION AID/PUPIL</t>
  </si>
  <si>
    <t>Δ SEL. FOUNDATION AID/PUPIL</t>
  </si>
  <si>
    <t>Δ SEL. TAFPU</t>
  </si>
  <si>
    <t>TOTAL</t>
  </si>
  <si>
    <t>DBSAE1</t>
  </si>
  <si>
    <t>DCSAE1</t>
  </si>
  <si>
    <t>D</t>
  </si>
  <si>
    <t>E</t>
  </si>
  <si>
    <t>A</t>
  </si>
  <si>
    <t>ROUNDING DIFFERENCES &amp; STATUS CHANGES</t>
  </si>
  <si>
    <t>2025-26 FOUNDATION AID PER SA252-A (5/14/2025)</t>
  </si>
  <si>
    <t>2025-26 FOUNDATION AID PER SA252-6 (5/6/2025)</t>
  </si>
  <si>
    <t>Δ BETWEEN SA252-A AND SA252-6</t>
  </si>
  <si>
    <t>2022 ACTUAL VALUATION</t>
  </si>
  <si>
    <t>2022 &amp; 2021 AVERAGE AV</t>
  </si>
  <si>
    <t>SEL. AV: LESSER 22AV OR AVG AV</t>
  </si>
  <si>
    <t>2023-24 TWFPU</t>
  </si>
  <si>
    <t>SEL. ACTUAL VAL./2023-24 TWFPU</t>
  </si>
  <si>
    <t>2022 ADJ. GROSS INCOME</t>
  </si>
  <si>
    <t>2022 ADJ. INCOME/2023-24 TWFPU</t>
  </si>
  <si>
    <t>2022 &amp; 2021 AVERAGE INCOME</t>
  </si>
  <si>
    <t>SEL INC: LESSER 22 OR AVG INC</t>
  </si>
  <si>
    <t>TAFPU BASED ON 24-25 SY DATA</t>
  </si>
  <si>
    <t>TAFPU BASED ON 23-24 SY DATA</t>
  </si>
  <si>
    <t>2024-25 FOUNDATION AID BASE</t>
  </si>
  <si>
    <t>2% DUE MINIMUM INCREASE</t>
  </si>
  <si>
    <t>2025-26 FOUNDATION AID PAYABLE</t>
  </si>
  <si>
    <t>2024-25 PUBLIC ENROLLMENT EST.</t>
  </si>
  <si>
    <t>3 YEAR SUM K-12 ENROLLMENT</t>
  </si>
  <si>
    <t>3 YEAR SUM ECON DISADVANTAGE</t>
  </si>
  <si>
    <t>3 YR ECON DISADVANTAGE RATE</t>
  </si>
  <si>
    <t>ECON DISADVANTAGE COUNT FOR EN</t>
  </si>
  <si>
    <t>3 YR SAIPE 5-17 POVERTY COUNT</t>
  </si>
  <si>
    <t>3 YEAR SAIPE RATE</t>
  </si>
  <si>
    <t>SAIPE COUNT FOR EN COUNT</t>
  </si>
  <si>
    <t>ELL COUNT    @ 0.53</t>
  </si>
  <si>
    <t>SA252-6</t>
  </si>
  <si>
    <t>SA252-A</t>
  </si>
  <si>
    <t>2025-26 FOUNDATION AID</t>
  </si>
  <si>
    <t>Δ 2025-26 FOUNDATION AID</t>
  </si>
  <si>
    <t xml:space="preserve"> 05/14/25</t>
  </si>
  <si>
    <t>E(FA0197) 00 2025-26 FOUNDATION AID</t>
  </si>
  <si>
    <t>F(FA0013) 00 2025-26 CHARTER SCHOOL TRANSITIONAL</t>
  </si>
  <si>
    <t>G(FA0029) 00 2025-26 HIGH TAX AID</t>
  </si>
  <si>
    <t>H(FA0065) 00 2025-26 SUMMER TRANSPORTATION AID</t>
  </si>
  <si>
    <t>I(FA0069) 00 2025-26 TRANSPORTATION AID W/O SUMMER</t>
  </si>
  <si>
    <t>J(FA0073) 00 2025-26 BUILDING AID</t>
  </si>
  <si>
    <t>K(FA0077) 00 2025-26 BUILDING REORG INCENTIVE AID</t>
  </si>
  <si>
    <t>L(FA0081) 00 2025-26 OPERATING REORG INCENTIVE AID</t>
  </si>
  <si>
    <t>M(FA0085) 00 2025-26 NON-CMPNT COMPUTER ADMIN AID</t>
  </si>
  <si>
    <t>N(FA0089) 00 2025-26 NON-CMPNT CAREER EDN AID</t>
  </si>
  <si>
    <t>O(FA0021) 00 2025-26 NON-CMPNT ACADEMIC IMPROVMT AID</t>
  </si>
  <si>
    <t>P(FA0093) 00 2025-26 BOCES AID</t>
  </si>
  <si>
    <t>Q(FA0097) 00 2025-26 PUBLIC EC HIGH COST AID</t>
  </si>
  <si>
    <t>R(FA0101) 00 2025-26 PRIVATE EXCESS COST AID</t>
  </si>
  <si>
    <t>S(FA0105) 00 2025-26 SOFTWARE AID</t>
  </si>
  <si>
    <t>T(FA0109) 00 2025-26 LIBRARY MATERIALS AID</t>
  </si>
  <si>
    <t>U(FA0113) 00 2025-26 TEXTBOOK AID</t>
  </si>
  <si>
    <t>V(FA0117) 00 2025-26 HARDWARE &amp; TECHNOLOGY AID</t>
  </si>
  <si>
    <t>W(FA0121) 00 2025-26 FULL DAY K CONVERSION AID</t>
  </si>
  <si>
    <t>X(FA0125) 00 2025-26 UNIV PREKINDERGARTEN AID</t>
  </si>
  <si>
    <t>Y(FA0033) 00 2025-26 SUPPLEMENTAL PUB EXCESS COST</t>
  </si>
  <si>
    <t>Z(FA0025) 00 2025-26 ACADEMIC ENHANCEMENT AID</t>
  </si>
  <si>
    <t>AA(FA0189) 00 2025-26 TOTAL AID</t>
  </si>
  <si>
    <t xml:space="preserve">DATABASE EDITION 0189A      MODEL EDITION SA252-A   0189A           </t>
  </si>
  <si>
    <t>E(WM0145) 00 SEL. AV: LESSER 22 AV OR AVG AV</t>
  </si>
  <si>
    <t>F(WM0146) 00 2023-24 TWFPU</t>
  </si>
  <si>
    <t>G(WM0151) 00 SEL. ACTUAL VAL./2023-24 TWFPU</t>
  </si>
  <si>
    <t>H(WM0155) 00 2022 ADJ. GROSS INCOME</t>
  </si>
  <si>
    <t>I(WM0161) 00 2022 ADJ. INCOME/2022-23 TWFPU</t>
  </si>
  <si>
    <t>K(PC0042) 00 2024-25 TAFPU</t>
  </si>
  <si>
    <t>L(PC0126) 00 2023-24 TAFPU</t>
  </si>
  <si>
    <t>N(CF0069) 03 REGIONAL COST INDEX (RCI); WESTCH @ 1.351</t>
  </si>
  <si>
    <t>X(A10008) 00 TOTAL FOUNDATION AID BASE (2024-25 FA)</t>
  </si>
  <si>
    <t>Y(CL0011) 00 2% DUE MINIMUM INCREASE</t>
  </si>
  <si>
    <t>Z(FA0199) 00 INCREASE IN TOTAL FOUNDATION AID</t>
  </si>
  <si>
    <t>AA(MI0023) 00 2006-07 OPER AID FOR REORG INCENTIVE AID</t>
  </si>
  <si>
    <t>AB(MI0026) 00 YEAR OF REORGANIZATION</t>
  </si>
  <si>
    <t>AC(MI0174) 00 2006-07 PUB EXCESS COST AID W/O HC AID(SA0708)</t>
  </si>
  <si>
    <t>AD(SE0003) 00 2025-26 PUBLIC EXCESS COST SET-ASIDE</t>
  </si>
  <si>
    <t>AE(SE0004) 00 2024-25 PUBLIC EXCESS COST SET-ASIDE</t>
  </si>
  <si>
    <t>E(WM0086) 00 2023-24 TWPU</t>
  </si>
  <si>
    <t>F(PC0257) 00 2024-25 PUBLIC ENROLLMENT EST.</t>
  </si>
  <si>
    <t>G(CF0096) 00 3 YEAR SUM K-12 ENROLLMENT</t>
  </si>
  <si>
    <t>H(CF0128) 00 2022 ECONOMICALLY DISADVANTAGED</t>
  </si>
  <si>
    <t>I(CF0129) 00 2023 ECONOMICALLY DISADVANTAGED</t>
  </si>
  <si>
    <t>J(CF0130) 00 2024 ECONOMICALLY DISADVANTAGED</t>
  </si>
  <si>
    <t>K(CF0092) 00 3 YEAR ECONOMICALLY DISADVANTAGED COUNT</t>
  </si>
  <si>
    <t>L(CF0160) 04 3 YEAR ECONOMICALLY DISADVANTAGED RATE</t>
  </si>
  <si>
    <t>M(CF0152) 00 ECONOMICALLY DISADVANTAGED COUNT FOR EN</t>
  </si>
  <si>
    <t>N(MI0028) 03 # SQUARE MILES IN DISTRICT</t>
  </si>
  <si>
    <t>O(MI0010) 00 LESS THAN K-12 INDEX: K-12=1, OTHERS=0</t>
  </si>
  <si>
    <t>P(PC0264) 03 SPARSITY FACTOR</t>
  </si>
  <si>
    <t>Q(PC0267) 00 SPARSITY COUNT FOR EN%</t>
  </si>
  <si>
    <t>R(K10130) 00 2024-25 EST. UNWTD ELL PUPILS</t>
  </si>
  <si>
    <t>S(PC0273) 00 ELL COUNT FOR EN%</t>
  </si>
  <si>
    <t>T(CF0132) 00 2021 ESTIMATED POPULATION 5-17</t>
  </si>
  <si>
    <t>U(CF0133) 00 2022 ESTIMATED POPULATION 5-17</t>
  </si>
  <si>
    <t>V(CF0189) 00 2023 ESTIMATED POPULATION 5-17</t>
  </si>
  <si>
    <t>W(CF0191) 00 3 YEAR SUM OF 5-17 POPULATION</t>
  </si>
  <si>
    <t>X(CF0193) 00 3 YEAR AVG 5-17 POPULATION</t>
  </si>
  <si>
    <t>Y(CF0135) 00 2021 EST NUMBER RELEVANT CHILD IN POV 5-17</t>
  </si>
  <si>
    <t>Z(CF0136) 00 2022 EST NUMBER RELEVANT CHILD IN POV 5-17</t>
  </si>
  <si>
    <t>AA(CF0190) 00 2023 EST NUMBER RELEVANT CHILD IN POV 5-17</t>
  </si>
  <si>
    <t>AB(CF0192) 00 3 YEAR SUM OF EST RELEVANT CHILD IN POV 5-17</t>
  </si>
  <si>
    <t>AC(CF0194) 00 3 YEAR AVG OF EST RELEVANT CHILD IN POV 5-17</t>
  </si>
  <si>
    <t>AD(CF0195) 04 3 YEAR SAIPE RATE</t>
  </si>
  <si>
    <t>AE(CF0153) 00 SAIPE COUNT FOR EN</t>
  </si>
  <si>
    <t>AF(CF0154) 00 EXTRAORDINARY NEEDS COUNT</t>
  </si>
  <si>
    <t>AG(PC0410) 05 EN % = EN COUNT/24-25 ENROLLMENT</t>
  </si>
  <si>
    <t>DCSAF1</t>
  </si>
  <si>
    <t>E(WE0003) 00 2021 ACTUAL VALUATION</t>
  </si>
  <si>
    <t>F(WE0002) 00 2022 ACTUAL VALUATION</t>
  </si>
  <si>
    <t>G(WE0019) 00 2021 ADJ GROSS INCOME</t>
  </si>
  <si>
    <t>H(WE0018) 00 2022 ADJ GROSS INCOME</t>
  </si>
  <si>
    <t>I(WM0081) 00 SEL. ACTUAL VALUATION/2023-24 TWPU FOR FND</t>
  </si>
  <si>
    <t>J(WM0121) 00 SEL. INCOME / 2023-24 TWPU FOR FND SSR</t>
  </si>
  <si>
    <t>K(WM0195) 05 PUPIL WEALTH RATIO (PWR) FOR FND SSR</t>
  </si>
  <si>
    <t>L(WM0196) 05 ALTERNATE PUPIL WEALTH RATIO (APWR), FND</t>
  </si>
  <si>
    <t>M(WM0197) 05 COMBINED WEALTH RATIO FOR 25-26 FND SSR</t>
  </si>
  <si>
    <t>N(WM0199) 05 FSR:1.37-1.23CWR;1-.616CWR;.8-.39CWR;.51-.173CW</t>
  </si>
  <si>
    <t>O(K20158) 04 2023-24 ATTENDANCE RATIO</t>
  </si>
  <si>
    <t>P(FL0013) 00 2023-24 PUBLIC ENROLLMENT</t>
  </si>
  <si>
    <t xml:space="preserve"> 05/06/25</t>
  </si>
  <si>
    <t xml:space="preserve">DATABASE EDITION 0127C      MODEL EDITION SA252-6   0127C           </t>
  </si>
  <si>
    <t>M(CF0031) 00 ECONOMICALLY DISADVANTAGED COUNT FOR EN</t>
  </si>
  <si>
    <t>AE(CF0030) 00 SAIPE COUNT FOR EN</t>
  </si>
  <si>
    <t>AF(CF0188) 00 EXTRAORDINARY NEEDS COUNT</t>
  </si>
  <si>
    <t>DBSAF1</t>
  </si>
  <si>
    <t>District Name (NYSED)</t>
  </si>
  <si>
    <t>District Name (OSC)</t>
  </si>
  <si>
    <t>BEDS Code</t>
  </si>
  <si>
    <t>County</t>
  </si>
  <si>
    <t>BOCES</t>
  </si>
  <si>
    <t>LFR</t>
  </si>
  <si>
    <t>NRC</t>
  </si>
  <si>
    <t>N/A</t>
  </si>
  <si>
    <t>Please select a district from the list</t>
  </si>
  <si>
    <t xml:space="preserve">Addison       </t>
  </si>
  <si>
    <t>Addison Central School District</t>
  </si>
  <si>
    <t>Steuben County</t>
  </si>
  <si>
    <t>GST BOCES</t>
  </si>
  <si>
    <t>Southern Tier</t>
  </si>
  <si>
    <t>4 - High Need/Resource-Capacity Rural School Districts</t>
  </si>
  <si>
    <t xml:space="preserve">Adirondack    </t>
  </si>
  <si>
    <t>Adirondack Central School District</t>
  </si>
  <si>
    <t>Oneida County</t>
  </si>
  <si>
    <t>Jeff-Lewis BOCES</t>
  </si>
  <si>
    <t>Mohawk Valley</t>
  </si>
  <si>
    <t xml:space="preserve">Afton         </t>
  </si>
  <si>
    <t>Afton Central School District</t>
  </si>
  <si>
    <t>Chenango County</t>
  </si>
  <si>
    <t>DCMO BOCES</t>
  </si>
  <si>
    <t xml:space="preserve">Akron         </t>
  </si>
  <si>
    <t>Akron Central School District</t>
  </si>
  <si>
    <t>Erie County</t>
  </si>
  <si>
    <t>Erie 1 BOCES</t>
  </si>
  <si>
    <t>Western NY</t>
  </si>
  <si>
    <t>5 - Average Need/Resource-Capacity School District</t>
  </si>
  <si>
    <t xml:space="preserve">Albany        </t>
  </si>
  <si>
    <t>Albany City School District</t>
  </si>
  <si>
    <t>Albany County</t>
  </si>
  <si>
    <t>Non-Component</t>
  </si>
  <si>
    <t>Capital Region</t>
  </si>
  <si>
    <t>3 - High Need/Resource-Capacity Urban/Suburban School Districts</t>
  </si>
  <si>
    <t xml:space="preserve">Albion        </t>
  </si>
  <si>
    <t>Albion Central School District</t>
  </si>
  <si>
    <t>Orleans County</t>
  </si>
  <si>
    <t>Orleans-Niagara BOCES</t>
  </si>
  <si>
    <t>Finger Lakes</t>
  </si>
  <si>
    <t xml:space="preserve">Alden         </t>
  </si>
  <si>
    <t>Alden Central School District</t>
  </si>
  <si>
    <t xml:space="preserve">Alexander     </t>
  </si>
  <si>
    <t>Alexander Central School District</t>
  </si>
  <si>
    <t>Genesee County</t>
  </si>
  <si>
    <t>Genesee Valley BOCES</t>
  </si>
  <si>
    <t xml:space="preserve">Alexandria    </t>
  </si>
  <si>
    <t>Alexandria Central School District</t>
  </si>
  <si>
    <t>Jefferson County</t>
  </si>
  <si>
    <t>North Country</t>
  </si>
  <si>
    <t>Alfred Almond</t>
  </si>
  <si>
    <t>Alfred-Almond Central School District</t>
  </si>
  <si>
    <t>Allegany County</t>
  </si>
  <si>
    <t>Allegany-Limes</t>
  </si>
  <si>
    <t>Allegany-Limestone Central School District</t>
  </si>
  <si>
    <t>Cattaraugus County</t>
  </si>
  <si>
    <t>CA BOCES</t>
  </si>
  <si>
    <t>Altmar Parish</t>
  </si>
  <si>
    <t>Altmar-Parish-Williamstown Central School District</t>
  </si>
  <si>
    <t>Oswego County</t>
  </si>
  <si>
    <t>CiTi BOCES</t>
  </si>
  <si>
    <t>Central NY</t>
  </si>
  <si>
    <t xml:space="preserve">Amagansett    </t>
  </si>
  <si>
    <t>Amagansett Union Free School District</t>
  </si>
  <si>
    <t>Suffolk County</t>
  </si>
  <si>
    <t>Eastern Suffolk BOCES</t>
  </si>
  <si>
    <t>Long Island-NYC</t>
  </si>
  <si>
    <t>6 - Low Need/Resource-Capacity School Districts</t>
  </si>
  <si>
    <t xml:space="preserve">Amherst       </t>
  </si>
  <si>
    <t>Amherst Central School District</t>
  </si>
  <si>
    <t xml:space="preserve">Amityville    </t>
  </si>
  <si>
    <t>Amityville Union Free School District</t>
  </si>
  <si>
    <t>Western Suffolk BOCES</t>
  </si>
  <si>
    <t xml:space="preserve">Amsterdam     </t>
  </si>
  <si>
    <t>Amsterdam City School District</t>
  </si>
  <si>
    <t>Montgomery County</t>
  </si>
  <si>
    <t>HFM BOCES</t>
  </si>
  <si>
    <t xml:space="preserve">Andes         </t>
  </si>
  <si>
    <t>Andes Central School District</t>
  </si>
  <si>
    <t>Delaware County</t>
  </si>
  <si>
    <t>ONC BOCES</t>
  </si>
  <si>
    <t xml:space="preserve">Andover       </t>
  </si>
  <si>
    <t>Andover Central School District</t>
  </si>
  <si>
    <t xml:space="preserve">Ardsley       </t>
  </si>
  <si>
    <t>Ardsley Union Free School District</t>
  </si>
  <si>
    <t>Westchester County</t>
  </si>
  <si>
    <t>Westchester BOCES</t>
  </si>
  <si>
    <t xml:space="preserve">Argyle        </t>
  </si>
  <si>
    <t>Argyle Central School District</t>
  </si>
  <si>
    <t>Washington County</t>
  </si>
  <si>
    <t>WSWHE BOCES</t>
  </si>
  <si>
    <t xml:space="preserve">Arkport       </t>
  </si>
  <si>
    <t>Arkport Central School District</t>
  </si>
  <si>
    <t xml:space="preserve">Arlington     </t>
  </si>
  <si>
    <t>Arlington Central School District</t>
  </si>
  <si>
    <t>Dutchess County</t>
  </si>
  <si>
    <t>Dutchess BOCES</t>
  </si>
  <si>
    <t>Hudson Valley</t>
  </si>
  <si>
    <t xml:space="preserve">Attica        </t>
  </si>
  <si>
    <t>Attica Central School District</t>
  </si>
  <si>
    <t>Wyoming County</t>
  </si>
  <si>
    <t xml:space="preserve">Auburn        </t>
  </si>
  <si>
    <t>Auburn City School District</t>
  </si>
  <si>
    <t>Cayuga County</t>
  </si>
  <si>
    <t>CO BOCES</t>
  </si>
  <si>
    <t>Ausable Valley</t>
  </si>
  <si>
    <t>Ausable Valley Central School District</t>
  </si>
  <si>
    <t>Clinton County</t>
  </si>
  <si>
    <t>CVES BOCES</t>
  </si>
  <si>
    <t xml:space="preserve">Averill Park  </t>
  </si>
  <si>
    <t>Averill Park Central School District</t>
  </si>
  <si>
    <t>Rensselaer County</t>
  </si>
  <si>
    <t>Questar III BOCES</t>
  </si>
  <si>
    <t xml:space="preserve">Avoca         </t>
  </si>
  <si>
    <t>Avoca Central School District</t>
  </si>
  <si>
    <t xml:space="preserve">Avon          </t>
  </si>
  <si>
    <t>Avon Central School District</t>
  </si>
  <si>
    <t>Livingston County</t>
  </si>
  <si>
    <t xml:space="preserve">Babylon       </t>
  </si>
  <si>
    <t>Babylon Union Free School District</t>
  </si>
  <si>
    <t>Bainbridge Gui</t>
  </si>
  <si>
    <t>Bainbridge-Guilford Central School District</t>
  </si>
  <si>
    <t xml:space="preserve">Baldwin       </t>
  </si>
  <si>
    <t>Baldwin Union Free School District</t>
  </si>
  <si>
    <t>Nassau County</t>
  </si>
  <si>
    <t>Nassau BOCES</t>
  </si>
  <si>
    <t>Baldwinsville</t>
  </si>
  <si>
    <t>Baldwinsville Central School District</t>
  </si>
  <si>
    <t>Onondaga County</t>
  </si>
  <si>
    <t>OCM BOCES</t>
  </si>
  <si>
    <t xml:space="preserve">Ballston Spa  </t>
  </si>
  <si>
    <t>Ballston Spa Central School District</t>
  </si>
  <si>
    <t>Saratoga County</t>
  </si>
  <si>
    <t xml:space="preserve">Barker        </t>
  </si>
  <si>
    <t>Barker Central School District</t>
  </si>
  <si>
    <t>Niagara County</t>
  </si>
  <si>
    <t xml:space="preserve">Batavia       </t>
  </si>
  <si>
    <t>Batavia City School District</t>
  </si>
  <si>
    <t xml:space="preserve">Bath          </t>
  </si>
  <si>
    <t>Bath Central School District</t>
  </si>
  <si>
    <t xml:space="preserve">Bay Shore     </t>
  </si>
  <si>
    <t>Bay Shore Union Free School District</t>
  </si>
  <si>
    <t>Bayport Blue P</t>
  </si>
  <si>
    <t>Bayport-Blue Point Union Free School District</t>
  </si>
  <si>
    <t xml:space="preserve">Beacon        </t>
  </si>
  <si>
    <t>Beacon City School District</t>
  </si>
  <si>
    <t xml:space="preserve">Beaver River  </t>
  </si>
  <si>
    <t>Beaver River Central School District</t>
  </si>
  <si>
    <t>Lewis County</t>
  </si>
  <si>
    <t xml:space="preserve">Bedford       </t>
  </si>
  <si>
    <t>Bedford Central School District</t>
  </si>
  <si>
    <t>PNW BOCES</t>
  </si>
  <si>
    <t xml:space="preserve">Beekmantown   </t>
  </si>
  <si>
    <t>Beekmantown Central School District</t>
  </si>
  <si>
    <t xml:space="preserve">Belfast       </t>
  </si>
  <si>
    <t>Belfast Central School District</t>
  </si>
  <si>
    <t>Belleville-Hen</t>
  </si>
  <si>
    <t>Belleville-Henderson Central School District</t>
  </si>
  <si>
    <t xml:space="preserve">Bellmore      </t>
  </si>
  <si>
    <t>Bellmore Union Free School District</t>
  </si>
  <si>
    <t>Bellmore-Merri</t>
  </si>
  <si>
    <t>Bellmore-Merrick Central High School District</t>
  </si>
  <si>
    <t xml:space="preserve">Bemus Point   </t>
  </si>
  <si>
    <t>Bemus Point Central School District</t>
  </si>
  <si>
    <t>Chautauqua County</t>
  </si>
  <si>
    <t>Erie 2 BOCES</t>
  </si>
  <si>
    <t xml:space="preserve">Berlin        </t>
  </si>
  <si>
    <t>Berlin Central School District</t>
  </si>
  <si>
    <t xml:space="preserve">Berne Knox    </t>
  </si>
  <si>
    <t>Berne-Knox-Westerlo Central School District</t>
  </si>
  <si>
    <t>Capital Region BOCES</t>
  </si>
  <si>
    <t xml:space="preserve">Bethlehem     </t>
  </si>
  <si>
    <t>Bethlehem Central School District</t>
  </si>
  <si>
    <t xml:space="preserve">Bethpage      </t>
  </si>
  <si>
    <t>Bethpage Union Free School District</t>
  </si>
  <si>
    <t xml:space="preserve">Binghamton    </t>
  </si>
  <si>
    <t>Binghamton City School District</t>
  </si>
  <si>
    <t>Broome County</t>
  </si>
  <si>
    <t>BT BOCES</t>
  </si>
  <si>
    <t>Blind Brook-Ry</t>
  </si>
  <si>
    <t>Blind Brook-Rye Union Free School District</t>
  </si>
  <si>
    <t>Bolivar-Richbg</t>
  </si>
  <si>
    <t>Bolivar-Richburg Central School District</t>
  </si>
  <si>
    <t xml:space="preserve">Bolton        </t>
  </si>
  <si>
    <t>Bolton Central School District</t>
  </si>
  <si>
    <t>Warren County</t>
  </si>
  <si>
    <t>Boquet Valley</t>
  </si>
  <si>
    <t>Boquet Valley Central School District</t>
  </si>
  <si>
    <t>Essex County</t>
  </si>
  <si>
    <t xml:space="preserve">Bradford      </t>
  </si>
  <si>
    <t>Bradford Central School District</t>
  </si>
  <si>
    <t>Brasher Falls</t>
  </si>
  <si>
    <t>Brasher Falls Central School District</t>
  </si>
  <si>
    <t>St. Lawrence County</t>
  </si>
  <si>
    <t>St Lawrence-Lewis BOCES</t>
  </si>
  <si>
    <t xml:space="preserve">Brentwood     </t>
  </si>
  <si>
    <t>Brentwood Union Free School District</t>
  </si>
  <si>
    <t xml:space="preserve">Brewster      </t>
  </si>
  <si>
    <t>Brewster Central School District</t>
  </si>
  <si>
    <t>Putnam County</t>
  </si>
  <si>
    <t>Briarcliff Man</t>
  </si>
  <si>
    <t>Briarcliff Manor Union Free School District</t>
  </si>
  <si>
    <t>Bridgehampton</t>
  </si>
  <si>
    <t>Bridgehampton Union Free School District</t>
  </si>
  <si>
    <t xml:space="preserve">Brighton      </t>
  </si>
  <si>
    <t>Brighton Central School District</t>
  </si>
  <si>
    <t>Monroe County</t>
  </si>
  <si>
    <t>Monroe 1 BOCES</t>
  </si>
  <si>
    <t>Broadalbin-Per</t>
  </si>
  <si>
    <t>Broadalbin-Perth Central School District</t>
  </si>
  <si>
    <t>Fulton County</t>
  </si>
  <si>
    <t xml:space="preserve">Brockport     </t>
  </si>
  <si>
    <t>Brockport Central School District</t>
  </si>
  <si>
    <t>Monroe 2 BOCES</t>
  </si>
  <si>
    <t xml:space="preserve">Brocton       </t>
  </si>
  <si>
    <t>Brocton Central School District</t>
  </si>
  <si>
    <t xml:space="preserve">Bronxville    </t>
  </si>
  <si>
    <t>Bronxville Union Free School District</t>
  </si>
  <si>
    <t xml:space="preserve">Brookfield    </t>
  </si>
  <si>
    <t>Brookfield Central School District</t>
  </si>
  <si>
    <t>Madison County</t>
  </si>
  <si>
    <t>OHM BOCES</t>
  </si>
  <si>
    <t xml:space="preserve">Comsewogue    </t>
  </si>
  <si>
    <t>Brookhaven-Comsewogue Union Free School District</t>
  </si>
  <si>
    <t>Brunswick Cent</t>
  </si>
  <si>
    <t>Brunswick Central School District</t>
  </si>
  <si>
    <t>Brushton Moira</t>
  </si>
  <si>
    <t>Brushton-Moira Central School District</t>
  </si>
  <si>
    <t>Franklin County</t>
  </si>
  <si>
    <t>FEH BOCES</t>
  </si>
  <si>
    <t xml:space="preserve">Buffalo       </t>
  </si>
  <si>
    <t>Buffalo City School District</t>
  </si>
  <si>
    <t>2 - Buffalo, Rochester, Syracuse and Yonkers City School Districts</t>
  </si>
  <si>
    <t xml:space="preserve">Burnt Hills   </t>
  </si>
  <si>
    <t>Burnt Hills-Ballston Lake Central School District</t>
  </si>
  <si>
    <t xml:space="preserve">Byram Hills   </t>
  </si>
  <si>
    <t>Byram Hills Central School District</t>
  </si>
  <si>
    <t xml:space="preserve">Byron Bergen  </t>
  </si>
  <si>
    <t>Byron-Bergen Central School District</t>
  </si>
  <si>
    <t xml:space="preserve">Cairo-Durham  </t>
  </si>
  <si>
    <t>Cairo-Durham Central School District</t>
  </si>
  <si>
    <t>Greene County</t>
  </si>
  <si>
    <t>Caledonia Mumf</t>
  </si>
  <si>
    <t>Caledonia-Mumford Central School District</t>
  </si>
  <si>
    <t xml:space="preserve">Cambridge     </t>
  </si>
  <si>
    <t>Cambridge Central School District</t>
  </si>
  <si>
    <t xml:space="preserve">Camden        </t>
  </si>
  <si>
    <t>Camden Central School District</t>
  </si>
  <si>
    <t>MO BOCES</t>
  </si>
  <si>
    <t>Campbell-Savon</t>
  </si>
  <si>
    <t>Campbell-Savona Central School District</t>
  </si>
  <si>
    <t xml:space="preserve">Canajoharie   </t>
  </si>
  <si>
    <t>Canajoharie Central School District</t>
  </si>
  <si>
    <t xml:space="preserve">Canandaigua   </t>
  </si>
  <si>
    <t>Canandaigua City School District</t>
  </si>
  <si>
    <t>Ontario County</t>
  </si>
  <si>
    <t>WFL BOCES</t>
  </si>
  <si>
    <t xml:space="preserve">Canaseraga    </t>
  </si>
  <si>
    <t>Canaseraga Central School District</t>
  </si>
  <si>
    <t xml:space="preserve">Canastota     </t>
  </si>
  <si>
    <t>Canastota Central School District</t>
  </si>
  <si>
    <t xml:space="preserve">Candor        </t>
  </si>
  <si>
    <t>Candor Central School District</t>
  </si>
  <si>
    <t>Tioga County</t>
  </si>
  <si>
    <t>TST BOCES</t>
  </si>
  <si>
    <t>Canisteo-Green</t>
  </si>
  <si>
    <t>Canisteo-Greenwood Central School District</t>
  </si>
  <si>
    <t xml:space="preserve">Canton        </t>
  </si>
  <si>
    <t>Canton Central School District</t>
  </si>
  <si>
    <t xml:space="preserve">Carle Place   </t>
  </si>
  <si>
    <t>Carle Place Union Free School District</t>
  </si>
  <si>
    <t xml:space="preserve">Carmel        </t>
  </si>
  <si>
    <t>Carmel Central School District</t>
  </si>
  <si>
    <t xml:space="preserve">Carthage      </t>
  </si>
  <si>
    <t>Carthage Central School District</t>
  </si>
  <si>
    <t>Cassadaga Vall</t>
  </si>
  <si>
    <t>Cassadaga Valley Central School District</t>
  </si>
  <si>
    <t>Cato Meridian</t>
  </si>
  <si>
    <t>Cato-Meridian Central School District</t>
  </si>
  <si>
    <t xml:space="preserve">Catskill      </t>
  </si>
  <si>
    <t>Catskill Central School District</t>
  </si>
  <si>
    <t>Cattaraugus-Li</t>
  </si>
  <si>
    <t>Cattaraugus-Little Valley Central School District</t>
  </si>
  <si>
    <t xml:space="preserve">Cazenovia     </t>
  </si>
  <si>
    <t>Cazenovia Central School District</t>
  </si>
  <si>
    <t>Center Moriche</t>
  </si>
  <si>
    <t>Center Moriches Union Free School District</t>
  </si>
  <si>
    <t>Central Islip</t>
  </si>
  <si>
    <t>Central Islip Union Free School District</t>
  </si>
  <si>
    <t>Central Square</t>
  </si>
  <si>
    <t>Central Square Central School District</t>
  </si>
  <si>
    <t>Central Valley</t>
  </si>
  <si>
    <t>Central Valley Central School District At Ilion-Mohawk</t>
  </si>
  <si>
    <t>Herkimer County</t>
  </si>
  <si>
    <t>Herkimer BOCES</t>
  </si>
  <si>
    <t xml:space="preserve">Chappaqua     </t>
  </si>
  <si>
    <t>Chappaqua Central School District</t>
  </si>
  <si>
    <t>Charlotte Vall</t>
  </si>
  <si>
    <t>Charlotte Valley Central School District</t>
  </si>
  <si>
    <t xml:space="preserve">Chateaugay    </t>
  </si>
  <si>
    <t>Chateaugay Central School District</t>
  </si>
  <si>
    <t xml:space="preserve">Chatham       </t>
  </si>
  <si>
    <t>Chatham Central School District</t>
  </si>
  <si>
    <t>Columbia County</t>
  </si>
  <si>
    <t xml:space="preserve">Chautauqua    </t>
  </si>
  <si>
    <t>Chautauqua Lake Central School District</t>
  </si>
  <si>
    <t xml:space="preserve">Chazy         </t>
  </si>
  <si>
    <t>Chazy Union Free School District</t>
  </si>
  <si>
    <t xml:space="preserve">Cheektowaga   </t>
  </si>
  <si>
    <t>Cheektowaga Central School District</t>
  </si>
  <si>
    <t xml:space="preserve">Maryvale      </t>
  </si>
  <si>
    <t>Cheektowaga-Maryvale Union Free School District</t>
  </si>
  <si>
    <t xml:space="preserve">Sloan         </t>
  </si>
  <si>
    <t>Cheektowaga-Sloan Union Free School District</t>
  </si>
  <si>
    <t>Chenango Forks</t>
  </si>
  <si>
    <t>Chenango Forks Central School District</t>
  </si>
  <si>
    <t>Chenango Valle</t>
  </si>
  <si>
    <t>Chenango Valley Central School District</t>
  </si>
  <si>
    <t>Cherry Vly-Spr</t>
  </si>
  <si>
    <t>Cherry Valley-Springfield Central School District</t>
  </si>
  <si>
    <t>Otsego County</t>
  </si>
  <si>
    <t xml:space="preserve">Chester       </t>
  </si>
  <si>
    <t>Chester Union Free School District</t>
  </si>
  <si>
    <t>Orange County</t>
  </si>
  <si>
    <t>Orange-Ulster BOCES</t>
  </si>
  <si>
    <t xml:space="preserve">Chittenango   </t>
  </si>
  <si>
    <t>Chittenango Central School District</t>
  </si>
  <si>
    <t>Churchville Ch</t>
  </si>
  <si>
    <t>Churchville-Chili Central School District</t>
  </si>
  <si>
    <t xml:space="preserve">Cincinnatus   </t>
  </si>
  <si>
    <t>Cincinnatus Central School District</t>
  </si>
  <si>
    <t>Cortland County</t>
  </si>
  <si>
    <t xml:space="preserve">Clarence      </t>
  </si>
  <si>
    <t>Clarence Central School District</t>
  </si>
  <si>
    <t xml:space="preserve">Clarkstown    </t>
  </si>
  <si>
    <t>Clarkstown Central School District</t>
  </si>
  <si>
    <t>Rockland County</t>
  </si>
  <si>
    <t>Rockland BOCES</t>
  </si>
  <si>
    <t>Cleveland Hill</t>
  </si>
  <si>
    <t>Cleveland Hill Union Free School District</t>
  </si>
  <si>
    <t xml:space="preserve">Clifton Fine  </t>
  </si>
  <si>
    <t>Clifton-Fine Central School District</t>
  </si>
  <si>
    <t xml:space="preserve">Clinton       </t>
  </si>
  <si>
    <t>Clinton Central School District</t>
  </si>
  <si>
    <t>Clyde-Savannah</t>
  </si>
  <si>
    <t>Clyde-Savannah Central School District</t>
  </si>
  <si>
    <t>Wayne County</t>
  </si>
  <si>
    <t xml:space="preserve">Clymer        </t>
  </si>
  <si>
    <t>Clymer Central School District</t>
  </si>
  <si>
    <t>Cobleskl-Richm</t>
  </si>
  <si>
    <t>Cobleskill-Richmondville Central School District</t>
  </si>
  <si>
    <t>Schoharie County</t>
  </si>
  <si>
    <t xml:space="preserve">Cohoes        </t>
  </si>
  <si>
    <t>Cohoes City School District</t>
  </si>
  <si>
    <t>Cold Spring Ha</t>
  </si>
  <si>
    <t>Cold Spring Harbor Central School District</t>
  </si>
  <si>
    <t>Colton Pierrep</t>
  </si>
  <si>
    <t>Colton-Pierrepont Central School District</t>
  </si>
  <si>
    <t xml:space="preserve">Commack       </t>
  </si>
  <si>
    <t>Commack Union Free School District</t>
  </si>
  <si>
    <t xml:space="preserve">Connetquot    </t>
  </si>
  <si>
    <t>Connetquot Central School District</t>
  </si>
  <si>
    <t xml:space="preserve">Cooperstown   </t>
  </si>
  <si>
    <t>Cooperstown Central School District</t>
  </si>
  <si>
    <t xml:space="preserve">Copenhagen    </t>
  </si>
  <si>
    <t>Copenhagen Central School District</t>
  </si>
  <si>
    <t xml:space="preserve">Copiague      </t>
  </si>
  <si>
    <t>Copiague Union Free School District</t>
  </si>
  <si>
    <t xml:space="preserve">Corinth       </t>
  </si>
  <si>
    <t>Corinth Central School District</t>
  </si>
  <si>
    <t xml:space="preserve">Corning       </t>
  </si>
  <si>
    <t>Corning City School District</t>
  </si>
  <si>
    <t xml:space="preserve">Cornwall      </t>
  </si>
  <si>
    <t>Cornwall Central School District</t>
  </si>
  <si>
    <t xml:space="preserve">Cortland      </t>
  </si>
  <si>
    <t>Cortland City School District</t>
  </si>
  <si>
    <t>Coxsackie Athe</t>
  </si>
  <si>
    <t>Coxsackie-Athens Central School District</t>
  </si>
  <si>
    <t>Croton Harmon</t>
  </si>
  <si>
    <t>Croton-Harmon Union Free School District</t>
  </si>
  <si>
    <t xml:space="preserve">Crown Point   </t>
  </si>
  <si>
    <t>Crown Point Central School District</t>
  </si>
  <si>
    <t>Cuba-Rushford</t>
  </si>
  <si>
    <t>Cuba-Rushford Central School District</t>
  </si>
  <si>
    <t xml:space="preserve">Dalton-Nunda  </t>
  </si>
  <si>
    <t>Dalton-Nunda Central School District</t>
  </si>
  <si>
    <t xml:space="preserve">Dansville     </t>
  </si>
  <si>
    <t>Dansville Central School District</t>
  </si>
  <si>
    <t xml:space="preserve">Deer Park     </t>
  </si>
  <si>
    <t>Deer Park Union Free School District</t>
  </si>
  <si>
    <t xml:space="preserve">Delhi         </t>
  </si>
  <si>
    <t>Delaware Academy Central School District At Delhi</t>
  </si>
  <si>
    <t xml:space="preserve">Depew         </t>
  </si>
  <si>
    <t>Depew Union Free School District</t>
  </si>
  <si>
    <t xml:space="preserve">Deposit       </t>
  </si>
  <si>
    <t>Deposit Central School District</t>
  </si>
  <si>
    <t xml:space="preserve">De Ruyter     </t>
  </si>
  <si>
    <t>Deruyter Central School District</t>
  </si>
  <si>
    <t xml:space="preserve">Dobbs Ferry   </t>
  </si>
  <si>
    <t>Dobbs Ferry Union Free School District</t>
  </si>
  <si>
    <t xml:space="preserve">Dolgeville    </t>
  </si>
  <si>
    <t>Dolgeville Central School District</t>
  </si>
  <si>
    <t xml:space="preserve">Dover         </t>
  </si>
  <si>
    <t>Dover Union Free School District</t>
  </si>
  <si>
    <t xml:space="preserve">Downsville    </t>
  </si>
  <si>
    <t>Downsville Central School District</t>
  </si>
  <si>
    <t xml:space="preserve">Dryden        </t>
  </si>
  <si>
    <t>Dryden Central School District</t>
  </si>
  <si>
    <t>Tompkins County</t>
  </si>
  <si>
    <t xml:space="preserve">Duanesburg    </t>
  </si>
  <si>
    <t>Duanesburg Central School District</t>
  </si>
  <si>
    <t>Schenectady County</t>
  </si>
  <si>
    <t xml:space="preserve">Dundee        </t>
  </si>
  <si>
    <t>Dundee Central School District</t>
  </si>
  <si>
    <t>Yates County</t>
  </si>
  <si>
    <t xml:space="preserve">Dunkirk       </t>
  </si>
  <si>
    <t>Dunkirk City School District</t>
  </si>
  <si>
    <t xml:space="preserve">East Aurora   </t>
  </si>
  <si>
    <t>East Aurora Union Free School District</t>
  </si>
  <si>
    <t>East Bloomfiel</t>
  </si>
  <si>
    <t>East Bloomfield Central School District</t>
  </si>
  <si>
    <t>East Greenbush</t>
  </si>
  <si>
    <t>East Greenbush Central School District</t>
  </si>
  <si>
    <t xml:space="preserve">East Hampton  </t>
  </si>
  <si>
    <t>East Hampton Union Free School District</t>
  </si>
  <si>
    <t>E. Irondequoit</t>
  </si>
  <si>
    <t>East Irondequoit Central School District</t>
  </si>
  <si>
    <t xml:space="preserve">East Islip    </t>
  </si>
  <si>
    <t>East Islip Union Free School District</t>
  </si>
  <si>
    <t xml:space="preserve">East Meadow   </t>
  </si>
  <si>
    <t>East Meadow Union Free School District</t>
  </si>
  <si>
    <t>East Moriches</t>
  </si>
  <si>
    <t>East Moriches Union Free School District</t>
  </si>
  <si>
    <t xml:space="preserve">East Quogue   </t>
  </si>
  <si>
    <t>East Quogue Union Free School District</t>
  </si>
  <si>
    <t xml:space="preserve">East Ramapo   </t>
  </si>
  <si>
    <t>East Ramapo Central School District</t>
  </si>
  <si>
    <t>East Rochester</t>
  </si>
  <si>
    <t>East Rochester Union Free School District</t>
  </si>
  <si>
    <t>East Rockaway</t>
  </si>
  <si>
    <t>East Rockaway Union Free School District</t>
  </si>
  <si>
    <t>E Syracuse-Min</t>
  </si>
  <si>
    <t>East Syracuse-Minoa Central School District</t>
  </si>
  <si>
    <t>East Williston</t>
  </si>
  <si>
    <t>East Williston Union Free School District</t>
  </si>
  <si>
    <t xml:space="preserve">Eastchester   </t>
  </si>
  <si>
    <t>Eastchester Union Free School District</t>
  </si>
  <si>
    <t>Eastport-South</t>
  </si>
  <si>
    <t>Eastport-South Manor Central School District</t>
  </si>
  <si>
    <t xml:space="preserve">Eden          </t>
  </si>
  <si>
    <t>Eden Central School District</t>
  </si>
  <si>
    <t xml:space="preserve">Edgemont      </t>
  </si>
  <si>
    <t>Edgemont Union Free School District</t>
  </si>
  <si>
    <t xml:space="preserve">Edinburg      </t>
  </si>
  <si>
    <t>Edinburg Common School District</t>
  </si>
  <si>
    <t xml:space="preserve">Edmeston      </t>
  </si>
  <si>
    <t>Edmeston Central School District</t>
  </si>
  <si>
    <t xml:space="preserve">Edwards-Knox  </t>
  </si>
  <si>
    <t>Edwards-Knox Central School District</t>
  </si>
  <si>
    <t xml:space="preserve">Elba          </t>
  </si>
  <si>
    <t>Elba Central School District</t>
  </si>
  <si>
    <t xml:space="preserve">Eldred        </t>
  </si>
  <si>
    <t>Eldred Central School District</t>
  </si>
  <si>
    <t>Sullivan County</t>
  </si>
  <si>
    <t>Sullivan BOCES</t>
  </si>
  <si>
    <t>Elizabethtown</t>
  </si>
  <si>
    <t>Elizabethtown-Lewis Central School District</t>
  </si>
  <si>
    <t>150301</t>
  </si>
  <si>
    <t xml:space="preserve">Ellenville    </t>
  </si>
  <si>
    <t>Ellenville Central School District</t>
  </si>
  <si>
    <t>Ulster County</t>
  </si>
  <si>
    <t>Ulster BOCES</t>
  </si>
  <si>
    <t>Ellicottville</t>
  </si>
  <si>
    <t>Ellicottville Central School District</t>
  </si>
  <si>
    <t xml:space="preserve">Elmira        </t>
  </si>
  <si>
    <t>Elmira City School District</t>
  </si>
  <si>
    <t>Chemung County</t>
  </si>
  <si>
    <t>Elmira Heights</t>
  </si>
  <si>
    <t>Elmira Heights Central School District</t>
  </si>
  <si>
    <t xml:space="preserve">Elmont        </t>
  </si>
  <si>
    <t>Elmont Union Free School District</t>
  </si>
  <si>
    <t xml:space="preserve">Elmsford      </t>
  </si>
  <si>
    <t>Elmsford Union Free School District</t>
  </si>
  <si>
    <t xml:space="preserve">Elwood        </t>
  </si>
  <si>
    <t>Elwood Union Free School District</t>
  </si>
  <si>
    <t xml:space="preserve">Evans-Brant   </t>
  </si>
  <si>
    <t>Evans-Brant Central School District</t>
  </si>
  <si>
    <t>Fabius-Pompey</t>
  </si>
  <si>
    <t>Fabius-Pompey Central School District</t>
  </si>
  <si>
    <t xml:space="preserve">Fairport      </t>
  </si>
  <si>
    <t>Fairport Central School District</t>
  </si>
  <si>
    <t xml:space="preserve">Falconer      </t>
  </si>
  <si>
    <t>Falconer Central School District</t>
  </si>
  <si>
    <t xml:space="preserve">Fallsburgh    </t>
  </si>
  <si>
    <t>Fallsburg Central School District</t>
  </si>
  <si>
    <t xml:space="preserve">Farmingdale   </t>
  </si>
  <si>
    <t>Farmingdale Union Free School District</t>
  </si>
  <si>
    <t xml:space="preserve">Fayetteville  </t>
  </si>
  <si>
    <t>Fayetteville-Manlius Central School District</t>
  </si>
  <si>
    <t xml:space="preserve">Fillmore      </t>
  </si>
  <si>
    <t>Fillmore Central School District</t>
  </si>
  <si>
    <t xml:space="preserve">Fire Island   </t>
  </si>
  <si>
    <t>Fire Island Union Free School District</t>
  </si>
  <si>
    <t>Fishers Island</t>
  </si>
  <si>
    <t>Fishers Island Union Free School District</t>
  </si>
  <si>
    <t xml:space="preserve">Floral Park   </t>
  </si>
  <si>
    <t>Floral Park-Bellerose Union Free School District</t>
  </si>
  <si>
    <t xml:space="preserve">Florida       </t>
  </si>
  <si>
    <t>Florida Union Free School District</t>
  </si>
  <si>
    <t>Fonda Fultonvi</t>
  </si>
  <si>
    <t>Fonda-Fultonville Central School District</t>
  </si>
  <si>
    <t xml:space="preserve">Forestville   </t>
  </si>
  <si>
    <t>Forestville Central School District</t>
  </si>
  <si>
    <t xml:space="preserve">Fort Ann      </t>
  </si>
  <si>
    <t>Fort Ann Central School District</t>
  </si>
  <si>
    <t xml:space="preserve">Fort Edward   </t>
  </si>
  <si>
    <t>Fort Edward Union Free School District</t>
  </si>
  <si>
    <t xml:space="preserve">Fort Plain    </t>
  </si>
  <si>
    <t>Fort Plain Central School District</t>
  </si>
  <si>
    <t>Frankfort-Schu</t>
  </si>
  <si>
    <t>Frankfort-Schuyler Central School District</t>
  </si>
  <si>
    <t xml:space="preserve">Franklin      </t>
  </si>
  <si>
    <t>Franklin Central School District</t>
  </si>
  <si>
    <t>Franklin Squar</t>
  </si>
  <si>
    <t>Franklin Square Union Free School District</t>
  </si>
  <si>
    <t>Franklinville</t>
  </si>
  <si>
    <t>Franklinville Central School District</t>
  </si>
  <si>
    <t xml:space="preserve">Fredonia      </t>
  </si>
  <si>
    <t>Fredonia Central School District</t>
  </si>
  <si>
    <t xml:space="preserve">Freeport      </t>
  </si>
  <si>
    <t>Freeport Union Free School District</t>
  </si>
  <si>
    <t xml:space="preserve">Frewsburg     </t>
  </si>
  <si>
    <t>Frewsburg Central School District</t>
  </si>
  <si>
    <t xml:space="preserve">Friendship    </t>
  </si>
  <si>
    <t>Friendship Central School District</t>
  </si>
  <si>
    <t xml:space="preserve">Frontier      </t>
  </si>
  <si>
    <t>Frontier Central School District</t>
  </si>
  <si>
    <t xml:space="preserve">Fulton        </t>
  </si>
  <si>
    <t>Fulton City School District</t>
  </si>
  <si>
    <t xml:space="preserve">Galway        </t>
  </si>
  <si>
    <t>Galway Central School District</t>
  </si>
  <si>
    <t xml:space="preserve">Gananda       </t>
  </si>
  <si>
    <t>Gananda Central School District</t>
  </si>
  <si>
    <t xml:space="preserve">Garden City   </t>
  </si>
  <si>
    <t>Garden City Union Free School District</t>
  </si>
  <si>
    <t xml:space="preserve">Garrison      </t>
  </si>
  <si>
    <t>Garrison Union Free School District</t>
  </si>
  <si>
    <t xml:space="preserve">Gates Chili   </t>
  </si>
  <si>
    <t>Gates-Chili Central School District</t>
  </si>
  <si>
    <t>General Brown</t>
  </si>
  <si>
    <t>General Brown Central School District</t>
  </si>
  <si>
    <t>Genesee Valley</t>
  </si>
  <si>
    <t>Genesee Valley Central School District</t>
  </si>
  <si>
    <t xml:space="preserve">Geneseo       </t>
  </si>
  <si>
    <t>Geneseo Central School District</t>
  </si>
  <si>
    <t xml:space="preserve">Geneva        </t>
  </si>
  <si>
    <t>Geneva City School District</t>
  </si>
  <si>
    <t xml:space="preserve">Germantown    </t>
  </si>
  <si>
    <t>Germantown Central School District</t>
  </si>
  <si>
    <t>Glbtsvlle-Mt U</t>
  </si>
  <si>
    <t>Gilbertsville-Mount Upton Central School District</t>
  </si>
  <si>
    <t>Gilboa Conesvi</t>
  </si>
  <si>
    <t>Gilboa-Conesville Central School District</t>
  </si>
  <si>
    <t xml:space="preserve">Glen Cove     </t>
  </si>
  <si>
    <t>Glen Cove City School District</t>
  </si>
  <si>
    <t xml:space="preserve">Glens Falls   </t>
  </si>
  <si>
    <t>Glens Falls City School District</t>
  </si>
  <si>
    <t>Glens Falls Co</t>
  </si>
  <si>
    <t>Glens Falls Common School District</t>
  </si>
  <si>
    <t xml:space="preserve">Gloversville  </t>
  </si>
  <si>
    <t>Gloversville City School District</t>
  </si>
  <si>
    <t>Gorham-Middles</t>
  </si>
  <si>
    <t>Gorham-Middlesex Central School District</t>
  </si>
  <si>
    <t xml:space="preserve">Goshen        </t>
  </si>
  <si>
    <t>Goshen Central School District</t>
  </si>
  <si>
    <t xml:space="preserve">Gouverneur    </t>
  </si>
  <si>
    <t>Gouverneur Central School District</t>
  </si>
  <si>
    <t xml:space="preserve">Gowanda       </t>
  </si>
  <si>
    <t>Gowanda Central School District</t>
  </si>
  <si>
    <t xml:space="preserve">Grand Island  </t>
  </si>
  <si>
    <t>Grand Island Central School District</t>
  </si>
  <si>
    <t xml:space="preserve">Granville     </t>
  </si>
  <si>
    <t>Granville Central School District</t>
  </si>
  <si>
    <t xml:space="preserve">Great Neck    </t>
  </si>
  <si>
    <t>Great Neck Union Free School District</t>
  </si>
  <si>
    <t xml:space="preserve">Greece        </t>
  </si>
  <si>
    <t>Greece Central School District</t>
  </si>
  <si>
    <t xml:space="preserve">Green Island  </t>
  </si>
  <si>
    <t>Green Island Union Free School District</t>
  </si>
  <si>
    <t xml:space="preserve">Greenburgh    </t>
  </si>
  <si>
    <t>Greenburgh Central School District</t>
  </si>
  <si>
    <t xml:space="preserve">Greene        </t>
  </si>
  <si>
    <t>Greene Central School District</t>
  </si>
  <si>
    <t xml:space="preserve">Greenport     </t>
  </si>
  <si>
    <t>Greenport Union Free School District</t>
  </si>
  <si>
    <t xml:space="preserve">Greenville    </t>
  </si>
  <si>
    <t>Greenville Central School District</t>
  </si>
  <si>
    <t xml:space="preserve">Greenwich     </t>
  </si>
  <si>
    <t>Greenwich Central School District</t>
  </si>
  <si>
    <t>Greenwood Lake</t>
  </si>
  <si>
    <t>Greenwood Lake Union Free School District</t>
  </si>
  <si>
    <t xml:space="preserve">Groton        </t>
  </si>
  <si>
    <t>Groton Central School District</t>
  </si>
  <si>
    <t xml:space="preserve">Guilderland   </t>
  </si>
  <si>
    <t>Guilderland Central School District</t>
  </si>
  <si>
    <t>Hadley Luzerne</t>
  </si>
  <si>
    <t>Hadley-Luzerne Central School District</t>
  </si>
  <si>
    <t xml:space="preserve">Haldane       </t>
  </si>
  <si>
    <t>Haldane Central School District</t>
  </si>
  <si>
    <t>Half Hollow Hi</t>
  </si>
  <si>
    <t>Half Hollow Hills Central School District</t>
  </si>
  <si>
    <t xml:space="preserve">Hamburg       </t>
  </si>
  <si>
    <t>Hamburg Central School District</t>
  </si>
  <si>
    <t xml:space="preserve">Hamilton      </t>
  </si>
  <si>
    <t>Hamilton Central School District</t>
  </si>
  <si>
    <t xml:space="preserve">Hammond       </t>
  </si>
  <si>
    <t>Hammond Central School District</t>
  </si>
  <si>
    <t xml:space="preserve">Hammondsport  </t>
  </si>
  <si>
    <t>Hammondsport Central School District</t>
  </si>
  <si>
    <t xml:space="preserve">Hampton Bays  </t>
  </si>
  <si>
    <t>Hampton Bays Union Free School District</t>
  </si>
  <si>
    <t xml:space="preserve">Hancock       </t>
  </si>
  <si>
    <t>Hancock Central School District</t>
  </si>
  <si>
    <t xml:space="preserve">Hannibal      </t>
  </si>
  <si>
    <t>Hannibal Central School District</t>
  </si>
  <si>
    <t xml:space="preserve">Harborfields  </t>
  </si>
  <si>
    <t>Harborfields Central School District</t>
  </si>
  <si>
    <t xml:space="preserve">Harpursville  </t>
  </si>
  <si>
    <t>Harpursville Central School District</t>
  </si>
  <si>
    <t xml:space="preserve">Harrison      </t>
  </si>
  <si>
    <t>Harrison Central School District</t>
  </si>
  <si>
    <t xml:space="preserve">Harrisville   </t>
  </si>
  <si>
    <t>Harrisville Central School District</t>
  </si>
  <si>
    <t xml:space="preserve">Hartford      </t>
  </si>
  <si>
    <t>Hartford Central School District</t>
  </si>
  <si>
    <t>Hastings On Hu</t>
  </si>
  <si>
    <t>Hastings-On-Hudson Union Free School District</t>
  </si>
  <si>
    <t xml:space="preserve">Hauppauge     </t>
  </si>
  <si>
    <t>Hauppauge Union Free School District</t>
  </si>
  <si>
    <t>Haverstraw-St</t>
  </si>
  <si>
    <t>Haverstraw-Stony Point Central School District</t>
  </si>
  <si>
    <t xml:space="preserve">Hempstead     </t>
  </si>
  <si>
    <t>Hempstead Union Free School District</t>
  </si>
  <si>
    <t>Hendrick Hudso</t>
  </si>
  <si>
    <t>Hendrick Hudson Central School District</t>
  </si>
  <si>
    <t xml:space="preserve">Herkimer      </t>
  </si>
  <si>
    <t>Herkimer Central School District</t>
  </si>
  <si>
    <t>Hermon Dekalb</t>
  </si>
  <si>
    <t>Hermon-Dekalb Central School District</t>
  </si>
  <si>
    <t xml:space="preserve">Herricks      </t>
  </si>
  <si>
    <t>Herricks Union Free School District</t>
  </si>
  <si>
    <t xml:space="preserve">Heuvelton     </t>
  </si>
  <si>
    <t>Heuvelton Central School District</t>
  </si>
  <si>
    <t>Hewlett Woodme</t>
  </si>
  <si>
    <t>Hewlett-Woodmere Union Free School District</t>
  </si>
  <si>
    <t xml:space="preserve">Hicksville    </t>
  </si>
  <si>
    <t>Hicksville Union Free School District</t>
  </si>
  <si>
    <t xml:space="preserve">Highland      </t>
  </si>
  <si>
    <t>Highland Central School District</t>
  </si>
  <si>
    <t>Highland Falls</t>
  </si>
  <si>
    <t>Highland Falls-Fort Montgomery School District</t>
  </si>
  <si>
    <t xml:space="preserve">Hilton        </t>
  </si>
  <si>
    <t>Hilton Central School District</t>
  </si>
  <si>
    <t xml:space="preserve">Hinsdale      </t>
  </si>
  <si>
    <t>Hinsdale Central School District</t>
  </si>
  <si>
    <t xml:space="preserve">Holland       </t>
  </si>
  <si>
    <t>Holland Central School District</t>
  </si>
  <si>
    <t>Holland Patent</t>
  </si>
  <si>
    <t>Holland Patent Central School District</t>
  </si>
  <si>
    <t xml:space="preserve">Holley        </t>
  </si>
  <si>
    <t>Holley Central School District</t>
  </si>
  <si>
    <t xml:space="preserve">Homer         </t>
  </si>
  <si>
    <t>Homer Central School District</t>
  </si>
  <si>
    <t xml:space="preserve">Honeoye       </t>
  </si>
  <si>
    <t>Honeoye Central School District</t>
  </si>
  <si>
    <t>Honeoye Falls</t>
  </si>
  <si>
    <t>Honeoye Falls-Lima Central School District</t>
  </si>
  <si>
    <t>Hoosic Valley</t>
  </si>
  <si>
    <t>Hoosic Valley Central School District</t>
  </si>
  <si>
    <t>Hoosick Falls</t>
  </si>
  <si>
    <t>Hoosick Falls Central School District</t>
  </si>
  <si>
    <t xml:space="preserve">Hornell       </t>
  </si>
  <si>
    <t>Hornell City School District</t>
  </si>
  <si>
    <t xml:space="preserve">Horseheads    </t>
  </si>
  <si>
    <t>Horseheads Central School District</t>
  </si>
  <si>
    <t xml:space="preserve">Hudson        </t>
  </si>
  <si>
    <t>Hudson City School District</t>
  </si>
  <si>
    <t xml:space="preserve">Hudson Falls  </t>
  </si>
  <si>
    <t>Hudson Falls Central School District</t>
  </si>
  <si>
    <t>Hunter Tanners</t>
  </si>
  <si>
    <t>Hunter-Tannersville Central School District</t>
  </si>
  <si>
    <t xml:space="preserve">Huntington    </t>
  </si>
  <si>
    <t>Huntington Union Free School District</t>
  </si>
  <si>
    <t xml:space="preserve">Hyde Park     </t>
  </si>
  <si>
    <t>Hyde Park Central School District</t>
  </si>
  <si>
    <t xml:space="preserve">Ilion      </t>
  </si>
  <si>
    <t>Ilion School District</t>
  </si>
  <si>
    <t>210501</t>
  </si>
  <si>
    <t xml:space="preserve">Indian Lake   </t>
  </si>
  <si>
    <t>Indian Lake Central School District</t>
  </si>
  <si>
    <t>Hamilton County</t>
  </si>
  <si>
    <t xml:space="preserve">Indian River  </t>
  </si>
  <si>
    <t>Indian River Central School District</t>
  </si>
  <si>
    <t xml:space="preserve">Iroquois      </t>
  </si>
  <si>
    <t>Iroquois Central School District</t>
  </si>
  <si>
    <t xml:space="preserve">Irvington     </t>
  </si>
  <si>
    <t>Irvington Union Free School District</t>
  </si>
  <si>
    <t xml:space="preserve">Island Park   </t>
  </si>
  <si>
    <t>Island Park Union Free School District</t>
  </si>
  <si>
    <t xml:space="preserve">Island Trees  </t>
  </si>
  <si>
    <t>Island Trees Union Free School District</t>
  </si>
  <si>
    <t xml:space="preserve">Islip         </t>
  </si>
  <si>
    <t>Islip Union Free School District</t>
  </si>
  <si>
    <t xml:space="preserve">Ithaca        </t>
  </si>
  <si>
    <t>Ithaca City School District</t>
  </si>
  <si>
    <t xml:space="preserve">Jamestown     </t>
  </si>
  <si>
    <t>Jamestown City School District</t>
  </si>
  <si>
    <t>Jamesville-Dew</t>
  </si>
  <si>
    <t>Jamesville-Dewitt Central School District</t>
  </si>
  <si>
    <t>Jasper-Trpsbrg</t>
  </si>
  <si>
    <t>Jasper-Troupsburg Central School District</t>
  </si>
  <si>
    <t xml:space="preserve">Jefferson     </t>
  </si>
  <si>
    <t>Jefferson Central School District</t>
  </si>
  <si>
    <t xml:space="preserve">Jericho       </t>
  </si>
  <si>
    <t>Jericho Union Free School District</t>
  </si>
  <si>
    <t xml:space="preserve">Johnsburg     </t>
  </si>
  <si>
    <t>Johnsburg Central School District</t>
  </si>
  <si>
    <t>Johnson City</t>
  </si>
  <si>
    <t>Johnson City Central School District</t>
  </si>
  <si>
    <t xml:space="preserve">Johnstown     </t>
  </si>
  <si>
    <t>Johnstown City School District</t>
  </si>
  <si>
    <t>Jordan Elbridg</t>
  </si>
  <si>
    <t>Jordan-Elbridge Central School District</t>
  </si>
  <si>
    <t>Katonah Lewisb</t>
  </si>
  <si>
    <t>Katonah-Lewisboro Union Free School District</t>
  </si>
  <si>
    <t xml:space="preserve">Keene         </t>
  </si>
  <si>
    <t>Keene Central School District</t>
  </si>
  <si>
    <t xml:space="preserve">Kendall       </t>
  </si>
  <si>
    <t>Kendall Central School District</t>
  </si>
  <si>
    <t xml:space="preserve">Kenmore       </t>
  </si>
  <si>
    <t>Kenmore-Tonawanda Union Free School District</t>
  </si>
  <si>
    <t xml:space="preserve">Kinderhook    </t>
  </si>
  <si>
    <t>Kinderhook Central School District</t>
  </si>
  <si>
    <t xml:space="preserve">Kings Park    </t>
  </si>
  <si>
    <t>Kings Park Central School District</t>
  </si>
  <si>
    <t xml:space="preserve">Kingston      </t>
  </si>
  <si>
    <t>Kingston City School District</t>
  </si>
  <si>
    <t xml:space="preserve">Kiryas Joel   </t>
  </si>
  <si>
    <t>Kiryas Joel Village Union Free School District</t>
  </si>
  <si>
    <t>La Fargeville</t>
  </si>
  <si>
    <t>La Fargeville Central School District</t>
  </si>
  <si>
    <t xml:space="preserve">Lackawanna    </t>
  </si>
  <si>
    <t>Lackawanna City School District</t>
  </si>
  <si>
    <t xml:space="preserve">La Fayette    </t>
  </si>
  <si>
    <t>Lafayette Central School District</t>
  </si>
  <si>
    <t xml:space="preserve">Lake George   </t>
  </si>
  <si>
    <t>Lake George Central School District</t>
  </si>
  <si>
    <t xml:space="preserve">Lake Placid   </t>
  </si>
  <si>
    <t>Lake Placid Central School District</t>
  </si>
  <si>
    <t>Lake Pleasant</t>
  </si>
  <si>
    <t>Lake Pleasant Central School District</t>
  </si>
  <si>
    <t xml:space="preserve">Lakeland      </t>
  </si>
  <si>
    <t>Lakeland Central School District</t>
  </si>
  <si>
    <t xml:space="preserve">Lancaster     </t>
  </si>
  <si>
    <t>Lancaster Central School District</t>
  </si>
  <si>
    <t xml:space="preserve">Lansing       </t>
  </si>
  <si>
    <t>Lansing Central School District</t>
  </si>
  <si>
    <t xml:space="preserve">Lansingburgh  </t>
  </si>
  <si>
    <t>Lansingburgh Central School District</t>
  </si>
  <si>
    <t xml:space="preserve">Laurens       </t>
  </si>
  <si>
    <t>Laurens Central School District</t>
  </si>
  <si>
    <t xml:space="preserve">Lawrence      </t>
  </si>
  <si>
    <t>Lawrence Union Free School District</t>
  </si>
  <si>
    <t xml:space="preserve">Le Roy        </t>
  </si>
  <si>
    <t>Le Roy Central School District</t>
  </si>
  <si>
    <t xml:space="preserve">Letchworth    </t>
  </si>
  <si>
    <t>Letchworth Central School District</t>
  </si>
  <si>
    <t xml:space="preserve">Levittown     </t>
  </si>
  <si>
    <t>Levittown Union Free School District</t>
  </si>
  <si>
    <t>Lewiston Porte</t>
  </si>
  <si>
    <t>Lewiston-Porter Central School District</t>
  </si>
  <si>
    <t xml:space="preserve">Liberty       </t>
  </si>
  <si>
    <t>Liberty Central School District</t>
  </si>
  <si>
    <t xml:space="preserve">Lindenhurst   </t>
  </si>
  <si>
    <t>Lindenhurst Union Free School District</t>
  </si>
  <si>
    <t xml:space="preserve">Lisbon        </t>
  </si>
  <si>
    <t>Lisbon Central School District</t>
  </si>
  <si>
    <t xml:space="preserve">Little Falls  </t>
  </si>
  <si>
    <t>Little Falls City School District</t>
  </si>
  <si>
    <t xml:space="preserve">Liverpool     </t>
  </si>
  <si>
    <t>Liverpool Central School District</t>
  </si>
  <si>
    <t>Livingston Man</t>
  </si>
  <si>
    <t>Livingston Manor Central School District</t>
  </si>
  <si>
    <t xml:space="preserve">Livonia       </t>
  </si>
  <si>
    <t>Livonia Central School District</t>
  </si>
  <si>
    <t xml:space="preserve">Lockport      </t>
  </si>
  <si>
    <t>Lockport City School District</t>
  </si>
  <si>
    <t>Locust Valley</t>
  </si>
  <si>
    <t>Locust Valley Central School District</t>
  </si>
  <si>
    <t xml:space="preserve">Long Beach    </t>
  </si>
  <si>
    <t>Long Beach City School District</t>
  </si>
  <si>
    <t xml:space="preserve">Long Lake     </t>
  </si>
  <si>
    <t>Long Lake Central School District</t>
  </si>
  <si>
    <t xml:space="preserve">Longwood      </t>
  </si>
  <si>
    <t>Longwood Central School District</t>
  </si>
  <si>
    <t xml:space="preserve">Lowville      </t>
  </si>
  <si>
    <t>Lowville Academy and Central School District</t>
  </si>
  <si>
    <t xml:space="preserve">Lyme          </t>
  </si>
  <si>
    <t>Lyme Central School District</t>
  </si>
  <si>
    <t xml:space="preserve">Lynbrook      </t>
  </si>
  <si>
    <t>Lynbrook Union Free School District</t>
  </si>
  <si>
    <t xml:space="preserve">Lyncourt      </t>
  </si>
  <si>
    <t>Lyncourt Union Free School District</t>
  </si>
  <si>
    <t xml:space="preserve">Lyndonville   </t>
  </si>
  <si>
    <t>Lyndonville Central School District</t>
  </si>
  <si>
    <t xml:space="preserve">Lyons         </t>
  </si>
  <si>
    <t>Lyons Central School District</t>
  </si>
  <si>
    <t xml:space="preserve">Madison       </t>
  </si>
  <si>
    <t>Madison Central School District</t>
  </si>
  <si>
    <t>Madrid Wadding</t>
  </si>
  <si>
    <t>Madrid-Waddington Central School District</t>
  </si>
  <si>
    <t xml:space="preserve">Mahopac       </t>
  </si>
  <si>
    <t>Mahopac Central School District</t>
  </si>
  <si>
    <t>Maine Endwell</t>
  </si>
  <si>
    <t>Maine-Endwell Central School District</t>
  </si>
  <si>
    <t xml:space="preserve">Malone        </t>
  </si>
  <si>
    <t>Malone Central School District</t>
  </si>
  <si>
    <t xml:space="preserve">Malverne      </t>
  </si>
  <si>
    <t>Malverne Union Free School District</t>
  </si>
  <si>
    <t xml:space="preserve">Mamaroneck    </t>
  </si>
  <si>
    <t>Mamaroneck Union Free School District</t>
  </si>
  <si>
    <t>Manchstr-Shrts</t>
  </si>
  <si>
    <t>Manchester-Shortsville Central School District</t>
  </si>
  <si>
    <t xml:space="preserve">Manhasset     </t>
  </si>
  <si>
    <t>Manhasset Union Free School District</t>
  </si>
  <si>
    <t>Maplewood</t>
  </si>
  <si>
    <t>Maplewood-Colonie School District</t>
  </si>
  <si>
    <t>010622</t>
  </si>
  <si>
    <t xml:space="preserve">Marathon      </t>
  </si>
  <si>
    <t>Marathon Central School District</t>
  </si>
  <si>
    <t xml:space="preserve">Marcellus     </t>
  </si>
  <si>
    <t>Marcellus Central School District</t>
  </si>
  <si>
    <t>Margaretville</t>
  </si>
  <si>
    <t>Margaretville Central School District</t>
  </si>
  <si>
    <t xml:space="preserve">Marion        </t>
  </si>
  <si>
    <t>Marion Central School District</t>
  </si>
  <si>
    <t xml:space="preserve">Marlboro      </t>
  </si>
  <si>
    <t>Marlboro Central School District</t>
  </si>
  <si>
    <t xml:space="preserve">Massapequa    </t>
  </si>
  <si>
    <t>Massapequa Union Free School District</t>
  </si>
  <si>
    <t xml:space="preserve">Massena       </t>
  </si>
  <si>
    <t>Massena Central School District</t>
  </si>
  <si>
    <t>Mattituck-Cutc</t>
  </si>
  <si>
    <t>Mattituck-Cutchogue Union Free School District</t>
  </si>
  <si>
    <t xml:space="preserve">Mayfield      </t>
  </si>
  <si>
    <t>Mayfield Central School District</t>
  </si>
  <si>
    <t xml:space="preserve">Mcgraw        </t>
  </si>
  <si>
    <t>McGraw Central School District</t>
  </si>
  <si>
    <t>Mechanicville</t>
  </si>
  <si>
    <t>Mechanicville City School District</t>
  </si>
  <si>
    <t xml:space="preserve">Medina        </t>
  </si>
  <si>
    <t>Medina Central School District</t>
  </si>
  <si>
    <t xml:space="preserve">Menands       </t>
  </si>
  <si>
    <t>Menands Union Free School District</t>
  </si>
  <si>
    <t xml:space="preserve">Merrick       </t>
  </si>
  <si>
    <t>Merrick Union Free School District</t>
  </si>
  <si>
    <t xml:space="preserve">Mexico        </t>
  </si>
  <si>
    <t>Mexico Central School District</t>
  </si>
  <si>
    <t>Middle Country</t>
  </si>
  <si>
    <t>Middle Country Central School District</t>
  </si>
  <si>
    <t xml:space="preserve">Middleburgh   </t>
  </si>
  <si>
    <t>Middleburgh Central School District</t>
  </si>
  <si>
    <t xml:space="preserve">Middletown    </t>
  </si>
  <si>
    <t>Middletown City School District</t>
  </si>
  <si>
    <t xml:space="preserve">Milford       </t>
  </si>
  <si>
    <t>Milford Central School District</t>
  </si>
  <si>
    <t xml:space="preserve">Millbrook     </t>
  </si>
  <si>
    <t>Millbrook Central School District</t>
  </si>
  <si>
    <t xml:space="preserve">Miller Place  </t>
  </si>
  <si>
    <t>Miller Place Union Free School District</t>
  </si>
  <si>
    <t xml:space="preserve">Mineola       </t>
  </si>
  <si>
    <t>Mineola Union Free School District</t>
  </si>
  <si>
    <t xml:space="preserve">Minerva       </t>
  </si>
  <si>
    <t>Minerva Central School District</t>
  </si>
  <si>
    <t>Minisink Valle</t>
  </si>
  <si>
    <t>Minisink Valley Central School District</t>
  </si>
  <si>
    <t xml:space="preserve">Mohawk     </t>
  </si>
  <si>
    <t>Mohawk School District</t>
  </si>
  <si>
    <t>210502</t>
  </si>
  <si>
    <t>Monroe Woodbur</t>
  </si>
  <si>
    <t>Monroe-Woodbury Central School District</t>
  </si>
  <si>
    <t xml:space="preserve">Montauk       </t>
  </si>
  <si>
    <t>Montauk Union Free School District</t>
  </si>
  <si>
    <t xml:space="preserve">Monticello    </t>
  </si>
  <si>
    <t>Monticello Central School District</t>
  </si>
  <si>
    <t xml:space="preserve">Moravia       </t>
  </si>
  <si>
    <t>Moravia Central School District</t>
  </si>
  <si>
    <t xml:space="preserve">Moriah        </t>
  </si>
  <si>
    <t>Moriah Central School District</t>
  </si>
  <si>
    <t xml:space="preserve">Morris        </t>
  </si>
  <si>
    <t>Morris Central School District</t>
  </si>
  <si>
    <t xml:space="preserve">Morristown    </t>
  </si>
  <si>
    <t>Morristown Central School District</t>
  </si>
  <si>
    <t>Morrisville Ea</t>
  </si>
  <si>
    <t>Morrisville-Eaton Central School District</t>
  </si>
  <si>
    <t>Bridgewater-W</t>
  </si>
  <si>
    <t>Mount Markham Central School District</t>
  </si>
  <si>
    <t xml:space="preserve">Mount Morris  </t>
  </si>
  <si>
    <t>Mount Morris Central School District</t>
  </si>
  <si>
    <t>Mt Pleas Cent</t>
  </si>
  <si>
    <t>Mount Pleasant Central School District</t>
  </si>
  <si>
    <t xml:space="preserve">Mount Sinai   </t>
  </si>
  <si>
    <t>Mount Sinai Union Free School District</t>
  </si>
  <si>
    <t xml:space="preserve">Mount Vernon  </t>
  </si>
  <si>
    <t>Mount Vernon School District</t>
  </si>
  <si>
    <t xml:space="preserve">Nanuet        </t>
  </si>
  <si>
    <t>Nanuet Union Free School District</t>
  </si>
  <si>
    <t xml:space="preserve">Naples        </t>
  </si>
  <si>
    <t>Naples Central School District</t>
  </si>
  <si>
    <t xml:space="preserve">New Hartford  </t>
  </si>
  <si>
    <t>New Hartford Central School District</t>
  </si>
  <si>
    <t>New Hyde Park</t>
  </si>
  <si>
    <t>New Hyde Park-Garden City Park Union Free School District</t>
  </si>
  <si>
    <t xml:space="preserve">New Lebanon   </t>
  </si>
  <si>
    <t>New Lebanon Central School District</t>
  </si>
  <si>
    <t xml:space="preserve">New Paltz     </t>
  </si>
  <si>
    <t>New Paltz Central School District</t>
  </si>
  <si>
    <t xml:space="preserve">New Rochelle  </t>
  </si>
  <si>
    <t>New Rochelle City School District</t>
  </si>
  <si>
    <t>New York City</t>
  </si>
  <si>
    <t xml:space="preserve">Various Counties (5) </t>
  </si>
  <si>
    <t>1 - NYC</t>
  </si>
  <si>
    <t>New York Mills</t>
  </si>
  <si>
    <t>New York Mills Union Free School District</t>
  </si>
  <si>
    <t xml:space="preserve">Newark        </t>
  </si>
  <si>
    <t>Newark Central School District</t>
  </si>
  <si>
    <t>Newark Valley</t>
  </si>
  <si>
    <t>Newark Valley Central School District</t>
  </si>
  <si>
    <t xml:space="preserve">Newburgh      </t>
  </si>
  <si>
    <t>Newburgh City School District</t>
  </si>
  <si>
    <t xml:space="preserve">Newcomb       </t>
  </si>
  <si>
    <t>Newcomb Central School District</t>
  </si>
  <si>
    <t xml:space="preserve">Newfane       </t>
  </si>
  <si>
    <t>Newfane Central School District</t>
  </si>
  <si>
    <t xml:space="preserve">Newfield      </t>
  </si>
  <si>
    <t>Newfield Central School District</t>
  </si>
  <si>
    <t>Niagara Falls</t>
  </si>
  <si>
    <t>Niagara Falls City School District</t>
  </si>
  <si>
    <t>Niagara Wheatf</t>
  </si>
  <si>
    <t>Niagara-Wheatfield Central School District</t>
  </si>
  <si>
    <t xml:space="preserve">Niskayuna     </t>
  </si>
  <si>
    <t>Niskayuna Central School District</t>
  </si>
  <si>
    <t>North Babylon</t>
  </si>
  <si>
    <t>North Babylon Union Free School District</t>
  </si>
  <si>
    <t>North Bellmore</t>
  </si>
  <si>
    <t>North Bellmore Union Free School District</t>
  </si>
  <si>
    <t>North Collins</t>
  </si>
  <si>
    <t>North Collins Central School District</t>
  </si>
  <si>
    <t>North Colonie (post-annexation of Maplewood)</t>
  </si>
  <si>
    <t>North Colonie CSD (post-annexation of Maplewood)</t>
  </si>
  <si>
    <t>North Colonie (pre-annexation of Maplewood)</t>
  </si>
  <si>
    <t>North Colonie CSD (pre-annexation of Maplewood)</t>
  </si>
  <si>
    <t>010605</t>
  </si>
  <si>
    <t>North Merrick</t>
  </si>
  <si>
    <t>North Merrick Union Free School District</t>
  </si>
  <si>
    <t>N. Rose-Wolcot</t>
  </si>
  <si>
    <t>North Rose-Wolcott Central School District</t>
  </si>
  <si>
    <t xml:space="preserve">North Salem   </t>
  </si>
  <si>
    <t>North Salem Central School District</t>
  </si>
  <si>
    <t xml:space="preserve">North Shore   </t>
  </si>
  <si>
    <t>North Shore Central School District</t>
  </si>
  <si>
    <t>North Syracuse</t>
  </si>
  <si>
    <t>North Syracuse Central School District</t>
  </si>
  <si>
    <t xml:space="preserve">N. Tonawanda  </t>
  </si>
  <si>
    <t>North Tonawanda City School District</t>
  </si>
  <si>
    <t xml:space="preserve">North Warren  </t>
  </si>
  <si>
    <t>North Warren Central School District</t>
  </si>
  <si>
    <t xml:space="preserve">Northeast     </t>
  </si>
  <si>
    <t>Northeast Central School District</t>
  </si>
  <si>
    <t xml:space="preserve">Northeastern  </t>
  </si>
  <si>
    <t>Northeastern Clinton Central School District</t>
  </si>
  <si>
    <t>Northrn Adiron</t>
  </si>
  <si>
    <t>Northern Adirondack Central School District</t>
  </si>
  <si>
    <t xml:space="preserve">Northport     </t>
  </si>
  <si>
    <t>Northport-East Northport Union Free School District</t>
  </si>
  <si>
    <t xml:space="preserve">Northville    </t>
  </si>
  <si>
    <t>Northville Central School District</t>
  </si>
  <si>
    <t xml:space="preserve">Norwich       </t>
  </si>
  <si>
    <t>Norwich City School District</t>
  </si>
  <si>
    <t>Norwood Norfol</t>
  </si>
  <si>
    <t>Norwood-Norfolk Central School District</t>
  </si>
  <si>
    <t xml:space="preserve">Nyack         </t>
  </si>
  <si>
    <t>Nyack Union Free School District</t>
  </si>
  <si>
    <t>Oakfield Alaba</t>
  </si>
  <si>
    <t>Oakfield-Alabama Central School District</t>
  </si>
  <si>
    <t xml:space="preserve">Oceanside     </t>
  </si>
  <si>
    <t>Oceanside Union Free School District</t>
  </si>
  <si>
    <t>Odessa Montour</t>
  </si>
  <si>
    <t>Odessa-Montour Central School District</t>
  </si>
  <si>
    <t>Schuyler County</t>
  </si>
  <si>
    <t xml:space="preserve">Ogdensburg    </t>
  </si>
  <si>
    <t>Ogdensburg City School District</t>
  </si>
  <si>
    <t xml:space="preserve">Olean         </t>
  </si>
  <si>
    <t>Olean City School District</t>
  </si>
  <si>
    <t xml:space="preserve">Oneida City   </t>
  </si>
  <si>
    <t>Oneida City School District</t>
  </si>
  <si>
    <t xml:space="preserve">Oneonta       </t>
  </si>
  <si>
    <t>Oneonta City School District</t>
  </si>
  <si>
    <t xml:space="preserve">Onondaga      </t>
  </si>
  <si>
    <t>Onondaga Central School District</t>
  </si>
  <si>
    <t xml:space="preserve">Onteora       </t>
  </si>
  <si>
    <t>Onteora Central School District</t>
  </si>
  <si>
    <t>Oppenheim Ephr</t>
  </si>
  <si>
    <t>Oppenheim-Ephratah School District</t>
  </si>
  <si>
    <t>171001</t>
  </si>
  <si>
    <t>Oppenheim-Ephratah-St. Johnsville Central School District</t>
  </si>
  <si>
    <t xml:space="preserve">Orchard Park  </t>
  </si>
  <si>
    <t>Orchard Park Central School District</t>
  </si>
  <si>
    <t xml:space="preserve">Oriskany      </t>
  </si>
  <si>
    <t>Oriskany Central School District</t>
  </si>
  <si>
    <t xml:space="preserve">Ossining      </t>
  </si>
  <si>
    <t>Ossining Union Free School District</t>
  </si>
  <si>
    <t xml:space="preserve">Oswego        </t>
  </si>
  <si>
    <t>Oswego City School District</t>
  </si>
  <si>
    <t>Otego-Unadilla</t>
  </si>
  <si>
    <t>Otego-Unadilla Central School District</t>
  </si>
  <si>
    <t>Grgetwn-So Ots</t>
  </si>
  <si>
    <t>Otselic Valley Central School District</t>
  </si>
  <si>
    <t>Owego-Apalachi</t>
  </si>
  <si>
    <t>Owego-Apalachin Central School District</t>
  </si>
  <si>
    <t xml:space="preserve">Oxford        </t>
  </si>
  <si>
    <t>Oxford Academy And Central School District</t>
  </si>
  <si>
    <t xml:space="preserve">Oyster Bay    </t>
  </si>
  <si>
    <t>Oyster Bay-East Norwich Central School District</t>
  </si>
  <si>
    <t xml:space="preserve">Oysterponds   </t>
  </si>
  <si>
    <t>Oysterponds Union Free School District</t>
  </si>
  <si>
    <t>Palmyra-Macedo</t>
  </si>
  <si>
    <t>Palmyra-Macedon Central School District</t>
  </si>
  <si>
    <t xml:space="preserve">Panama        </t>
  </si>
  <si>
    <t>Panama Central School District</t>
  </si>
  <si>
    <t xml:space="preserve">Parishville   </t>
  </si>
  <si>
    <t>Parishville-Hopkinton Central School District</t>
  </si>
  <si>
    <t>Patchogue-Medf</t>
  </si>
  <si>
    <t>Patchogue-Medford Union Free School District</t>
  </si>
  <si>
    <t xml:space="preserve">Pavilion      </t>
  </si>
  <si>
    <t>Pavilion Central School District</t>
  </si>
  <si>
    <t xml:space="preserve">Pawling       </t>
  </si>
  <si>
    <t>Pawling Central School District</t>
  </si>
  <si>
    <t xml:space="preserve">Pearl River   </t>
  </si>
  <si>
    <t>Pearl River Union Free School District</t>
  </si>
  <si>
    <t xml:space="preserve">Peekskill     </t>
  </si>
  <si>
    <t>Peekskill City School District</t>
  </si>
  <si>
    <t xml:space="preserve">Pelham        </t>
  </si>
  <si>
    <t>Pelham Union Free School District</t>
  </si>
  <si>
    <t xml:space="preserve">Pembroke      </t>
  </si>
  <si>
    <t>Pembroke Central School District</t>
  </si>
  <si>
    <t xml:space="preserve">Penfield      </t>
  </si>
  <si>
    <t>Penfield Central School District</t>
  </si>
  <si>
    <t xml:space="preserve">Penn  Yan     </t>
  </si>
  <si>
    <t>Penn Yan Central School District</t>
  </si>
  <si>
    <t xml:space="preserve">Perry         </t>
  </si>
  <si>
    <t>Perry Central School District</t>
  </si>
  <si>
    <t xml:space="preserve">Peru          </t>
  </si>
  <si>
    <t>Peru Central School District</t>
  </si>
  <si>
    <t>Phelps-Clifton</t>
  </si>
  <si>
    <t>Phelps-Clifton Springs Central School District</t>
  </si>
  <si>
    <t xml:space="preserve">Phoenix       </t>
  </si>
  <si>
    <t>Phoenix Central School District</t>
  </si>
  <si>
    <t xml:space="preserve">Pine Bush     </t>
  </si>
  <si>
    <t>Pine Bush Central School District</t>
  </si>
  <si>
    <t xml:space="preserve">Pine Plains   </t>
  </si>
  <si>
    <t>Pine Plains Central School District</t>
  </si>
  <si>
    <t xml:space="preserve">Pine Valley   </t>
  </si>
  <si>
    <t>Pine Valley Central School District</t>
  </si>
  <si>
    <t xml:space="preserve">Pittsford     </t>
  </si>
  <si>
    <t>Pittsford Central School District</t>
  </si>
  <si>
    <t xml:space="preserve">Plainedge     </t>
  </si>
  <si>
    <t>Plainedge Union Free School District</t>
  </si>
  <si>
    <t xml:space="preserve">Plainview     </t>
  </si>
  <si>
    <t>Plainview-Old Bethpage Central School District</t>
  </si>
  <si>
    <t xml:space="preserve">Plattsburgh   </t>
  </si>
  <si>
    <t>Plattsburgh City School District</t>
  </si>
  <si>
    <t>Pleasantville</t>
  </si>
  <si>
    <t>Pleasantville Union Free School District</t>
  </si>
  <si>
    <t>Pocantico Hill</t>
  </si>
  <si>
    <t>Pocantico Hills Central School District</t>
  </si>
  <si>
    <t xml:space="preserve">Poland        </t>
  </si>
  <si>
    <t>Poland Central School District</t>
  </si>
  <si>
    <t xml:space="preserve">Port Byron    </t>
  </si>
  <si>
    <t>Port Byron Central School District</t>
  </si>
  <si>
    <t xml:space="preserve">Port Chester  </t>
  </si>
  <si>
    <t>Port Chester-Rye Union Free School District</t>
  </si>
  <si>
    <t>Port Jefferson</t>
  </si>
  <si>
    <t>Port Jefferson Union Free School District</t>
  </si>
  <si>
    <t xml:space="preserve">Port Jervis   </t>
  </si>
  <si>
    <t>Port Jervis City School District</t>
  </si>
  <si>
    <t>Port Washingto</t>
  </si>
  <si>
    <t>Port Washington Union Free School District</t>
  </si>
  <si>
    <t xml:space="preserve">Portville     </t>
  </si>
  <si>
    <t>Portville Central School District</t>
  </si>
  <si>
    <t xml:space="preserve">Potsdam       </t>
  </si>
  <si>
    <t>Potsdam Central School District</t>
  </si>
  <si>
    <t xml:space="preserve">Poughkeepsie  </t>
  </si>
  <si>
    <t>Poughkeepsie City School District</t>
  </si>
  <si>
    <t xml:space="preserve">Prattsburg    </t>
  </si>
  <si>
    <t>Prattsburgh Central School District</t>
  </si>
  <si>
    <t xml:space="preserve">Pulaski       </t>
  </si>
  <si>
    <t>Pulaski Central School District</t>
  </si>
  <si>
    <t xml:space="preserve">Putnam        </t>
  </si>
  <si>
    <t>Putnam Central School District</t>
  </si>
  <si>
    <t>Putnam Valley</t>
  </si>
  <si>
    <t>Putnam Valley Central School District</t>
  </si>
  <si>
    <t xml:space="preserve">Queensbury    </t>
  </si>
  <si>
    <t>Queensbury Union Free School District</t>
  </si>
  <si>
    <t xml:space="preserve">Quogue        </t>
  </si>
  <si>
    <t>Quogue Union Free School District</t>
  </si>
  <si>
    <t xml:space="preserve">Randolph      </t>
  </si>
  <si>
    <t>Randolph Central School District</t>
  </si>
  <si>
    <t>Ravena Coeyman</t>
  </si>
  <si>
    <t>Ravena-Coeymans-Selkirk Central School District</t>
  </si>
  <si>
    <t xml:space="preserve">Red Creek     </t>
  </si>
  <si>
    <t>Red Creek Central School District</t>
  </si>
  <si>
    <t xml:space="preserve">Red Hook      </t>
  </si>
  <si>
    <t>Red Hook Central School District</t>
  </si>
  <si>
    <t xml:space="preserve">Remsen        </t>
  </si>
  <si>
    <t>Remsen Central School District</t>
  </si>
  <si>
    <t xml:space="preserve">Remsenburg    </t>
  </si>
  <si>
    <t>Remsenburg-Speonk Union Free School District</t>
  </si>
  <si>
    <t xml:space="preserve">Rensselaer    </t>
  </si>
  <si>
    <t>Rensselaer City School District</t>
  </si>
  <si>
    <t xml:space="preserve">Rhinebeck     </t>
  </si>
  <si>
    <t>Rhinebeck Central School District</t>
  </si>
  <si>
    <t>Richfield Spri</t>
  </si>
  <si>
    <t>Richfield Springs Central School District</t>
  </si>
  <si>
    <t xml:space="preserve">Ripley        </t>
  </si>
  <si>
    <t>Ripley Central School District</t>
  </si>
  <si>
    <t xml:space="preserve">Riverhead     </t>
  </si>
  <si>
    <t>Riverhead Central School District</t>
  </si>
  <si>
    <t xml:space="preserve">Rochester     </t>
  </si>
  <si>
    <t>Rochester City School District</t>
  </si>
  <si>
    <t>Rockville Cent</t>
  </si>
  <si>
    <t>Rockville Centre Union Free School District</t>
  </si>
  <si>
    <t xml:space="preserve">Rocky Point   </t>
  </si>
  <si>
    <t>Rocky Point Union Free School District</t>
  </si>
  <si>
    <t xml:space="preserve">Rome          </t>
  </si>
  <si>
    <t>Rome City School District</t>
  </si>
  <si>
    <t xml:space="preserve">Romulus       </t>
  </si>
  <si>
    <t>Romulus Central School District</t>
  </si>
  <si>
    <t>Seneca County</t>
  </si>
  <si>
    <t>Rondout Valley</t>
  </si>
  <si>
    <t>Rondout Valley Central School District</t>
  </si>
  <si>
    <t xml:space="preserve">Roosevelt     </t>
  </si>
  <si>
    <t>Roosevelt Union Free School District</t>
  </si>
  <si>
    <t xml:space="preserve">Roscoe        </t>
  </si>
  <si>
    <t>Roscoe Central School District</t>
  </si>
  <si>
    <t xml:space="preserve">Roslyn        </t>
  </si>
  <si>
    <t>Roslyn Union Free School District</t>
  </si>
  <si>
    <t xml:space="preserve">Mohonasen     </t>
  </si>
  <si>
    <t>Rotterdam-Mohonasen Central School District</t>
  </si>
  <si>
    <t xml:space="preserve">Roxbury       </t>
  </si>
  <si>
    <t>Roxbury Central School District</t>
  </si>
  <si>
    <t>Royalton Hartl</t>
  </si>
  <si>
    <t>Royalton-Hartland Central School District</t>
  </si>
  <si>
    <t>Rush Henrietta</t>
  </si>
  <si>
    <t>Rush-Henrietta Central School District</t>
  </si>
  <si>
    <t xml:space="preserve">Rye           </t>
  </si>
  <si>
    <t>Rye City School District</t>
  </si>
  <si>
    <t xml:space="preserve">Rye Neck      </t>
  </si>
  <si>
    <t>Rye Neck Union Free School District</t>
  </si>
  <si>
    <t xml:space="preserve">Sachem        </t>
  </si>
  <si>
    <t>Sachem Central School District</t>
  </si>
  <si>
    <t>Sackets Harbor</t>
  </si>
  <si>
    <t>Sackets Harbor Central School District</t>
  </si>
  <si>
    <t xml:space="preserve">Sag Harbor    </t>
  </si>
  <si>
    <t>Sag Harbor Union Free School District</t>
  </si>
  <si>
    <t>St Johnsville</t>
  </si>
  <si>
    <t>Saint Johnsville School District</t>
  </si>
  <si>
    <t>271102</t>
  </si>
  <si>
    <t>St Regis Falls</t>
  </si>
  <si>
    <t>Saint Regis Falls Central School District</t>
  </si>
  <si>
    <t xml:space="preserve">Salamanca     </t>
  </si>
  <si>
    <t>Salamanca City School District</t>
  </si>
  <si>
    <t xml:space="preserve">Salem         </t>
  </si>
  <si>
    <t>Salem Central School District</t>
  </si>
  <si>
    <t xml:space="preserve">Salmon River  </t>
  </si>
  <si>
    <t>Salmon River Central School District</t>
  </si>
  <si>
    <t xml:space="preserve">Sandy Creek   </t>
  </si>
  <si>
    <t>Sandy Creek Central School District</t>
  </si>
  <si>
    <t xml:space="preserve">Saranac       </t>
  </si>
  <si>
    <t>Saranac Central School District</t>
  </si>
  <si>
    <t xml:space="preserve">Saranac Lake  </t>
  </si>
  <si>
    <t>Saranac Lake Central School District</t>
  </si>
  <si>
    <t>Saratoga Sprin</t>
  </si>
  <si>
    <t>Saratoga Springs City School District</t>
  </si>
  <si>
    <t xml:space="preserve">Saugerties    </t>
  </si>
  <si>
    <t>Saugerties Central School District</t>
  </si>
  <si>
    <t>Sauquoit Valle</t>
  </si>
  <si>
    <t>Sauquoit Valley Central School District</t>
  </si>
  <si>
    <t xml:space="preserve">Sayville      </t>
  </si>
  <si>
    <t>Sayville Union Free School District</t>
  </si>
  <si>
    <t xml:space="preserve">Scarsdale     </t>
  </si>
  <si>
    <t>Scarsdale Union Free School District</t>
  </si>
  <si>
    <t xml:space="preserve">Schalmont     </t>
  </si>
  <si>
    <t>Schalmont Central School District</t>
  </si>
  <si>
    <t xml:space="preserve">Schenectady   </t>
  </si>
  <si>
    <t>Schenectady City School District</t>
  </si>
  <si>
    <t xml:space="preserve">Schenevus     </t>
  </si>
  <si>
    <t>Schenevus Central School District</t>
  </si>
  <si>
    <t xml:space="preserve">Schodack      </t>
  </si>
  <si>
    <t>Schodack Central School District</t>
  </si>
  <si>
    <t xml:space="preserve">Schoharie     </t>
  </si>
  <si>
    <t>Schoharie Central School District</t>
  </si>
  <si>
    <t xml:space="preserve">Schroon Lake  </t>
  </si>
  <si>
    <t>Schroon Lake Central School District</t>
  </si>
  <si>
    <t>Schuylerville</t>
  </si>
  <si>
    <t>Schuylerville Central School District</t>
  </si>
  <si>
    <t xml:space="preserve">Scio          </t>
  </si>
  <si>
    <t>Scio Central School District</t>
  </si>
  <si>
    <t>Scotia Glenvil</t>
  </si>
  <si>
    <t>Scotia-Glenville Central School District</t>
  </si>
  <si>
    <t xml:space="preserve">Seaford       </t>
  </si>
  <si>
    <t>Seaford Union Free School District</t>
  </si>
  <si>
    <t xml:space="preserve">Seneca Falls  </t>
  </si>
  <si>
    <t>Seneca Falls Central School District</t>
  </si>
  <si>
    <t xml:space="preserve">Sewanhaka     </t>
  </si>
  <si>
    <t>Sewanhaka Central High School District</t>
  </si>
  <si>
    <t>Sharon Springs</t>
  </si>
  <si>
    <t>Sharon Springs Central School District</t>
  </si>
  <si>
    <t>Shelter Island</t>
  </si>
  <si>
    <t>Shelter Island Union Free School District</t>
  </si>
  <si>
    <t xml:space="preserve">Shenendehowa  </t>
  </si>
  <si>
    <t>Shenendehowa Central School District</t>
  </si>
  <si>
    <t>Sherburne Earl</t>
  </si>
  <si>
    <t>Sherburne-Earlville Central School District</t>
  </si>
  <si>
    <t xml:space="preserve">Sherman       </t>
  </si>
  <si>
    <t>Sherman Central School District</t>
  </si>
  <si>
    <t xml:space="preserve">Sherrill      </t>
  </si>
  <si>
    <t>Sherrill City School District</t>
  </si>
  <si>
    <t>Shoreham-Wadin</t>
  </si>
  <si>
    <t>Shoreham-Wading River Central School District</t>
  </si>
  <si>
    <t xml:space="preserve">Sidney        </t>
  </si>
  <si>
    <t>Sidney Central School District</t>
  </si>
  <si>
    <t xml:space="preserve">Silver Creek  </t>
  </si>
  <si>
    <t>Silver Creek Central School District</t>
  </si>
  <si>
    <t xml:space="preserve">Skaneateles   </t>
  </si>
  <si>
    <t>Skaneateles Central School District</t>
  </si>
  <si>
    <t xml:space="preserve">Smithtown     </t>
  </si>
  <si>
    <t>Smithtown Central School District</t>
  </si>
  <si>
    <t xml:space="preserve">Sodus         </t>
  </si>
  <si>
    <t>Sodus Central School District</t>
  </si>
  <si>
    <t xml:space="preserve">Solvay        </t>
  </si>
  <si>
    <t>Solvay Union Free School District</t>
  </si>
  <si>
    <t xml:space="preserve">Somers        </t>
  </si>
  <si>
    <t>Somers Central School District</t>
  </si>
  <si>
    <t>South Colonie</t>
  </si>
  <si>
    <t>South Colonie Central School District</t>
  </si>
  <si>
    <t>South Country</t>
  </si>
  <si>
    <t>South Country Central School District</t>
  </si>
  <si>
    <t>S. Glens Falls</t>
  </si>
  <si>
    <t>South Glens Falls Central School District</t>
  </si>
  <si>
    <t>S. Huntington</t>
  </si>
  <si>
    <t>South Huntington Union Free School District</t>
  </si>
  <si>
    <t xml:space="preserve">S. Jefferson  </t>
  </si>
  <si>
    <t>South Jefferson Central School District</t>
  </si>
  <si>
    <t xml:space="preserve">S. Kortright  </t>
  </si>
  <si>
    <t>South Kortright Central School District</t>
  </si>
  <si>
    <t xml:space="preserve">South Lewis   </t>
  </si>
  <si>
    <t>South Lewis Central School District</t>
  </si>
  <si>
    <t>S. Orangetown</t>
  </si>
  <si>
    <t>South Orangetown Central School District</t>
  </si>
  <si>
    <t xml:space="preserve">South Seneca  </t>
  </si>
  <si>
    <t>South Seneca Central School District</t>
  </si>
  <si>
    <t xml:space="preserve">Southampton   </t>
  </si>
  <si>
    <t>Southampton Union Free School District</t>
  </si>
  <si>
    <t>Southern Cayug</t>
  </si>
  <si>
    <t>Southern Cayuga Central School District</t>
  </si>
  <si>
    <t xml:space="preserve">Southold      </t>
  </si>
  <si>
    <t>Southold Union Free School District</t>
  </si>
  <si>
    <t xml:space="preserve">Southwestern  </t>
  </si>
  <si>
    <t>Southwestern Central School District</t>
  </si>
  <si>
    <t xml:space="preserve">Spackenkill   </t>
  </si>
  <si>
    <t>Spackenkill Union Free School District</t>
  </si>
  <si>
    <t xml:space="preserve">Spencerport   </t>
  </si>
  <si>
    <t>Spencerport Central School District</t>
  </si>
  <si>
    <t>Spencer Van Et</t>
  </si>
  <si>
    <t>Spencer-Van Etten Central School District</t>
  </si>
  <si>
    <t xml:space="preserve">Springs       </t>
  </si>
  <si>
    <t>Springs Union Free School District</t>
  </si>
  <si>
    <t>Springville-Gr</t>
  </si>
  <si>
    <t>Springville-Griffith Institute Central School District</t>
  </si>
  <si>
    <t xml:space="preserve">Stamford      </t>
  </si>
  <si>
    <t>Stamford Central School District</t>
  </si>
  <si>
    <t xml:space="preserve">Starpoint     </t>
  </si>
  <si>
    <t>Starpoint Central School District</t>
  </si>
  <si>
    <t xml:space="preserve">Stillwater    </t>
  </si>
  <si>
    <t>Stillwater Central School District</t>
  </si>
  <si>
    <t>Stockbridge Va</t>
  </si>
  <si>
    <t>Stockbridge Valley Central School District</t>
  </si>
  <si>
    <t xml:space="preserve">Ramapo        </t>
  </si>
  <si>
    <t>Suffern Central School District</t>
  </si>
  <si>
    <t>Sullivan West</t>
  </si>
  <si>
    <t>Sullivan West Central School District</t>
  </si>
  <si>
    <t>Susquehanna Va</t>
  </si>
  <si>
    <t>Susquehanna Valley Central School District</t>
  </si>
  <si>
    <t xml:space="preserve">Sweet Home    </t>
  </si>
  <si>
    <t>Sweet Home Central School District</t>
  </si>
  <si>
    <t xml:space="preserve">Syosset       </t>
  </si>
  <si>
    <t>Syosset Central School District</t>
  </si>
  <si>
    <t xml:space="preserve">Syracuse      </t>
  </si>
  <si>
    <t>Syracuse City School District</t>
  </si>
  <si>
    <t>Copake-Taconic</t>
  </si>
  <si>
    <t>Taconic Hills Central School District</t>
  </si>
  <si>
    <t>Thousand Islan</t>
  </si>
  <si>
    <t>Thousand Islands Central School District</t>
  </si>
  <si>
    <t>Three Village</t>
  </si>
  <si>
    <t>Three Village Central School District</t>
  </si>
  <si>
    <t xml:space="preserve">Ticonderoga   </t>
  </si>
  <si>
    <t>Ticonderoga Central School District</t>
  </si>
  <si>
    <t xml:space="preserve">Tioga         </t>
  </si>
  <si>
    <t>Tioga Central School District</t>
  </si>
  <si>
    <t xml:space="preserve">Tonawanda     </t>
  </si>
  <si>
    <t>Tonawanda City School District</t>
  </si>
  <si>
    <t xml:space="preserve">Town Of Webb  </t>
  </si>
  <si>
    <t>Town Of Webb Union Free School District</t>
  </si>
  <si>
    <t xml:space="preserve">Tri Valley    </t>
  </si>
  <si>
    <t>Tri-Valley Central School District</t>
  </si>
  <si>
    <t xml:space="preserve">Troy          </t>
  </si>
  <si>
    <t>Troy City School District</t>
  </si>
  <si>
    <t xml:space="preserve">Trumansburg   </t>
  </si>
  <si>
    <t>Trumansburg Central School District</t>
  </si>
  <si>
    <t>Tuckahoe Commo</t>
  </si>
  <si>
    <t>Tuckahoe Common School District</t>
  </si>
  <si>
    <t xml:space="preserve">Tuckahoe      </t>
  </si>
  <si>
    <t>Tuckahoe Union Free School District</t>
  </si>
  <si>
    <t xml:space="preserve">Tully         </t>
  </si>
  <si>
    <t>Tully Central School District</t>
  </si>
  <si>
    <t xml:space="preserve">Tupper Lake   </t>
  </si>
  <si>
    <t>Tupper Lake Central School District</t>
  </si>
  <si>
    <t xml:space="preserve">Tuxedo        </t>
  </si>
  <si>
    <t>Tuxedo Union Free School District</t>
  </si>
  <si>
    <t xml:space="preserve">Unadilla      </t>
  </si>
  <si>
    <t>Unadilla Valley Central School District</t>
  </si>
  <si>
    <t xml:space="preserve">Tarrytown     </t>
  </si>
  <si>
    <t>Union Free School District Of The Tarrytowns</t>
  </si>
  <si>
    <t>Union Springs</t>
  </si>
  <si>
    <t>Union Springs Central School District</t>
  </si>
  <si>
    <t xml:space="preserve">Uniondale     </t>
  </si>
  <si>
    <t>Uniondale Union Free School District</t>
  </si>
  <si>
    <t>Union-Endicott</t>
  </si>
  <si>
    <t>Union-Endicott Central School District</t>
  </si>
  <si>
    <t xml:space="preserve">Utica         </t>
  </si>
  <si>
    <t>Utica City School District</t>
  </si>
  <si>
    <t xml:space="preserve">Valhalla      </t>
  </si>
  <si>
    <t>Valhalla Union Free School District</t>
  </si>
  <si>
    <t>Valley-Montgmr</t>
  </si>
  <si>
    <t>Valley Central School District</t>
  </si>
  <si>
    <t>V Str Thirteen</t>
  </si>
  <si>
    <t>Valley Stream 13 Union Free School District</t>
  </si>
  <si>
    <t>V Str Twenty-F</t>
  </si>
  <si>
    <t>Valley Stream 24 Union Free School District</t>
  </si>
  <si>
    <t>Valley Str Uf</t>
  </si>
  <si>
    <t>Valley Stream 30 Union Free School District</t>
  </si>
  <si>
    <t>Valley Str Chs</t>
  </si>
  <si>
    <t>Valley Stream Central High School District</t>
  </si>
  <si>
    <t>Van Hornsville</t>
  </si>
  <si>
    <t>Van Hornesville-Owen D Young Central School District</t>
  </si>
  <si>
    <t xml:space="preserve">Vestal        </t>
  </si>
  <si>
    <t>Vestal Central School District</t>
  </si>
  <si>
    <t xml:space="preserve">Victor        </t>
  </si>
  <si>
    <t>Victor Central School District</t>
  </si>
  <si>
    <t>Voorheesville</t>
  </si>
  <si>
    <t>Voorheesville Central School District</t>
  </si>
  <si>
    <t xml:space="preserve">Wallkill      </t>
  </si>
  <si>
    <t>Wallkill Central School District</t>
  </si>
  <si>
    <t xml:space="preserve">Walton        </t>
  </si>
  <si>
    <t>Walton Central School District</t>
  </si>
  <si>
    <t xml:space="preserve">Wantagh       </t>
  </si>
  <si>
    <t>Wantagh Union Free School District</t>
  </si>
  <si>
    <t xml:space="preserve">Wappingers    </t>
  </si>
  <si>
    <t>Wappingers Central School District</t>
  </si>
  <si>
    <t xml:space="preserve">Warrensburg   </t>
  </si>
  <si>
    <t>Warrensburg Central School District</t>
  </si>
  <si>
    <t xml:space="preserve">Warsaw        </t>
  </si>
  <si>
    <t>Warsaw Central School District</t>
  </si>
  <si>
    <t>Warwick Valley</t>
  </si>
  <si>
    <t>Warwick Valley Central School District</t>
  </si>
  <si>
    <t>Washingtonvill</t>
  </si>
  <si>
    <t>Washingtonville Central School District</t>
  </si>
  <si>
    <t xml:space="preserve">Waterford     </t>
  </si>
  <si>
    <t>Waterford-Halfmoon Union Free School District</t>
  </si>
  <si>
    <t>Waterloo Cent</t>
  </si>
  <si>
    <t>Waterloo Central School District</t>
  </si>
  <si>
    <t xml:space="preserve">Watertown     </t>
  </si>
  <si>
    <t>Watertown City School District</t>
  </si>
  <si>
    <t xml:space="preserve">Waterville    </t>
  </si>
  <si>
    <t>Waterville Central School District</t>
  </si>
  <si>
    <t xml:space="preserve">Watervliet    </t>
  </si>
  <si>
    <t>Watervliet City School District</t>
  </si>
  <si>
    <t xml:space="preserve">Watkins Glen  </t>
  </si>
  <si>
    <t>Watkins Glen Central School District</t>
  </si>
  <si>
    <t xml:space="preserve">Waverly       </t>
  </si>
  <si>
    <t>Waverly Central School District</t>
  </si>
  <si>
    <t>Wayland-Cohoct</t>
  </si>
  <si>
    <t>Wayland-Cohocton Central School District</t>
  </si>
  <si>
    <t xml:space="preserve">Wayne         </t>
  </si>
  <si>
    <t>Wayne Central School District</t>
  </si>
  <si>
    <t xml:space="preserve">Webster       </t>
  </si>
  <si>
    <t>Webster Central School District</t>
  </si>
  <si>
    <t xml:space="preserve">Weedsport     </t>
  </si>
  <si>
    <t>Weedsport Central School District</t>
  </si>
  <si>
    <t xml:space="preserve">Wells         </t>
  </si>
  <si>
    <t>Wells Central School District</t>
  </si>
  <si>
    <t xml:space="preserve">Wellsville    </t>
  </si>
  <si>
    <t>Wellsville Central School District</t>
  </si>
  <si>
    <t xml:space="preserve">West Babylon  </t>
  </si>
  <si>
    <t>West Babylon Union Free School District</t>
  </si>
  <si>
    <t>West Canada Va</t>
  </si>
  <si>
    <t>West Canada Valley Central School District</t>
  </si>
  <si>
    <t xml:space="preserve">West Genesee  </t>
  </si>
  <si>
    <t>West Genesee Central School District</t>
  </si>
  <si>
    <t>West Hempstead</t>
  </si>
  <si>
    <t>West Hempstead Union Free School District</t>
  </si>
  <si>
    <t>W. Irondequoit</t>
  </si>
  <si>
    <t>West Irondequoit Central School District</t>
  </si>
  <si>
    <t xml:space="preserve">West Islip    </t>
  </si>
  <si>
    <t>West Islip Union Free School District</t>
  </si>
  <si>
    <t xml:space="preserve">West Seneca   </t>
  </si>
  <si>
    <t>West Seneca Central School District</t>
  </si>
  <si>
    <t xml:space="preserve">West Valley   </t>
  </si>
  <si>
    <t>West Valley Central School District</t>
  </si>
  <si>
    <t xml:space="preserve">Westbury      </t>
  </si>
  <si>
    <t>Westbury Union Free School District</t>
  </si>
  <si>
    <t xml:space="preserve">Westfield     </t>
  </si>
  <si>
    <t>Westfield Central School District</t>
  </si>
  <si>
    <t>Westhampton Be</t>
  </si>
  <si>
    <t>Westhampton Beach Union Free School District</t>
  </si>
  <si>
    <t xml:space="preserve">Westhill      </t>
  </si>
  <si>
    <t>Westhill Central School District</t>
  </si>
  <si>
    <t xml:space="preserve">Westmoreland  </t>
  </si>
  <si>
    <t>Westmoreland Central School District</t>
  </si>
  <si>
    <t>Westport</t>
  </si>
  <si>
    <t>Westport Central School District</t>
  </si>
  <si>
    <t>151601</t>
  </si>
  <si>
    <t>Wheatland Chil</t>
  </si>
  <si>
    <t>Wheatland-Chili Central School District</t>
  </si>
  <si>
    <t xml:space="preserve">Wheelerville  </t>
  </si>
  <si>
    <t>Wheelerville Union Free School District</t>
  </si>
  <si>
    <t xml:space="preserve">White Plains  </t>
  </si>
  <si>
    <t>White Plains City School District</t>
  </si>
  <si>
    <t xml:space="preserve">Whitehall     </t>
  </si>
  <si>
    <t>Whitehall Central School District</t>
  </si>
  <si>
    <t xml:space="preserve">Whitesboro    </t>
  </si>
  <si>
    <t>Whitesboro Central School District</t>
  </si>
  <si>
    <t xml:space="preserve">Whitesville   </t>
  </si>
  <si>
    <t>Whitesville Central School District</t>
  </si>
  <si>
    <t>Whitney Point</t>
  </si>
  <si>
    <t>Whitney Point Central School District</t>
  </si>
  <si>
    <t>William Floyd</t>
  </si>
  <si>
    <t>William Floyd Union Free School District</t>
  </si>
  <si>
    <t xml:space="preserve">Williamson    </t>
  </si>
  <si>
    <t>Williamson Central School District</t>
  </si>
  <si>
    <t>Williamsville</t>
  </si>
  <si>
    <t>Williamsville Central School District</t>
  </si>
  <si>
    <t xml:space="preserve">Willsboro     </t>
  </si>
  <si>
    <t>Willsboro Central School District</t>
  </si>
  <si>
    <t xml:space="preserve">Wilson        </t>
  </si>
  <si>
    <t>Wilson Central School District</t>
  </si>
  <si>
    <t>Windham Ashlan</t>
  </si>
  <si>
    <t>Windham-Ashland-Jewett Central School District</t>
  </si>
  <si>
    <t xml:space="preserve">Windsor       </t>
  </si>
  <si>
    <t>Windsor Central School District</t>
  </si>
  <si>
    <t xml:space="preserve">Worcester     </t>
  </si>
  <si>
    <t>Worcester Central School District</t>
  </si>
  <si>
    <t xml:space="preserve">Wyandanch     </t>
  </si>
  <si>
    <t>Wyandanch Union Free School District</t>
  </si>
  <si>
    <t xml:space="preserve">Wynantskill   </t>
  </si>
  <si>
    <t>Wynantskill Union Free School District</t>
  </si>
  <si>
    <t xml:space="preserve">Wyoming       </t>
  </si>
  <si>
    <t>Wyoming Central School District</t>
  </si>
  <si>
    <t xml:space="preserve">Yonkers       </t>
  </si>
  <si>
    <t>Yonkers City School District</t>
  </si>
  <si>
    <t xml:space="preserve">York          </t>
  </si>
  <si>
    <t>York Central School District</t>
  </si>
  <si>
    <t>Yorkshre-Pione</t>
  </si>
  <si>
    <t>Yorkshire-Pioneer Central School District</t>
  </si>
  <si>
    <t xml:space="preserve">Yorktown      </t>
  </si>
  <si>
    <t>Yorktown Central School District</t>
  </si>
  <si>
    <t>IMPACT OF Δ  IN SEL. TAFPU</t>
  </si>
  <si>
    <t>IMPACT OF Δ  IN SEL. FA/PUPIL</t>
  </si>
  <si>
    <t>Δ TOTAL FOUNDATION AID</t>
  </si>
  <si>
    <t>ΔTOTAL FOUNDATION AID</t>
  </si>
  <si>
    <t>NO CHANGE IN FAB</t>
  </si>
  <si>
    <t>FAB INCREASE</t>
  </si>
  <si>
    <t>FAB DECREASE</t>
  </si>
  <si>
    <t>Purpose:</t>
  </si>
  <si>
    <t>Function:</t>
  </si>
  <si>
    <t>Uses:</t>
  </si>
  <si>
    <t>Help:</t>
  </si>
  <si>
    <t>If you have any difficulty using this worksheet, please reach out to State Aid Planning at 518-477-2635, Option 1, or email John Tamburello at john.tamburello@questar.org.</t>
  </si>
  <si>
    <t>Sources:</t>
  </si>
  <si>
    <t>May 15, 2025 Current Law Database (SA252-A @ 5/14/2025)
2025-26 Enacted Budget Database (SA252-6 @ 5/6/2025)</t>
  </si>
  <si>
    <t>Use this worksheet as a tool to compare the 2025-26 Foundation Aid at both measurement dates. Any unanticipated variances should be investigated.</t>
  </si>
  <si>
    <t>District Selection:</t>
  </si>
  <si>
    <t>Select a district from the list provided below to populate the worksheet with data.</t>
  </si>
  <si>
    <r>
      <t xml:space="preserve">Tab1, </t>
    </r>
    <r>
      <rPr>
        <i/>
        <sz val="11"/>
        <color theme="1"/>
        <rFont val="Arial"/>
        <family val="2"/>
      </rPr>
      <t>2025-26 Foundation Aid Runs</t>
    </r>
    <r>
      <rPr>
        <sz val="11"/>
        <color theme="1"/>
        <rFont val="Arial"/>
        <family val="2"/>
      </rPr>
      <t xml:space="preserve">, is a comparison of 2025-26 Foundation Aid projections at 5/14/2025 per the May 15th Database to the 2025-26 Foundation Aid at 5/6/2025 per the Enacted Budget (Tab 1). Tab 2, </t>
    </r>
    <r>
      <rPr>
        <i/>
        <sz val="11"/>
        <color theme="1"/>
        <rFont val="Arial"/>
        <family val="2"/>
      </rPr>
      <t>Database Changes</t>
    </r>
    <r>
      <rPr>
        <sz val="11"/>
        <color theme="1"/>
        <rFont val="Arial"/>
        <family val="2"/>
      </rPr>
      <t>, examines changes in selected aid factors between both databases for NYS.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</si>
</sst>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6" formatCode="&quot;$&quot;#,##0_);[Red]\(&quot;$&quot;#,##0\)"/>
    <numFmt numFmtId="8" formatCode="&quot;$&quot;#,##0.00_);[Red]\(&quot;$&quot;#,##0.00\)"/>
    <numFmt numFmtId="164" formatCode="#,##0.000"/>
    <numFmt numFmtId="165" formatCode="#,##0.00000"/>
    <numFmt numFmtId="166" formatCode="#,##0.000_);[Red]\(#,##0.000\)"/>
    <numFmt numFmtId="167" formatCode="#,##0.00000_);[Red]\(#,##0.00000\)"/>
    <numFmt numFmtId="168" formatCode="#,##0.0000_);[Red]\(#,##0.0000\)"/>
    <numFmt numFmtId="169" formatCode="#,##0.0000"/>
  </numFmts>
  <fonts count="30" x14ac:knownFonts="1">
    <font>
      <sz val="11"/>
      <color theme="1"/>
      <name val="Aptos Narrow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Times New Roman"/>
      <family val="2"/>
    </font>
    <font>
      <b/>
      <sz val="9"/>
      <color rgb="FFC00000"/>
      <name val="Arial"/>
      <family val="2"/>
    </font>
    <font>
      <sz val="8"/>
      <color theme="1"/>
      <name val="Arial"/>
      <family val="2"/>
    </font>
    <font>
      <b/>
      <sz val="8"/>
      <color rgb="FFC00000"/>
      <name val="Arial"/>
      <family val="2"/>
    </font>
    <font>
      <b/>
      <sz val="11"/>
      <name val="Arial"/>
      <family val="2"/>
    </font>
    <font>
      <b/>
      <sz val="11"/>
      <color rgb="FFC00000"/>
      <name val="Arial"/>
      <family val="2"/>
    </font>
    <font>
      <b/>
      <sz val="11"/>
      <color indexed="81"/>
      <name val="Arial"/>
      <family val="2"/>
    </font>
    <font>
      <sz val="11"/>
      <color indexed="81"/>
      <name val="Arial"/>
      <family val="2"/>
    </font>
    <font>
      <sz val="11"/>
      <color theme="1"/>
      <name val="Aptos Narrow"/>
      <family val="2"/>
      <scheme val="minor"/>
    </font>
    <font>
      <sz val="11"/>
      <color theme="0"/>
      <name val="Arial"/>
      <family val="2"/>
    </font>
    <font>
      <u/>
      <sz val="11"/>
      <color theme="10"/>
      <name val="Arial"/>
      <family val="2"/>
    </font>
    <font>
      <sz val="11"/>
      <color rgb="FF000000"/>
      <name val="Arial"/>
      <family val="2"/>
    </font>
    <font>
      <sz val="10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14"/>
      <color indexed="81"/>
      <name val="Tahoma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89999084444715716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2" fillId="0" borderId="0"/>
    <xf numFmtId="0" fontId="20" fillId="0" borderId="0"/>
    <xf numFmtId="0" fontId="22" fillId="0" borderId="0" applyNumberFormat="0" applyFill="0" applyBorder="0" applyAlignment="0" applyProtection="0"/>
    <xf numFmtId="0" fontId="4" fillId="0" borderId="0"/>
    <xf numFmtId="0" fontId="24" fillId="0" borderId="0"/>
  </cellStyleXfs>
  <cellXfs count="200">
    <xf numFmtId="0" fontId="0" fillId="0" borderId="0" xfId="0"/>
    <xf numFmtId="0" fontId="9" fillId="0" borderId="0" xfId="0" applyFont="1"/>
    <xf numFmtId="0" fontId="8" fillId="0" borderId="0" xfId="1" applyFont="1"/>
    <xf numFmtId="0" fontId="11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13" fillId="0" borderId="0" xfId="1" applyFont="1" applyAlignment="1">
      <alignment horizontal="center" vertical="center"/>
    </xf>
    <xf numFmtId="0" fontId="14" fillId="0" borderId="0" xfId="1" applyFont="1" applyAlignment="1">
      <alignment vertical="center"/>
    </xf>
    <xf numFmtId="0" fontId="15" fillId="0" borderId="0" xfId="1" applyFont="1" applyAlignment="1">
      <alignment horizontal="center" vertical="center"/>
    </xf>
    <xf numFmtId="0" fontId="11" fillId="0" borderId="0" xfId="1" applyFont="1" applyAlignment="1">
      <alignment horizontal="center" wrapText="1"/>
    </xf>
    <xf numFmtId="0" fontId="16" fillId="0" borderId="0" xfId="1" applyFont="1" applyAlignment="1">
      <alignment horizontal="center" wrapText="1"/>
    </xf>
    <xf numFmtId="6" fontId="8" fillId="0" borderId="0" xfId="1" applyNumberFormat="1" applyFont="1" applyProtection="1">
      <protection hidden="1"/>
    </xf>
    <xf numFmtId="38" fontId="8" fillId="0" borderId="0" xfId="1" applyNumberFormat="1" applyFont="1" applyAlignment="1">
      <alignment vertical="center"/>
    </xf>
    <xf numFmtId="166" fontId="8" fillId="0" borderId="0" xfId="1" applyNumberFormat="1" applyFont="1" applyAlignment="1">
      <alignment vertical="center"/>
    </xf>
    <xf numFmtId="6" fontId="8" fillId="0" borderId="0" xfId="1" applyNumberFormat="1" applyFont="1" applyAlignment="1">
      <alignment vertical="center"/>
    </xf>
    <xf numFmtId="8" fontId="8" fillId="0" borderId="0" xfId="1" applyNumberFormat="1" applyFont="1" applyAlignment="1">
      <alignment vertical="center"/>
    </xf>
    <xf numFmtId="167" fontId="8" fillId="0" borderId="0" xfId="1" applyNumberFormat="1" applyFont="1" applyAlignment="1">
      <alignment vertical="center"/>
    </xf>
    <xf numFmtId="168" fontId="8" fillId="0" borderId="0" xfId="1" applyNumberFormat="1" applyFont="1" applyAlignment="1">
      <alignment vertical="center"/>
    </xf>
    <xf numFmtId="38" fontId="8" fillId="0" borderId="0" xfId="1" applyNumberFormat="1" applyFont="1"/>
    <xf numFmtId="0" fontId="7" fillId="0" borderId="0" xfId="1" applyFont="1" applyAlignment="1">
      <alignment vertical="center"/>
    </xf>
    <xf numFmtId="0" fontId="21" fillId="0" borderId="0" xfId="1" applyFont="1" applyAlignment="1">
      <alignment horizontal="center"/>
    </xf>
    <xf numFmtId="0" fontId="21" fillId="0" borderId="0" xfId="1" applyFont="1"/>
    <xf numFmtId="6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38" fontId="6" fillId="0" borderId="0" xfId="0" applyNumberFormat="1" applyFont="1" applyAlignment="1">
      <alignment vertical="center"/>
    </xf>
    <xf numFmtId="166" fontId="6" fillId="0" borderId="0" xfId="0" applyNumberFormat="1" applyFont="1" applyAlignment="1">
      <alignment vertical="center"/>
    </xf>
    <xf numFmtId="8" fontId="6" fillId="0" borderId="0" xfId="0" applyNumberFormat="1" applyFont="1" applyAlignment="1">
      <alignment vertical="center"/>
    </xf>
    <xf numFmtId="167" fontId="6" fillId="0" borderId="0" xfId="0" applyNumberFormat="1" applyFont="1" applyAlignment="1">
      <alignment vertical="center"/>
    </xf>
    <xf numFmtId="0" fontId="9" fillId="0" borderId="0" xfId="0" applyFont="1" applyAlignment="1">
      <alignment wrapText="1"/>
    </xf>
    <xf numFmtId="0" fontId="0" fillId="0" borderId="0" xfId="0" applyAlignment="1">
      <alignment wrapText="1"/>
    </xf>
    <xf numFmtId="0" fontId="9" fillId="0" borderId="0" xfId="0" applyFont="1" applyProtection="1">
      <protection hidden="1"/>
    </xf>
    <xf numFmtId="0" fontId="9" fillId="0" borderId="0" xfId="0" applyFont="1" applyAlignment="1" applyProtection="1">
      <alignment wrapText="1"/>
      <protection hidden="1"/>
    </xf>
    <xf numFmtId="0" fontId="10" fillId="0" borderId="30" xfId="0" applyFont="1" applyBorder="1" applyAlignment="1" applyProtection="1">
      <alignment horizontal="center" wrapText="1"/>
      <protection hidden="1"/>
    </xf>
    <xf numFmtId="0" fontId="10" fillId="0" borderId="0" xfId="0" applyFont="1" applyAlignment="1" applyProtection="1">
      <alignment horizontal="center" wrapText="1"/>
      <protection hidden="1"/>
    </xf>
    <xf numFmtId="0" fontId="10" fillId="0" borderId="17" xfId="0" applyFont="1" applyBorder="1" applyAlignment="1" applyProtection="1">
      <alignment horizontal="center" wrapText="1"/>
      <protection hidden="1"/>
    </xf>
    <xf numFmtId="0" fontId="10" fillId="0" borderId="21" xfId="0" applyFont="1" applyBorder="1" applyAlignment="1" applyProtection="1">
      <alignment horizontal="center" wrapText="1"/>
      <protection hidden="1"/>
    </xf>
    <xf numFmtId="0" fontId="10" fillId="0" borderId="18" xfId="0" applyFont="1" applyBorder="1" applyAlignment="1" applyProtection="1">
      <alignment horizontal="center" wrapText="1"/>
      <protection hidden="1"/>
    </xf>
    <xf numFmtId="14" fontId="10" fillId="0" borderId="31" xfId="0" applyNumberFormat="1" applyFont="1" applyBorder="1" applyAlignment="1" applyProtection="1">
      <alignment horizontal="center" wrapText="1"/>
      <protection hidden="1"/>
    </xf>
    <xf numFmtId="14" fontId="10" fillId="0" borderId="0" xfId="0" applyNumberFormat="1" applyFont="1" applyAlignment="1" applyProtection="1">
      <alignment horizontal="center" wrapText="1"/>
      <protection hidden="1"/>
    </xf>
    <xf numFmtId="14" fontId="10" fillId="0" borderId="19" xfId="0" applyNumberFormat="1" applyFont="1" applyBorder="1" applyAlignment="1" applyProtection="1">
      <alignment horizontal="center" wrapText="1"/>
      <protection hidden="1"/>
    </xf>
    <xf numFmtId="14" fontId="10" fillId="0" borderId="22" xfId="0" applyNumberFormat="1" applyFont="1" applyBorder="1" applyAlignment="1" applyProtection="1">
      <alignment horizontal="center" wrapText="1"/>
      <protection hidden="1"/>
    </xf>
    <xf numFmtId="14" fontId="10" fillId="0" borderId="20" xfId="0" applyNumberFormat="1" applyFont="1" applyBorder="1" applyAlignment="1" applyProtection="1">
      <alignment horizontal="center" wrapText="1"/>
      <protection hidden="1"/>
    </xf>
    <xf numFmtId="0" fontId="10" fillId="0" borderId="6" xfId="0" applyFont="1" applyBorder="1" applyAlignment="1" applyProtection="1">
      <alignment horizontal="center"/>
      <protection hidden="1"/>
    </xf>
    <xf numFmtId="0" fontId="10" fillId="0" borderId="7" xfId="0" applyFont="1" applyBorder="1" applyAlignment="1" applyProtection="1">
      <alignment horizontal="center" wrapText="1"/>
      <protection hidden="1"/>
    </xf>
    <xf numFmtId="0" fontId="10" fillId="0" borderId="7" xfId="0" applyFont="1" applyBorder="1" applyAlignment="1" applyProtection="1">
      <alignment horizontal="center"/>
      <protection hidden="1"/>
    </xf>
    <xf numFmtId="0" fontId="10" fillId="0" borderId="23" xfId="0" applyFont="1" applyBorder="1" applyAlignment="1" applyProtection="1">
      <alignment horizontal="center"/>
      <protection hidden="1"/>
    </xf>
    <xf numFmtId="0" fontId="10" fillId="0" borderId="4" xfId="0" applyFont="1" applyBorder="1" applyAlignment="1" applyProtection="1">
      <alignment horizontal="center" wrapText="1"/>
      <protection hidden="1"/>
    </xf>
    <xf numFmtId="0" fontId="10" fillId="0" borderId="26" xfId="0" applyFont="1" applyBorder="1" applyAlignment="1" applyProtection="1">
      <alignment horizontal="center" wrapText="1"/>
      <protection hidden="1"/>
    </xf>
    <xf numFmtId="0" fontId="10" fillId="0" borderId="8" xfId="0" applyFont="1" applyBorder="1" applyAlignment="1" applyProtection="1">
      <alignment horizontal="center" wrapText="1"/>
      <protection hidden="1"/>
    </xf>
    <xf numFmtId="0" fontId="10" fillId="0" borderId="6" xfId="0" applyFont="1" applyBorder="1" applyAlignment="1" applyProtection="1">
      <alignment horizontal="center" wrapText="1"/>
      <protection hidden="1"/>
    </xf>
    <xf numFmtId="38" fontId="9" fillId="0" borderId="35" xfId="0" applyNumberFormat="1" applyFont="1" applyBorder="1" applyProtection="1">
      <protection hidden="1"/>
    </xf>
    <xf numFmtId="38" fontId="9" fillId="0" borderId="4" xfId="0" applyNumberFormat="1" applyFont="1" applyBorder="1" applyProtection="1">
      <protection hidden="1"/>
    </xf>
    <xf numFmtId="8" fontId="9" fillId="0" borderId="4" xfId="0" applyNumberFormat="1" applyFont="1" applyBorder="1" applyProtection="1">
      <protection hidden="1"/>
    </xf>
    <xf numFmtId="8" fontId="9" fillId="0" borderId="35" xfId="0" applyNumberFormat="1" applyFont="1" applyBorder="1" applyProtection="1">
      <protection hidden="1"/>
    </xf>
    <xf numFmtId="8" fontId="9" fillId="0" borderId="0" xfId="0" applyNumberFormat="1" applyFont="1" applyAlignment="1" applyProtection="1">
      <alignment wrapText="1"/>
      <protection hidden="1"/>
    </xf>
    <xf numFmtId="38" fontId="9" fillId="0" borderId="0" xfId="0" applyNumberFormat="1" applyFont="1" applyProtection="1">
      <protection hidden="1"/>
    </xf>
    <xf numFmtId="8" fontId="9" fillId="0" borderId="0" xfId="0" applyNumberFormat="1" applyFont="1" applyProtection="1">
      <protection hidden="1"/>
    </xf>
    <xf numFmtId="38" fontId="9" fillId="0" borderId="0" xfId="0" applyNumberFormat="1" applyFont="1" applyAlignment="1" applyProtection="1">
      <alignment wrapText="1"/>
      <protection hidden="1"/>
    </xf>
    <xf numFmtId="0" fontId="10" fillId="0" borderId="9" xfId="0" applyFont="1" applyBorder="1" applyAlignment="1" applyProtection="1">
      <alignment vertical="center" wrapText="1"/>
      <protection hidden="1"/>
    </xf>
    <xf numFmtId="38" fontId="10" fillId="0" borderId="10" xfId="0" applyNumberFormat="1" applyFont="1" applyBorder="1" applyAlignment="1" applyProtection="1">
      <alignment vertical="center"/>
      <protection hidden="1"/>
    </xf>
    <xf numFmtId="38" fontId="10" fillId="0" borderId="11" xfId="0" applyNumberFormat="1" applyFont="1" applyBorder="1" applyAlignment="1" applyProtection="1">
      <alignment vertical="center"/>
      <protection hidden="1"/>
    </xf>
    <xf numFmtId="8" fontId="10" fillId="0" borderId="10" xfId="0" applyNumberFormat="1" applyFont="1" applyBorder="1" applyAlignment="1" applyProtection="1">
      <alignment vertical="center"/>
      <protection hidden="1"/>
    </xf>
    <xf numFmtId="38" fontId="10" fillId="0" borderId="11" xfId="0" applyNumberFormat="1" applyFont="1" applyBorder="1" applyAlignment="1" applyProtection="1">
      <alignment vertical="center" wrapText="1"/>
      <protection hidden="1"/>
    </xf>
    <xf numFmtId="0" fontId="10" fillId="0" borderId="12" xfId="0" applyFont="1" applyBorder="1" applyAlignment="1" applyProtection="1">
      <alignment vertical="center" wrapText="1"/>
      <protection hidden="1"/>
    </xf>
    <xf numFmtId="38" fontId="10" fillId="0" borderId="1" xfId="0" applyNumberFormat="1" applyFont="1" applyBorder="1" applyAlignment="1" applyProtection="1">
      <alignment vertical="center"/>
      <protection hidden="1"/>
    </xf>
    <xf numFmtId="38" fontId="10" fillId="0" borderId="13" xfId="0" applyNumberFormat="1" applyFont="1" applyBorder="1" applyAlignment="1" applyProtection="1">
      <alignment vertical="center"/>
      <protection hidden="1"/>
    </xf>
    <xf numFmtId="8" fontId="10" fillId="0" borderId="1" xfId="0" applyNumberFormat="1" applyFont="1" applyBorder="1" applyAlignment="1" applyProtection="1">
      <alignment vertical="center"/>
      <protection hidden="1"/>
    </xf>
    <xf numFmtId="38" fontId="10" fillId="0" borderId="13" xfId="0" applyNumberFormat="1" applyFont="1" applyBorder="1" applyAlignment="1" applyProtection="1">
      <alignment vertical="center" wrapText="1"/>
      <protection hidden="1"/>
    </xf>
    <xf numFmtId="0" fontId="10" fillId="0" borderId="37" xfId="0" applyFont="1" applyBorder="1" applyAlignment="1" applyProtection="1">
      <alignment vertical="center" wrapText="1"/>
      <protection hidden="1"/>
    </xf>
    <xf numFmtId="38" fontId="10" fillId="0" borderId="38" xfId="0" applyNumberFormat="1" applyFont="1" applyBorder="1" applyAlignment="1" applyProtection="1">
      <alignment vertical="center" wrapText="1"/>
      <protection hidden="1"/>
    </xf>
    <xf numFmtId="38" fontId="10" fillId="0" borderId="5" xfId="0" applyNumberFormat="1" applyFont="1" applyBorder="1" applyAlignment="1" applyProtection="1">
      <alignment vertical="center"/>
      <protection hidden="1"/>
    </xf>
    <xf numFmtId="38" fontId="10" fillId="0" borderId="38" xfId="0" applyNumberFormat="1" applyFont="1" applyBorder="1" applyAlignment="1" applyProtection="1">
      <alignment vertical="center"/>
      <protection hidden="1"/>
    </xf>
    <xf numFmtId="0" fontId="10" fillId="0" borderId="39" xfId="0" applyFont="1" applyBorder="1" applyAlignment="1" applyProtection="1">
      <alignment vertical="center" wrapText="1"/>
      <protection hidden="1"/>
    </xf>
    <xf numFmtId="8" fontId="10" fillId="0" borderId="5" xfId="0" applyNumberFormat="1" applyFont="1" applyBorder="1" applyAlignment="1" applyProtection="1">
      <alignment vertical="center"/>
      <protection hidden="1"/>
    </xf>
    <xf numFmtId="0" fontId="10" fillId="0" borderId="6" xfId="0" applyFont="1" applyBorder="1" applyAlignment="1" applyProtection="1">
      <alignment vertical="center" wrapText="1"/>
      <protection hidden="1"/>
    </xf>
    <xf numFmtId="38" fontId="10" fillId="0" borderId="8" xfId="0" applyNumberFormat="1" applyFont="1" applyBorder="1" applyAlignment="1" applyProtection="1">
      <alignment vertical="center" wrapText="1"/>
      <protection hidden="1"/>
    </xf>
    <xf numFmtId="0" fontId="10" fillId="0" borderId="6" xfId="0" applyFont="1" applyBorder="1" applyProtection="1">
      <protection hidden="1"/>
    </xf>
    <xf numFmtId="38" fontId="10" fillId="0" borderId="7" xfId="0" applyNumberFormat="1" applyFont="1" applyBorder="1" applyAlignment="1" applyProtection="1">
      <alignment vertical="center"/>
      <protection hidden="1"/>
    </xf>
    <xf numFmtId="38" fontId="10" fillId="0" borderId="8" xfId="0" applyNumberFormat="1" applyFont="1" applyBorder="1" applyAlignment="1" applyProtection="1">
      <alignment vertical="center"/>
      <protection hidden="1"/>
    </xf>
    <xf numFmtId="8" fontId="10" fillId="0" borderId="7" xfId="0" applyNumberFormat="1" applyFont="1" applyBorder="1" applyAlignment="1" applyProtection="1">
      <alignment vertical="center"/>
      <protection hidden="1"/>
    </xf>
    <xf numFmtId="0" fontId="0" fillId="0" borderId="0" xfId="0" applyAlignment="1" applyProtection="1">
      <alignment wrapText="1"/>
      <protection hidden="1"/>
    </xf>
    <xf numFmtId="0" fontId="5" fillId="0" borderId="0" xfId="1" applyFont="1" applyAlignment="1">
      <alignment vertical="center"/>
    </xf>
    <xf numFmtId="38" fontId="8" fillId="0" borderId="0" xfId="1" applyNumberFormat="1" applyFont="1" applyAlignment="1">
      <alignment horizontal="center" wrapText="1"/>
    </xf>
    <xf numFmtId="0" fontId="9" fillId="0" borderId="9" xfId="0" applyFont="1" applyBorder="1" applyAlignment="1" applyProtection="1">
      <alignment vertical="center"/>
      <protection hidden="1"/>
    </xf>
    <xf numFmtId="0" fontId="9" fillId="0" borderId="10" xfId="0" applyFont="1" applyBorder="1" applyAlignment="1" applyProtection="1">
      <alignment vertical="center"/>
      <protection hidden="1"/>
    </xf>
    <xf numFmtId="0" fontId="9" fillId="0" borderId="24" xfId="0" applyFont="1" applyBorder="1" applyAlignment="1" applyProtection="1">
      <alignment vertical="center"/>
      <protection hidden="1"/>
    </xf>
    <xf numFmtId="38" fontId="9" fillId="0" borderId="32" xfId="0" applyNumberFormat="1" applyFont="1" applyBorder="1" applyAlignment="1" applyProtection="1">
      <alignment vertical="center"/>
      <protection hidden="1"/>
    </xf>
    <xf numFmtId="38" fontId="9" fillId="0" borderId="27" xfId="0" applyNumberFormat="1" applyFont="1" applyBorder="1" applyAlignment="1" applyProtection="1">
      <alignment vertical="center"/>
      <protection hidden="1"/>
    </xf>
    <xf numFmtId="0" fontId="9" fillId="0" borderId="11" xfId="0" applyFont="1" applyBorder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8" fontId="9" fillId="0" borderId="32" xfId="0" applyNumberFormat="1" applyFont="1" applyBorder="1" applyAlignment="1" applyProtection="1">
      <alignment vertical="center"/>
      <protection hidden="1"/>
    </xf>
    <xf numFmtId="8" fontId="9" fillId="0" borderId="27" xfId="0" applyNumberFormat="1" applyFont="1" applyBorder="1" applyAlignment="1" applyProtection="1">
      <alignment vertical="center"/>
      <protection hidden="1"/>
    </xf>
    <xf numFmtId="38" fontId="9" fillId="0" borderId="11" xfId="0" applyNumberFormat="1" applyFont="1" applyBorder="1" applyAlignment="1" applyProtection="1">
      <alignment vertical="center" wrapText="1"/>
      <protection hidden="1"/>
    </xf>
    <xf numFmtId="0" fontId="9" fillId="0" borderId="27" xfId="0" applyFont="1" applyBorder="1" applyAlignment="1" applyProtection="1">
      <alignment vertical="center"/>
      <protection hidden="1"/>
    </xf>
    <xf numFmtId="0" fontId="9" fillId="0" borderId="12" xfId="0" applyFont="1" applyBorder="1" applyAlignment="1" applyProtection="1">
      <alignment vertical="center"/>
      <protection hidden="1"/>
    </xf>
    <xf numFmtId="0" fontId="9" fillId="0" borderId="1" xfId="0" applyFont="1" applyBorder="1" applyAlignment="1" applyProtection="1">
      <alignment vertical="center"/>
      <protection hidden="1"/>
    </xf>
    <xf numFmtId="0" fontId="9" fillId="0" borderId="2" xfId="0" applyFont="1" applyBorder="1" applyAlignment="1" applyProtection="1">
      <alignment vertical="center"/>
      <protection hidden="1"/>
    </xf>
    <xf numFmtId="38" fontId="9" fillId="0" borderId="33" xfId="0" applyNumberFormat="1" applyFont="1" applyBorder="1" applyAlignment="1" applyProtection="1">
      <alignment vertical="center"/>
      <protection hidden="1"/>
    </xf>
    <xf numFmtId="38" fontId="9" fillId="0" borderId="28" xfId="0" applyNumberFormat="1" applyFont="1" applyBorder="1" applyAlignment="1" applyProtection="1">
      <alignment vertical="center"/>
      <protection hidden="1"/>
    </xf>
    <xf numFmtId="0" fontId="9" fillId="0" borderId="13" xfId="0" applyFont="1" applyBorder="1" applyAlignment="1" applyProtection="1">
      <alignment vertical="center"/>
      <protection hidden="1"/>
    </xf>
    <xf numFmtId="8" fontId="9" fillId="0" borderId="33" xfId="0" applyNumberFormat="1" applyFont="1" applyBorder="1" applyAlignment="1" applyProtection="1">
      <alignment vertical="center"/>
      <protection hidden="1"/>
    </xf>
    <xf numFmtId="8" fontId="9" fillId="0" borderId="28" xfId="0" applyNumberFormat="1" applyFont="1" applyBorder="1" applyAlignment="1" applyProtection="1">
      <alignment vertical="center"/>
      <protection hidden="1"/>
    </xf>
    <xf numFmtId="38" fontId="9" fillId="0" borderId="13" xfId="0" applyNumberFormat="1" applyFont="1" applyBorder="1" applyAlignment="1" applyProtection="1">
      <alignment vertical="center" wrapText="1"/>
      <protection hidden="1"/>
    </xf>
    <xf numFmtId="0" fontId="9" fillId="0" borderId="28" xfId="0" applyFont="1" applyBorder="1" applyAlignment="1" applyProtection="1">
      <alignment vertical="center"/>
      <protection hidden="1"/>
    </xf>
    <xf numFmtId="0" fontId="9" fillId="2" borderId="12" xfId="0" applyFont="1" applyFill="1" applyBorder="1" applyAlignment="1" applyProtection="1">
      <alignment vertical="center"/>
      <protection hidden="1"/>
    </xf>
    <xf numFmtId="0" fontId="9" fillId="2" borderId="1" xfId="0" applyFont="1" applyFill="1" applyBorder="1" applyAlignment="1" applyProtection="1">
      <alignment vertical="center"/>
      <protection hidden="1"/>
    </xf>
    <xf numFmtId="0" fontId="9" fillId="2" borderId="2" xfId="0" applyFont="1" applyFill="1" applyBorder="1" applyAlignment="1" applyProtection="1">
      <alignment vertical="center"/>
      <protection hidden="1"/>
    </xf>
    <xf numFmtId="38" fontId="9" fillId="2" borderId="13" xfId="0" applyNumberFormat="1" applyFont="1" applyFill="1" applyBorder="1" applyAlignment="1" applyProtection="1">
      <alignment vertical="center" wrapText="1"/>
      <protection hidden="1"/>
    </xf>
    <xf numFmtId="0" fontId="9" fillId="2" borderId="28" xfId="0" applyFont="1" applyFill="1" applyBorder="1" applyAlignment="1" applyProtection="1">
      <alignment vertical="center"/>
      <protection hidden="1"/>
    </xf>
    <xf numFmtId="0" fontId="9" fillId="0" borderId="14" xfId="0" applyFont="1" applyBorder="1" applyAlignment="1" applyProtection="1">
      <alignment vertical="center"/>
      <protection hidden="1"/>
    </xf>
    <xf numFmtId="0" fontId="9" fillId="0" borderId="15" xfId="0" applyFont="1" applyBorder="1" applyAlignment="1" applyProtection="1">
      <alignment vertical="center"/>
      <protection hidden="1"/>
    </xf>
    <xf numFmtId="0" fontId="9" fillId="0" borderId="25" xfId="0" applyFont="1" applyBorder="1" applyAlignment="1" applyProtection="1">
      <alignment vertical="center"/>
      <protection hidden="1"/>
    </xf>
    <xf numFmtId="38" fontId="9" fillId="0" borderId="34" xfId="0" applyNumberFormat="1" applyFont="1" applyBorder="1" applyAlignment="1" applyProtection="1">
      <alignment vertical="center"/>
      <protection hidden="1"/>
    </xf>
    <xf numFmtId="38" fontId="9" fillId="0" borderId="29" xfId="0" applyNumberFormat="1" applyFont="1" applyBorder="1" applyAlignment="1" applyProtection="1">
      <alignment vertical="center"/>
      <protection hidden="1"/>
    </xf>
    <xf numFmtId="0" fontId="9" fillId="0" borderId="16" xfId="0" applyFont="1" applyBorder="1" applyAlignment="1" applyProtection="1">
      <alignment vertical="center"/>
      <protection hidden="1"/>
    </xf>
    <xf numFmtId="8" fontId="9" fillId="0" borderId="34" xfId="0" applyNumberFormat="1" applyFont="1" applyBorder="1" applyAlignment="1" applyProtection="1">
      <alignment vertical="center"/>
      <protection hidden="1"/>
    </xf>
    <xf numFmtId="8" fontId="9" fillId="0" borderId="29" xfId="0" applyNumberFormat="1" applyFont="1" applyBorder="1" applyAlignment="1" applyProtection="1">
      <alignment vertical="center"/>
      <protection hidden="1"/>
    </xf>
    <xf numFmtId="38" fontId="9" fillId="0" borderId="16" xfId="0" applyNumberFormat="1" applyFont="1" applyBorder="1" applyAlignment="1" applyProtection="1">
      <alignment vertical="center" wrapText="1"/>
      <protection hidden="1"/>
    </xf>
    <xf numFmtId="0" fontId="9" fillId="0" borderId="29" xfId="0" applyFont="1" applyBorder="1" applyAlignment="1" applyProtection="1">
      <alignment vertical="center"/>
      <protection hidden="1"/>
    </xf>
    <xf numFmtId="3" fontId="8" fillId="0" borderId="0" xfId="1" applyNumberFormat="1" applyFont="1"/>
    <xf numFmtId="4" fontId="8" fillId="0" borderId="0" xfId="1" applyNumberFormat="1" applyFont="1"/>
    <xf numFmtId="49" fontId="23" fillId="0" borderId="0" xfId="3" applyNumberFormat="1" applyFont="1"/>
    <xf numFmtId="0" fontId="4" fillId="0" borderId="0" xfId="4"/>
    <xf numFmtId="49" fontId="4" fillId="0" borderId="0" xfId="4" applyNumberFormat="1" applyAlignment="1">
      <alignment wrapText="1"/>
    </xf>
    <xf numFmtId="49" fontId="4" fillId="0" borderId="0" xfId="4" applyNumberFormat="1"/>
    <xf numFmtId="3" fontId="4" fillId="0" borderId="0" xfId="4" applyNumberFormat="1"/>
    <xf numFmtId="164" fontId="4" fillId="0" borderId="0" xfId="4" applyNumberFormat="1"/>
    <xf numFmtId="4" fontId="4" fillId="0" borderId="0" xfId="4" applyNumberFormat="1"/>
    <xf numFmtId="165" fontId="4" fillId="0" borderId="0" xfId="4" applyNumberFormat="1"/>
    <xf numFmtId="169" fontId="4" fillId="0" borderId="0" xfId="4" applyNumberFormat="1"/>
    <xf numFmtId="49" fontId="4" fillId="0" borderId="0" xfId="4" quotePrefix="1" applyNumberFormat="1"/>
    <xf numFmtId="38" fontId="8" fillId="0" borderId="0" xfId="1" applyNumberFormat="1" applyFont="1" applyProtection="1">
      <protection hidden="1"/>
    </xf>
    <xf numFmtId="0" fontId="25" fillId="0" borderId="6" xfId="5" applyFont="1" applyBorder="1" applyAlignment="1">
      <alignment horizontal="center"/>
    </xf>
    <xf numFmtId="0" fontId="25" fillId="0" borderId="26" xfId="5" applyFont="1" applyBorder="1" applyAlignment="1">
      <alignment horizontal="center"/>
    </xf>
    <xf numFmtId="0" fontId="25" fillId="0" borderId="7" xfId="5" applyFont="1" applyBorder="1" applyAlignment="1">
      <alignment horizontal="center"/>
    </xf>
    <xf numFmtId="0" fontId="25" fillId="0" borderId="7" xfId="5" applyFont="1" applyBorder="1" applyAlignment="1" applyProtection="1">
      <alignment horizontal="center"/>
      <protection locked="0"/>
    </xf>
    <xf numFmtId="0" fontId="25" fillId="0" borderId="8" xfId="5" applyFont="1" applyBorder="1" applyAlignment="1" applyProtection="1">
      <alignment horizontal="center"/>
      <protection locked="0"/>
    </xf>
    <xf numFmtId="0" fontId="26" fillId="0" borderId="0" xfId="5" applyFont="1"/>
    <xf numFmtId="0" fontId="26" fillId="0" borderId="9" xfId="5" applyFont="1" applyBorder="1"/>
    <xf numFmtId="0" fontId="26" fillId="0" borderId="27" xfId="5" applyFont="1" applyBorder="1"/>
    <xf numFmtId="0" fontId="26" fillId="0" borderId="10" xfId="5" applyFont="1" applyBorder="1"/>
    <xf numFmtId="0" fontId="26" fillId="0" borderId="11" xfId="5" applyFont="1" applyBorder="1"/>
    <xf numFmtId="0" fontId="26" fillId="3" borderId="40" xfId="5" applyFont="1" applyFill="1" applyBorder="1"/>
    <xf numFmtId="0" fontId="26" fillId="3" borderId="35" xfId="5" applyFont="1" applyFill="1" applyBorder="1"/>
    <xf numFmtId="0" fontId="26" fillId="3" borderId="3" xfId="5" applyFont="1" applyFill="1" applyBorder="1"/>
    <xf numFmtId="0" fontId="26" fillId="3" borderId="41" xfId="5" applyFont="1" applyFill="1" applyBorder="1"/>
    <xf numFmtId="0" fontId="26" fillId="0" borderId="40" xfId="5" applyFont="1" applyBorder="1"/>
    <xf numFmtId="0" fontId="26" fillId="0" borderId="35" xfId="5" applyFont="1" applyBorder="1"/>
    <xf numFmtId="0" fontId="26" fillId="0" borderId="3" xfId="5" applyFont="1" applyBorder="1"/>
    <xf numFmtId="0" fontId="26" fillId="0" borderId="41" xfId="5" applyFont="1" applyBorder="1"/>
    <xf numFmtId="0" fontId="26" fillId="3" borderId="12" xfId="5" applyFont="1" applyFill="1" applyBorder="1"/>
    <xf numFmtId="0" fontId="26" fillId="3" borderId="28" xfId="5" applyFont="1" applyFill="1" applyBorder="1"/>
    <xf numFmtId="0" fontId="26" fillId="3" borderId="1" xfId="5" applyFont="1" applyFill="1" applyBorder="1"/>
    <xf numFmtId="0" fontId="26" fillId="3" borderId="13" xfId="5" applyFont="1" applyFill="1" applyBorder="1"/>
    <xf numFmtId="0" fontId="26" fillId="0" borderId="12" xfId="5" applyFont="1" applyBorder="1"/>
    <xf numFmtId="0" fontId="26" fillId="0" borderId="28" xfId="5" applyFont="1" applyBorder="1"/>
    <xf numFmtId="0" fontId="26" fillId="0" borderId="1" xfId="5" applyFont="1" applyBorder="1"/>
    <xf numFmtId="0" fontId="26" fillId="0" borderId="13" xfId="5" applyFont="1" applyBorder="1"/>
    <xf numFmtId="0" fontId="26" fillId="3" borderId="42" xfId="5" applyFont="1" applyFill="1" applyBorder="1"/>
    <xf numFmtId="0" fontId="26" fillId="3" borderId="43" xfId="5" applyFont="1" applyFill="1" applyBorder="1"/>
    <xf numFmtId="0" fontId="26" fillId="3" borderId="22" xfId="5" applyFont="1" applyFill="1" applyBorder="1"/>
    <xf numFmtId="0" fontId="26" fillId="3" borderId="44" xfId="5" applyFont="1" applyFill="1" applyBorder="1"/>
    <xf numFmtId="6" fontId="9" fillId="0" borderId="9" xfId="0" applyNumberFormat="1" applyFont="1" applyBorder="1" applyAlignment="1" applyProtection="1">
      <alignment vertical="center" wrapText="1"/>
      <protection hidden="1"/>
    </xf>
    <xf numFmtId="6" fontId="9" fillId="0" borderId="10" xfId="0" applyNumberFormat="1" applyFont="1" applyBorder="1" applyAlignment="1" applyProtection="1">
      <alignment vertical="center" wrapText="1"/>
      <protection hidden="1"/>
    </xf>
    <xf numFmtId="6" fontId="9" fillId="0" borderId="32" xfId="0" applyNumberFormat="1" applyFont="1" applyBorder="1" applyAlignment="1" applyProtection="1">
      <alignment vertical="center"/>
      <protection hidden="1"/>
    </xf>
    <xf numFmtId="6" fontId="9" fillId="0" borderId="27" xfId="0" applyNumberFormat="1" applyFont="1" applyBorder="1" applyAlignment="1" applyProtection="1">
      <alignment vertical="center"/>
      <protection hidden="1"/>
    </xf>
    <xf numFmtId="6" fontId="9" fillId="0" borderId="33" xfId="0" applyNumberFormat="1" applyFont="1" applyBorder="1" applyAlignment="1" applyProtection="1">
      <alignment vertical="center"/>
      <protection hidden="1"/>
    </xf>
    <xf numFmtId="6" fontId="9" fillId="0" borderId="28" xfId="0" applyNumberFormat="1" applyFont="1" applyBorder="1" applyAlignment="1" applyProtection="1">
      <alignment vertical="center"/>
      <protection hidden="1"/>
    </xf>
    <xf numFmtId="6" fontId="9" fillId="0" borderId="34" xfId="0" applyNumberFormat="1" applyFont="1" applyBorder="1" applyAlignment="1" applyProtection="1">
      <alignment vertical="center"/>
      <protection hidden="1"/>
    </xf>
    <xf numFmtId="6" fontId="9" fillId="0" borderId="29" xfId="0" applyNumberFormat="1" applyFont="1" applyBorder="1" applyAlignment="1" applyProtection="1">
      <alignment vertical="center"/>
      <protection hidden="1"/>
    </xf>
    <xf numFmtId="6" fontId="9" fillId="0" borderId="4" xfId="0" applyNumberFormat="1" applyFont="1" applyBorder="1" applyProtection="1">
      <protection hidden="1"/>
    </xf>
    <xf numFmtId="6" fontId="9" fillId="0" borderId="35" xfId="0" applyNumberFormat="1" applyFont="1" applyBorder="1" applyProtection="1">
      <protection hidden="1"/>
    </xf>
    <xf numFmtId="6" fontId="10" fillId="0" borderId="10" xfId="0" applyNumberFormat="1" applyFont="1" applyBorder="1" applyAlignment="1" applyProtection="1">
      <alignment vertical="center"/>
      <protection hidden="1"/>
    </xf>
    <xf numFmtId="6" fontId="10" fillId="0" borderId="1" xfId="0" applyNumberFormat="1" applyFont="1" applyBorder="1" applyAlignment="1" applyProtection="1">
      <alignment vertical="center"/>
      <protection hidden="1"/>
    </xf>
    <xf numFmtId="6" fontId="10" fillId="0" borderId="5" xfId="0" applyNumberFormat="1" applyFont="1" applyBorder="1" applyAlignment="1" applyProtection="1">
      <alignment vertical="center"/>
      <protection hidden="1"/>
    </xf>
    <xf numFmtId="6" fontId="10" fillId="0" borderId="7" xfId="0" applyNumberFormat="1" applyFont="1" applyBorder="1" applyAlignment="1" applyProtection="1">
      <alignment vertical="center"/>
      <protection hidden="1"/>
    </xf>
    <xf numFmtId="6" fontId="9" fillId="0" borderId="12" xfId="0" applyNumberFormat="1" applyFont="1" applyBorder="1" applyAlignment="1" applyProtection="1">
      <alignment vertical="center" wrapText="1"/>
      <protection hidden="1"/>
    </xf>
    <xf numFmtId="6" fontId="9" fillId="0" borderId="1" xfId="0" applyNumberFormat="1" applyFont="1" applyBorder="1" applyAlignment="1" applyProtection="1">
      <alignment vertical="center" wrapText="1"/>
      <protection hidden="1"/>
    </xf>
    <xf numFmtId="6" fontId="9" fillId="2" borderId="12" xfId="0" applyNumberFormat="1" applyFont="1" applyFill="1" applyBorder="1" applyAlignment="1" applyProtection="1">
      <alignment vertical="center" wrapText="1"/>
      <protection hidden="1"/>
    </xf>
    <xf numFmtId="6" fontId="9" fillId="2" borderId="1" xfId="0" applyNumberFormat="1" applyFont="1" applyFill="1" applyBorder="1" applyAlignment="1" applyProtection="1">
      <alignment vertical="center" wrapText="1"/>
      <protection hidden="1"/>
    </xf>
    <xf numFmtId="6" fontId="9" fillId="0" borderId="14" xfId="0" applyNumberFormat="1" applyFont="1" applyBorder="1" applyAlignment="1" applyProtection="1">
      <alignment vertical="center" wrapText="1"/>
      <protection hidden="1"/>
    </xf>
    <xf numFmtId="6" fontId="9" fillId="0" borderId="15" xfId="0" applyNumberFormat="1" applyFont="1" applyBorder="1" applyAlignment="1" applyProtection="1">
      <alignment vertical="center" wrapText="1"/>
      <protection hidden="1"/>
    </xf>
    <xf numFmtId="6" fontId="9" fillId="0" borderId="6" xfId="0" applyNumberFormat="1" applyFont="1" applyBorder="1" applyAlignment="1" applyProtection="1">
      <alignment wrapText="1"/>
      <protection hidden="1"/>
    </xf>
    <xf numFmtId="6" fontId="9" fillId="0" borderId="36" xfId="0" applyNumberFormat="1" applyFont="1" applyBorder="1" applyAlignment="1" applyProtection="1">
      <alignment wrapText="1"/>
      <protection hidden="1"/>
    </xf>
    <xf numFmtId="6" fontId="9" fillId="0" borderId="11" xfId="0" applyNumberFormat="1" applyFont="1" applyBorder="1" applyAlignment="1" applyProtection="1">
      <alignment vertical="center" wrapText="1"/>
      <protection hidden="1"/>
    </xf>
    <xf numFmtId="6" fontId="9" fillId="0" borderId="13" xfId="0" applyNumberFormat="1" applyFont="1" applyBorder="1" applyAlignment="1" applyProtection="1">
      <alignment vertical="center" wrapText="1"/>
      <protection hidden="1"/>
    </xf>
    <xf numFmtId="6" fontId="9" fillId="2" borderId="13" xfId="0" applyNumberFormat="1" applyFont="1" applyFill="1" applyBorder="1" applyAlignment="1" applyProtection="1">
      <alignment vertical="center" wrapText="1"/>
      <protection hidden="1"/>
    </xf>
    <xf numFmtId="6" fontId="9" fillId="0" borderId="16" xfId="0" applyNumberFormat="1" applyFont="1" applyBorder="1" applyAlignment="1" applyProtection="1">
      <alignment vertical="center" wrapText="1"/>
      <protection hidden="1"/>
    </xf>
    <xf numFmtId="6" fontId="9" fillId="0" borderId="8" xfId="0" applyNumberFormat="1" applyFont="1" applyBorder="1" applyAlignment="1" applyProtection="1">
      <alignment wrapText="1"/>
      <protection hidden="1"/>
    </xf>
    <xf numFmtId="6" fontId="9" fillId="0" borderId="4" xfId="0" applyNumberFormat="1" applyFont="1" applyBorder="1" applyAlignment="1" applyProtection="1">
      <alignment wrapText="1"/>
      <protection hidden="1"/>
    </xf>
    <xf numFmtId="0" fontId="28" fillId="0" borderId="0" xfId="0" applyFont="1"/>
    <xf numFmtId="0" fontId="3" fillId="0" borderId="0" xfId="0" applyFont="1"/>
    <xf numFmtId="0" fontId="3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/>
    </xf>
    <xf numFmtId="0" fontId="3" fillId="0" borderId="0" xfId="0" applyFont="1" applyAlignment="1">
      <alignment horizontal="left" vertical="top" wrapText="1"/>
    </xf>
    <xf numFmtId="0" fontId="3" fillId="4" borderId="45" xfId="0" applyFont="1" applyFill="1" applyBorder="1" applyAlignment="1" applyProtection="1">
      <alignment horizontal="left" vertical="top" wrapText="1"/>
      <protection locked="0"/>
    </xf>
    <xf numFmtId="0" fontId="3" fillId="4" borderId="46" xfId="0" applyFont="1" applyFill="1" applyBorder="1" applyAlignment="1" applyProtection="1">
      <alignment horizontal="left" vertical="top" wrapText="1"/>
      <protection locked="0"/>
    </xf>
    <xf numFmtId="0" fontId="3" fillId="4" borderId="36" xfId="0" applyFont="1" applyFill="1" applyBorder="1" applyAlignment="1" applyProtection="1">
      <alignment horizontal="left" vertical="top" wrapText="1"/>
      <protection locked="0"/>
    </xf>
    <xf numFmtId="0" fontId="2" fillId="0" borderId="0" xfId="0" applyFont="1" applyAlignment="1">
      <alignment horizontal="left" vertical="top" wrapText="1"/>
    </xf>
    <xf numFmtId="0" fontId="17" fillId="0" borderId="0" xfId="1" applyFont="1" applyAlignment="1">
      <alignment horizontal="center"/>
    </xf>
  </cellXfs>
  <cellStyles count="6">
    <cellStyle name="Hyperlink 2" xfId="3" xr:uid="{93FD0F0C-E7B0-49E6-99CC-55313D4E5C2A}"/>
    <cellStyle name="Normal" xfId="0" builtinId="0"/>
    <cellStyle name="Normal 2" xfId="1" xr:uid="{27095A23-AE9A-4EF1-B037-8E1AB5C81F16}"/>
    <cellStyle name="Normal 2 2" xfId="2" xr:uid="{D64112D5-3A70-4B19-99BA-188F04E1C004}"/>
    <cellStyle name="Normal 3" xfId="4" xr:uid="{5874ACF9-E579-4A25-9ADD-70761AFAF957}"/>
    <cellStyle name="Normal 3 2" xfId="5" xr:uid="{12DD7C9B-ED56-44E3-814E-E29BBA9895C8}"/>
  </cellStyles>
  <dxfs count="8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6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6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6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  <color theme="0"/>
      </font>
      <fill>
        <patternFill>
          <bgColor theme="6"/>
        </patternFill>
      </fill>
    </dxf>
  </dxfs>
  <tableStyles count="1" defaultTableStyle="TableStyleMedium2" defaultPivotStyle="PivotStyleLight16">
    <tableStyle name="Invisible" pivot="0" table="0" count="0" xr9:uid="{D1766793-718F-406B-8BBF-51388F1FF95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EB239-6A6E-452C-A2CB-F660C6CA9CE2}">
  <sheetPr codeName="Sheet1">
    <tabColor theme="1"/>
    <pageSetUpPr fitToPage="1"/>
  </sheetPr>
  <dimension ref="B2:K30"/>
  <sheetViews>
    <sheetView showGridLines="0" tabSelected="1" zoomScale="120" zoomScaleNormal="120" workbookViewId="0">
      <selection activeCell="B11" sqref="B11:K11"/>
    </sheetView>
  </sheetViews>
  <sheetFormatPr defaultRowHeight="14" x14ac:dyDescent="0.3"/>
  <cols>
    <col min="1" max="1" width="2.6328125" style="190" customWidth="1"/>
    <col min="2" max="11" width="9.81640625" style="190" customWidth="1"/>
    <col min="12" max="12" width="2.6328125" style="190" customWidth="1"/>
    <col min="13" max="16384" width="8.7265625" style="190"/>
  </cols>
  <sheetData>
    <row r="2" spans="2:11" x14ac:dyDescent="0.3">
      <c r="B2" s="189" t="s">
        <v>3042</v>
      </c>
    </row>
    <row r="3" spans="2:11" ht="15" customHeight="1" x14ac:dyDescent="0.3">
      <c r="B3" s="198" t="s">
        <v>3052</v>
      </c>
      <c r="C3" s="194"/>
      <c r="D3" s="194"/>
      <c r="E3" s="194"/>
      <c r="F3" s="194"/>
      <c r="G3" s="194"/>
      <c r="H3" s="194"/>
      <c r="I3" s="194"/>
      <c r="J3" s="194"/>
      <c r="K3" s="194"/>
    </row>
    <row r="4" spans="2:11" ht="15" customHeight="1" x14ac:dyDescent="0.3">
      <c r="B4" s="194"/>
      <c r="C4" s="194"/>
      <c r="D4" s="194"/>
      <c r="E4" s="194"/>
      <c r="F4" s="194"/>
      <c r="G4" s="194"/>
      <c r="H4" s="194"/>
      <c r="I4" s="194"/>
      <c r="J4" s="194"/>
      <c r="K4" s="194"/>
    </row>
    <row r="5" spans="2:11" ht="15" customHeight="1" x14ac:dyDescent="0.3">
      <c r="B5" s="194"/>
      <c r="C5" s="194"/>
      <c r="D5" s="194"/>
      <c r="E5" s="194"/>
      <c r="F5" s="194"/>
      <c r="G5" s="194"/>
      <c r="H5" s="194"/>
      <c r="I5" s="194"/>
      <c r="J5" s="194"/>
      <c r="K5" s="194"/>
    </row>
    <row r="6" spans="2:11" x14ac:dyDescent="0.3">
      <c r="B6" s="192"/>
      <c r="C6" s="192"/>
      <c r="D6" s="192"/>
      <c r="E6" s="192"/>
      <c r="F6" s="192"/>
      <c r="G6" s="192"/>
      <c r="H6" s="192"/>
      <c r="I6" s="192"/>
      <c r="J6" s="192"/>
      <c r="K6" s="192"/>
    </row>
    <row r="7" spans="2:11" x14ac:dyDescent="0.3">
      <c r="B7" s="189" t="s">
        <v>3043</v>
      </c>
    </row>
    <row r="8" spans="2:11" ht="14" customHeight="1" x14ac:dyDescent="0.3">
      <c r="B8" s="194" t="s">
        <v>3051</v>
      </c>
      <c r="C8" s="194"/>
      <c r="D8" s="194"/>
      <c r="E8" s="194"/>
      <c r="F8" s="194"/>
      <c r="G8" s="194"/>
      <c r="H8" s="194"/>
      <c r="I8" s="194"/>
      <c r="J8" s="194"/>
      <c r="K8" s="194"/>
    </row>
    <row r="9" spans="2:11" ht="14" customHeight="1" x14ac:dyDescent="0.3">
      <c r="B9" s="191"/>
      <c r="C9" s="191"/>
      <c r="D9" s="191"/>
      <c r="E9" s="191"/>
      <c r="F9" s="191"/>
      <c r="G9" s="191"/>
      <c r="H9" s="191"/>
      <c r="I9" s="191"/>
      <c r="J9" s="191"/>
      <c r="K9" s="191"/>
    </row>
    <row r="10" spans="2:11" ht="14.5" thickBot="1" x14ac:dyDescent="0.35">
      <c r="B10" s="189" t="s">
        <v>3050</v>
      </c>
    </row>
    <row r="11" spans="2:11" ht="14.5" thickBot="1" x14ac:dyDescent="0.35">
      <c r="B11" s="195" t="s">
        <v>1555</v>
      </c>
      <c r="C11" s="196"/>
      <c r="D11" s="196"/>
      <c r="E11" s="196"/>
      <c r="F11" s="196"/>
      <c r="G11" s="196"/>
      <c r="H11" s="196"/>
      <c r="I11" s="196"/>
      <c r="J11" s="196"/>
      <c r="K11" s="197"/>
    </row>
    <row r="13" spans="2:11" x14ac:dyDescent="0.3">
      <c r="B13" s="189" t="s">
        <v>3044</v>
      </c>
    </row>
    <row r="14" spans="2:11" x14ac:dyDescent="0.3">
      <c r="B14" s="194" t="s">
        <v>3049</v>
      </c>
      <c r="C14" s="194"/>
      <c r="D14" s="194"/>
      <c r="E14" s="194"/>
      <c r="F14" s="194"/>
      <c r="G14" s="194"/>
      <c r="H14" s="194"/>
      <c r="I14" s="194"/>
      <c r="J14" s="194"/>
      <c r="K14" s="194"/>
    </row>
    <row r="15" spans="2:11" x14ac:dyDescent="0.3">
      <c r="B15" s="194"/>
      <c r="C15" s="194"/>
      <c r="D15" s="194"/>
      <c r="E15" s="194"/>
      <c r="F15" s="194"/>
      <c r="G15" s="194"/>
      <c r="H15" s="194"/>
      <c r="I15" s="194"/>
      <c r="J15" s="194"/>
      <c r="K15" s="194"/>
    </row>
    <row r="16" spans="2:11" x14ac:dyDescent="0.3">
      <c r="B16" s="194"/>
      <c r="C16" s="194"/>
      <c r="D16" s="194"/>
      <c r="E16" s="194"/>
      <c r="F16" s="194"/>
      <c r="G16" s="194"/>
      <c r="H16" s="194"/>
      <c r="I16" s="194"/>
      <c r="J16" s="194"/>
      <c r="K16" s="194"/>
    </row>
    <row r="18" spans="2:11" x14ac:dyDescent="0.3">
      <c r="B18" s="189" t="s">
        <v>3045</v>
      </c>
    </row>
    <row r="19" spans="2:11" x14ac:dyDescent="0.3">
      <c r="B19" s="194" t="s">
        <v>3046</v>
      </c>
      <c r="C19" s="194"/>
      <c r="D19" s="194"/>
      <c r="E19" s="194"/>
      <c r="F19" s="194"/>
      <c r="G19" s="194"/>
      <c r="H19" s="194"/>
      <c r="I19" s="194"/>
      <c r="J19" s="194"/>
      <c r="K19" s="194"/>
    </row>
    <row r="20" spans="2:11" x14ac:dyDescent="0.3">
      <c r="B20" s="194"/>
      <c r="C20" s="194"/>
      <c r="D20" s="194"/>
      <c r="E20" s="194"/>
      <c r="F20" s="194"/>
      <c r="G20" s="194"/>
      <c r="H20" s="194"/>
      <c r="I20" s="194"/>
      <c r="J20" s="194"/>
      <c r="K20" s="194"/>
    </row>
    <row r="21" spans="2:11" x14ac:dyDescent="0.3">
      <c r="B21" s="194"/>
      <c r="C21" s="194"/>
      <c r="D21" s="194"/>
      <c r="E21" s="194"/>
      <c r="F21" s="194"/>
      <c r="G21" s="194"/>
      <c r="H21" s="194"/>
      <c r="I21" s="194"/>
      <c r="J21" s="194"/>
      <c r="K21" s="194"/>
    </row>
    <row r="22" spans="2:11" x14ac:dyDescent="0.3">
      <c r="B22" s="191"/>
      <c r="C22" s="191"/>
      <c r="D22" s="191"/>
      <c r="E22" s="191"/>
      <c r="F22" s="191"/>
      <c r="G22" s="191"/>
      <c r="H22" s="191"/>
      <c r="I22" s="191"/>
      <c r="J22" s="191"/>
      <c r="K22" s="191"/>
    </row>
    <row r="23" spans="2:11" x14ac:dyDescent="0.3">
      <c r="B23" s="189" t="s">
        <v>3047</v>
      </c>
    </row>
    <row r="24" spans="2:11" x14ac:dyDescent="0.3">
      <c r="B24" s="194" t="s">
        <v>3048</v>
      </c>
      <c r="C24" s="194"/>
      <c r="D24" s="194"/>
      <c r="E24" s="194"/>
      <c r="F24" s="194"/>
      <c r="G24" s="194"/>
      <c r="H24" s="194"/>
      <c r="I24" s="194"/>
      <c r="J24" s="194"/>
      <c r="K24" s="194"/>
    </row>
    <row r="25" spans="2:11" x14ac:dyDescent="0.3">
      <c r="B25" s="194"/>
      <c r="C25" s="194"/>
      <c r="D25" s="194"/>
      <c r="E25" s="194"/>
      <c r="F25" s="194"/>
      <c r="G25" s="194"/>
      <c r="H25" s="194"/>
      <c r="I25" s="194"/>
      <c r="J25" s="194"/>
      <c r="K25" s="194"/>
    </row>
    <row r="26" spans="2:11" x14ac:dyDescent="0.3">
      <c r="B26" s="194"/>
      <c r="C26" s="194"/>
      <c r="D26" s="194"/>
      <c r="E26" s="194"/>
      <c r="F26" s="194"/>
      <c r="G26" s="194"/>
      <c r="H26" s="194"/>
      <c r="I26" s="194"/>
      <c r="J26" s="194"/>
      <c r="K26" s="194"/>
    </row>
    <row r="28" spans="2:11" x14ac:dyDescent="0.3">
      <c r="B28" s="193" t="s">
        <v>1414</v>
      </c>
      <c r="C28" s="193"/>
      <c r="D28" s="193"/>
      <c r="E28" s="193"/>
      <c r="F28" s="193"/>
      <c r="G28" s="193"/>
      <c r="H28" s="193"/>
      <c r="I28" s="193"/>
      <c r="J28" s="193"/>
      <c r="K28" s="193"/>
    </row>
    <row r="29" spans="2:11" x14ac:dyDescent="0.3">
      <c r="B29" s="193" t="s">
        <v>1415</v>
      </c>
      <c r="C29" s="193"/>
      <c r="D29" s="193"/>
      <c r="E29" s="193"/>
      <c r="F29" s="193"/>
      <c r="G29" s="193"/>
      <c r="H29" s="193"/>
      <c r="I29" s="193"/>
      <c r="J29" s="193"/>
      <c r="K29" s="193"/>
    </row>
    <row r="30" spans="2:11" x14ac:dyDescent="0.3">
      <c r="B30" s="193" t="s">
        <v>1416</v>
      </c>
      <c r="C30" s="193"/>
      <c r="D30" s="193"/>
      <c r="E30" s="193"/>
      <c r="F30" s="193"/>
      <c r="G30" s="193"/>
      <c r="H30" s="193"/>
      <c r="I30" s="193"/>
      <c r="J30" s="193"/>
      <c r="K30" s="193"/>
    </row>
  </sheetData>
  <sheetProtection algorithmName="SHA-512" hashValue="daH0xFSBo/chu71FBNYk508lHnLEf1/vDbfFkFfrf7RAqfgKfOrpmWS0FizX5jwoU4kTyigneUA955u07wYETw==" saltValue="7GZoduf4RAhL65p7QG/hBA==" spinCount="100000" sheet="1" objects="1" scenarios="1"/>
  <mergeCells count="9">
    <mergeCell ref="B29:K29"/>
    <mergeCell ref="B30:K30"/>
    <mergeCell ref="B8:K8"/>
    <mergeCell ref="B11:K11"/>
    <mergeCell ref="B3:K5"/>
    <mergeCell ref="B14:K16"/>
    <mergeCell ref="B19:K21"/>
    <mergeCell ref="B24:K26"/>
    <mergeCell ref="B28:K28"/>
  </mergeCells>
  <pageMargins left="0.7" right="0.7" top="0.75" bottom="0.75" header="0.3" footer="0.3"/>
  <pageSetup scale="87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E3C507F-796B-4728-BB22-D0207FE01195}">
          <x14:formula1>
            <xm:f>'District Name &amp; BEDS Code'!$B$2:$B$683</xm:f>
          </x14:formula1>
          <xm:sqref>B11:K11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813A-7B35-4BB2-8F43-4C5E339C9445}">
  <sheetPr codeName="Sheet10"/>
  <dimension ref="A1:AG682"/>
  <sheetViews>
    <sheetView workbookViewId="0">
      <pane xSplit="2" ySplit="1" topLeftCell="C632" activePane="bottomRight" state="frozen"/>
      <selection activeCell="D674" sqref="A2:D674"/>
      <selection pane="topRight" activeCell="D674" sqref="A2:D674"/>
      <selection pane="bottomLeft" activeCell="D674" sqref="A2:D674"/>
      <selection pane="bottomRight" activeCell="D674" sqref="A2:D674"/>
    </sheetView>
  </sheetViews>
  <sheetFormatPr defaultRowHeight="14" x14ac:dyDescent="0.3"/>
  <cols>
    <col min="1" max="1" width="8.7265625" style="121"/>
    <col min="2" max="2" width="21.81640625" style="121" bestFit="1" customWidth="1"/>
    <col min="3" max="3" width="4.1796875" style="121" bestFit="1" customWidth="1"/>
    <col min="4" max="4" width="5.1796875" style="121" bestFit="1" customWidth="1"/>
    <col min="5" max="10" width="8.7265625" style="121"/>
    <col min="11" max="11" width="9.6328125" style="121" bestFit="1" customWidth="1"/>
    <col min="12" max="12" width="8.7265625" style="121"/>
    <col min="13" max="13" width="9.36328125" style="121" bestFit="1" customWidth="1"/>
    <col min="14" max="14" width="10.7265625" style="121" bestFit="1" customWidth="1"/>
    <col min="15" max="15" width="9.54296875" style="121" bestFit="1" customWidth="1"/>
    <col min="16" max="18" width="8.7265625" style="121"/>
    <col min="19" max="19" width="9.54296875" style="121" bestFit="1" customWidth="1"/>
    <col min="20" max="20" width="8.7265625" style="121"/>
    <col min="21" max="21" width="9.6328125" style="121" bestFit="1" customWidth="1"/>
    <col min="22" max="22" width="8.7265625" style="121"/>
    <col min="23" max="23" width="9.6328125" style="121" bestFit="1" customWidth="1"/>
    <col min="24" max="28" width="8.7265625" style="121"/>
    <col min="29" max="29" width="9.6328125" style="121" bestFit="1" customWidth="1"/>
    <col min="30" max="30" width="8.7265625" style="121"/>
    <col min="31" max="31" width="9.08984375" style="121" bestFit="1" customWidth="1"/>
    <col min="32" max="32" width="8.7265625" style="121"/>
    <col min="33" max="33" width="10.1796875" style="121" bestFit="1" customWidth="1"/>
    <col min="34" max="257" width="8.7265625" style="121"/>
    <col min="258" max="258" width="21.81640625" style="121" bestFit="1" customWidth="1"/>
    <col min="259" max="259" width="4.1796875" style="121" bestFit="1" customWidth="1"/>
    <col min="260" max="260" width="5.1796875" style="121" bestFit="1" customWidth="1"/>
    <col min="261" max="266" width="8.7265625" style="121"/>
    <col min="267" max="267" width="9.6328125" style="121" bestFit="1" customWidth="1"/>
    <col min="268" max="268" width="8.7265625" style="121"/>
    <col min="269" max="269" width="9.36328125" style="121" bestFit="1" customWidth="1"/>
    <col min="270" max="270" width="10.7265625" style="121" bestFit="1" customWidth="1"/>
    <col min="271" max="271" width="9.54296875" style="121" bestFit="1" customWidth="1"/>
    <col min="272" max="274" width="8.7265625" style="121"/>
    <col min="275" max="275" width="9.54296875" style="121" bestFit="1" customWidth="1"/>
    <col min="276" max="276" width="8.7265625" style="121"/>
    <col min="277" max="277" width="9.6328125" style="121" bestFit="1" customWidth="1"/>
    <col min="278" max="278" width="8.7265625" style="121"/>
    <col min="279" max="279" width="9.6328125" style="121" bestFit="1" customWidth="1"/>
    <col min="280" max="284" width="8.7265625" style="121"/>
    <col min="285" max="285" width="9.6328125" style="121" bestFit="1" customWidth="1"/>
    <col min="286" max="286" width="8.7265625" style="121"/>
    <col min="287" max="287" width="9.08984375" style="121" bestFit="1" customWidth="1"/>
    <col min="288" max="288" width="8.7265625" style="121"/>
    <col min="289" max="289" width="10.1796875" style="121" bestFit="1" customWidth="1"/>
    <col min="290" max="513" width="8.7265625" style="121"/>
    <col min="514" max="514" width="21.81640625" style="121" bestFit="1" customWidth="1"/>
    <col min="515" max="515" width="4.1796875" style="121" bestFit="1" customWidth="1"/>
    <col min="516" max="516" width="5.1796875" style="121" bestFit="1" customWidth="1"/>
    <col min="517" max="522" width="8.7265625" style="121"/>
    <col min="523" max="523" width="9.6328125" style="121" bestFit="1" customWidth="1"/>
    <col min="524" max="524" width="8.7265625" style="121"/>
    <col min="525" max="525" width="9.36328125" style="121" bestFit="1" customWidth="1"/>
    <col min="526" max="526" width="10.7265625" style="121" bestFit="1" customWidth="1"/>
    <col min="527" max="527" width="9.54296875" style="121" bestFit="1" customWidth="1"/>
    <col min="528" max="530" width="8.7265625" style="121"/>
    <col min="531" max="531" width="9.54296875" style="121" bestFit="1" customWidth="1"/>
    <col min="532" max="532" width="8.7265625" style="121"/>
    <col min="533" max="533" width="9.6328125" style="121" bestFit="1" customWidth="1"/>
    <col min="534" max="534" width="8.7265625" style="121"/>
    <col min="535" max="535" width="9.6328125" style="121" bestFit="1" customWidth="1"/>
    <col min="536" max="540" width="8.7265625" style="121"/>
    <col min="541" max="541" width="9.6328125" style="121" bestFit="1" customWidth="1"/>
    <col min="542" max="542" width="8.7265625" style="121"/>
    <col min="543" max="543" width="9.08984375" style="121" bestFit="1" customWidth="1"/>
    <col min="544" max="544" width="8.7265625" style="121"/>
    <col min="545" max="545" width="10.1796875" style="121" bestFit="1" customWidth="1"/>
    <col min="546" max="769" width="8.7265625" style="121"/>
    <col min="770" max="770" width="21.81640625" style="121" bestFit="1" customWidth="1"/>
    <col min="771" max="771" width="4.1796875" style="121" bestFit="1" customWidth="1"/>
    <col min="772" max="772" width="5.1796875" style="121" bestFit="1" customWidth="1"/>
    <col min="773" max="778" width="8.7265625" style="121"/>
    <col min="779" max="779" width="9.6328125" style="121" bestFit="1" customWidth="1"/>
    <col min="780" max="780" width="8.7265625" style="121"/>
    <col min="781" max="781" width="9.36328125" style="121" bestFit="1" customWidth="1"/>
    <col min="782" max="782" width="10.7265625" style="121" bestFit="1" customWidth="1"/>
    <col min="783" max="783" width="9.54296875" style="121" bestFit="1" customWidth="1"/>
    <col min="784" max="786" width="8.7265625" style="121"/>
    <col min="787" max="787" width="9.54296875" style="121" bestFit="1" customWidth="1"/>
    <col min="788" max="788" width="8.7265625" style="121"/>
    <col min="789" max="789" width="9.6328125" style="121" bestFit="1" customWidth="1"/>
    <col min="790" max="790" width="8.7265625" style="121"/>
    <col min="791" max="791" width="9.6328125" style="121" bestFit="1" customWidth="1"/>
    <col min="792" max="796" width="8.7265625" style="121"/>
    <col min="797" max="797" width="9.6328125" style="121" bestFit="1" customWidth="1"/>
    <col min="798" max="798" width="8.7265625" style="121"/>
    <col min="799" max="799" width="9.08984375" style="121" bestFit="1" customWidth="1"/>
    <col min="800" max="800" width="8.7265625" style="121"/>
    <col min="801" max="801" width="10.1796875" style="121" bestFit="1" customWidth="1"/>
    <col min="802" max="1025" width="8.7265625" style="121"/>
    <col min="1026" max="1026" width="21.81640625" style="121" bestFit="1" customWidth="1"/>
    <col min="1027" max="1027" width="4.1796875" style="121" bestFit="1" customWidth="1"/>
    <col min="1028" max="1028" width="5.1796875" style="121" bestFit="1" customWidth="1"/>
    <col min="1029" max="1034" width="8.7265625" style="121"/>
    <col min="1035" max="1035" width="9.6328125" style="121" bestFit="1" customWidth="1"/>
    <col min="1036" max="1036" width="8.7265625" style="121"/>
    <col min="1037" max="1037" width="9.36328125" style="121" bestFit="1" customWidth="1"/>
    <col min="1038" max="1038" width="10.7265625" style="121" bestFit="1" customWidth="1"/>
    <col min="1039" max="1039" width="9.54296875" style="121" bestFit="1" customWidth="1"/>
    <col min="1040" max="1042" width="8.7265625" style="121"/>
    <col min="1043" max="1043" width="9.54296875" style="121" bestFit="1" customWidth="1"/>
    <col min="1044" max="1044" width="8.7265625" style="121"/>
    <col min="1045" max="1045" width="9.6328125" style="121" bestFit="1" customWidth="1"/>
    <col min="1046" max="1046" width="8.7265625" style="121"/>
    <col min="1047" max="1047" width="9.6328125" style="121" bestFit="1" customWidth="1"/>
    <col min="1048" max="1052" width="8.7265625" style="121"/>
    <col min="1053" max="1053" width="9.6328125" style="121" bestFit="1" customWidth="1"/>
    <col min="1054" max="1054" width="8.7265625" style="121"/>
    <col min="1055" max="1055" width="9.08984375" style="121" bestFit="1" customWidth="1"/>
    <col min="1056" max="1056" width="8.7265625" style="121"/>
    <col min="1057" max="1057" width="10.1796875" style="121" bestFit="1" customWidth="1"/>
    <col min="1058" max="1281" width="8.7265625" style="121"/>
    <col min="1282" max="1282" width="21.81640625" style="121" bestFit="1" customWidth="1"/>
    <col min="1283" max="1283" width="4.1796875" style="121" bestFit="1" customWidth="1"/>
    <col min="1284" max="1284" width="5.1796875" style="121" bestFit="1" customWidth="1"/>
    <col min="1285" max="1290" width="8.7265625" style="121"/>
    <col min="1291" max="1291" width="9.6328125" style="121" bestFit="1" customWidth="1"/>
    <col min="1292" max="1292" width="8.7265625" style="121"/>
    <col min="1293" max="1293" width="9.36328125" style="121" bestFit="1" customWidth="1"/>
    <col min="1294" max="1294" width="10.7265625" style="121" bestFit="1" customWidth="1"/>
    <col min="1295" max="1295" width="9.54296875" style="121" bestFit="1" customWidth="1"/>
    <col min="1296" max="1298" width="8.7265625" style="121"/>
    <col min="1299" max="1299" width="9.54296875" style="121" bestFit="1" customWidth="1"/>
    <col min="1300" max="1300" width="8.7265625" style="121"/>
    <col min="1301" max="1301" width="9.6328125" style="121" bestFit="1" customWidth="1"/>
    <col min="1302" max="1302" width="8.7265625" style="121"/>
    <col min="1303" max="1303" width="9.6328125" style="121" bestFit="1" customWidth="1"/>
    <col min="1304" max="1308" width="8.7265625" style="121"/>
    <col min="1309" max="1309" width="9.6328125" style="121" bestFit="1" customWidth="1"/>
    <col min="1310" max="1310" width="8.7265625" style="121"/>
    <col min="1311" max="1311" width="9.08984375" style="121" bestFit="1" customWidth="1"/>
    <col min="1312" max="1312" width="8.7265625" style="121"/>
    <col min="1313" max="1313" width="10.1796875" style="121" bestFit="1" customWidth="1"/>
    <col min="1314" max="1537" width="8.7265625" style="121"/>
    <col min="1538" max="1538" width="21.81640625" style="121" bestFit="1" customWidth="1"/>
    <col min="1539" max="1539" width="4.1796875" style="121" bestFit="1" customWidth="1"/>
    <col min="1540" max="1540" width="5.1796875" style="121" bestFit="1" customWidth="1"/>
    <col min="1541" max="1546" width="8.7265625" style="121"/>
    <col min="1547" max="1547" width="9.6328125" style="121" bestFit="1" customWidth="1"/>
    <col min="1548" max="1548" width="8.7265625" style="121"/>
    <col min="1549" max="1549" width="9.36328125" style="121" bestFit="1" customWidth="1"/>
    <col min="1550" max="1550" width="10.7265625" style="121" bestFit="1" customWidth="1"/>
    <col min="1551" max="1551" width="9.54296875" style="121" bestFit="1" customWidth="1"/>
    <col min="1552" max="1554" width="8.7265625" style="121"/>
    <col min="1555" max="1555" width="9.54296875" style="121" bestFit="1" customWidth="1"/>
    <col min="1556" max="1556" width="8.7265625" style="121"/>
    <col min="1557" max="1557" width="9.6328125" style="121" bestFit="1" customWidth="1"/>
    <col min="1558" max="1558" width="8.7265625" style="121"/>
    <col min="1559" max="1559" width="9.6328125" style="121" bestFit="1" customWidth="1"/>
    <col min="1560" max="1564" width="8.7265625" style="121"/>
    <col min="1565" max="1565" width="9.6328125" style="121" bestFit="1" customWidth="1"/>
    <col min="1566" max="1566" width="8.7265625" style="121"/>
    <col min="1567" max="1567" width="9.08984375" style="121" bestFit="1" customWidth="1"/>
    <col min="1568" max="1568" width="8.7265625" style="121"/>
    <col min="1569" max="1569" width="10.1796875" style="121" bestFit="1" customWidth="1"/>
    <col min="1570" max="1793" width="8.7265625" style="121"/>
    <col min="1794" max="1794" width="21.81640625" style="121" bestFit="1" customWidth="1"/>
    <col min="1795" max="1795" width="4.1796875" style="121" bestFit="1" customWidth="1"/>
    <col min="1796" max="1796" width="5.1796875" style="121" bestFit="1" customWidth="1"/>
    <col min="1797" max="1802" width="8.7265625" style="121"/>
    <col min="1803" max="1803" width="9.6328125" style="121" bestFit="1" customWidth="1"/>
    <col min="1804" max="1804" width="8.7265625" style="121"/>
    <col min="1805" max="1805" width="9.36328125" style="121" bestFit="1" customWidth="1"/>
    <col min="1806" max="1806" width="10.7265625" style="121" bestFit="1" customWidth="1"/>
    <col min="1807" max="1807" width="9.54296875" style="121" bestFit="1" customWidth="1"/>
    <col min="1808" max="1810" width="8.7265625" style="121"/>
    <col min="1811" max="1811" width="9.54296875" style="121" bestFit="1" customWidth="1"/>
    <col min="1812" max="1812" width="8.7265625" style="121"/>
    <col min="1813" max="1813" width="9.6328125" style="121" bestFit="1" customWidth="1"/>
    <col min="1814" max="1814" width="8.7265625" style="121"/>
    <col min="1815" max="1815" width="9.6328125" style="121" bestFit="1" customWidth="1"/>
    <col min="1816" max="1820" width="8.7265625" style="121"/>
    <col min="1821" max="1821" width="9.6328125" style="121" bestFit="1" customWidth="1"/>
    <col min="1822" max="1822" width="8.7265625" style="121"/>
    <col min="1823" max="1823" width="9.08984375" style="121" bestFit="1" customWidth="1"/>
    <col min="1824" max="1824" width="8.7265625" style="121"/>
    <col min="1825" max="1825" width="10.1796875" style="121" bestFit="1" customWidth="1"/>
    <col min="1826" max="2049" width="8.7265625" style="121"/>
    <col min="2050" max="2050" width="21.81640625" style="121" bestFit="1" customWidth="1"/>
    <col min="2051" max="2051" width="4.1796875" style="121" bestFit="1" customWidth="1"/>
    <col min="2052" max="2052" width="5.1796875" style="121" bestFit="1" customWidth="1"/>
    <col min="2053" max="2058" width="8.7265625" style="121"/>
    <col min="2059" max="2059" width="9.6328125" style="121" bestFit="1" customWidth="1"/>
    <col min="2060" max="2060" width="8.7265625" style="121"/>
    <col min="2061" max="2061" width="9.36328125" style="121" bestFit="1" customWidth="1"/>
    <col min="2062" max="2062" width="10.7265625" style="121" bestFit="1" customWidth="1"/>
    <col min="2063" max="2063" width="9.54296875" style="121" bestFit="1" customWidth="1"/>
    <col min="2064" max="2066" width="8.7265625" style="121"/>
    <col min="2067" max="2067" width="9.54296875" style="121" bestFit="1" customWidth="1"/>
    <col min="2068" max="2068" width="8.7265625" style="121"/>
    <col min="2069" max="2069" width="9.6328125" style="121" bestFit="1" customWidth="1"/>
    <col min="2070" max="2070" width="8.7265625" style="121"/>
    <col min="2071" max="2071" width="9.6328125" style="121" bestFit="1" customWidth="1"/>
    <col min="2072" max="2076" width="8.7265625" style="121"/>
    <col min="2077" max="2077" width="9.6328125" style="121" bestFit="1" customWidth="1"/>
    <col min="2078" max="2078" width="8.7265625" style="121"/>
    <col min="2079" max="2079" width="9.08984375" style="121" bestFit="1" customWidth="1"/>
    <col min="2080" max="2080" width="8.7265625" style="121"/>
    <col min="2081" max="2081" width="10.1796875" style="121" bestFit="1" customWidth="1"/>
    <col min="2082" max="2305" width="8.7265625" style="121"/>
    <col min="2306" max="2306" width="21.81640625" style="121" bestFit="1" customWidth="1"/>
    <col min="2307" max="2307" width="4.1796875" style="121" bestFit="1" customWidth="1"/>
    <col min="2308" max="2308" width="5.1796875" style="121" bestFit="1" customWidth="1"/>
    <col min="2309" max="2314" width="8.7265625" style="121"/>
    <col min="2315" max="2315" width="9.6328125" style="121" bestFit="1" customWidth="1"/>
    <col min="2316" max="2316" width="8.7265625" style="121"/>
    <col min="2317" max="2317" width="9.36328125" style="121" bestFit="1" customWidth="1"/>
    <col min="2318" max="2318" width="10.7265625" style="121" bestFit="1" customWidth="1"/>
    <col min="2319" max="2319" width="9.54296875" style="121" bestFit="1" customWidth="1"/>
    <col min="2320" max="2322" width="8.7265625" style="121"/>
    <col min="2323" max="2323" width="9.54296875" style="121" bestFit="1" customWidth="1"/>
    <col min="2324" max="2324" width="8.7265625" style="121"/>
    <col min="2325" max="2325" width="9.6328125" style="121" bestFit="1" customWidth="1"/>
    <col min="2326" max="2326" width="8.7265625" style="121"/>
    <col min="2327" max="2327" width="9.6328125" style="121" bestFit="1" customWidth="1"/>
    <col min="2328" max="2332" width="8.7265625" style="121"/>
    <col min="2333" max="2333" width="9.6328125" style="121" bestFit="1" customWidth="1"/>
    <col min="2334" max="2334" width="8.7265625" style="121"/>
    <col min="2335" max="2335" width="9.08984375" style="121" bestFit="1" customWidth="1"/>
    <col min="2336" max="2336" width="8.7265625" style="121"/>
    <col min="2337" max="2337" width="10.1796875" style="121" bestFit="1" customWidth="1"/>
    <col min="2338" max="2561" width="8.7265625" style="121"/>
    <col min="2562" max="2562" width="21.81640625" style="121" bestFit="1" customWidth="1"/>
    <col min="2563" max="2563" width="4.1796875" style="121" bestFit="1" customWidth="1"/>
    <col min="2564" max="2564" width="5.1796875" style="121" bestFit="1" customWidth="1"/>
    <col min="2565" max="2570" width="8.7265625" style="121"/>
    <col min="2571" max="2571" width="9.6328125" style="121" bestFit="1" customWidth="1"/>
    <col min="2572" max="2572" width="8.7265625" style="121"/>
    <col min="2573" max="2573" width="9.36328125" style="121" bestFit="1" customWidth="1"/>
    <col min="2574" max="2574" width="10.7265625" style="121" bestFit="1" customWidth="1"/>
    <col min="2575" max="2575" width="9.54296875" style="121" bestFit="1" customWidth="1"/>
    <col min="2576" max="2578" width="8.7265625" style="121"/>
    <col min="2579" max="2579" width="9.54296875" style="121" bestFit="1" customWidth="1"/>
    <col min="2580" max="2580" width="8.7265625" style="121"/>
    <col min="2581" max="2581" width="9.6328125" style="121" bestFit="1" customWidth="1"/>
    <col min="2582" max="2582" width="8.7265625" style="121"/>
    <col min="2583" max="2583" width="9.6328125" style="121" bestFit="1" customWidth="1"/>
    <col min="2584" max="2588" width="8.7265625" style="121"/>
    <col min="2589" max="2589" width="9.6328125" style="121" bestFit="1" customWidth="1"/>
    <col min="2590" max="2590" width="8.7265625" style="121"/>
    <col min="2591" max="2591" width="9.08984375" style="121" bestFit="1" customWidth="1"/>
    <col min="2592" max="2592" width="8.7265625" style="121"/>
    <col min="2593" max="2593" width="10.1796875" style="121" bestFit="1" customWidth="1"/>
    <col min="2594" max="2817" width="8.7265625" style="121"/>
    <col min="2818" max="2818" width="21.81640625" style="121" bestFit="1" customWidth="1"/>
    <col min="2819" max="2819" width="4.1796875" style="121" bestFit="1" customWidth="1"/>
    <col min="2820" max="2820" width="5.1796875" style="121" bestFit="1" customWidth="1"/>
    <col min="2821" max="2826" width="8.7265625" style="121"/>
    <col min="2827" max="2827" width="9.6328125" style="121" bestFit="1" customWidth="1"/>
    <col min="2828" max="2828" width="8.7265625" style="121"/>
    <col min="2829" max="2829" width="9.36328125" style="121" bestFit="1" customWidth="1"/>
    <col min="2830" max="2830" width="10.7265625" style="121" bestFit="1" customWidth="1"/>
    <col min="2831" max="2831" width="9.54296875" style="121" bestFit="1" customWidth="1"/>
    <col min="2832" max="2834" width="8.7265625" style="121"/>
    <col min="2835" max="2835" width="9.54296875" style="121" bestFit="1" customWidth="1"/>
    <col min="2836" max="2836" width="8.7265625" style="121"/>
    <col min="2837" max="2837" width="9.6328125" style="121" bestFit="1" customWidth="1"/>
    <col min="2838" max="2838" width="8.7265625" style="121"/>
    <col min="2839" max="2839" width="9.6328125" style="121" bestFit="1" customWidth="1"/>
    <col min="2840" max="2844" width="8.7265625" style="121"/>
    <col min="2845" max="2845" width="9.6328125" style="121" bestFit="1" customWidth="1"/>
    <col min="2846" max="2846" width="8.7265625" style="121"/>
    <col min="2847" max="2847" width="9.08984375" style="121" bestFit="1" customWidth="1"/>
    <col min="2848" max="2848" width="8.7265625" style="121"/>
    <col min="2849" max="2849" width="10.1796875" style="121" bestFit="1" customWidth="1"/>
    <col min="2850" max="3073" width="8.7265625" style="121"/>
    <col min="3074" max="3074" width="21.81640625" style="121" bestFit="1" customWidth="1"/>
    <col min="3075" max="3075" width="4.1796875" style="121" bestFit="1" customWidth="1"/>
    <col min="3076" max="3076" width="5.1796875" style="121" bestFit="1" customWidth="1"/>
    <col min="3077" max="3082" width="8.7265625" style="121"/>
    <col min="3083" max="3083" width="9.6328125" style="121" bestFit="1" customWidth="1"/>
    <col min="3084" max="3084" width="8.7265625" style="121"/>
    <col min="3085" max="3085" width="9.36328125" style="121" bestFit="1" customWidth="1"/>
    <col min="3086" max="3086" width="10.7265625" style="121" bestFit="1" customWidth="1"/>
    <col min="3087" max="3087" width="9.54296875" style="121" bestFit="1" customWidth="1"/>
    <col min="3088" max="3090" width="8.7265625" style="121"/>
    <col min="3091" max="3091" width="9.54296875" style="121" bestFit="1" customWidth="1"/>
    <col min="3092" max="3092" width="8.7265625" style="121"/>
    <col min="3093" max="3093" width="9.6328125" style="121" bestFit="1" customWidth="1"/>
    <col min="3094" max="3094" width="8.7265625" style="121"/>
    <col min="3095" max="3095" width="9.6328125" style="121" bestFit="1" customWidth="1"/>
    <col min="3096" max="3100" width="8.7265625" style="121"/>
    <col min="3101" max="3101" width="9.6328125" style="121" bestFit="1" customWidth="1"/>
    <col min="3102" max="3102" width="8.7265625" style="121"/>
    <col min="3103" max="3103" width="9.08984375" style="121" bestFit="1" customWidth="1"/>
    <col min="3104" max="3104" width="8.7265625" style="121"/>
    <col min="3105" max="3105" width="10.1796875" style="121" bestFit="1" customWidth="1"/>
    <col min="3106" max="3329" width="8.7265625" style="121"/>
    <col min="3330" max="3330" width="21.81640625" style="121" bestFit="1" customWidth="1"/>
    <col min="3331" max="3331" width="4.1796875" style="121" bestFit="1" customWidth="1"/>
    <col min="3332" max="3332" width="5.1796875" style="121" bestFit="1" customWidth="1"/>
    <col min="3333" max="3338" width="8.7265625" style="121"/>
    <col min="3339" max="3339" width="9.6328125" style="121" bestFit="1" customWidth="1"/>
    <col min="3340" max="3340" width="8.7265625" style="121"/>
    <col min="3341" max="3341" width="9.36328125" style="121" bestFit="1" customWidth="1"/>
    <col min="3342" max="3342" width="10.7265625" style="121" bestFit="1" customWidth="1"/>
    <col min="3343" max="3343" width="9.54296875" style="121" bestFit="1" customWidth="1"/>
    <col min="3344" max="3346" width="8.7265625" style="121"/>
    <col min="3347" max="3347" width="9.54296875" style="121" bestFit="1" customWidth="1"/>
    <col min="3348" max="3348" width="8.7265625" style="121"/>
    <col min="3349" max="3349" width="9.6328125" style="121" bestFit="1" customWidth="1"/>
    <col min="3350" max="3350" width="8.7265625" style="121"/>
    <col min="3351" max="3351" width="9.6328125" style="121" bestFit="1" customWidth="1"/>
    <col min="3352" max="3356" width="8.7265625" style="121"/>
    <col min="3357" max="3357" width="9.6328125" style="121" bestFit="1" customWidth="1"/>
    <col min="3358" max="3358" width="8.7265625" style="121"/>
    <col min="3359" max="3359" width="9.08984375" style="121" bestFit="1" customWidth="1"/>
    <col min="3360" max="3360" width="8.7265625" style="121"/>
    <col min="3361" max="3361" width="10.1796875" style="121" bestFit="1" customWidth="1"/>
    <col min="3362" max="3585" width="8.7265625" style="121"/>
    <col min="3586" max="3586" width="21.81640625" style="121" bestFit="1" customWidth="1"/>
    <col min="3587" max="3587" width="4.1796875" style="121" bestFit="1" customWidth="1"/>
    <col min="3588" max="3588" width="5.1796875" style="121" bestFit="1" customWidth="1"/>
    <col min="3589" max="3594" width="8.7265625" style="121"/>
    <col min="3595" max="3595" width="9.6328125" style="121" bestFit="1" customWidth="1"/>
    <col min="3596" max="3596" width="8.7265625" style="121"/>
    <col min="3597" max="3597" width="9.36328125" style="121" bestFit="1" customWidth="1"/>
    <col min="3598" max="3598" width="10.7265625" style="121" bestFit="1" customWidth="1"/>
    <col min="3599" max="3599" width="9.54296875" style="121" bestFit="1" customWidth="1"/>
    <col min="3600" max="3602" width="8.7265625" style="121"/>
    <col min="3603" max="3603" width="9.54296875" style="121" bestFit="1" customWidth="1"/>
    <col min="3604" max="3604" width="8.7265625" style="121"/>
    <col min="3605" max="3605" width="9.6328125" style="121" bestFit="1" customWidth="1"/>
    <col min="3606" max="3606" width="8.7265625" style="121"/>
    <col min="3607" max="3607" width="9.6328125" style="121" bestFit="1" customWidth="1"/>
    <col min="3608" max="3612" width="8.7265625" style="121"/>
    <col min="3613" max="3613" width="9.6328125" style="121" bestFit="1" customWidth="1"/>
    <col min="3614" max="3614" width="8.7265625" style="121"/>
    <col min="3615" max="3615" width="9.08984375" style="121" bestFit="1" customWidth="1"/>
    <col min="3616" max="3616" width="8.7265625" style="121"/>
    <col min="3617" max="3617" width="10.1796875" style="121" bestFit="1" customWidth="1"/>
    <col min="3618" max="3841" width="8.7265625" style="121"/>
    <col min="3842" max="3842" width="21.81640625" style="121" bestFit="1" customWidth="1"/>
    <col min="3843" max="3843" width="4.1796875" style="121" bestFit="1" customWidth="1"/>
    <col min="3844" max="3844" width="5.1796875" style="121" bestFit="1" customWidth="1"/>
    <col min="3845" max="3850" width="8.7265625" style="121"/>
    <col min="3851" max="3851" width="9.6328125" style="121" bestFit="1" customWidth="1"/>
    <col min="3852" max="3852" width="8.7265625" style="121"/>
    <col min="3853" max="3853" width="9.36328125" style="121" bestFit="1" customWidth="1"/>
    <col min="3854" max="3854" width="10.7265625" style="121" bestFit="1" customWidth="1"/>
    <col min="3855" max="3855" width="9.54296875" style="121" bestFit="1" customWidth="1"/>
    <col min="3856" max="3858" width="8.7265625" style="121"/>
    <col min="3859" max="3859" width="9.54296875" style="121" bestFit="1" customWidth="1"/>
    <col min="3860" max="3860" width="8.7265625" style="121"/>
    <col min="3861" max="3861" width="9.6328125" style="121" bestFit="1" customWidth="1"/>
    <col min="3862" max="3862" width="8.7265625" style="121"/>
    <col min="3863" max="3863" width="9.6328125" style="121" bestFit="1" customWidth="1"/>
    <col min="3864" max="3868" width="8.7265625" style="121"/>
    <col min="3869" max="3869" width="9.6328125" style="121" bestFit="1" customWidth="1"/>
    <col min="3870" max="3870" width="8.7265625" style="121"/>
    <col min="3871" max="3871" width="9.08984375" style="121" bestFit="1" customWidth="1"/>
    <col min="3872" max="3872" width="8.7265625" style="121"/>
    <col min="3873" max="3873" width="10.1796875" style="121" bestFit="1" customWidth="1"/>
    <col min="3874" max="4097" width="8.7265625" style="121"/>
    <col min="4098" max="4098" width="21.81640625" style="121" bestFit="1" customWidth="1"/>
    <col min="4099" max="4099" width="4.1796875" style="121" bestFit="1" customWidth="1"/>
    <col min="4100" max="4100" width="5.1796875" style="121" bestFit="1" customWidth="1"/>
    <col min="4101" max="4106" width="8.7265625" style="121"/>
    <col min="4107" max="4107" width="9.6328125" style="121" bestFit="1" customWidth="1"/>
    <col min="4108" max="4108" width="8.7265625" style="121"/>
    <col min="4109" max="4109" width="9.36328125" style="121" bestFit="1" customWidth="1"/>
    <col min="4110" max="4110" width="10.7265625" style="121" bestFit="1" customWidth="1"/>
    <col min="4111" max="4111" width="9.54296875" style="121" bestFit="1" customWidth="1"/>
    <col min="4112" max="4114" width="8.7265625" style="121"/>
    <col min="4115" max="4115" width="9.54296875" style="121" bestFit="1" customWidth="1"/>
    <col min="4116" max="4116" width="8.7265625" style="121"/>
    <col min="4117" max="4117" width="9.6328125" style="121" bestFit="1" customWidth="1"/>
    <col min="4118" max="4118" width="8.7265625" style="121"/>
    <col min="4119" max="4119" width="9.6328125" style="121" bestFit="1" customWidth="1"/>
    <col min="4120" max="4124" width="8.7265625" style="121"/>
    <col min="4125" max="4125" width="9.6328125" style="121" bestFit="1" customWidth="1"/>
    <col min="4126" max="4126" width="8.7265625" style="121"/>
    <col min="4127" max="4127" width="9.08984375" style="121" bestFit="1" customWidth="1"/>
    <col min="4128" max="4128" width="8.7265625" style="121"/>
    <col min="4129" max="4129" width="10.1796875" style="121" bestFit="1" customWidth="1"/>
    <col min="4130" max="4353" width="8.7265625" style="121"/>
    <col min="4354" max="4354" width="21.81640625" style="121" bestFit="1" customWidth="1"/>
    <col min="4355" max="4355" width="4.1796875" style="121" bestFit="1" customWidth="1"/>
    <col min="4356" max="4356" width="5.1796875" style="121" bestFit="1" customWidth="1"/>
    <col min="4357" max="4362" width="8.7265625" style="121"/>
    <col min="4363" max="4363" width="9.6328125" style="121" bestFit="1" customWidth="1"/>
    <col min="4364" max="4364" width="8.7265625" style="121"/>
    <col min="4365" max="4365" width="9.36328125" style="121" bestFit="1" customWidth="1"/>
    <col min="4366" max="4366" width="10.7265625" style="121" bestFit="1" customWidth="1"/>
    <col min="4367" max="4367" width="9.54296875" style="121" bestFit="1" customWidth="1"/>
    <col min="4368" max="4370" width="8.7265625" style="121"/>
    <col min="4371" max="4371" width="9.54296875" style="121" bestFit="1" customWidth="1"/>
    <col min="4372" max="4372" width="8.7265625" style="121"/>
    <col min="4373" max="4373" width="9.6328125" style="121" bestFit="1" customWidth="1"/>
    <col min="4374" max="4374" width="8.7265625" style="121"/>
    <col min="4375" max="4375" width="9.6328125" style="121" bestFit="1" customWidth="1"/>
    <col min="4376" max="4380" width="8.7265625" style="121"/>
    <col min="4381" max="4381" width="9.6328125" style="121" bestFit="1" customWidth="1"/>
    <col min="4382" max="4382" width="8.7265625" style="121"/>
    <col min="4383" max="4383" width="9.08984375" style="121" bestFit="1" customWidth="1"/>
    <col min="4384" max="4384" width="8.7265625" style="121"/>
    <col min="4385" max="4385" width="10.1796875" style="121" bestFit="1" customWidth="1"/>
    <col min="4386" max="4609" width="8.7265625" style="121"/>
    <col min="4610" max="4610" width="21.81640625" style="121" bestFit="1" customWidth="1"/>
    <col min="4611" max="4611" width="4.1796875" style="121" bestFit="1" customWidth="1"/>
    <col min="4612" max="4612" width="5.1796875" style="121" bestFit="1" customWidth="1"/>
    <col min="4613" max="4618" width="8.7265625" style="121"/>
    <col min="4619" max="4619" width="9.6328125" style="121" bestFit="1" customWidth="1"/>
    <col min="4620" max="4620" width="8.7265625" style="121"/>
    <col min="4621" max="4621" width="9.36328125" style="121" bestFit="1" customWidth="1"/>
    <col min="4622" max="4622" width="10.7265625" style="121" bestFit="1" customWidth="1"/>
    <col min="4623" max="4623" width="9.54296875" style="121" bestFit="1" customWidth="1"/>
    <col min="4624" max="4626" width="8.7265625" style="121"/>
    <col min="4627" max="4627" width="9.54296875" style="121" bestFit="1" customWidth="1"/>
    <col min="4628" max="4628" width="8.7265625" style="121"/>
    <col min="4629" max="4629" width="9.6328125" style="121" bestFit="1" customWidth="1"/>
    <col min="4630" max="4630" width="8.7265625" style="121"/>
    <col min="4631" max="4631" width="9.6328125" style="121" bestFit="1" customWidth="1"/>
    <col min="4632" max="4636" width="8.7265625" style="121"/>
    <col min="4637" max="4637" width="9.6328125" style="121" bestFit="1" customWidth="1"/>
    <col min="4638" max="4638" width="8.7265625" style="121"/>
    <col min="4639" max="4639" width="9.08984375" style="121" bestFit="1" customWidth="1"/>
    <col min="4640" max="4640" width="8.7265625" style="121"/>
    <col min="4641" max="4641" width="10.1796875" style="121" bestFit="1" customWidth="1"/>
    <col min="4642" max="4865" width="8.7265625" style="121"/>
    <col min="4866" max="4866" width="21.81640625" style="121" bestFit="1" customWidth="1"/>
    <col min="4867" max="4867" width="4.1796875" style="121" bestFit="1" customWidth="1"/>
    <col min="4868" max="4868" width="5.1796875" style="121" bestFit="1" customWidth="1"/>
    <col min="4869" max="4874" width="8.7265625" style="121"/>
    <col min="4875" max="4875" width="9.6328125" style="121" bestFit="1" customWidth="1"/>
    <col min="4876" max="4876" width="8.7265625" style="121"/>
    <col min="4877" max="4877" width="9.36328125" style="121" bestFit="1" customWidth="1"/>
    <col min="4878" max="4878" width="10.7265625" style="121" bestFit="1" customWidth="1"/>
    <col min="4879" max="4879" width="9.54296875" style="121" bestFit="1" customWidth="1"/>
    <col min="4880" max="4882" width="8.7265625" style="121"/>
    <col min="4883" max="4883" width="9.54296875" style="121" bestFit="1" customWidth="1"/>
    <col min="4884" max="4884" width="8.7265625" style="121"/>
    <col min="4885" max="4885" width="9.6328125" style="121" bestFit="1" customWidth="1"/>
    <col min="4886" max="4886" width="8.7265625" style="121"/>
    <col min="4887" max="4887" width="9.6328125" style="121" bestFit="1" customWidth="1"/>
    <col min="4888" max="4892" width="8.7265625" style="121"/>
    <col min="4893" max="4893" width="9.6328125" style="121" bestFit="1" customWidth="1"/>
    <col min="4894" max="4894" width="8.7265625" style="121"/>
    <col min="4895" max="4895" width="9.08984375" style="121" bestFit="1" customWidth="1"/>
    <col min="4896" max="4896" width="8.7265625" style="121"/>
    <col min="4897" max="4897" width="10.1796875" style="121" bestFit="1" customWidth="1"/>
    <col min="4898" max="5121" width="8.7265625" style="121"/>
    <col min="5122" max="5122" width="21.81640625" style="121" bestFit="1" customWidth="1"/>
    <col min="5123" max="5123" width="4.1796875" style="121" bestFit="1" customWidth="1"/>
    <col min="5124" max="5124" width="5.1796875" style="121" bestFit="1" customWidth="1"/>
    <col min="5125" max="5130" width="8.7265625" style="121"/>
    <col min="5131" max="5131" width="9.6328125" style="121" bestFit="1" customWidth="1"/>
    <col min="5132" max="5132" width="8.7265625" style="121"/>
    <col min="5133" max="5133" width="9.36328125" style="121" bestFit="1" customWidth="1"/>
    <col min="5134" max="5134" width="10.7265625" style="121" bestFit="1" customWidth="1"/>
    <col min="5135" max="5135" width="9.54296875" style="121" bestFit="1" customWidth="1"/>
    <col min="5136" max="5138" width="8.7265625" style="121"/>
    <col min="5139" max="5139" width="9.54296875" style="121" bestFit="1" customWidth="1"/>
    <col min="5140" max="5140" width="8.7265625" style="121"/>
    <col min="5141" max="5141" width="9.6328125" style="121" bestFit="1" customWidth="1"/>
    <col min="5142" max="5142" width="8.7265625" style="121"/>
    <col min="5143" max="5143" width="9.6328125" style="121" bestFit="1" customWidth="1"/>
    <col min="5144" max="5148" width="8.7265625" style="121"/>
    <col min="5149" max="5149" width="9.6328125" style="121" bestFit="1" customWidth="1"/>
    <col min="5150" max="5150" width="8.7265625" style="121"/>
    <col min="5151" max="5151" width="9.08984375" style="121" bestFit="1" customWidth="1"/>
    <col min="5152" max="5152" width="8.7265625" style="121"/>
    <col min="5153" max="5153" width="10.1796875" style="121" bestFit="1" customWidth="1"/>
    <col min="5154" max="5377" width="8.7265625" style="121"/>
    <col min="5378" max="5378" width="21.81640625" style="121" bestFit="1" customWidth="1"/>
    <col min="5379" max="5379" width="4.1796875" style="121" bestFit="1" customWidth="1"/>
    <col min="5380" max="5380" width="5.1796875" style="121" bestFit="1" customWidth="1"/>
    <col min="5381" max="5386" width="8.7265625" style="121"/>
    <col min="5387" max="5387" width="9.6328125" style="121" bestFit="1" customWidth="1"/>
    <col min="5388" max="5388" width="8.7265625" style="121"/>
    <col min="5389" max="5389" width="9.36328125" style="121" bestFit="1" customWidth="1"/>
    <col min="5390" max="5390" width="10.7265625" style="121" bestFit="1" customWidth="1"/>
    <col min="5391" max="5391" width="9.54296875" style="121" bestFit="1" customWidth="1"/>
    <col min="5392" max="5394" width="8.7265625" style="121"/>
    <col min="5395" max="5395" width="9.54296875" style="121" bestFit="1" customWidth="1"/>
    <col min="5396" max="5396" width="8.7265625" style="121"/>
    <col min="5397" max="5397" width="9.6328125" style="121" bestFit="1" customWidth="1"/>
    <col min="5398" max="5398" width="8.7265625" style="121"/>
    <col min="5399" max="5399" width="9.6328125" style="121" bestFit="1" customWidth="1"/>
    <col min="5400" max="5404" width="8.7265625" style="121"/>
    <col min="5405" max="5405" width="9.6328125" style="121" bestFit="1" customWidth="1"/>
    <col min="5406" max="5406" width="8.7265625" style="121"/>
    <col min="5407" max="5407" width="9.08984375" style="121" bestFit="1" customWidth="1"/>
    <col min="5408" max="5408" width="8.7265625" style="121"/>
    <col min="5409" max="5409" width="10.1796875" style="121" bestFit="1" customWidth="1"/>
    <col min="5410" max="5633" width="8.7265625" style="121"/>
    <col min="5634" max="5634" width="21.81640625" style="121" bestFit="1" customWidth="1"/>
    <col min="5635" max="5635" width="4.1796875" style="121" bestFit="1" customWidth="1"/>
    <col min="5636" max="5636" width="5.1796875" style="121" bestFit="1" customWidth="1"/>
    <col min="5637" max="5642" width="8.7265625" style="121"/>
    <col min="5643" max="5643" width="9.6328125" style="121" bestFit="1" customWidth="1"/>
    <col min="5644" max="5644" width="8.7265625" style="121"/>
    <col min="5645" max="5645" width="9.36328125" style="121" bestFit="1" customWidth="1"/>
    <col min="5646" max="5646" width="10.7265625" style="121" bestFit="1" customWidth="1"/>
    <col min="5647" max="5647" width="9.54296875" style="121" bestFit="1" customWidth="1"/>
    <col min="5648" max="5650" width="8.7265625" style="121"/>
    <col min="5651" max="5651" width="9.54296875" style="121" bestFit="1" customWidth="1"/>
    <col min="5652" max="5652" width="8.7265625" style="121"/>
    <col min="5653" max="5653" width="9.6328125" style="121" bestFit="1" customWidth="1"/>
    <col min="5654" max="5654" width="8.7265625" style="121"/>
    <col min="5655" max="5655" width="9.6328125" style="121" bestFit="1" customWidth="1"/>
    <col min="5656" max="5660" width="8.7265625" style="121"/>
    <col min="5661" max="5661" width="9.6328125" style="121" bestFit="1" customWidth="1"/>
    <col min="5662" max="5662" width="8.7265625" style="121"/>
    <col min="5663" max="5663" width="9.08984375" style="121" bestFit="1" customWidth="1"/>
    <col min="5664" max="5664" width="8.7265625" style="121"/>
    <col min="5665" max="5665" width="10.1796875" style="121" bestFit="1" customWidth="1"/>
    <col min="5666" max="5889" width="8.7265625" style="121"/>
    <col min="5890" max="5890" width="21.81640625" style="121" bestFit="1" customWidth="1"/>
    <col min="5891" max="5891" width="4.1796875" style="121" bestFit="1" customWidth="1"/>
    <col min="5892" max="5892" width="5.1796875" style="121" bestFit="1" customWidth="1"/>
    <col min="5893" max="5898" width="8.7265625" style="121"/>
    <col min="5899" max="5899" width="9.6328125" style="121" bestFit="1" customWidth="1"/>
    <col min="5900" max="5900" width="8.7265625" style="121"/>
    <col min="5901" max="5901" width="9.36328125" style="121" bestFit="1" customWidth="1"/>
    <col min="5902" max="5902" width="10.7265625" style="121" bestFit="1" customWidth="1"/>
    <col min="5903" max="5903" width="9.54296875" style="121" bestFit="1" customWidth="1"/>
    <col min="5904" max="5906" width="8.7265625" style="121"/>
    <col min="5907" max="5907" width="9.54296875" style="121" bestFit="1" customWidth="1"/>
    <col min="5908" max="5908" width="8.7265625" style="121"/>
    <col min="5909" max="5909" width="9.6328125" style="121" bestFit="1" customWidth="1"/>
    <col min="5910" max="5910" width="8.7265625" style="121"/>
    <col min="5911" max="5911" width="9.6328125" style="121" bestFit="1" customWidth="1"/>
    <col min="5912" max="5916" width="8.7265625" style="121"/>
    <col min="5917" max="5917" width="9.6328125" style="121" bestFit="1" customWidth="1"/>
    <col min="5918" max="5918" width="8.7265625" style="121"/>
    <col min="5919" max="5919" width="9.08984375" style="121" bestFit="1" customWidth="1"/>
    <col min="5920" max="5920" width="8.7265625" style="121"/>
    <col min="5921" max="5921" width="10.1796875" style="121" bestFit="1" customWidth="1"/>
    <col min="5922" max="6145" width="8.7265625" style="121"/>
    <col min="6146" max="6146" width="21.81640625" style="121" bestFit="1" customWidth="1"/>
    <col min="6147" max="6147" width="4.1796875" style="121" bestFit="1" customWidth="1"/>
    <col min="6148" max="6148" width="5.1796875" style="121" bestFit="1" customWidth="1"/>
    <col min="6149" max="6154" width="8.7265625" style="121"/>
    <col min="6155" max="6155" width="9.6328125" style="121" bestFit="1" customWidth="1"/>
    <col min="6156" max="6156" width="8.7265625" style="121"/>
    <col min="6157" max="6157" width="9.36328125" style="121" bestFit="1" customWidth="1"/>
    <col min="6158" max="6158" width="10.7265625" style="121" bestFit="1" customWidth="1"/>
    <col min="6159" max="6159" width="9.54296875" style="121" bestFit="1" customWidth="1"/>
    <col min="6160" max="6162" width="8.7265625" style="121"/>
    <col min="6163" max="6163" width="9.54296875" style="121" bestFit="1" customWidth="1"/>
    <col min="6164" max="6164" width="8.7265625" style="121"/>
    <col min="6165" max="6165" width="9.6328125" style="121" bestFit="1" customWidth="1"/>
    <col min="6166" max="6166" width="8.7265625" style="121"/>
    <col min="6167" max="6167" width="9.6328125" style="121" bestFit="1" customWidth="1"/>
    <col min="6168" max="6172" width="8.7265625" style="121"/>
    <col min="6173" max="6173" width="9.6328125" style="121" bestFit="1" customWidth="1"/>
    <col min="6174" max="6174" width="8.7265625" style="121"/>
    <col min="6175" max="6175" width="9.08984375" style="121" bestFit="1" customWidth="1"/>
    <col min="6176" max="6176" width="8.7265625" style="121"/>
    <col min="6177" max="6177" width="10.1796875" style="121" bestFit="1" customWidth="1"/>
    <col min="6178" max="6401" width="8.7265625" style="121"/>
    <col min="6402" max="6402" width="21.81640625" style="121" bestFit="1" customWidth="1"/>
    <col min="6403" max="6403" width="4.1796875" style="121" bestFit="1" customWidth="1"/>
    <col min="6404" max="6404" width="5.1796875" style="121" bestFit="1" customWidth="1"/>
    <col min="6405" max="6410" width="8.7265625" style="121"/>
    <col min="6411" max="6411" width="9.6328125" style="121" bestFit="1" customWidth="1"/>
    <col min="6412" max="6412" width="8.7265625" style="121"/>
    <col min="6413" max="6413" width="9.36328125" style="121" bestFit="1" customWidth="1"/>
    <col min="6414" max="6414" width="10.7265625" style="121" bestFit="1" customWidth="1"/>
    <col min="6415" max="6415" width="9.54296875" style="121" bestFit="1" customWidth="1"/>
    <col min="6416" max="6418" width="8.7265625" style="121"/>
    <col min="6419" max="6419" width="9.54296875" style="121" bestFit="1" customWidth="1"/>
    <col min="6420" max="6420" width="8.7265625" style="121"/>
    <col min="6421" max="6421" width="9.6328125" style="121" bestFit="1" customWidth="1"/>
    <col min="6422" max="6422" width="8.7265625" style="121"/>
    <col min="6423" max="6423" width="9.6328125" style="121" bestFit="1" customWidth="1"/>
    <col min="6424" max="6428" width="8.7265625" style="121"/>
    <col min="6429" max="6429" width="9.6328125" style="121" bestFit="1" customWidth="1"/>
    <col min="6430" max="6430" width="8.7265625" style="121"/>
    <col min="6431" max="6431" width="9.08984375" style="121" bestFit="1" customWidth="1"/>
    <col min="6432" max="6432" width="8.7265625" style="121"/>
    <col min="6433" max="6433" width="10.1796875" style="121" bestFit="1" customWidth="1"/>
    <col min="6434" max="6657" width="8.7265625" style="121"/>
    <col min="6658" max="6658" width="21.81640625" style="121" bestFit="1" customWidth="1"/>
    <col min="6659" max="6659" width="4.1796875" style="121" bestFit="1" customWidth="1"/>
    <col min="6660" max="6660" width="5.1796875" style="121" bestFit="1" customWidth="1"/>
    <col min="6661" max="6666" width="8.7265625" style="121"/>
    <col min="6667" max="6667" width="9.6328125" style="121" bestFit="1" customWidth="1"/>
    <col min="6668" max="6668" width="8.7265625" style="121"/>
    <col min="6669" max="6669" width="9.36328125" style="121" bestFit="1" customWidth="1"/>
    <col min="6670" max="6670" width="10.7265625" style="121" bestFit="1" customWidth="1"/>
    <col min="6671" max="6671" width="9.54296875" style="121" bestFit="1" customWidth="1"/>
    <col min="6672" max="6674" width="8.7265625" style="121"/>
    <col min="6675" max="6675" width="9.54296875" style="121" bestFit="1" customWidth="1"/>
    <col min="6676" max="6676" width="8.7265625" style="121"/>
    <col min="6677" max="6677" width="9.6328125" style="121" bestFit="1" customWidth="1"/>
    <col min="6678" max="6678" width="8.7265625" style="121"/>
    <col min="6679" max="6679" width="9.6328125" style="121" bestFit="1" customWidth="1"/>
    <col min="6680" max="6684" width="8.7265625" style="121"/>
    <col min="6685" max="6685" width="9.6328125" style="121" bestFit="1" customWidth="1"/>
    <col min="6686" max="6686" width="8.7265625" style="121"/>
    <col min="6687" max="6687" width="9.08984375" style="121" bestFit="1" customWidth="1"/>
    <col min="6688" max="6688" width="8.7265625" style="121"/>
    <col min="6689" max="6689" width="10.1796875" style="121" bestFit="1" customWidth="1"/>
    <col min="6690" max="6913" width="8.7265625" style="121"/>
    <col min="6914" max="6914" width="21.81640625" style="121" bestFit="1" customWidth="1"/>
    <col min="6915" max="6915" width="4.1796875" style="121" bestFit="1" customWidth="1"/>
    <col min="6916" max="6916" width="5.1796875" style="121" bestFit="1" customWidth="1"/>
    <col min="6917" max="6922" width="8.7265625" style="121"/>
    <col min="6923" max="6923" width="9.6328125" style="121" bestFit="1" customWidth="1"/>
    <col min="6924" max="6924" width="8.7265625" style="121"/>
    <col min="6925" max="6925" width="9.36328125" style="121" bestFit="1" customWidth="1"/>
    <col min="6926" max="6926" width="10.7265625" style="121" bestFit="1" customWidth="1"/>
    <col min="6927" max="6927" width="9.54296875" style="121" bestFit="1" customWidth="1"/>
    <col min="6928" max="6930" width="8.7265625" style="121"/>
    <col min="6931" max="6931" width="9.54296875" style="121" bestFit="1" customWidth="1"/>
    <col min="6932" max="6932" width="8.7265625" style="121"/>
    <col min="6933" max="6933" width="9.6328125" style="121" bestFit="1" customWidth="1"/>
    <col min="6934" max="6934" width="8.7265625" style="121"/>
    <col min="6935" max="6935" width="9.6328125" style="121" bestFit="1" customWidth="1"/>
    <col min="6936" max="6940" width="8.7265625" style="121"/>
    <col min="6941" max="6941" width="9.6328125" style="121" bestFit="1" customWidth="1"/>
    <col min="6942" max="6942" width="8.7265625" style="121"/>
    <col min="6943" max="6943" width="9.08984375" style="121" bestFit="1" customWidth="1"/>
    <col min="6944" max="6944" width="8.7265625" style="121"/>
    <col min="6945" max="6945" width="10.1796875" style="121" bestFit="1" customWidth="1"/>
    <col min="6946" max="7169" width="8.7265625" style="121"/>
    <col min="7170" max="7170" width="21.81640625" style="121" bestFit="1" customWidth="1"/>
    <col min="7171" max="7171" width="4.1796875" style="121" bestFit="1" customWidth="1"/>
    <col min="7172" max="7172" width="5.1796875" style="121" bestFit="1" customWidth="1"/>
    <col min="7173" max="7178" width="8.7265625" style="121"/>
    <col min="7179" max="7179" width="9.6328125" style="121" bestFit="1" customWidth="1"/>
    <col min="7180" max="7180" width="8.7265625" style="121"/>
    <col min="7181" max="7181" width="9.36328125" style="121" bestFit="1" customWidth="1"/>
    <col min="7182" max="7182" width="10.7265625" style="121" bestFit="1" customWidth="1"/>
    <col min="7183" max="7183" width="9.54296875" style="121" bestFit="1" customWidth="1"/>
    <col min="7184" max="7186" width="8.7265625" style="121"/>
    <col min="7187" max="7187" width="9.54296875" style="121" bestFit="1" customWidth="1"/>
    <col min="7188" max="7188" width="8.7265625" style="121"/>
    <col min="7189" max="7189" width="9.6328125" style="121" bestFit="1" customWidth="1"/>
    <col min="7190" max="7190" width="8.7265625" style="121"/>
    <col min="7191" max="7191" width="9.6328125" style="121" bestFit="1" customWidth="1"/>
    <col min="7192" max="7196" width="8.7265625" style="121"/>
    <col min="7197" max="7197" width="9.6328125" style="121" bestFit="1" customWidth="1"/>
    <col min="7198" max="7198" width="8.7265625" style="121"/>
    <col min="7199" max="7199" width="9.08984375" style="121" bestFit="1" customWidth="1"/>
    <col min="7200" max="7200" width="8.7265625" style="121"/>
    <col min="7201" max="7201" width="10.1796875" style="121" bestFit="1" customWidth="1"/>
    <col min="7202" max="7425" width="8.7265625" style="121"/>
    <col min="7426" max="7426" width="21.81640625" style="121" bestFit="1" customWidth="1"/>
    <col min="7427" max="7427" width="4.1796875" style="121" bestFit="1" customWidth="1"/>
    <col min="7428" max="7428" width="5.1796875" style="121" bestFit="1" customWidth="1"/>
    <col min="7429" max="7434" width="8.7265625" style="121"/>
    <col min="7435" max="7435" width="9.6328125" style="121" bestFit="1" customWidth="1"/>
    <col min="7436" max="7436" width="8.7265625" style="121"/>
    <col min="7437" max="7437" width="9.36328125" style="121" bestFit="1" customWidth="1"/>
    <col min="7438" max="7438" width="10.7265625" style="121" bestFit="1" customWidth="1"/>
    <col min="7439" max="7439" width="9.54296875" style="121" bestFit="1" customWidth="1"/>
    <col min="7440" max="7442" width="8.7265625" style="121"/>
    <col min="7443" max="7443" width="9.54296875" style="121" bestFit="1" customWidth="1"/>
    <col min="7444" max="7444" width="8.7265625" style="121"/>
    <col min="7445" max="7445" width="9.6328125" style="121" bestFit="1" customWidth="1"/>
    <col min="7446" max="7446" width="8.7265625" style="121"/>
    <col min="7447" max="7447" width="9.6328125" style="121" bestFit="1" customWidth="1"/>
    <col min="7448" max="7452" width="8.7265625" style="121"/>
    <col min="7453" max="7453" width="9.6328125" style="121" bestFit="1" customWidth="1"/>
    <col min="7454" max="7454" width="8.7265625" style="121"/>
    <col min="7455" max="7455" width="9.08984375" style="121" bestFit="1" customWidth="1"/>
    <col min="7456" max="7456" width="8.7265625" style="121"/>
    <col min="7457" max="7457" width="10.1796875" style="121" bestFit="1" customWidth="1"/>
    <col min="7458" max="7681" width="8.7265625" style="121"/>
    <col min="7682" max="7682" width="21.81640625" style="121" bestFit="1" customWidth="1"/>
    <col min="7683" max="7683" width="4.1796875" style="121" bestFit="1" customWidth="1"/>
    <col min="7684" max="7684" width="5.1796875" style="121" bestFit="1" customWidth="1"/>
    <col min="7685" max="7690" width="8.7265625" style="121"/>
    <col min="7691" max="7691" width="9.6328125" style="121" bestFit="1" customWidth="1"/>
    <col min="7692" max="7692" width="8.7265625" style="121"/>
    <col min="7693" max="7693" width="9.36328125" style="121" bestFit="1" customWidth="1"/>
    <col min="7694" max="7694" width="10.7265625" style="121" bestFit="1" customWidth="1"/>
    <col min="7695" max="7695" width="9.54296875" style="121" bestFit="1" customWidth="1"/>
    <col min="7696" max="7698" width="8.7265625" style="121"/>
    <col min="7699" max="7699" width="9.54296875" style="121" bestFit="1" customWidth="1"/>
    <col min="7700" max="7700" width="8.7265625" style="121"/>
    <col min="7701" max="7701" width="9.6328125" style="121" bestFit="1" customWidth="1"/>
    <col min="7702" max="7702" width="8.7265625" style="121"/>
    <col min="7703" max="7703" width="9.6328125" style="121" bestFit="1" customWidth="1"/>
    <col min="7704" max="7708" width="8.7265625" style="121"/>
    <col min="7709" max="7709" width="9.6328125" style="121" bestFit="1" customWidth="1"/>
    <col min="7710" max="7710" width="8.7265625" style="121"/>
    <col min="7711" max="7711" width="9.08984375" style="121" bestFit="1" customWidth="1"/>
    <col min="7712" max="7712" width="8.7265625" style="121"/>
    <col min="7713" max="7713" width="10.1796875" style="121" bestFit="1" customWidth="1"/>
    <col min="7714" max="7937" width="8.7265625" style="121"/>
    <col min="7938" max="7938" width="21.81640625" style="121" bestFit="1" customWidth="1"/>
    <col min="7939" max="7939" width="4.1796875" style="121" bestFit="1" customWidth="1"/>
    <col min="7940" max="7940" width="5.1796875" style="121" bestFit="1" customWidth="1"/>
    <col min="7941" max="7946" width="8.7265625" style="121"/>
    <col min="7947" max="7947" width="9.6328125" style="121" bestFit="1" customWidth="1"/>
    <col min="7948" max="7948" width="8.7265625" style="121"/>
    <col min="7949" max="7949" width="9.36328125" style="121" bestFit="1" customWidth="1"/>
    <col min="7950" max="7950" width="10.7265625" style="121" bestFit="1" customWidth="1"/>
    <col min="7951" max="7951" width="9.54296875" style="121" bestFit="1" customWidth="1"/>
    <col min="7952" max="7954" width="8.7265625" style="121"/>
    <col min="7955" max="7955" width="9.54296875" style="121" bestFit="1" customWidth="1"/>
    <col min="7956" max="7956" width="8.7265625" style="121"/>
    <col min="7957" max="7957" width="9.6328125" style="121" bestFit="1" customWidth="1"/>
    <col min="7958" max="7958" width="8.7265625" style="121"/>
    <col min="7959" max="7959" width="9.6328125" style="121" bestFit="1" customWidth="1"/>
    <col min="7960" max="7964" width="8.7265625" style="121"/>
    <col min="7965" max="7965" width="9.6328125" style="121" bestFit="1" customWidth="1"/>
    <col min="7966" max="7966" width="8.7265625" style="121"/>
    <col min="7967" max="7967" width="9.08984375" style="121" bestFit="1" customWidth="1"/>
    <col min="7968" max="7968" width="8.7265625" style="121"/>
    <col min="7969" max="7969" width="10.1796875" style="121" bestFit="1" customWidth="1"/>
    <col min="7970" max="8193" width="8.7265625" style="121"/>
    <col min="8194" max="8194" width="21.81640625" style="121" bestFit="1" customWidth="1"/>
    <col min="8195" max="8195" width="4.1796875" style="121" bestFit="1" customWidth="1"/>
    <col min="8196" max="8196" width="5.1796875" style="121" bestFit="1" customWidth="1"/>
    <col min="8197" max="8202" width="8.7265625" style="121"/>
    <col min="8203" max="8203" width="9.6328125" style="121" bestFit="1" customWidth="1"/>
    <col min="8204" max="8204" width="8.7265625" style="121"/>
    <col min="8205" max="8205" width="9.36328125" style="121" bestFit="1" customWidth="1"/>
    <col min="8206" max="8206" width="10.7265625" style="121" bestFit="1" customWidth="1"/>
    <col min="8207" max="8207" width="9.54296875" style="121" bestFit="1" customWidth="1"/>
    <col min="8208" max="8210" width="8.7265625" style="121"/>
    <col min="8211" max="8211" width="9.54296875" style="121" bestFit="1" customWidth="1"/>
    <col min="8212" max="8212" width="8.7265625" style="121"/>
    <col min="8213" max="8213" width="9.6328125" style="121" bestFit="1" customWidth="1"/>
    <col min="8214" max="8214" width="8.7265625" style="121"/>
    <col min="8215" max="8215" width="9.6328125" style="121" bestFit="1" customWidth="1"/>
    <col min="8216" max="8220" width="8.7265625" style="121"/>
    <col min="8221" max="8221" width="9.6328125" style="121" bestFit="1" customWidth="1"/>
    <col min="8222" max="8222" width="8.7265625" style="121"/>
    <col min="8223" max="8223" width="9.08984375" style="121" bestFit="1" customWidth="1"/>
    <col min="8224" max="8224" width="8.7265625" style="121"/>
    <col min="8225" max="8225" width="10.1796875" style="121" bestFit="1" customWidth="1"/>
    <col min="8226" max="8449" width="8.7265625" style="121"/>
    <col min="8450" max="8450" width="21.81640625" style="121" bestFit="1" customWidth="1"/>
    <col min="8451" max="8451" width="4.1796875" style="121" bestFit="1" customWidth="1"/>
    <col min="8452" max="8452" width="5.1796875" style="121" bestFit="1" customWidth="1"/>
    <col min="8453" max="8458" width="8.7265625" style="121"/>
    <col min="8459" max="8459" width="9.6328125" style="121" bestFit="1" customWidth="1"/>
    <col min="8460" max="8460" width="8.7265625" style="121"/>
    <col min="8461" max="8461" width="9.36328125" style="121" bestFit="1" customWidth="1"/>
    <col min="8462" max="8462" width="10.7265625" style="121" bestFit="1" customWidth="1"/>
    <col min="8463" max="8463" width="9.54296875" style="121" bestFit="1" customWidth="1"/>
    <col min="8464" max="8466" width="8.7265625" style="121"/>
    <col min="8467" max="8467" width="9.54296875" style="121" bestFit="1" customWidth="1"/>
    <col min="8468" max="8468" width="8.7265625" style="121"/>
    <col min="8469" max="8469" width="9.6328125" style="121" bestFit="1" customWidth="1"/>
    <col min="8470" max="8470" width="8.7265625" style="121"/>
    <col min="8471" max="8471" width="9.6328125" style="121" bestFit="1" customWidth="1"/>
    <col min="8472" max="8476" width="8.7265625" style="121"/>
    <col min="8477" max="8477" width="9.6328125" style="121" bestFit="1" customWidth="1"/>
    <col min="8478" max="8478" width="8.7265625" style="121"/>
    <col min="8479" max="8479" width="9.08984375" style="121" bestFit="1" customWidth="1"/>
    <col min="8480" max="8480" width="8.7265625" style="121"/>
    <col min="8481" max="8481" width="10.1796875" style="121" bestFit="1" customWidth="1"/>
    <col min="8482" max="8705" width="8.7265625" style="121"/>
    <col min="8706" max="8706" width="21.81640625" style="121" bestFit="1" customWidth="1"/>
    <col min="8707" max="8707" width="4.1796875" style="121" bestFit="1" customWidth="1"/>
    <col min="8708" max="8708" width="5.1796875" style="121" bestFit="1" customWidth="1"/>
    <col min="8709" max="8714" width="8.7265625" style="121"/>
    <col min="8715" max="8715" width="9.6328125" style="121" bestFit="1" customWidth="1"/>
    <col min="8716" max="8716" width="8.7265625" style="121"/>
    <col min="8717" max="8717" width="9.36328125" style="121" bestFit="1" customWidth="1"/>
    <col min="8718" max="8718" width="10.7265625" style="121" bestFit="1" customWidth="1"/>
    <col min="8719" max="8719" width="9.54296875" style="121" bestFit="1" customWidth="1"/>
    <col min="8720" max="8722" width="8.7265625" style="121"/>
    <col min="8723" max="8723" width="9.54296875" style="121" bestFit="1" customWidth="1"/>
    <col min="8724" max="8724" width="8.7265625" style="121"/>
    <col min="8725" max="8725" width="9.6328125" style="121" bestFit="1" customWidth="1"/>
    <col min="8726" max="8726" width="8.7265625" style="121"/>
    <col min="8727" max="8727" width="9.6328125" style="121" bestFit="1" customWidth="1"/>
    <col min="8728" max="8732" width="8.7265625" style="121"/>
    <col min="8733" max="8733" width="9.6328125" style="121" bestFit="1" customWidth="1"/>
    <col min="8734" max="8734" width="8.7265625" style="121"/>
    <col min="8735" max="8735" width="9.08984375" style="121" bestFit="1" customWidth="1"/>
    <col min="8736" max="8736" width="8.7265625" style="121"/>
    <col min="8737" max="8737" width="10.1796875" style="121" bestFit="1" customWidth="1"/>
    <col min="8738" max="8961" width="8.7265625" style="121"/>
    <col min="8962" max="8962" width="21.81640625" style="121" bestFit="1" customWidth="1"/>
    <col min="8963" max="8963" width="4.1796875" style="121" bestFit="1" customWidth="1"/>
    <col min="8964" max="8964" width="5.1796875" style="121" bestFit="1" customWidth="1"/>
    <col min="8965" max="8970" width="8.7265625" style="121"/>
    <col min="8971" max="8971" width="9.6328125" style="121" bestFit="1" customWidth="1"/>
    <col min="8972" max="8972" width="8.7265625" style="121"/>
    <col min="8973" max="8973" width="9.36328125" style="121" bestFit="1" customWidth="1"/>
    <col min="8974" max="8974" width="10.7265625" style="121" bestFit="1" customWidth="1"/>
    <col min="8975" max="8975" width="9.54296875" style="121" bestFit="1" customWidth="1"/>
    <col min="8976" max="8978" width="8.7265625" style="121"/>
    <col min="8979" max="8979" width="9.54296875" style="121" bestFit="1" customWidth="1"/>
    <col min="8980" max="8980" width="8.7265625" style="121"/>
    <col min="8981" max="8981" width="9.6328125" style="121" bestFit="1" customWidth="1"/>
    <col min="8982" max="8982" width="8.7265625" style="121"/>
    <col min="8983" max="8983" width="9.6328125" style="121" bestFit="1" customWidth="1"/>
    <col min="8984" max="8988" width="8.7265625" style="121"/>
    <col min="8989" max="8989" width="9.6328125" style="121" bestFit="1" customWidth="1"/>
    <col min="8990" max="8990" width="8.7265625" style="121"/>
    <col min="8991" max="8991" width="9.08984375" style="121" bestFit="1" customWidth="1"/>
    <col min="8992" max="8992" width="8.7265625" style="121"/>
    <col min="8993" max="8993" width="10.1796875" style="121" bestFit="1" customWidth="1"/>
    <col min="8994" max="9217" width="8.7265625" style="121"/>
    <col min="9218" max="9218" width="21.81640625" style="121" bestFit="1" customWidth="1"/>
    <col min="9219" max="9219" width="4.1796875" style="121" bestFit="1" customWidth="1"/>
    <col min="9220" max="9220" width="5.1796875" style="121" bestFit="1" customWidth="1"/>
    <col min="9221" max="9226" width="8.7265625" style="121"/>
    <col min="9227" max="9227" width="9.6328125" style="121" bestFit="1" customWidth="1"/>
    <col min="9228" max="9228" width="8.7265625" style="121"/>
    <col min="9229" max="9229" width="9.36328125" style="121" bestFit="1" customWidth="1"/>
    <col min="9230" max="9230" width="10.7265625" style="121" bestFit="1" customWidth="1"/>
    <col min="9231" max="9231" width="9.54296875" style="121" bestFit="1" customWidth="1"/>
    <col min="9232" max="9234" width="8.7265625" style="121"/>
    <col min="9235" max="9235" width="9.54296875" style="121" bestFit="1" customWidth="1"/>
    <col min="9236" max="9236" width="8.7265625" style="121"/>
    <col min="9237" max="9237" width="9.6328125" style="121" bestFit="1" customWidth="1"/>
    <col min="9238" max="9238" width="8.7265625" style="121"/>
    <col min="9239" max="9239" width="9.6328125" style="121" bestFit="1" customWidth="1"/>
    <col min="9240" max="9244" width="8.7265625" style="121"/>
    <col min="9245" max="9245" width="9.6328125" style="121" bestFit="1" customWidth="1"/>
    <col min="9246" max="9246" width="8.7265625" style="121"/>
    <col min="9247" max="9247" width="9.08984375" style="121" bestFit="1" customWidth="1"/>
    <col min="9248" max="9248" width="8.7265625" style="121"/>
    <col min="9249" max="9249" width="10.1796875" style="121" bestFit="1" customWidth="1"/>
    <col min="9250" max="9473" width="8.7265625" style="121"/>
    <col min="9474" max="9474" width="21.81640625" style="121" bestFit="1" customWidth="1"/>
    <col min="9475" max="9475" width="4.1796875" style="121" bestFit="1" customWidth="1"/>
    <col min="9476" max="9476" width="5.1796875" style="121" bestFit="1" customWidth="1"/>
    <col min="9477" max="9482" width="8.7265625" style="121"/>
    <col min="9483" max="9483" width="9.6328125" style="121" bestFit="1" customWidth="1"/>
    <col min="9484" max="9484" width="8.7265625" style="121"/>
    <col min="9485" max="9485" width="9.36328125" style="121" bestFit="1" customWidth="1"/>
    <col min="9486" max="9486" width="10.7265625" style="121" bestFit="1" customWidth="1"/>
    <col min="9487" max="9487" width="9.54296875" style="121" bestFit="1" customWidth="1"/>
    <col min="9488" max="9490" width="8.7265625" style="121"/>
    <col min="9491" max="9491" width="9.54296875" style="121" bestFit="1" customWidth="1"/>
    <col min="9492" max="9492" width="8.7265625" style="121"/>
    <col min="9493" max="9493" width="9.6328125" style="121" bestFit="1" customWidth="1"/>
    <col min="9494" max="9494" width="8.7265625" style="121"/>
    <col min="9495" max="9495" width="9.6328125" style="121" bestFit="1" customWidth="1"/>
    <col min="9496" max="9500" width="8.7265625" style="121"/>
    <col min="9501" max="9501" width="9.6328125" style="121" bestFit="1" customWidth="1"/>
    <col min="9502" max="9502" width="8.7265625" style="121"/>
    <col min="9503" max="9503" width="9.08984375" style="121" bestFit="1" customWidth="1"/>
    <col min="9504" max="9504" width="8.7265625" style="121"/>
    <col min="9505" max="9505" width="10.1796875" style="121" bestFit="1" customWidth="1"/>
    <col min="9506" max="9729" width="8.7265625" style="121"/>
    <col min="9730" max="9730" width="21.81640625" style="121" bestFit="1" customWidth="1"/>
    <col min="9731" max="9731" width="4.1796875" style="121" bestFit="1" customWidth="1"/>
    <col min="9732" max="9732" width="5.1796875" style="121" bestFit="1" customWidth="1"/>
    <col min="9733" max="9738" width="8.7265625" style="121"/>
    <col min="9739" max="9739" width="9.6328125" style="121" bestFit="1" customWidth="1"/>
    <col min="9740" max="9740" width="8.7265625" style="121"/>
    <col min="9741" max="9741" width="9.36328125" style="121" bestFit="1" customWidth="1"/>
    <col min="9742" max="9742" width="10.7265625" style="121" bestFit="1" customWidth="1"/>
    <col min="9743" max="9743" width="9.54296875" style="121" bestFit="1" customWidth="1"/>
    <col min="9744" max="9746" width="8.7265625" style="121"/>
    <col min="9747" max="9747" width="9.54296875" style="121" bestFit="1" customWidth="1"/>
    <col min="9748" max="9748" width="8.7265625" style="121"/>
    <col min="9749" max="9749" width="9.6328125" style="121" bestFit="1" customWidth="1"/>
    <col min="9750" max="9750" width="8.7265625" style="121"/>
    <col min="9751" max="9751" width="9.6328125" style="121" bestFit="1" customWidth="1"/>
    <col min="9752" max="9756" width="8.7265625" style="121"/>
    <col min="9757" max="9757" width="9.6328125" style="121" bestFit="1" customWidth="1"/>
    <col min="9758" max="9758" width="8.7265625" style="121"/>
    <col min="9759" max="9759" width="9.08984375" style="121" bestFit="1" customWidth="1"/>
    <col min="9760" max="9760" width="8.7265625" style="121"/>
    <col min="9761" max="9761" width="10.1796875" style="121" bestFit="1" customWidth="1"/>
    <col min="9762" max="9985" width="8.7265625" style="121"/>
    <col min="9986" max="9986" width="21.81640625" style="121" bestFit="1" customWidth="1"/>
    <col min="9987" max="9987" width="4.1796875" style="121" bestFit="1" customWidth="1"/>
    <col min="9988" max="9988" width="5.1796875" style="121" bestFit="1" customWidth="1"/>
    <col min="9989" max="9994" width="8.7265625" style="121"/>
    <col min="9995" max="9995" width="9.6328125" style="121" bestFit="1" customWidth="1"/>
    <col min="9996" max="9996" width="8.7265625" style="121"/>
    <col min="9997" max="9997" width="9.36328125" style="121" bestFit="1" customWidth="1"/>
    <col min="9998" max="9998" width="10.7265625" style="121" bestFit="1" customWidth="1"/>
    <col min="9999" max="9999" width="9.54296875" style="121" bestFit="1" customWidth="1"/>
    <col min="10000" max="10002" width="8.7265625" style="121"/>
    <col min="10003" max="10003" width="9.54296875" style="121" bestFit="1" customWidth="1"/>
    <col min="10004" max="10004" width="8.7265625" style="121"/>
    <col min="10005" max="10005" width="9.6328125" style="121" bestFit="1" customWidth="1"/>
    <col min="10006" max="10006" width="8.7265625" style="121"/>
    <col min="10007" max="10007" width="9.6328125" style="121" bestFit="1" customWidth="1"/>
    <col min="10008" max="10012" width="8.7265625" style="121"/>
    <col min="10013" max="10013" width="9.6328125" style="121" bestFit="1" customWidth="1"/>
    <col min="10014" max="10014" width="8.7265625" style="121"/>
    <col min="10015" max="10015" width="9.08984375" style="121" bestFit="1" customWidth="1"/>
    <col min="10016" max="10016" width="8.7265625" style="121"/>
    <col min="10017" max="10017" width="10.1796875" style="121" bestFit="1" customWidth="1"/>
    <col min="10018" max="10241" width="8.7265625" style="121"/>
    <col min="10242" max="10242" width="21.81640625" style="121" bestFit="1" customWidth="1"/>
    <col min="10243" max="10243" width="4.1796875" style="121" bestFit="1" customWidth="1"/>
    <col min="10244" max="10244" width="5.1796875" style="121" bestFit="1" customWidth="1"/>
    <col min="10245" max="10250" width="8.7265625" style="121"/>
    <col min="10251" max="10251" width="9.6328125" style="121" bestFit="1" customWidth="1"/>
    <col min="10252" max="10252" width="8.7265625" style="121"/>
    <col min="10253" max="10253" width="9.36328125" style="121" bestFit="1" customWidth="1"/>
    <col min="10254" max="10254" width="10.7265625" style="121" bestFit="1" customWidth="1"/>
    <col min="10255" max="10255" width="9.54296875" style="121" bestFit="1" customWidth="1"/>
    <col min="10256" max="10258" width="8.7265625" style="121"/>
    <col min="10259" max="10259" width="9.54296875" style="121" bestFit="1" customWidth="1"/>
    <col min="10260" max="10260" width="8.7265625" style="121"/>
    <col min="10261" max="10261" width="9.6328125" style="121" bestFit="1" customWidth="1"/>
    <col min="10262" max="10262" width="8.7265625" style="121"/>
    <col min="10263" max="10263" width="9.6328125" style="121" bestFit="1" customWidth="1"/>
    <col min="10264" max="10268" width="8.7265625" style="121"/>
    <col min="10269" max="10269" width="9.6328125" style="121" bestFit="1" customWidth="1"/>
    <col min="10270" max="10270" width="8.7265625" style="121"/>
    <col min="10271" max="10271" width="9.08984375" style="121" bestFit="1" customWidth="1"/>
    <col min="10272" max="10272" width="8.7265625" style="121"/>
    <col min="10273" max="10273" width="10.1796875" style="121" bestFit="1" customWidth="1"/>
    <col min="10274" max="10497" width="8.7265625" style="121"/>
    <col min="10498" max="10498" width="21.81640625" style="121" bestFit="1" customWidth="1"/>
    <col min="10499" max="10499" width="4.1796875" style="121" bestFit="1" customWidth="1"/>
    <col min="10500" max="10500" width="5.1796875" style="121" bestFit="1" customWidth="1"/>
    <col min="10501" max="10506" width="8.7265625" style="121"/>
    <col min="10507" max="10507" width="9.6328125" style="121" bestFit="1" customWidth="1"/>
    <col min="10508" max="10508" width="8.7265625" style="121"/>
    <col min="10509" max="10509" width="9.36328125" style="121" bestFit="1" customWidth="1"/>
    <col min="10510" max="10510" width="10.7265625" style="121" bestFit="1" customWidth="1"/>
    <col min="10511" max="10511" width="9.54296875" style="121" bestFit="1" customWidth="1"/>
    <col min="10512" max="10514" width="8.7265625" style="121"/>
    <col min="10515" max="10515" width="9.54296875" style="121" bestFit="1" customWidth="1"/>
    <col min="10516" max="10516" width="8.7265625" style="121"/>
    <col min="10517" max="10517" width="9.6328125" style="121" bestFit="1" customWidth="1"/>
    <col min="10518" max="10518" width="8.7265625" style="121"/>
    <col min="10519" max="10519" width="9.6328125" style="121" bestFit="1" customWidth="1"/>
    <col min="10520" max="10524" width="8.7265625" style="121"/>
    <col min="10525" max="10525" width="9.6328125" style="121" bestFit="1" customWidth="1"/>
    <col min="10526" max="10526" width="8.7265625" style="121"/>
    <col min="10527" max="10527" width="9.08984375" style="121" bestFit="1" customWidth="1"/>
    <col min="10528" max="10528" width="8.7265625" style="121"/>
    <col min="10529" max="10529" width="10.1796875" style="121" bestFit="1" customWidth="1"/>
    <col min="10530" max="10753" width="8.7265625" style="121"/>
    <col min="10754" max="10754" width="21.81640625" style="121" bestFit="1" customWidth="1"/>
    <col min="10755" max="10755" width="4.1796875" style="121" bestFit="1" customWidth="1"/>
    <col min="10756" max="10756" width="5.1796875" style="121" bestFit="1" customWidth="1"/>
    <col min="10757" max="10762" width="8.7265625" style="121"/>
    <col min="10763" max="10763" width="9.6328125" style="121" bestFit="1" customWidth="1"/>
    <col min="10764" max="10764" width="8.7265625" style="121"/>
    <col min="10765" max="10765" width="9.36328125" style="121" bestFit="1" customWidth="1"/>
    <col min="10766" max="10766" width="10.7265625" style="121" bestFit="1" customWidth="1"/>
    <col min="10767" max="10767" width="9.54296875" style="121" bestFit="1" customWidth="1"/>
    <col min="10768" max="10770" width="8.7265625" style="121"/>
    <col min="10771" max="10771" width="9.54296875" style="121" bestFit="1" customWidth="1"/>
    <col min="10772" max="10772" width="8.7265625" style="121"/>
    <col min="10773" max="10773" width="9.6328125" style="121" bestFit="1" customWidth="1"/>
    <col min="10774" max="10774" width="8.7265625" style="121"/>
    <col min="10775" max="10775" width="9.6328125" style="121" bestFit="1" customWidth="1"/>
    <col min="10776" max="10780" width="8.7265625" style="121"/>
    <col min="10781" max="10781" width="9.6328125" style="121" bestFit="1" customWidth="1"/>
    <col min="10782" max="10782" width="8.7265625" style="121"/>
    <col min="10783" max="10783" width="9.08984375" style="121" bestFit="1" customWidth="1"/>
    <col min="10784" max="10784" width="8.7265625" style="121"/>
    <col min="10785" max="10785" width="10.1796875" style="121" bestFit="1" customWidth="1"/>
    <col min="10786" max="11009" width="8.7265625" style="121"/>
    <col min="11010" max="11010" width="21.81640625" style="121" bestFit="1" customWidth="1"/>
    <col min="11011" max="11011" width="4.1796875" style="121" bestFit="1" customWidth="1"/>
    <col min="11012" max="11012" width="5.1796875" style="121" bestFit="1" customWidth="1"/>
    <col min="11013" max="11018" width="8.7265625" style="121"/>
    <col min="11019" max="11019" width="9.6328125" style="121" bestFit="1" customWidth="1"/>
    <col min="11020" max="11020" width="8.7265625" style="121"/>
    <col min="11021" max="11021" width="9.36328125" style="121" bestFit="1" customWidth="1"/>
    <col min="11022" max="11022" width="10.7265625" style="121" bestFit="1" customWidth="1"/>
    <col min="11023" max="11023" width="9.54296875" style="121" bestFit="1" customWidth="1"/>
    <col min="11024" max="11026" width="8.7265625" style="121"/>
    <col min="11027" max="11027" width="9.54296875" style="121" bestFit="1" customWidth="1"/>
    <col min="11028" max="11028" width="8.7265625" style="121"/>
    <col min="11029" max="11029" width="9.6328125" style="121" bestFit="1" customWidth="1"/>
    <col min="11030" max="11030" width="8.7265625" style="121"/>
    <col min="11031" max="11031" width="9.6328125" style="121" bestFit="1" customWidth="1"/>
    <col min="11032" max="11036" width="8.7265625" style="121"/>
    <col min="11037" max="11037" width="9.6328125" style="121" bestFit="1" customWidth="1"/>
    <col min="11038" max="11038" width="8.7265625" style="121"/>
    <col min="11039" max="11039" width="9.08984375" style="121" bestFit="1" customWidth="1"/>
    <col min="11040" max="11040" width="8.7265625" style="121"/>
    <col min="11041" max="11041" width="10.1796875" style="121" bestFit="1" customWidth="1"/>
    <col min="11042" max="11265" width="8.7265625" style="121"/>
    <col min="11266" max="11266" width="21.81640625" style="121" bestFit="1" customWidth="1"/>
    <col min="11267" max="11267" width="4.1796875" style="121" bestFit="1" customWidth="1"/>
    <col min="11268" max="11268" width="5.1796875" style="121" bestFit="1" customWidth="1"/>
    <col min="11269" max="11274" width="8.7265625" style="121"/>
    <col min="11275" max="11275" width="9.6328125" style="121" bestFit="1" customWidth="1"/>
    <col min="11276" max="11276" width="8.7265625" style="121"/>
    <col min="11277" max="11277" width="9.36328125" style="121" bestFit="1" customWidth="1"/>
    <col min="11278" max="11278" width="10.7265625" style="121" bestFit="1" customWidth="1"/>
    <col min="11279" max="11279" width="9.54296875" style="121" bestFit="1" customWidth="1"/>
    <col min="11280" max="11282" width="8.7265625" style="121"/>
    <col min="11283" max="11283" width="9.54296875" style="121" bestFit="1" customWidth="1"/>
    <col min="11284" max="11284" width="8.7265625" style="121"/>
    <col min="11285" max="11285" width="9.6328125" style="121" bestFit="1" customWidth="1"/>
    <col min="11286" max="11286" width="8.7265625" style="121"/>
    <col min="11287" max="11287" width="9.6328125" style="121" bestFit="1" customWidth="1"/>
    <col min="11288" max="11292" width="8.7265625" style="121"/>
    <col min="11293" max="11293" width="9.6328125" style="121" bestFit="1" customWidth="1"/>
    <col min="11294" max="11294" width="8.7265625" style="121"/>
    <col min="11295" max="11295" width="9.08984375" style="121" bestFit="1" customWidth="1"/>
    <col min="11296" max="11296" width="8.7265625" style="121"/>
    <col min="11297" max="11297" width="10.1796875" style="121" bestFit="1" customWidth="1"/>
    <col min="11298" max="11521" width="8.7265625" style="121"/>
    <col min="11522" max="11522" width="21.81640625" style="121" bestFit="1" customWidth="1"/>
    <col min="11523" max="11523" width="4.1796875" style="121" bestFit="1" customWidth="1"/>
    <col min="11524" max="11524" width="5.1796875" style="121" bestFit="1" customWidth="1"/>
    <col min="11525" max="11530" width="8.7265625" style="121"/>
    <col min="11531" max="11531" width="9.6328125" style="121" bestFit="1" customWidth="1"/>
    <col min="11532" max="11532" width="8.7265625" style="121"/>
    <col min="11533" max="11533" width="9.36328125" style="121" bestFit="1" customWidth="1"/>
    <col min="11534" max="11534" width="10.7265625" style="121" bestFit="1" customWidth="1"/>
    <col min="11535" max="11535" width="9.54296875" style="121" bestFit="1" customWidth="1"/>
    <col min="11536" max="11538" width="8.7265625" style="121"/>
    <col min="11539" max="11539" width="9.54296875" style="121" bestFit="1" customWidth="1"/>
    <col min="11540" max="11540" width="8.7265625" style="121"/>
    <col min="11541" max="11541" width="9.6328125" style="121" bestFit="1" customWidth="1"/>
    <col min="11542" max="11542" width="8.7265625" style="121"/>
    <col min="11543" max="11543" width="9.6328125" style="121" bestFit="1" customWidth="1"/>
    <col min="11544" max="11548" width="8.7265625" style="121"/>
    <col min="11549" max="11549" width="9.6328125" style="121" bestFit="1" customWidth="1"/>
    <col min="11550" max="11550" width="8.7265625" style="121"/>
    <col min="11551" max="11551" width="9.08984375" style="121" bestFit="1" customWidth="1"/>
    <col min="11552" max="11552" width="8.7265625" style="121"/>
    <col min="11553" max="11553" width="10.1796875" style="121" bestFit="1" customWidth="1"/>
    <col min="11554" max="11777" width="8.7265625" style="121"/>
    <col min="11778" max="11778" width="21.81640625" style="121" bestFit="1" customWidth="1"/>
    <col min="11779" max="11779" width="4.1796875" style="121" bestFit="1" customWidth="1"/>
    <col min="11780" max="11780" width="5.1796875" style="121" bestFit="1" customWidth="1"/>
    <col min="11781" max="11786" width="8.7265625" style="121"/>
    <col min="11787" max="11787" width="9.6328125" style="121" bestFit="1" customWidth="1"/>
    <col min="11788" max="11788" width="8.7265625" style="121"/>
    <col min="11789" max="11789" width="9.36328125" style="121" bestFit="1" customWidth="1"/>
    <col min="11790" max="11790" width="10.7265625" style="121" bestFit="1" customWidth="1"/>
    <col min="11791" max="11791" width="9.54296875" style="121" bestFit="1" customWidth="1"/>
    <col min="11792" max="11794" width="8.7265625" style="121"/>
    <col min="11795" max="11795" width="9.54296875" style="121" bestFit="1" customWidth="1"/>
    <col min="11796" max="11796" width="8.7265625" style="121"/>
    <col min="11797" max="11797" width="9.6328125" style="121" bestFit="1" customWidth="1"/>
    <col min="11798" max="11798" width="8.7265625" style="121"/>
    <col min="11799" max="11799" width="9.6328125" style="121" bestFit="1" customWidth="1"/>
    <col min="11800" max="11804" width="8.7265625" style="121"/>
    <col min="11805" max="11805" width="9.6328125" style="121" bestFit="1" customWidth="1"/>
    <col min="11806" max="11806" width="8.7265625" style="121"/>
    <col min="11807" max="11807" width="9.08984375" style="121" bestFit="1" customWidth="1"/>
    <col min="11808" max="11808" width="8.7265625" style="121"/>
    <col min="11809" max="11809" width="10.1796875" style="121" bestFit="1" customWidth="1"/>
    <col min="11810" max="12033" width="8.7265625" style="121"/>
    <col min="12034" max="12034" width="21.81640625" style="121" bestFit="1" customWidth="1"/>
    <col min="12035" max="12035" width="4.1796875" style="121" bestFit="1" customWidth="1"/>
    <col min="12036" max="12036" width="5.1796875" style="121" bestFit="1" customWidth="1"/>
    <col min="12037" max="12042" width="8.7265625" style="121"/>
    <col min="12043" max="12043" width="9.6328125" style="121" bestFit="1" customWidth="1"/>
    <col min="12044" max="12044" width="8.7265625" style="121"/>
    <col min="12045" max="12045" width="9.36328125" style="121" bestFit="1" customWidth="1"/>
    <col min="12046" max="12046" width="10.7265625" style="121" bestFit="1" customWidth="1"/>
    <col min="12047" max="12047" width="9.54296875" style="121" bestFit="1" customWidth="1"/>
    <col min="12048" max="12050" width="8.7265625" style="121"/>
    <col min="12051" max="12051" width="9.54296875" style="121" bestFit="1" customWidth="1"/>
    <col min="12052" max="12052" width="8.7265625" style="121"/>
    <col min="12053" max="12053" width="9.6328125" style="121" bestFit="1" customWidth="1"/>
    <col min="12054" max="12054" width="8.7265625" style="121"/>
    <col min="12055" max="12055" width="9.6328125" style="121" bestFit="1" customWidth="1"/>
    <col min="12056" max="12060" width="8.7265625" style="121"/>
    <col min="12061" max="12061" width="9.6328125" style="121" bestFit="1" customWidth="1"/>
    <col min="12062" max="12062" width="8.7265625" style="121"/>
    <col min="12063" max="12063" width="9.08984375" style="121" bestFit="1" customWidth="1"/>
    <col min="12064" max="12064" width="8.7265625" style="121"/>
    <col min="12065" max="12065" width="10.1796875" style="121" bestFit="1" customWidth="1"/>
    <col min="12066" max="12289" width="8.7265625" style="121"/>
    <col min="12290" max="12290" width="21.81640625" style="121" bestFit="1" customWidth="1"/>
    <col min="12291" max="12291" width="4.1796875" style="121" bestFit="1" customWidth="1"/>
    <col min="12292" max="12292" width="5.1796875" style="121" bestFit="1" customWidth="1"/>
    <col min="12293" max="12298" width="8.7265625" style="121"/>
    <col min="12299" max="12299" width="9.6328125" style="121" bestFit="1" customWidth="1"/>
    <col min="12300" max="12300" width="8.7265625" style="121"/>
    <col min="12301" max="12301" width="9.36328125" style="121" bestFit="1" customWidth="1"/>
    <col min="12302" max="12302" width="10.7265625" style="121" bestFit="1" customWidth="1"/>
    <col min="12303" max="12303" width="9.54296875" style="121" bestFit="1" customWidth="1"/>
    <col min="12304" max="12306" width="8.7265625" style="121"/>
    <col min="12307" max="12307" width="9.54296875" style="121" bestFit="1" customWidth="1"/>
    <col min="12308" max="12308" width="8.7265625" style="121"/>
    <col min="12309" max="12309" width="9.6328125" style="121" bestFit="1" customWidth="1"/>
    <col min="12310" max="12310" width="8.7265625" style="121"/>
    <col min="12311" max="12311" width="9.6328125" style="121" bestFit="1" customWidth="1"/>
    <col min="12312" max="12316" width="8.7265625" style="121"/>
    <col min="12317" max="12317" width="9.6328125" style="121" bestFit="1" customWidth="1"/>
    <col min="12318" max="12318" width="8.7265625" style="121"/>
    <col min="12319" max="12319" width="9.08984375" style="121" bestFit="1" customWidth="1"/>
    <col min="12320" max="12320" width="8.7265625" style="121"/>
    <col min="12321" max="12321" width="10.1796875" style="121" bestFit="1" customWidth="1"/>
    <col min="12322" max="12545" width="8.7265625" style="121"/>
    <col min="12546" max="12546" width="21.81640625" style="121" bestFit="1" customWidth="1"/>
    <col min="12547" max="12547" width="4.1796875" style="121" bestFit="1" customWidth="1"/>
    <col min="12548" max="12548" width="5.1796875" style="121" bestFit="1" customWidth="1"/>
    <col min="12549" max="12554" width="8.7265625" style="121"/>
    <col min="12555" max="12555" width="9.6328125" style="121" bestFit="1" customWidth="1"/>
    <col min="12556" max="12556" width="8.7265625" style="121"/>
    <col min="12557" max="12557" width="9.36328125" style="121" bestFit="1" customWidth="1"/>
    <col min="12558" max="12558" width="10.7265625" style="121" bestFit="1" customWidth="1"/>
    <col min="12559" max="12559" width="9.54296875" style="121" bestFit="1" customWidth="1"/>
    <col min="12560" max="12562" width="8.7265625" style="121"/>
    <col min="12563" max="12563" width="9.54296875" style="121" bestFit="1" customWidth="1"/>
    <col min="12564" max="12564" width="8.7265625" style="121"/>
    <col min="12565" max="12565" width="9.6328125" style="121" bestFit="1" customWidth="1"/>
    <col min="12566" max="12566" width="8.7265625" style="121"/>
    <col min="12567" max="12567" width="9.6328125" style="121" bestFit="1" customWidth="1"/>
    <col min="12568" max="12572" width="8.7265625" style="121"/>
    <col min="12573" max="12573" width="9.6328125" style="121" bestFit="1" customWidth="1"/>
    <col min="12574" max="12574" width="8.7265625" style="121"/>
    <col min="12575" max="12575" width="9.08984375" style="121" bestFit="1" customWidth="1"/>
    <col min="12576" max="12576" width="8.7265625" style="121"/>
    <col min="12577" max="12577" width="10.1796875" style="121" bestFit="1" customWidth="1"/>
    <col min="12578" max="12801" width="8.7265625" style="121"/>
    <col min="12802" max="12802" width="21.81640625" style="121" bestFit="1" customWidth="1"/>
    <col min="12803" max="12803" width="4.1796875" style="121" bestFit="1" customWidth="1"/>
    <col min="12804" max="12804" width="5.1796875" style="121" bestFit="1" customWidth="1"/>
    <col min="12805" max="12810" width="8.7265625" style="121"/>
    <col min="12811" max="12811" width="9.6328125" style="121" bestFit="1" customWidth="1"/>
    <col min="12812" max="12812" width="8.7265625" style="121"/>
    <col min="12813" max="12813" width="9.36328125" style="121" bestFit="1" customWidth="1"/>
    <col min="12814" max="12814" width="10.7265625" style="121" bestFit="1" customWidth="1"/>
    <col min="12815" max="12815" width="9.54296875" style="121" bestFit="1" customWidth="1"/>
    <col min="12816" max="12818" width="8.7265625" style="121"/>
    <col min="12819" max="12819" width="9.54296875" style="121" bestFit="1" customWidth="1"/>
    <col min="12820" max="12820" width="8.7265625" style="121"/>
    <col min="12821" max="12821" width="9.6328125" style="121" bestFit="1" customWidth="1"/>
    <col min="12822" max="12822" width="8.7265625" style="121"/>
    <col min="12823" max="12823" width="9.6328125" style="121" bestFit="1" customWidth="1"/>
    <col min="12824" max="12828" width="8.7265625" style="121"/>
    <col min="12829" max="12829" width="9.6328125" style="121" bestFit="1" customWidth="1"/>
    <col min="12830" max="12830" width="8.7265625" style="121"/>
    <col min="12831" max="12831" width="9.08984375" style="121" bestFit="1" customWidth="1"/>
    <col min="12832" max="12832" width="8.7265625" style="121"/>
    <col min="12833" max="12833" width="10.1796875" style="121" bestFit="1" customWidth="1"/>
    <col min="12834" max="13057" width="8.7265625" style="121"/>
    <col min="13058" max="13058" width="21.81640625" style="121" bestFit="1" customWidth="1"/>
    <col min="13059" max="13059" width="4.1796875" style="121" bestFit="1" customWidth="1"/>
    <col min="13060" max="13060" width="5.1796875" style="121" bestFit="1" customWidth="1"/>
    <col min="13061" max="13066" width="8.7265625" style="121"/>
    <col min="13067" max="13067" width="9.6328125" style="121" bestFit="1" customWidth="1"/>
    <col min="13068" max="13068" width="8.7265625" style="121"/>
    <col min="13069" max="13069" width="9.36328125" style="121" bestFit="1" customWidth="1"/>
    <col min="13070" max="13070" width="10.7265625" style="121" bestFit="1" customWidth="1"/>
    <col min="13071" max="13071" width="9.54296875" style="121" bestFit="1" customWidth="1"/>
    <col min="13072" max="13074" width="8.7265625" style="121"/>
    <col min="13075" max="13075" width="9.54296875" style="121" bestFit="1" customWidth="1"/>
    <col min="13076" max="13076" width="8.7265625" style="121"/>
    <col min="13077" max="13077" width="9.6328125" style="121" bestFit="1" customWidth="1"/>
    <col min="13078" max="13078" width="8.7265625" style="121"/>
    <col min="13079" max="13079" width="9.6328125" style="121" bestFit="1" customWidth="1"/>
    <col min="13080" max="13084" width="8.7265625" style="121"/>
    <col min="13085" max="13085" width="9.6328125" style="121" bestFit="1" customWidth="1"/>
    <col min="13086" max="13086" width="8.7265625" style="121"/>
    <col min="13087" max="13087" width="9.08984375" style="121" bestFit="1" customWidth="1"/>
    <col min="13088" max="13088" width="8.7265625" style="121"/>
    <col min="13089" max="13089" width="10.1796875" style="121" bestFit="1" customWidth="1"/>
    <col min="13090" max="13313" width="8.7265625" style="121"/>
    <col min="13314" max="13314" width="21.81640625" style="121" bestFit="1" customWidth="1"/>
    <col min="13315" max="13315" width="4.1796875" style="121" bestFit="1" customWidth="1"/>
    <col min="13316" max="13316" width="5.1796875" style="121" bestFit="1" customWidth="1"/>
    <col min="13317" max="13322" width="8.7265625" style="121"/>
    <col min="13323" max="13323" width="9.6328125" style="121" bestFit="1" customWidth="1"/>
    <col min="13324" max="13324" width="8.7265625" style="121"/>
    <col min="13325" max="13325" width="9.36328125" style="121" bestFit="1" customWidth="1"/>
    <col min="13326" max="13326" width="10.7265625" style="121" bestFit="1" customWidth="1"/>
    <col min="13327" max="13327" width="9.54296875" style="121" bestFit="1" customWidth="1"/>
    <col min="13328" max="13330" width="8.7265625" style="121"/>
    <col min="13331" max="13331" width="9.54296875" style="121" bestFit="1" customWidth="1"/>
    <col min="13332" max="13332" width="8.7265625" style="121"/>
    <col min="13333" max="13333" width="9.6328125" style="121" bestFit="1" customWidth="1"/>
    <col min="13334" max="13334" width="8.7265625" style="121"/>
    <col min="13335" max="13335" width="9.6328125" style="121" bestFit="1" customWidth="1"/>
    <col min="13336" max="13340" width="8.7265625" style="121"/>
    <col min="13341" max="13341" width="9.6328125" style="121" bestFit="1" customWidth="1"/>
    <col min="13342" max="13342" width="8.7265625" style="121"/>
    <col min="13343" max="13343" width="9.08984375" style="121" bestFit="1" customWidth="1"/>
    <col min="13344" max="13344" width="8.7265625" style="121"/>
    <col min="13345" max="13345" width="10.1796875" style="121" bestFit="1" customWidth="1"/>
    <col min="13346" max="13569" width="8.7265625" style="121"/>
    <col min="13570" max="13570" width="21.81640625" style="121" bestFit="1" customWidth="1"/>
    <col min="13571" max="13571" width="4.1796875" style="121" bestFit="1" customWidth="1"/>
    <col min="13572" max="13572" width="5.1796875" style="121" bestFit="1" customWidth="1"/>
    <col min="13573" max="13578" width="8.7265625" style="121"/>
    <col min="13579" max="13579" width="9.6328125" style="121" bestFit="1" customWidth="1"/>
    <col min="13580" max="13580" width="8.7265625" style="121"/>
    <col min="13581" max="13581" width="9.36328125" style="121" bestFit="1" customWidth="1"/>
    <col min="13582" max="13582" width="10.7265625" style="121" bestFit="1" customWidth="1"/>
    <col min="13583" max="13583" width="9.54296875" style="121" bestFit="1" customWidth="1"/>
    <col min="13584" max="13586" width="8.7265625" style="121"/>
    <col min="13587" max="13587" width="9.54296875" style="121" bestFit="1" customWidth="1"/>
    <col min="13588" max="13588" width="8.7265625" style="121"/>
    <col min="13589" max="13589" width="9.6328125" style="121" bestFit="1" customWidth="1"/>
    <col min="13590" max="13590" width="8.7265625" style="121"/>
    <col min="13591" max="13591" width="9.6328125" style="121" bestFit="1" customWidth="1"/>
    <col min="13592" max="13596" width="8.7265625" style="121"/>
    <col min="13597" max="13597" width="9.6328125" style="121" bestFit="1" customWidth="1"/>
    <col min="13598" max="13598" width="8.7265625" style="121"/>
    <col min="13599" max="13599" width="9.08984375" style="121" bestFit="1" customWidth="1"/>
    <col min="13600" max="13600" width="8.7265625" style="121"/>
    <col min="13601" max="13601" width="10.1796875" style="121" bestFit="1" customWidth="1"/>
    <col min="13602" max="13825" width="8.7265625" style="121"/>
    <col min="13826" max="13826" width="21.81640625" style="121" bestFit="1" customWidth="1"/>
    <col min="13827" max="13827" width="4.1796875" style="121" bestFit="1" customWidth="1"/>
    <col min="13828" max="13828" width="5.1796875" style="121" bestFit="1" customWidth="1"/>
    <col min="13829" max="13834" width="8.7265625" style="121"/>
    <col min="13835" max="13835" width="9.6328125" style="121" bestFit="1" customWidth="1"/>
    <col min="13836" max="13836" width="8.7265625" style="121"/>
    <col min="13837" max="13837" width="9.36328125" style="121" bestFit="1" customWidth="1"/>
    <col min="13838" max="13838" width="10.7265625" style="121" bestFit="1" customWidth="1"/>
    <col min="13839" max="13839" width="9.54296875" style="121" bestFit="1" customWidth="1"/>
    <col min="13840" max="13842" width="8.7265625" style="121"/>
    <col min="13843" max="13843" width="9.54296875" style="121" bestFit="1" customWidth="1"/>
    <col min="13844" max="13844" width="8.7265625" style="121"/>
    <col min="13845" max="13845" width="9.6328125" style="121" bestFit="1" customWidth="1"/>
    <col min="13846" max="13846" width="8.7265625" style="121"/>
    <col min="13847" max="13847" width="9.6328125" style="121" bestFit="1" customWidth="1"/>
    <col min="13848" max="13852" width="8.7265625" style="121"/>
    <col min="13853" max="13853" width="9.6328125" style="121" bestFit="1" customWidth="1"/>
    <col min="13854" max="13854" width="8.7265625" style="121"/>
    <col min="13855" max="13855" width="9.08984375" style="121" bestFit="1" customWidth="1"/>
    <col min="13856" max="13856" width="8.7265625" style="121"/>
    <col min="13857" max="13857" width="10.1796875" style="121" bestFit="1" customWidth="1"/>
    <col min="13858" max="14081" width="8.7265625" style="121"/>
    <col min="14082" max="14082" width="21.81640625" style="121" bestFit="1" customWidth="1"/>
    <col min="14083" max="14083" width="4.1796875" style="121" bestFit="1" customWidth="1"/>
    <col min="14084" max="14084" width="5.1796875" style="121" bestFit="1" customWidth="1"/>
    <col min="14085" max="14090" width="8.7265625" style="121"/>
    <col min="14091" max="14091" width="9.6328125" style="121" bestFit="1" customWidth="1"/>
    <col min="14092" max="14092" width="8.7265625" style="121"/>
    <col min="14093" max="14093" width="9.36328125" style="121" bestFit="1" customWidth="1"/>
    <col min="14094" max="14094" width="10.7265625" style="121" bestFit="1" customWidth="1"/>
    <col min="14095" max="14095" width="9.54296875" style="121" bestFit="1" customWidth="1"/>
    <col min="14096" max="14098" width="8.7265625" style="121"/>
    <col min="14099" max="14099" width="9.54296875" style="121" bestFit="1" customWidth="1"/>
    <col min="14100" max="14100" width="8.7265625" style="121"/>
    <col min="14101" max="14101" width="9.6328125" style="121" bestFit="1" customWidth="1"/>
    <col min="14102" max="14102" width="8.7265625" style="121"/>
    <col min="14103" max="14103" width="9.6328125" style="121" bestFit="1" customWidth="1"/>
    <col min="14104" max="14108" width="8.7265625" style="121"/>
    <col min="14109" max="14109" width="9.6328125" style="121" bestFit="1" customWidth="1"/>
    <col min="14110" max="14110" width="8.7265625" style="121"/>
    <col min="14111" max="14111" width="9.08984375" style="121" bestFit="1" customWidth="1"/>
    <col min="14112" max="14112" width="8.7265625" style="121"/>
    <col min="14113" max="14113" width="10.1796875" style="121" bestFit="1" customWidth="1"/>
    <col min="14114" max="14337" width="8.7265625" style="121"/>
    <col min="14338" max="14338" width="21.81640625" style="121" bestFit="1" customWidth="1"/>
    <col min="14339" max="14339" width="4.1796875" style="121" bestFit="1" customWidth="1"/>
    <col min="14340" max="14340" width="5.1796875" style="121" bestFit="1" customWidth="1"/>
    <col min="14341" max="14346" width="8.7265625" style="121"/>
    <col min="14347" max="14347" width="9.6328125" style="121" bestFit="1" customWidth="1"/>
    <col min="14348" max="14348" width="8.7265625" style="121"/>
    <col min="14349" max="14349" width="9.36328125" style="121" bestFit="1" customWidth="1"/>
    <col min="14350" max="14350" width="10.7265625" style="121" bestFit="1" customWidth="1"/>
    <col min="14351" max="14351" width="9.54296875" style="121" bestFit="1" customWidth="1"/>
    <col min="14352" max="14354" width="8.7265625" style="121"/>
    <col min="14355" max="14355" width="9.54296875" style="121" bestFit="1" customWidth="1"/>
    <col min="14356" max="14356" width="8.7265625" style="121"/>
    <col min="14357" max="14357" width="9.6328125" style="121" bestFit="1" customWidth="1"/>
    <col min="14358" max="14358" width="8.7265625" style="121"/>
    <col min="14359" max="14359" width="9.6328125" style="121" bestFit="1" customWidth="1"/>
    <col min="14360" max="14364" width="8.7265625" style="121"/>
    <col min="14365" max="14365" width="9.6328125" style="121" bestFit="1" customWidth="1"/>
    <col min="14366" max="14366" width="8.7265625" style="121"/>
    <col min="14367" max="14367" width="9.08984375" style="121" bestFit="1" customWidth="1"/>
    <col min="14368" max="14368" width="8.7265625" style="121"/>
    <col min="14369" max="14369" width="10.1796875" style="121" bestFit="1" customWidth="1"/>
    <col min="14370" max="14593" width="8.7265625" style="121"/>
    <col min="14594" max="14594" width="21.81640625" style="121" bestFit="1" customWidth="1"/>
    <col min="14595" max="14595" width="4.1796875" style="121" bestFit="1" customWidth="1"/>
    <col min="14596" max="14596" width="5.1796875" style="121" bestFit="1" customWidth="1"/>
    <col min="14597" max="14602" width="8.7265625" style="121"/>
    <col min="14603" max="14603" width="9.6328125" style="121" bestFit="1" customWidth="1"/>
    <col min="14604" max="14604" width="8.7265625" style="121"/>
    <col min="14605" max="14605" width="9.36328125" style="121" bestFit="1" customWidth="1"/>
    <col min="14606" max="14606" width="10.7265625" style="121" bestFit="1" customWidth="1"/>
    <col min="14607" max="14607" width="9.54296875" style="121" bestFit="1" customWidth="1"/>
    <col min="14608" max="14610" width="8.7265625" style="121"/>
    <col min="14611" max="14611" width="9.54296875" style="121" bestFit="1" customWidth="1"/>
    <col min="14612" max="14612" width="8.7265625" style="121"/>
    <col min="14613" max="14613" width="9.6328125" style="121" bestFit="1" customWidth="1"/>
    <col min="14614" max="14614" width="8.7265625" style="121"/>
    <col min="14615" max="14615" width="9.6328125" style="121" bestFit="1" customWidth="1"/>
    <col min="14616" max="14620" width="8.7265625" style="121"/>
    <col min="14621" max="14621" width="9.6328125" style="121" bestFit="1" customWidth="1"/>
    <col min="14622" max="14622" width="8.7265625" style="121"/>
    <col min="14623" max="14623" width="9.08984375" style="121" bestFit="1" customWidth="1"/>
    <col min="14624" max="14624" width="8.7265625" style="121"/>
    <col min="14625" max="14625" width="10.1796875" style="121" bestFit="1" customWidth="1"/>
    <col min="14626" max="14849" width="8.7265625" style="121"/>
    <col min="14850" max="14850" width="21.81640625" style="121" bestFit="1" customWidth="1"/>
    <col min="14851" max="14851" width="4.1796875" style="121" bestFit="1" customWidth="1"/>
    <col min="14852" max="14852" width="5.1796875" style="121" bestFit="1" customWidth="1"/>
    <col min="14853" max="14858" width="8.7265625" style="121"/>
    <col min="14859" max="14859" width="9.6328125" style="121" bestFit="1" customWidth="1"/>
    <col min="14860" max="14860" width="8.7265625" style="121"/>
    <col min="14861" max="14861" width="9.36328125" style="121" bestFit="1" customWidth="1"/>
    <col min="14862" max="14862" width="10.7265625" style="121" bestFit="1" customWidth="1"/>
    <col min="14863" max="14863" width="9.54296875" style="121" bestFit="1" customWidth="1"/>
    <col min="14864" max="14866" width="8.7265625" style="121"/>
    <col min="14867" max="14867" width="9.54296875" style="121" bestFit="1" customWidth="1"/>
    <col min="14868" max="14868" width="8.7265625" style="121"/>
    <col min="14869" max="14869" width="9.6328125" style="121" bestFit="1" customWidth="1"/>
    <col min="14870" max="14870" width="8.7265625" style="121"/>
    <col min="14871" max="14871" width="9.6328125" style="121" bestFit="1" customWidth="1"/>
    <col min="14872" max="14876" width="8.7265625" style="121"/>
    <col min="14877" max="14877" width="9.6328125" style="121" bestFit="1" customWidth="1"/>
    <col min="14878" max="14878" width="8.7265625" style="121"/>
    <col min="14879" max="14879" width="9.08984375" style="121" bestFit="1" customWidth="1"/>
    <col min="14880" max="14880" width="8.7265625" style="121"/>
    <col min="14881" max="14881" width="10.1796875" style="121" bestFit="1" customWidth="1"/>
    <col min="14882" max="15105" width="8.7265625" style="121"/>
    <col min="15106" max="15106" width="21.81640625" style="121" bestFit="1" customWidth="1"/>
    <col min="15107" max="15107" width="4.1796875" style="121" bestFit="1" customWidth="1"/>
    <col min="15108" max="15108" width="5.1796875" style="121" bestFit="1" customWidth="1"/>
    <col min="15109" max="15114" width="8.7265625" style="121"/>
    <col min="15115" max="15115" width="9.6328125" style="121" bestFit="1" customWidth="1"/>
    <col min="15116" max="15116" width="8.7265625" style="121"/>
    <col min="15117" max="15117" width="9.36328125" style="121" bestFit="1" customWidth="1"/>
    <col min="15118" max="15118" width="10.7265625" style="121" bestFit="1" customWidth="1"/>
    <col min="15119" max="15119" width="9.54296875" style="121" bestFit="1" customWidth="1"/>
    <col min="15120" max="15122" width="8.7265625" style="121"/>
    <col min="15123" max="15123" width="9.54296875" style="121" bestFit="1" customWidth="1"/>
    <col min="15124" max="15124" width="8.7265625" style="121"/>
    <col min="15125" max="15125" width="9.6328125" style="121" bestFit="1" customWidth="1"/>
    <col min="15126" max="15126" width="8.7265625" style="121"/>
    <col min="15127" max="15127" width="9.6328125" style="121" bestFit="1" customWidth="1"/>
    <col min="15128" max="15132" width="8.7265625" style="121"/>
    <col min="15133" max="15133" width="9.6328125" style="121" bestFit="1" customWidth="1"/>
    <col min="15134" max="15134" width="8.7265625" style="121"/>
    <col min="15135" max="15135" width="9.08984375" style="121" bestFit="1" customWidth="1"/>
    <col min="15136" max="15136" width="8.7265625" style="121"/>
    <col min="15137" max="15137" width="10.1796875" style="121" bestFit="1" customWidth="1"/>
    <col min="15138" max="15361" width="8.7265625" style="121"/>
    <col min="15362" max="15362" width="21.81640625" style="121" bestFit="1" customWidth="1"/>
    <col min="15363" max="15363" width="4.1796875" style="121" bestFit="1" customWidth="1"/>
    <col min="15364" max="15364" width="5.1796875" style="121" bestFit="1" customWidth="1"/>
    <col min="15365" max="15370" width="8.7265625" style="121"/>
    <col min="15371" max="15371" width="9.6328125" style="121" bestFit="1" customWidth="1"/>
    <col min="15372" max="15372" width="8.7265625" style="121"/>
    <col min="15373" max="15373" width="9.36328125" style="121" bestFit="1" customWidth="1"/>
    <col min="15374" max="15374" width="10.7265625" style="121" bestFit="1" customWidth="1"/>
    <col min="15375" max="15375" width="9.54296875" style="121" bestFit="1" customWidth="1"/>
    <col min="15376" max="15378" width="8.7265625" style="121"/>
    <col min="15379" max="15379" width="9.54296875" style="121" bestFit="1" customWidth="1"/>
    <col min="15380" max="15380" width="8.7265625" style="121"/>
    <col min="15381" max="15381" width="9.6328125" style="121" bestFit="1" customWidth="1"/>
    <col min="15382" max="15382" width="8.7265625" style="121"/>
    <col min="15383" max="15383" width="9.6328125" style="121" bestFit="1" customWidth="1"/>
    <col min="15384" max="15388" width="8.7265625" style="121"/>
    <col min="15389" max="15389" width="9.6328125" style="121" bestFit="1" customWidth="1"/>
    <col min="15390" max="15390" width="8.7265625" style="121"/>
    <col min="15391" max="15391" width="9.08984375" style="121" bestFit="1" customWidth="1"/>
    <col min="15392" max="15392" width="8.7265625" style="121"/>
    <col min="15393" max="15393" width="10.1796875" style="121" bestFit="1" customWidth="1"/>
    <col min="15394" max="15617" width="8.7265625" style="121"/>
    <col min="15618" max="15618" width="21.81640625" style="121" bestFit="1" customWidth="1"/>
    <col min="15619" max="15619" width="4.1796875" style="121" bestFit="1" customWidth="1"/>
    <col min="15620" max="15620" width="5.1796875" style="121" bestFit="1" customWidth="1"/>
    <col min="15621" max="15626" width="8.7265625" style="121"/>
    <col min="15627" max="15627" width="9.6328125" style="121" bestFit="1" customWidth="1"/>
    <col min="15628" max="15628" width="8.7265625" style="121"/>
    <col min="15629" max="15629" width="9.36328125" style="121" bestFit="1" customWidth="1"/>
    <col min="15630" max="15630" width="10.7265625" style="121" bestFit="1" customWidth="1"/>
    <col min="15631" max="15631" width="9.54296875" style="121" bestFit="1" customWidth="1"/>
    <col min="15632" max="15634" width="8.7265625" style="121"/>
    <col min="15635" max="15635" width="9.54296875" style="121" bestFit="1" customWidth="1"/>
    <col min="15636" max="15636" width="8.7265625" style="121"/>
    <col min="15637" max="15637" width="9.6328125" style="121" bestFit="1" customWidth="1"/>
    <col min="15638" max="15638" width="8.7265625" style="121"/>
    <col min="15639" max="15639" width="9.6328125" style="121" bestFit="1" customWidth="1"/>
    <col min="15640" max="15644" width="8.7265625" style="121"/>
    <col min="15645" max="15645" width="9.6328125" style="121" bestFit="1" customWidth="1"/>
    <col min="15646" max="15646" width="8.7265625" style="121"/>
    <col min="15647" max="15647" width="9.08984375" style="121" bestFit="1" customWidth="1"/>
    <col min="15648" max="15648" width="8.7265625" style="121"/>
    <col min="15649" max="15649" width="10.1796875" style="121" bestFit="1" customWidth="1"/>
    <col min="15650" max="15873" width="8.7265625" style="121"/>
    <col min="15874" max="15874" width="21.81640625" style="121" bestFit="1" customWidth="1"/>
    <col min="15875" max="15875" width="4.1796875" style="121" bestFit="1" customWidth="1"/>
    <col min="15876" max="15876" width="5.1796875" style="121" bestFit="1" customWidth="1"/>
    <col min="15877" max="15882" width="8.7265625" style="121"/>
    <col min="15883" max="15883" width="9.6328125" style="121" bestFit="1" customWidth="1"/>
    <col min="15884" max="15884" width="8.7265625" style="121"/>
    <col min="15885" max="15885" width="9.36328125" style="121" bestFit="1" customWidth="1"/>
    <col min="15886" max="15886" width="10.7265625" style="121" bestFit="1" customWidth="1"/>
    <col min="15887" max="15887" width="9.54296875" style="121" bestFit="1" customWidth="1"/>
    <col min="15888" max="15890" width="8.7265625" style="121"/>
    <col min="15891" max="15891" width="9.54296875" style="121" bestFit="1" customWidth="1"/>
    <col min="15892" max="15892" width="8.7265625" style="121"/>
    <col min="15893" max="15893" width="9.6328125" style="121" bestFit="1" customWidth="1"/>
    <col min="15894" max="15894" width="8.7265625" style="121"/>
    <col min="15895" max="15895" width="9.6328125" style="121" bestFit="1" customWidth="1"/>
    <col min="15896" max="15900" width="8.7265625" style="121"/>
    <col min="15901" max="15901" width="9.6328125" style="121" bestFit="1" customWidth="1"/>
    <col min="15902" max="15902" width="8.7265625" style="121"/>
    <col min="15903" max="15903" width="9.08984375" style="121" bestFit="1" customWidth="1"/>
    <col min="15904" max="15904" width="8.7265625" style="121"/>
    <col min="15905" max="15905" width="10.1796875" style="121" bestFit="1" customWidth="1"/>
    <col min="15906" max="16129" width="8.7265625" style="121"/>
    <col min="16130" max="16130" width="21.81640625" style="121" bestFit="1" customWidth="1"/>
    <col min="16131" max="16131" width="4.1796875" style="121" bestFit="1" customWidth="1"/>
    <col min="16132" max="16132" width="5.1796875" style="121" bestFit="1" customWidth="1"/>
    <col min="16133" max="16138" width="8.7265625" style="121"/>
    <col min="16139" max="16139" width="9.6328125" style="121" bestFit="1" customWidth="1"/>
    <col min="16140" max="16140" width="8.7265625" style="121"/>
    <col min="16141" max="16141" width="9.36328125" style="121" bestFit="1" customWidth="1"/>
    <col min="16142" max="16142" width="10.7265625" style="121" bestFit="1" customWidth="1"/>
    <col min="16143" max="16143" width="9.54296875" style="121" bestFit="1" customWidth="1"/>
    <col min="16144" max="16146" width="8.7265625" style="121"/>
    <col min="16147" max="16147" width="9.54296875" style="121" bestFit="1" customWidth="1"/>
    <col min="16148" max="16148" width="8.7265625" style="121"/>
    <col min="16149" max="16149" width="9.6328125" style="121" bestFit="1" customWidth="1"/>
    <col min="16150" max="16150" width="8.7265625" style="121"/>
    <col min="16151" max="16151" width="9.6328125" style="121" bestFit="1" customWidth="1"/>
    <col min="16152" max="16156" width="8.7265625" style="121"/>
    <col min="16157" max="16157" width="9.6328125" style="121" bestFit="1" customWidth="1"/>
    <col min="16158" max="16158" width="8.7265625" style="121"/>
    <col min="16159" max="16159" width="9.08984375" style="121" bestFit="1" customWidth="1"/>
    <col min="16160" max="16160" width="8.7265625" style="121"/>
    <col min="16161" max="16161" width="10.1796875" style="121" bestFit="1" customWidth="1"/>
    <col min="16162" max="16384" width="8.7265625" style="121"/>
  </cols>
  <sheetData>
    <row r="1" spans="1:33" ht="154" x14ac:dyDescent="0.3">
      <c r="A1" s="120" t="s">
        <v>1422</v>
      </c>
      <c r="B1" s="121" t="s">
        <v>1541</v>
      </c>
      <c r="C1" s="121" t="s">
        <v>1</v>
      </c>
      <c r="D1" s="121" t="s">
        <v>2</v>
      </c>
      <c r="E1" s="122" t="s">
        <v>1499</v>
      </c>
      <c r="F1" s="122" t="s">
        <v>1500</v>
      </c>
      <c r="G1" s="122" t="s">
        <v>1501</v>
      </c>
      <c r="H1" s="122" t="s">
        <v>1502</v>
      </c>
      <c r="I1" s="122" t="s">
        <v>1503</v>
      </c>
      <c r="J1" s="122" t="s">
        <v>1504</v>
      </c>
      <c r="K1" s="122" t="s">
        <v>1505</v>
      </c>
      <c r="L1" s="122" t="s">
        <v>1506</v>
      </c>
      <c r="M1" s="122" t="s">
        <v>1543</v>
      </c>
      <c r="N1" s="122" t="s">
        <v>1508</v>
      </c>
      <c r="O1" s="122" t="s">
        <v>1509</v>
      </c>
      <c r="P1" s="122" t="s">
        <v>1510</v>
      </c>
      <c r="Q1" s="122" t="s">
        <v>1511</v>
      </c>
      <c r="R1" s="122" t="s">
        <v>1512</v>
      </c>
      <c r="S1" s="122" t="s">
        <v>1513</v>
      </c>
      <c r="T1" s="122" t="s">
        <v>1514</v>
      </c>
      <c r="U1" s="122" t="s">
        <v>1515</v>
      </c>
      <c r="V1" s="122" t="s">
        <v>1516</v>
      </c>
      <c r="W1" s="122" t="s">
        <v>1517</v>
      </c>
      <c r="X1" s="122" t="s">
        <v>1518</v>
      </c>
      <c r="Y1" s="122" t="s">
        <v>1519</v>
      </c>
      <c r="Z1" s="122" t="s">
        <v>1520</v>
      </c>
      <c r="AA1" s="122" t="s">
        <v>1521</v>
      </c>
      <c r="AB1" s="122" t="s">
        <v>1522</v>
      </c>
      <c r="AC1" s="122" t="s">
        <v>1523</v>
      </c>
      <c r="AD1" s="122" t="s">
        <v>1524</v>
      </c>
      <c r="AE1" s="122" t="s">
        <v>1544</v>
      </c>
      <c r="AF1" s="122" t="s">
        <v>1545</v>
      </c>
      <c r="AG1" s="122" t="s">
        <v>1527</v>
      </c>
    </row>
    <row r="2" spans="1:33" x14ac:dyDescent="0.3">
      <c r="A2" s="123" t="s">
        <v>3</v>
      </c>
      <c r="B2" s="121" t="s">
        <v>4</v>
      </c>
      <c r="C2" s="121">
        <v>1</v>
      </c>
      <c r="D2" s="121">
        <v>1</v>
      </c>
      <c r="E2" s="124">
        <v>12504</v>
      </c>
      <c r="F2" s="124">
        <v>10948</v>
      </c>
      <c r="G2" s="124">
        <v>23865</v>
      </c>
      <c r="H2" s="124">
        <v>5660</v>
      </c>
      <c r="I2" s="124">
        <v>5609</v>
      </c>
      <c r="J2" s="124">
        <v>5728</v>
      </c>
      <c r="K2" s="124">
        <v>16997</v>
      </c>
      <c r="L2" s="128">
        <v>0.71220000000000006</v>
      </c>
      <c r="M2" s="124">
        <v>5068</v>
      </c>
      <c r="N2" s="125">
        <v>21.986000000000001</v>
      </c>
      <c r="O2" s="124">
        <v>1</v>
      </c>
      <c r="P2" s="125">
        <v>0</v>
      </c>
      <c r="Q2" s="124">
        <v>0</v>
      </c>
      <c r="R2" s="124">
        <v>1600</v>
      </c>
      <c r="S2" s="124">
        <v>848</v>
      </c>
      <c r="T2" s="124">
        <v>11755</v>
      </c>
      <c r="U2" s="124">
        <v>11537</v>
      </c>
      <c r="V2" s="124">
        <v>11709</v>
      </c>
      <c r="W2" s="124">
        <v>35001</v>
      </c>
      <c r="X2" s="124">
        <v>11667</v>
      </c>
      <c r="Y2" s="124">
        <v>3334</v>
      </c>
      <c r="Z2" s="124">
        <v>3277</v>
      </c>
      <c r="AA2" s="124">
        <v>3238</v>
      </c>
      <c r="AB2" s="124">
        <v>9849</v>
      </c>
      <c r="AC2" s="124">
        <v>3283</v>
      </c>
      <c r="AD2" s="128">
        <v>0.28139999999999998</v>
      </c>
      <c r="AE2" s="124">
        <v>2002</v>
      </c>
      <c r="AF2" s="124">
        <v>7919</v>
      </c>
      <c r="AG2" s="125">
        <v>0.72299999999999998</v>
      </c>
    </row>
    <row r="3" spans="1:33" x14ac:dyDescent="0.3">
      <c r="A3" s="123" t="s">
        <v>5</v>
      </c>
      <c r="B3" s="121" t="s">
        <v>6</v>
      </c>
      <c r="C3" s="121">
        <v>1</v>
      </c>
      <c r="D3" s="121">
        <v>0</v>
      </c>
      <c r="E3" s="124">
        <v>874</v>
      </c>
      <c r="F3" s="124">
        <v>649</v>
      </c>
      <c r="G3" s="124">
        <v>2010</v>
      </c>
      <c r="H3" s="124">
        <v>213</v>
      </c>
      <c r="I3" s="124">
        <v>240</v>
      </c>
      <c r="J3" s="124">
        <v>266</v>
      </c>
      <c r="K3" s="124">
        <v>719</v>
      </c>
      <c r="L3" s="128">
        <v>0.35770000000000002</v>
      </c>
      <c r="M3" s="124">
        <v>151</v>
      </c>
      <c r="N3" s="125">
        <v>125.06100000000001</v>
      </c>
      <c r="O3" s="124">
        <v>1</v>
      </c>
      <c r="P3" s="125">
        <v>0.38900000000000001</v>
      </c>
      <c r="Q3" s="124">
        <v>252</v>
      </c>
      <c r="R3" s="124">
        <v>0</v>
      </c>
      <c r="S3" s="124">
        <v>0</v>
      </c>
      <c r="T3" s="124">
        <v>852</v>
      </c>
      <c r="U3" s="124">
        <v>836</v>
      </c>
      <c r="V3" s="124">
        <v>848</v>
      </c>
      <c r="W3" s="124">
        <v>2536</v>
      </c>
      <c r="X3" s="124">
        <v>845</v>
      </c>
      <c r="Y3" s="124">
        <v>85</v>
      </c>
      <c r="Z3" s="124">
        <v>73</v>
      </c>
      <c r="AA3" s="124">
        <v>83</v>
      </c>
      <c r="AB3" s="124">
        <v>241</v>
      </c>
      <c r="AC3" s="124">
        <v>80</v>
      </c>
      <c r="AD3" s="128">
        <v>9.5000000000000001E-2</v>
      </c>
      <c r="AE3" s="124">
        <v>40</v>
      </c>
      <c r="AF3" s="124">
        <v>444</v>
      </c>
      <c r="AG3" s="125">
        <v>0.68400000000000005</v>
      </c>
    </row>
    <row r="4" spans="1:33" x14ac:dyDescent="0.3">
      <c r="A4" s="123" t="s">
        <v>7</v>
      </c>
      <c r="B4" s="121" t="s">
        <v>8</v>
      </c>
      <c r="C4" s="121">
        <v>1</v>
      </c>
      <c r="D4" s="121">
        <v>0</v>
      </c>
      <c r="E4" s="124">
        <v>4845</v>
      </c>
      <c r="F4" s="124">
        <v>4102</v>
      </c>
      <c r="G4" s="124">
        <v>12313</v>
      </c>
      <c r="H4" s="124">
        <v>554</v>
      </c>
      <c r="I4" s="124">
        <v>574</v>
      </c>
      <c r="J4" s="124">
        <v>661</v>
      </c>
      <c r="K4" s="124">
        <v>1789</v>
      </c>
      <c r="L4" s="128">
        <v>0.14530000000000001</v>
      </c>
      <c r="M4" s="124">
        <v>387</v>
      </c>
      <c r="N4" s="125">
        <v>45.496000000000002</v>
      </c>
      <c r="O4" s="124">
        <v>1</v>
      </c>
      <c r="P4" s="125">
        <v>0</v>
      </c>
      <c r="Q4" s="124">
        <v>0</v>
      </c>
      <c r="R4" s="124">
        <v>98</v>
      </c>
      <c r="S4" s="124">
        <v>51</v>
      </c>
      <c r="T4" s="124">
        <v>4682</v>
      </c>
      <c r="U4" s="124">
        <v>4595</v>
      </c>
      <c r="V4" s="124">
        <v>4664</v>
      </c>
      <c r="W4" s="124">
        <v>13941</v>
      </c>
      <c r="X4" s="124">
        <v>4647</v>
      </c>
      <c r="Y4" s="124">
        <v>149</v>
      </c>
      <c r="Z4" s="124">
        <v>138</v>
      </c>
      <c r="AA4" s="124">
        <v>137</v>
      </c>
      <c r="AB4" s="124">
        <v>424</v>
      </c>
      <c r="AC4" s="124">
        <v>141</v>
      </c>
      <c r="AD4" s="128">
        <v>3.04E-2</v>
      </c>
      <c r="AE4" s="124">
        <v>81</v>
      </c>
      <c r="AF4" s="124">
        <v>521</v>
      </c>
      <c r="AG4" s="125">
        <v>0.127</v>
      </c>
    </row>
    <row r="5" spans="1:33" x14ac:dyDescent="0.3">
      <c r="A5" s="123" t="s">
        <v>9</v>
      </c>
      <c r="B5" s="121" t="s">
        <v>10</v>
      </c>
      <c r="C5" s="121">
        <v>1</v>
      </c>
      <c r="D5" s="121">
        <v>0</v>
      </c>
      <c r="E5" s="124">
        <v>2178</v>
      </c>
      <c r="F5" s="124">
        <v>1672</v>
      </c>
      <c r="G5" s="124">
        <v>5164</v>
      </c>
      <c r="H5" s="124">
        <v>692</v>
      </c>
      <c r="I5" s="124">
        <v>805</v>
      </c>
      <c r="J5" s="124">
        <v>795</v>
      </c>
      <c r="K5" s="124">
        <v>2292</v>
      </c>
      <c r="L5" s="128">
        <v>0.44379999999999997</v>
      </c>
      <c r="M5" s="124">
        <v>482</v>
      </c>
      <c r="N5" s="125">
        <v>89.075000000000003</v>
      </c>
      <c r="O5" s="124">
        <v>1</v>
      </c>
      <c r="P5" s="125">
        <v>0.122</v>
      </c>
      <c r="Q5" s="124">
        <v>204</v>
      </c>
      <c r="R5" s="124">
        <v>28</v>
      </c>
      <c r="S5" s="124">
        <v>14</v>
      </c>
      <c r="T5" s="124">
        <v>1976</v>
      </c>
      <c r="U5" s="124">
        <v>1939</v>
      </c>
      <c r="V5" s="124">
        <v>1965</v>
      </c>
      <c r="W5" s="124">
        <v>5880</v>
      </c>
      <c r="X5" s="124">
        <v>1960</v>
      </c>
      <c r="Y5" s="124">
        <v>229</v>
      </c>
      <c r="Z5" s="124">
        <v>199</v>
      </c>
      <c r="AA5" s="124">
        <v>196</v>
      </c>
      <c r="AB5" s="124">
        <v>624</v>
      </c>
      <c r="AC5" s="124">
        <v>208</v>
      </c>
      <c r="AD5" s="128">
        <v>0.1061</v>
      </c>
      <c r="AE5" s="124">
        <v>115</v>
      </c>
      <c r="AF5" s="124">
        <v>817</v>
      </c>
      <c r="AG5" s="125">
        <v>0.48799999999999999</v>
      </c>
    </row>
    <row r="6" spans="1:33" x14ac:dyDescent="0.3">
      <c r="A6" s="123" t="s">
        <v>11</v>
      </c>
      <c r="B6" s="121" t="s">
        <v>12</v>
      </c>
      <c r="C6" s="121">
        <v>1</v>
      </c>
      <c r="D6" s="121">
        <v>0</v>
      </c>
      <c r="E6" s="124">
        <v>2441</v>
      </c>
      <c r="F6" s="124">
        <v>1951</v>
      </c>
      <c r="G6" s="124">
        <v>5548</v>
      </c>
      <c r="H6" s="124">
        <v>1262</v>
      </c>
      <c r="I6" s="124">
        <v>1266</v>
      </c>
      <c r="J6" s="124">
        <v>1339</v>
      </c>
      <c r="K6" s="124">
        <v>3867</v>
      </c>
      <c r="L6" s="128">
        <v>0.69699999999999995</v>
      </c>
      <c r="M6" s="124">
        <v>884</v>
      </c>
      <c r="N6" s="125">
        <v>4.2699999999999996</v>
      </c>
      <c r="O6" s="124">
        <v>1</v>
      </c>
      <c r="P6" s="125">
        <v>0</v>
      </c>
      <c r="Q6" s="124">
        <v>0</v>
      </c>
      <c r="R6" s="124">
        <v>95</v>
      </c>
      <c r="S6" s="124">
        <v>50</v>
      </c>
      <c r="T6" s="124">
        <v>2128</v>
      </c>
      <c r="U6" s="124">
        <v>2089</v>
      </c>
      <c r="V6" s="124">
        <v>2120</v>
      </c>
      <c r="W6" s="124">
        <v>6337</v>
      </c>
      <c r="X6" s="124">
        <v>2112</v>
      </c>
      <c r="Y6" s="124">
        <v>496</v>
      </c>
      <c r="Z6" s="124">
        <v>444</v>
      </c>
      <c r="AA6" s="124">
        <v>443</v>
      </c>
      <c r="AB6" s="124">
        <v>1383</v>
      </c>
      <c r="AC6" s="124">
        <v>461</v>
      </c>
      <c r="AD6" s="128">
        <v>0.21820000000000001</v>
      </c>
      <c r="AE6" s="124">
        <v>277</v>
      </c>
      <c r="AF6" s="124">
        <v>1212</v>
      </c>
      <c r="AG6" s="125">
        <v>0.621</v>
      </c>
    </row>
    <row r="7" spans="1:33" x14ac:dyDescent="0.3">
      <c r="A7" s="123" t="s">
        <v>13</v>
      </c>
      <c r="B7" s="121" t="s">
        <v>14</v>
      </c>
      <c r="C7" s="121">
        <v>1</v>
      </c>
      <c r="D7" s="121">
        <v>0</v>
      </c>
      <c r="E7" s="124">
        <v>5739</v>
      </c>
      <c r="F7" s="124">
        <v>4940</v>
      </c>
      <c r="G7" s="124">
        <v>14236</v>
      </c>
      <c r="H7" s="124">
        <v>1674</v>
      </c>
      <c r="I7" s="124">
        <v>2035</v>
      </c>
      <c r="J7" s="124">
        <v>2150</v>
      </c>
      <c r="K7" s="124">
        <v>5859</v>
      </c>
      <c r="L7" s="128">
        <v>0.41160000000000002</v>
      </c>
      <c r="M7" s="124">
        <v>1322</v>
      </c>
      <c r="N7" s="125">
        <v>21.628</v>
      </c>
      <c r="O7" s="124">
        <v>1</v>
      </c>
      <c r="P7" s="125">
        <v>0</v>
      </c>
      <c r="Q7" s="124">
        <v>0</v>
      </c>
      <c r="R7" s="124">
        <v>355</v>
      </c>
      <c r="S7" s="124">
        <v>188</v>
      </c>
      <c r="T7" s="124">
        <v>5093</v>
      </c>
      <c r="U7" s="124">
        <v>4999</v>
      </c>
      <c r="V7" s="124">
        <v>5073</v>
      </c>
      <c r="W7" s="124">
        <v>15165</v>
      </c>
      <c r="X7" s="124">
        <v>5055</v>
      </c>
      <c r="Y7" s="124">
        <v>507</v>
      </c>
      <c r="Z7" s="124">
        <v>468</v>
      </c>
      <c r="AA7" s="124">
        <v>498</v>
      </c>
      <c r="AB7" s="124">
        <v>1473</v>
      </c>
      <c r="AC7" s="124">
        <v>491</v>
      </c>
      <c r="AD7" s="128">
        <v>9.7100000000000006E-2</v>
      </c>
      <c r="AE7" s="124">
        <v>312</v>
      </c>
      <c r="AF7" s="124">
        <v>1823</v>
      </c>
      <c r="AG7" s="125">
        <v>0.36899999999999999</v>
      </c>
    </row>
    <row r="8" spans="1:33" x14ac:dyDescent="0.3">
      <c r="A8" s="123" t="s">
        <v>15</v>
      </c>
      <c r="B8" s="121" t="s">
        <v>16</v>
      </c>
      <c r="C8" s="121">
        <v>1</v>
      </c>
      <c r="D8" s="121">
        <v>0</v>
      </c>
      <c r="E8" s="124">
        <v>472</v>
      </c>
      <c r="F8" s="124">
        <v>306</v>
      </c>
      <c r="G8" s="124">
        <v>839</v>
      </c>
      <c r="H8" s="124">
        <v>134</v>
      </c>
      <c r="I8" s="124">
        <v>140</v>
      </c>
      <c r="J8" s="124">
        <v>111</v>
      </c>
      <c r="K8" s="124">
        <v>385</v>
      </c>
      <c r="L8" s="128">
        <v>0.45889999999999997</v>
      </c>
      <c r="M8" s="124">
        <v>91</v>
      </c>
      <c r="N8" s="125">
        <v>2.9369999999999998</v>
      </c>
      <c r="O8" s="124">
        <v>0</v>
      </c>
      <c r="P8" s="125">
        <v>0</v>
      </c>
      <c r="Q8" s="124">
        <v>0</v>
      </c>
      <c r="R8" s="124">
        <v>29</v>
      </c>
      <c r="S8" s="124">
        <v>15</v>
      </c>
      <c r="T8" s="124">
        <v>502</v>
      </c>
      <c r="U8" s="124">
        <v>493</v>
      </c>
      <c r="V8" s="124">
        <v>500</v>
      </c>
      <c r="W8" s="124">
        <v>1495</v>
      </c>
      <c r="X8" s="124">
        <v>498</v>
      </c>
      <c r="Y8" s="124">
        <v>49</v>
      </c>
      <c r="Z8" s="124">
        <v>56</v>
      </c>
      <c r="AA8" s="124">
        <v>62</v>
      </c>
      <c r="AB8" s="124">
        <v>167</v>
      </c>
      <c r="AC8" s="124">
        <v>56</v>
      </c>
      <c r="AD8" s="128">
        <v>0.11169999999999999</v>
      </c>
      <c r="AE8" s="124">
        <v>22</v>
      </c>
      <c r="AF8" s="124">
        <v>129</v>
      </c>
      <c r="AG8" s="125">
        <v>0.42099999999999999</v>
      </c>
    </row>
    <row r="9" spans="1:33" x14ac:dyDescent="0.3">
      <c r="A9" s="123" t="s">
        <v>17</v>
      </c>
      <c r="B9" s="121" t="s">
        <v>18</v>
      </c>
      <c r="C9" s="121">
        <v>1</v>
      </c>
      <c r="D9" s="121">
        <v>1</v>
      </c>
      <c r="E9" s="124">
        <v>7138</v>
      </c>
      <c r="F9" s="124">
        <v>6184</v>
      </c>
      <c r="G9" s="124">
        <v>18126</v>
      </c>
      <c r="H9" s="124">
        <v>1675</v>
      </c>
      <c r="I9" s="124">
        <v>1588</v>
      </c>
      <c r="J9" s="124">
        <v>1909</v>
      </c>
      <c r="K9" s="124">
        <v>5172</v>
      </c>
      <c r="L9" s="128">
        <v>0.2853</v>
      </c>
      <c r="M9" s="124">
        <v>1147</v>
      </c>
      <c r="N9" s="125">
        <v>30.785</v>
      </c>
      <c r="O9" s="124">
        <v>1</v>
      </c>
      <c r="P9" s="125">
        <v>0</v>
      </c>
      <c r="Q9" s="124">
        <v>0</v>
      </c>
      <c r="R9" s="124">
        <v>398</v>
      </c>
      <c r="S9" s="124">
        <v>210</v>
      </c>
      <c r="T9" s="124">
        <v>6331</v>
      </c>
      <c r="U9" s="124">
        <v>6213</v>
      </c>
      <c r="V9" s="124">
        <v>6306</v>
      </c>
      <c r="W9" s="124">
        <v>18850</v>
      </c>
      <c r="X9" s="124">
        <v>6283</v>
      </c>
      <c r="Y9" s="124">
        <v>450</v>
      </c>
      <c r="Z9" s="124">
        <v>405</v>
      </c>
      <c r="AA9" s="124">
        <v>431</v>
      </c>
      <c r="AB9" s="124">
        <v>1286</v>
      </c>
      <c r="AC9" s="124">
        <v>429</v>
      </c>
      <c r="AD9" s="128">
        <v>6.8199999999999997E-2</v>
      </c>
      <c r="AE9" s="124">
        <v>274</v>
      </c>
      <c r="AF9" s="124">
        <v>1633</v>
      </c>
      <c r="AG9" s="125">
        <v>0.26400000000000001</v>
      </c>
    </row>
    <row r="10" spans="1:33" x14ac:dyDescent="0.3">
      <c r="A10" s="123" t="s">
        <v>19</v>
      </c>
      <c r="B10" s="121" t="s">
        <v>20</v>
      </c>
      <c r="C10" s="121">
        <v>1</v>
      </c>
      <c r="D10" s="121">
        <v>0</v>
      </c>
      <c r="E10" s="124">
        <v>307</v>
      </c>
      <c r="F10" s="124">
        <v>229</v>
      </c>
      <c r="G10" s="124">
        <v>753</v>
      </c>
      <c r="H10" s="124">
        <v>172</v>
      </c>
      <c r="I10" s="124">
        <v>153</v>
      </c>
      <c r="J10" s="124">
        <v>146</v>
      </c>
      <c r="K10" s="124">
        <v>471</v>
      </c>
      <c r="L10" s="128">
        <v>0.62549999999999994</v>
      </c>
      <c r="M10" s="124">
        <v>93</v>
      </c>
      <c r="N10" s="125">
        <v>0.93200000000000005</v>
      </c>
      <c r="O10" s="124">
        <v>1</v>
      </c>
      <c r="P10" s="125">
        <v>0</v>
      </c>
      <c r="Q10" s="124">
        <v>0</v>
      </c>
      <c r="R10" s="124">
        <v>22</v>
      </c>
      <c r="S10" s="124">
        <v>11</v>
      </c>
      <c r="T10" s="124">
        <v>310</v>
      </c>
      <c r="U10" s="124">
        <v>304</v>
      </c>
      <c r="V10" s="124">
        <v>309</v>
      </c>
      <c r="W10" s="124">
        <v>923</v>
      </c>
      <c r="X10" s="124">
        <v>308</v>
      </c>
      <c r="Y10" s="124">
        <v>56</v>
      </c>
      <c r="Z10" s="124">
        <v>62</v>
      </c>
      <c r="AA10" s="124">
        <v>61</v>
      </c>
      <c r="AB10" s="124">
        <v>179</v>
      </c>
      <c r="AC10" s="124">
        <v>60</v>
      </c>
      <c r="AD10" s="128">
        <v>0.19389999999999999</v>
      </c>
      <c r="AE10" s="124">
        <v>29</v>
      </c>
      <c r="AF10" s="124">
        <v>135</v>
      </c>
      <c r="AG10" s="125">
        <v>0.58899999999999997</v>
      </c>
    </row>
    <row r="11" spans="1:33" x14ac:dyDescent="0.3">
      <c r="A11" s="123" t="s">
        <v>21</v>
      </c>
      <c r="B11" s="121" t="s">
        <v>22</v>
      </c>
      <c r="C11" s="121">
        <v>1</v>
      </c>
      <c r="D11" s="121">
        <v>0</v>
      </c>
      <c r="E11" s="124">
        <v>5749</v>
      </c>
      <c r="F11" s="124">
        <v>4871</v>
      </c>
      <c r="G11" s="124">
        <v>14521</v>
      </c>
      <c r="H11" s="124">
        <v>926</v>
      </c>
      <c r="I11" s="124">
        <v>1165</v>
      </c>
      <c r="J11" s="124">
        <v>1222</v>
      </c>
      <c r="K11" s="124">
        <v>3313</v>
      </c>
      <c r="L11" s="128">
        <v>0.22819999999999999</v>
      </c>
      <c r="M11" s="124">
        <v>723</v>
      </c>
      <c r="N11" s="125">
        <v>47.744</v>
      </c>
      <c r="O11" s="124">
        <v>1</v>
      </c>
      <c r="P11" s="125">
        <v>0</v>
      </c>
      <c r="Q11" s="124">
        <v>0</v>
      </c>
      <c r="R11" s="124">
        <v>300</v>
      </c>
      <c r="S11" s="124">
        <v>159</v>
      </c>
      <c r="T11" s="124">
        <v>5413</v>
      </c>
      <c r="U11" s="124">
        <v>5313</v>
      </c>
      <c r="V11" s="124">
        <v>5392</v>
      </c>
      <c r="W11" s="124">
        <v>16118</v>
      </c>
      <c r="X11" s="124">
        <v>5373</v>
      </c>
      <c r="Y11" s="124">
        <v>348</v>
      </c>
      <c r="Z11" s="124">
        <v>284</v>
      </c>
      <c r="AA11" s="124">
        <v>288</v>
      </c>
      <c r="AB11" s="124">
        <v>920</v>
      </c>
      <c r="AC11" s="124">
        <v>307</v>
      </c>
      <c r="AD11" s="128">
        <v>5.7099999999999998E-2</v>
      </c>
      <c r="AE11" s="124">
        <v>181</v>
      </c>
      <c r="AF11" s="124">
        <v>1064</v>
      </c>
      <c r="AG11" s="125">
        <v>0.218</v>
      </c>
    </row>
    <row r="12" spans="1:33" x14ac:dyDescent="0.3">
      <c r="A12" s="123" t="s">
        <v>23</v>
      </c>
      <c r="B12" s="121" t="s">
        <v>24</v>
      </c>
      <c r="C12" s="121">
        <v>1</v>
      </c>
      <c r="D12" s="121">
        <v>0</v>
      </c>
      <c r="E12" s="124">
        <v>1390</v>
      </c>
      <c r="F12" s="124">
        <v>1224</v>
      </c>
      <c r="G12" s="124">
        <v>3633</v>
      </c>
      <c r="H12" s="124">
        <v>141</v>
      </c>
      <c r="I12" s="124">
        <v>178</v>
      </c>
      <c r="J12" s="124">
        <v>167</v>
      </c>
      <c r="K12" s="124">
        <v>486</v>
      </c>
      <c r="L12" s="128">
        <v>0.1338</v>
      </c>
      <c r="M12" s="124">
        <v>106</v>
      </c>
      <c r="N12" s="125">
        <v>36.692999999999998</v>
      </c>
      <c r="O12" s="124">
        <v>1</v>
      </c>
      <c r="P12" s="125">
        <v>0</v>
      </c>
      <c r="Q12" s="124">
        <v>0</v>
      </c>
      <c r="R12" s="124">
        <v>20</v>
      </c>
      <c r="S12" s="124">
        <v>10</v>
      </c>
      <c r="T12" s="124">
        <v>1283</v>
      </c>
      <c r="U12" s="124">
        <v>1259</v>
      </c>
      <c r="V12" s="124">
        <v>1278</v>
      </c>
      <c r="W12" s="124">
        <v>3820</v>
      </c>
      <c r="X12" s="124">
        <v>1273</v>
      </c>
      <c r="Y12" s="124">
        <v>59</v>
      </c>
      <c r="Z12" s="124">
        <v>46</v>
      </c>
      <c r="AA12" s="124">
        <v>49</v>
      </c>
      <c r="AB12" s="124">
        <v>154</v>
      </c>
      <c r="AC12" s="124">
        <v>51</v>
      </c>
      <c r="AD12" s="128">
        <v>4.0300000000000002E-2</v>
      </c>
      <c r="AE12" s="124">
        <v>32</v>
      </c>
      <c r="AF12" s="124">
        <v>150</v>
      </c>
      <c r="AG12" s="125">
        <v>0.122</v>
      </c>
    </row>
    <row r="13" spans="1:33" x14ac:dyDescent="0.3">
      <c r="A13" s="123" t="s">
        <v>25</v>
      </c>
      <c r="B13" s="121" t="s">
        <v>26</v>
      </c>
      <c r="C13" s="121">
        <v>1</v>
      </c>
      <c r="D13" s="121">
        <v>0</v>
      </c>
      <c r="E13" s="124">
        <v>1851</v>
      </c>
      <c r="F13" s="124">
        <v>1568</v>
      </c>
      <c r="G13" s="124">
        <v>4038</v>
      </c>
      <c r="H13" s="124">
        <v>917</v>
      </c>
      <c r="I13" s="124">
        <v>1006</v>
      </c>
      <c r="J13" s="124">
        <v>1029</v>
      </c>
      <c r="K13" s="124">
        <v>2952</v>
      </c>
      <c r="L13" s="128">
        <v>0.73109999999999997</v>
      </c>
      <c r="M13" s="124">
        <v>745</v>
      </c>
      <c r="N13" s="125">
        <v>2.0990000000000002</v>
      </c>
      <c r="O13" s="124">
        <v>1</v>
      </c>
      <c r="P13" s="125">
        <v>0</v>
      </c>
      <c r="Q13" s="124">
        <v>0</v>
      </c>
      <c r="R13" s="124">
        <v>155</v>
      </c>
      <c r="S13" s="124">
        <v>82</v>
      </c>
      <c r="T13" s="124">
        <v>1618</v>
      </c>
      <c r="U13" s="124">
        <v>1588</v>
      </c>
      <c r="V13" s="124">
        <v>1611</v>
      </c>
      <c r="W13" s="124">
        <v>4817</v>
      </c>
      <c r="X13" s="124">
        <v>1606</v>
      </c>
      <c r="Y13" s="124">
        <v>425</v>
      </c>
      <c r="Z13" s="124">
        <v>428</v>
      </c>
      <c r="AA13" s="124">
        <v>349</v>
      </c>
      <c r="AB13" s="124">
        <v>1202</v>
      </c>
      <c r="AC13" s="124">
        <v>401</v>
      </c>
      <c r="AD13" s="128">
        <v>0.2495</v>
      </c>
      <c r="AE13" s="124">
        <v>254</v>
      </c>
      <c r="AF13" s="124">
        <v>1082</v>
      </c>
      <c r="AG13" s="125">
        <v>0.69</v>
      </c>
    </row>
    <row r="14" spans="1:33" x14ac:dyDescent="0.3">
      <c r="A14" s="123" t="s">
        <v>27</v>
      </c>
      <c r="B14" s="121" t="s">
        <v>28</v>
      </c>
      <c r="C14" s="121">
        <v>1</v>
      </c>
      <c r="D14" s="121">
        <v>0</v>
      </c>
      <c r="E14" s="124">
        <v>582</v>
      </c>
      <c r="F14" s="124">
        <v>484</v>
      </c>
      <c r="G14" s="124">
        <v>1583</v>
      </c>
      <c r="H14" s="124">
        <v>230</v>
      </c>
      <c r="I14" s="124">
        <v>249</v>
      </c>
      <c r="J14" s="124">
        <v>230</v>
      </c>
      <c r="K14" s="124">
        <v>709</v>
      </c>
      <c r="L14" s="128">
        <v>0.44790000000000002</v>
      </c>
      <c r="M14" s="124">
        <v>141</v>
      </c>
      <c r="N14" s="125">
        <v>101.89</v>
      </c>
      <c r="O14" s="124">
        <v>1</v>
      </c>
      <c r="P14" s="125">
        <v>0.39700000000000002</v>
      </c>
      <c r="Q14" s="124">
        <v>192</v>
      </c>
      <c r="R14" s="124">
        <v>0</v>
      </c>
      <c r="S14" s="124">
        <v>0</v>
      </c>
      <c r="T14" s="124">
        <v>596</v>
      </c>
      <c r="U14" s="124">
        <v>585</v>
      </c>
      <c r="V14" s="124">
        <v>587</v>
      </c>
      <c r="W14" s="124">
        <v>1768</v>
      </c>
      <c r="X14" s="124">
        <v>589</v>
      </c>
      <c r="Y14" s="124">
        <v>65</v>
      </c>
      <c r="Z14" s="124">
        <v>71</v>
      </c>
      <c r="AA14" s="124">
        <v>58</v>
      </c>
      <c r="AB14" s="124">
        <v>194</v>
      </c>
      <c r="AC14" s="124">
        <v>65</v>
      </c>
      <c r="AD14" s="128">
        <v>0.10970000000000001</v>
      </c>
      <c r="AE14" s="124">
        <v>35</v>
      </c>
      <c r="AF14" s="124">
        <v>369</v>
      </c>
      <c r="AG14" s="125">
        <v>0.76200000000000001</v>
      </c>
    </row>
    <row r="15" spans="1:33" x14ac:dyDescent="0.3">
      <c r="A15" s="123" t="s">
        <v>29</v>
      </c>
      <c r="B15" s="121" t="s">
        <v>30</v>
      </c>
      <c r="C15" s="121">
        <v>1</v>
      </c>
      <c r="D15" s="121">
        <v>0</v>
      </c>
      <c r="E15" s="124">
        <v>294</v>
      </c>
      <c r="F15" s="124">
        <v>245</v>
      </c>
      <c r="G15" s="124">
        <v>725</v>
      </c>
      <c r="H15" s="124">
        <v>137</v>
      </c>
      <c r="I15" s="124">
        <v>122</v>
      </c>
      <c r="J15" s="124">
        <v>106</v>
      </c>
      <c r="K15" s="124">
        <v>365</v>
      </c>
      <c r="L15" s="128">
        <v>0.50339999999999996</v>
      </c>
      <c r="M15" s="124">
        <v>80</v>
      </c>
      <c r="N15" s="125">
        <v>55.378</v>
      </c>
      <c r="O15" s="124">
        <v>1</v>
      </c>
      <c r="P15" s="125">
        <v>0.40400000000000003</v>
      </c>
      <c r="Q15" s="124">
        <v>99</v>
      </c>
      <c r="R15" s="124">
        <v>1</v>
      </c>
      <c r="S15" s="124">
        <v>0</v>
      </c>
      <c r="T15" s="124">
        <v>298</v>
      </c>
      <c r="U15" s="124">
        <v>293</v>
      </c>
      <c r="V15" s="124">
        <v>293</v>
      </c>
      <c r="W15" s="124">
        <v>884</v>
      </c>
      <c r="X15" s="124">
        <v>295</v>
      </c>
      <c r="Y15" s="124">
        <v>46</v>
      </c>
      <c r="Z15" s="124">
        <v>60</v>
      </c>
      <c r="AA15" s="124">
        <v>35</v>
      </c>
      <c r="AB15" s="124">
        <v>141</v>
      </c>
      <c r="AC15" s="124">
        <v>47</v>
      </c>
      <c r="AD15" s="128">
        <v>0.1595</v>
      </c>
      <c r="AE15" s="124">
        <v>25</v>
      </c>
      <c r="AF15" s="124">
        <v>206</v>
      </c>
      <c r="AG15" s="125">
        <v>0.84</v>
      </c>
    </row>
    <row r="16" spans="1:33" x14ac:dyDescent="0.3">
      <c r="A16" s="123" t="s">
        <v>31</v>
      </c>
      <c r="B16" s="121" t="s">
        <v>32</v>
      </c>
      <c r="C16" s="121">
        <v>1</v>
      </c>
      <c r="D16" s="121">
        <v>0</v>
      </c>
      <c r="E16" s="124">
        <v>515</v>
      </c>
      <c r="F16" s="124">
        <v>520</v>
      </c>
      <c r="G16" s="124">
        <v>1419</v>
      </c>
      <c r="H16" s="124">
        <v>275</v>
      </c>
      <c r="I16" s="124">
        <v>261</v>
      </c>
      <c r="J16" s="124">
        <v>269</v>
      </c>
      <c r="K16" s="124">
        <v>805</v>
      </c>
      <c r="L16" s="128">
        <v>0.56730000000000003</v>
      </c>
      <c r="M16" s="124">
        <v>192</v>
      </c>
      <c r="N16" s="125">
        <v>118.553</v>
      </c>
      <c r="O16" s="124">
        <v>1</v>
      </c>
      <c r="P16" s="125">
        <v>0.40500000000000003</v>
      </c>
      <c r="Q16" s="124">
        <v>211</v>
      </c>
      <c r="R16" s="124">
        <v>0</v>
      </c>
      <c r="S16" s="124">
        <v>0</v>
      </c>
      <c r="T16" s="124">
        <v>537</v>
      </c>
      <c r="U16" s="124">
        <v>527</v>
      </c>
      <c r="V16" s="124">
        <v>529</v>
      </c>
      <c r="W16" s="124">
        <v>1593</v>
      </c>
      <c r="X16" s="124">
        <v>531</v>
      </c>
      <c r="Y16" s="124">
        <v>123</v>
      </c>
      <c r="Z16" s="124">
        <v>125</v>
      </c>
      <c r="AA16" s="124">
        <v>80</v>
      </c>
      <c r="AB16" s="124">
        <v>328</v>
      </c>
      <c r="AC16" s="124">
        <v>109</v>
      </c>
      <c r="AD16" s="128">
        <v>0.2059</v>
      </c>
      <c r="AE16" s="124">
        <v>70</v>
      </c>
      <c r="AF16" s="124">
        <v>474</v>
      </c>
      <c r="AG16" s="125">
        <v>0.91100000000000003</v>
      </c>
    </row>
    <row r="17" spans="1:33" x14ac:dyDescent="0.3">
      <c r="A17" s="123" t="s">
        <v>33</v>
      </c>
      <c r="B17" s="121" t="s">
        <v>34</v>
      </c>
      <c r="C17" s="121">
        <v>1</v>
      </c>
      <c r="D17" s="121">
        <v>0</v>
      </c>
      <c r="E17" s="124">
        <v>420</v>
      </c>
      <c r="F17" s="124">
        <v>304</v>
      </c>
      <c r="G17" s="124">
        <v>922</v>
      </c>
      <c r="H17" s="124">
        <v>191</v>
      </c>
      <c r="I17" s="124">
        <v>184</v>
      </c>
      <c r="J17" s="124">
        <v>175</v>
      </c>
      <c r="K17" s="124">
        <v>550</v>
      </c>
      <c r="L17" s="128">
        <v>0.59650000000000003</v>
      </c>
      <c r="M17" s="124">
        <v>118</v>
      </c>
      <c r="N17" s="125">
        <v>69.408000000000001</v>
      </c>
      <c r="O17" s="124">
        <v>1</v>
      </c>
      <c r="P17" s="125">
        <v>0.40500000000000003</v>
      </c>
      <c r="Q17" s="124">
        <v>123</v>
      </c>
      <c r="R17" s="124">
        <v>0</v>
      </c>
      <c r="S17" s="124">
        <v>0</v>
      </c>
      <c r="T17" s="124">
        <v>384</v>
      </c>
      <c r="U17" s="124">
        <v>377</v>
      </c>
      <c r="V17" s="124">
        <v>378</v>
      </c>
      <c r="W17" s="124">
        <v>1139</v>
      </c>
      <c r="X17" s="124">
        <v>380</v>
      </c>
      <c r="Y17" s="124">
        <v>83</v>
      </c>
      <c r="Z17" s="124">
        <v>54</v>
      </c>
      <c r="AA17" s="124">
        <v>67</v>
      </c>
      <c r="AB17" s="124">
        <v>204</v>
      </c>
      <c r="AC17" s="124">
        <v>68</v>
      </c>
      <c r="AD17" s="128">
        <v>0.17910000000000001</v>
      </c>
      <c r="AE17" s="124">
        <v>35</v>
      </c>
      <c r="AF17" s="124">
        <v>277</v>
      </c>
      <c r="AG17" s="125">
        <v>0.91100000000000003</v>
      </c>
    </row>
    <row r="18" spans="1:33" x14ac:dyDescent="0.3">
      <c r="A18" s="123" t="s">
        <v>35</v>
      </c>
      <c r="B18" s="121" t="s">
        <v>36</v>
      </c>
      <c r="C18" s="121">
        <v>1</v>
      </c>
      <c r="D18" s="121">
        <v>0</v>
      </c>
      <c r="E18" s="124">
        <v>262</v>
      </c>
      <c r="F18" s="124">
        <v>195</v>
      </c>
      <c r="G18" s="124">
        <v>587</v>
      </c>
      <c r="H18" s="124">
        <v>79</v>
      </c>
      <c r="I18" s="124">
        <v>89</v>
      </c>
      <c r="J18" s="124">
        <v>100</v>
      </c>
      <c r="K18" s="124">
        <v>268</v>
      </c>
      <c r="L18" s="128">
        <v>0.45660000000000001</v>
      </c>
      <c r="M18" s="124">
        <v>58</v>
      </c>
      <c r="N18" s="125">
        <v>77.927000000000007</v>
      </c>
      <c r="O18" s="124">
        <v>1</v>
      </c>
      <c r="P18" s="125">
        <v>0.442</v>
      </c>
      <c r="Q18" s="124">
        <v>86</v>
      </c>
      <c r="R18" s="124">
        <v>0</v>
      </c>
      <c r="S18" s="124">
        <v>0</v>
      </c>
      <c r="T18" s="124">
        <v>251</v>
      </c>
      <c r="U18" s="124">
        <v>245</v>
      </c>
      <c r="V18" s="124">
        <v>246</v>
      </c>
      <c r="W18" s="124">
        <v>742</v>
      </c>
      <c r="X18" s="124">
        <v>247</v>
      </c>
      <c r="Y18" s="124">
        <v>42</v>
      </c>
      <c r="Z18" s="124">
        <v>42</v>
      </c>
      <c r="AA18" s="124">
        <v>44</v>
      </c>
      <c r="AB18" s="124">
        <v>128</v>
      </c>
      <c r="AC18" s="124">
        <v>43</v>
      </c>
      <c r="AD18" s="128">
        <v>0.17249999999999999</v>
      </c>
      <c r="AE18" s="124">
        <v>22</v>
      </c>
      <c r="AF18" s="124">
        <v>167</v>
      </c>
      <c r="AG18" s="125">
        <v>0.85599999999999998</v>
      </c>
    </row>
    <row r="19" spans="1:33" x14ac:dyDescent="0.3">
      <c r="A19" s="123" t="s">
        <v>37</v>
      </c>
      <c r="B19" s="121" t="s">
        <v>38</v>
      </c>
      <c r="C19" s="121">
        <v>1</v>
      </c>
      <c r="D19" s="121">
        <v>0</v>
      </c>
      <c r="E19" s="124">
        <v>360</v>
      </c>
      <c r="F19" s="124">
        <v>262</v>
      </c>
      <c r="G19" s="124">
        <v>769</v>
      </c>
      <c r="H19" s="124">
        <v>174</v>
      </c>
      <c r="I19" s="124">
        <v>205</v>
      </c>
      <c r="J19" s="124">
        <v>185</v>
      </c>
      <c r="K19" s="124">
        <v>564</v>
      </c>
      <c r="L19" s="128">
        <v>0.73340000000000005</v>
      </c>
      <c r="M19" s="124">
        <v>125</v>
      </c>
      <c r="N19" s="125">
        <v>40.429000000000002</v>
      </c>
      <c r="O19" s="124">
        <v>1</v>
      </c>
      <c r="P19" s="125">
        <v>0.36299999999999999</v>
      </c>
      <c r="Q19" s="124">
        <v>95</v>
      </c>
      <c r="R19" s="124">
        <v>0</v>
      </c>
      <c r="S19" s="124">
        <v>0</v>
      </c>
      <c r="T19" s="124">
        <v>353</v>
      </c>
      <c r="U19" s="124">
        <v>347</v>
      </c>
      <c r="V19" s="124">
        <v>348</v>
      </c>
      <c r="W19" s="124">
        <v>1048</v>
      </c>
      <c r="X19" s="124">
        <v>349</v>
      </c>
      <c r="Y19" s="124">
        <v>98</v>
      </c>
      <c r="Z19" s="124">
        <v>99</v>
      </c>
      <c r="AA19" s="124">
        <v>70</v>
      </c>
      <c r="AB19" s="124">
        <v>267</v>
      </c>
      <c r="AC19" s="124">
        <v>89</v>
      </c>
      <c r="AD19" s="128">
        <v>0.25480000000000003</v>
      </c>
      <c r="AE19" s="124">
        <v>43</v>
      </c>
      <c r="AF19" s="124">
        <v>264</v>
      </c>
      <c r="AG19" s="125">
        <v>1.0069999999999999</v>
      </c>
    </row>
    <row r="20" spans="1:33" x14ac:dyDescent="0.3">
      <c r="A20" s="123" t="s">
        <v>39</v>
      </c>
      <c r="B20" s="121" t="s">
        <v>40</v>
      </c>
      <c r="C20" s="121">
        <v>0</v>
      </c>
      <c r="D20" s="121">
        <v>0</v>
      </c>
      <c r="E20" s="124">
        <v>732</v>
      </c>
      <c r="F20" s="124">
        <v>579</v>
      </c>
      <c r="G20" s="124">
        <v>1752</v>
      </c>
      <c r="H20" s="124">
        <v>366</v>
      </c>
      <c r="I20" s="124">
        <v>362</v>
      </c>
      <c r="J20" s="124">
        <v>311</v>
      </c>
      <c r="K20" s="124">
        <v>1039</v>
      </c>
      <c r="L20" s="128">
        <v>0.59299999999999997</v>
      </c>
      <c r="M20" s="124">
        <v>223</v>
      </c>
      <c r="N20" s="125">
        <v>111.703</v>
      </c>
      <c r="O20" s="124">
        <v>1</v>
      </c>
      <c r="P20" s="125">
        <v>0.38900000000000001</v>
      </c>
      <c r="Q20" s="124">
        <v>225</v>
      </c>
      <c r="R20" s="124">
        <v>0</v>
      </c>
      <c r="S20" s="124">
        <v>0</v>
      </c>
      <c r="T20" s="124">
        <v>878</v>
      </c>
      <c r="U20" s="124">
        <v>862</v>
      </c>
      <c r="V20" s="124">
        <v>865</v>
      </c>
      <c r="W20" s="124">
        <v>2605</v>
      </c>
      <c r="X20" s="124">
        <v>868</v>
      </c>
      <c r="Y20" s="124">
        <v>179</v>
      </c>
      <c r="Z20" s="124">
        <v>177</v>
      </c>
      <c r="AA20" s="124">
        <v>174</v>
      </c>
      <c r="AB20" s="124">
        <v>530</v>
      </c>
      <c r="AC20" s="124">
        <v>177</v>
      </c>
      <c r="AD20" s="128">
        <v>0.20349999999999999</v>
      </c>
      <c r="AE20" s="124">
        <v>77</v>
      </c>
      <c r="AF20" s="124">
        <v>526</v>
      </c>
      <c r="AG20" s="125">
        <v>0.90800000000000003</v>
      </c>
    </row>
    <row r="21" spans="1:33" x14ac:dyDescent="0.3">
      <c r="A21" s="123" t="s">
        <v>41</v>
      </c>
      <c r="B21" s="121" t="s">
        <v>42</v>
      </c>
      <c r="C21" s="121">
        <v>1</v>
      </c>
      <c r="D21" s="121">
        <v>0</v>
      </c>
      <c r="E21" s="124">
        <v>137</v>
      </c>
      <c r="F21" s="124">
        <v>118</v>
      </c>
      <c r="G21" s="124">
        <v>402</v>
      </c>
      <c r="H21" s="124">
        <v>81</v>
      </c>
      <c r="I21" s="124">
        <v>62</v>
      </c>
      <c r="J21" s="124">
        <v>65</v>
      </c>
      <c r="K21" s="124">
        <v>208</v>
      </c>
      <c r="L21" s="128">
        <v>0.51739999999999997</v>
      </c>
      <c r="M21" s="124">
        <v>40</v>
      </c>
      <c r="N21" s="125">
        <v>48.793999999999997</v>
      </c>
      <c r="O21" s="124">
        <v>1</v>
      </c>
      <c r="P21" s="125">
        <v>0.443</v>
      </c>
      <c r="Q21" s="124">
        <v>52</v>
      </c>
      <c r="R21" s="124">
        <v>5</v>
      </c>
      <c r="S21" s="124">
        <v>2</v>
      </c>
      <c r="T21" s="124">
        <v>244</v>
      </c>
      <c r="U21" s="124">
        <v>240</v>
      </c>
      <c r="V21" s="124">
        <v>240</v>
      </c>
      <c r="W21" s="124">
        <v>724</v>
      </c>
      <c r="X21" s="124">
        <v>241</v>
      </c>
      <c r="Y21" s="124">
        <v>39</v>
      </c>
      <c r="Z21" s="124">
        <v>45</v>
      </c>
      <c r="AA21" s="124">
        <v>35</v>
      </c>
      <c r="AB21" s="124">
        <v>119</v>
      </c>
      <c r="AC21" s="124">
        <v>40</v>
      </c>
      <c r="AD21" s="128">
        <v>0.16439999999999999</v>
      </c>
      <c r="AE21" s="124">
        <v>13</v>
      </c>
      <c r="AF21" s="124">
        <v>109</v>
      </c>
      <c r="AG21" s="125">
        <v>0.92300000000000004</v>
      </c>
    </row>
    <row r="22" spans="1:33" x14ac:dyDescent="0.3">
      <c r="A22" s="123" t="s">
        <v>43</v>
      </c>
      <c r="B22" s="121" t="s">
        <v>44</v>
      </c>
      <c r="C22" s="121">
        <v>1</v>
      </c>
      <c r="D22" s="121">
        <v>0</v>
      </c>
      <c r="E22" s="124">
        <v>930</v>
      </c>
      <c r="F22" s="124">
        <v>705</v>
      </c>
      <c r="G22" s="124">
        <v>2144</v>
      </c>
      <c r="H22" s="124">
        <v>439</v>
      </c>
      <c r="I22" s="124">
        <v>412</v>
      </c>
      <c r="J22" s="124">
        <v>387</v>
      </c>
      <c r="K22" s="124">
        <v>1238</v>
      </c>
      <c r="L22" s="128">
        <v>0.57740000000000002</v>
      </c>
      <c r="M22" s="124">
        <v>265</v>
      </c>
      <c r="N22" s="125">
        <v>159.55099999999999</v>
      </c>
      <c r="O22" s="124">
        <v>1</v>
      </c>
      <c r="P22" s="125">
        <v>0.40400000000000003</v>
      </c>
      <c r="Q22" s="124">
        <v>285</v>
      </c>
      <c r="R22" s="124">
        <v>0</v>
      </c>
      <c r="S22" s="124">
        <v>0</v>
      </c>
      <c r="T22" s="124">
        <v>997</v>
      </c>
      <c r="U22" s="124">
        <v>978</v>
      </c>
      <c r="V22" s="124">
        <v>980</v>
      </c>
      <c r="W22" s="124">
        <v>2955</v>
      </c>
      <c r="X22" s="124">
        <v>985</v>
      </c>
      <c r="Y22" s="124">
        <v>200</v>
      </c>
      <c r="Z22" s="124">
        <v>160</v>
      </c>
      <c r="AA22" s="124">
        <v>182</v>
      </c>
      <c r="AB22" s="124">
        <v>542</v>
      </c>
      <c r="AC22" s="124">
        <v>181</v>
      </c>
      <c r="AD22" s="128">
        <v>0.18340000000000001</v>
      </c>
      <c r="AE22" s="124">
        <v>84</v>
      </c>
      <c r="AF22" s="124">
        <v>635</v>
      </c>
      <c r="AG22" s="125">
        <v>0.9</v>
      </c>
    </row>
    <row r="23" spans="1:33" x14ac:dyDescent="0.3">
      <c r="A23" s="123" t="s">
        <v>45</v>
      </c>
      <c r="B23" s="121" t="s">
        <v>46</v>
      </c>
      <c r="C23" s="121">
        <v>1</v>
      </c>
      <c r="D23" s="121">
        <v>0</v>
      </c>
      <c r="E23" s="124">
        <v>362</v>
      </c>
      <c r="F23" s="124">
        <v>269</v>
      </c>
      <c r="G23" s="124">
        <v>751</v>
      </c>
      <c r="H23" s="124">
        <v>144</v>
      </c>
      <c r="I23" s="124">
        <v>149</v>
      </c>
      <c r="J23" s="124">
        <v>160</v>
      </c>
      <c r="K23" s="124">
        <v>453</v>
      </c>
      <c r="L23" s="128">
        <v>0.60319999999999996</v>
      </c>
      <c r="M23" s="124">
        <v>105</v>
      </c>
      <c r="N23" s="125">
        <v>59.628999999999998</v>
      </c>
      <c r="O23" s="124">
        <v>1</v>
      </c>
      <c r="P23" s="125">
        <v>0.40200000000000002</v>
      </c>
      <c r="Q23" s="124">
        <v>108</v>
      </c>
      <c r="R23" s="124">
        <v>0</v>
      </c>
      <c r="S23" s="124">
        <v>0</v>
      </c>
      <c r="T23" s="124">
        <v>334</v>
      </c>
      <c r="U23" s="124">
        <v>328</v>
      </c>
      <c r="V23" s="124">
        <v>330</v>
      </c>
      <c r="W23" s="124">
        <v>992</v>
      </c>
      <c r="X23" s="124">
        <v>331</v>
      </c>
      <c r="Y23" s="124">
        <v>69</v>
      </c>
      <c r="Z23" s="124">
        <v>68</v>
      </c>
      <c r="AA23" s="124">
        <v>56</v>
      </c>
      <c r="AB23" s="124">
        <v>193</v>
      </c>
      <c r="AC23" s="124">
        <v>64</v>
      </c>
      <c r="AD23" s="128">
        <v>0.1946</v>
      </c>
      <c r="AE23" s="124">
        <v>34</v>
      </c>
      <c r="AF23" s="124">
        <v>248</v>
      </c>
      <c r="AG23" s="125">
        <v>0.92100000000000004</v>
      </c>
    </row>
    <row r="24" spans="1:33" x14ac:dyDescent="0.3">
      <c r="A24" s="123" t="s">
        <v>47</v>
      </c>
      <c r="B24" s="121" t="s">
        <v>48</v>
      </c>
      <c r="C24" s="121">
        <v>1</v>
      </c>
      <c r="D24" s="121">
        <v>0</v>
      </c>
      <c r="E24" s="124">
        <v>1458</v>
      </c>
      <c r="F24" s="124">
        <v>1114</v>
      </c>
      <c r="G24" s="124">
        <v>3256</v>
      </c>
      <c r="H24" s="124">
        <v>593</v>
      </c>
      <c r="I24" s="124">
        <v>489</v>
      </c>
      <c r="J24" s="124">
        <v>570</v>
      </c>
      <c r="K24" s="124">
        <v>1652</v>
      </c>
      <c r="L24" s="128">
        <v>0.50739999999999996</v>
      </c>
      <c r="M24" s="124">
        <v>367</v>
      </c>
      <c r="N24" s="125">
        <v>105.57</v>
      </c>
      <c r="O24" s="124">
        <v>1</v>
      </c>
      <c r="P24" s="125">
        <v>0.28299999999999997</v>
      </c>
      <c r="Q24" s="124">
        <v>315</v>
      </c>
      <c r="R24" s="124">
        <v>0</v>
      </c>
      <c r="S24" s="124">
        <v>0</v>
      </c>
      <c r="T24" s="124">
        <v>1299</v>
      </c>
      <c r="U24" s="124">
        <v>1275</v>
      </c>
      <c r="V24" s="124">
        <v>1280</v>
      </c>
      <c r="W24" s="124">
        <v>3854</v>
      </c>
      <c r="X24" s="124">
        <v>1285</v>
      </c>
      <c r="Y24" s="124">
        <v>221</v>
      </c>
      <c r="Z24" s="124">
        <v>248</v>
      </c>
      <c r="AA24" s="124">
        <v>166</v>
      </c>
      <c r="AB24" s="124">
        <v>635</v>
      </c>
      <c r="AC24" s="124">
        <v>212</v>
      </c>
      <c r="AD24" s="128">
        <v>0.1648</v>
      </c>
      <c r="AE24" s="124">
        <v>119</v>
      </c>
      <c r="AF24" s="124">
        <v>802</v>
      </c>
      <c r="AG24" s="125">
        <v>0.71899999999999997</v>
      </c>
    </row>
    <row r="25" spans="1:33" x14ac:dyDescent="0.3">
      <c r="A25" s="123" t="s">
        <v>49</v>
      </c>
      <c r="B25" s="121" t="s">
        <v>50</v>
      </c>
      <c r="C25" s="121">
        <v>1</v>
      </c>
      <c r="D25" s="121">
        <v>0</v>
      </c>
      <c r="E25" s="124">
        <v>828</v>
      </c>
      <c r="F25" s="124">
        <v>629</v>
      </c>
      <c r="G25" s="124">
        <v>1942</v>
      </c>
      <c r="H25" s="124">
        <v>399</v>
      </c>
      <c r="I25" s="124">
        <v>427</v>
      </c>
      <c r="J25" s="124">
        <v>389</v>
      </c>
      <c r="K25" s="124">
        <v>1215</v>
      </c>
      <c r="L25" s="128">
        <v>0.62560000000000004</v>
      </c>
      <c r="M25" s="124">
        <v>256</v>
      </c>
      <c r="N25" s="125">
        <v>98.513999999999996</v>
      </c>
      <c r="O25" s="124">
        <v>1</v>
      </c>
      <c r="P25" s="125">
        <v>0.36499999999999999</v>
      </c>
      <c r="Q25" s="124">
        <v>230</v>
      </c>
      <c r="R25" s="124">
        <v>7</v>
      </c>
      <c r="S25" s="124">
        <v>3</v>
      </c>
      <c r="T25" s="124">
        <v>722</v>
      </c>
      <c r="U25" s="124">
        <v>709</v>
      </c>
      <c r="V25" s="124">
        <v>712</v>
      </c>
      <c r="W25" s="124">
        <v>2143</v>
      </c>
      <c r="X25" s="124">
        <v>714</v>
      </c>
      <c r="Y25" s="124">
        <v>127</v>
      </c>
      <c r="Z25" s="124">
        <v>138</v>
      </c>
      <c r="AA25" s="124">
        <v>128</v>
      </c>
      <c r="AB25" s="124">
        <v>393</v>
      </c>
      <c r="AC25" s="124">
        <v>131</v>
      </c>
      <c r="AD25" s="128">
        <v>0.18340000000000001</v>
      </c>
      <c r="AE25" s="124">
        <v>75</v>
      </c>
      <c r="AF25" s="124">
        <v>566</v>
      </c>
      <c r="AG25" s="125">
        <v>0.89900000000000002</v>
      </c>
    </row>
    <row r="26" spans="1:33" x14ac:dyDescent="0.3">
      <c r="A26" s="123" t="s">
        <v>51</v>
      </c>
      <c r="B26" s="121" t="s">
        <v>52</v>
      </c>
      <c r="C26" s="121">
        <v>1</v>
      </c>
      <c r="D26" s="121">
        <v>0</v>
      </c>
      <c r="E26" s="124">
        <v>1538</v>
      </c>
      <c r="F26" s="124">
        <v>1257</v>
      </c>
      <c r="G26" s="124">
        <v>3823</v>
      </c>
      <c r="H26" s="124">
        <v>468</v>
      </c>
      <c r="I26" s="124">
        <v>558</v>
      </c>
      <c r="J26" s="124">
        <v>562</v>
      </c>
      <c r="K26" s="124">
        <v>1588</v>
      </c>
      <c r="L26" s="128">
        <v>0.41539999999999999</v>
      </c>
      <c r="M26" s="124">
        <v>339</v>
      </c>
      <c r="N26" s="125">
        <v>57.524999999999999</v>
      </c>
      <c r="O26" s="124">
        <v>1</v>
      </c>
      <c r="P26" s="125">
        <v>6.0999999999999999E-2</v>
      </c>
      <c r="Q26" s="124">
        <v>77</v>
      </c>
      <c r="R26" s="124">
        <v>10</v>
      </c>
      <c r="S26" s="124">
        <v>5</v>
      </c>
      <c r="T26" s="124">
        <v>1543</v>
      </c>
      <c r="U26" s="124">
        <v>1512</v>
      </c>
      <c r="V26" s="124">
        <v>1519</v>
      </c>
      <c r="W26" s="124">
        <v>4574</v>
      </c>
      <c r="X26" s="124">
        <v>1525</v>
      </c>
      <c r="Y26" s="124">
        <v>141</v>
      </c>
      <c r="Z26" s="124">
        <v>356</v>
      </c>
      <c r="AA26" s="124">
        <v>157</v>
      </c>
      <c r="AB26" s="124">
        <v>654</v>
      </c>
      <c r="AC26" s="124">
        <v>218</v>
      </c>
      <c r="AD26" s="128">
        <v>0.14299999999999999</v>
      </c>
      <c r="AE26" s="124">
        <v>117</v>
      </c>
      <c r="AF26" s="124">
        <v>539</v>
      </c>
      <c r="AG26" s="125">
        <v>0.42799999999999999</v>
      </c>
    </row>
    <row r="27" spans="1:33" x14ac:dyDescent="0.3">
      <c r="A27" s="123" t="s">
        <v>53</v>
      </c>
      <c r="B27" s="121" t="s">
        <v>54</v>
      </c>
      <c r="C27" s="121">
        <v>1</v>
      </c>
      <c r="D27" s="121">
        <v>0</v>
      </c>
      <c r="E27" s="124">
        <v>5452</v>
      </c>
      <c r="F27" s="124">
        <v>4604</v>
      </c>
      <c r="G27" s="124">
        <v>13443</v>
      </c>
      <c r="H27" s="124">
        <v>3593</v>
      </c>
      <c r="I27" s="124">
        <v>3433</v>
      </c>
      <c r="J27" s="124">
        <v>3370</v>
      </c>
      <c r="K27" s="124">
        <v>10396</v>
      </c>
      <c r="L27" s="128">
        <v>0.77329999999999999</v>
      </c>
      <c r="M27" s="124">
        <v>2314</v>
      </c>
      <c r="N27" s="125">
        <v>11.699</v>
      </c>
      <c r="O27" s="124">
        <v>1</v>
      </c>
      <c r="P27" s="125">
        <v>0</v>
      </c>
      <c r="Q27" s="124">
        <v>0</v>
      </c>
      <c r="R27" s="124">
        <v>230</v>
      </c>
      <c r="S27" s="124">
        <v>121</v>
      </c>
      <c r="T27" s="124">
        <v>6265</v>
      </c>
      <c r="U27" s="124">
        <v>6205</v>
      </c>
      <c r="V27" s="124">
        <v>6237</v>
      </c>
      <c r="W27" s="124">
        <v>18707</v>
      </c>
      <c r="X27" s="124">
        <v>6236</v>
      </c>
      <c r="Y27" s="124">
        <v>1618</v>
      </c>
      <c r="Z27" s="124">
        <v>2406</v>
      </c>
      <c r="AA27" s="124">
        <v>1672</v>
      </c>
      <c r="AB27" s="124">
        <v>5696</v>
      </c>
      <c r="AC27" s="124">
        <v>1899</v>
      </c>
      <c r="AD27" s="128">
        <v>0.30449999999999999</v>
      </c>
      <c r="AE27" s="124">
        <v>911</v>
      </c>
      <c r="AF27" s="124">
        <v>3348</v>
      </c>
      <c r="AG27" s="125">
        <v>0.72699999999999998</v>
      </c>
    </row>
    <row r="28" spans="1:33" x14ac:dyDescent="0.3">
      <c r="A28" s="123" t="s">
        <v>55</v>
      </c>
      <c r="B28" s="121" t="s">
        <v>56</v>
      </c>
      <c r="C28" s="121">
        <v>1</v>
      </c>
      <c r="D28" s="121">
        <v>0</v>
      </c>
      <c r="E28" s="124">
        <v>724</v>
      </c>
      <c r="F28" s="124">
        <v>575</v>
      </c>
      <c r="G28" s="124">
        <v>1710</v>
      </c>
      <c r="H28" s="124">
        <v>366</v>
      </c>
      <c r="I28" s="124">
        <v>352</v>
      </c>
      <c r="J28" s="124">
        <v>334</v>
      </c>
      <c r="K28" s="124">
        <v>1052</v>
      </c>
      <c r="L28" s="128">
        <v>0.61519999999999997</v>
      </c>
      <c r="M28" s="124">
        <v>230</v>
      </c>
      <c r="N28" s="125">
        <v>92.471999999999994</v>
      </c>
      <c r="O28" s="124">
        <v>1</v>
      </c>
      <c r="P28" s="125">
        <v>0.36899999999999999</v>
      </c>
      <c r="Q28" s="124">
        <v>212</v>
      </c>
      <c r="R28" s="124">
        <v>0</v>
      </c>
      <c r="S28" s="124">
        <v>0</v>
      </c>
      <c r="T28" s="124">
        <v>863</v>
      </c>
      <c r="U28" s="124">
        <v>846</v>
      </c>
      <c r="V28" s="124">
        <v>849</v>
      </c>
      <c r="W28" s="124">
        <v>2558</v>
      </c>
      <c r="X28" s="124">
        <v>853</v>
      </c>
      <c r="Y28" s="124">
        <v>151</v>
      </c>
      <c r="Z28" s="124">
        <v>159</v>
      </c>
      <c r="AA28" s="124">
        <v>145</v>
      </c>
      <c r="AB28" s="124">
        <v>455</v>
      </c>
      <c r="AC28" s="124">
        <v>152</v>
      </c>
      <c r="AD28" s="128">
        <v>0.1779</v>
      </c>
      <c r="AE28" s="124">
        <v>66</v>
      </c>
      <c r="AF28" s="124">
        <v>509</v>
      </c>
      <c r="AG28" s="125">
        <v>0.88500000000000001</v>
      </c>
    </row>
    <row r="29" spans="1:33" x14ac:dyDescent="0.3">
      <c r="A29" s="123" t="s">
        <v>57</v>
      </c>
      <c r="B29" s="121" t="s">
        <v>58</v>
      </c>
      <c r="C29" s="121">
        <v>1</v>
      </c>
      <c r="D29" s="121">
        <v>0</v>
      </c>
      <c r="E29" s="124">
        <v>1637</v>
      </c>
      <c r="F29" s="124">
        <v>1425</v>
      </c>
      <c r="G29" s="124">
        <v>4067</v>
      </c>
      <c r="H29" s="124">
        <v>579</v>
      </c>
      <c r="I29" s="124">
        <v>690</v>
      </c>
      <c r="J29" s="124">
        <v>679</v>
      </c>
      <c r="K29" s="124">
        <v>1948</v>
      </c>
      <c r="L29" s="128">
        <v>0.47899999999999998</v>
      </c>
      <c r="M29" s="124">
        <v>444</v>
      </c>
      <c r="N29" s="125">
        <v>61.834000000000003</v>
      </c>
      <c r="O29" s="124">
        <v>1</v>
      </c>
      <c r="P29" s="125">
        <v>3.7999999999999999E-2</v>
      </c>
      <c r="Q29" s="124">
        <v>54</v>
      </c>
      <c r="R29" s="124">
        <v>12</v>
      </c>
      <c r="S29" s="124">
        <v>6</v>
      </c>
      <c r="T29" s="124">
        <v>1634</v>
      </c>
      <c r="U29" s="124">
        <v>1600</v>
      </c>
      <c r="V29" s="124">
        <v>1608</v>
      </c>
      <c r="W29" s="124">
        <v>4842</v>
      </c>
      <c r="X29" s="124">
        <v>1614</v>
      </c>
      <c r="Y29" s="124">
        <v>191</v>
      </c>
      <c r="Z29" s="124">
        <v>215</v>
      </c>
      <c r="AA29" s="124">
        <v>175</v>
      </c>
      <c r="AB29" s="124">
        <v>581</v>
      </c>
      <c r="AC29" s="124">
        <v>194</v>
      </c>
      <c r="AD29" s="128">
        <v>0.12</v>
      </c>
      <c r="AE29" s="124">
        <v>111</v>
      </c>
      <c r="AF29" s="124">
        <v>616</v>
      </c>
      <c r="AG29" s="125">
        <v>0.432</v>
      </c>
    </row>
    <row r="30" spans="1:33" x14ac:dyDescent="0.3">
      <c r="A30" s="123" t="s">
        <v>59</v>
      </c>
      <c r="B30" s="121" t="s">
        <v>60</v>
      </c>
      <c r="C30" s="121">
        <v>1</v>
      </c>
      <c r="D30" s="121">
        <v>0</v>
      </c>
      <c r="E30" s="124">
        <v>1955</v>
      </c>
      <c r="F30" s="124">
        <v>1640</v>
      </c>
      <c r="G30" s="124">
        <v>4748</v>
      </c>
      <c r="H30" s="124">
        <v>643</v>
      </c>
      <c r="I30" s="124">
        <v>674</v>
      </c>
      <c r="J30" s="124">
        <v>691</v>
      </c>
      <c r="K30" s="124">
        <v>2008</v>
      </c>
      <c r="L30" s="128">
        <v>0.4229</v>
      </c>
      <c r="M30" s="124">
        <v>451</v>
      </c>
      <c r="N30" s="125">
        <v>22.260999999999999</v>
      </c>
      <c r="O30" s="124">
        <v>1</v>
      </c>
      <c r="P30" s="125">
        <v>0</v>
      </c>
      <c r="Q30" s="124">
        <v>0</v>
      </c>
      <c r="R30" s="124">
        <v>22</v>
      </c>
      <c r="S30" s="124">
        <v>11</v>
      </c>
      <c r="T30" s="124">
        <v>1833</v>
      </c>
      <c r="U30" s="124">
        <v>1794</v>
      </c>
      <c r="V30" s="124">
        <v>1804</v>
      </c>
      <c r="W30" s="124">
        <v>5431</v>
      </c>
      <c r="X30" s="124">
        <v>1810</v>
      </c>
      <c r="Y30" s="124">
        <v>177</v>
      </c>
      <c r="Z30" s="124">
        <v>279</v>
      </c>
      <c r="AA30" s="124">
        <v>180</v>
      </c>
      <c r="AB30" s="124">
        <v>636</v>
      </c>
      <c r="AC30" s="124">
        <v>212</v>
      </c>
      <c r="AD30" s="128">
        <v>0.1171</v>
      </c>
      <c r="AE30" s="124">
        <v>125</v>
      </c>
      <c r="AF30" s="124">
        <v>589</v>
      </c>
      <c r="AG30" s="125">
        <v>0.35899999999999999</v>
      </c>
    </row>
    <row r="31" spans="1:33" x14ac:dyDescent="0.3">
      <c r="A31" s="123" t="s">
        <v>61</v>
      </c>
      <c r="B31" s="121" t="s">
        <v>62</v>
      </c>
      <c r="C31" s="121">
        <v>1</v>
      </c>
      <c r="D31" s="121">
        <v>0</v>
      </c>
      <c r="E31" s="124">
        <v>3086</v>
      </c>
      <c r="F31" s="124">
        <v>2543</v>
      </c>
      <c r="G31" s="124">
        <v>7368</v>
      </c>
      <c r="H31" s="124">
        <v>953</v>
      </c>
      <c r="I31" s="124">
        <v>962</v>
      </c>
      <c r="J31" s="124">
        <v>992</v>
      </c>
      <c r="K31" s="124">
        <v>2907</v>
      </c>
      <c r="L31" s="128">
        <v>0.39450000000000002</v>
      </c>
      <c r="M31" s="124">
        <v>652</v>
      </c>
      <c r="N31" s="125">
        <v>50.774999999999999</v>
      </c>
      <c r="O31" s="124">
        <v>1</v>
      </c>
      <c r="P31" s="125">
        <v>0</v>
      </c>
      <c r="Q31" s="124">
        <v>0</v>
      </c>
      <c r="R31" s="124">
        <v>80</v>
      </c>
      <c r="S31" s="124">
        <v>42</v>
      </c>
      <c r="T31" s="124">
        <v>2565</v>
      </c>
      <c r="U31" s="124">
        <v>2510</v>
      </c>
      <c r="V31" s="124">
        <v>2522</v>
      </c>
      <c r="W31" s="124">
        <v>7597</v>
      </c>
      <c r="X31" s="124">
        <v>2532</v>
      </c>
      <c r="Y31" s="124">
        <v>262</v>
      </c>
      <c r="Z31" s="124">
        <v>355</v>
      </c>
      <c r="AA31" s="124">
        <v>231</v>
      </c>
      <c r="AB31" s="124">
        <v>848</v>
      </c>
      <c r="AC31" s="124">
        <v>283</v>
      </c>
      <c r="AD31" s="128">
        <v>0.1116</v>
      </c>
      <c r="AE31" s="124">
        <v>184</v>
      </c>
      <c r="AF31" s="124">
        <v>879</v>
      </c>
      <c r="AG31" s="125">
        <v>0.34499999999999997</v>
      </c>
    </row>
    <row r="32" spans="1:33" x14ac:dyDescent="0.3">
      <c r="A32" s="123" t="s">
        <v>63</v>
      </c>
      <c r="B32" s="121" t="s">
        <v>64</v>
      </c>
      <c r="C32" s="121">
        <v>1</v>
      </c>
      <c r="D32" s="121">
        <v>0</v>
      </c>
      <c r="E32" s="124">
        <v>580</v>
      </c>
      <c r="F32" s="124">
        <v>483</v>
      </c>
      <c r="G32" s="124">
        <v>1348</v>
      </c>
      <c r="H32" s="124">
        <v>244</v>
      </c>
      <c r="I32" s="124">
        <v>275</v>
      </c>
      <c r="J32" s="124">
        <v>265</v>
      </c>
      <c r="K32" s="124">
        <v>784</v>
      </c>
      <c r="L32" s="128">
        <v>0.58160000000000001</v>
      </c>
      <c r="M32" s="124">
        <v>183</v>
      </c>
      <c r="N32" s="125">
        <v>120.607</v>
      </c>
      <c r="O32" s="124">
        <v>1</v>
      </c>
      <c r="P32" s="125">
        <v>0.41199999999999998</v>
      </c>
      <c r="Q32" s="124">
        <v>199</v>
      </c>
      <c r="R32" s="124">
        <v>12</v>
      </c>
      <c r="S32" s="124">
        <v>6</v>
      </c>
      <c r="T32" s="124">
        <v>526</v>
      </c>
      <c r="U32" s="124">
        <v>514</v>
      </c>
      <c r="V32" s="124">
        <v>517</v>
      </c>
      <c r="W32" s="124">
        <v>1557</v>
      </c>
      <c r="X32" s="124">
        <v>519</v>
      </c>
      <c r="Y32" s="124">
        <v>99</v>
      </c>
      <c r="Z32" s="124">
        <v>108</v>
      </c>
      <c r="AA32" s="124">
        <v>98</v>
      </c>
      <c r="AB32" s="124">
        <v>305</v>
      </c>
      <c r="AC32" s="124">
        <v>102</v>
      </c>
      <c r="AD32" s="128">
        <v>0.19589999999999999</v>
      </c>
      <c r="AE32" s="124">
        <v>62</v>
      </c>
      <c r="AF32" s="124">
        <v>451</v>
      </c>
      <c r="AG32" s="125">
        <v>0.93300000000000005</v>
      </c>
    </row>
    <row r="33" spans="1:33" x14ac:dyDescent="0.3">
      <c r="A33" s="123" t="s">
        <v>65</v>
      </c>
      <c r="B33" s="121" t="s">
        <v>66</v>
      </c>
      <c r="C33" s="121">
        <v>1</v>
      </c>
      <c r="D33" s="121">
        <v>0</v>
      </c>
      <c r="E33" s="124">
        <v>1660</v>
      </c>
      <c r="F33" s="124">
        <v>1350</v>
      </c>
      <c r="G33" s="124">
        <v>3967</v>
      </c>
      <c r="H33" s="124">
        <v>763</v>
      </c>
      <c r="I33" s="124">
        <v>780</v>
      </c>
      <c r="J33" s="124">
        <v>760</v>
      </c>
      <c r="K33" s="124">
        <v>2303</v>
      </c>
      <c r="L33" s="128">
        <v>0.58050000000000002</v>
      </c>
      <c r="M33" s="124">
        <v>509</v>
      </c>
      <c r="N33" s="125">
        <v>140.804</v>
      </c>
      <c r="O33" s="124">
        <v>1</v>
      </c>
      <c r="P33" s="125">
        <v>0.30199999999999999</v>
      </c>
      <c r="Q33" s="124">
        <v>408</v>
      </c>
      <c r="R33" s="124">
        <v>3</v>
      </c>
      <c r="S33" s="124">
        <v>1</v>
      </c>
      <c r="T33" s="124">
        <v>1478</v>
      </c>
      <c r="U33" s="124">
        <v>1447</v>
      </c>
      <c r="V33" s="124">
        <v>1455</v>
      </c>
      <c r="W33" s="124">
        <v>4380</v>
      </c>
      <c r="X33" s="124">
        <v>1460</v>
      </c>
      <c r="Y33" s="124">
        <v>208</v>
      </c>
      <c r="Z33" s="124">
        <v>383</v>
      </c>
      <c r="AA33" s="124">
        <v>208</v>
      </c>
      <c r="AB33" s="124">
        <v>799</v>
      </c>
      <c r="AC33" s="124">
        <v>266</v>
      </c>
      <c r="AD33" s="128">
        <v>0.18240000000000001</v>
      </c>
      <c r="AE33" s="124">
        <v>160</v>
      </c>
      <c r="AF33" s="124">
        <v>1080</v>
      </c>
      <c r="AG33" s="125">
        <v>0.8</v>
      </c>
    </row>
    <row r="34" spans="1:33" x14ac:dyDescent="0.3">
      <c r="A34" s="123" t="s">
        <v>67</v>
      </c>
      <c r="B34" s="121" t="s">
        <v>68</v>
      </c>
      <c r="C34" s="121">
        <v>1</v>
      </c>
      <c r="D34" s="121">
        <v>0</v>
      </c>
      <c r="E34" s="124">
        <v>4162</v>
      </c>
      <c r="F34" s="124">
        <v>3638</v>
      </c>
      <c r="G34" s="124">
        <v>10188</v>
      </c>
      <c r="H34" s="124">
        <v>1939</v>
      </c>
      <c r="I34" s="124">
        <v>2082</v>
      </c>
      <c r="J34" s="124">
        <v>2015</v>
      </c>
      <c r="K34" s="124">
        <v>6036</v>
      </c>
      <c r="L34" s="128">
        <v>0.59250000000000003</v>
      </c>
      <c r="M34" s="124">
        <v>1401</v>
      </c>
      <c r="N34" s="125">
        <v>28.561</v>
      </c>
      <c r="O34" s="124">
        <v>1</v>
      </c>
      <c r="P34" s="125">
        <v>0</v>
      </c>
      <c r="Q34" s="124">
        <v>0</v>
      </c>
      <c r="R34" s="124">
        <v>165</v>
      </c>
      <c r="S34" s="124">
        <v>87</v>
      </c>
      <c r="T34" s="124">
        <v>4483</v>
      </c>
      <c r="U34" s="124">
        <v>4383</v>
      </c>
      <c r="V34" s="124">
        <v>4406</v>
      </c>
      <c r="W34" s="124">
        <v>13272</v>
      </c>
      <c r="X34" s="124">
        <v>4424</v>
      </c>
      <c r="Y34" s="124">
        <v>709</v>
      </c>
      <c r="Z34" s="124">
        <v>1025</v>
      </c>
      <c r="AA34" s="124">
        <v>742</v>
      </c>
      <c r="AB34" s="124">
        <v>2476</v>
      </c>
      <c r="AC34" s="124">
        <v>825</v>
      </c>
      <c r="AD34" s="128">
        <v>0.18659999999999999</v>
      </c>
      <c r="AE34" s="124">
        <v>441</v>
      </c>
      <c r="AF34" s="124">
        <v>1930</v>
      </c>
      <c r="AG34" s="125">
        <v>0.53</v>
      </c>
    </row>
    <row r="35" spans="1:33" x14ac:dyDescent="0.3">
      <c r="A35" s="123" t="s">
        <v>69</v>
      </c>
      <c r="B35" s="121" t="s">
        <v>70</v>
      </c>
      <c r="C35" s="121">
        <v>1</v>
      </c>
      <c r="D35" s="121">
        <v>0</v>
      </c>
      <c r="E35" s="124">
        <v>2723</v>
      </c>
      <c r="F35" s="124">
        <v>2340</v>
      </c>
      <c r="G35" s="124">
        <v>6567</v>
      </c>
      <c r="H35" s="124">
        <v>1495</v>
      </c>
      <c r="I35" s="124">
        <v>1492</v>
      </c>
      <c r="J35" s="124">
        <v>1510</v>
      </c>
      <c r="K35" s="124">
        <v>4497</v>
      </c>
      <c r="L35" s="128">
        <v>0.68479999999999996</v>
      </c>
      <c r="M35" s="124">
        <v>1042</v>
      </c>
      <c r="N35" s="125">
        <v>21.395</v>
      </c>
      <c r="O35" s="124">
        <v>1</v>
      </c>
      <c r="P35" s="125">
        <v>0</v>
      </c>
      <c r="Q35" s="124">
        <v>0</v>
      </c>
      <c r="R35" s="124">
        <v>220</v>
      </c>
      <c r="S35" s="124">
        <v>116</v>
      </c>
      <c r="T35" s="124">
        <v>2653</v>
      </c>
      <c r="U35" s="124">
        <v>2598</v>
      </c>
      <c r="V35" s="124">
        <v>2611</v>
      </c>
      <c r="W35" s="124">
        <v>7862</v>
      </c>
      <c r="X35" s="124">
        <v>2621</v>
      </c>
      <c r="Y35" s="124">
        <v>523</v>
      </c>
      <c r="Z35" s="124">
        <v>790</v>
      </c>
      <c r="AA35" s="124">
        <v>618</v>
      </c>
      <c r="AB35" s="124">
        <v>1931</v>
      </c>
      <c r="AC35" s="124">
        <v>644</v>
      </c>
      <c r="AD35" s="128">
        <v>0.24560000000000001</v>
      </c>
      <c r="AE35" s="124">
        <v>374</v>
      </c>
      <c r="AF35" s="124">
        <v>1534</v>
      </c>
      <c r="AG35" s="125">
        <v>0.65500000000000003</v>
      </c>
    </row>
    <row r="36" spans="1:33" x14ac:dyDescent="0.3">
      <c r="A36" s="123" t="s">
        <v>71</v>
      </c>
      <c r="B36" s="121" t="s">
        <v>72</v>
      </c>
      <c r="C36" s="121">
        <v>1</v>
      </c>
      <c r="D36" s="121">
        <v>0</v>
      </c>
      <c r="E36" s="124">
        <v>4080</v>
      </c>
      <c r="F36" s="124">
        <v>3499</v>
      </c>
      <c r="G36" s="124">
        <v>9881</v>
      </c>
      <c r="H36" s="124">
        <v>971</v>
      </c>
      <c r="I36" s="124">
        <v>1094</v>
      </c>
      <c r="J36" s="124">
        <v>1158</v>
      </c>
      <c r="K36" s="124">
        <v>3223</v>
      </c>
      <c r="L36" s="128">
        <v>0.32619999999999999</v>
      </c>
      <c r="M36" s="124">
        <v>742</v>
      </c>
      <c r="N36" s="125">
        <v>53.548999999999999</v>
      </c>
      <c r="O36" s="124">
        <v>1</v>
      </c>
      <c r="P36" s="125">
        <v>0</v>
      </c>
      <c r="Q36" s="124">
        <v>0</v>
      </c>
      <c r="R36" s="124">
        <v>134</v>
      </c>
      <c r="S36" s="124">
        <v>71</v>
      </c>
      <c r="T36" s="124">
        <v>4023</v>
      </c>
      <c r="U36" s="124">
        <v>3927</v>
      </c>
      <c r="V36" s="124">
        <v>3949</v>
      </c>
      <c r="W36" s="124">
        <v>11899</v>
      </c>
      <c r="X36" s="124">
        <v>3966</v>
      </c>
      <c r="Y36" s="124">
        <v>283</v>
      </c>
      <c r="Z36" s="124">
        <v>461</v>
      </c>
      <c r="AA36" s="124">
        <v>359</v>
      </c>
      <c r="AB36" s="124">
        <v>1103</v>
      </c>
      <c r="AC36" s="124">
        <v>368</v>
      </c>
      <c r="AD36" s="128">
        <v>9.2700000000000005E-2</v>
      </c>
      <c r="AE36" s="124">
        <v>211</v>
      </c>
      <c r="AF36" s="124">
        <v>1025</v>
      </c>
      <c r="AG36" s="125">
        <v>0.29199999999999998</v>
      </c>
    </row>
    <row r="37" spans="1:33" x14ac:dyDescent="0.3">
      <c r="A37" s="123" t="s">
        <v>73</v>
      </c>
      <c r="B37" s="121" t="s">
        <v>74</v>
      </c>
      <c r="C37" s="121">
        <v>1</v>
      </c>
      <c r="D37" s="121">
        <v>0</v>
      </c>
      <c r="E37" s="124">
        <v>1797</v>
      </c>
      <c r="F37" s="124">
        <v>1462</v>
      </c>
      <c r="G37" s="124">
        <v>4515</v>
      </c>
      <c r="H37" s="124">
        <v>771</v>
      </c>
      <c r="I37" s="124">
        <v>676</v>
      </c>
      <c r="J37" s="124">
        <v>765</v>
      </c>
      <c r="K37" s="124">
        <v>2212</v>
      </c>
      <c r="L37" s="128">
        <v>0.4899</v>
      </c>
      <c r="M37" s="124">
        <v>466</v>
      </c>
      <c r="N37" s="125">
        <v>116.702</v>
      </c>
      <c r="O37" s="124">
        <v>1</v>
      </c>
      <c r="P37" s="125">
        <v>0.245</v>
      </c>
      <c r="Q37" s="124">
        <v>358</v>
      </c>
      <c r="R37" s="124">
        <v>13</v>
      </c>
      <c r="S37" s="124">
        <v>6</v>
      </c>
      <c r="T37" s="124">
        <v>1673</v>
      </c>
      <c r="U37" s="124">
        <v>1639</v>
      </c>
      <c r="V37" s="124">
        <v>1647</v>
      </c>
      <c r="W37" s="124">
        <v>4959</v>
      </c>
      <c r="X37" s="124">
        <v>1653</v>
      </c>
      <c r="Y37" s="124">
        <v>180</v>
      </c>
      <c r="Z37" s="124">
        <v>225</v>
      </c>
      <c r="AA37" s="124">
        <v>188</v>
      </c>
      <c r="AB37" s="124">
        <v>593</v>
      </c>
      <c r="AC37" s="124">
        <v>198</v>
      </c>
      <c r="AD37" s="128">
        <v>0.1196</v>
      </c>
      <c r="AE37" s="124">
        <v>114</v>
      </c>
      <c r="AF37" s="124">
        <v>946</v>
      </c>
      <c r="AG37" s="125">
        <v>0.64700000000000002</v>
      </c>
    </row>
    <row r="38" spans="1:33" x14ac:dyDescent="0.3">
      <c r="A38" s="123" t="s">
        <v>75</v>
      </c>
      <c r="B38" s="121" t="s">
        <v>76</v>
      </c>
      <c r="C38" s="121">
        <v>1</v>
      </c>
      <c r="D38" s="121">
        <v>0</v>
      </c>
      <c r="E38" s="124">
        <v>266</v>
      </c>
      <c r="F38" s="124">
        <v>185</v>
      </c>
      <c r="G38" s="124">
        <v>575</v>
      </c>
      <c r="H38" s="124">
        <v>93</v>
      </c>
      <c r="I38" s="124">
        <v>106</v>
      </c>
      <c r="J38" s="124">
        <v>77</v>
      </c>
      <c r="K38" s="124">
        <v>276</v>
      </c>
      <c r="L38" s="128">
        <v>0.48</v>
      </c>
      <c r="M38" s="124">
        <v>58</v>
      </c>
      <c r="N38" s="125">
        <v>63.820999999999998</v>
      </c>
      <c r="O38" s="124">
        <v>1</v>
      </c>
      <c r="P38" s="125">
        <v>0.434</v>
      </c>
      <c r="Q38" s="124">
        <v>80</v>
      </c>
      <c r="R38" s="124">
        <v>0</v>
      </c>
      <c r="S38" s="124">
        <v>0</v>
      </c>
      <c r="T38" s="124">
        <v>266</v>
      </c>
      <c r="U38" s="124">
        <v>260</v>
      </c>
      <c r="V38" s="124">
        <v>258</v>
      </c>
      <c r="W38" s="124">
        <v>784</v>
      </c>
      <c r="X38" s="124">
        <v>261</v>
      </c>
      <c r="Y38" s="124">
        <v>40</v>
      </c>
      <c r="Z38" s="124">
        <v>27</v>
      </c>
      <c r="AA38" s="124">
        <v>48</v>
      </c>
      <c r="AB38" s="124">
        <v>115</v>
      </c>
      <c r="AC38" s="124">
        <v>38</v>
      </c>
      <c r="AD38" s="128">
        <v>0.1467</v>
      </c>
      <c r="AE38" s="124">
        <v>18</v>
      </c>
      <c r="AF38" s="124">
        <v>157</v>
      </c>
      <c r="AG38" s="125">
        <v>0.84799999999999998</v>
      </c>
    </row>
    <row r="39" spans="1:33" x14ac:dyDescent="0.3">
      <c r="A39" s="123" t="s">
        <v>77</v>
      </c>
      <c r="B39" s="121" t="s">
        <v>78</v>
      </c>
      <c r="C39" s="121">
        <v>1</v>
      </c>
      <c r="D39" s="121">
        <v>0</v>
      </c>
      <c r="E39" s="124">
        <v>1165</v>
      </c>
      <c r="F39" s="124">
        <v>1007</v>
      </c>
      <c r="G39" s="124">
        <v>3066</v>
      </c>
      <c r="H39" s="124">
        <v>211</v>
      </c>
      <c r="I39" s="124">
        <v>442</v>
      </c>
      <c r="J39" s="124">
        <v>437</v>
      </c>
      <c r="K39" s="124">
        <v>1090</v>
      </c>
      <c r="L39" s="128">
        <v>0.35549999999999998</v>
      </c>
      <c r="M39" s="124">
        <v>233</v>
      </c>
      <c r="N39" s="125">
        <v>119.43300000000001</v>
      </c>
      <c r="O39" s="124">
        <v>1</v>
      </c>
      <c r="P39" s="125">
        <v>0.32500000000000001</v>
      </c>
      <c r="Q39" s="124">
        <v>327</v>
      </c>
      <c r="R39" s="124">
        <v>2</v>
      </c>
      <c r="S39" s="124">
        <v>1</v>
      </c>
      <c r="T39" s="124">
        <v>1219</v>
      </c>
      <c r="U39" s="124">
        <v>1189</v>
      </c>
      <c r="V39" s="124">
        <v>1182</v>
      </c>
      <c r="W39" s="124">
        <v>3590</v>
      </c>
      <c r="X39" s="124">
        <v>1197</v>
      </c>
      <c r="Y39" s="124">
        <v>167</v>
      </c>
      <c r="Z39" s="124">
        <v>163</v>
      </c>
      <c r="AA39" s="124">
        <v>188</v>
      </c>
      <c r="AB39" s="124">
        <v>518</v>
      </c>
      <c r="AC39" s="124">
        <v>173</v>
      </c>
      <c r="AD39" s="128">
        <v>0.14430000000000001</v>
      </c>
      <c r="AE39" s="124">
        <v>94</v>
      </c>
      <c r="AF39" s="124">
        <v>656</v>
      </c>
      <c r="AG39" s="125">
        <v>0.65100000000000002</v>
      </c>
    </row>
    <row r="40" spans="1:33" x14ac:dyDescent="0.3">
      <c r="A40" s="123" t="s">
        <v>79</v>
      </c>
      <c r="B40" s="121" t="s">
        <v>80</v>
      </c>
      <c r="C40" s="121">
        <v>1</v>
      </c>
      <c r="D40" s="121">
        <v>0</v>
      </c>
      <c r="E40" s="124">
        <v>521</v>
      </c>
      <c r="F40" s="124">
        <v>500</v>
      </c>
      <c r="G40" s="124">
        <v>1603</v>
      </c>
      <c r="H40" s="124">
        <v>199</v>
      </c>
      <c r="I40" s="124">
        <v>219</v>
      </c>
      <c r="J40" s="124">
        <v>179</v>
      </c>
      <c r="K40" s="124">
        <v>597</v>
      </c>
      <c r="L40" s="128">
        <v>0.37240000000000001</v>
      </c>
      <c r="M40" s="124">
        <v>121</v>
      </c>
      <c r="N40" s="125">
        <v>111.148</v>
      </c>
      <c r="O40" s="124">
        <v>1</v>
      </c>
      <c r="P40" s="125">
        <v>0.40200000000000002</v>
      </c>
      <c r="Q40" s="124">
        <v>201</v>
      </c>
      <c r="R40" s="124">
        <v>0</v>
      </c>
      <c r="S40" s="124">
        <v>0</v>
      </c>
      <c r="T40" s="124">
        <v>478</v>
      </c>
      <c r="U40" s="124">
        <v>467</v>
      </c>
      <c r="V40" s="124">
        <v>464</v>
      </c>
      <c r="W40" s="124">
        <v>1409</v>
      </c>
      <c r="X40" s="124">
        <v>470</v>
      </c>
      <c r="Y40" s="124">
        <v>70</v>
      </c>
      <c r="Z40" s="124">
        <v>53</v>
      </c>
      <c r="AA40" s="124">
        <v>71</v>
      </c>
      <c r="AB40" s="124">
        <v>194</v>
      </c>
      <c r="AC40" s="124">
        <v>65</v>
      </c>
      <c r="AD40" s="128">
        <v>0.13769999999999999</v>
      </c>
      <c r="AE40" s="124">
        <v>45</v>
      </c>
      <c r="AF40" s="124">
        <v>368</v>
      </c>
      <c r="AG40" s="125">
        <v>0.73599999999999999</v>
      </c>
    </row>
    <row r="41" spans="1:33" x14ac:dyDescent="0.3">
      <c r="A41" s="123" t="s">
        <v>81</v>
      </c>
      <c r="B41" s="121" t="s">
        <v>82</v>
      </c>
      <c r="C41" s="121">
        <v>1</v>
      </c>
      <c r="D41" s="121">
        <v>0</v>
      </c>
      <c r="E41" s="124">
        <v>758</v>
      </c>
      <c r="F41" s="124">
        <v>620</v>
      </c>
      <c r="G41" s="124">
        <v>1654</v>
      </c>
      <c r="H41" s="124">
        <v>284</v>
      </c>
      <c r="I41" s="124">
        <v>298</v>
      </c>
      <c r="J41" s="124">
        <v>288</v>
      </c>
      <c r="K41" s="124">
        <v>870</v>
      </c>
      <c r="L41" s="128">
        <v>0.52600000000000002</v>
      </c>
      <c r="M41" s="124">
        <v>212</v>
      </c>
      <c r="N41" s="125">
        <v>127.634</v>
      </c>
      <c r="O41" s="124">
        <v>1</v>
      </c>
      <c r="P41" s="125">
        <v>0.39500000000000002</v>
      </c>
      <c r="Q41" s="124">
        <v>245</v>
      </c>
      <c r="R41" s="124">
        <v>0</v>
      </c>
      <c r="S41" s="124">
        <v>0</v>
      </c>
      <c r="T41" s="124">
        <v>756</v>
      </c>
      <c r="U41" s="124">
        <v>737</v>
      </c>
      <c r="V41" s="124">
        <v>733</v>
      </c>
      <c r="W41" s="124">
        <v>2226</v>
      </c>
      <c r="X41" s="124">
        <v>742</v>
      </c>
      <c r="Y41" s="124">
        <v>144</v>
      </c>
      <c r="Z41" s="124">
        <v>143</v>
      </c>
      <c r="AA41" s="124">
        <v>178</v>
      </c>
      <c r="AB41" s="124">
        <v>465</v>
      </c>
      <c r="AC41" s="124">
        <v>155</v>
      </c>
      <c r="AD41" s="128">
        <v>0.2089</v>
      </c>
      <c r="AE41" s="124">
        <v>84</v>
      </c>
      <c r="AF41" s="124">
        <v>542</v>
      </c>
      <c r="AG41" s="125">
        <v>0.874</v>
      </c>
    </row>
    <row r="42" spans="1:33" x14ac:dyDescent="0.3">
      <c r="A42" s="123" t="s">
        <v>83</v>
      </c>
      <c r="B42" s="121" t="s">
        <v>84</v>
      </c>
      <c r="C42" s="121">
        <v>1</v>
      </c>
      <c r="D42" s="121">
        <v>0</v>
      </c>
      <c r="E42" s="124">
        <v>467</v>
      </c>
      <c r="F42" s="124">
        <v>349</v>
      </c>
      <c r="G42" s="124">
        <v>1066</v>
      </c>
      <c r="H42" s="124">
        <v>197</v>
      </c>
      <c r="I42" s="124">
        <v>207</v>
      </c>
      <c r="J42" s="124">
        <v>160</v>
      </c>
      <c r="K42" s="124">
        <v>564</v>
      </c>
      <c r="L42" s="128">
        <v>0.52910000000000001</v>
      </c>
      <c r="M42" s="124">
        <v>120</v>
      </c>
      <c r="N42" s="125">
        <v>57.264000000000003</v>
      </c>
      <c r="O42" s="124">
        <v>1</v>
      </c>
      <c r="P42" s="125">
        <v>0.371</v>
      </c>
      <c r="Q42" s="124">
        <v>129</v>
      </c>
      <c r="R42" s="124">
        <v>0</v>
      </c>
      <c r="S42" s="124">
        <v>0</v>
      </c>
      <c r="T42" s="124">
        <v>440</v>
      </c>
      <c r="U42" s="124">
        <v>429</v>
      </c>
      <c r="V42" s="124">
        <v>427</v>
      </c>
      <c r="W42" s="124">
        <v>1296</v>
      </c>
      <c r="X42" s="124">
        <v>432</v>
      </c>
      <c r="Y42" s="124">
        <v>82</v>
      </c>
      <c r="Z42" s="124">
        <v>71</v>
      </c>
      <c r="AA42" s="124">
        <v>94</v>
      </c>
      <c r="AB42" s="124">
        <v>247</v>
      </c>
      <c r="AC42" s="124">
        <v>82</v>
      </c>
      <c r="AD42" s="128">
        <v>0.19059999999999999</v>
      </c>
      <c r="AE42" s="124">
        <v>43</v>
      </c>
      <c r="AF42" s="124">
        <v>293</v>
      </c>
      <c r="AG42" s="125">
        <v>0.83899999999999997</v>
      </c>
    </row>
    <row r="43" spans="1:33" x14ac:dyDescent="0.3">
      <c r="A43" s="123" t="s">
        <v>85</v>
      </c>
      <c r="B43" s="121" t="s">
        <v>86</v>
      </c>
      <c r="C43" s="121">
        <v>1</v>
      </c>
      <c r="D43" s="121">
        <v>0</v>
      </c>
      <c r="E43" s="124">
        <v>1024</v>
      </c>
      <c r="F43" s="124">
        <v>791</v>
      </c>
      <c r="G43" s="124">
        <v>2350</v>
      </c>
      <c r="H43" s="124">
        <v>389</v>
      </c>
      <c r="I43" s="124">
        <v>439</v>
      </c>
      <c r="J43" s="124">
        <v>455</v>
      </c>
      <c r="K43" s="124">
        <v>1283</v>
      </c>
      <c r="L43" s="128">
        <v>0.54600000000000004</v>
      </c>
      <c r="M43" s="124">
        <v>281</v>
      </c>
      <c r="N43" s="125">
        <v>182.745</v>
      </c>
      <c r="O43" s="124">
        <v>1</v>
      </c>
      <c r="P43" s="125">
        <v>0.40600000000000003</v>
      </c>
      <c r="Q43" s="124">
        <v>321</v>
      </c>
      <c r="R43" s="124">
        <v>0</v>
      </c>
      <c r="S43" s="124">
        <v>0</v>
      </c>
      <c r="T43" s="124">
        <v>1115</v>
      </c>
      <c r="U43" s="124">
        <v>1087</v>
      </c>
      <c r="V43" s="124">
        <v>1081</v>
      </c>
      <c r="W43" s="124">
        <v>3283</v>
      </c>
      <c r="X43" s="124">
        <v>1094</v>
      </c>
      <c r="Y43" s="124">
        <v>161</v>
      </c>
      <c r="Z43" s="124">
        <v>157</v>
      </c>
      <c r="AA43" s="124">
        <v>241</v>
      </c>
      <c r="AB43" s="124">
        <v>559</v>
      </c>
      <c r="AC43" s="124">
        <v>186</v>
      </c>
      <c r="AD43" s="128">
        <v>0.17030000000000001</v>
      </c>
      <c r="AE43" s="124">
        <v>88</v>
      </c>
      <c r="AF43" s="124">
        <v>691</v>
      </c>
      <c r="AG43" s="125">
        <v>0.873</v>
      </c>
    </row>
    <row r="44" spans="1:33" x14ac:dyDescent="0.3">
      <c r="A44" s="123" t="s">
        <v>87</v>
      </c>
      <c r="B44" s="121" t="s">
        <v>88</v>
      </c>
      <c r="C44" s="121">
        <v>1</v>
      </c>
      <c r="D44" s="121">
        <v>0</v>
      </c>
      <c r="E44" s="124">
        <v>2229</v>
      </c>
      <c r="F44" s="124">
        <v>1816</v>
      </c>
      <c r="G44" s="124">
        <v>5402</v>
      </c>
      <c r="H44" s="124">
        <v>1003</v>
      </c>
      <c r="I44" s="124">
        <v>1079</v>
      </c>
      <c r="J44" s="124">
        <v>1110</v>
      </c>
      <c r="K44" s="124">
        <v>3192</v>
      </c>
      <c r="L44" s="128">
        <v>0.59089999999999998</v>
      </c>
      <c r="M44" s="124">
        <v>697</v>
      </c>
      <c r="N44" s="125">
        <v>18.923999999999999</v>
      </c>
      <c r="O44" s="124">
        <v>1</v>
      </c>
      <c r="P44" s="125">
        <v>0</v>
      </c>
      <c r="Q44" s="124">
        <v>0</v>
      </c>
      <c r="R44" s="124">
        <v>8</v>
      </c>
      <c r="S44" s="124">
        <v>4</v>
      </c>
      <c r="T44" s="124">
        <v>2401</v>
      </c>
      <c r="U44" s="124">
        <v>2342</v>
      </c>
      <c r="V44" s="124">
        <v>2328</v>
      </c>
      <c r="W44" s="124">
        <v>7071</v>
      </c>
      <c r="X44" s="124">
        <v>2357</v>
      </c>
      <c r="Y44" s="124">
        <v>570</v>
      </c>
      <c r="Z44" s="124">
        <v>509</v>
      </c>
      <c r="AA44" s="124">
        <v>650</v>
      </c>
      <c r="AB44" s="124">
        <v>1729</v>
      </c>
      <c r="AC44" s="124">
        <v>576</v>
      </c>
      <c r="AD44" s="128">
        <v>0.2445</v>
      </c>
      <c r="AE44" s="124">
        <v>289</v>
      </c>
      <c r="AF44" s="124">
        <v>991</v>
      </c>
      <c r="AG44" s="125">
        <v>0.54500000000000004</v>
      </c>
    </row>
    <row r="45" spans="1:33" x14ac:dyDescent="0.3">
      <c r="A45" s="123" t="s">
        <v>89</v>
      </c>
      <c r="B45" s="121" t="s">
        <v>90</v>
      </c>
      <c r="C45" s="121">
        <v>1</v>
      </c>
      <c r="D45" s="121">
        <v>0</v>
      </c>
      <c r="E45" s="124">
        <v>1374</v>
      </c>
      <c r="F45" s="124">
        <v>1038</v>
      </c>
      <c r="G45" s="124">
        <v>3060</v>
      </c>
      <c r="H45" s="124">
        <v>581</v>
      </c>
      <c r="I45" s="124">
        <v>645</v>
      </c>
      <c r="J45" s="124">
        <v>613</v>
      </c>
      <c r="K45" s="124">
        <v>1839</v>
      </c>
      <c r="L45" s="128">
        <v>0.60099999999999998</v>
      </c>
      <c r="M45" s="124">
        <v>405</v>
      </c>
      <c r="N45" s="125">
        <v>96.245999999999995</v>
      </c>
      <c r="O45" s="124">
        <v>1</v>
      </c>
      <c r="P45" s="125">
        <v>0.27900000000000003</v>
      </c>
      <c r="Q45" s="124">
        <v>290</v>
      </c>
      <c r="R45" s="124">
        <v>0</v>
      </c>
      <c r="S45" s="124">
        <v>0</v>
      </c>
      <c r="T45" s="124">
        <v>1338</v>
      </c>
      <c r="U45" s="124">
        <v>1309</v>
      </c>
      <c r="V45" s="124">
        <v>1310</v>
      </c>
      <c r="W45" s="124">
        <v>3957</v>
      </c>
      <c r="X45" s="124">
        <v>1319</v>
      </c>
      <c r="Y45" s="124">
        <v>257</v>
      </c>
      <c r="Z45" s="124">
        <v>218</v>
      </c>
      <c r="AA45" s="124">
        <v>255</v>
      </c>
      <c r="AB45" s="124">
        <v>730</v>
      </c>
      <c r="AC45" s="124">
        <v>243</v>
      </c>
      <c r="AD45" s="128">
        <v>0.1845</v>
      </c>
      <c r="AE45" s="124">
        <v>124</v>
      </c>
      <c r="AF45" s="124">
        <v>820</v>
      </c>
      <c r="AG45" s="125">
        <v>0.78900000000000003</v>
      </c>
    </row>
    <row r="46" spans="1:33" x14ac:dyDescent="0.3">
      <c r="A46" s="123" t="s">
        <v>91</v>
      </c>
      <c r="B46" s="121" t="s">
        <v>92</v>
      </c>
      <c r="C46" s="121">
        <v>1</v>
      </c>
      <c r="D46" s="121">
        <v>0</v>
      </c>
      <c r="E46" s="124">
        <v>792</v>
      </c>
      <c r="F46" s="124">
        <v>946</v>
      </c>
      <c r="G46" s="124">
        <v>2816</v>
      </c>
      <c r="H46" s="124">
        <v>405</v>
      </c>
      <c r="I46" s="124">
        <v>464</v>
      </c>
      <c r="J46" s="124">
        <v>453</v>
      </c>
      <c r="K46" s="124">
        <v>1322</v>
      </c>
      <c r="L46" s="128">
        <v>0.46949999999999997</v>
      </c>
      <c r="M46" s="124">
        <v>289</v>
      </c>
      <c r="N46" s="125">
        <v>72.384</v>
      </c>
      <c r="O46" s="124">
        <v>1</v>
      </c>
      <c r="P46" s="125">
        <v>0.23400000000000001</v>
      </c>
      <c r="Q46" s="124">
        <v>221</v>
      </c>
      <c r="R46" s="124">
        <v>0</v>
      </c>
      <c r="S46" s="124">
        <v>0</v>
      </c>
      <c r="T46" s="124">
        <v>758</v>
      </c>
      <c r="U46" s="124">
        <v>741</v>
      </c>
      <c r="V46" s="124">
        <v>738</v>
      </c>
      <c r="W46" s="124">
        <v>2237</v>
      </c>
      <c r="X46" s="124">
        <v>746</v>
      </c>
      <c r="Y46" s="124">
        <v>111</v>
      </c>
      <c r="Z46" s="124">
        <v>100</v>
      </c>
      <c r="AA46" s="124">
        <v>118</v>
      </c>
      <c r="AB46" s="124">
        <v>329</v>
      </c>
      <c r="AC46" s="124">
        <v>110</v>
      </c>
      <c r="AD46" s="128">
        <v>0.14710000000000001</v>
      </c>
      <c r="AE46" s="124">
        <v>90</v>
      </c>
      <c r="AF46" s="124">
        <v>601</v>
      </c>
      <c r="AG46" s="125">
        <v>0.63500000000000001</v>
      </c>
    </row>
    <row r="47" spans="1:33" x14ac:dyDescent="0.3">
      <c r="A47" s="123" t="s">
        <v>93</v>
      </c>
      <c r="B47" s="121" t="s">
        <v>94</v>
      </c>
      <c r="C47" s="121">
        <v>1</v>
      </c>
      <c r="D47" s="121">
        <v>0</v>
      </c>
      <c r="E47" s="124">
        <v>926</v>
      </c>
      <c r="F47" s="124">
        <v>774</v>
      </c>
      <c r="G47" s="124">
        <v>2385</v>
      </c>
      <c r="H47" s="124">
        <v>403</v>
      </c>
      <c r="I47" s="124">
        <v>395</v>
      </c>
      <c r="J47" s="124">
        <v>379</v>
      </c>
      <c r="K47" s="124">
        <v>1177</v>
      </c>
      <c r="L47" s="128">
        <v>0.49349999999999999</v>
      </c>
      <c r="M47" s="124">
        <v>248</v>
      </c>
      <c r="N47" s="125">
        <v>261.68299999999999</v>
      </c>
      <c r="O47" s="124">
        <v>1</v>
      </c>
      <c r="P47" s="125">
        <v>0.433</v>
      </c>
      <c r="Q47" s="124">
        <v>335</v>
      </c>
      <c r="R47" s="124">
        <v>0</v>
      </c>
      <c r="S47" s="124">
        <v>0</v>
      </c>
      <c r="T47" s="124">
        <v>1295</v>
      </c>
      <c r="U47" s="124">
        <v>1263</v>
      </c>
      <c r="V47" s="124">
        <v>1257</v>
      </c>
      <c r="W47" s="124">
        <v>3815</v>
      </c>
      <c r="X47" s="124">
        <v>1272</v>
      </c>
      <c r="Y47" s="124">
        <v>235</v>
      </c>
      <c r="Z47" s="124">
        <v>225</v>
      </c>
      <c r="AA47" s="124">
        <v>276</v>
      </c>
      <c r="AB47" s="124">
        <v>736</v>
      </c>
      <c r="AC47" s="124">
        <v>245</v>
      </c>
      <c r="AD47" s="128">
        <v>0.19289999999999999</v>
      </c>
      <c r="AE47" s="124">
        <v>97</v>
      </c>
      <c r="AF47" s="124">
        <v>681</v>
      </c>
      <c r="AG47" s="125">
        <v>0.879</v>
      </c>
    </row>
    <row r="48" spans="1:33" x14ac:dyDescent="0.3">
      <c r="A48" s="123" t="s">
        <v>95</v>
      </c>
      <c r="B48" s="121" t="s">
        <v>96</v>
      </c>
      <c r="C48" s="121">
        <v>1</v>
      </c>
      <c r="D48" s="121">
        <v>0</v>
      </c>
      <c r="E48" s="124">
        <v>1578</v>
      </c>
      <c r="F48" s="124">
        <v>1341</v>
      </c>
      <c r="G48" s="124">
        <v>3718</v>
      </c>
      <c r="H48" s="124">
        <v>884</v>
      </c>
      <c r="I48" s="124">
        <v>884</v>
      </c>
      <c r="J48" s="124">
        <v>936</v>
      </c>
      <c r="K48" s="124">
        <v>2704</v>
      </c>
      <c r="L48" s="128">
        <v>0.72729999999999995</v>
      </c>
      <c r="M48" s="124">
        <v>634</v>
      </c>
      <c r="N48" s="125">
        <v>69.066999999999993</v>
      </c>
      <c r="O48" s="124">
        <v>1</v>
      </c>
      <c r="P48" s="125">
        <v>0.109</v>
      </c>
      <c r="Q48" s="124">
        <v>146</v>
      </c>
      <c r="R48" s="124">
        <v>1</v>
      </c>
      <c r="S48" s="124">
        <v>0</v>
      </c>
      <c r="T48" s="124">
        <v>1393</v>
      </c>
      <c r="U48" s="124">
        <v>1358</v>
      </c>
      <c r="V48" s="124">
        <v>1351</v>
      </c>
      <c r="W48" s="124">
        <v>4102</v>
      </c>
      <c r="X48" s="124">
        <v>1367</v>
      </c>
      <c r="Y48" s="124">
        <v>380</v>
      </c>
      <c r="Z48" s="124">
        <v>269</v>
      </c>
      <c r="AA48" s="124">
        <v>399</v>
      </c>
      <c r="AB48" s="124">
        <v>1048</v>
      </c>
      <c r="AC48" s="124">
        <v>349</v>
      </c>
      <c r="AD48" s="128">
        <v>0.2555</v>
      </c>
      <c r="AE48" s="124">
        <v>223</v>
      </c>
      <c r="AF48" s="124">
        <v>1005</v>
      </c>
      <c r="AG48" s="125">
        <v>0.749</v>
      </c>
    </row>
    <row r="49" spans="1:33" x14ac:dyDescent="0.3">
      <c r="A49" s="123" t="s">
        <v>97</v>
      </c>
      <c r="B49" s="121" t="s">
        <v>98</v>
      </c>
      <c r="C49" s="121">
        <v>1</v>
      </c>
      <c r="D49" s="121">
        <v>0</v>
      </c>
      <c r="E49" s="124">
        <v>2572</v>
      </c>
      <c r="F49" s="124">
        <v>2073</v>
      </c>
      <c r="G49" s="124">
        <v>6350</v>
      </c>
      <c r="H49" s="124">
        <v>1163</v>
      </c>
      <c r="I49" s="124">
        <v>1058</v>
      </c>
      <c r="J49" s="124">
        <v>1094</v>
      </c>
      <c r="K49" s="124">
        <v>3315</v>
      </c>
      <c r="L49" s="128">
        <v>0.52200000000000002</v>
      </c>
      <c r="M49" s="124">
        <v>704</v>
      </c>
      <c r="N49" s="125">
        <v>229.245</v>
      </c>
      <c r="O49" s="124">
        <v>1</v>
      </c>
      <c r="P49" s="125">
        <v>0.313</v>
      </c>
      <c r="Q49" s="124">
        <v>649</v>
      </c>
      <c r="R49" s="124">
        <v>6</v>
      </c>
      <c r="S49" s="124">
        <v>3</v>
      </c>
      <c r="T49" s="124">
        <v>2525</v>
      </c>
      <c r="U49" s="124">
        <v>2458</v>
      </c>
      <c r="V49" s="124">
        <v>2453</v>
      </c>
      <c r="W49" s="124">
        <v>7436</v>
      </c>
      <c r="X49" s="124">
        <v>2479</v>
      </c>
      <c r="Y49" s="124">
        <v>404</v>
      </c>
      <c r="Z49" s="124">
        <v>350</v>
      </c>
      <c r="AA49" s="124">
        <v>372</v>
      </c>
      <c r="AB49" s="124">
        <v>1126</v>
      </c>
      <c r="AC49" s="124">
        <v>375</v>
      </c>
      <c r="AD49" s="128">
        <v>0.15140000000000001</v>
      </c>
      <c r="AE49" s="124">
        <v>204</v>
      </c>
      <c r="AF49" s="124">
        <v>1560</v>
      </c>
      <c r="AG49" s="125">
        <v>0.752</v>
      </c>
    </row>
    <row r="50" spans="1:33" x14ac:dyDescent="0.3">
      <c r="A50" s="123" t="s">
        <v>99</v>
      </c>
      <c r="B50" s="121" t="s">
        <v>100</v>
      </c>
      <c r="C50" s="121">
        <v>1</v>
      </c>
      <c r="D50" s="121">
        <v>0</v>
      </c>
      <c r="E50" s="124">
        <v>4512</v>
      </c>
      <c r="F50" s="124">
        <v>3792</v>
      </c>
      <c r="G50" s="124">
        <v>11411</v>
      </c>
      <c r="H50" s="124">
        <v>2211</v>
      </c>
      <c r="I50" s="124">
        <v>2412</v>
      </c>
      <c r="J50" s="124">
        <v>2481</v>
      </c>
      <c r="K50" s="124">
        <v>7104</v>
      </c>
      <c r="L50" s="128">
        <v>0.62260000000000004</v>
      </c>
      <c r="M50" s="124">
        <v>1535</v>
      </c>
      <c r="N50" s="125">
        <v>37.082999999999998</v>
      </c>
      <c r="O50" s="124">
        <v>1</v>
      </c>
      <c r="P50" s="125">
        <v>0</v>
      </c>
      <c r="Q50" s="124">
        <v>0</v>
      </c>
      <c r="R50" s="124">
        <v>45</v>
      </c>
      <c r="S50" s="124">
        <v>23</v>
      </c>
      <c r="T50" s="124">
        <v>4394</v>
      </c>
      <c r="U50" s="124">
        <v>4289</v>
      </c>
      <c r="V50" s="124">
        <v>4292</v>
      </c>
      <c r="W50" s="124">
        <v>12975</v>
      </c>
      <c r="X50" s="124">
        <v>4325</v>
      </c>
      <c r="Y50" s="124">
        <v>1069</v>
      </c>
      <c r="Z50" s="124">
        <v>933</v>
      </c>
      <c r="AA50" s="124">
        <v>981</v>
      </c>
      <c r="AB50" s="124">
        <v>2983</v>
      </c>
      <c r="AC50" s="124">
        <v>994</v>
      </c>
      <c r="AD50" s="128">
        <v>0.22989999999999999</v>
      </c>
      <c r="AE50" s="124">
        <v>567</v>
      </c>
      <c r="AF50" s="124">
        <v>2127</v>
      </c>
      <c r="AG50" s="125">
        <v>0.56000000000000005</v>
      </c>
    </row>
    <row r="51" spans="1:33" x14ac:dyDescent="0.3">
      <c r="A51" s="123" t="s">
        <v>101</v>
      </c>
      <c r="B51" s="121" t="s">
        <v>102</v>
      </c>
      <c r="C51" s="121">
        <v>1</v>
      </c>
      <c r="D51" s="121">
        <v>0</v>
      </c>
      <c r="E51" s="124">
        <v>829</v>
      </c>
      <c r="F51" s="124">
        <v>676</v>
      </c>
      <c r="G51" s="124">
        <v>2030</v>
      </c>
      <c r="H51" s="124">
        <v>225</v>
      </c>
      <c r="I51" s="124">
        <v>268</v>
      </c>
      <c r="J51" s="124">
        <v>260</v>
      </c>
      <c r="K51" s="124">
        <v>753</v>
      </c>
      <c r="L51" s="128">
        <v>0.37090000000000001</v>
      </c>
      <c r="M51" s="124">
        <v>163</v>
      </c>
      <c r="N51" s="125">
        <v>43.042000000000002</v>
      </c>
      <c r="O51" s="124">
        <v>1</v>
      </c>
      <c r="P51" s="125">
        <v>0.182</v>
      </c>
      <c r="Q51" s="124">
        <v>123</v>
      </c>
      <c r="R51" s="124">
        <v>4</v>
      </c>
      <c r="S51" s="124">
        <v>2</v>
      </c>
      <c r="T51" s="124">
        <v>798</v>
      </c>
      <c r="U51" s="124">
        <v>779</v>
      </c>
      <c r="V51" s="124">
        <v>779</v>
      </c>
      <c r="W51" s="124">
        <v>2356</v>
      </c>
      <c r="X51" s="124">
        <v>785</v>
      </c>
      <c r="Y51" s="124">
        <v>86</v>
      </c>
      <c r="Z51" s="124">
        <v>64</v>
      </c>
      <c r="AA51" s="124">
        <v>72</v>
      </c>
      <c r="AB51" s="124">
        <v>222</v>
      </c>
      <c r="AC51" s="124">
        <v>74</v>
      </c>
      <c r="AD51" s="128">
        <v>9.4200000000000006E-2</v>
      </c>
      <c r="AE51" s="124">
        <v>41</v>
      </c>
      <c r="AF51" s="124">
        <v>330</v>
      </c>
      <c r="AG51" s="125">
        <v>0.48799999999999999</v>
      </c>
    </row>
    <row r="52" spans="1:33" x14ac:dyDescent="0.3">
      <c r="A52" s="123" t="s">
        <v>103</v>
      </c>
      <c r="B52" s="121" t="s">
        <v>104</v>
      </c>
      <c r="C52" s="121">
        <v>1</v>
      </c>
      <c r="D52" s="121">
        <v>0</v>
      </c>
      <c r="E52" s="124">
        <v>967</v>
      </c>
      <c r="F52" s="124">
        <v>822</v>
      </c>
      <c r="G52" s="124">
        <v>2454</v>
      </c>
      <c r="H52" s="124">
        <v>407</v>
      </c>
      <c r="I52" s="124">
        <v>404</v>
      </c>
      <c r="J52" s="124">
        <v>397</v>
      </c>
      <c r="K52" s="124">
        <v>1208</v>
      </c>
      <c r="L52" s="128">
        <v>0.49230000000000002</v>
      </c>
      <c r="M52" s="124">
        <v>263</v>
      </c>
      <c r="N52" s="125">
        <v>96.897999999999996</v>
      </c>
      <c r="O52" s="124">
        <v>1</v>
      </c>
      <c r="P52" s="125">
        <v>0.32400000000000001</v>
      </c>
      <c r="Q52" s="124">
        <v>266</v>
      </c>
      <c r="R52" s="124">
        <v>1</v>
      </c>
      <c r="S52" s="124">
        <v>0</v>
      </c>
      <c r="T52" s="124">
        <v>970</v>
      </c>
      <c r="U52" s="124">
        <v>947</v>
      </c>
      <c r="V52" s="124">
        <v>948</v>
      </c>
      <c r="W52" s="124">
        <v>2865</v>
      </c>
      <c r="X52" s="124">
        <v>955</v>
      </c>
      <c r="Y52" s="124">
        <v>147</v>
      </c>
      <c r="Z52" s="124">
        <v>99</v>
      </c>
      <c r="AA52" s="124">
        <v>112</v>
      </c>
      <c r="AB52" s="124">
        <v>358</v>
      </c>
      <c r="AC52" s="124">
        <v>119</v>
      </c>
      <c r="AD52" s="128">
        <v>0.125</v>
      </c>
      <c r="AE52" s="124">
        <v>67</v>
      </c>
      <c r="AF52" s="124">
        <v>598</v>
      </c>
      <c r="AG52" s="125">
        <v>0.72699999999999998</v>
      </c>
    </row>
    <row r="53" spans="1:33" x14ac:dyDescent="0.3">
      <c r="A53" s="123" t="s">
        <v>105</v>
      </c>
      <c r="B53" s="121" t="s">
        <v>106</v>
      </c>
      <c r="C53" s="121">
        <v>1</v>
      </c>
      <c r="D53" s="121">
        <v>0</v>
      </c>
      <c r="E53" s="124">
        <v>726</v>
      </c>
      <c r="F53" s="124">
        <v>630</v>
      </c>
      <c r="G53" s="124">
        <v>1860</v>
      </c>
      <c r="H53" s="124">
        <v>304</v>
      </c>
      <c r="I53" s="124">
        <v>330</v>
      </c>
      <c r="J53" s="124">
        <v>325</v>
      </c>
      <c r="K53" s="124">
        <v>959</v>
      </c>
      <c r="L53" s="128">
        <v>0.51559999999999995</v>
      </c>
      <c r="M53" s="124">
        <v>211</v>
      </c>
      <c r="N53" s="125">
        <v>163.613</v>
      </c>
      <c r="O53" s="124">
        <v>1</v>
      </c>
      <c r="P53" s="125">
        <v>0.41499999999999998</v>
      </c>
      <c r="Q53" s="124">
        <v>261</v>
      </c>
      <c r="R53" s="124">
        <v>60</v>
      </c>
      <c r="S53" s="124">
        <v>31</v>
      </c>
      <c r="T53" s="124">
        <v>859</v>
      </c>
      <c r="U53" s="124">
        <v>837</v>
      </c>
      <c r="V53" s="124">
        <v>839</v>
      </c>
      <c r="W53" s="124">
        <v>2535</v>
      </c>
      <c r="X53" s="124">
        <v>845</v>
      </c>
      <c r="Y53" s="124">
        <v>123</v>
      </c>
      <c r="Z53" s="124">
        <v>106</v>
      </c>
      <c r="AA53" s="124">
        <v>84</v>
      </c>
      <c r="AB53" s="124">
        <v>313</v>
      </c>
      <c r="AC53" s="124">
        <v>104</v>
      </c>
      <c r="AD53" s="128">
        <v>0.1235</v>
      </c>
      <c r="AE53" s="124">
        <v>51</v>
      </c>
      <c r="AF53" s="124">
        <v>556</v>
      </c>
      <c r="AG53" s="125">
        <v>0.88200000000000001</v>
      </c>
    </row>
    <row r="54" spans="1:33" x14ac:dyDescent="0.3">
      <c r="A54" s="123" t="s">
        <v>107</v>
      </c>
      <c r="B54" s="121" t="s">
        <v>108</v>
      </c>
      <c r="C54" s="121">
        <v>1</v>
      </c>
      <c r="D54" s="121">
        <v>0</v>
      </c>
      <c r="E54" s="124">
        <v>919</v>
      </c>
      <c r="F54" s="124">
        <v>784</v>
      </c>
      <c r="G54" s="124">
        <v>2156</v>
      </c>
      <c r="H54" s="124">
        <v>309</v>
      </c>
      <c r="I54" s="124">
        <v>643</v>
      </c>
      <c r="J54" s="124">
        <v>308</v>
      </c>
      <c r="K54" s="124">
        <v>1260</v>
      </c>
      <c r="L54" s="128">
        <v>0.58440000000000003</v>
      </c>
      <c r="M54" s="124">
        <v>298</v>
      </c>
      <c r="N54" s="125">
        <v>73.350999999999999</v>
      </c>
      <c r="O54" s="124">
        <v>1</v>
      </c>
      <c r="P54" s="125">
        <v>0.28100000000000003</v>
      </c>
      <c r="Q54" s="124">
        <v>220</v>
      </c>
      <c r="R54" s="124">
        <v>0</v>
      </c>
      <c r="S54" s="124">
        <v>0</v>
      </c>
      <c r="T54" s="124">
        <v>897</v>
      </c>
      <c r="U54" s="124">
        <v>876</v>
      </c>
      <c r="V54" s="124">
        <v>875</v>
      </c>
      <c r="W54" s="124">
        <v>2648</v>
      </c>
      <c r="X54" s="124">
        <v>883</v>
      </c>
      <c r="Y54" s="124">
        <v>138</v>
      </c>
      <c r="Z54" s="124">
        <v>121</v>
      </c>
      <c r="AA54" s="124">
        <v>122</v>
      </c>
      <c r="AB54" s="124">
        <v>381</v>
      </c>
      <c r="AC54" s="124">
        <v>127</v>
      </c>
      <c r="AD54" s="128">
        <v>0.1439</v>
      </c>
      <c r="AE54" s="124">
        <v>73</v>
      </c>
      <c r="AF54" s="124">
        <v>592</v>
      </c>
      <c r="AG54" s="125">
        <v>0.755</v>
      </c>
    </row>
    <row r="55" spans="1:33" x14ac:dyDescent="0.3">
      <c r="A55" s="123" t="s">
        <v>109</v>
      </c>
      <c r="B55" s="121" t="s">
        <v>110</v>
      </c>
      <c r="C55" s="121">
        <v>1</v>
      </c>
      <c r="D55" s="121">
        <v>0</v>
      </c>
      <c r="E55" s="124">
        <v>1054</v>
      </c>
      <c r="F55" s="124">
        <v>846</v>
      </c>
      <c r="G55" s="124">
        <v>2494</v>
      </c>
      <c r="H55" s="124">
        <v>418</v>
      </c>
      <c r="I55" s="124">
        <v>426</v>
      </c>
      <c r="J55" s="124">
        <v>427</v>
      </c>
      <c r="K55" s="124">
        <v>1271</v>
      </c>
      <c r="L55" s="128">
        <v>0.50960000000000005</v>
      </c>
      <c r="M55" s="124">
        <v>280</v>
      </c>
      <c r="N55" s="125">
        <v>130.584</v>
      </c>
      <c r="O55" s="124">
        <v>1</v>
      </c>
      <c r="P55" s="125">
        <v>0.36399999999999999</v>
      </c>
      <c r="Q55" s="124">
        <v>308</v>
      </c>
      <c r="R55" s="124">
        <v>8</v>
      </c>
      <c r="S55" s="124">
        <v>4</v>
      </c>
      <c r="T55" s="124">
        <v>971</v>
      </c>
      <c r="U55" s="124">
        <v>948</v>
      </c>
      <c r="V55" s="124">
        <v>949</v>
      </c>
      <c r="W55" s="124">
        <v>2868</v>
      </c>
      <c r="X55" s="124">
        <v>956</v>
      </c>
      <c r="Y55" s="124">
        <v>186</v>
      </c>
      <c r="Z55" s="124">
        <v>143</v>
      </c>
      <c r="AA55" s="124">
        <v>134</v>
      </c>
      <c r="AB55" s="124">
        <v>463</v>
      </c>
      <c r="AC55" s="124">
        <v>154</v>
      </c>
      <c r="AD55" s="128">
        <v>0.16139999999999999</v>
      </c>
      <c r="AE55" s="124">
        <v>89</v>
      </c>
      <c r="AF55" s="124">
        <v>682</v>
      </c>
      <c r="AG55" s="125">
        <v>0.80600000000000005</v>
      </c>
    </row>
    <row r="56" spans="1:33" x14ac:dyDescent="0.3">
      <c r="A56" s="123" t="s">
        <v>111</v>
      </c>
      <c r="B56" s="121" t="s">
        <v>112</v>
      </c>
      <c r="C56" s="121">
        <v>1</v>
      </c>
      <c r="D56" s="121">
        <v>0</v>
      </c>
      <c r="E56" s="124">
        <v>791</v>
      </c>
      <c r="F56" s="124">
        <v>697</v>
      </c>
      <c r="G56" s="124">
        <v>2104</v>
      </c>
      <c r="H56" s="124">
        <v>290</v>
      </c>
      <c r="I56" s="124">
        <v>289</v>
      </c>
      <c r="J56" s="124">
        <v>266</v>
      </c>
      <c r="K56" s="124">
        <v>845</v>
      </c>
      <c r="L56" s="128">
        <v>0.40160000000000001</v>
      </c>
      <c r="M56" s="124">
        <v>182</v>
      </c>
      <c r="N56" s="125">
        <v>80.14</v>
      </c>
      <c r="O56" s="124">
        <v>1</v>
      </c>
      <c r="P56" s="125">
        <v>0.32</v>
      </c>
      <c r="Q56" s="124">
        <v>223</v>
      </c>
      <c r="R56" s="124">
        <v>18</v>
      </c>
      <c r="S56" s="124">
        <v>9</v>
      </c>
      <c r="T56" s="124">
        <v>925</v>
      </c>
      <c r="U56" s="124">
        <v>903</v>
      </c>
      <c r="V56" s="124">
        <v>904</v>
      </c>
      <c r="W56" s="124">
        <v>2732</v>
      </c>
      <c r="X56" s="124">
        <v>911</v>
      </c>
      <c r="Y56" s="124">
        <v>115</v>
      </c>
      <c r="Z56" s="124">
        <v>86</v>
      </c>
      <c r="AA56" s="124">
        <v>87</v>
      </c>
      <c r="AB56" s="124">
        <v>288</v>
      </c>
      <c r="AC56" s="124">
        <v>96</v>
      </c>
      <c r="AD56" s="128">
        <v>0.10539999999999999</v>
      </c>
      <c r="AE56" s="124">
        <v>48</v>
      </c>
      <c r="AF56" s="124">
        <v>464</v>
      </c>
      <c r="AG56" s="125">
        <v>0.66500000000000004</v>
      </c>
    </row>
    <row r="57" spans="1:33" x14ac:dyDescent="0.3">
      <c r="A57" s="123" t="s">
        <v>113</v>
      </c>
      <c r="B57" s="121" t="s">
        <v>114</v>
      </c>
      <c r="C57" s="121">
        <v>1</v>
      </c>
      <c r="D57" s="121">
        <v>0</v>
      </c>
      <c r="E57" s="124">
        <v>1465</v>
      </c>
      <c r="F57" s="124">
        <v>1215</v>
      </c>
      <c r="G57" s="124">
        <v>3817</v>
      </c>
      <c r="H57" s="124">
        <v>532</v>
      </c>
      <c r="I57" s="124">
        <v>582</v>
      </c>
      <c r="J57" s="124">
        <v>521</v>
      </c>
      <c r="K57" s="124">
        <v>1635</v>
      </c>
      <c r="L57" s="128">
        <v>0.42830000000000001</v>
      </c>
      <c r="M57" s="124">
        <v>338</v>
      </c>
      <c r="N57" s="125">
        <v>46.34</v>
      </c>
      <c r="O57" s="124">
        <v>1</v>
      </c>
      <c r="P57" s="125">
        <v>0</v>
      </c>
      <c r="Q57" s="124">
        <v>0</v>
      </c>
      <c r="R57" s="124">
        <v>14</v>
      </c>
      <c r="S57" s="124">
        <v>7</v>
      </c>
      <c r="T57" s="124">
        <v>1409</v>
      </c>
      <c r="U57" s="124">
        <v>1383</v>
      </c>
      <c r="V57" s="124">
        <v>1405</v>
      </c>
      <c r="W57" s="124">
        <v>4197</v>
      </c>
      <c r="X57" s="124">
        <v>1399</v>
      </c>
      <c r="Y57" s="124">
        <v>195</v>
      </c>
      <c r="Z57" s="124">
        <v>184</v>
      </c>
      <c r="AA57" s="124">
        <v>162</v>
      </c>
      <c r="AB57" s="124">
        <v>541</v>
      </c>
      <c r="AC57" s="124">
        <v>180</v>
      </c>
      <c r="AD57" s="128">
        <v>0.12889999999999999</v>
      </c>
      <c r="AE57" s="124">
        <v>102</v>
      </c>
      <c r="AF57" s="124">
        <v>448</v>
      </c>
      <c r="AG57" s="125">
        <v>0.36799999999999999</v>
      </c>
    </row>
    <row r="58" spans="1:33" x14ac:dyDescent="0.3">
      <c r="A58" s="123" t="s">
        <v>115</v>
      </c>
      <c r="B58" s="121" t="s">
        <v>116</v>
      </c>
      <c r="C58" s="121">
        <v>1</v>
      </c>
      <c r="D58" s="121">
        <v>0</v>
      </c>
      <c r="E58" s="124">
        <v>810</v>
      </c>
      <c r="F58" s="124">
        <v>712</v>
      </c>
      <c r="G58" s="124">
        <v>2135</v>
      </c>
      <c r="H58" s="124">
        <v>348</v>
      </c>
      <c r="I58" s="124">
        <v>349</v>
      </c>
      <c r="J58" s="124">
        <v>304</v>
      </c>
      <c r="K58" s="124">
        <v>1001</v>
      </c>
      <c r="L58" s="128">
        <v>0.46889999999999998</v>
      </c>
      <c r="M58" s="124">
        <v>217</v>
      </c>
      <c r="N58" s="125">
        <v>61.021999999999998</v>
      </c>
      <c r="O58" s="124">
        <v>1</v>
      </c>
      <c r="P58" s="125">
        <v>0.26200000000000001</v>
      </c>
      <c r="Q58" s="124">
        <v>187</v>
      </c>
      <c r="R58" s="124">
        <v>0</v>
      </c>
      <c r="S58" s="124">
        <v>0</v>
      </c>
      <c r="T58" s="124">
        <v>826</v>
      </c>
      <c r="U58" s="124">
        <v>810</v>
      </c>
      <c r="V58" s="124">
        <v>822</v>
      </c>
      <c r="W58" s="124">
        <v>2458</v>
      </c>
      <c r="X58" s="124">
        <v>819</v>
      </c>
      <c r="Y58" s="124">
        <v>123</v>
      </c>
      <c r="Z58" s="124">
        <v>123</v>
      </c>
      <c r="AA58" s="124">
        <v>116</v>
      </c>
      <c r="AB58" s="124">
        <v>362</v>
      </c>
      <c r="AC58" s="124">
        <v>121</v>
      </c>
      <c r="AD58" s="128">
        <v>0.14729999999999999</v>
      </c>
      <c r="AE58" s="124">
        <v>68</v>
      </c>
      <c r="AF58" s="124">
        <v>473</v>
      </c>
      <c r="AG58" s="125">
        <v>0.66400000000000003</v>
      </c>
    </row>
    <row r="59" spans="1:33" x14ac:dyDescent="0.3">
      <c r="A59" s="123" t="s">
        <v>117</v>
      </c>
      <c r="B59" s="121" t="s">
        <v>118</v>
      </c>
      <c r="C59" s="121">
        <v>1</v>
      </c>
      <c r="D59" s="121">
        <v>0</v>
      </c>
      <c r="E59" s="124">
        <v>949</v>
      </c>
      <c r="F59" s="124">
        <v>763</v>
      </c>
      <c r="G59" s="124">
        <v>2296</v>
      </c>
      <c r="H59" s="124">
        <v>495</v>
      </c>
      <c r="I59" s="124">
        <v>487</v>
      </c>
      <c r="J59" s="124">
        <v>447</v>
      </c>
      <c r="K59" s="124">
        <v>1429</v>
      </c>
      <c r="L59" s="128">
        <v>0.62239999999999995</v>
      </c>
      <c r="M59" s="124">
        <v>309</v>
      </c>
      <c r="N59" s="125">
        <v>139.23500000000001</v>
      </c>
      <c r="O59" s="124">
        <v>1</v>
      </c>
      <c r="P59" s="125">
        <v>0.38300000000000001</v>
      </c>
      <c r="Q59" s="124">
        <v>292</v>
      </c>
      <c r="R59" s="124">
        <v>0</v>
      </c>
      <c r="S59" s="124">
        <v>0</v>
      </c>
      <c r="T59" s="124">
        <v>955</v>
      </c>
      <c r="U59" s="124">
        <v>938</v>
      </c>
      <c r="V59" s="124">
        <v>953</v>
      </c>
      <c r="W59" s="124">
        <v>2846</v>
      </c>
      <c r="X59" s="124">
        <v>949</v>
      </c>
      <c r="Y59" s="124">
        <v>189</v>
      </c>
      <c r="Z59" s="124">
        <v>177</v>
      </c>
      <c r="AA59" s="124">
        <v>135</v>
      </c>
      <c r="AB59" s="124">
        <v>501</v>
      </c>
      <c r="AC59" s="124">
        <v>167</v>
      </c>
      <c r="AD59" s="128">
        <v>0.17599999999999999</v>
      </c>
      <c r="AE59" s="124">
        <v>87</v>
      </c>
      <c r="AF59" s="124">
        <v>689</v>
      </c>
      <c r="AG59" s="125">
        <v>0.90300000000000002</v>
      </c>
    </row>
    <row r="60" spans="1:33" x14ac:dyDescent="0.3">
      <c r="A60" s="123" t="s">
        <v>119</v>
      </c>
      <c r="B60" s="121" t="s">
        <v>120</v>
      </c>
      <c r="C60" s="121">
        <v>1</v>
      </c>
      <c r="D60" s="121">
        <v>0</v>
      </c>
      <c r="E60" s="124">
        <v>725</v>
      </c>
      <c r="F60" s="124">
        <v>687</v>
      </c>
      <c r="G60" s="124">
        <v>2040</v>
      </c>
      <c r="H60" s="124">
        <v>291</v>
      </c>
      <c r="I60" s="124">
        <v>364</v>
      </c>
      <c r="J60" s="124">
        <v>340</v>
      </c>
      <c r="K60" s="124">
        <v>995</v>
      </c>
      <c r="L60" s="128">
        <v>0.48770000000000002</v>
      </c>
      <c r="M60" s="124">
        <v>218</v>
      </c>
      <c r="N60" s="125">
        <v>104.98699999999999</v>
      </c>
      <c r="O60" s="124">
        <v>1</v>
      </c>
      <c r="P60" s="125">
        <v>0.36199999999999999</v>
      </c>
      <c r="Q60" s="124">
        <v>249</v>
      </c>
      <c r="R60" s="124">
        <v>0</v>
      </c>
      <c r="S60" s="124">
        <v>0</v>
      </c>
      <c r="T60" s="124">
        <v>702</v>
      </c>
      <c r="U60" s="124">
        <v>689</v>
      </c>
      <c r="V60" s="124">
        <v>700</v>
      </c>
      <c r="W60" s="124">
        <v>2091</v>
      </c>
      <c r="X60" s="124">
        <v>697</v>
      </c>
      <c r="Y60" s="124">
        <v>101</v>
      </c>
      <c r="Z60" s="124">
        <v>117</v>
      </c>
      <c r="AA60" s="124">
        <v>113</v>
      </c>
      <c r="AB60" s="124">
        <v>331</v>
      </c>
      <c r="AC60" s="124">
        <v>110</v>
      </c>
      <c r="AD60" s="128">
        <v>0.1583</v>
      </c>
      <c r="AE60" s="124">
        <v>71</v>
      </c>
      <c r="AF60" s="124">
        <v>539</v>
      </c>
      <c r="AG60" s="125">
        <v>0.78400000000000003</v>
      </c>
    </row>
    <row r="61" spans="1:33" x14ac:dyDescent="0.3">
      <c r="A61" s="123" t="s">
        <v>121</v>
      </c>
      <c r="B61" s="121" t="s">
        <v>122</v>
      </c>
      <c r="C61" s="121">
        <v>1</v>
      </c>
      <c r="D61" s="121">
        <v>0</v>
      </c>
      <c r="E61" s="124">
        <v>552</v>
      </c>
      <c r="F61" s="124">
        <v>483</v>
      </c>
      <c r="G61" s="124">
        <v>1449</v>
      </c>
      <c r="H61" s="124">
        <v>308</v>
      </c>
      <c r="I61" s="124">
        <v>268</v>
      </c>
      <c r="J61" s="124">
        <v>255</v>
      </c>
      <c r="K61" s="124">
        <v>831</v>
      </c>
      <c r="L61" s="128">
        <v>0.57350000000000001</v>
      </c>
      <c r="M61" s="124">
        <v>180</v>
      </c>
      <c r="N61" s="125">
        <v>116.791</v>
      </c>
      <c r="O61" s="124">
        <v>1</v>
      </c>
      <c r="P61" s="125">
        <v>0.41</v>
      </c>
      <c r="Q61" s="124">
        <v>198</v>
      </c>
      <c r="R61" s="124">
        <v>6</v>
      </c>
      <c r="S61" s="124">
        <v>3</v>
      </c>
      <c r="T61" s="124">
        <v>855</v>
      </c>
      <c r="U61" s="124">
        <v>836</v>
      </c>
      <c r="V61" s="124">
        <v>840</v>
      </c>
      <c r="W61" s="124">
        <v>2531</v>
      </c>
      <c r="X61" s="124">
        <v>844</v>
      </c>
      <c r="Y61" s="124">
        <v>183</v>
      </c>
      <c r="Z61" s="124">
        <v>159</v>
      </c>
      <c r="AA61" s="124">
        <v>180</v>
      </c>
      <c r="AB61" s="124">
        <v>522</v>
      </c>
      <c r="AC61" s="124">
        <v>174</v>
      </c>
      <c r="AD61" s="128">
        <v>0.20619999999999999</v>
      </c>
      <c r="AE61" s="124">
        <v>65</v>
      </c>
      <c r="AF61" s="124">
        <v>447</v>
      </c>
      <c r="AG61" s="125">
        <v>0.92500000000000004</v>
      </c>
    </row>
    <row r="62" spans="1:33" x14ac:dyDescent="0.3">
      <c r="A62" s="123" t="s">
        <v>123</v>
      </c>
      <c r="B62" s="121" t="s">
        <v>124</v>
      </c>
      <c r="C62" s="121">
        <v>1</v>
      </c>
      <c r="D62" s="121">
        <v>0</v>
      </c>
      <c r="E62" s="124">
        <v>446</v>
      </c>
      <c r="F62" s="124">
        <v>326</v>
      </c>
      <c r="G62" s="124">
        <v>1045</v>
      </c>
      <c r="H62" s="124">
        <v>140</v>
      </c>
      <c r="I62" s="124">
        <v>146</v>
      </c>
      <c r="J62" s="124">
        <v>161</v>
      </c>
      <c r="K62" s="124">
        <v>447</v>
      </c>
      <c r="L62" s="128">
        <v>0.42780000000000001</v>
      </c>
      <c r="M62" s="124">
        <v>91</v>
      </c>
      <c r="N62" s="125">
        <v>83.198999999999998</v>
      </c>
      <c r="O62" s="124">
        <v>1</v>
      </c>
      <c r="P62" s="125">
        <v>0.41399999999999998</v>
      </c>
      <c r="Q62" s="124">
        <v>135</v>
      </c>
      <c r="R62" s="124">
        <v>0</v>
      </c>
      <c r="S62" s="124">
        <v>0</v>
      </c>
      <c r="T62" s="124">
        <v>658</v>
      </c>
      <c r="U62" s="124">
        <v>646</v>
      </c>
      <c r="V62" s="124">
        <v>656</v>
      </c>
      <c r="W62" s="124">
        <v>1960</v>
      </c>
      <c r="X62" s="124">
        <v>653</v>
      </c>
      <c r="Y62" s="124">
        <v>101</v>
      </c>
      <c r="Z62" s="124">
        <v>107</v>
      </c>
      <c r="AA62" s="124">
        <v>111</v>
      </c>
      <c r="AB62" s="124">
        <v>319</v>
      </c>
      <c r="AC62" s="124">
        <v>106</v>
      </c>
      <c r="AD62" s="128">
        <v>0.1628</v>
      </c>
      <c r="AE62" s="124">
        <v>34</v>
      </c>
      <c r="AF62" s="124">
        <v>261</v>
      </c>
      <c r="AG62" s="125">
        <v>0.8</v>
      </c>
    </row>
    <row r="63" spans="1:33" x14ac:dyDescent="0.3">
      <c r="A63" s="123" t="s">
        <v>125</v>
      </c>
      <c r="B63" s="121" t="s">
        <v>126</v>
      </c>
      <c r="C63" s="121">
        <v>1</v>
      </c>
      <c r="D63" s="121">
        <v>0</v>
      </c>
      <c r="E63" s="124">
        <v>2358</v>
      </c>
      <c r="F63" s="124">
        <v>1901</v>
      </c>
      <c r="G63" s="124">
        <v>5737</v>
      </c>
      <c r="H63" s="124">
        <v>1448</v>
      </c>
      <c r="I63" s="124">
        <v>1418</v>
      </c>
      <c r="J63" s="124">
        <v>1482</v>
      </c>
      <c r="K63" s="124">
        <v>4348</v>
      </c>
      <c r="L63" s="128">
        <v>0.75790000000000002</v>
      </c>
      <c r="M63" s="124">
        <v>936</v>
      </c>
      <c r="N63" s="125">
        <v>14.382</v>
      </c>
      <c r="O63" s="124">
        <v>1</v>
      </c>
      <c r="P63" s="125">
        <v>0</v>
      </c>
      <c r="Q63" s="124">
        <v>0</v>
      </c>
      <c r="R63" s="124">
        <v>349</v>
      </c>
      <c r="S63" s="124">
        <v>184</v>
      </c>
      <c r="T63" s="124">
        <v>2134</v>
      </c>
      <c r="U63" s="124">
        <v>2094</v>
      </c>
      <c r="V63" s="124">
        <v>2128</v>
      </c>
      <c r="W63" s="124">
        <v>6356</v>
      </c>
      <c r="X63" s="124">
        <v>2119</v>
      </c>
      <c r="Y63" s="124">
        <v>600</v>
      </c>
      <c r="Z63" s="124">
        <v>718</v>
      </c>
      <c r="AA63" s="124">
        <v>663</v>
      </c>
      <c r="AB63" s="124">
        <v>1981</v>
      </c>
      <c r="AC63" s="124">
        <v>660</v>
      </c>
      <c r="AD63" s="128">
        <v>0.31169999999999998</v>
      </c>
      <c r="AE63" s="124">
        <v>385</v>
      </c>
      <c r="AF63" s="124">
        <v>1507</v>
      </c>
      <c r="AG63" s="125">
        <v>0.79200000000000004</v>
      </c>
    </row>
    <row r="64" spans="1:33" x14ac:dyDescent="0.3">
      <c r="A64" s="123" t="s">
        <v>127</v>
      </c>
      <c r="B64" s="121" t="s">
        <v>128</v>
      </c>
      <c r="C64" s="121">
        <v>1</v>
      </c>
      <c r="D64" s="121">
        <v>0</v>
      </c>
      <c r="E64" s="124">
        <v>658</v>
      </c>
      <c r="F64" s="124">
        <v>553</v>
      </c>
      <c r="G64" s="124">
        <v>1721</v>
      </c>
      <c r="H64" s="124">
        <v>182</v>
      </c>
      <c r="I64" s="124">
        <v>198</v>
      </c>
      <c r="J64" s="124">
        <v>206</v>
      </c>
      <c r="K64" s="124">
        <v>586</v>
      </c>
      <c r="L64" s="128">
        <v>0.34050000000000002</v>
      </c>
      <c r="M64" s="124">
        <v>122</v>
      </c>
      <c r="N64" s="125">
        <v>54.011000000000003</v>
      </c>
      <c r="O64" s="124">
        <v>1</v>
      </c>
      <c r="P64" s="125">
        <v>0.28999999999999998</v>
      </c>
      <c r="Q64" s="124">
        <v>160</v>
      </c>
      <c r="R64" s="124">
        <v>0</v>
      </c>
      <c r="S64" s="124">
        <v>0</v>
      </c>
      <c r="T64" s="124">
        <v>715</v>
      </c>
      <c r="U64" s="124">
        <v>702</v>
      </c>
      <c r="V64" s="124">
        <v>713</v>
      </c>
      <c r="W64" s="124">
        <v>2130</v>
      </c>
      <c r="X64" s="124">
        <v>710</v>
      </c>
      <c r="Y64" s="124">
        <v>88</v>
      </c>
      <c r="Z64" s="124">
        <v>67</v>
      </c>
      <c r="AA64" s="124">
        <v>62</v>
      </c>
      <c r="AB64" s="124">
        <v>217</v>
      </c>
      <c r="AC64" s="124">
        <v>72</v>
      </c>
      <c r="AD64" s="128">
        <v>0.1019</v>
      </c>
      <c r="AE64" s="124">
        <v>37</v>
      </c>
      <c r="AF64" s="124">
        <v>320</v>
      </c>
      <c r="AG64" s="125">
        <v>0.57799999999999996</v>
      </c>
    </row>
    <row r="65" spans="1:33" x14ac:dyDescent="0.3">
      <c r="A65" s="123" t="s">
        <v>129</v>
      </c>
      <c r="B65" s="121" t="s">
        <v>130</v>
      </c>
      <c r="C65" s="121">
        <v>1</v>
      </c>
      <c r="D65" s="121">
        <v>0</v>
      </c>
      <c r="E65" s="124">
        <v>1251</v>
      </c>
      <c r="F65" s="124">
        <v>1047</v>
      </c>
      <c r="G65" s="124">
        <v>3259</v>
      </c>
      <c r="H65" s="124">
        <v>582</v>
      </c>
      <c r="I65" s="124">
        <v>613</v>
      </c>
      <c r="J65" s="124">
        <v>615</v>
      </c>
      <c r="K65" s="124">
        <v>1810</v>
      </c>
      <c r="L65" s="128">
        <v>0.5554</v>
      </c>
      <c r="M65" s="124">
        <v>378</v>
      </c>
      <c r="N65" s="125">
        <v>74.128</v>
      </c>
      <c r="O65" s="124">
        <v>1</v>
      </c>
      <c r="P65" s="125">
        <v>0.21299999999999999</v>
      </c>
      <c r="Q65" s="124">
        <v>223</v>
      </c>
      <c r="R65" s="124">
        <v>0</v>
      </c>
      <c r="S65" s="124">
        <v>0</v>
      </c>
      <c r="T65" s="124">
        <v>1167</v>
      </c>
      <c r="U65" s="124">
        <v>1145</v>
      </c>
      <c r="V65" s="124">
        <v>1163</v>
      </c>
      <c r="W65" s="124">
        <v>3475</v>
      </c>
      <c r="X65" s="124">
        <v>1158</v>
      </c>
      <c r="Y65" s="124">
        <v>191</v>
      </c>
      <c r="Z65" s="124">
        <v>216</v>
      </c>
      <c r="AA65" s="124">
        <v>185</v>
      </c>
      <c r="AB65" s="124">
        <v>592</v>
      </c>
      <c r="AC65" s="124">
        <v>197</v>
      </c>
      <c r="AD65" s="128">
        <v>0.1704</v>
      </c>
      <c r="AE65" s="124">
        <v>116</v>
      </c>
      <c r="AF65" s="124">
        <v>718</v>
      </c>
      <c r="AG65" s="125">
        <v>0.68500000000000005</v>
      </c>
    </row>
    <row r="66" spans="1:33" x14ac:dyDescent="0.3">
      <c r="A66" s="123" t="s">
        <v>131</v>
      </c>
      <c r="B66" s="121" t="s">
        <v>132</v>
      </c>
      <c r="C66" s="121">
        <v>1</v>
      </c>
      <c r="D66" s="121">
        <v>0</v>
      </c>
      <c r="E66" s="124">
        <v>1105</v>
      </c>
      <c r="F66" s="124">
        <v>900</v>
      </c>
      <c r="G66" s="124">
        <v>2784</v>
      </c>
      <c r="H66" s="124">
        <v>564</v>
      </c>
      <c r="I66" s="124">
        <v>566</v>
      </c>
      <c r="J66" s="124">
        <v>510</v>
      </c>
      <c r="K66" s="124">
        <v>1640</v>
      </c>
      <c r="L66" s="128">
        <v>0.58909999999999996</v>
      </c>
      <c r="M66" s="124">
        <v>345</v>
      </c>
      <c r="N66" s="125">
        <v>33.289000000000001</v>
      </c>
      <c r="O66" s="124">
        <v>1</v>
      </c>
      <c r="P66" s="125">
        <v>0</v>
      </c>
      <c r="Q66" s="124">
        <v>0</v>
      </c>
      <c r="R66" s="124">
        <v>7</v>
      </c>
      <c r="S66" s="124">
        <v>3</v>
      </c>
      <c r="T66" s="124">
        <v>924</v>
      </c>
      <c r="U66" s="124">
        <v>907</v>
      </c>
      <c r="V66" s="124">
        <v>922</v>
      </c>
      <c r="W66" s="124">
        <v>2753</v>
      </c>
      <c r="X66" s="124">
        <v>918</v>
      </c>
      <c r="Y66" s="124">
        <v>172</v>
      </c>
      <c r="Z66" s="124">
        <v>166</v>
      </c>
      <c r="AA66" s="124">
        <v>138</v>
      </c>
      <c r="AB66" s="124">
        <v>476</v>
      </c>
      <c r="AC66" s="124">
        <v>159</v>
      </c>
      <c r="AD66" s="128">
        <v>0.1729</v>
      </c>
      <c r="AE66" s="124">
        <v>101</v>
      </c>
      <c r="AF66" s="124">
        <v>451</v>
      </c>
      <c r="AG66" s="125">
        <v>0.501</v>
      </c>
    </row>
    <row r="67" spans="1:33" x14ac:dyDescent="0.3">
      <c r="A67" s="123" t="s">
        <v>133</v>
      </c>
      <c r="B67" s="121" t="s">
        <v>134</v>
      </c>
      <c r="C67" s="121">
        <v>1</v>
      </c>
      <c r="D67" s="121">
        <v>0</v>
      </c>
      <c r="E67" s="124">
        <v>503</v>
      </c>
      <c r="F67" s="124">
        <v>385</v>
      </c>
      <c r="G67" s="124">
        <v>1224</v>
      </c>
      <c r="H67" s="124">
        <v>164</v>
      </c>
      <c r="I67" s="124">
        <v>215</v>
      </c>
      <c r="J67" s="124">
        <v>144</v>
      </c>
      <c r="K67" s="124">
        <v>523</v>
      </c>
      <c r="L67" s="128">
        <v>0.42730000000000001</v>
      </c>
      <c r="M67" s="124">
        <v>107</v>
      </c>
      <c r="N67" s="125">
        <v>81.421000000000006</v>
      </c>
      <c r="O67" s="124">
        <v>1</v>
      </c>
      <c r="P67" s="125">
        <v>0.39800000000000002</v>
      </c>
      <c r="Q67" s="124">
        <v>153</v>
      </c>
      <c r="R67" s="124">
        <v>2</v>
      </c>
      <c r="S67" s="124">
        <v>1</v>
      </c>
      <c r="T67" s="124">
        <v>518</v>
      </c>
      <c r="U67" s="124">
        <v>508</v>
      </c>
      <c r="V67" s="124">
        <v>516</v>
      </c>
      <c r="W67" s="124">
        <v>1542</v>
      </c>
      <c r="X67" s="124">
        <v>514</v>
      </c>
      <c r="Y67" s="124">
        <v>73</v>
      </c>
      <c r="Z67" s="124">
        <v>62</v>
      </c>
      <c r="AA67" s="124">
        <v>56</v>
      </c>
      <c r="AB67" s="124">
        <v>191</v>
      </c>
      <c r="AC67" s="124">
        <v>64</v>
      </c>
      <c r="AD67" s="128">
        <v>0.1239</v>
      </c>
      <c r="AE67" s="124">
        <v>31</v>
      </c>
      <c r="AF67" s="124">
        <v>293</v>
      </c>
      <c r="AG67" s="125">
        <v>0.76100000000000001</v>
      </c>
    </row>
    <row r="68" spans="1:33" x14ac:dyDescent="0.3">
      <c r="A68" s="123" t="s">
        <v>135</v>
      </c>
      <c r="B68" s="121" t="s">
        <v>136</v>
      </c>
      <c r="C68" s="121">
        <v>1</v>
      </c>
      <c r="D68" s="121">
        <v>0</v>
      </c>
      <c r="E68" s="124">
        <v>512</v>
      </c>
      <c r="F68" s="124">
        <v>392</v>
      </c>
      <c r="G68" s="124">
        <v>1249</v>
      </c>
      <c r="H68" s="124">
        <v>189</v>
      </c>
      <c r="I68" s="124">
        <v>201</v>
      </c>
      <c r="J68" s="124">
        <v>184</v>
      </c>
      <c r="K68" s="124">
        <v>574</v>
      </c>
      <c r="L68" s="128">
        <v>0.45960000000000001</v>
      </c>
      <c r="M68" s="124">
        <v>117</v>
      </c>
      <c r="N68" s="125">
        <v>60.508000000000003</v>
      </c>
      <c r="O68" s="124">
        <v>1</v>
      </c>
      <c r="P68" s="125">
        <v>0.36399999999999999</v>
      </c>
      <c r="Q68" s="124">
        <v>143</v>
      </c>
      <c r="R68" s="124">
        <v>0</v>
      </c>
      <c r="S68" s="124">
        <v>0</v>
      </c>
      <c r="T68" s="124">
        <v>575</v>
      </c>
      <c r="U68" s="124">
        <v>565</v>
      </c>
      <c r="V68" s="124">
        <v>574</v>
      </c>
      <c r="W68" s="124">
        <v>1714</v>
      </c>
      <c r="X68" s="124">
        <v>571</v>
      </c>
      <c r="Y68" s="124">
        <v>129</v>
      </c>
      <c r="Z68" s="124">
        <v>106</v>
      </c>
      <c r="AA68" s="124">
        <v>85</v>
      </c>
      <c r="AB68" s="124">
        <v>320</v>
      </c>
      <c r="AC68" s="124">
        <v>107</v>
      </c>
      <c r="AD68" s="128">
        <v>0.1867</v>
      </c>
      <c r="AE68" s="124">
        <v>48</v>
      </c>
      <c r="AF68" s="124">
        <v>309</v>
      </c>
      <c r="AG68" s="125">
        <v>0.78800000000000003</v>
      </c>
    </row>
    <row r="69" spans="1:33" x14ac:dyDescent="0.3">
      <c r="A69" s="123" t="s">
        <v>137</v>
      </c>
      <c r="B69" s="121" t="s">
        <v>138</v>
      </c>
      <c r="C69" s="121">
        <v>1</v>
      </c>
      <c r="D69" s="121">
        <v>0</v>
      </c>
      <c r="E69" s="124">
        <v>4892</v>
      </c>
      <c r="F69" s="124">
        <v>4196</v>
      </c>
      <c r="G69" s="124">
        <v>12786</v>
      </c>
      <c r="H69" s="124">
        <v>3502</v>
      </c>
      <c r="I69" s="124">
        <v>3487</v>
      </c>
      <c r="J69" s="124">
        <v>3549</v>
      </c>
      <c r="K69" s="124">
        <v>10538</v>
      </c>
      <c r="L69" s="128">
        <v>0.82420000000000004</v>
      </c>
      <c r="M69" s="124">
        <v>2248</v>
      </c>
      <c r="N69" s="125">
        <v>17.812000000000001</v>
      </c>
      <c r="O69" s="124">
        <v>1</v>
      </c>
      <c r="P69" s="125">
        <v>0</v>
      </c>
      <c r="Q69" s="124">
        <v>0</v>
      </c>
      <c r="R69" s="124">
        <v>190</v>
      </c>
      <c r="S69" s="124">
        <v>100</v>
      </c>
      <c r="T69" s="124">
        <v>4643</v>
      </c>
      <c r="U69" s="124">
        <v>4558</v>
      </c>
      <c r="V69" s="124">
        <v>4631</v>
      </c>
      <c r="W69" s="124">
        <v>13832</v>
      </c>
      <c r="X69" s="124">
        <v>4611</v>
      </c>
      <c r="Y69" s="124">
        <v>1555</v>
      </c>
      <c r="Z69" s="124">
        <v>1736</v>
      </c>
      <c r="AA69" s="124">
        <v>1513</v>
      </c>
      <c r="AB69" s="124">
        <v>4804</v>
      </c>
      <c r="AC69" s="124">
        <v>1601</v>
      </c>
      <c r="AD69" s="128">
        <v>0.3473</v>
      </c>
      <c r="AE69" s="124">
        <v>947</v>
      </c>
      <c r="AF69" s="124">
        <v>3297</v>
      </c>
      <c r="AG69" s="125">
        <v>0.78500000000000003</v>
      </c>
    </row>
    <row r="70" spans="1:33" x14ac:dyDescent="0.3">
      <c r="A70" s="123" t="s">
        <v>139</v>
      </c>
      <c r="B70" s="121" t="s">
        <v>140</v>
      </c>
      <c r="C70" s="121">
        <v>1</v>
      </c>
      <c r="D70" s="121">
        <v>0</v>
      </c>
      <c r="E70" s="124">
        <v>1660</v>
      </c>
      <c r="F70" s="124">
        <v>1444</v>
      </c>
      <c r="G70" s="124">
        <v>4185</v>
      </c>
      <c r="H70" s="124">
        <v>558</v>
      </c>
      <c r="I70" s="124">
        <v>626</v>
      </c>
      <c r="J70" s="124">
        <v>606</v>
      </c>
      <c r="K70" s="124">
        <v>1790</v>
      </c>
      <c r="L70" s="128">
        <v>0.42770000000000002</v>
      </c>
      <c r="M70" s="124">
        <v>401</v>
      </c>
      <c r="N70" s="125">
        <v>40.146999999999998</v>
      </c>
      <c r="O70" s="124">
        <v>1</v>
      </c>
      <c r="P70" s="125">
        <v>0</v>
      </c>
      <c r="Q70" s="124">
        <v>0</v>
      </c>
      <c r="R70" s="124">
        <v>59</v>
      </c>
      <c r="S70" s="124">
        <v>31</v>
      </c>
      <c r="T70" s="124">
        <v>1537</v>
      </c>
      <c r="U70" s="124">
        <v>1509</v>
      </c>
      <c r="V70" s="124">
        <v>1533</v>
      </c>
      <c r="W70" s="124">
        <v>4579</v>
      </c>
      <c r="X70" s="124">
        <v>1526</v>
      </c>
      <c r="Y70" s="124">
        <v>232</v>
      </c>
      <c r="Z70" s="124">
        <v>227</v>
      </c>
      <c r="AA70" s="124">
        <v>197</v>
      </c>
      <c r="AB70" s="124">
        <v>656</v>
      </c>
      <c r="AC70" s="124">
        <v>219</v>
      </c>
      <c r="AD70" s="128">
        <v>0.14330000000000001</v>
      </c>
      <c r="AE70" s="124">
        <v>135</v>
      </c>
      <c r="AF70" s="124">
        <v>568</v>
      </c>
      <c r="AG70" s="125">
        <v>0.39300000000000002</v>
      </c>
    </row>
    <row r="71" spans="1:33" x14ac:dyDescent="0.3">
      <c r="A71" s="123" t="s">
        <v>141</v>
      </c>
      <c r="B71" s="121" t="s">
        <v>142</v>
      </c>
      <c r="C71" s="121">
        <v>1</v>
      </c>
      <c r="D71" s="121">
        <v>0</v>
      </c>
      <c r="E71" s="124">
        <v>665</v>
      </c>
      <c r="F71" s="124">
        <v>484</v>
      </c>
      <c r="G71" s="124">
        <v>1450</v>
      </c>
      <c r="H71" s="124">
        <v>353</v>
      </c>
      <c r="I71" s="124">
        <v>349</v>
      </c>
      <c r="J71" s="124">
        <v>317</v>
      </c>
      <c r="K71" s="124">
        <v>1019</v>
      </c>
      <c r="L71" s="128">
        <v>0.70279999999999998</v>
      </c>
      <c r="M71" s="124">
        <v>221</v>
      </c>
      <c r="N71" s="125">
        <v>36.387999999999998</v>
      </c>
      <c r="O71" s="124">
        <v>1</v>
      </c>
      <c r="P71" s="125">
        <v>0.22900000000000001</v>
      </c>
      <c r="Q71" s="124">
        <v>111</v>
      </c>
      <c r="R71" s="124">
        <v>0</v>
      </c>
      <c r="S71" s="124">
        <v>0</v>
      </c>
      <c r="T71" s="124">
        <v>576</v>
      </c>
      <c r="U71" s="124">
        <v>565</v>
      </c>
      <c r="V71" s="124">
        <v>574</v>
      </c>
      <c r="W71" s="124">
        <v>1715</v>
      </c>
      <c r="X71" s="124">
        <v>572</v>
      </c>
      <c r="Y71" s="124">
        <v>131</v>
      </c>
      <c r="Z71" s="124">
        <v>109</v>
      </c>
      <c r="AA71" s="124">
        <v>91</v>
      </c>
      <c r="AB71" s="124">
        <v>331</v>
      </c>
      <c r="AC71" s="124">
        <v>110</v>
      </c>
      <c r="AD71" s="128">
        <v>0.193</v>
      </c>
      <c r="AE71" s="124">
        <v>61</v>
      </c>
      <c r="AF71" s="124">
        <v>394</v>
      </c>
      <c r="AG71" s="125">
        <v>0.81399999999999995</v>
      </c>
    </row>
    <row r="72" spans="1:33" x14ac:dyDescent="0.3">
      <c r="A72" s="123" t="s">
        <v>143</v>
      </c>
      <c r="B72" s="121" t="s">
        <v>144</v>
      </c>
      <c r="C72" s="121">
        <v>1</v>
      </c>
      <c r="D72" s="121">
        <v>0</v>
      </c>
      <c r="E72" s="124">
        <v>257</v>
      </c>
      <c r="F72" s="124">
        <v>135</v>
      </c>
      <c r="G72" s="124">
        <v>345</v>
      </c>
      <c r="H72" s="124">
        <v>83</v>
      </c>
      <c r="I72" s="124">
        <v>77</v>
      </c>
      <c r="J72" s="124">
        <v>75</v>
      </c>
      <c r="K72" s="124">
        <v>235</v>
      </c>
      <c r="L72" s="128">
        <v>0.68120000000000003</v>
      </c>
      <c r="M72" s="124">
        <v>60</v>
      </c>
      <c r="N72" s="125">
        <v>30.172000000000001</v>
      </c>
      <c r="O72" s="124">
        <v>0</v>
      </c>
      <c r="P72" s="125">
        <v>0.40300000000000002</v>
      </c>
      <c r="Q72" s="124">
        <v>0</v>
      </c>
      <c r="R72" s="124">
        <v>1</v>
      </c>
      <c r="S72" s="124">
        <v>0</v>
      </c>
      <c r="T72" s="124">
        <v>295</v>
      </c>
      <c r="U72" s="124">
        <v>290</v>
      </c>
      <c r="V72" s="124">
        <v>294</v>
      </c>
      <c r="W72" s="124">
        <v>879</v>
      </c>
      <c r="X72" s="124">
        <v>293</v>
      </c>
      <c r="Y72" s="124">
        <v>53</v>
      </c>
      <c r="Z72" s="124">
        <v>43</v>
      </c>
      <c r="AA72" s="124">
        <v>55</v>
      </c>
      <c r="AB72" s="124">
        <v>151</v>
      </c>
      <c r="AC72" s="124">
        <v>50</v>
      </c>
      <c r="AD72" s="128">
        <v>0.17180000000000001</v>
      </c>
      <c r="AE72" s="124">
        <v>15</v>
      </c>
      <c r="AF72" s="124">
        <v>77</v>
      </c>
      <c r="AG72" s="125">
        <v>0.56999999999999995</v>
      </c>
    </row>
    <row r="73" spans="1:33" x14ac:dyDescent="0.3">
      <c r="A73" s="123" t="s">
        <v>145</v>
      </c>
      <c r="B73" s="121" t="s">
        <v>146</v>
      </c>
      <c r="C73" s="121">
        <v>1</v>
      </c>
      <c r="D73" s="121">
        <v>0</v>
      </c>
      <c r="E73" s="124">
        <v>422</v>
      </c>
      <c r="F73" s="124">
        <v>391</v>
      </c>
      <c r="G73" s="124">
        <v>1203</v>
      </c>
      <c r="H73" s="124">
        <v>197</v>
      </c>
      <c r="I73" s="124">
        <v>232</v>
      </c>
      <c r="J73" s="124">
        <v>234</v>
      </c>
      <c r="K73" s="124">
        <v>663</v>
      </c>
      <c r="L73" s="128">
        <v>0.55110000000000003</v>
      </c>
      <c r="M73" s="124">
        <v>140</v>
      </c>
      <c r="N73" s="125">
        <v>104.361</v>
      </c>
      <c r="O73" s="124">
        <v>1</v>
      </c>
      <c r="P73" s="125">
        <v>0.41699999999999998</v>
      </c>
      <c r="Q73" s="124">
        <v>163</v>
      </c>
      <c r="R73" s="124">
        <v>0</v>
      </c>
      <c r="S73" s="124">
        <v>0</v>
      </c>
      <c r="T73" s="124">
        <v>562</v>
      </c>
      <c r="U73" s="124">
        <v>552</v>
      </c>
      <c r="V73" s="124">
        <v>560</v>
      </c>
      <c r="W73" s="124">
        <v>1674</v>
      </c>
      <c r="X73" s="124">
        <v>558</v>
      </c>
      <c r="Y73" s="124">
        <v>114</v>
      </c>
      <c r="Z73" s="124">
        <v>118</v>
      </c>
      <c r="AA73" s="124">
        <v>103</v>
      </c>
      <c r="AB73" s="124">
        <v>335</v>
      </c>
      <c r="AC73" s="124">
        <v>112</v>
      </c>
      <c r="AD73" s="128">
        <v>0.2001</v>
      </c>
      <c r="AE73" s="124">
        <v>51</v>
      </c>
      <c r="AF73" s="124">
        <v>355</v>
      </c>
      <c r="AG73" s="125">
        <v>0.90700000000000003</v>
      </c>
    </row>
    <row r="74" spans="1:33" x14ac:dyDescent="0.3">
      <c r="A74" s="123" t="s">
        <v>147</v>
      </c>
      <c r="B74" s="121" t="s">
        <v>148</v>
      </c>
      <c r="C74" s="121">
        <v>1</v>
      </c>
      <c r="D74" s="121">
        <v>0</v>
      </c>
      <c r="E74" s="124">
        <v>750</v>
      </c>
      <c r="F74" s="124">
        <v>603</v>
      </c>
      <c r="G74" s="124">
        <v>1819</v>
      </c>
      <c r="H74" s="124">
        <v>314</v>
      </c>
      <c r="I74" s="124">
        <v>345</v>
      </c>
      <c r="J74" s="124">
        <v>431</v>
      </c>
      <c r="K74" s="124">
        <v>1090</v>
      </c>
      <c r="L74" s="128">
        <v>0.59919999999999995</v>
      </c>
      <c r="M74" s="124">
        <v>235</v>
      </c>
      <c r="N74" s="125">
        <v>42.174999999999997</v>
      </c>
      <c r="O74" s="124">
        <v>1</v>
      </c>
      <c r="P74" s="125">
        <v>0.21</v>
      </c>
      <c r="Q74" s="124">
        <v>127</v>
      </c>
      <c r="R74" s="124">
        <v>9</v>
      </c>
      <c r="S74" s="124">
        <v>4</v>
      </c>
      <c r="T74" s="124">
        <v>651</v>
      </c>
      <c r="U74" s="124">
        <v>639</v>
      </c>
      <c r="V74" s="124">
        <v>649</v>
      </c>
      <c r="W74" s="124">
        <v>1939</v>
      </c>
      <c r="X74" s="124">
        <v>646</v>
      </c>
      <c r="Y74" s="124">
        <v>115</v>
      </c>
      <c r="Z74" s="124">
        <v>113</v>
      </c>
      <c r="AA74" s="124">
        <v>105</v>
      </c>
      <c r="AB74" s="124">
        <v>333</v>
      </c>
      <c r="AC74" s="124">
        <v>111</v>
      </c>
      <c r="AD74" s="128">
        <v>0.17169999999999999</v>
      </c>
      <c r="AE74" s="124">
        <v>67</v>
      </c>
      <c r="AF74" s="124">
        <v>435</v>
      </c>
      <c r="AG74" s="125">
        <v>0.72099999999999997</v>
      </c>
    </row>
    <row r="75" spans="1:33" x14ac:dyDescent="0.3">
      <c r="A75" s="123" t="s">
        <v>149</v>
      </c>
      <c r="B75" s="121" t="s">
        <v>150</v>
      </c>
      <c r="C75" s="121">
        <v>1</v>
      </c>
      <c r="D75" s="121">
        <v>0</v>
      </c>
      <c r="E75" s="124">
        <v>6566</v>
      </c>
      <c r="F75" s="124">
        <v>5794</v>
      </c>
      <c r="G75" s="124">
        <v>15551</v>
      </c>
      <c r="H75" s="124">
        <v>3763</v>
      </c>
      <c r="I75" s="124">
        <v>3704</v>
      </c>
      <c r="J75" s="124">
        <v>3595</v>
      </c>
      <c r="K75" s="124">
        <v>11062</v>
      </c>
      <c r="L75" s="128">
        <v>0.71130000000000004</v>
      </c>
      <c r="M75" s="124">
        <v>2679</v>
      </c>
      <c r="N75" s="125">
        <v>113.852</v>
      </c>
      <c r="O75" s="124">
        <v>1</v>
      </c>
      <c r="P75" s="125">
        <v>0</v>
      </c>
      <c r="Q75" s="124">
        <v>0</v>
      </c>
      <c r="R75" s="124">
        <v>33</v>
      </c>
      <c r="S75" s="124">
        <v>17</v>
      </c>
      <c r="T75" s="124">
        <v>6749</v>
      </c>
      <c r="U75" s="124">
        <v>6577</v>
      </c>
      <c r="V75" s="124">
        <v>6569</v>
      </c>
      <c r="W75" s="124">
        <v>19895</v>
      </c>
      <c r="X75" s="124">
        <v>6632</v>
      </c>
      <c r="Y75" s="124">
        <v>1551</v>
      </c>
      <c r="Z75" s="124">
        <v>1736</v>
      </c>
      <c r="AA75" s="124">
        <v>1811</v>
      </c>
      <c r="AB75" s="124">
        <v>5098</v>
      </c>
      <c r="AC75" s="124">
        <v>1699</v>
      </c>
      <c r="AD75" s="128">
        <v>0.25619999999999998</v>
      </c>
      <c r="AE75" s="124">
        <v>965</v>
      </c>
      <c r="AF75" s="124">
        <v>3662</v>
      </c>
      <c r="AG75" s="125">
        <v>0.63200000000000001</v>
      </c>
    </row>
    <row r="76" spans="1:33" x14ac:dyDescent="0.3">
      <c r="A76" s="123" t="s">
        <v>151</v>
      </c>
      <c r="B76" s="121" t="s">
        <v>152</v>
      </c>
      <c r="C76" s="121">
        <v>1</v>
      </c>
      <c r="D76" s="121">
        <v>0</v>
      </c>
      <c r="E76" s="124">
        <v>4472</v>
      </c>
      <c r="F76" s="124">
        <v>3655</v>
      </c>
      <c r="G76" s="124">
        <v>10750</v>
      </c>
      <c r="H76" s="124">
        <v>1264</v>
      </c>
      <c r="I76" s="124">
        <v>1325</v>
      </c>
      <c r="J76" s="124">
        <v>1373</v>
      </c>
      <c r="K76" s="124">
        <v>3962</v>
      </c>
      <c r="L76" s="128">
        <v>0.36859999999999998</v>
      </c>
      <c r="M76" s="124">
        <v>876</v>
      </c>
      <c r="N76" s="125">
        <v>139.91900000000001</v>
      </c>
      <c r="O76" s="124">
        <v>1</v>
      </c>
      <c r="P76" s="125">
        <v>0</v>
      </c>
      <c r="Q76" s="124">
        <v>0</v>
      </c>
      <c r="R76" s="124">
        <v>23</v>
      </c>
      <c r="S76" s="124">
        <v>12</v>
      </c>
      <c r="T76" s="124">
        <v>4393</v>
      </c>
      <c r="U76" s="124">
        <v>4281</v>
      </c>
      <c r="V76" s="124">
        <v>4275</v>
      </c>
      <c r="W76" s="124">
        <v>12949</v>
      </c>
      <c r="X76" s="124">
        <v>4316</v>
      </c>
      <c r="Y76" s="124">
        <v>389</v>
      </c>
      <c r="Z76" s="124">
        <v>405</v>
      </c>
      <c r="AA76" s="124">
        <v>429</v>
      </c>
      <c r="AB76" s="124">
        <v>1223</v>
      </c>
      <c r="AC76" s="124">
        <v>408</v>
      </c>
      <c r="AD76" s="128">
        <v>9.4399999999999998E-2</v>
      </c>
      <c r="AE76" s="124">
        <v>224</v>
      </c>
      <c r="AF76" s="124">
        <v>1113</v>
      </c>
      <c r="AG76" s="125">
        <v>0.30399999999999999</v>
      </c>
    </row>
    <row r="77" spans="1:33" x14ac:dyDescent="0.3">
      <c r="A77" s="123" t="s">
        <v>153</v>
      </c>
      <c r="B77" s="121" t="s">
        <v>154</v>
      </c>
      <c r="C77" s="121">
        <v>1</v>
      </c>
      <c r="D77" s="121">
        <v>0</v>
      </c>
      <c r="E77" s="124">
        <v>1263</v>
      </c>
      <c r="F77" s="124">
        <v>1024</v>
      </c>
      <c r="G77" s="124">
        <v>2968</v>
      </c>
      <c r="H77" s="124">
        <v>550</v>
      </c>
      <c r="I77" s="124">
        <v>576</v>
      </c>
      <c r="J77" s="124">
        <v>540</v>
      </c>
      <c r="K77" s="124">
        <v>1666</v>
      </c>
      <c r="L77" s="128">
        <v>0.56130000000000002</v>
      </c>
      <c r="M77" s="124">
        <v>374</v>
      </c>
      <c r="N77" s="125">
        <v>14.295</v>
      </c>
      <c r="O77" s="124">
        <v>1</v>
      </c>
      <c r="P77" s="125">
        <v>0</v>
      </c>
      <c r="Q77" s="124">
        <v>0</v>
      </c>
      <c r="R77" s="124">
        <v>0</v>
      </c>
      <c r="S77" s="124">
        <v>0</v>
      </c>
      <c r="T77" s="124">
        <v>1037</v>
      </c>
      <c r="U77" s="124">
        <v>1010</v>
      </c>
      <c r="V77" s="124">
        <v>1009</v>
      </c>
      <c r="W77" s="124">
        <v>3056</v>
      </c>
      <c r="X77" s="124">
        <v>1019</v>
      </c>
      <c r="Y77" s="124">
        <v>158</v>
      </c>
      <c r="Z77" s="124">
        <v>145</v>
      </c>
      <c r="AA77" s="124">
        <v>208</v>
      </c>
      <c r="AB77" s="124">
        <v>511</v>
      </c>
      <c r="AC77" s="124">
        <v>170</v>
      </c>
      <c r="AD77" s="128">
        <v>0.16719999999999999</v>
      </c>
      <c r="AE77" s="124">
        <v>111</v>
      </c>
      <c r="AF77" s="124">
        <v>486</v>
      </c>
      <c r="AG77" s="125">
        <v>0.47399999999999998</v>
      </c>
    </row>
    <row r="78" spans="1:33" x14ac:dyDescent="0.3">
      <c r="A78" s="123" t="s">
        <v>155</v>
      </c>
      <c r="B78" s="121" t="s">
        <v>156</v>
      </c>
      <c r="C78" s="121">
        <v>1</v>
      </c>
      <c r="D78" s="121">
        <v>0</v>
      </c>
      <c r="E78" s="124">
        <v>576</v>
      </c>
      <c r="F78" s="124">
        <v>517</v>
      </c>
      <c r="G78" s="124">
        <v>1339</v>
      </c>
      <c r="H78" s="124">
        <v>245</v>
      </c>
      <c r="I78" s="124">
        <v>260</v>
      </c>
      <c r="J78" s="124">
        <v>253</v>
      </c>
      <c r="K78" s="124">
        <v>758</v>
      </c>
      <c r="L78" s="128">
        <v>0.56610000000000005</v>
      </c>
      <c r="M78" s="124">
        <v>190</v>
      </c>
      <c r="N78" s="125">
        <v>80.411000000000001</v>
      </c>
      <c r="O78" s="124">
        <v>1</v>
      </c>
      <c r="P78" s="125">
        <v>0.36499999999999999</v>
      </c>
      <c r="Q78" s="124">
        <v>189</v>
      </c>
      <c r="R78" s="124">
        <v>1</v>
      </c>
      <c r="S78" s="124">
        <v>0</v>
      </c>
      <c r="T78" s="124">
        <v>552</v>
      </c>
      <c r="U78" s="124">
        <v>544</v>
      </c>
      <c r="V78" s="124">
        <v>543</v>
      </c>
      <c r="W78" s="124">
        <v>1639</v>
      </c>
      <c r="X78" s="124">
        <v>546</v>
      </c>
      <c r="Y78" s="124">
        <v>99</v>
      </c>
      <c r="Z78" s="124">
        <v>85</v>
      </c>
      <c r="AA78" s="124">
        <v>107</v>
      </c>
      <c r="AB78" s="124">
        <v>291</v>
      </c>
      <c r="AC78" s="124">
        <v>97</v>
      </c>
      <c r="AD78" s="128">
        <v>0.17749999999999999</v>
      </c>
      <c r="AE78" s="124">
        <v>60</v>
      </c>
      <c r="AF78" s="124">
        <v>441</v>
      </c>
      <c r="AG78" s="125">
        <v>0.85199999999999998</v>
      </c>
    </row>
    <row r="79" spans="1:33" x14ac:dyDescent="0.3">
      <c r="A79" s="123" t="s">
        <v>157</v>
      </c>
      <c r="B79" s="121" t="s">
        <v>158</v>
      </c>
      <c r="C79" s="121">
        <v>1</v>
      </c>
      <c r="D79" s="121">
        <v>0</v>
      </c>
      <c r="E79" s="124">
        <v>906</v>
      </c>
      <c r="F79" s="124">
        <v>774</v>
      </c>
      <c r="G79" s="124">
        <v>2222</v>
      </c>
      <c r="H79" s="124">
        <v>401</v>
      </c>
      <c r="I79" s="124">
        <v>356</v>
      </c>
      <c r="J79" s="124">
        <v>375</v>
      </c>
      <c r="K79" s="124">
        <v>1132</v>
      </c>
      <c r="L79" s="128">
        <v>0.50949999999999995</v>
      </c>
      <c r="M79" s="124">
        <v>256</v>
      </c>
      <c r="N79" s="125">
        <v>105.97</v>
      </c>
      <c r="O79" s="124">
        <v>1</v>
      </c>
      <c r="P79" s="125">
        <v>0.34699999999999998</v>
      </c>
      <c r="Q79" s="124">
        <v>269</v>
      </c>
      <c r="R79" s="124">
        <v>0</v>
      </c>
      <c r="S79" s="124">
        <v>0</v>
      </c>
      <c r="T79" s="124">
        <v>810</v>
      </c>
      <c r="U79" s="124">
        <v>798</v>
      </c>
      <c r="V79" s="124">
        <v>796</v>
      </c>
      <c r="W79" s="124">
        <v>2404</v>
      </c>
      <c r="X79" s="124">
        <v>801</v>
      </c>
      <c r="Y79" s="124">
        <v>151</v>
      </c>
      <c r="Z79" s="124">
        <v>142</v>
      </c>
      <c r="AA79" s="124">
        <v>133</v>
      </c>
      <c r="AB79" s="124">
        <v>426</v>
      </c>
      <c r="AC79" s="124">
        <v>142</v>
      </c>
      <c r="AD79" s="128">
        <v>0.1772</v>
      </c>
      <c r="AE79" s="124">
        <v>89</v>
      </c>
      <c r="AF79" s="124">
        <v>615</v>
      </c>
      <c r="AG79" s="125">
        <v>0.79400000000000004</v>
      </c>
    </row>
    <row r="80" spans="1:33" x14ac:dyDescent="0.3">
      <c r="A80" s="123" t="s">
        <v>159</v>
      </c>
      <c r="B80" s="121" t="s">
        <v>160</v>
      </c>
      <c r="C80" s="121">
        <v>1</v>
      </c>
      <c r="D80" s="121">
        <v>0</v>
      </c>
      <c r="E80" s="124">
        <v>1074</v>
      </c>
      <c r="F80" s="124">
        <v>881</v>
      </c>
      <c r="G80" s="124">
        <v>2588</v>
      </c>
      <c r="H80" s="124">
        <v>433</v>
      </c>
      <c r="I80" s="124">
        <v>432</v>
      </c>
      <c r="J80" s="124">
        <v>416</v>
      </c>
      <c r="K80" s="124">
        <v>1281</v>
      </c>
      <c r="L80" s="128">
        <v>0.495</v>
      </c>
      <c r="M80" s="124">
        <v>283</v>
      </c>
      <c r="N80" s="125">
        <v>129.37299999999999</v>
      </c>
      <c r="O80" s="124">
        <v>1</v>
      </c>
      <c r="P80" s="125">
        <v>0.35699999999999998</v>
      </c>
      <c r="Q80" s="124">
        <v>315</v>
      </c>
      <c r="R80" s="124">
        <v>10</v>
      </c>
      <c r="S80" s="124">
        <v>5</v>
      </c>
      <c r="T80" s="124">
        <v>1026</v>
      </c>
      <c r="U80" s="124">
        <v>1010</v>
      </c>
      <c r="V80" s="124">
        <v>1007</v>
      </c>
      <c r="W80" s="124">
        <v>3043</v>
      </c>
      <c r="X80" s="124">
        <v>1014</v>
      </c>
      <c r="Y80" s="124">
        <v>147</v>
      </c>
      <c r="Z80" s="124">
        <v>114</v>
      </c>
      <c r="AA80" s="124">
        <v>153</v>
      </c>
      <c r="AB80" s="124">
        <v>414</v>
      </c>
      <c r="AC80" s="124">
        <v>138</v>
      </c>
      <c r="AD80" s="128">
        <v>0.13600000000000001</v>
      </c>
      <c r="AE80" s="124">
        <v>78</v>
      </c>
      <c r="AF80" s="124">
        <v>682</v>
      </c>
      <c r="AG80" s="125">
        <v>0.77400000000000002</v>
      </c>
    </row>
    <row r="81" spans="1:33" x14ac:dyDescent="0.3">
      <c r="A81" s="123" t="s">
        <v>161</v>
      </c>
      <c r="B81" s="121" t="s">
        <v>162</v>
      </c>
      <c r="C81" s="121">
        <v>1</v>
      </c>
      <c r="D81" s="121">
        <v>0</v>
      </c>
      <c r="E81" s="124">
        <v>905</v>
      </c>
      <c r="F81" s="124">
        <v>750</v>
      </c>
      <c r="G81" s="124">
        <v>2274</v>
      </c>
      <c r="H81" s="124">
        <v>322</v>
      </c>
      <c r="I81" s="124">
        <v>306</v>
      </c>
      <c r="J81" s="124">
        <v>499</v>
      </c>
      <c r="K81" s="124">
        <v>1127</v>
      </c>
      <c r="L81" s="128">
        <v>0.49559999999999998</v>
      </c>
      <c r="M81" s="124">
        <v>242</v>
      </c>
      <c r="N81" s="125">
        <v>124.78400000000001</v>
      </c>
      <c r="O81" s="124">
        <v>1</v>
      </c>
      <c r="P81" s="125">
        <v>0.373</v>
      </c>
      <c r="Q81" s="124">
        <v>280</v>
      </c>
      <c r="R81" s="124">
        <v>2</v>
      </c>
      <c r="S81" s="124">
        <v>1</v>
      </c>
      <c r="T81" s="124">
        <v>890</v>
      </c>
      <c r="U81" s="124">
        <v>876</v>
      </c>
      <c r="V81" s="124">
        <v>872</v>
      </c>
      <c r="W81" s="124">
        <v>2638</v>
      </c>
      <c r="X81" s="124">
        <v>879</v>
      </c>
      <c r="Y81" s="124">
        <v>214</v>
      </c>
      <c r="Z81" s="124">
        <v>158</v>
      </c>
      <c r="AA81" s="124">
        <v>179</v>
      </c>
      <c r="AB81" s="124">
        <v>551</v>
      </c>
      <c r="AC81" s="124">
        <v>184</v>
      </c>
      <c r="AD81" s="128">
        <v>0.2089</v>
      </c>
      <c r="AE81" s="124">
        <v>102</v>
      </c>
      <c r="AF81" s="124">
        <v>626</v>
      </c>
      <c r="AG81" s="125">
        <v>0.83399999999999996</v>
      </c>
    </row>
    <row r="82" spans="1:33" x14ac:dyDescent="0.3">
      <c r="A82" s="123" t="s">
        <v>163</v>
      </c>
      <c r="B82" s="121" t="s">
        <v>164</v>
      </c>
      <c r="C82" s="121">
        <v>1</v>
      </c>
      <c r="D82" s="121">
        <v>0</v>
      </c>
      <c r="E82" s="124">
        <v>1925</v>
      </c>
      <c r="F82" s="124">
        <v>1588</v>
      </c>
      <c r="G82" s="124">
        <v>4842</v>
      </c>
      <c r="H82" s="124">
        <v>945</v>
      </c>
      <c r="I82" s="124">
        <v>1003</v>
      </c>
      <c r="J82" s="124">
        <v>945</v>
      </c>
      <c r="K82" s="124">
        <v>2893</v>
      </c>
      <c r="L82" s="128">
        <v>0.59750000000000003</v>
      </c>
      <c r="M82" s="124">
        <v>617</v>
      </c>
      <c r="N82" s="125">
        <v>107.98099999999999</v>
      </c>
      <c r="O82" s="124">
        <v>1</v>
      </c>
      <c r="P82" s="125">
        <v>0.20200000000000001</v>
      </c>
      <c r="Q82" s="124">
        <v>321</v>
      </c>
      <c r="R82" s="124">
        <v>7</v>
      </c>
      <c r="S82" s="124">
        <v>3</v>
      </c>
      <c r="T82" s="124">
        <v>1883</v>
      </c>
      <c r="U82" s="124">
        <v>1855</v>
      </c>
      <c r="V82" s="124">
        <v>1850</v>
      </c>
      <c r="W82" s="124">
        <v>5588</v>
      </c>
      <c r="X82" s="124">
        <v>1863</v>
      </c>
      <c r="Y82" s="124">
        <v>351</v>
      </c>
      <c r="Z82" s="124">
        <v>334</v>
      </c>
      <c r="AA82" s="124">
        <v>384</v>
      </c>
      <c r="AB82" s="124">
        <v>1069</v>
      </c>
      <c r="AC82" s="124">
        <v>356</v>
      </c>
      <c r="AD82" s="128">
        <v>0.1913</v>
      </c>
      <c r="AE82" s="124">
        <v>197</v>
      </c>
      <c r="AF82" s="124">
        <v>1140</v>
      </c>
      <c r="AG82" s="125">
        <v>0.71699999999999997</v>
      </c>
    </row>
    <row r="83" spans="1:33" x14ac:dyDescent="0.3">
      <c r="A83" s="123" t="s">
        <v>165</v>
      </c>
      <c r="B83" s="121" t="s">
        <v>166</v>
      </c>
      <c r="C83" s="121">
        <v>1</v>
      </c>
      <c r="D83" s="121">
        <v>0</v>
      </c>
      <c r="E83" s="124">
        <v>367</v>
      </c>
      <c r="F83" s="124">
        <v>262</v>
      </c>
      <c r="G83" s="124">
        <v>846</v>
      </c>
      <c r="H83" s="124">
        <v>143</v>
      </c>
      <c r="I83" s="124">
        <v>157</v>
      </c>
      <c r="J83" s="124">
        <v>139</v>
      </c>
      <c r="K83" s="124">
        <v>439</v>
      </c>
      <c r="L83" s="128">
        <v>0.51890000000000003</v>
      </c>
      <c r="M83" s="124">
        <v>88</v>
      </c>
      <c r="N83" s="125">
        <v>117.181</v>
      </c>
      <c r="O83" s="124">
        <v>1</v>
      </c>
      <c r="P83" s="125">
        <v>0.44700000000000001</v>
      </c>
      <c r="Q83" s="124">
        <v>117</v>
      </c>
      <c r="R83" s="124">
        <v>3</v>
      </c>
      <c r="S83" s="124">
        <v>1</v>
      </c>
      <c r="T83" s="124">
        <v>371</v>
      </c>
      <c r="U83" s="124">
        <v>364</v>
      </c>
      <c r="V83" s="124">
        <v>365</v>
      </c>
      <c r="W83" s="124">
        <v>1100</v>
      </c>
      <c r="X83" s="124">
        <v>367</v>
      </c>
      <c r="Y83" s="124">
        <v>62</v>
      </c>
      <c r="Z83" s="124">
        <v>72</v>
      </c>
      <c r="AA83" s="124">
        <v>43</v>
      </c>
      <c r="AB83" s="124">
        <v>177</v>
      </c>
      <c r="AC83" s="124">
        <v>59</v>
      </c>
      <c r="AD83" s="128">
        <v>0.16089999999999999</v>
      </c>
      <c r="AE83" s="124">
        <v>27</v>
      </c>
      <c r="AF83" s="124">
        <v>235</v>
      </c>
      <c r="AG83" s="125">
        <v>0.89600000000000002</v>
      </c>
    </row>
    <row r="84" spans="1:33" x14ac:dyDescent="0.3">
      <c r="A84" s="123" t="s">
        <v>167</v>
      </c>
      <c r="B84" s="121" t="s">
        <v>168</v>
      </c>
      <c r="C84" s="121">
        <v>1</v>
      </c>
      <c r="D84" s="121">
        <v>0</v>
      </c>
      <c r="E84" s="124">
        <v>854</v>
      </c>
      <c r="F84" s="124">
        <v>682</v>
      </c>
      <c r="G84" s="124">
        <v>2019</v>
      </c>
      <c r="H84" s="124">
        <v>341</v>
      </c>
      <c r="I84" s="124">
        <v>360</v>
      </c>
      <c r="J84" s="124">
        <v>365</v>
      </c>
      <c r="K84" s="124">
        <v>1066</v>
      </c>
      <c r="L84" s="128">
        <v>0.52800000000000002</v>
      </c>
      <c r="M84" s="124">
        <v>234</v>
      </c>
      <c r="N84" s="125">
        <v>116.00700000000001</v>
      </c>
      <c r="O84" s="124">
        <v>1</v>
      </c>
      <c r="P84" s="125">
        <v>0.375</v>
      </c>
      <c r="Q84" s="124">
        <v>256</v>
      </c>
      <c r="R84" s="124">
        <v>0</v>
      </c>
      <c r="S84" s="124">
        <v>0</v>
      </c>
      <c r="T84" s="124">
        <v>732</v>
      </c>
      <c r="U84" s="124">
        <v>721</v>
      </c>
      <c r="V84" s="124">
        <v>719</v>
      </c>
      <c r="W84" s="124">
        <v>2172</v>
      </c>
      <c r="X84" s="124">
        <v>724</v>
      </c>
      <c r="Y84" s="124">
        <v>148</v>
      </c>
      <c r="Z84" s="124">
        <v>134</v>
      </c>
      <c r="AA84" s="124">
        <v>123</v>
      </c>
      <c r="AB84" s="124">
        <v>405</v>
      </c>
      <c r="AC84" s="124">
        <v>135</v>
      </c>
      <c r="AD84" s="128">
        <v>0.1865</v>
      </c>
      <c r="AE84" s="124">
        <v>83</v>
      </c>
      <c r="AF84" s="124">
        <v>574</v>
      </c>
      <c r="AG84" s="125">
        <v>0.84099999999999997</v>
      </c>
    </row>
    <row r="85" spans="1:33" x14ac:dyDescent="0.3">
      <c r="A85" s="123" t="s">
        <v>169</v>
      </c>
      <c r="B85" s="121" t="s">
        <v>170</v>
      </c>
      <c r="C85" s="121">
        <v>1</v>
      </c>
      <c r="D85" s="121">
        <v>0</v>
      </c>
      <c r="E85" s="124">
        <v>1556</v>
      </c>
      <c r="F85" s="124">
        <v>1237</v>
      </c>
      <c r="G85" s="124">
        <v>3642</v>
      </c>
      <c r="H85" s="124">
        <v>548</v>
      </c>
      <c r="I85" s="124">
        <v>517</v>
      </c>
      <c r="J85" s="124">
        <v>744</v>
      </c>
      <c r="K85" s="124">
        <v>1809</v>
      </c>
      <c r="L85" s="128">
        <v>0.49669999999999997</v>
      </c>
      <c r="M85" s="124">
        <v>399</v>
      </c>
      <c r="N85" s="125">
        <v>155.96600000000001</v>
      </c>
      <c r="O85" s="124">
        <v>1</v>
      </c>
      <c r="P85" s="125">
        <v>0.33500000000000002</v>
      </c>
      <c r="Q85" s="124">
        <v>414</v>
      </c>
      <c r="R85" s="124">
        <v>0</v>
      </c>
      <c r="S85" s="124">
        <v>0</v>
      </c>
      <c r="T85" s="124">
        <v>1312</v>
      </c>
      <c r="U85" s="124">
        <v>1292</v>
      </c>
      <c r="V85" s="124">
        <v>1290</v>
      </c>
      <c r="W85" s="124">
        <v>3894</v>
      </c>
      <c r="X85" s="124">
        <v>1298</v>
      </c>
      <c r="Y85" s="124">
        <v>236</v>
      </c>
      <c r="Z85" s="124">
        <v>182</v>
      </c>
      <c r="AA85" s="124">
        <v>187</v>
      </c>
      <c r="AB85" s="124">
        <v>605</v>
      </c>
      <c r="AC85" s="124">
        <v>202</v>
      </c>
      <c r="AD85" s="128">
        <v>0.15540000000000001</v>
      </c>
      <c r="AE85" s="124">
        <v>125</v>
      </c>
      <c r="AF85" s="124">
        <v>939</v>
      </c>
      <c r="AG85" s="125">
        <v>0.75900000000000001</v>
      </c>
    </row>
    <row r="86" spans="1:33" x14ac:dyDescent="0.3">
      <c r="A86" s="123" t="s">
        <v>171</v>
      </c>
      <c r="B86" s="121" t="s">
        <v>172</v>
      </c>
      <c r="C86" s="121">
        <v>1</v>
      </c>
      <c r="D86" s="121">
        <v>0</v>
      </c>
      <c r="E86" s="124">
        <v>1396</v>
      </c>
      <c r="F86" s="124">
        <v>1066</v>
      </c>
      <c r="G86" s="124">
        <v>3307</v>
      </c>
      <c r="H86" s="124">
        <v>558</v>
      </c>
      <c r="I86" s="124">
        <v>634</v>
      </c>
      <c r="J86" s="124">
        <v>618</v>
      </c>
      <c r="K86" s="124">
        <v>1810</v>
      </c>
      <c r="L86" s="128">
        <v>0.54730000000000001</v>
      </c>
      <c r="M86" s="124">
        <v>379</v>
      </c>
      <c r="N86" s="125">
        <v>309.41899999999998</v>
      </c>
      <c r="O86" s="124">
        <v>1</v>
      </c>
      <c r="P86" s="125">
        <v>0.42299999999999999</v>
      </c>
      <c r="Q86" s="124">
        <v>451</v>
      </c>
      <c r="R86" s="124">
        <v>0</v>
      </c>
      <c r="S86" s="124">
        <v>0</v>
      </c>
      <c r="T86" s="124">
        <v>1176</v>
      </c>
      <c r="U86" s="124">
        <v>1169</v>
      </c>
      <c r="V86" s="124">
        <v>1171</v>
      </c>
      <c r="W86" s="124">
        <v>3516</v>
      </c>
      <c r="X86" s="124">
        <v>1172</v>
      </c>
      <c r="Y86" s="124">
        <v>225</v>
      </c>
      <c r="Z86" s="124">
        <v>146</v>
      </c>
      <c r="AA86" s="124">
        <v>161</v>
      </c>
      <c r="AB86" s="124">
        <v>532</v>
      </c>
      <c r="AC86" s="124">
        <v>177</v>
      </c>
      <c r="AD86" s="128">
        <v>0.15129999999999999</v>
      </c>
      <c r="AE86" s="124">
        <v>105</v>
      </c>
      <c r="AF86" s="124">
        <v>936</v>
      </c>
      <c r="AG86" s="125">
        <v>0.878</v>
      </c>
    </row>
    <row r="87" spans="1:33" x14ac:dyDescent="0.3">
      <c r="A87" s="123" t="s">
        <v>173</v>
      </c>
      <c r="B87" s="121" t="s">
        <v>174</v>
      </c>
      <c r="C87" s="121">
        <v>1</v>
      </c>
      <c r="D87" s="121">
        <v>0</v>
      </c>
      <c r="E87" s="124">
        <v>2347</v>
      </c>
      <c r="F87" s="124">
        <v>1921</v>
      </c>
      <c r="G87" s="124">
        <v>5755</v>
      </c>
      <c r="H87" s="124">
        <v>925</v>
      </c>
      <c r="I87" s="124">
        <v>1008</v>
      </c>
      <c r="J87" s="124">
        <v>1004</v>
      </c>
      <c r="K87" s="124">
        <v>2937</v>
      </c>
      <c r="L87" s="128">
        <v>0.51029999999999998</v>
      </c>
      <c r="M87" s="124">
        <v>637</v>
      </c>
      <c r="N87" s="125">
        <v>109.383</v>
      </c>
      <c r="O87" s="124">
        <v>1</v>
      </c>
      <c r="P87" s="125">
        <v>0.14599999999999999</v>
      </c>
      <c r="Q87" s="124">
        <v>280</v>
      </c>
      <c r="R87" s="124">
        <v>19</v>
      </c>
      <c r="S87" s="124">
        <v>10</v>
      </c>
      <c r="T87" s="124">
        <v>1996</v>
      </c>
      <c r="U87" s="124">
        <v>1979</v>
      </c>
      <c r="V87" s="124">
        <v>1999</v>
      </c>
      <c r="W87" s="124">
        <v>5974</v>
      </c>
      <c r="X87" s="124">
        <v>1991</v>
      </c>
      <c r="Y87" s="124">
        <v>362</v>
      </c>
      <c r="Z87" s="124">
        <v>263</v>
      </c>
      <c r="AA87" s="124">
        <v>289</v>
      </c>
      <c r="AB87" s="124">
        <v>914</v>
      </c>
      <c r="AC87" s="124">
        <v>305</v>
      </c>
      <c r="AD87" s="128">
        <v>0.153</v>
      </c>
      <c r="AE87" s="124">
        <v>191</v>
      </c>
      <c r="AF87" s="124">
        <v>1119</v>
      </c>
      <c r="AG87" s="125">
        <v>0.58199999999999996</v>
      </c>
    </row>
    <row r="88" spans="1:33" x14ac:dyDescent="0.3">
      <c r="A88" s="123" t="s">
        <v>175</v>
      </c>
      <c r="B88" s="121" t="s">
        <v>176</v>
      </c>
      <c r="C88" s="121">
        <v>1</v>
      </c>
      <c r="D88" s="121">
        <v>0</v>
      </c>
      <c r="E88" s="124">
        <v>1462</v>
      </c>
      <c r="F88" s="124">
        <v>1219</v>
      </c>
      <c r="G88" s="124">
        <v>3575</v>
      </c>
      <c r="H88" s="124">
        <v>634</v>
      </c>
      <c r="I88" s="124">
        <v>657</v>
      </c>
      <c r="J88" s="124">
        <v>603</v>
      </c>
      <c r="K88" s="124">
        <v>1894</v>
      </c>
      <c r="L88" s="128">
        <v>0.52980000000000005</v>
      </c>
      <c r="M88" s="124">
        <v>420</v>
      </c>
      <c r="N88" s="125">
        <v>131.22999999999999</v>
      </c>
      <c r="O88" s="124">
        <v>1</v>
      </c>
      <c r="P88" s="125">
        <v>0.308</v>
      </c>
      <c r="Q88" s="124">
        <v>375</v>
      </c>
      <c r="R88" s="124">
        <v>4</v>
      </c>
      <c r="S88" s="124">
        <v>2</v>
      </c>
      <c r="T88" s="124">
        <v>1313</v>
      </c>
      <c r="U88" s="124">
        <v>1301</v>
      </c>
      <c r="V88" s="124">
        <v>1314</v>
      </c>
      <c r="W88" s="124">
        <v>3928</v>
      </c>
      <c r="X88" s="124">
        <v>1309</v>
      </c>
      <c r="Y88" s="124">
        <v>267</v>
      </c>
      <c r="Z88" s="124">
        <v>172</v>
      </c>
      <c r="AA88" s="124">
        <v>172</v>
      </c>
      <c r="AB88" s="124">
        <v>611</v>
      </c>
      <c r="AC88" s="124">
        <v>204</v>
      </c>
      <c r="AD88" s="128">
        <v>0.1555</v>
      </c>
      <c r="AE88" s="124">
        <v>123</v>
      </c>
      <c r="AF88" s="124">
        <v>921</v>
      </c>
      <c r="AG88" s="125">
        <v>0.755</v>
      </c>
    </row>
    <row r="89" spans="1:33" x14ac:dyDescent="0.3">
      <c r="A89" s="123" t="s">
        <v>177</v>
      </c>
      <c r="B89" s="121" t="s">
        <v>178</v>
      </c>
      <c r="C89" s="121">
        <v>1</v>
      </c>
      <c r="D89" s="121">
        <v>0</v>
      </c>
      <c r="E89" s="124">
        <v>563</v>
      </c>
      <c r="F89" s="124">
        <v>463</v>
      </c>
      <c r="G89" s="124">
        <v>1378</v>
      </c>
      <c r="H89" s="124">
        <v>137</v>
      </c>
      <c r="I89" s="124">
        <v>165</v>
      </c>
      <c r="J89" s="124">
        <v>162</v>
      </c>
      <c r="K89" s="124">
        <v>464</v>
      </c>
      <c r="L89" s="128">
        <v>0.3367</v>
      </c>
      <c r="M89" s="124">
        <v>101</v>
      </c>
      <c r="N89" s="125">
        <v>54.674999999999997</v>
      </c>
      <c r="O89" s="124">
        <v>1</v>
      </c>
      <c r="P89" s="125">
        <v>0.32400000000000001</v>
      </c>
      <c r="Q89" s="124">
        <v>150</v>
      </c>
      <c r="R89" s="124">
        <v>0</v>
      </c>
      <c r="S89" s="124">
        <v>0</v>
      </c>
      <c r="T89" s="124">
        <v>466</v>
      </c>
      <c r="U89" s="124">
        <v>462</v>
      </c>
      <c r="V89" s="124">
        <v>467</v>
      </c>
      <c r="W89" s="124">
        <v>1395</v>
      </c>
      <c r="X89" s="124">
        <v>465</v>
      </c>
      <c r="Y89" s="124">
        <v>68</v>
      </c>
      <c r="Z89" s="124">
        <v>45</v>
      </c>
      <c r="AA89" s="124">
        <v>49</v>
      </c>
      <c r="AB89" s="124">
        <v>162</v>
      </c>
      <c r="AC89" s="124">
        <v>54</v>
      </c>
      <c r="AD89" s="128">
        <v>0.11609999999999999</v>
      </c>
      <c r="AE89" s="124">
        <v>35</v>
      </c>
      <c r="AF89" s="124">
        <v>287</v>
      </c>
      <c r="AG89" s="125">
        <v>0.61899999999999999</v>
      </c>
    </row>
    <row r="90" spans="1:33" x14ac:dyDescent="0.3">
      <c r="A90" s="123" t="s">
        <v>179</v>
      </c>
      <c r="B90" s="121" t="s">
        <v>180</v>
      </c>
      <c r="C90" s="121">
        <v>1</v>
      </c>
      <c r="D90" s="121">
        <v>0</v>
      </c>
      <c r="E90" s="124">
        <v>977</v>
      </c>
      <c r="F90" s="124">
        <v>804</v>
      </c>
      <c r="G90" s="124">
        <v>2374</v>
      </c>
      <c r="H90" s="124">
        <v>405</v>
      </c>
      <c r="I90" s="124">
        <v>419</v>
      </c>
      <c r="J90" s="124">
        <v>392</v>
      </c>
      <c r="K90" s="124">
        <v>1216</v>
      </c>
      <c r="L90" s="128">
        <v>0.51219999999999999</v>
      </c>
      <c r="M90" s="124">
        <v>268</v>
      </c>
      <c r="N90" s="125">
        <v>372.64600000000002</v>
      </c>
      <c r="O90" s="124">
        <v>1</v>
      </c>
      <c r="P90" s="125">
        <v>0.44800000000000001</v>
      </c>
      <c r="Q90" s="124">
        <v>360</v>
      </c>
      <c r="R90" s="124">
        <v>0</v>
      </c>
      <c r="S90" s="124">
        <v>0</v>
      </c>
      <c r="T90" s="124">
        <v>863</v>
      </c>
      <c r="U90" s="124">
        <v>856</v>
      </c>
      <c r="V90" s="124">
        <v>864</v>
      </c>
      <c r="W90" s="124">
        <v>2583</v>
      </c>
      <c r="X90" s="124">
        <v>861</v>
      </c>
      <c r="Y90" s="124">
        <v>202</v>
      </c>
      <c r="Z90" s="124">
        <v>136</v>
      </c>
      <c r="AA90" s="124">
        <v>126</v>
      </c>
      <c r="AB90" s="124">
        <v>464</v>
      </c>
      <c r="AC90" s="124">
        <v>155</v>
      </c>
      <c r="AD90" s="128">
        <v>0.17960000000000001</v>
      </c>
      <c r="AE90" s="124">
        <v>94</v>
      </c>
      <c r="AF90" s="124">
        <v>723</v>
      </c>
      <c r="AG90" s="125">
        <v>0.89900000000000002</v>
      </c>
    </row>
    <row r="91" spans="1:33" x14ac:dyDescent="0.3">
      <c r="A91" s="123" t="s">
        <v>181</v>
      </c>
      <c r="B91" s="121" t="s">
        <v>182</v>
      </c>
      <c r="C91" s="121">
        <v>1</v>
      </c>
      <c r="D91" s="121">
        <v>0</v>
      </c>
      <c r="E91" s="124">
        <v>2178</v>
      </c>
      <c r="F91" s="124">
        <v>1738</v>
      </c>
      <c r="G91" s="124">
        <v>5273</v>
      </c>
      <c r="H91" s="124">
        <v>746</v>
      </c>
      <c r="I91" s="124">
        <v>758</v>
      </c>
      <c r="J91" s="124">
        <v>798</v>
      </c>
      <c r="K91" s="124">
        <v>2302</v>
      </c>
      <c r="L91" s="128">
        <v>0.43659999999999999</v>
      </c>
      <c r="M91" s="124">
        <v>493</v>
      </c>
      <c r="N91" s="125">
        <v>160.79</v>
      </c>
      <c r="O91" s="124">
        <v>1</v>
      </c>
      <c r="P91" s="125">
        <v>0.27800000000000002</v>
      </c>
      <c r="Q91" s="124">
        <v>483</v>
      </c>
      <c r="R91" s="124">
        <v>13</v>
      </c>
      <c r="S91" s="124">
        <v>6</v>
      </c>
      <c r="T91" s="124">
        <v>1944</v>
      </c>
      <c r="U91" s="124">
        <v>1926</v>
      </c>
      <c r="V91" s="124">
        <v>1946</v>
      </c>
      <c r="W91" s="124">
        <v>5816</v>
      </c>
      <c r="X91" s="124">
        <v>1939</v>
      </c>
      <c r="Y91" s="124">
        <v>336</v>
      </c>
      <c r="Z91" s="124">
        <v>273</v>
      </c>
      <c r="AA91" s="124">
        <v>238</v>
      </c>
      <c r="AB91" s="124">
        <v>847</v>
      </c>
      <c r="AC91" s="124">
        <v>282</v>
      </c>
      <c r="AD91" s="128">
        <v>0.14560000000000001</v>
      </c>
      <c r="AE91" s="124">
        <v>164</v>
      </c>
      <c r="AF91" s="124">
        <v>1148</v>
      </c>
      <c r="AG91" s="125">
        <v>0.66</v>
      </c>
    </row>
    <row r="92" spans="1:33" x14ac:dyDescent="0.3">
      <c r="A92" s="123" t="s">
        <v>183</v>
      </c>
      <c r="B92" s="121" t="s">
        <v>184</v>
      </c>
      <c r="C92" s="121">
        <v>1</v>
      </c>
      <c r="D92" s="121">
        <v>0</v>
      </c>
      <c r="E92" s="124">
        <v>2256</v>
      </c>
      <c r="F92" s="124">
        <v>1805</v>
      </c>
      <c r="G92" s="124">
        <v>5131</v>
      </c>
      <c r="H92" s="124">
        <v>811</v>
      </c>
      <c r="I92" s="124">
        <v>883</v>
      </c>
      <c r="J92" s="124">
        <v>986</v>
      </c>
      <c r="K92" s="124">
        <v>2680</v>
      </c>
      <c r="L92" s="128">
        <v>0.52229999999999999</v>
      </c>
      <c r="M92" s="124">
        <v>613</v>
      </c>
      <c r="N92" s="125">
        <v>5.327</v>
      </c>
      <c r="O92" s="124">
        <v>1</v>
      </c>
      <c r="P92" s="125">
        <v>0</v>
      </c>
      <c r="Q92" s="124">
        <v>0</v>
      </c>
      <c r="R92" s="124">
        <v>48</v>
      </c>
      <c r="S92" s="124">
        <v>25</v>
      </c>
      <c r="T92" s="124">
        <v>1988</v>
      </c>
      <c r="U92" s="124">
        <v>1971</v>
      </c>
      <c r="V92" s="124">
        <v>1991</v>
      </c>
      <c r="W92" s="124">
        <v>5950</v>
      </c>
      <c r="X92" s="124">
        <v>1983</v>
      </c>
      <c r="Y92" s="124">
        <v>461</v>
      </c>
      <c r="Z92" s="124">
        <v>319</v>
      </c>
      <c r="AA92" s="124">
        <v>376</v>
      </c>
      <c r="AB92" s="124">
        <v>1156</v>
      </c>
      <c r="AC92" s="124">
        <v>385</v>
      </c>
      <c r="AD92" s="128">
        <v>0.1943</v>
      </c>
      <c r="AE92" s="124">
        <v>228</v>
      </c>
      <c r="AF92" s="124">
        <v>867</v>
      </c>
      <c r="AG92" s="125">
        <v>0.48</v>
      </c>
    </row>
    <row r="93" spans="1:33" x14ac:dyDescent="0.3">
      <c r="A93" s="123" t="s">
        <v>185</v>
      </c>
      <c r="B93" s="121" t="s">
        <v>186</v>
      </c>
      <c r="C93" s="121">
        <v>1</v>
      </c>
      <c r="D93" s="121">
        <v>0</v>
      </c>
      <c r="E93" s="124">
        <v>1826</v>
      </c>
      <c r="F93" s="124">
        <v>1513</v>
      </c>
      <c r="G93" s="124">
        <v>4381</v>
      </c>
      <c r="H93" s="124">
        <v>557</v>
      </c>
      <c r="I93" s="124">
        <v>587</v>
      </c>
      <c r="J93" s="124">
        <v>642</v>
      </c>
      <c r="K93" s="124">
        <v>1786</v>
      </c>
      <c r="L93" s="128">
        <v>0.40770000000000001</v>
      </c>
      <c r="M93" s="124">
        <v>401</v>
      </c>
      <c r="N93" s="125">
        <v>181.11699999999999</v>
      </c>
      <c r="O93" s="124">
        <v>1</v>
      </c>
      <c r="P93" s="125">
        <v>0.32700000000000001</v>
      </c>
      <c r="Q93" s="124">
        <v>495</v>
      </c>
      <c r="R93" s="124">
        <v>4</v>
      </c>
      <c r="S93" s="124">
        <v>2</v>
      </c>
      <c r="T93" s="124">
        <v>1543</v>
      </c>
      <c r="U93" s="124">
        <v>1529</v>
      </c>
      <c r="V93" s="124">
        <v>1545</v>
      </c>
      <c r="W93" s="124">
        <v>4617</v>
      </c>
      <c r="X93" s="124">
        <v>1539</v>
      </c>
      <c r="Y93" s="124">
        <v>220</v>
      </c>
      <c r="Z93" s="124">
        <v>134</v>
      </c>
      <c r="AA93" s="124">
        <v>143</v>
      </c>
      <c r="AB93" s="124">
        <v>497</v>
      </c>
      <c r="AC93" s="124">
        <v>166</v>
      </c>
      <c r="AD93" s="128">
        <v>0.1076</v>
      </c>
      <c r="AE93" s="124">
        <v>106</v>
      </c>
      <c r="AF93" s="124">
        <v>1005</v>
      </c>
      <c r="AG93" s="125">
        <v>0.66400000000000003</v>
      </c>
    </row>
    <row r="94" spans="1:33" x14ac:dyDescent="0.3">
      <c r="A94" s="123" t="s">
        <v>187</v>
      </c>
      <c r="B94" s="121" t="s">
        <v>188</v>
      </c>
      <c r="C94" s="121">
        <v>1</v>
      </c>
      <c r="D94" s="121">
        <v>0</v>
      </c>
      <c r="E94" s="124">
        <v>1098</v>
      </c>
      <c r="F94" s="124">
        <v>944</v>
      </c>
      <c r="G94" s="124">
        <v>3087</v>
      </c>
      <c r="H94" s="124">
        <v>580</v>
      </c>
      <c r="I94" s="124">
        <v>551</v>
      </c>
      <c r="J94" s="124">
        <v>566</v>
      </c>
      <c r="K94" s="124">
        <v>1697</v>
      </c>
      <c r="L94" s="128">
        <v>0.54969999999999997</v>
      </c>
      <c r="M94" s="124">
        <v>337</v>
      </c>
      <c r="N94" s="125">
        <v>201.96299999999999</v>
      </c>
      <c r="O94" s="124">
        <v>1</v>
      </c>
      <c r="P94" s="125">
        <v>0.39900000000000002</v>
      </c>
      <c r="Q94" s="124">
        <v>377</v>
      </c>
      <c r="R94" s="124">
        <v>54</v>
      </c>
      <c r="S94" s="124">
        <v>28</v>
      </c>
      <c r="T94" s="124">
        <v>1492</v>
      </c>
      <c r="U94" s="124">
        <v>1405</v>
      </c>
      <c r="V94" s="124">
        <v>1381</v>
      </c>
      <c r="W94" s="124">
        <v>4278</v>
      </c>
      <c r="X94" s="124">
        <v>1426</v>
      </c>
      <c r="Y94" s="124">
        <v>213</v>
      </c>
      <c r="Z94" s="124">
        <v>207</v>
      </c>
      <c r="AA94" s="124">
        <v>263</v>
      </c>
      <c r="AB94" s="124">
        <v>683</v>
      </c>
      <c r="AC94" s="124">
        <v>228</v>
      </c>
      <c r="AD94" s="128">
        <v>0.15970000000000001</v>
      </c>
      <c r="AE94" s="124">
        <v>98</v>
      </c>
      <c r="AF94" s="124">
        <v>842</v>
      </c>
      <c r="AG94" s="125">
        <v>0.89100000000000001</v>
      </c>
    </row>
    <row r="95" spans="1:33" x14ac:dyDescent="0.3">
      <c r="A95" s="123" t="s">
        <v>189</v>
      </c>
      <c r="B95" s="121" t="s">
        <v>190</v>
      </c>
      <c r="C95" s="121">
        <v>1</v>
      </c>
      <c r="D95" s="121">
        <v>0</v>
      </c>
      <c r="E95" s="124">
        <v>577</v>
      </c>
      <c r="F95" s="124">
        <v>423</v>
      </c>
      <c r="G95" s="124">
        <v>1375</v>
      </c>
      <c r="H95" s="124">
        <v>186</v>
      </c>
      <c r="I95" s="124">
        <v>209</v>
      </c>
      <c r="J95" s="124">
        <v>204</v>
      </c>
      <c r="K95" s="124">
        <v>599</v>
      </c>
      <c r="L95" s="128">
        <v>0.43559999999999999</v>
      </c>
      <c r="M95" s="124">
        <v>120</v>
      </c>
      <c r="N95" s="125">
        <v>64.302000000000007</v>
      </c>
      <c r="O95" s="124">
        <v>1</v>
      </c>
      <c r="P95" s="125">
        <v>0.36199999999999999</v>
      </c>
      <c r="Q95" s="124">
        <v>153</v>
      </c>
      <c r="R95" s="124">
        <v>7</v>
      </c>
      <c r="S95" s="124">
        <v>3</v>
      </c>
      <c r="T95" s="124">
        <v>578</v>
      </c>
      <c r="U95" s="124">
        <v>544</v>
      </c>
      <c r="V95" s="124">
        <v>534</v>
      </c>
      <c r="W95" s="124">
        <v>1656</v>
      </c>
      <c r="X95" s="124">
        <v>552</v>
      </c>
      <c r="Y95" s="124">
        <v>62</v>
      </c>
      <c r="Z95" s="124">
        <v>62</v>
      </c>
      <c r="AA95" s="124">
        <v>72</v>
      </c>
      <c r="AB95" s="124">
        <v>196</v>
      </c>
      <c r="AC95" s="124">
        <v>65</v>
      </c>
      <c r="AD95" s="128">
        <v>0.11840000000000001</v>
      </c>
      <c r="AE95" s="124">
        <v>33</v>
      </c>
      <c r="AF95" s="124">
        <v>311</v>
      </c>
      <c r="AG95" s="125">
        <v>0.73499999999999999</v>
      </c>
    </row>
    <row r="96" spans="1:33" x14ac:dyDescent="0.3">
      <c r="A96" s="123" t="s">
        <v>191</v>
      </c>
      <c r="B96" s="121" t="s">
        <v>192</v>
      </c>
      <c r="C96" s="121">
        <v>1</v>
      </c>
      <c r="D96" s="121">
        <v>0</v>
      </c>
      <c r="E96" s="124">
        <v>1066</v>
      </c>
      <c r="F96" s="124">
        <v>880</v>
      </c>
      <c r="G96" s="124">
        <v>2589</v>
      </c>
      <c r="H96" s="124">
        <v>334</v>
      </c>
      <c r="I96" s="124">
        <v>397</v>
      </c>
      <c r="J96" s="124">
        <v>394</v>
      </c>
      <c r="K96" s="124">
        <v>1125</v>
      </c>
      <c r="L96" s="128">
        <v>0.4345</v>
      </c>
      <c r="M96" s="124">
        <v>249</v>
      </c>
      <c r="N96" s="125">
        <v>123.631</v>
      </c>
      <c r="O96" s="124">
        <v>1</v>
      </c>
      <c r="P96" s="125">
        <v>0.35099999999999998</v>
      </c>
      <c r="Q96" s="124">
        <v>309</v>
      </c>
      <c r="R96" s="124">
        <v>28</v>
      </c>
      <c r="S96" s="124">
        <v>14</v>
      </c>
      <c r="T96" s="124">
        <v>1184</v>
      </c>
      <c r="U96" s="124">
        <v>1114</v>
      </c>
      <c r="V96" s="124">
        <v>1095</v>
      </c>
      <c r="W96" s="124">
        <v>3393</v>
      </c>
      <c r="X96" s="124">
        <v>1131</v>
      </c>
      <c r="Y96" s="124">
        <v>122</v>
      </c>
      <c r="Z96" s="124">
        <v>93</v>
      </c>
      <c r="AA96" s="124">
        <v>159</v>
      </c>
      <c r="AB96" s="124">
        <v>374</v>
      </c>
      <c r="AC96" s="124">
        <v>125</v>
      </c>
      <c r="AD96" s="128">
        <v>0.11020000000000001</v>
      </c>
      <c r="AE96" s="124">
        <v>63</v>
      </c>
      <c r="AF96" s="124">
        <v>637</v>
      </c>
      <c r="AG96" s="125">
        <v>0.72299999999999998</v>
      </c>
    </row>
    <row r="97" spans="1:33" x14ac:dyDescent="0.3">
      <c r="A97" s="123" t="s">
        <v>193</v>
      </c>
      <c r="B97" s="121" t="s">
        <v>194</v>
      </c>
      <c r="C97" s="121">
        <v>1</v>
      </c>
      <c r="D97" s="121">
        <v>0</v>
      </c>
      <c r="E97" s="124">
        <v>1922</v>
      </c>
      <c r="F97" s="124">
        <v>1479</v>
      </c>
      <c r="G97" s="124">
        <v>4580</v>
      </c>
      <c r="H97" s="124">
        <v>1099</v>
      </c>
      <c r="I97" s="124">
        <v>984</v>
      </c>
      <c r="J97" s="124">
        <v>992</v>
      </c>
      <c r="K97" s="124">
        <v>3075</v>
      </c>
      <c r="L97" s="128">
        <v>0.6714</v>
      </c>
      <c r="M97" s="124">
        <v>645</v>
      </c>
      <c r="N97" s="125">
        <v>66.91</v>
      </c>
      <c r="O97" s="124">
        <v>1</v>
      </c>
      <c r="P97" s="125">
        <v>5.6000000000000001E-2</v>
      </c>
      <c r="Q97" s="124">
        <v>83</v>
      </c>
      <c r="R97" s="124">
        <v>173</v>
      </c>
      <c r="S97" s="124">
        <v>91</v>
      </c>
      <c r="T97" s="124">
        <v>1747</v>
      </c>
      <c r="U97" s="124">
        <v>1644</v>
      </c>
      <c r="V97" s="124">
        <v>1615</v>
      </c>
      <c r="W97" s="124">
        <v>5006</v>
      </c>
      <c r="X97" s="124">
        <v>1669</v>
      </c>
      <c r="Y97" s="124">
        <v>353</v>
      </c>
      <c r="Z97" s="124">
        <v>353</v>
      </c>
      <c r="AA97" s="124">
        <v>416</v>
      </c>
      <c r="AB97" s="124">
        <v>1122</v>
      </c>
      <c r="AC97" s="124">
        <v>374</v>
      </c>
      <c r="AD97" s="128">
        <v>0.22409999999999999</v>
      </c>
      <c r="AE97" s="124">
        <v>215</v>
      </c>
      <c r="AF97" s="124">
        <v>1036</v>
      </c>
      <c r="AG97" s="125">
        <v>0.7</v>
      </c>
    </row>
    <row r="98" spans="1:33" x14ac:dyDescent="0.3">
      <c r="A98" s="123" t="s">
        <v>195</v>
      </c>
      <c r="B98" s="121" t="s">
        <v>196</v>
      </c>
      <c r="C98" s="121">
        <v>1</v>
      </c>
      <c r="D98" s="121">
        <v>0</v>
      </c>
      <c r="E98" s="124">
        <v>2117</v>
      </c>
      <c r="F98" s="124">
        <v>1688</v>
      </c>
      <c r="G98" s="124">
        <v>5025</v>
      </c>
      <c r="H98" s="124">
        <v>631</v>
      </c>
      <c r="I98" s="124">
        <v>705</v>
      </c>
      <c r="J98" s="124">
        <v>680</v>
      </c>
      <c r="K98" s="124">
        <v>2016</v>
      </c>
      <c r="L98" s="128">
        <v>0.4012</v>
      </c>
      <c r="M98" s="124">
        <v>440</v>
      </c>
      <c r="N98" s="125">
        <v>81.361999999999995</v>
      </c>
      <c r="O98" s="124">
        <v>1</v>
      </c>
      <c r="P98" s="125">
        <v>8.3000000000000004E-2</v>
      </c>
      <c r="Q98" s="124">
        <v>140</v>
      </c>
      <c r="R98" s="124">
        <v>90</v>
      </c>
      <c r="S98" s="124">
        <v>47</v>
      </c>
      <c r="T98" s="124">
        <v>1824</v>
      </c>
      <c r="U98" s="124">
        <v>1719</v>
      </c>
      <c r="V98" s="124">
        <v>1690</v>
      </c>
      <c r="W98" s="124">
        <v>5233</v>
      </c>
      <c r="X98" s="124">
        <v>1744</v>
      </c>
      <c r="Y98" s="124">
        <v>189</v>
      </c>
      <c r="Z98" s="124">
        <v>156</v>
      </c>
      <c r="AA98" s="124">
        <v>160</v>
      </c>
      <c r="AB98" s="124">
        <v>505</v>
      </c>
      <c r="AC98" s="124">
        <v>168</v>
      </c>
      <c r="AD98" s="128">
        <v>9.6500000000000002E-2</v>
      </c>
      <c r="AE98" s="124">
        <v>106</v>
      </c>
      <c r="AF98" s="124">
        <v>735</v>
      </c>
      <c r="AG98" s="125">
        <v>0.435</v>
      </c>
    </row>
    <row r="99" spans="1:33" x14ac:dyDescent="0.3">
      <c r="A99" s="123" t="s">
        <v>197</v>
      </c>
      <c r="B99" s="121" t="s">
        <v>198</v>
      </c>
      <c r="C99" s="121">
        <v>1</v>
      </c>
      <c r="D99" s="121">
        <v>0</v>
      </c>
      <c r="E99" s="124">
        <v>483</v>
      </c>
      <c r="F99" s="124">
        <v>395</v>
      </c>
      <c r="G99" s="124">
        <v>1176</v>
      </c>
      <c r="H99" s="124">
        <v>192</v>
      </c>
      <c r="I99" s="124">
        <v>214</v>
      </c>
      <c r="J99" s="124">
        <v>185</v>
      </c>
      <c r="K99" s="124">
        <v>591</v>
      </c>
      <c r="L99" s="128">
        <v>0.50260000000000005</v>
      </c>
      <c r="M99" s="124">
        <v>129</v>
      </c>
      <c r="N99" s="125">
        <v>78.567999999999998</v>
      </c>
      <c r="O99" s="124">
        <v>1</v>
      </c>
      <c r="P99" s="125">
        <v>0.39200000000000002</v>
      </c>
      <c r="Q99" s="124">
        <v>155</v>
      </c>
      <c r="R99" s="124">
        <v>7</v>
      </c>
      <c r="S99" s="124">
        <v>3</v>
      </c>
      <c r="T99" s="124">
        <v>584</v>
      </c>
      <c r="U99" s="124">
        <v>555</v>
      </c>
      <c r="V99" s="124">
        <v>548</v>
      </c>
      <c r="W99" s="124">
        <v>1687</v>
      </c>
      <c r="X99" s="124">
        <v>562</v>
      </c>
      <c r="Y99" s="124">
        <v>77</v>
      </c>
      <c r="Z99" s="124">
        <v>67</v>
      </c>
      <c r="AA99" s="124">
        <v>82</v>
      </c>
      <c r="AB99" s="124">
        <v>226</v>
      </c>
      <c r="AC99" s="124">
        <v>75</v>
      </c>
      <c r="AD99" s="128">
        <v>0.13400000000000001</v>
      </c>
      <c r="AE99" s="124">
        <v>34</v>
      </c>
      <c r="AF99" s="124">
        <v>323</v>
      </c>
      <c r="AG99" s="125">
        <v>0.81699999999999995</v>
      </c>
    </row>
    <row r="100" spans="1:33" x14ac:dyDescent="0.3">
      <c r="A100" s="123" t="s">
        <v>199</v>
      </c>
      <c r="B100" s="121" t="s">
        <v>200</v>
      </c>
      <c r="C100" s="121">
        <v>1</v>
      </c>
      <c r="D100" s="121">
        <v>0</v>
      </c>
      <c r="E100" s="124">
        <v>654</v>
      </c>
      <c r="F100" s="124">
        <v>464</v>
      </c>
      <c r="G100" s="124">
        <v>1445</v>
      </c>
      <c r="H100" s="124">
        <v>275</v>
      </c>
      <c r="I100" s="124">
        <v>314</v>
      </c>
      <c r="J100" s="124">
        <v>265</v>
      </c>
      <c r="K100" s="124">
        <v>854</v>
      </c>
      <c r="L100" s="128">
        <v>0.59099999999999997</v>
      </c>
      <c r="M100" s="124">
        <v>178</v>
      </c>
      <c r="N100" s="125">
        <v>144.52199999999999</v>
      </c>
      <c r="O100" s="124">
        <v>1</v>
      </c>
      <c r="P100" s="125">
        <v>0.42799999999999999</v>
      </c>
      <c r="Q100" s="124">
        <v>199</v>
      </c>
      <c r="R100" s="124">
        <v>0</v>
      </c>
      <c r="S100" s="124">
        <v>0</v>
      </c>
      <c r="T100" s="124">
        <v>538</v>
      </c>
      <c r="U100" s="124">
        <v>523</v>
      </c>
      <c r="V100" s="124">
        <v>523</v>
      </c>
      <c r="W100" s="124">
        <v>1584</v>
      </c>
      <c r="X100" s="124">
        <v>528</v>
      </c>
      <c r="Y100" s="124">
        <v>89</v>
      </c>
      <c r="Z100" s="124">
        <v>97</v>
      </c>
      <c r="AA100" s="124">
        <v>100</v>
      </c>
      <c r="AB100" s="124">
        <v>286</v>
      </c>
      <c r="AC100" s="124">
        <v>95</v>
      </c>
      <c r="AD100" s="128">
        <v>0.18060000000000001</v>
      </c>
      <c r="AE100" s="124">
        <v>54</v>
      </c>
      <c r="AF100" s="124">
        <v>432</v>
      </c>
      <c r="AG100" s="125">
        <v>0.93100000000000005</v>
      </c>
    </row>
    <row r="101" spans="1:33" x14ac:dyDescent="0.3">
      <c r="A101" s="123" t="s">
        <v>201</v>
      </c>
      <c r="B101" s="121" t="s">
        <v>202</v>
      </c>
      <c r="C101" s="121">
        <v>1</v>
      </c>
      <c r="D101" s="121">
        <v>0</v>
      </c>
      <c r="E101" s="124">
        <v>2426</v>
      </c>
      <c r="F101" s="124">
        <v>1924</v>
      </c>
      <c r="G101" s="124">
        <v>5624</v>
      </c>
      <c r="H101" s="124">
        <v>1306</v>
      </c>
      <c r="I101" s="124">
        <v>1045</v>
      </c>
      <c r="J101" s="124">
        <v>1119</v>
      </c>
      <c r="K101" s="124">
        <v>3470</v>
      </c>
      <c r="L101" s="128">
        <v>0.61699999999999999</v>
      </c>
      <c r="M101" s="124">
        <v>772</v>
      </c>
      <c r="N101" s="125">
        <v>49.055999999999997</v>
      </c>
      <c r="O101" s="124">
        <v>1</v>
      </c>
      <c r="P101" s="125">
        <v>0</v>
      </c>
      <c r="Q101" s="124">
        <v>0</v>
      </c>
      <c r="R101" s="124">
        <v>20</v>
      </c>
      <c r="S101" s="124">
        <v>10</v>
      </c>
      <c r="T101" s="124">
        <v>2595</v>
      </c>
      <c r="U101" s="124">
        <v>2519</v>
      </c>
      <c r="V101" s="124">
        <v>2512</v>
      </c>
      <c r="W101" s="124">
        <v>7626</v>
      </c>
      <c r="X101" s="124">
        <v>2542</v>
      </c>
      <c r="Y101" s="124">
        <v>448</v>
      </c>
      <c r="Z101" s="124">
        <v>436</v>
      </c>
      <c r="AA101" s="124">
        <v>424</v>
      </c>
      <c r="AB101" s="124">
        <v>1308</v>
      </c>
      <c r="AC101" s="124">
        <v>436</v>
      </c>
      <c r="AD101" s="128">
        <v>0.17150000000000001</v>
      </c>
      <c r="AE101" s="124">
        <v>214</v>
      </c>
      <c r="AF101" s="124">
        <v>998</v>
      </c>
      <c r="AG101" s="125">
        <v>0.51800000000000002</v>
      </c>
    </row>
    <row r="102" spans="1:33" x14ac:dyDescent="0.3">
      <c r="A102" s="123" t="s">
        <v>203</v>
      </c>
      <c r="B102" s="121" t="s">
        <v>204</v>
      </c>
      <c r="C102" s="121">
        <v>1</v>
      </c>
      <c r="D102" s="121">
        <v>0</v>
      </c>
      <c r="E102" s="124">
        <v>625</v>
      </c>
      <c r="F102" s="124">
        <v>468</v>
      </c>
      <c r="G102" s="124">
        <v>1426</v>
      </c>
      <c r="H102" s="124">
        <v>242</v>
      </c>
      <c r="I102" s="124">
        <v>292</v>
      </c>
      <c r="J102" s="124">
        <v>279</v>
      </c>
      <c r="K102" s="124">
        <v>813</v>
      </c>
      <c r="L102" s="128">
        <v>0.57010000000000005</v>
      </c>
      <c r="M102" s="124">
        <v>173</v>
      </c>
      <c r="N102" s="125">
        <v>56.195</v>
      </c>
      <c r="O102" s="124">
        <v>1</v>
      </c>
      <c r="P102" s="125">
        <v>0.32700000000000001</v>
      </c>
      <c r="Q102" s="124">
        <v>153</v>
      </c>
      <c r="R102" s="124">
        <v>0</v>
      </c>
      <c r="S102" s="124">
        <v>0</v>
      </c>
      <c r="T102" s="124">
        <v>559</v>
      </c>
      <c r="U102" s="124">
        <v>543</v>
      </c>
      <c r="V102" s="124">
        <v>541</v>
      </c>
      <c r="W102" s="124">
        <v>1643</v>
      </c>
      <c r="X102" s="124">
        <v>548</v>
      </c>
      <c r="Y102" s="124">
        <v>85</v>
      </c>
      <c r="Z102" s="124">
        <v>73</v>
      </c>
      <c r="AA102" s="124">
        <v>56</v>
      </c>
      <c r="AB102" s="124">
        <v>214</v>
      </c>
      <c r="AC102" s="124">
        <v>71</v>
      </c>
      <c r="AD102" s="128">
        <v>0.13020000000000001</v>
      </c>
      <c r="AE102" s="124">
        <v>40</v>
      </c>
      <c r="AF102" s="124">
        <v>367</v>
      </c>
      <c r="AG102" s="125">
        <v>0.78400000000000003</v>
      </c>
    </row>
    <row r="103" spans="1:33" x14ac:dyDescent="0.3">
      <c r="A103" s="123" t="s">
        <v>205</v>
      </c>
      <c r="B103" s="121" t="s">
        <v>206</v>
      </c>
      <c r="C103" s="121">
        <v>1</v>
      </c>
      <c r="D103" s="121">
        <v>0</v>
      </c>
      <c r="E103" s="124">
        <v>2012</v>
      </c>
      <c r="F103" s="124">
        <v>1792</v>
      </c>
      <c r="G103" s="124">
        <v>5306</v>
      </c>
      <c r="H103" s="124">
        <v>800</v>
      </c>
      <c r="I103" s="124">
        <v>791</v>
      </c>
      <c r="J103" s="124">
        <v>768</v>
      </c>
      <c r="K103" s="124">
        <v>2359</v>
      </c>
      <c r="L103" s="128">
        <v>0.4446</v>
      </c>
      <c r="M103" s="124">
        <v>518</v>
      </c>
      <c r="N103" s="125">
        <v>164.01</v>
      </c>
      <c r="O103" s="124">
        <v>1</v>
      </c>
      <c r="P103" s="125">
        <v>0.27600000000000002</v>
      </c>
      <c r="Q103" s="124">
        <v>495</v>
      </c>
      <c r="R103" s="124">
        <v>20</v>
      </c>
      <c r="S103" s="124">
        <v>10</v>
      </c>
      <c r="T103" s="124">
        <v>1955</v>
      </c>
      <c r="U103" s="124">
        <v>1898</v>
      </c>
      <c r="V103" s="124">
        <v>1894</v>
      </c>
      <c r="W103" s="124">
        <v>5747</v>
      </c>
      <c r="X103" s="124">
        <v>1916</v>
      </c>
      <c r="Y103" s="124">
        <v>185</v>
      </c>
      <c r="Z103" s="124">
        <v>168</v>
      </c>
      <c r="AA103" s="124">
        <v>200</v>
      </c>
      <c r="AB103" s="124">
        <v>553</v>
      </c>
      <c r="AC103" s="124">
        <v>184</v>
      </c>
      <c r="AD103" s="128">
        <v>9.6199999999999994E-2</v>
      </c>
      <c r="AE103" s="124">
        <v>112</v>
      </c>
      <c r="AF103" s="124">
        <v>1137</v>
      </c>
      <c r="AG103" s="125">
        <v>0.63400000000000001</v>
      </c>
    </row>
    <row r="104" spans="1:33" x14ac:dyDescent="0.3">
      <c r="A104" s="123" t="s">
        <v>207</v>
      </c>
      <c r="B104" s="121" t="s">
        <v>208</v>
      </c>
      <c r="C104" s="121">
        <v>1</v>
      </c>
      <c r="D104" s="121">
        <v>0</v>
      </c>
      <c r="E104" s="124">
        <v>847</v>
      </c>
      <c r="F104" s="124">
        <v>661</v>
      </c>
      <c r="G104" s="124">
        <v>2058</v>
      </c>
      <c r="H104" s="124">
        <v>395</v>
      </c>
      <c r="I104" s="124">
        <v>409</v>
      </c>
      <c r="J104" s="124">
        <v>368</v>
      </c>
      <c r="K104" s="124">
        <v>1172</v>
      </c>
      <c r="L104" s="128">
        <v>0.56950000000000001</v>
      </c>
      <c r="M104" s="124">
        <v>245</v>
      </c>
      <c r="N104" s="125">
        <v>106.209</v>
      </c>
      <c r="O104" s="124">
        <v>1</v>
      </c>
      <c r="P104" s="125">
        <v>0.36799999999999999</v>
      </c>
      <c r="Q104" s="124">
        <v>243</v>
      </c>
      <c r="R104" s="124">
        <v>3</v>
      </c>
      <c r="S104" s="124">
        <v>1</v>
      </c>
      <c r="T104" s="124">
        <v>862</v>
      </c>
      <c r="U104" s="124">
        <v>837</v>
      </c>
      <c r="V104" s="124">
        <v>836</v>
      </c>
      <c r="W104" s="124">
        <v>2535</v>
      </c>
      <c r="X104" s="124">
        <v>845</v>
      </c>
      <c r="Y104" s="124">
        <v>147</v>
      </c>
      <c r="Z104" s="124">
        <v>141</v>
      </c>
      <c r="AA104" s="124">
        <v>136</v>
      </c>
      <c r="AB104" s="124">
        <v>424</v>
      </c>
      <c r="AC104" s="124">
        <v>141</v>
      </c>
      <c r="AD104" s="128">
        <v>0.1673</v>
      </c>
      <c r="AE104" s="124">
        <v>72</v>
      </c>
      <c r="AF104" s="124">
        <v>563</v>
      </c>
      <c r="AG104" s="125">
        <v>0.85099999999999998</v>
      </c>
    </row>
    <row r="105" spans="1:33" x14ac:dyDescent="0.3">
      <c r="A105" s="123" t="s">
        <v>209</v>
      </c>
      <c r="B105" s="121" t="s">
        <v>210</v>
      </c>
      <c r="C105" s="121">
        <v>1</v>
      </c>
      <c r="D105" s="121">
        <v>0</v>
      </c>
      <c r="E105" s="124">
        <v>86</v>
      </c>
      <c r="F105" s="124">
        <v>69</v>
      </c>
      <c r="G105" s="124">
        <v>189</v>
      </c>
      <c r="H105" s="124">
        <v>24</v>
      </c>
      <c r="I105" s="124">
        <v>33</v>
      </c>
      <c r="J105" s="124">
        <v>38</v>
      </c>
      <c r="K105" s="124">
        <v>95</v>
      </c>
      <c r="L105" s="128">
        <v>0.50260000000000005</v>
      </c>
      <c r="M105" s="124">
        <v>23</v>
      </c>
      <c r="N105" s="125">
        <v>95.721000000000004</v>
      </c>
      <c r="O105" s="124">
        <v>1</v>
      </c>
      <c r="P105" s="125">
        <v>0.47699999999999998</v>
      </c>
      <c r="Q105" s="124">
        <v>33</v>
      </c>
      <c r="R105" s="124">
        <v>0</v>
      </c>
      <c r="S105" s="124">
        <v>0</v>
      </c>
      <c r="T105" s="124">
        <v>66</v>
      </c>
      <c r="U105" s="124">
        <v>65</v>
      </c>
      <c r="V105" s="124">
        <v>65</v>
      </c>
      <c r="W105" s="124">
        <v>196</v>
      </c>
      <c r="X105" s="124">
        <v>65</v>
      </c>
      <c r="Y105" s="124">
        <v>12</v>
      </c>
      <c r="Z105" s="124">
        <v>14</v>
      </c>
      <c r="AA105" s="124">
        <v>7</v>
      </c>
      <c r="AB105" s="124">
        <v>33</v>
      </c>
      <c r="AC105" s="124">
        <v>11</v>
      </c>
      <c r="AD105" s="128">
        <v>0.16839999999999999</v>
      </c>
      <c r="AE105" s="124">
        <v>8</v>
      </c>
      <c r="AF105" s="124">
        <v>65</v>
      </c>
      <c r="AG105" s="125">
        <v>0.94199999999999995</v>
      </c>
    </row>
    <row r="106" spans="1:33" x14ac:dyDescent="0.3">
      <c r="A106" s="123" t="s">
        <v>211</v>
      </c>
      <c r="B106" s="121" t="s">
        <v>212</v>
      </c>
      <c r="C106" s="121">
        <v>1</v>
      </c>
      <c r="D106" s="121">
        <v>0</v>
      </c>
      <c r="E106" s="124">
        <v>252</v>
      </c>
      <c r="F106" s="124">
        <v>210</v>
      </c>
      <c r="G106" s="124">
        <v>614</v>
      </c>
      <c r="H106" s="124">
        <v>99</v>
      </c>
      <c r="I106" s="124">
        <v>85</v>
      </c>
      <c r="J106" s="124">
        <v>73</v>
      </c>
      <c r="K106" s="124">
        <v>257</v>
      </c>
      <c r="L106" s="128">
        <v>0.41860000000000003</v>
      </c>
      <c r="M106" s="124">
        <v>57</v>
      </c>
      <c r="N106" s="125">
        <v>142.18799999999999</v>
      </c>
      <c r="O106" s="124">
        <v>1</v>
      </c>
      <c r="P106" s="125">
        <v>0.46200000000000002</v>
      </c>
      <c r="Q106" s="124">
        <v>97</v>
      </c>
      <c r="R106" s="124">
        <v>0</v>
      </c>
      <c r="S106" s="124">
        <v>0</v>
      </c>
      <c r="T106" s="124">
        <v>197</v>
      </c>
      <c r="U106" s="124">
        <v>192</v>
      </c>
      <c r="V106" s="124">
        <v>193</v>
      </c>
      <c r="W106" s="124">
        <v>582</v>
      </c>
      <c r="X106" s="124">
        <v>194</v>
      </c>
      <c r="Y106" s="124">
        <v>34</v>
      </c>
      <c r="Z106" s="124">
        <v>40</v>
      </c>
      <c r="AA106" s="124">
        <v>26</v>
      </c>
      <c r="AB106" s="124">
        <v>100</v>
      </c>
      <c r="AC106" s="124">
        <v>33</v>
      </c>
      <c r="AD106" s="128">
        <v>0.17180000000000001</v>
      </c>
      <c r="AE106" s="124">
        <v>23</v>
      </c>
      <c r="AF106" s="124">
        <v>178</v>
      </c>
      <c r="AG106" s="125">
        <v>0.84699999999999998</v>
      </c>
    </row>
    <row r="107" spans="1:33" x14ac:dyDescent="0.3">
      <c r="A107" s="123" t="s">
        <v>213</v>
      </c>
      <c r="B107" s="121" t="s">
        <v>214</v>
      </c>
      <c r="C107" s="121">
        <v>1</v>
      </c>
      <c r="D107" s="121">
        <v>0</v>
      </c>
      <c r="E107" s="124">
        <v>389</v>
      </c>
      <c r="F107" s="124">
        <v>301</v>
      </c>
      <c r="G107" s="124">
        <v>1031</v>
      </c>
      <c r="H107" s="124">
        <v>203</v>
      </c>
      <c r="I107" s="124">
        <v>184</v>
      </c>
      <c r="J107" s="124">
        <v>155</v>
      </c>
      <c r="K107" s="124">
        <v>542</v>
      </c>
      <c r="L107" s="128">
        <v>0.52569999999999995</v>
      </c>
      <c r="M107" s="124">
        <v>103</v>
      </c>
      <c r="N107" s="125">
        <v>77.36</v>
      </c>
      <c r="O107" s="124">
        <v>1</v>
      </c>
      <c r="P107" s="125">
        <v>0.41399999999999998</v>
      </c>
      <c r="Q107" s="124">
        <v>125</v>
      </c>
      <c r="R107" s="124">
        <v>1</v>
      </c>
      <c r="S107" s="124">
        <v>0</v>
      </c>
      <c r="T107" s="124">
        <v>435</v>
      </c>
      <c r="U107" s="124">
        <v>423</v>
      </c>
      <c r="V107" s="124">
        <v>426</v>
      </c>
      <c r="W107" s="124">
        <v>1284</v>
      </c>
      <c r="X107" s="124">
        <v>428</v>
      </c>
      <c r="Y107" s="124">
        <v>112</v>
      </c>
      <c r="Z107" s="124">
        <v>94</v>
      </c>
      <c r="AA107" s="124">
        <v>76</v>
      </c>
      <c r="AB107" s="124">
        <v>282</v>
      </c>
      <c r="AC107" s="124">
        <v>94</v>
      </c>
      <c r="AD107" s="128">
        <v>0.21959999999999999</v>
      </c>
      <c r="AE107" s="124">
        <v>43</v>
      </c>
      <c r="AF107" s="124">
        <v>273</v>
      </c>
      <c r="AG107" s="125">
        <v>0.90600000000000003</v>
      </c>
    </row>
    <row r="108" spans="1:33" x14ac:dyDescent="0.3">
      <c r="A108" s="123" t="s">
        <v>215</v>
      </c>
      <c r="B108" s="121" t="s">
        <v>216</v>
      </c>
      <c r="C108" s="121">
        <v>1</v>
      </c>
      <c r="D108" s="121">
        <v>0</v>
      </c>
      <c r="E108" s="124">
        <v>890</v>
      </c>
      <c r="F108" s="124">
        <v>713</v>
      </c>
      <c r="G108" s="124">
        <v>2139</v>
      </c>
      <c r="H108" s="124">
        <v>192</v>
      </c>
      <c r="I108" s="124">
        <v>324</v>
      </c>
      <c r="J108" s="124">
        <v>368</v>
      </c>
      <c r="K108" s="124">
        <v>884</v>
      </c>
      <c r="L108" s="128">
        <v>0.4133</v>
      </c>
      <c r="M108" s="124">
        <v>192</v>
      </c>
      <c r="N108" s="125">
        <v>192.21299999999999</v>
      </c>
      <c r="O108" s="124">
        <v>1</v>
      </c>
      <c r="P108" s="125">
        <v>0.41799999999999998</v>
      </c>
      <c r="Q108" s="124">
        <v>298</v>
      </c>
      <c r="R108" s="124">
        <v>10</v>
      </c>
      <c r="S108" s="124">
        <v>5</v>
      </c>
      <c r="T108" s="124">
        <v>781</v>
      </c>
      <c r="U108" s="124">
        <v>760</v>
      </c>
      <c r="V108" s="124">
        <v>765</v>
      </c>
      <c r="W108" s="124">
        <v>2306</v>
      </c>
      <c r="X108" s="124">
        <v>769</v>
      </c>
      <c r="Y108" s="124">
        <v>115</v>
      </c>
      <c r="Z108" s="124">
        <v>112</v>
      </c>
      <c r="AA108" s="124">
        <v>109</v>
      </c>
      <c r="AB108" s="124">
        <v>336</v>
      </c>
      <c r="AC108" s="124">
        <v>112</v>
      </c>
      <c r="AD108" s="128">
        <v>0.1457</v>
      </c>
      <c r="AE108" s="124">
        <v>68</v>
      </c>
      <c r="AF108" s="124">
        <v>564</v>
      </c>
      <c r="AG108" s="125">
        <v>0.79100000000000004</v>
      </c>
    </row>
    <row r="109" spans="1:33" x14ac:dyDescent="0.3">
      <c r="A109" s="123" t="s">
        <v>217</v>
      </c>
      <c r="B109" s="121" t="s">
        <v>218</v>
      </c>
      <c r="C109" s="121">
        <v>1</v>
      </c>
      <c r="D109" s="121">
        <v>0</v>
      </c>
      <c r="E109" s="124">
        <v>250</v>
      </c>
      <c r="F109" s="124">
        <v>198</v>
      </c>
      <c r="G109" s="124">
        <v>578</v>
      </c>
      <c r="H109" s="124">
        <v>90</v>
      </c>
      <c r="I109" s="124">
        <v>88</v>
      </c>
      <c r="J109" s="124">
        <v>93</v>
      </c>
      <c r="K109" s="124">
        <v>271</v>
      </c>
      <c r="L109" s="128">
        <v>0.46889999999999998</v>
      </c>
      <c r="M109" s="124">
        <v>60</v>
      </c>
      <c r="N109" s="125">
        <v>66.385999999999996</v>
      </c>
      <c r="O109" s="124">
        <v>1</v>
      </c>
      <c r="P109" s="125">
        <v>0.432</v>
      </c>
      <c r="Q109" s="124">
        <v>86</v>
      </c>
      <c r="R109" s="124">
        <v>0</v>
      </c>
      <c r="S109" s="124">
        <v>0</v>
      </c>
      <c r="T109" s="124">
        <v>256</v>
      </c>
      <c r="U109" s="124">
        <v>249</v>
      </c>
      <c r="V109" s="124">
        <v>251</v>
      </c>
      <c r="W109" s="124">
        <v>756</v>
      </c>
      <c r="X109" s="124">
        <v>252</v>
      </c>
      <c r="Y109" s="124">
        <v>56</v>
      </c>
      <c r="Z109" s="124">
        <v>46</v>
      </c>
      <c r="AA109" s="124">
        <v>51</v>
      </c>
      <c r="AB109" s="124">
        <v>153</v>
      </c>
      <c r="AC109" s="124">
        <v>51</v>
      </c>
      <c r="AD109" s="128">
        <v>0.2024</v>
      </c>
      <c r="AE109" s="124">
        <v>26</v>
      </c>
      <c r="AF109" s="124">
        <v>173</v>
      </c>
      <c r="AG109" s="125">
        <v>0.873</v>
      </c>
    </row>
    <row r="110" spans="1:33" x14ac:dyDescent="0.3">
      <c r="A110" s="123" t="s">
        <v>219</v>
      </c>
      <c r="B110" s="121" t="s">
        <v>220</v>
      </c>
      <c r="C110" s="121">
        <v>1</v>
      </c>
      <c r="D110" s="121">
        <v>0</v>
      </c>
      <c r="E110" s="124">
        <v>307</v>
      </c>
      <c r="F110" s="124">
        <v>288</v>
      </c>
      <c r="G110" s="124">
        <v>884</v>
      </c>
      <c r="H110" s="124">
        <v>176</v>
      </c>
      <c r="I110" s="124">
        <v>135</v>
      </c>
      <c r="J110" s="124">
        <v>155</v>
      </c>
      <c r="K110" s="124">
        <v>466</v>
      </c>
      <c r="L110" s="128">
        <v>0.52710000000000001</v>
      </c>
      <c r="M110" s="124">
        <v>99</v>
      </c>
      <c r="N110" s="125">
        <v>129.97800000000001</v>
      </c>
      <c r="O110" s="124">
        <v>1</v>
      </c>
      <c r="P110" s="125">
        <v>0.44700000000000001</v>
      </c>
      <c r="Q110" s="124">
        <v>129</v>
      </c>
      <c r="R110" s="124">
        <v>0</v>
      </c>
      <c r="S110" s="124">
        <v>0</v>
      </c>
      <c r="T110" s="124">
        <v>339</v>
      </c>
      <c r="U110" s="124">
        <v>330</v>
      </c>
      <c r="V110" s="124">
        <v>332</v>
      </c>
      <c r="W110" s="124">
        <v>1001</v>
      </c>
      <c r="X110" s="124">
        <v>334</v>
      </c>
      <c r="Y110" s="124">
        <v>89</v>
      </c>
      <c r="Z110" s="124">
        <v>73</v>
      </c>
      <c r="AA110" s="124">
        <v>81</v>
      </c>
      <c r="AB110" s="124">
        <v>243</v>
      </c>
      <c r="AC110" s="124">
        <v>81</v>
      </c>
      <c r="AD110" s="128">
        <v>0.24279999999999999</v>
      </c>
      <c r="AE110" s="124">
        <v>45</v>
      </c>
      <c r="AF110" s="124">
        <v>274</v>
      </c>
      <c r="AG110" s="125">
        <v>0.95099999999999996</v>
      </c>
    </row>
    <row r="111" spans="1:33" x14ac:dyDescent="0.3">
      <c r="A111" s="123" t="s">
        <v>221</v>
      </c>
      <c r="B111" s="121" t="s">
        <v>222</v>
      </c>
      <c r="C111" s="121">
        <v>1</v>
      </c>
      <c r="D111" s="121">
        <v>0</v>
      </c>
      <c r="E111" s="124">
        <v>421</v>
      </c>
      <c r="F111" s="124">
        <v>295</v>
      </c>
      <c r="G111" s="124">
        <v>915</v>
      </c>
      <c r="H111" s="124">
        <v>163</v>
      </c>
      <c r="I111" s="124">
        <v>173</v>
      </c>
      <c r="J111" s="124">
        <v>155</v>
      </c>
      <c r="K111" s="124">
        <v>491</v>
      </c>
      <c r="L111" s="128">
        <v>0.53659999999999997</v>
      </c>
      <c r="M111" s="124">
        <v>103</v>
      </c>
      <c r="N111" s="125">
        <v>168.75899999999999</v>
      </c>
      <c r="O111" s="124">
        <v>1</v>
      </c>
      <c r="P111" s="125">
        <v>0.45600000000000002</v>
      </c>
      <c r="Q111" s="124">
        <v>135</v>
      </c>
      <c r="R111" s="124">
        <v>25</v>
      </c>
      <c r="S111" s="124">
        <v>13</v>
      </c>
      <c r="T111" s="124">
        <v>388</v>
      </c>
      <c r="U111" s="124">
        <v>377</v>
      </c>
      <c r="V111" s="124">
        <v>379</v>
      </c>
      <c r="W111" s="124">
        <v>1144</v>
      </c>
      <c r="X111" s="124">
        <v>381</v>
      </c>
      <c r="Y111" s="124">
        <v>71</v>
      </c>
      <c r="Z111" s="124">
        <v>77</v>
      </c>
      <c r="AA111" s="124">
        <v>58</v>
      </c>
      <c r="AB111" s="124">
        <v>206</v>
      </c>
      <c r="AC111" s="124">
        <v>69</v>
      </c>
      <c r="AD111" s="128">
        <v>0.18010000000000001</v>
      </c>
      <c r="AE111" s="124">
        <v>35</v>
      </c>
      <c r="AF111" s="124">
        <v>287</v>
      </c>
      <c r="AG111" s="125">
        <v>0.97199999999999998</v>
      </c>
    </row>
    <row r="112" spans="1:33" x14ac:dyDescent="0.3">
      <c r="A112" s="123" t="s">
        <v>223</v>
      </c>
      <c r="B112" s="121" t="s">
        <v>224</v>
      </c>
      <c r="C112" s="121">
        <v>1</v>
      </c>
      <c r="D112" s="121">
        <v>0</v>
      </c>
      <c r="E112" s="124">
        <v>278</v>
      </c>
      <c r="F112" s="124">
        <v>225</v>
      </c>
      <c r="G112" s="124">
        <v>650</v>
      </c>
      <c r="H112" s="124">
        <v>86</v>
      </c>
      <c r="I112" s="124">
        <v>88</v>
      </c>
      <c r="J112" s="124">
        <v>89</v>
      </c>
      <c r="K112" s="124">
        <v>263</v>
      </c>
      <c r="L112" s="128">
        <v>0.40460000000000002</v>
      </c>
      <c r="M112" s="124">
        <v>59</v>
      </c>
      <c r="N112" s="125">
        <v>83.646000000000001</v>
      </c>
      <c r="O112" s="124">
        <v>1</v>
      </c>
      <c r="P112" s="125">
        <v>0.438</v>
      </c>
      <c r="Q112" s="124">
        <v>99</v>
      </c>
      <c r="R112" s="124">
        <v>0</v>
      </c>
      <c r="S112" s="124">
        <v>0</v>
      </c>
      <c r="T112" s="124">
        <v>243</v>
      </c>
      <c r="U112" s="124">
        <v>236</v>
      </c>
      <c r="V112" s="124">
        <v>238</v>
      </c>
      <c r="W112" s="124">
        <v>717</v>
      </c>
      <c r="X112" s="124">
        <v>239</v>
      </c>
      <c r="Y112" s="124">
        <v>38</v>
      </c>
      <c r="Z112" s="124">
        <v>44</v>
      </c>
      <c r="AA112" s="124">
        <v>31</v>
      </c>
      <c r="AB112" s="124">
        <v>113</v>
      </c>
      <c r="AC112" s="124">
        <v>38</v>
      </c>
      <c r="AD112" s="128">
        <v>0.15759999999999999</v>
      </c>
      <c r="AE112" s="124">
        <v>23</v>
      </c>
      <c r="AF112" s="124">
        <v>182</v>
      </c>
      <c r="AG112" s="125">
        <v>0.80800000000000005</v>
      </c>
    </row>
    <row r="113" spans="1:33" x14ac:dyDescent="0.3">
      <c r="A113" s="123" t="s">
        <v>225</v>
      </c>
      <c r="B113" s="121" t="s">
        <v>226</v>
      </c>
      <c r="C113" s="121">
        <v>1</v>
      </c>
      <c r="D113" s="121">
        <v>0</v>
      </c>
      <c r="E113" s="124">
        <v>1269</v>
      </c>
      <c r="F113" s="124">
        <v>1024</v>
      </c>
      <c r="G113" s="124">
        <v>3103</v>
      </c>
      <c r="H113" s="124">
        <v>601</v>
      </c>
      <c r="I113" s="124">
        <v>546</v>
      </c>
      <c r="J113" s="124">
        <v>578</v>
      </c>
      <c r="K113" s="124">
        <v>1725</v>
      </c>
      <c r="L113" s="128">
        <v>0.55589999999999995</v>
      </c>
      <c r="M113" s="124">
        <v>370</v>
      </c>
      <c r="N113" s="125">
        <v>87.513999999999996</v>
      </c>
      <c r="O113" s="124">
        <v>1</v>
      </c>
      <c r="P113" s="125">
        <v>0.26100000000000001</v>
      </c>
      <c r="Q113" s="124">
        <v>267</v>
      </c>
      <c r="R113" s="124">
        <v>18</v>
      </c>
      <c r="S113" s="124">
        <v>9</v>
      </c>
      <c r="T113" s="124">
        <v>1020</v>
      </c>
      <c r="U113" s="124">
        <v>993</v>
      </c>
      <c r="V113" s="124">
        <v>998</v>
      </c>
      <c r="W113" s="124">
        <v>3011</v>
      </c>
      <c r="X113" s="124">
        <v>1004</v>
      </c>
      <c r="Y113" s="124">
        <v>236</v>
      </c>
      <c r="Z113" s="124">
        <v>205</v>
      </c>
      <c r="AA113" s="124">
        <v>198</v>
      </c>
      <c r="AB113" s="124">
        <v>639</v>
      </c>
      <c r="AC113" s="124">
        <v>213</v>
      </c>
      <c r="AD113" s="128">
        <v>0.2122</v>
      </c>
      <c r="AE113" s="124">
        <v>141</v>
      </c>
      <c r="AF113" s="124">
        <v>789</v>
      </c>
      <c r="AG113" s="125">
        <v>0.77</v>
      </c>
    </row>
    <row r="114" spans="1:33" x14ac:dyDescent="0.3">
      <c r="A114" s="123" t="s">
        <v>227</v>
      </c>
      <c r="B114" s="121" t="s">
        <v>228</v>
      </c>
      <c r="C114" s="121">
        <v>1</v>
      </c>
      <c r="D114" s="121">
        <v>0</v>
      </c>
      <c r="E114" s="124">
        <v>307</v>
      </c>
      <c r="F114" s="124">
        <v>235</v>
      </c>
      <c r="G114" s="124">
        <v>702</v>
      </c>
      <c r="H114" s="124">
        <v>142</v>
      </c>
      <c r="I114" s="124">
        <v>157</v>
      </c>
      <c r="J114" s="124">
        <v>137</v>
      </c>
      <c r="K114" s="124">
        <v>436</v>
      </c>
      <c r="L114" s="128">
        <v>0.62109999999999999</v>
      </c>
      <c r="M114" s="124">
        <v>95</v>
      </c>
      <c r="N114" s="125">
        <v>49.143000000000001</v>
      </c>
      <c r="O114" s="124">
        <v>1</v>
      </c>
      <c r="P114" s="125">
        <v>0.39700000000000002</v>
      </c>
      <c r="Q114" s="124">
        <v>93</v>
      </c>
      <c r="R114" s="124">
        <v>0</v>
      </c>
      <c r="S114" s="124">
        <v>0</v>
      </c>
      <c r="T114" s="124">
        <v>260</v>
      </c>
      <c r="U114" s="124">
        <v>253</v>
      </c>
      <c r="V114" s="124">
        <v>255</v>
      </c>
      <c r="W114" s="124">
        <v>768</v>
      </c>
      <c r="X114" s="124">
        <v>256</v>
      </c>
      <c r="Y114" s="124">
        <v>61</v>
      </c>
      <c r="Z114" s="124">
        <v>50</v>
      </c>
      <c r="AA114" s="124">
        <v>65</v>
      </c>
      <c r="AB114" s="124">
        <v>176</v>
      </c>
      <c r="AC114" s="124">
        <v>59</v>
      </c>
      <c r="AD114" s="128">
        <v>0.22919999999999999</v>
      </c>
      <c r="AE114" s="124">
        <v>35</v>
      </c>
      <c r="AF114" s="124">
        <v>224</v>
      </c>
      <c r="AG114" s="125">
        <v>0.95299999999999996</v>
      </c>
    </row>
    <row r="115" spans="1:33" x14ac:dyDescent="0.3">
      <c r="A115" s="123" t="s">
        <v>229</v>
      </c>
      <c r="B115" s="121" t="s">
        <v>230</v>
      </c>
      <c r="C115" s="121">
        <v>1</v>
      </c>
      <c r="D115" s="121">
        <v>0</v>
      </c>
      <c r="E115" s="124">
        <v>320</v>
      </c>
      <c r="F115" s="124">
        <v>281</v>
      </c>
      <c r="G115" s="124">
        <v>903</v>
      </c>
      <c r="H115" s="124">
        <v>106</v>
      </c>
      <c r="I115" s="124">
        <v>111</v>
      </c>
      <c r="J115" s="124">
        <v>134</v>
      </c>
      <c r="K115" s="124">
        <v>351</v>
      </c>
      <c r="L115" s="128">
        <v>0.38869999999999999</v>
      </c>
      <c r="M115" s="124">
        <v>71</v>
      </c>
      <c r="N115" s="125">
        <v>100.241</v>
      </c>
      <c r="O115" s="124">
        <v>1</v>
      </c>
      <c r="P115" s="125">
        <v>0.436</v>
      </c>
      <c r="Q115" s="124">
        <v>123</v>
      </c>
      <c r="R115" s="124">
        <v>0</v>
      </c>
      <c r="S115" s="124">
        <v>0</v>
      </c>
      <c r="T115" s="124">
        <v>309</v>
      </c>
      <c r="U115" s="124">
        <v>301</v>
      </c>
      <c r="V115" s="124">
        <v>303</v>
      </c>
      <c r="W115" s="124">
        <v>913</v>
      </c>
      <c r="X115" s="124">
        <v>304</v>
      </c>
      <c r="Y115" s="124">
        <v>54</v>
      </c>
      <c r="Z115" s="124">
        <v>44</v>
      </c>
      <c r="AA115" s="124">
        <v>45</v>
      </c>
      <c r="AB115" s="124">
        <v>143</v>
      </c>
      <c r="AC115" s="124">
        <v>48</v>
      </c>
      <c r="AD115" s="128">
        <v>0.15659999999999999</v>
      </c>
      <c r="AE115" s="124">
        <v>29</v>
      </c>
      <c r="AF115" s="124">
        <v>224</v>
      </c>
      <c r="AG115" s="125">
        <v>0.79700000000000004</v>
      </c>
    </row>
    <row r="116" spans="1:33" x14ac:dyDescent="0.3">
      <c r="A116" s="123" t="s">
        <v>231</v>
      </c>
      <c r="B116" s="121" t="s">
        <v>232</v>
      </c>
      <c r="C116" s="121">
        <v>1</v>
      </c>
      <c r="D116" s="121">
        <v>0</v>
      </c>
      <c r="E116" s="124">
        <v>994</v>
      </c>
      <c r="F116" s="124">
        <v>789</v>
      </c>
      <c r="G116" s="124">
        <v>2407</v>
      </c>
      <c r="H116" s="124">
        <v>401</v>
      </c>
      <c r="I116" s="124">
        <v>412</v>
      </c>
      <c r="J116" s="124">
        <v>456</v>
      </c>
      <c r="K116" s="124">
        <v>1269</v>
      </c>
      <c r="L116" s="128">
        <v>0.5272</v>
      </c>
      <c r="M116" s="124">
        <v>270</v>
      </c>
      <c r="N116" s="125">
        <v>174.15</v>
      </c>
      <c r="O116" s="124">
        <v>1</v>
      </c>
      <c r="P116" s="125">
        <v>0.40200000000000002</v>
      </c>
      <c r="Q116" s="124">
        <v>317</v>
      </c>
      <c r="R116" s="124">
        <v>7</v>
      </c>
      <c r="S116" s="124">
        <v>3</v>
      </c>
      <c r="T116" s="124">
        <v>840</v>
      </c>
      <c r="U116" s="124">
        <v>817</v>
      </c>
      <c r="V116" s="124">
        <v>822</v>
      </c>
      <c r="W116" s="124">
        <v>2479</v>
      </c>
      <c r="X116" s="124">
        <v>826</v>
      </c>
      <c r="Y116" s="124">
        <v>184</v>
      </c>
      <c r="Z116" s="124">
        <v>151</v>
      </c>
      <c r="AA116" s="124">
        <v>155</v>
      </c>
      <c r="AB116" s="124">
        <v>490</v>
      </c>
      <c r="AC116" s="124">
        <v>163</v>
      </c>
      <c r="AD116" s="128">
        <v>0.19769999999999999</v>
      </c>
      <c r="AE116" s="124">
        <v>101</v>
      </c>
      <c r="AF116" s="124">
        <v>693</v>
      </c>
      <c r="AG116" s="125">
        <v>0.878</v>
      </c>
    </row>
    <row r="117" spans="1:33" x14ac:dyDescent="0.3">
      <c r="A117" s="123" t="s">
        <v>233</v>
      </c>
      <c r="B117" s="121" t="s">
        <v>234</v>
      </c>
      <c r="C117" s="121">
        <v>1</v>
      </c>
      <c r="D117" s="121">
        <v>0</v>
      </c>
      <c r="E117" s="124">
        <v>3015</v>
      </c>
      <c r="F117" s="124">
        <v>2474</v>
      </c>
      <c r="G117" s="124">
        <v>7450</v>
      </c>
      <c r="H117" s="124">
        <v>1189</v>
      </c>
      <c r="I117" s="124">
        <v>1230</v>
      </c>
      <c r="J117" s="124">
        <v>1161</v>
      </c>
      <c r="K117" s="124">
        <v>3580</v>
      </c>
      <c r="L117" s="128">
        <v>0.48049999999999998</v>
      </c>
      <c r="M117" s="124">
        <v>773</v>
      </c>
      <c r="N117" s="125">
        <v>25.963999999999999</v>
      </c>
      <c r="O117" s="124">
        <v>1</v>
      </c>
      <c r="P117" s="125">
        <v>0</v>
      </c>
      <c r="Q117" s="124">
        <v>0</v>
      </c>
      <c r="R117" s="124">
        <v>48</v>
      </c>
      <c r="S117" s="124">
        <v>25</v>
      </c>
      <c r="T117" s="124">
        <v>2944</v>
      </c>
      <c r="U117" s="124">
        <v>2895</v>
      </c>
      <c r="V117" s="124">
        <v>2903</v>
      </c>
      <c r="W117" s="124">
        <v>8742</v>
      </c>
      <c r="X117" s="124">
        <v>2914</v>
      </c>
      <c r="Y117" s="124">
        <v>313</v>
      </c>
      <c r="Z117" s="124">
        <v>217</v>
      </c>
      <c r="AA117" s="124">
        <v>240</v>
      </c>
      <c r="AB117" s="124">
        <v>770</v>
      </c>
      <c r="AC117" s="124">
        <v>257</v>
      </c>
      <c r="AD117" s="128">
        <v>8.8099999999999998E-2</v>
      </c>
      <c r="AE117" s="124">
        <v>142</v>
      </c>
      <c r="AF117" s="124">
        <v>941</v>
      </c>
      <c r="AG117" s="125">
        <v>0.38</v>
      </c>
    </row>
    <row r="118" spans="1:33" x14ac:dyDescent="0.3">
      <c r="A118" s="123" t="s">
        <v>235</v>
      </c>
      <c r="B118" s="121" t="s">
        <v>236</v>
      </c>
      <c r="C118" s="121">
        <v>1</v>
      </c>
      <c r="D118" s="121">
        <v>0</v>
      </c>
      <c r="E118" s="124">
        <v>1593</v>
      </c>
      <c r="F118" s="124">
        <v>1328</v>
      </c>
      <c r="G118" s="124">
        <v>3940</v>
      </c>
      <c r="H118" s="124">
        <v>857</v>
      </c>
      <c r="I118" s="124">
        <v>1001</v>
      </c>
      <c r="J118" s="124">
        <v>966</v>
      </c>
      <c r="K118" s="124">
        <v>2824</v>
      </c>
      <c r="L118" s="128">
        <v>0.71679999999999999</v>
      </c>
      <c r="M118" s="124">
        <v>619</v>
      </c>
      <c r="N118" s="125">
        <v>66.307000000000002</v>
      </c>
      <c r="O118" s="124">
        <v>1</v>
      </c>
      <c r="P118" s="125">
        <v>9.7000000000000003E-2</v>
      </c>
      <c r="Q118" s="124">
        <v>129</v>
      </c>
      <c r="R118" s="124">
        <v>141</v>
      </c>
      <c r="S118" s="124">
        <v>74</v>
      </c>
      <c r="T118" s="124">
        <v>1437</v>
      </c>
      <c r="U118" s="124">
        <v>1413</v>
      </c>
      <c r="V118" s="124">
        <v>1417</v>
      </c>
      <c r="W118" s="124">
        <v>4267</v>
      </c>
      <c r="X118" s="124">
        <v>1422</v>
      </c>
      <c r="Y118" s="124">
        <v>201</v>
      </c>
      <c r="Z118" s="124">
        <v>159</v>
      </c>
      <c r="AA118" s="124">
        <v>151</v>
      </c>
      <c r="AB118" s="124">
        <v>511</v>
      </c>
      <c r="AC118" s="124">
        <v>170</v>
      </c>
      <c r="AD118" s="128">
        <v>0.1198</v>
      </c>
      <c r="AE118" s="124">
        <v>103</v>
      </c>
      <c r="AF118" s="124">
        <v>927</v>
      </c>
      <c r="AG118" s="125">
        <v>0.69799999999999995</v>
      </c>
    </row>
    <row r="119" spans="1:33" x14ac:dyDescent="0.3">
      <c r="A119" s="123" t="s">
        <v>237</v>
      </c>
      <c r="B119" s="121" t="s">
        <v>238</v>
      </c>
      <c r="C119" s="121">
        <v>1</v>
      </c>
      <c r="D119" s="121">
        <v>0</v>
      </c>
      <c r="E119" s="124">
        <v>4158</v>
      </c>
      <c r="F119" s="124">
        <v>3326</v>
      </c>
      <c r="G119" s="124">
        <v>9931</v>
      </c>
      <c r="H119" s="124">
        <v>1756</v>
      </c>
      <c r="I119" s="124">
        <v>1859</v>
      </c>
      <c r="J119" s="124">
        <v>1783</v>
      </c>
      <c r="K119" s="124">
        <v>5398</v>
      </c>
      <c r="L119" s="128">
        <v>0.54359999999999997</v>
      </c>
      <c r="M119" s="124">
        <v>1175</v>
      </c>
      <c r="N119" s="125">
        <v>71.010000000000005</v>
      </c>
      <c r="O119" s="124">
        <v>1</v>
      </c>
      <c r="P119" s="125">
        <v>0</v>
      </c>
      <c r="Q119" s="124">
        <v>0</v>
      </c>
      <c r="R119" s="124">
        <v>201</v>
      </c>
      <c r="S119" s="124">
        <v>106</v>
      </c>
      <c r="T119" s="124">
        <v>3777</v>
      </c>
      <c r="U119" s="124">
        <v>3715</v>
      </c>
      <c r="V119" s="124">
        <v>3725</v>
      </c>
      <c r="W119" s="124">
        <v>11217</v>
      </c>
      <c r="X119" s="124">
        <v>3739</v>
      </c>
      <c r="Y119" s="124">
        <v>465</v>
      </c>
      <c r="Z119" s="124">
        <v>351</v>
      </c>
      <c r="AA119" s="124">
        <v>348</v>
      </c>
      <c r="AB119" s="124">
        <v>1164</v>
      </c>
      <c r="AC119" s="124">
        <v>388</v>
      </c>
      <c r="AD119" s="128">
        <v>0.1038</v>
      </c>
      <c r="AE119" s="124">
        <v>224</v>
      </c>
      <c r="AF119" s="124">
        <v>1507</v>
      </c>
      <c r="AG119" s="125">
        <v>0.45300000000000001</v>
      </c>
    </row>
    <row r="120" spans="1:33" x14ac:dyDescent="0.3">
      <c r="A120" s="123" t="s">
        <v>239</v>
      </c>
      <c r="B120" s="121" t="s">
        <v>240</v>
      </c>
      <c r="C120" s="121">
        <v>1</v>
      </c>
      <c r="D120" s="121">
        <v>0</v>
      </c>
      <c r="E120" s="124">
        <v>809</v>
      </c>
      <c r="F120" s="124">
        <v>624</v>
      </c>
      <c r="G120" s="124">
        <v>1856</v>
      </c>
      <c r="H120" s="124">
        <v>291</v>
      </c>
      <c r="I120" s="124">
        <v>408</v>
      </c>
      <c r="J120" s="124">
        <v>312</v>
      </c>
      <c r="K120" s="124">
        <v>1011</v>
      </c>
      <c r="L120" s="128">
        <v>0.54469999999999996</v>
      </c>
      <c r="M120" s="124">
        <v>221</v>
      </c>
      <c r="N120" s="125">
        <v>82.872</v>
      </c>
      <c r="O120" s="124">
        <v>1</v>
      </c>
      <c r="P120" s="125">
        <v>0.34300000000000003</v>
      </c>
      <c r="Q120" s="124">
        <v>214</v>
      </c>
      <c r="R120" s="124">
        <v>136</v>
      </c>
      <c r="S120" s="124">
        <v>72</v>
      </c>
      <c r="T120" s="124">
        <v>802</v>
      </c>
      <c r="U120" s="124">
        <v>788</v>
      </c>
      <c r="V120" s="124">
        <v>790</v>
      </c>
      <c r="W120" s="124">
        <v>2380</v>
      </c>
      <c r="X120" s="124">
        <v>793</v>
      </c>
      <c r="Y120" s="124">
        <v>120</v>
      </c>
      <c r="Z120" s="124">
        <v>78</v>
      </c>
      <c r="AA120" s="124">
        <v>76</v>
      </c>
      <c r="AB120" s="124">
        <v>274</v>
      </c>
      <c r="AC120" s="124">
        <v>91</v>
      </c>
      <c r="AD120" s="128">
        <v>0.11509999999999999</v>
      </c>
      <c r="AE120" s="124">
        <v>47</v>
      </c>
      <c r="AF120" s="124">
        <v>555</v>
      </c>
      <c r="AG120" s="125">
        <v>0.88900000000000001</v>
      </c>
    </row>
    <row r="121" spans="1:33" x14ac:dyDescent="0.3">
      <c r="A121" s="123" t="s">
        <v>241</v>
      </c>
      <c r="B121" s="121" t="s">
        <v>242</v>
      </c>
      <c r="C121" s="121">
        <v>1</v>
      </c>
      <c r="D121" s="121">
        <v>0</v>
      </c>
      <c r="E121" s="124">
        <v>1242</v>
      </c>
      <c r="F121" s="124">
        <v>1055</v>
      </c>
      <c r="G121" s="124">
        <v>3168</v>
      </c>
      <c r="H121" s="124">
        <v>375</v>
      </c>
      <c r="I121" s="124">
        <v>418</v>
      </c>
      <c r="J121" s="124">
        <v>389</v>
      </c>
      <c r="K121" s="124">
        <v>1182</v>
      </c>
      <c r="L121" s="128">
        <v>0.37309999999999999</v>
      </c>
      <c r="M121" s="124">
        <v>256</v>
      </c>
      <c r="N121" s="125">
        <v>52.151000000000003</v>
      </c>
      <c r="O121" s="124">
        <v>1</v>
      </c>
      <c r="P121" s="125">
        <v>9.2999999999999999E-2</v>
      </c>
      <c r="Q121" s="124">
        <v>98</v>
      </c>
      <c r="R121" s="124">
        <v>95</v>
      </c>
      <c r="S121" s="124">
        <v>50</v>
      </c>
      <c r="T121" s="124">
        <v>1245</v>
      </c>
      <c r="U121" s="124">
        <v>1224</v>
      </c>
      <c r="V121" s="124">
        <v>1228</v>
      </c>
      <c r="W121" s="124">
        <v>3697</v>
      </c>
      <c r="X121" s="124">
        <v>1232</v>
      </c>
      <c r="Y121" s="124">
        <v>98</v>
      </c>
      <c r="Z121" s="124">
        <v>63</v>
      </c>
      <c r="AA121" s="124">
        <v>69</v>
      </c>
      <c r="AB121" s="124">
        <v>230</v>
      </c>
      <c r="AC121" s="124">
        <v>77</v>
      </c>
      <c r="AD121" s="128">
        <v>6.2199999999999998E-2</v>
      </c>
      <c r="AE121" s="124">
        <v>43</v>
      </c>
      <c r="AF121" s="124">
        <v>448</v>
      </c>
      <c r="AG121" s="125">
        <v>0.42399999999999999</v>
      </c>
    </row>
    <row r="122" spans="1:33" x14ac:dyDescent="0.3">
      <c r="A122" s="123" t="s">
        <v>243</v>
      </c>
      <c r="B122" s="121" t="s">
        <v>244</v>
      </c>
      <c r="C122" s="121">
        <v>1</v>
      </c>
      <c r="D122" s="121">
        <v>0</v>
      </c>
      <c r="E122" s="124">
        <v>910</v>
      </c>
      <c r="F122" s="124">
        <v>759</v>
      </c>
      <c r="G122" s="124">
        <v>2352</v>
      </c>
      <c r="H122" s="124">
        <v>305</v>
      </c>
      <c r="I122" s="124">
        <v>369</v>
      </c>
      <c r="J122" s="124">
        <v>329</v>
      </c>
      <c r="K122" s="124">
        <v>1003</v>
      </c>
      <c r="L122" s="128">
        <v>0.4264</v>
      </c>
      <c r="M122" s="124">
        <v>210</v>
      </c>
      <c r="N122" s="125">
        <v>141.70599999999999</v>
      </c>
      <c r="O122" s="124">
        <v>1</v>
      </c>
      <c r="P122" s="125">
        <v>0.38600000000000001</v>
      </c>
      <c r="Q122" s="124">
        <v>293</v>
      </c>
      <c r="R122" s="124">
        <v>39</v>
      </c>
      <c r="S122" s="124">
        <v>20</v>
      </c>
      <c r="T122" s="124">
        <v>997</v>
      </c>
      <c r="U122" s="124">
        <v>970</v>
      </c>
      <c r="V122" s="124">
        <v>967</v>
      </c>
      <c r="W122" s="124">
        <v>2934</v>
      </c>
      <c r="X122" s="124">
        <v>978</v>
      </c>
      <c r="Y122" s="124">
        <v>120</v>
      </c>
      <c r="Z122" s="124">
        <v>77</v>
      </c>
      <c r="AA122" s="124">
        <v>69</v>
      </c>
      <c r="AB122" s="124">
        <v>266</v>
      </c>
      <c r="AC122" s="124">
        <v>89</v>
      </c>
      <c r="AD122" s="128">
        <v>9.0700000000000003E-2</v>
      </c>
      <c r="AE122" s="124">
        <v>45</v>
      </c>
      <c r="AF122" s="124">
        <v>570</v>
      </c>
      <c r="AG122" s="125">
        <v>0.75</v>
      </c>
    </row>
    <row r="123" spans="1:33" x14ac:dyDescent="0.3">
      <c r="A123" s="123" t="s">
        <v>245</v>
      </c>
      <c r="B123" s="121" t="s">
        <v>246</v>
      </c>
      <c r="C123" s="121">
        <v>1</v>
      </c>
      <c r="D123" s="121">
        <v>0</v>
      </c>
      <c r="E123" s="124">
        <v>4943</v>
      </c>
      <c r="F123" s="124">
        <v>3889</v>
      </c>
      <c r="G123" s="124">
        <v>11431</v>
      </c>
      <c r="H123" s="124">
        <v>3078</v>
      </c>
      <c r="I123" s="124">
        <v>3156</v>
      </c>
      <c r="J123" s="124">
        <v>3016</v>
      </c>
      <c r="K123" s="124">
        <v>9250</v>
      </c>
      <c r="L123" s="128">
        <v>0.80920000000000003</v>
      </c>
      <c r="M123" s="124">
        <v>2046</v>
      </c>
      <c r="N123" s="125">
        <v>5.681</v>
      </c>
      <c r="O123" s="124">
        <v>1</v>
      </c>
      <c r="P123" s="125">
        <v>0</v>
      </c>
      <c r="Q123" s="124">
        <v>0</v>
      </c>
      <c r="R123" s="124">
        <v>665</v>
      </c>
      <c r="S123" s="124">
        <v>352</v>
      </c>
      <c r="T123" s="124">
        <v>4460</v>
      </c>
      <c r="U123" s="124">
        <v>4386</v>
      </c>
      <c r="V123" s="124">
        <v>4398</v>
      </c>
      <c r="W123" s="124">
        <v>13244</v>
      </c>
      <c r="X123" s="124">
        <v>4415</v>
      </c>
      <c r="Y123" s="124">
        <v>1192</v>
      </c>
      <c r="Z123" s="124">
        <v>977</v>
      </c>
      <c r="AA123" s="124">
        <v>1009</v>
      </c>
      <c r="AB123" s="124">
        <v>3178</v>
      </c>
      <c r="AC123" s="124">
        <v>1059</v>
      </c>
      <c r="AD123" s="128">
        <v>0.24</v>
      </c>
      <c r="AE123" s="124">
        <v>607</v>
      </c>
      <c r="AF123" s="124">
        <v>3006</v>
      </c>
      <c r="AG123" s="125">
        <v>0.77200000000000002</v>
      </c>
    </row>
    <row r="124" spans="1:33" x14ac:dyDescent="0.3">
      <c r="A124" s="123" t="s">
        <v>247</v>
      </c>
      <c r="B124" s="121" t="s">
        <v>248</v>
      </c>
      <c r="C124" s="121">
        <v>1</v>
      </c>
      <c r="D124" s="121">
        <v>0</v>
      </c>
      <c r="E124" s="124">
        <v>9711</v>
      </c>
      <c r="F124" s="124">
        <v>7729</v>
      </c>
      <c r="G124" s="124">
        <v>23049</v>
      </c>
      <c r="H124" s="124">
        <v>2391</v>
      </c>
      <c r="I124" s="124">
        <v>2390</v>
      </c>
      <c r="J124" s="124">
        <v>2598</v>
      </c>
      <c r="K124" s="124">
        <v>7379</v>
      </c>
      <c r="L124" s="128">
        <v>0.3201</v>
      </c>
      <c r="M124" s="124">
        <v>1608</v>
      </c>
      <c r="N124" s="125">
        <v>117.265</v>
      </c>
      <c r="O124" s="124">
        <v>1</v>
      </c>
      <c r="P124" s="125">
        <v>0</v>
      </c>
      <c r="Q124" s="124">
        <v>0</v>
      </c>
      <c r="R124" s="124">
        <v>240</v>
      </c>
      <c r="S124" s="124">
        <v>127</v>
      </c>
      <c r="T124" s="124">
        <v>8646</v>
      </c>
      <c r="U124" s="124">
        <v>8502</v>
      </c>
      <c r="V124" s="124">
        <v>8525</v>
      </c>
      <c r="W124" s="124">
        <v>25673</v>
      </c>
      <c r="X124" s="124">
        <v>8558</v>
      </c>
      <c r="Y124" s="124">
        <v>635</v>
      </c>
      <c r="Z124" s="124">
        <v>474</v>
      </c>
      <c r="AA124" s="124">
        <v>462</v>
      </c>
      <c r="AB124" s="124">
        <v>1571</v>
      </c>
      <c r="AC124" s="124">
        <v>524</v>
      </c>
      <c r="AD124" s="128">
        <v>6.1199999999999997E-2</v>
      </c>
      <c r="AE124" s="124">
        <v>307</v>
      </c>
      <c r="AF124" s="124">
        <v>2043</v>
      </c>
      <c r="AG124" s="125">
        <v>0.26400000000000001</v>
      </c>
    </row>
    <row r="125" spans="1:33" x14ac:dyDescent="0.3">
      <c r="A125" s="123" t="s">
        <v>249</v>
      </c>
      <c r="B125" s="121" t="s">
        <v>250</v>
      </c>
      <c r="C125" s="121">
        <v>1</v>
      </c>
      <c r="D125" s="121">
        <v>0</v>
      </c>
      <c r="E125" s="124">
        <v>1882</v>
      </c>
      <c r="F125" s="124">
        <v>1574</v>
      </c>
      <c r="G125" s="124">
        <v>4587</v>
      </c>
      <c r="H125" s="124">
        <v>380</v>
      </c>
      <c r="I125" s="124">
        <v>425</v>
      </c>
      <c r="J125" s="124">
        <v>424</v>
      </c>
      <c r="K125" s="124">
        <v>1229</v>
      </c>
      <c r="L125" s="128">
        <v>0.26790000000000003</v>
      </c>
      <c r="M125" s="124">
        <v>274</v>
      </c>
      <c r="N125" s="125">
        <v>7.2</v>
      </c>
      <c r="O125" s="124">
        <v>1</v>
      </c>
      <c r="P125" s="125">
        <v>0</v>
      </c>
      <c r="Q125" s="124">
        <v>0</v>
      </c>
      <c r="R125" s="124">
        <v>44</v>
      </c>
      <c r="S125" s="124">
        <v>23</v>
      </c>
      <c r="T125" s="124">
        <v>1444</v>
      </c>
      <c r="U125" s="124">
        <v>1420</v>
      </c>
      <c r="V125" s="124">
        <v>1424</v>
      </c>
      <c r="W125" s="124">
        <v>4288</v>
      </c>
      <c r="X125" s="124">
        <v>1429</v>
      </c>
      <c r="Y125" s="124">
        <v>96</v>
      </c>
      <c r="Z125" s="124">
        <v>72</v>
      </c>
      <c r="AA125" s="124">
        <v>94</v>
      </c>
      <c r="AB125" s="124">
        <v>262</v>
      </c>
      <c r="AC125" s="124">
        <v>87</v>
      </c>
      <c r="AD125" s="128">
        <v>6.1100000000000002E-2</v>
      </c>
      <c r="AE125" s="124">
        <v>63</v>
      </c>
      <c r="AF125" s="124">
        <v>361</v>
      </c>
      <c r="AG125" s="125">
        <v>0.22900000000000001</v>
      </c>
    </row>
    <row r="126" spans="1:33" x14ac:dyDescent="0.3">
      <c r="A126" s="123" t="s">
        <v>251</v>
      </c>
      <c r="B126" s="121" t="s">
        <v>252</v>
      </c>
      <c r="C126" s="121">
        <v>1</v>
      </c>
      <c r="D126" s="121">
        <v>0</v>
      </c>
      <c r="E126" s="124">
        <v>1809</v>
      </c>
      <c r="F126" s="124">
        <v>1536</v>
      </c>
      <c r="G126" s="124">
        <v>4728</v>
      </c>
      <c r="H126" s="124">
        <v>394</v>
      </c>
      <c r="I126" s="124">
        <v>423</v>
      </c>
      <c r="J126" s="124">
        <v>451</v>
      </c>
      <c r="K126" s="124">
        <v>1268</v>
      </c>
      <c r="L126" s="128">
        <v>0.26819999999999999</v>
      </c>
      <c r="M126" s="124">
        <v>268</v>
      </c>
      <c r="N126" s="125">
        <v>65.070999999999998</v>
      </c>
      <c r="O126" s="124">
        <v>1</v>
      </c>
      <c r="P126" s="125">
        <v>2.7E-2</v>
      </c>
      <c r="Q126" s="124">
        <v>41</v>
      </c>
      <c r="R126" s="124">
        <v>72</v>
      </c>
      <c r="S126" s="124">
        <v>38</v>
      </c>
      <c r="T126" s="124">
        <v>1760</v>
      </c>
      <c r="U126" s="124">
        <v>1721</v>
      </c>
      <c r="V126" s="124">
        <v>1722</v>
      </c>
      <c r="W126" s="124">
        <v>5203</v>
      </c>
      <c r="X126" s="124">
        <v>1734</v>
      </c>
      <c r="Y126" s="124">
        <v>116</v>
      </c>
      <c r="Z126" s="124">
        <v>107</v>
      </c>
      <c r="AA126" s="124">
        <v>124</v>
      </c>
      <c r="AB126" s="124">
        <v>347</v>
      </c>
      <c r="AC126" s="124">
        <v>116</v>
      </c>
      <c r="AD126" s="128">
        <v>6.6699999999999995E-2</v>
      </c>
      <c r="AE126" s="124">
        <v>67</v>
      </c>
      <c r="AF126" s="124">
        <v>415</v>
      </c>
      <c r="AG126" s="125">
        <v>0.27</v>
      </c>
    </row>
    <row r="127" spans="1:33" x14ac:dyDescent="0.3">
      <c r="A127" s="123" t="s">
        <v>253</v>
      </c>
      <c r="B127" s="121" t="s">
        <v>254</v>
      </c>
      <c r="C127" s="121">
        <v>1</v>
      </c>
      <c r="D127" s="121">
        <v>0</v>
      </c>
      <c r="E127" s="124">
        <v>1072</v>
      </c>
      <c r="F127" s="124">
        <v>933</v>
      </c>
      <c r="G127" s="124">
        <v>2785</v>
      </c>
      <c r="H127" s="124">
        <v>184</v>
      </c>
      <c r="I127" s="124">
        <v>182</v>
      </c>
      <c r="J127" s="124">
        <v>202</v>
      </c>
      <c r="K127" s="124">
        <v>568</v>
      </c>
      <c r="L127" s="128">
        <v>0.2039</v>
      </c>
      <c r="M127" s="124">
        <v>124</v>
      </c>
      <c r="N127" s="125">
        <v>61.875</v>
      </c>
      <c r="O127" s="124">
        <v>1</v>
      </c>
      <c r="P127" s="125">
        <v>0.19500000000000001</v>
      </c>
      <c r="Q127" s="124">
        <v>182</v>
      </c>
      <c r="R127" s="124">
        <v>28</v>
      </c>
      <c r="S127" s="124">
        <v>14</v>
      </c>
      <c r="T127" s="124">
        <v>1082</v>
      </c>
      <c r="U127" s="124">
        <v>1064</v>
      </c>
      <c r="V127" s="124">
        <v>1067</v>
      </c>
      <c r="W127" s="124">
        <v>3213</v>
      </c>
      <c r="X127" s="124">
        <v>1071</v>
      </c>
      <c r="Y127" s="124">
        <v>75</v>
      </c>
      <c r="Z127" s="124">
        <v>59</v>
      </c>
      <c r="AA127" s="124">
        <v>49</v>
      </c>
      <c r="AB127" s="124">
        <v>183</v>
      </c>
      <c r="AC127" s="124">
        <v>61</v>
      </c>
      <c r="AD127" s="128">
        <v>5.7000000000000002E-2</v>
      </c>
      <c r="AE127" s="124">
        <v>35</v>
      </c>
      <c r="AF127" s="124">
        <v>357</v>
      </c>
      <c r="AG127" s="125">
        <v>0.38200000000000001</v>
      </c>
    </row>
    <row r="128" spans="1:33" x14ac:dyDescent="0.3">
      <c r="A128" s="123" t="s">
        <v>255</v>
      </c>
      <c r="B128" s="121" t="s">
        <v>256</v>
      </c>
      <c r="C128" s="121">
        <v>1</v>
      </c>
      <c r="D128" s="121">
        <v>0</v>
      </c>
      <c r="E128" s="124">
        <v>13425</v>
      </c>
      <c r="F128" s="124">
        <v>10189</v>
      </c>
      <c r="G128" s="124">
        <v>30537</v>
      </c>
      <c r="H128" s="124">
        <v>2850</v>
      </c>
      <c r="I128" s="124">
        <v>3377</v>
      </c>
      <c r="J128" s="124">
        <v>3553</v>
      </c>
      <c r="K128" s="124">
        <v>9780</v>
      </c>
      <c r="L128" s="128">
        <v>0.32029999999999997</v>
      </c>
      <c r="M128" s="124">
        <v>2121</v>
      </c>
      <c r="N128" s="125">
        <v>94.397000000000006</v>
      </c>
      <c r="O128" s="124">
        <v>1</v>
      </c>
      <c r="P128" s="125">
        <v>0</v>
      </c>
      <c r="Q128" s="124">
        <v>0</v>
      </c>
      <c r="R128" s="124">
        <v>350</v>
      </c>
      <c r="S128" s="124">
        <v>185</v>
      </c>
      <c r="T128" s="124">
        <v>11496</v>
      </c>
      <c r="U128" s="124">
        <v>11305</v>
      </c>
      <c r="V128" s="124">
        <v>11336</v>
      </c>
      <c r="W128" s="124">
        <v>34137</v>
      </c>
      <c r="X128" s="124">
        <v>11379</v>
      </c>
      <c r="Y128" s="124">
        <v>785</v>
      </c>
      <c r="Z128" s="124">
        <v>567</v>
      </c>
      <c r="AA128" s="124">
        <v>633</v>
      </c>
      <c r="AB128" s="124">
        <v>1985</v>
      </c>
      <c r="AC128" s="124">
        <v>662</v>
      </c>
      <c r="AD128" s="128">
        <v>5.8099999999999999E-2</v>
      </c>
      <c r="AE128" s="124">
        <v>385</v>
      </c>
      <c r="AF128" s="124">
        <v>2693</v>
      </c>
      <c r="AG128" s="125">
        <v>0.26400000000000001</v>
      </c>
    </row>
    <row r="129" spans="1:33" x14ac:dyDescent="0.3">
      <c r="A129" s="123" t="s">
        <v>257</v>
      </c>
      <c r="B129" s="121" t="s">
        <v>258</v>
      </c>
      <c r="C129" s="121">
        <v>1</v>
      </c>
      <c r="D129" s="121">
        <v>0</v>
      </c>
      <c r="E129" s="124">
        <v>953</v>
      </c>
      <c r="F129" s="124">
        <v>724</v>
      </c>
      <c r="G129" s="124">
        <v>2363</v>
      </c>
      <c r="H129" s="124">
        <v>242</v>
      </c>
      <c r="I129" s="124">
        <v>291</v>
      </c>
      <c r="J129" s="124">
        <v>253</v>
      </c>
      <c r="K129" s="124">
        <v>786</v>
      </c>
      <c r="L129" s="128">
        <v>0.33260000000000001</v>
      </c>
      <c r="M129" s="124">
        <v>157</v>
      </c>
      <c r="N129" s="125">
        <v>79.385999999999996</v>
      </c>
      <c r="O129" s="124">
        <v>1</v>
      </c>
      <c r="P129" s="125">
        <v>0.312</v>
      </c>
      <c r="Q129" s="124">
        <v>226</v>
      </c>
      <c r="R129" s="124">
        <v>30</v>
      </c>
      <c r="S129" s="124">
        <v>15</v>
      </c>
      <c r="T129" s="124">
        <v>1196</v>
      </c>
      <c r="U129" s="124">
        <v>1176</v>
      </c>
      <c r="V129" s="124">
        <v>1179</v>
      </c>
      <c r="W129" s="124">
        <v>3551</v>
      </c>
      <c r="X129" s="124">
        <v>1184</v>
      </c>
      <c r="Y129" s="124">
        <v>96</v>
      </c>
      <c r="Z129" s="124">
        <v>65</v>
      </c>
      <c r="AA129" s="124">
        <v>46</v>
      </c>
      <c r="AB129" s="124">
        <v>207</v>
      </c>
      <c r="AC129" s="124">
        <v>69</v>
      </c>
      <c r="AD129" s="128">
        <v>5.8299999999999998E-2</v>
      </c>
      <c r="AE129" s="124">
        <v>27</v>
      </c>
      <c r="AF129" s="124">
        <v>427</v>
      </c>
      <c r="AG129" s="125">
        <v>0.58899999999999997</v>
      </c>
    </row>
    <row r="130" spans="1:33" x14ac:dyDescent="0.3">
      <c r="A130" s="123" t="s">
        <v>259</v>
      </c>
      <c r="B130" s="121" t="s">
        <v>260</v>
      </c>
      <c r="C130" s="121">
        <v>1</v>
      </c>
      <c r="D130" s="121">
        <v>0</v>
      </c>
      <c r="E130" s="124">
        <v>1743</v>
      </c>
      <c r="F130" s="124">
        <v>1481</v>
      </c>
      <c r="G130" s="124">
        <v>4477</v>
      </c>
      <c r="H130" s="124">
        <v>449</v>
      </c>
      <c r="I130" s="124">
        <v>455</v>
      </c>
      <c r="J130" s="124">
        <v>480</v>
      </c>
      <c r="K130" s="124">
        <v>1384</v>
      </c>
      <c r="L130" s="128">
        <v>0.30909999999999999</v>
      </c>
      <c r="M130" s="124">
        <v>298</v>
      </c>
      <c r="N130" s="125">
        <v>56.432000000000002</v>
      </c>
      <c r="O130" s="124">
        <v>1</v>
      </c>
      <c r="P130" s="125">
        <v>0</v>
      </c>
      <c r="Q130" s="124">
        <v>0</v>
      </c>
      <c r="R130" s="124">
        <v>4</v>
      </c>
      <c r="S130" s="124">
        <v>2</v>
      </c>
      <c r="T130" s="124">
        <v>1801</v>
      </c>
      <c r="U130" s="124">
        <v>1767</v>
      </c>
      <c r="V130" s="124">
        <v>1783</v>
      </c>
      <c r="W130" s="124">
        <v>5351</v>
      </c>
      <c r="X130" s="124">
        <v>1784</v>
      </c>
      <c r="Y130" s="124">
        <v>121</v>
      </c>
      <c r="Z130" s="124">
        <v>120</v>
      </c>
      <c r="AA130" s="124">
        <v>109</v>
      </c>
      <c r="AB130" s="124">
        <v>350</v>
      </c>
      <c r="AC130" s="124">
        <v>117</v>
      </c>
      <c r="AD130" s="128">
        <v>6.54E-2</v>
      </c>
      <c r="AE130" s="124">
        <v>63</v>
      </c>
      <c r="AF130" s="124">
        <v>364</v>
      </c>
      <c r="AG130" s="125">
        <v>0.245</v>
      </c>
    </row>
    <row r="131" spans="1:33" x14ac:dyDescent="0.3">
      <c r="A131" s="123" t="s">
        <v>261</v>
      </c>
      <c r="B131" s="121" t="s">
        <v>262</v>
      </c>
      <c r="C131" s="121">
        <v>1</v>
      </c>
      <c r="D131" s="121">
        <v>0</v>
      </c>
      <c r="E131" s="124">
        <v>3603</v>
      </c>
      <c r="F131" s="124">
        <v>2978</v>
      </c>
      <c r="G131" s="124">
        <v>8568</v>
      </c>
      <c r="H131" s="124">
        <v>1069</v>
      </c>
      <c r="I131" s="124">
        <v>1085</v>
      </c>
      <c r="J131" s="124">
        <v>1040</v>
      </c>
      <c r="K131" s="124">
        <v>3194</v>
      </c>
      <c r="L131" s="128">
        <v>0.37280000000000002</v>
      </c>
      <c r="M131" s="124">
        <v>722</v>
      </c>
      <c r="N131" s="125">
        <v>5.1040000000000001</v>
      </c>
      <c r="O131" s="124">
        <v>1</v>
      </c>
      <c r="P131" s="125">
        <v>0</v>
      </c>
      <c r="Q131" s="124">
        <v>0</v>
      </c>
      <c r="R131" s="124">
        <v>137</v>
      </c>
      <c r="S131" s="124">
        <v>72</v>
      </c>
      <c r="T131" s="124">
        <v>3546</v>
      </c>
      <c r="U131" s="124">
        <v>3481</v>
      </c>
      <c r="V131" s="124">
        <v>3510</v>
      </c>
      <c r="W131" s="124">
        <v>10537</v>
      </c>
      <c r="X131" s="124">
        <v>3512</v>
      </c>
      <c r="Y131" s="124">
        <v>399</v>
      </c>
      <c r="Z131" s="124">
        <v>356</v>
      </c>
      <c r="AA131" s="124">
        <v>389</v>
      </c>
      <c r="AB131" s="124">
        <v>1144</v>
      </c>
      <c r="AC131" s="124">
        <v>381</v>
      </c>
      <c r="AD131" s="128">
        <v>0.1086</v>
      </c>
      <c r="AE131" s="124">
        <v>210</v>
      </c>
      <c r="AF131" s="124">
        <v>1006</v>
      </c>
      <c r="AG131" s="125">
        <v>0.33700000000000002</v>
      </c>
    </row>
    <row r="132" spans="1:33" x14ac:dyDescent="0.3">
      <c r="A132" s="123" t="s">
        <v>263</v>
      </c>
      <c r="B132" s="121" t="s">
        <v>264</v>
      </c>
      <c r="C132" s="121">
        <v>1</v>
      </c>
      <c r="D132" s="121">
        <v>0</v>
      </c>
      <c r="E132" s="124">
        <v>11348</v>
      </c>
      <c r="F132" s="124">
        <v>9576</v>
      </c>
      <c r="G132" s="124">
        <v>28595</v>
      </c>
      <c r="H132" s="124">
        <v>1906</v>
      </c>
      <c r="I132" s="124">
        <v>2205</v>
      </c>
      <c r="J132" s="124">
        <v>2227</v>
      </c>
      <c r="K132" s="124">
        <v>6338</v>
      </c>
      <c r="L132" s="128">
        <v>0.22159999999999999</v>
      </c>
      <c r="M132" s="124">
        <v>1380</v>
      </c>
      <c r="N132" s="125">
        <v>40.981999999999999</v>
      </c>
      <c r="O132" s="124">
        <v>1</v>
      </c>
      <c r="P132" s="125">
        <v>0</v>
      </c>
      <c r="Q132" s="124">
        <v>0</v>
      </c>
      <c r="R132" s="124">
        <v>574</v>
      </c>
      <c r="S132" s="124">
        <v>304</v>
      </c>
      <c r="T132" s="124">
        <v>11587</v>
      </c>
      <c r="U132" s="124">
        <v>11376</v>
      </c>
      <c r="V132" s="124">
        <v>11469</v>
      </c>
      <c r="W132" s="124">
        <v>34432</v>
      </c>
      <c r="X132" s="124">
        <v>11477</v>
      </c>
      <c r="Y132" s="124">
        <v>621</v>
      </c>
      <c r="Z132" s="124">
        <v>592</v>
      </c>
      <c r="AA132" s="124">
        <v>591</v>
      </c>
      <c r="AB132" s="124">
        <v>1804</v>
      </c>
      <c r="AC132" s="124">
        <v>601</v>
      </c>
      <c r="AD132" s="128">
        <v>5.2400000000000002E-2</v>
      </c>
      <c r="AE132" s="124">
        <v>326</v>
      </c>
      <c r="AF132" s="124">
        <v>2010</v>
      </c>
      <c r="AG132" s="125">
        <v>0.20899999999999999</v>
      </c>
    </row>
    <row r="133" spans="1:33" x14ac:dyDescent="0.3">
      <c r="A133" s="123" t="s">
        <v>265</v>
      </c>
      <c r="B133" s="121" t="s">
        <v>266</v>
      </c>
      <c r="C133" s="121">
        <v>1</v>
      </c>
      <c r="D133" s="121">
        <v>0</v>
      </c>
      <c r="E133" s="124">
        <v>4065</v>
      </c>
      <c r="F133" s="124">
        <v>3714</v>
      </c>
      <c r="G133" s="124">
        <v>10256</v>
      </c>
      <c r="H133" s="124">
        <v>1648</v>
      </c>
      <c r="I133" s="124">
        <v>1539</v>
      </c>
      <c r="J133" s="124">
        <v>1730</v>
      </c>
      <c r="K133" s="124">
        <v>4917</v>
      </c>
      <c r="L133" s="128">
        <v>0.47939999999999999</v>
      </c>
      <c r="M133" s="124">
        <v>1157</v>
      </c>
      <c r="N133" s="125">
        <v>14.101000000000001</v>
      </c>
      <c r="O133" s="124">
        <v>1</v>
      </c>
      <c r="P133" s="125">
        <v>0</v>
      </c>
      <c r="Q133" s="124">
        <v>0</v>
      </c>
      <c r="R133" s="124">
        <v>246</v>
      </c>
      <c r="S133" s="124">
        <v>130</v>
      </c>
      <c r="T133" s="124">
        <v>4187</v>
      </c>
      <c r="U133" s="124">
        <v>4111</v>
      </c>
      <c r="V133" s="124">
        <v>4145</v>
      </c>
      <c r="W133" s="124">
        <v>12443</v>
      </c>
      <c r="X133" s="124">
        <v>4148</v>
      </c>
      <c r="Y133" s="124">
        <v>651</v>
      </c>
      <c r="Z133" s="124">
        <v>596</v>
      </c>
      <c r="AA133" s="124">
        <v>593</v>
      </c>
      <c r="AB133" s="124">
        <v>1840</v>
      </c>
      <c r="AC133" s="124">
        <v>613</v>
      </c>
      <c r="AD133" s="128">
        <v>0.1479</v>
      </c>
      <c r="AE133" s="124">
        <v>357</v>
      </c>
      <c r="AF133" s="124">
        <v>1645</v>
      </c>
      <c r="AG133" s="125">
        <v>0.442</v>
      </c>
    </row>
    <row r="134" spans="1:33" x14ac:dyDescent="0.3">
      <c r="A134" s="123" t="s">
        <v>267</v>
      </c>
      <c r="B134" s="121" t="s">
        <v>268</v>
      </c>
      <c r="C134" s="121">
        <v>1</v>
      </c>
      <c r="D134" s="121">
        <v>0</v>
      </c>
      <c r="E134" s="124">
        <v>1990</v>
      </c>
      <c r="F134" s="124">
        <v>1679</v>
      </c>
      <c r="G134" s="124">
        <v>4920</v>
      </c>
      <c r="H134" s="124">
        <v>179</v>
      </c>
      <c r="I134" s="124">
        <v>231</v>
      </c>
      <c r="J134" s="124">
        <v>211</v>
      </c>
      <c r="K134" s="124">
        <v>621</v>
      </c>
      <c r="L134" s="128">
        <v>0.12620000000000001</v>
      </c>
      <c r="M134" s="124">
        <v>138</v>
      </c>
      <c r="N134" s="125">
        <v>32.197000000000003</v>
      </c>
      <c r="O134" s="124">
        <v>1</v>
      </c>
      <c r="P134" s="125">
        <v>0</v>
      </c>
      <c r="Q134" s="124">
        <v>0</v>
      </c>
      <c r="R134" s="124">
        <v>9</v>
      </c>
      <c r="S134" s="124">
        <v>4</v>
      </c>
      <c r="T134" s="124">
        <v>2088</v>
      </c>
      <c r="U134" s="124">
        <v>2050</v>
      </c>
      <c r="V134" s="124">
        <v>2066</v>
      </c>
      <c r="W134" s="124">
        <v>6204</v>
      </c>
      <c r="X134" s="124">
        <v>2068</v>
      </c>
      <c r="Y134" s="124">
        <v>101</v>
      </c>
      <c r="Z134" s="124">
        <v>75</v>
      </c>
      <c r="AA134" s="124">
        <v>75</v>
      </c>
      <c r="AB134" s="124">
        <v>251</v>
      </c>
      <c r="AC134" s="124">
        <v>84</v>
      </c>
      <c r="AD134" s="128">
        <v>4.0500000000000001E-2</v>
      </c>
      <c r="AE134" s="124">
        <v>44</v>
      </c>
      <c r="AF134" s="124">
        <v>188</v>
      </c>
      <c r="AG134" s="125">
        <v>0.111</v>
      </c>
    </row>
    <row r="135" spans="1:33" x14ac:dyDescent="0.3">
      <c r="A135" s="123" t="s">
        <v>269</v>
      </c>
      <c r="B135" s="121" t="s">
        <v>270</v>
      </c>
      <c r="C135" s="121">
        <v>1</v>
      </c>
      <c r="D135" s="121">
        <v>1</v>
      </c>
      <c r="E135" s="124">
        <v>46589</v>
      </c>
      <c r="F135" s="124">
        <v>39017</v>
      </c>
      <c r="G135" s="124">
        <v>83716</v>
      </c>
      <c r="H135" s="124">
        <v>22153</v>
      </c>
      <c r="I135" s="124">
        <v>23379</v>
      </c>
      <c r="J135" s="124">
        <v>23802</v>
      </c>
      <c r="K135" s="124">
        <v>69334</v>
      </c>
      <c r="L135" s="128">
        <v>0.82820000000000005</v>
      </c>
      <c r="M135" s="124">
        <v>21004</v>
      </c>
      <c r="N135" s="125">
        <v>41.21</v>
      </c>
      <c r="O135" s="124">
        <v>1</v>
      </c>
      <c r="P135" s="125">
        <v>0</v>
      </c>
      <c r="Q135" s="124">
        <v>0</v>
      </c>
      <c r="R135" s="124">
        <v>6400</v>
      </c>
      <c r="S135" s="124">
        <v>3392</v>
      </c>
      <c r="T135" s="124">
        <v>45383</v>
      </c>
      <c r="U135" s="124">
        <v>44558</v>
      </c>
      <c r="V135" s="124">
        <v>44919</v>
      </c>
      <c r="W135" s="124">
        <v>134860</v>
      </c>
      <c r="X135" s="124">
        <v>44953</v>
      </c>
      <c r="Y135" s="124">
        <v>15779</v>
      </c>
      <c r="Z135" s="124">
        <v>15176</v>
      </c>
      <c r="AA135" s="124">
        <v>15205</v>
      </c>
      <c r="AB135" s="124">
        <v>46160</v>
      </c>
      <c r="AC135" s="124">
        <v>15387</v>
      </c>
      <c r="AD135" s="128">
        <v>0.34229999999999999</v>
      </c>
      <c r="AE135" s="124">
        <v>8681</v>
      </c>
      <c r="AF135" s="124">
        <v>33078</v>
      </c>
      <c r="AG135" s="125">
        <v>0.84699999999999998</v>
      </c>
    </row>
    <row r="136" spans="1:33" x14ac:dyDescent="0.3">
      <c r="A136" s="123" t="s">
        <v>271</v>
      </c>
      <c r="B136" s="121" t="s">
        <v>272</v>
      </c>
      <c r="C136" s="121">
        <v>1</v>
      </c>
      <c r="D136" s="121">
        <v>0</v>
      </c>
      <c r="E136" s="124">
        <v>2812</v>
      </c>
      <c r="F136" s="124">
        <v>2437</v>
      </c>
      <c r="G136" s="124">
        <v>6391</v>
      </c>
      <c r="H136" s="124">
        <v>1423</v>
      </c>
      <c r="I136" s="124">
        <v>1534</v>
      </c>
      <c r="J136" s="124">
        <v>1663</v>
      </c>
      <c r="K136" s="124">
        <v>4620</v>
      </c>
      <c r="L136" s="128">
        <v>0.72289999999999999</v>
      </c>
      <c r="M136" s="124">
        <v>1145</v>
      </c>
      <c r="N136" s="125">
        <v>10.132999999999999</v>
      </c>
      <c r="O136" s="124">
        <v>1</v>
      </c>
      <c r="P136" s="125">
        <v>0</v>
      </c>
      <c r="Q136" s="124">
        <v>0</v>
      </c>
      <c r="R136" s="124">
        <v>325</v>
      </c>
      <c r="S136" s="124">
        <v>172</v>
      </c>
      <c r="T136" s="124">
        <v>2709</v>
      </c>
      <c r="U136" s="124">
        <v>2659</v>
      </c>
      <c r="V136" s="124">
        <v>2681</v>
      </c>
      <c r="W136" s="124">
        <v>8049</v>
      </c>
      <c r="X136" s="124">
        <v>2683</v>
      </c>
      <c r="Y136" s="124">
        <v>533</v>
      </c>
      <c r="Z136" s="124">
        <v>517</v>
      </c>
      <c r="AA136" s="124">
        <v>623</v>
      </c>
      <c r="AB136" s="124">
        <v>1673</v>
      </c>
      <c r="AC136" s="124">
        <v>558</v>
      </c>
      <c r="AD136" s="128">
        <v>0.2079</v>
      </c>
      <c r="AE136" s="124">
        <v>329</v>
      </c>
      <c r="AF136" s="124">
        <v>1647</v>
      </c>
      <c r="AG136" s="125">
        <v>0.67500000000000004</v>
      </c>
    </row>
    <row r="137" spans="1:33" x14ac:dyDescent="0.3">
      <c r="A137" s="123" t="s">
        <v>273</v>
      </c>
      <c r="B137" s="121" t="s">
        <v>274</v>
      </c>
      <c r="C137" s="121">
        <v>1</v>
      </c>
      <c r="D137" s="121">
        <v>0</v>
      </c>
      <c r="E137" s="124">
        <v>2698</v>
      </c>
      <c r="F137" s="124">
        <v>2227</v>
      </c>
      <c r="G137" s="124">
        <v>6276</v>
      </c>
      <c r="H137" s="124">
        <v>1116</v>
      </c>
      <c r="I137" s="124">
        <v>1091</v>
      </c>
      <c r="J137" s="124">
        <v>1297</v>
      </c>
      <c r="K137" s="124">
        <v>3504</v>
      </c>
      <c r="L137" s="128">
        <v>0.55830000000000002</v>
      </c>
      <c r="M137" s="124">
        <v>808</v>
      </c>
      <c r="N137" s="125">
        <v>5.2610000000000001</v>
      </c>
      <c r="O137" s="124">
        <v>1</v>
      </c>
      <c r="P137" s="125">
        <v>0</v>
      </c>
      <c r="Q137" s="124">
        <v>0</v>
      </c>
      <c r="R137" s="124">
        <v>333</v>
      </c>
      <c r="S137" s="124">
        <v>176</v>
      </c>
      <c r="T137" s="124">
        <v>2365</v>
      </c>
      <c r="U137" s="124">
        <v>2322</v>
      </c>
      <c r="V137" s="124">
        <v>2341</v>
      </c>
      <c r="W137" s="124">
        <v>7028</v>
      </c>
      <c r="X137" s="124">
        <v>2343</v>
      </c>
      <c r="Y137" s="124">
        <v>407</v>
      </c>
      <c r="Z137" s="124">
        <v>389</v>
      </c>
      <c r="AA137" s="124">
        <v>364</v>
      </c>
      <c r="AB137" s="124">
        <v>1160</v>
      </c>
      <c r="AC137" s="124">
        <v>387</v>
      </c>
      <c r="AD137" s="128">
        <v>0.1651</v>
      </c>
      <c r="AE137" s="124">
        <v>239</v>
      </c>
      <c r="AF137" s="124">
        <v>1224</v>
      </c>
      <c r="AG137" s="125">
        <v>0.54900000000000004</v>
      </c>
    </row>
    <row r="138" spans="1:33" x14ac:dyDescent="0.3">
      <c r="A138" s="123" t="s">
        <v>275</v>
      </c>
      <c r="B138" s="121" t="s">
        <v>276</v>
      </c>
      <c r="C138" s="121">
        <v>1</v>
      </c>
      <c r="D138" s="121">
        <v>0</v>
      </c>
      <c r="E138" s="124">
        <v>1639</v>
      </c>
      <c r="F138" s="124">
        <v>1406</v>
      </c>
      <c r="G138" s="124">
        <v>3846</v>
      </c>
      <c r="H138" s="124">
        <v>820</v>
      </c>
      <c r="I138" s="124">
        <v>833</v>
      </c>
      <c r="J138" s="124">
        <v>842</v>
      </c>
      <c r="K138" s="124">
        <v>2495</v>
      </c>
      <c r="L138" s="128">
        <v>0.64870000000000005</v>
      </c>
      <c r="M138" s="124">
        <v>593</v>
      </c>
      <c r="N138" s="125">
        <v>2.5590000000000002</v>
      </c>
      <c r="O138" s="124">
        <v>1</v>
      </c>
      <c r="P138" s="125">
        <v>0</v>
      </c>
      <c r="Q138" s="124">
        <v>0</v>
      </c>
      <c r="R138" s="124">
        <v>73</v>
      </c>
      <c r="S138" s="124">
        <v>38</v>
      </c>
      <c r="T138" s="124">
        <v>1569</v>
      </c>
      <c r="U138" s="124">
        <v>1540</v>
      </c>
      <c r="V138" s="124">
        <v>1553</v>
      </c>
      <c r="W138" s="124">
        <v>4662</v>
      </c>
      <c r="X138" s="124">
        <v>1554</v>
      </c>
      <c r="Y138" s="124">
        <v>282</v>
      </c>
      <c r="Z138" s="124">
        <v>243</v>
      </c>
      <c r="AA138" s="124">
        <v>287</v>
      </c>
      <c r="AB138" s="124">
        <v>812</v>
      </c>
      <c r="AC138" s="124">
        <v>271</v>
      </c>
      <c r="AD138" s="128">
        <v>0.17419999999999999</v>
      </c>
      <c r="AE138" s="124">
        <v>159</v>
      </c>
      <c r="AF138" s="124">
        <v>792</v>
      </c>
      <c r="AG138" s="125">
        <v>0.56299999999999994</v>
      </c>
    </row>
    <row r="139" spans="1:33" x14ac:dyDescent="0.3">
      <c r="A139" s="123" t="s">
        <v>277</v>
      </c>
      <c r="B139" s="121" t="s">
        <v>278</v>
      </c>
      <c r="C139" s="121">
        <v>1</v>
      </c>
      <c r="D139" s="121">
        <v>0</v>
      </c>
      <c r="E139" s="124">
        <v>2233</v>
      </c>
      <c r="F139" s="124">
        <v>1835</v>
      </c>
      <c r="G139" s="124">
        <v>5335</v>
      </c>
      <c r="H139" s="124">
        <v>833</v>
      </c>
      <c r="I139" s="124">
        <v>886</v>
      </c>
      <c r="J139" s="124">
        <v>838</v>
      </c>
      <c r="K139" s="124">
        <v>2557</v>
      </c>
      <c r="L139" s="128">
        <v>0.4793</v>
      </c>
      <c r="M139" s="124">
        <v>572</v>
      </c>
      <c r="N139" s="125">
        <v>5.1989999999999998</v>
      </c>
      <c r="O139" s="124">
        <v>1</v>
      </c>
      <c r="P139" s="125">
        <v>0</v>
      </c>
      <c r="Q139" s="124">
        <v>0</v>
      </c>
      <c r="R139" s="124">
        <v>44</v>
      </c>
      <c r="S139" s="124">
        <v>23</v>
      </c>
      <c r="T139" s="124">
        <v>2089</v>
      </c>
      <c r="U139" s="124">
        <v>2050</v>
      </c>
      <c r="V139" s="124">
        <v>2067</v>
      </c>
      <c r="W139" s="124">
        <v>6206</v>
      </c>
      <c r="X139" s="124">
        <v>2069</v>
      </c>
      <c r="Y139" s="124">
        <v>280</v>
      </c>
      <c r="Z139" s="124">
        <v>255</v>
      </c>
      <c r="AA139" s="124">
        <v>234</v>
      </c>
      <c r="AB139" s="124">
        <v>769</v>
      </c>
      <c r="AC139" s="124">
        <v>256</v>
      </c>
      <c r="AD139" s="128">
        <v>0.1239</v>
      </c>
      <c r="AE139" s="124">
        <v>148</v>
      </c>
      <c r="AF139" s="124">
        <v>744</v>
      </c>
      <c r="AG139" s="125">
        <v>0.40500000000000003</v>
      </c>
    </row>
    <row r="140" spans="1:33" x14ac:dyDescent="0.3">
      <c r="A140" s="123" t="s">
        <v>279</v>
      </c>
      <c r="B140" s="121" t="s">
        <v>280</v>
      </c>
      <c r="C140" s="121">
        <v>1</v>
      </c>
      <c r="D140" s="121">
        <v>0</v>
      </c>
      <c r="E140" s="124">
        <v>1559</v>
      </c>
      <c r="F140" s="124">
        <v>1351</v>
      </c>
      <c r="G140" s="124">
        <v>3626</v>
      </c>
      <c r="H140" s="124">
        <v>737</v>
      </c>
      <c r="I140" s="124">
        <v>695</v>
      </c>
      <c r="J140" s="124">
        <v>755</v>
      </c>
      <c r="K140" s="124">
        <v>2187</v>
      </c>
      <c r="L140" s="128">
        <v>0.60309999999999997</v>
      </c>
      <c r="M140" s="124">
        <v>530</v>
      </c>
      <c r="N140" s="125">
        <v>3.1120000000000001</v>
      </c>
      <c r="O140" s="124">
        <v>1</v>
      </c>
      <c r="P140" s="125">
        <v>0</v>
      </c>
      <c r="Q140" s="124">
        <v>0</v>
      </c>
      <c r="R140" s="124">
        <v>61</v>
      </c>
      <c r="S140" s="124">
        <v>32</v>
      </c>
      <c r="T140" s="124">
        <v>1553</v>
      </c>
      <c r="U140" s="124">
        <v>1525</v>
      </c>
      <c r="V140" s="124">
        <v>1537</v>
      </c>
      <c r="W140" s="124">
        <v>4615</v>
      </c>
      <c r="X140" s="124">
        <v>1538</v>
      </c>
      <c r="Y140" s="124">
        <v>304</v>
      </c>
      <c r="Z140" s="124">
        <v>284</v>
      </c>
      <c r="AA140" s="124">
        <v>299</v>
      </c>
      <c r="AB140" s="124">
        <v>887</v>
      </c>
      <c r="AC140" s="124">
        <v>296</v>
      </c>
      <c r="AD140" s="128">
        <v>0.19220000000000001</v>
      </c>
      <c r="AE140" s="124">
        <v>169</v>
      </c>
      <c r="AF140" s="124">
        <v>732</v>
      </c>
      <c r="AG140" s="125">
        <v>0.54100000000000004</v>
      </c>
    </row>
    <row r="141" spans="1:33" x14ac:dyDescent="0.3">
      <c r="A141" s="123" t="s">
        <v>281</v>
      </c>
      <c r="B141" s="121" t="s">
        <v>282</v>
      </c>
      <c r="C141" s="121">
        <v>1</v>
      </c>
      <c r="D141" s="121">
        <v>0</v>
      </c>
      <c r="E141" s="124">
        <v>4848</v>
      </c>
      <c r="F141" s="124">
        <v>4093</v>
      </c>
      <c r="G141" s="124">
        <v>12236</v>
      </c>
      <c r="H141" s="124">
        <v>657</v>
      </c>
      <c r="I141" s="124">
        <v>692</v>
      </c>
      <c r="J141" s="124">
        <v>777</v>
      </c>
      <c r="K141" s="124">
        <v>2126</v>
      </c>
      <c r="L141" s="128">
        <v>0.17369999999999999</v>
      </c>
      <c r="M141" s="124">
        <v>462</v>
      </c>
      <c r="N141" s="125">
        <v>59.457999999999998</v>
      </c>
      <c r="O141" s="124">
        <v>1</v>
      </c>
      <c r="P141" s="125">
        <v>0</v>
      </c>
      <c r="Q141" s="124">
        <v>0</v>
      </c>
      <c r="R141" s="124">
        <v>40</v>
      </c>
      <c r="S141" s="124">
        <v>21</v>
      </c>
      <c r="T141" s="124">
        <v>5245</v>
      </c>
      <c r="U141" s="124">
        <v>5149</v>
      </c>
      <c r="V141" s="124">
        <v>5191</v>
      </c>
      <c r="W141" s="124">
        <v>15585</v>
      </c>
      <c r="X141" s="124">
        <v>5195</v>
      </c>
      <c r="Y141" s="124">
        <v>251</v>
      </c>
      <c r="Z141" s="124">
        <v>211</v>
      </c>
      <c r="AA141" s="124">
        <v>215</v>
      </c>
      <c r="AB141" s="124">
        <v>677</v>
      </c>
      <c r="AC141" s="124">
        <v>226</v>
      </c>
      <c r="AD141" s="128">
        <v>4.3400000000000001E-2</v>
      </c>
      <c r="AE141" s="124">
        <v>115</v>
      </c>
      <c r="AF141" s="124">
        <v>599</v>
      </c>
      <c r="AG141" s="125">
        <v>0.14599999999999999</v>
      </c>
    </row>
    <row r="142" spans="1:33" x14ac:dyDescent="0.3">
      <c r="A142" s="123" t="s">
        <v>283</v>
      </c>
      <c r="B142" s="121" t="s">
        <v>284</v>
      </c>
      <c r="C142" s="121">
        <v>1</v>
      </c>
      <c r="D142" s="121">
        <v>0</v>
      </c>
      <c r="E142" s="124">
        <v>1850</v>
      </c>
      <c r="F142" s="124">
        <v>1547</v>
      </c>
      <c r="G142" s="124">
        <v>4667</v>
      </c>
      <c r="H142" s="124">
        <v>621</v>
      </c>
      <c r="I142" s="124">
        <v>670</v>
      </c>
      <c r="J142" s="124">
        <v>630</v>
      </c>
      <c r="K142" s="124">
        <v>1921</v>
      </c>
      <c r="L142" s="128">
        <v>0.41160000000000002</v>
      </c>
      <c r="M142" s="124">
        <v>414</v>
      </c>
      <c r="N142" s="125">
        <v>140.64699999999999</v>
      </c>
      <c r="O142" s="124">
        <v>1</v>
      </c>
      <c r="P142" s="125">
        <v>0.27500000000000002</v>
      </c>
      <c r="Q142" s="124">
        <v>425</v>
      </c>
      <c r="R142" s="124">
        <v>3</v>
      </c>
      <c r="S142" s="124">
        <v>1</v>
      </c>
      <c r="T142" s="124">
        <v>1882</v>
      </c>
      <c r="U142" s="124">
        <v>1847</v>
      </c>
      <c r="V142" s="124">
        <v>1861</v>
      </c>
      <c r="W142" s="124">
        <v>5590</v>
      </c>
      <c r="X142" s="124">
        <v>1863</v>
      </c>
      <c r="Y142" s="124">
        <v>171</v>
      </c>
      <c r="Z142" s="124">
        <v>156</v>
      </c>
      <c r="AA142" s="124">
        <v>144</v>
      </c>
      <c r="AB142" s="124">
        <v>471</v>
      </c>
      <c r="AC142" s="124">
        <v>157</v>
      </c>
      <c r="AD142" s="128">
        <v>8.43E-2</v>
      </c>
      <c r="AE142" s="124">
        <v>85</v>
      </c>
      <c r="AF142" s="124">
        <v>927</v>
      </c>
      <c r="AG142" s="125">
        <v>0.59899999999999998</v>
      </c>
    </row>
    <row r="143" spans="1:33" x14ac:dyDescent="0.3">
      <c r="A143" s="123" t="s">
        <v>285</v>
      </c>
      <c r="B143" s="121" t="s">
        <v>286</v>
      </c>
      <c r="C143" s="121">
        <v>1</v>
      </c>
      <c r="D143" s="121">
        <v>0</v>
      </c>
      <c r="E143" s="124">
        <v>1512</v>
      </c>
      <c r="F143" s="124">
        <v>1226</v>
      </c>
      <c r="G143" s="124">
        <v>3724</v>
      </c>
      <c r="H143" s="124">
        <v>265</v>
      </c>
      <c r="I143" s="124">
        <v>285</v>
      </c>
      <c r="J143" s="124">
        <v>332</v>
      </c>
      <c r="K143" s="124">
        <v>882</v>
      </c>
      <c r="L143" s="128">
        <v>0.23680000000000001</v>
      </c>
      <c r="M143" s="124">
        <v>189</v>
      </c>
      <c r="N143" s="125">
        <v>67.363</v>
      </c>
      <c r="O143" s="124">
        <v>1</v>
      </c>
      <c r="P143" s="125">
        <v>0.13300000000000001</v>
      </c>
      <c r="Q143" s="124">
        <v>163</v>
      </c>
      <c r="R143" s="124">
        <v>0</v>
      </c>
      <c r="S143" s="124">
        <v>0</v>
      </c>
      <c r="T143" s="124">
        <v>1523</v>
      </c>
      <c r="U143" s="124">
        <v>1495</v>
      </c>
      <c r="V143" s="124">
        <v>1507</v>
      </c>
      <c r="W143" s="124">
        <v>4525</v>
      </c>
      <c r="X143" s="124">
        <v>1508</v>
      </c>
      <c r="Y143" s="124">
        <v>103</v>
      </c>
      <c r="Z143" s="124">
        <v>102</v>
      </c>
      <c r="AA143" s="124">
        <v>88</v>
      </c>
      <c r="AB143" s="124">
        <v>293</v>
      </c>
      <c r="AC143" s="124">
        <v>98</v>
      </c>
      <c r="AD143" s="128">
        <v>6.4799999999999996E-2</v>
      </c>
      <c r="AE143" s="124">
        <v>52</v>
      </c>
      <c r="AF143" s="124">
        <v>405</v>
      </c>
      <c r="AG143" s="125">
        <v>0.33</v>
      </c>
    </row>
    <row r="144" spans="1:33" x14ac:dyDescent="0.3">
      <c r="A144" s="123" t="s">
        <v>287</v>
      </c>
      <c r="B144" s="121" t="s">
        <v>288</v>
      </c>
      <c r="C144" s="121">
        <v>1</v>
      </c>
      <c r="D144" s="121">
        <v>0</v>
      </c>
      <c r="E144" s="124">
        <v>2470</v>
      </c>
      <c r="F144" s="124">
        <v>2001</v>
      </c>
      <c r="G144" s="124">
        <v>6057</v>
      </c>
      <c r="H144" s="124">
        <v>403</v>
      </c>
      <c r="I144" s="124">
        <v>390</v>
      </c>
      <c r="J144" s="124">
        <v>435</v>
      </c>
      <c r="K144" s="124">
        <v>1228</v>
      </c>
      <c r="L144" s="128">
        <v>0.20269999999999999</v>
      </c>
      <c r="M144" s="124">
        <v>264</v>
      </c>
      <c r="N144" s="125">
        <v>79.83</v>
      </c>
      <c r="O144" s="124">
        <v>1</v>
      </c>
      <c r="P144" s="125">
        <v>0</v>
      </c>
      <c r="Q144" s="124">
        <v>0</v>
      </c>
      <c r="R144" s="124">
        <v>2</v>
      </c>
      <c r="S144" s="124">
        <v>1</v>
      </c>
      <c r="T144" s="124">
        <v>2549</v>
      </c>
      <c r="U144" s="124">
        <v>2503</v>
      </c>
      <c r="V144" s="124">
        <v>2523</v>
      </c>
      <c r="W144" s="124">
        <v>7575</v>
      </c>
      <c r="X144" s="124">
        <v>2525</v>
      </c>
      <c r="Y144" s="124">
        <v>127</v>
      </c>
      <c r="Z144" s="124">
        <v>105</v>
      </c>
      <c r="AA144" s="124">
        <v>112</v>
      </c>
      <c r="AB144" s="124">
        <v>344</v>
      </c>
      <c r="AC144" s="124">
        <v>115</v>
      </c>
      <c r="AD144" s="128">
        <v>4.5400000000000003E-2</v>
      </c>
      <c r="AE144" s="124">
        <v>59</v>
      </c>
      <c r="AF144" s="124">
        <v>325</v>
      </c>
      <c r="AG144" s="125">
        <v>0.16200000000000001</v>
      </c>
    </row>
    <row r="145" spans="1:33" x14ac:dyDescent="0.3">
      <c r="A145" s="123" t="s">
        <v>289</v>
      </c>
      <c r="B145" s="121" t="s">
        <v>290</v>
      </c>
      <c r="C145" s="121">
        <v>1</v>
      </c>
      <c r="D145" s="121">
        <v>0</v>
      </c>
      <c r="E145" s="124">
        <v>2639</v>
      </c>
      <c r="F145" s="124">
        <v>2029</v>
      </c>
      <c r="G145" s="124">
        <v>6240</v>
      </c>
      <c r="H145" s="124">
        <v>1119</v>
      </c>
      <c r="I145" s="124">
        <v>1107</v>
      </c>
      <c r="J145" s="124">
        <v>1104</v>
      </c>
      <c r="K145" s="124">
        <v>3330</v>
      </c>
      <c r="L145" s="128">
        <v>0.53369999999999995</v>
      </c>
      <c r="M145" s="124">
        <v>704</v>
      </c>
      <c r="N145" s="125">
        <v>56.625999999999998</v>
      </c>
      <c r="O145" s="124">
        <v>1</v>
      </c>
      <c r="P145" s="125">
        <v>0</v>
      </c>
      <c r="Q145" s="124">
        <v>0</v>
      </c>
      <c r="R145" s="124">
        <v>3</v>
      </c>
      <c r="S145" s="124">
        <v>1</v>
      </c>
      <c r="T145" s="124">
        <v>2321</v>
      </c>
      <c r="U145" s="124">
        <v>2279</v>
      </c>
      <c r="V145" s="124">
        <v>2297</v>
      </c>
      <c r="W145" s="124">
        <v>6897</v>
      </c>
      <c r="X145" s="124">
        <v>2299</v>
      </c>
      <c r="Y145" s="124">
        <v>290</v>
      </c>
      <c r="Z145" s="124">
        <v>287</v>
      </c>
      <c r="AA145" s="124">
        <v>232</v>
      </c>
      <c r="AB145" s="124">
        <v>809</v>
      </c>
      <c r="AC145" s="124">
        <v>270</v>
      </c>
      <c r="AD145" s="128">
        <v>0.1173</v>
      </c>
      <c r="AE145" s="124">
        <v>155</v>
      </c>
      <c r="AF145" s="124">
        <v>862</v>
      </c>
      <c r="AG145" s="125">
        <v>0.42399999999999999</v>
      </c>
    </row>
    <row r="146" spans="1:33" x14ac:dyDescent="0.3">
      <c r="A146" s="123" t="s">
        <v>291</v>
      </c>
      <c r="B146" s="121" t="s">
        <v>292</v>
      </c>
      <c r="C146" s="121">
        <v>1</v>
      </c>
      <c r="D146" s="121">
        <v>0</v>
      </c>
      <c r="E146" s="124">
        <v>3232</v>
      </c>
      <c r="F146" s="124">
        <v>2794</v>
      </c>
      <c r="G146" s="124">
        <v>8364</v>
      </c>
      <c r="H146" s="124">
        <v>629</v>
      </c>
      <c r="I146" s="124">
        <v>783</v>
      </c>
      <c r="J146" s="124">
        <v>822</v>
      </c>
      <c r="K146" s="124">
        <v>2234</v>
      </c>
      <c r="L146" s="128">
        <v>0.2671</v>
      </c>
      <c r="M146" s="124">
        <v>485</v>
      </c>
      <c r="N146" s="125">
        <v>28.472000000000001</v>
      </c>
      <c r="O146" s="124">
        <v>1</v>
      </c>
      <c r="P146" s="125">
        <v>0</v>
      </c>
      <c r="Q146" s="124">
        <v>0</v>
      </c>
      <c r="R146" s="124">
        <v>53</v>
      </c>
      <c r="S146" s="124">
        <v>28</v>
      </c>
      <c r="T146" s="124">
        <v>3424</v>
      </c>
      <c r="U146" s="124">
        <v>3362</v>
      </c>
      <c r="V146" s="124">
        <v>3389</v>
      </c>
      <c r="W146" s="124">
        <v>10175</v>
      </c>
      <c r="X146" s="124">
        <v>3392</v>
      </c>
      <c r="Y146" s="124">
        <v>220</v>
      </c>
      <c r="Z146" s="124">
        <v>147</v>
      </c>
      <c r="AA146" s="124">
        <v>181</v>
      </c>
      <c r="AB146" s="124">
        <v>548</v>
      </c>
      <c r="AC146" s="124">
        <v>183</v>
      </c>
      <c r="AD146" s="128">
        <v>5.3900000000000003E-2</v>
      </c>
      <c r="AE146" s="124">
        <v>98</v>
      </c>
      <c r="AF146" s="124">
        <v>612</v>
      </c>
      <c r="AG146" s="125">
        <v>0.219</v>
      </c>
    </row>
    <row r="147" spans="1:33" x14ac:dyDescent="0.3">
      <c r="A147" s="123" t="s">
        <v>293</v>
      </c>
      <c r="B147" s="121" t="s">
        <v>294</v>
      </c>
      <c r="C147" s="121">
        <v>1</v>
      </c>
      <c r="D147" s="121">
        <v>0</v>
      </c>
      <c r="E147" s="124">
        <v>3925</v>
      </c>
      <c r="F147" s="124">
        <v>3209</v>
      </c>
      <c r="G147" s="124">
        <v>9568</v>
      </c>
      <c r="H147" s="124">
        <v>692</v>
      </c>
      <c r="I147" s="124">
        <v>784</v>
      </c>
      <c r="J147" s="124">
        <v>799</v>
      </c>
      <c r="K147" s="124">
        <v>2275</v>
      </c>
      <c r="L147" s="128">
        <v>0.23780000000000001</v>
      </c>
      <c r="M147" s="124">
        <v>496</v>
      </c>
      <c r="N147" s="125">
        <v>27.265000000000001</v>
      </c>
      <c r="O147" s="124">
        <v>1</v>
      </c>
      <c r="P147" s="125">
        <v>0</v>
      </c>
      <c r="Q147" s="124">
        <v>0</v>
      </c>
      <c r="R147" s="124">
        <v>7</v>
      </c>
      <c r="S147" s="124">
        <v>3</v>
      </c>
      <c r="T147" s="124">
        <v>3808</v>
      </c>
      <c r="U147" s="124">
        <v>3739</v>
      </c>
      <c r="V147" s="124">
        <v>3769</v>
      </c>
      <c r="W147" s="124">
        <v>11316</v>
      </c>
      <c r="X147" s="124">
        <v>3772</v>
      </c>
      <c r="Y147" s="124">
        <v>197</v>
      </c>
      <c r="Z147" s="124">
        <v>177</v>
      </c>
      <c r="AA147" s="124">
        <v>175</v>
      </c>
      <c r="AB147" s="124">
        <v>549</v>
      </c>
      <c r="AC147" s="124">
        <v>183</v>
      </c>
      <c r="AD147" s="128">
        <v>4.8500000000000001E-2</v>
      </c>
      <c r="AE147" s="124">
        <v>101</v>
      </c>
      <c r="AF147" s="124">
        <v>602</v>
      </c>
      <c r="AG147" s="125">
        <v>0.187</v>
      </c>
    </row>
    <row r="148" spans="1:33" x14ac:dyDescent="0.3">
      <c r="A148" s="123" t="s">
        <v>295</v>
      </c>
      <c r="B148" s="121" t="s">
        <v>296</v>
      </c>
      <c r="C148" s="121">
        <v>1</v>
      </c>
      <c r="D148" s="121">
        <v>0</v>
      </c>
      <c r="E148" s="124">
        <v>5482</v>
      </c>
      <c r="F148" s="124">
        <v>4443</v>
      </c>
      <c r="G148" s="124">
        <v>13375</v>
      </c>
      <c r="H148" s="124">
        <v>1280</v>
      </c>
      <c r="I148" s="124">
        <v>1656</v>
      </c>
      <c r="J148" s="124">
        <v>1752</v>
      </c>
      <c r="K148" s="124">
        <v>4688</v>
      </c>
      <c r="L148" s="128">
        <v>0.35049999999999998</v>
      </c>
      <c r="M148" s="124">
        <v>1012</v>
      </c>
      <c r="N148" s="125">
        <v>24.315000000000001</v>
      </c>
      <c r="O148" s="124">
        <v>1</v>
      </c>
      <c r="P148" s="125">
        <v>0</v>
      </c>
      <c r="Q148" s="124">
        <v>0</v>
      </c>
      <c r="R148" s="124">
        <v>34</v>
      </c>
      <c r="S148" s="124">
        <v>18</v>
      </c>
      <c r="T148" s="124">
        <v>5454</v>
      </c>
      <c r="U148" s="124">
        <v>5355</v>
      </c>
      <c r="V148" s="124">
        <v>5398</v>
      </c>
      <c r="W148" s="124">
        <v>16207</v>
      </c>
      <c r="X148" s="124">
        <v>5402</v>
      </c>
      <c r="Y148" s="124">
        <v>465</v>
      </c>
      <c r="Z148" s="124">
        <v>398</v>
      </c>
      <c r="AA148" s="124">
        <v>417</v>
      </c>
      <c r="AB148" s="124">
        <v>1280</v>
      </c>
      <c r="AC148" s="124">
        <v>427</v>
      </c>
      <c r="AD148" s="128">
        <v>7.9000000000000001E-2</v>
      </c>
      <c r="AE148" s="124">
        <v>228</v>
      </c>
      <c r="AF148" s="124">
        <v>1259</v>
      </c>
      <c r="AG148" s="125">
        <v>0.28299999999999997</v>
      </c>
    </row>
    <row r="149" spans="1:33" x14ac:dyDescent="0.3">
      <c r="A149" s="123" t="s">
        <v>297</v>
      </c>
      <c r="B149" s="121" t="s">
        <v>298</v>
      </c>
      <c r="C149" s="121">
        <v>1</v>
      </c>
      <c r="D149" s="121">
        <v>0</v>
      </c>
      <c r="E149" s="124">
        <v>874</v>
      </c>
      <c r="F149" s="124">
        <v>714</v>
      </c>
      <c r="G149" s="124">
        <v>2143</v>
      </c>
      <c r="H149" s="124">
        <v>270</v>
      </c>
      <c r="I149" s="124">
        <v>290</v>
      </c>
      <c r="J149" s="124">
        <v>222</v>
      </c>
      <c r="K149" s="124">
        <v>782</v>
      </c>
      <c r="L149" s="128">
        <v>0.3649</v>
      </c>
      <c r="M149" s="124">
        <v>169</v>
      </c>
      <c r="N149" s="125">
        <v>80.405000000000001</v>
      </c>
      <c r="O149" s="124">
        <v>1</v>
      </c>
      <c r="P149" s="125">
        <v>0.316</v>
      </c>
      <c r="Q149" s="124">
        <v>226</v>
      </c>
      <c r="R149" s="124">
        <v>0</v>
      </c>
      <c r="S149" s="124">
        <v>0</v>
      </c>
      <c r="T149" s="124">
        <v>952</v>
      </c>
      <c r="U149" s="124">
        <v>935</v>
      </c>
      <c r="V149" s="124">
        <v>941</v>
      </c>
      <c r="W149" s="124">
        <v>2828</v>
      </c>
      <c r="X149" s="124">
        <v>943</v>
      </c>
      <c r="Y149" s="124">
        <v>93</v>
      </c>
      <c r="Z149" s="124">
        <v>102</v>
      </c>
      <c r="AA149" s="124">
        <v>76</v>
      </c>
      <c r="AB149" s="124">
        <v>271</v>
      </c>
      <c r="AC149" s="124">
        <v>90</v>
      </c>
      <c r="AD149" s="128">
        <v>9.5799999999999996E-2</v>
      </c>
      <c r="AE149" s="124">
        <v>44</v>
      </c>
      <c r="AF149" s="124">
        <v>440</v>
      </c>
      <c r="AG149" s="125">
        <v>0.61599999999999999</v>
      </c>
    </row>
    <row r="150" spans="1:33" x14ac:dyDescent="0.3">
      <c r="A150" s="123" t="s">
        <v>299</v>
      </c>
      <c r="B150" s="121" t="s">
        <v>300</v>
      </c>
      <c r="C150" s="121">
        <v>1</v>
      </c>
      <c r="D150" s="121">
        <v>0</v>
      </c>
      <c r="E150" s="124">
        <v>3207</v>
      </c>
      <c r="F150" s="124">
        <v>2716</v>
      </c>
      <c r="G150" s="124">
        <v>5537</v>
      </c>
      <c r="H150" s="124">
        <v>1536</v>
      </c>
      <c r="I150" s="124">
        <v>1508</v>
      </c>
      <c r="J150" s="124">
        <v>1719</v>
      </c>
      <c r="K150" s="124">
        <v>4763</v>
      </c>
      <c r="L150" s="128">
        <v>0.86019999999999996</v>
      </c>
      <c r="M150" s="124">
        <v>1519</v>
      </c>
      <c r="N150" s="125">
        <v>6.4470000000000001</v>
      </c>
      <c r="O150" s="124">
        <v>1</v>
      </c>
      <c r="P150" s="125">
        <v>0</v>
      </c>
      <c r="Q150" s="124">
        <v>0</v>
      </c>
      <c r="R150" s="124">
        <v>310</v>
      </c>
      <c r="S150" s="124">
        <v>164</v>
      </c>
      <c r="T150" s="124">
        <v>3270</v>
      </c>
      <c r="U150" s="124">
        <v>3211</v>
      </c>
      <c r="V150" s="124">
        <v>3237</v>
      </c>
      <c r="W150" s="124">
        <v>9718</v>
      </c>
      <c r="X150" s="124">
        <v>3239</v>
      </c>
      <c r="Y150" s="124">
        <v>1146</v>
      </c>
      <c r="Z150" s="124">
        <v>1012</v>
      </c>
      <c r="AA150" s="124">
        <v>1045</v>
      </c>
      <c r="AB150" s="124">
        <v>3203</v>
      </c>
      <c r="AC150" s="124">
        <v>1068</v>
      </c>
      <c r="AD150" s="128">
        <v>0.3296</v>
      </c>
      <c r="AE150" s="124">
        <v>582</v>
      </c>
      <c r="AF150" s="124">
        <v>2266</v>
      </c>
      <c r="AG150" s="125">
        <v>0.83399999999999996</v>
      </c>
    </row>
    <row r="151" spans="1:33" x14ac:dyDescent="0.3">
      <c r="A151" s="123" t="s">
        <v>301</v>
      </c>
      <c r="B151" s="121" t="s">
        <v>302</v>
      </c>
      <c r="C151" s="121">
        <v>1</v>
      </c>
      <c r="D151" s="121">
        <v>0</v>
      </c>
      <c r="E151" s="124">
        <v>6542</v>
      </c>
      <c r="F151" s="124">
        <v>5371</v>
      </c>
      <c r="G151" s="124">
        <v>15985</v>
      </c>
      <c r="H151" s="124">
        <v>1359</v>
      </c>
      <c r="I151" s="124">
        <v>1422</v>
      </c>
      <c r="J151" s="124">
        <v>1453</v>
      </c>
      <c r="K151" s="124">
        <v>4234</v>
      </c>
      <c r="L151" s="128">
        <v>0.26490000000000002</v>
      </c>
      <c r="M151" s="124">
        <v>925</v>
      </c>
      <c r="N151" s="125">
        <v>34.029000000000003</v>
      </c>
      <c r="O151" s="124">
        <v>1</v>
      </c>
      <c r="P151" s="125">
        <v>0</v>
      </c>
      <c r="Q151" s="124">
        <v>0</v>
      </c>
      <c r="R151" s="124">
        <v>100</v>
      </c>
      <c r="S151" s="124">
        <v>53</v>
      </c>
      <c r="T151" s="124">
        <v>6526</v>
      </c>
      <c r="U151" s="124">
        <v>6409</v>
      </c>
      <c r="V151" s="124">
        <v>6460</v>
      </c>
      <c r="W151" s="124">
        <v>19395</v>
      </c>
      <c r="X151" s="124">
        <v>6465</v>
      </c>
      <c r="Y151" s="124">
        <v>349</v>
      </c>
      <c r="Z151" s="124">
        <v>332</v>
      </c>
      <c r="AA151" s="124">
        <v>343</v>
      </c>
      <c r="AB151" s="124">
        <v>1024</v>
      </c>
      <c r="AC151" s="124">
        <v>341</v>
      </c>
      <c r="AD151" s="128">
        <v>5.28E-2</v>
      </c>
      <c r="AE151" s="124">
        <v>184</v>
      </c>
      <c r="AF151" s="124">
        <v>1163</v>
      </c>
      <c r="AG151" s="125">
        <v>0.216</v>
      </c>
    </row>
    <row r="152" spans="1:33" x14ac:dyDescent="0.3">
      <c r="A152" s="123" t="s">
        <v>303</v>
      </c>
      <c r="B152" s="121" t="s">
        <v>304</v>
      </c>
      <c r="C152" s="121">
        <v>1</v>
      </c>
      <c r="D152" s="121">
        <v>0</v>
      </c>
      <c r="E152" s="124">
        <v>1455</v>
      </c>
      <c r="F152" s="124">
        <v>1189</v>
      </c>
      <c r="G152" s="124">
        <v>3655</v>
      </c>
      <c r="H152" s="124">
        <v>530</v>
      </c>
      <c r="I152" s="124">
        <v>543</v>
      </c>
      <c r="J152" s="124">
        <v>524</v>
      </c>
      <c r="K152" s="124">
        <v>1597</v>
      </c>
      <c r="L152" s="128">
        <v>0.43690000000000001</v>
      </c>
      <c r="M152" s="124">
        <v>338</v>
      </c>
      <c r="N152" s="125">
        <v>80.668999999999997</v>
      </c>
      <c r="O152" s="124">
        <v>1</v>
      </c>
      <c r="P152" s="125">
        <v>0.20100000000000001</v>
      </c>
      <c r="Q152" s="124">
        <v>239</v>
      </c>
      <c r="R152" s="124">
        <v>0</v>
      </c>
      <c r="S152" s="124">
        <v>0</v>
      </c>
      <c r="T152" s="124">
        <v>1415</v>
      </c>
      <c r="U152" s="124">
        <v>1388</v>
      </c>
      <c r="V152" s="124">
        <v>1401</v>
      </c>
      <c r="W152" s="124">
        <v>4204</v>
      </c>
      <c r="X152" s="124">
        <v>1401</v>
      </c>
      <c r="Y152" s="124">
        <v>157</v>
      </c>
      <c r="Z152" s="124">
        <v>117</v>
      </c>
      <c r="AA152" s="124">
        <v>131</v>
      </c>
      <c r="AB152" s="124">
        <v>405</v>
      </c>
      <c r="AC152" s="124">
        <v>135</v>
      </c>
      <c r="AD152" s="128">
        <v>9.6299999999999997E-2</v>
      </c>
      <c r="AE152" s="124">
        <v>74</v>
      </c>
      <c r="AF152" s="124">
        <v>652</v>
      </c>
      <c r="AG152" s="125">
        <v>0.54800000000000004</v>
      </c>
    </row>
    <row r="153" spans="1:33" x14ac:dyDescent="0.3">
      <c r="A153" s="123" t="s">
        <v>305</v>
      </c>
      <c r="B153" s="121" t="s">
        <v>306</v>
      </c>
      <c r="C153" s="121">
        <v>1</v>
      </c>
      <c r="D153" s="121">
        <v>0</v>
      </c>
      <c r="E153" s="124">
        <v>703</v>
      </c>
      <c r="F153" s="124">
        <v>536</v>
      </c>
      <c r="G153" s="124">
        <v>1577</v>
      </c>
      <c r="H153" s="124">
        <v>209</v>
      </c>
      <c r="I153" s="124">
        <v>223</v>
      </c>
      <c r="J153" s="124">
        <v>218</v>
      </c>
      <c r="K153" s="124">
        <v>650</v>
      </c>
      <c r="L153" s="128">
        <v>0.41220000000000001</v>
      </c>
      <c r="M153" s="124">
        <v>144</v>
      </c>
      <c r="N153" s="125">
        <v>57.265999999999998</v>
      </c>
      <c r="O153" s="124">
        <v>1</v>
      </c>
      <c r="P153" s="125">
        <v>0.307</v>
      </c>
      <c r="Q153" s="124">
        <v>165</v>
      </c>
      <c r="R153" s="124">
        <v>9</v>
      </c>
      <c r="S153" s="124">
        <v>4</v>
      </c>
      <c r="T153" s="124">
        <v>674</v>
      </c>
      <c r="U153" s="124">
        <v>662</v>
      </c>
      <c r="V153" s="124">
        <v>667</v>
      </c>
      <c r="W153" s="124">
        <v>2003</v>
      </c>
      <c r="X153" s="124">
        <v>668</v>
      </c>
      <c r="Y153" s="124">
        <v>94</v>
      </c>
      <c r="Z153" s="124">
        <v>67</v>
      </c>
      <c r="AA153" s="124">
        <v>48</v>
      </c>
      <c r="AB153" s="124">
        <v>209</v>
      </c>
      <c r="AC153" s="124">
        <v>70</v>
      </c>
      <c r="AD153" s="128">
        <v>0.1043</v>
      </c>
      <c r="AE153" s="124">
        <v>36</v>
      </c>
      <c r="AF153" s="124">
        <v>351</v>
      </c>
      <c r="AG153" s="125">
        <v>0.65400000000000003</v>
      </c>
    </row>
    <row r="154" spans="1:33" x14ac:dyDescent="0.3">
      <c r="A154" s="123" t="s">
        <v>307</v>
      </c>
      <c r="B154" s="121" t="s">
        <v>308</v>
      </c>
      <c r="C154" s="121">
        <v>1</v>
      </c>
      <c r="D154" s="121">
        <v>0</v>
      </c>
      <c r="E154" s="124">
        <v>5723</v>
      </c>
      <c r="F154" s="124">
        <v>4651</v>
      </c>
      <c r="G154" s="124">
        <v>13836</v>
      </c>
      <c r="H154" s="124">
        <v>559</v>
      </c>
      <c r="I154" s="124">
        <v>902</v>
      </c>
      <c r="J154" s="124">
        <v>741</v>
      </c>
      <c r="K154" s="124">
        <v>2202</v>
      </c>
      <c r="L154" s="128">
        <v>0.15920000000000001</v>
      </c>
      <c r="M154" s="124">
        <v>481</v>
      </c>
      <c r="N154" s="125">
        <v>49.792000000000002</v>
      </c>
      <c r="O154" s="124">
        <v>1</v>
      </c>
      <c r="P154" s="125">
        <v>0</v>
      </c>
      <c r="Q154" s="124">
        <v>0</v>
      </c>
      <c r="R154" s="124">
        <v>43</v>
      </c>
      <c r="S154" s="124">
        <v>22</v>
      </c>
      <c r="T154" s="124">
        <v>5505</v>
      </c>
      <c r="U154" s="124">
        <v>5405</v>
      </c>
      <c r="V154" s="124">
        <v>5449</v>
      </c>
      <c r="W154" s="124">
        <v>16359</v>
      </c>
      <c r="X154" s="124">
        <v>5453</v>
      </c>
      <c r="Y154" s="124">
        <v>245</v>
      </c>
      <c r="Z154" s="124">
        <v>195</v>
      </c>
      <c r="AA154" s="124">
        <v>176</v>
      </c>
      <c r="AB154" s="124">
        <v>616</v>
      </c>
      <c r="AC154" s="124">
        <v>205</v>
      </c>
      <c r="AD154" s="128">
        <v>3.7699999999999997E-2</v>
      </c>
      <c r="AE154" s="124">
        <v>114</v>
      </c>
      <c r="AF154" s="124">
        <v>619</v>
      </c>
      <c r="AG154" s="125">
        <v>0.13300000000000001</v>
      </c>
    </row>
    <row r="155" spans="1:33" x14ac:dyDescent="0.3">
      <c r="A155" s="123" t="s">
        <v>309</v>
      </c>
      <c r="B155" s="121" t="s">
        <v>310</v>
      </c>
      <c r="C155" s="121">
        <v>1</v>
      </c>
      <c r="D155" s="121">
        <v>0</v>
      </c>
      <c r="E155" s="124">
        <v>2046</v>
      </c>
      <c r="F155" s="124">
        <v>1698</v>
      </c>
      <c r="G155" s="124">
        <v>4962</v>
      </c>
      <c r="H155" s="124">
        <v>891</v>
      </c>
      <c r="I155" s="124">
        <v>876</v>
      </c>
      <c r="J155" s="124">
        <v>946</v>
      </c>
      <c r="K155" s="124">
        <v>2713</v>
      </c>
      <c r="L155" s="128">
        <v>0.54679999999999995</v>
      </c>
      <c r="M155" s="124">
        <v>604</v>
      </c>
      <c r="N155" s="125">
        <v>3.6869999999999998</v>
      </c>
      <c r="O155" s="124">
        <v>1</v>
      </c>
      <c r="P155" s="125">
        <v>0</v>
      </c>
      <c r="Q155" s="124">
        <v>0</v>
      </c>
      <c r="R155" s="124">
        <v>40</v>
      </c>
      <c r="S155" s="124">
        <v>21</v>
      </c>
      <c r="T155" s="124">
        <v>2059</v>
      </c>
      <c r="U155" s="124">
        <v>2021</v>
      </c>
      <c r="V155" s="124">
        <v>2038</v>
      </c>
      <c r="W155" s="124">
        <v>6118</v>
      </c>
      <c r="X155" s="124">
        <v>2039</v>
      </c>
      <c r="Y155" s="124">
        <v>302</v>
      </c>
      <c r="Z155" s="124">
        <v>283</v>
      </c>
      <c r="AA155" s="124">
        <v>282</v>
      </c>
      <c r="AB155" s="124">
        <v>867</v>
      </c>
      <c r="AC155" s="124">
        <v>289</v>
      </c>
      <c r="AD155" s="128">
        <v>0.14169999999999999</v>
      </c>
      <c r="AE155" s="124">
        <v>156</v>
      </c>
      <c r="AF155" s="124">
        <v>782</v>
      </c>
      <c r="AG155" s="125">
        <v>0.46</v>
      </c>
    </row>
    <row r="156" spans="1:33" x14ac:dyDescent="0.3">
      <c r="A156" s="123" t="s">
        <v>311</v>
      </c>
      <c r="B156" s="121" t="s">
        <v>312</v>
      </c>
      <c r="C156" s="121">
        <v>1</v>
      </c>
      <c r="D156" s="121">
        <v>0</v>
      </c>
      <c r="E156" s="124">
        <v>8136</v>
      </c>
      <c r="F156" s="124">
        <v>6754</v>
      </c>
      <c r="G156" s="124">
        <v>18689</v>
      </c>
      <c r="H156" s="124">
        <v>2689</v>
      </c>
      <c r="I156" s="124">
        <v>3062</v>
      </c>
      <c r="J156" s="124">
        <v>3142</v>
      </c>
      <c r="K156" s="124">
        <v>8893</v>
      </c>
      <c r="L156" s="128">
        <v>0.4758</v>
      </c>
      <c r="M156" s="124">
        <v>2089</v>
      </c>
      <c r="N156" s="125">
        <v>17.234999999999999</v>
      </c>
      <c r="O156" s="124">
        <v>1</v>
      </c>
      <c r="P156" s="125">
        <v>0</v>
      </c>
      <c r="Q156" s="124">
        <v>0</v>
      </c>
      <c r="R156" s="124">
        <v>253</v>
      </c>
      <c r="S156" s="124">
        <v>134</v>
      </c>
      <c r="T156" s="124">
        <v>8900</v>
      </c>
      <c r="U156" s="124">
        <v>8738</v>
      </c>
      <c r="V156" s="124">
        <v>8809</v>
      </c>
      <c r="W156" s="124">
        <v>26447</v>
      </c>
      <c r="X156" s="124">
        <v>8816</v>
      </c>
      <c r="Y156" s="124">
        <v>1075</v>
      </c>
      <c r="Z156" s="124">
        <v>967</v>
      </c>
      <c r="AA156" s="124">
        <v>996</v>
      </c>
      <c r="AB156" s="124">
        <v>3038</v>
      </c>
      <c r="AC156" s="124">
        <v>1013</v>
      </c>
      <c r="AD156" s="128">
        <v>0.1149</v>
      </c>
      <c r="AE156" s="124">
        <v>504</v>
      </c>
      <c r="AF156" s="124">
        <v>2728</v>
      </c>
      <c r="AG156" s="125">
        <v>0.40300000000000002</v>
      </c>
    </row>
    <row r="157" spans="1:33" x14ac:dyDescent="0.3">
      <c r="A157" s="123" t="s">
        <v>313</v>
      </c>
      <c r="B157" s="121" t="s">
        <v>314</v>
      </c>
      <c r="C157" s="121">
        <v>1</v>
      </c>
      <c r="D157" s="121">
        <v>0</v>
      </c>
      <c r="E157" s="124">
        <v>7448</v>
      </c>
      <c r="F157" s="124">
        <v>5980</v>
      </c>
      <c r="G157" s="124">
        <v>17783</v>
      </c>
      <c r="H157" s="124">
        <v>2492</v>
      </c>
      <c r="I157" s="124">
        <v>2619</v>
      </c>
      <c r="J157" s="124">
        <v>2418</v>
      </c>
      <c r="K157" s="124">
        <v>7529</v>
      </c>
      <c r="L157" s="128">
        <v>0.4234</v>
      </c>
      <c r="M157" s="124">
        <v>1646</v>
      </c>
      <c r="N157" s="125">
        <v>23.411000000000001</v>
      </c>
      <c r="O157" s="124">
        <v>1</v>
      </c>
      <c r="P157" s="125">
        <v>0</v>
      </c>
      <c r="Q157" s="124">
        <v>0</v>
      </c>
      <c r="R157" s="124">
        <v>80</v>
      </c>
      <c r="S157" s="124">
        <v>42</v>
      </c>
      <c r="T157" s="124">
        <v>7387</v>
      </c>
      <c r="U157" s="124">
        <v>7253</v>
      </c>
      <c r="V157" s="124">
        <v>7311</v>
      </c>
      <c r="W157" s="124">
        <v>21951</v>
      </c>
      <c r="X157" s="124">
        <v>7317</v>
      </c>
      <c r="Y157" s="124">
        <v>695</v>
      </c>
      <c r="Z157" s="124">
        <v>672</v>
      </c>
      <c r="AA157" s="124">
        <v>641</v>
      </c>
      <c r="AB157" s="124">
        <v>2008</v>
      </c>
      <c r="AC157" s="124">
        <v>669</v>
      </c>
      <c r="AD157" s="128">
        <v>9.1499999999999998E-2</v>
      </c>
      <c r="AE157" s="124">
        <v>356</v>
      </c>
      <c r="AF157" s="124">
        <v>2045</v>
      </c>
      <c r="AG157" s="125">
        <v>0.34100000000000003</v>
      </c>
    </row>
    <row r="158" spans="1:33" x14ac:dyDescent="0.3">
      <c r="A158" s="123" t="s">
        <v>315</v>
      </c>
      <c r="B158" s="121" t="s">
        <v>316</v>
      </c>
      <c r="C158" s="121">
        <v>1</v>
      </c>
      <c r="D158" s="121">
        <v>0</v>
      </c>
      <c r="E158" s="124">
        <v>401</v>
      </c>
      <c r="F158" s="124">
        <v>299</v>
      </c>
      <c r="G158" s="124">
        <v>902</v>
      </c>
      <c r="H158" s="124">
        <v>158</v>
      </c>
      <c r="I158" s="124">
        <v>172</v>
      </c>
      <c r="J158" s="124">
        <v>147</v>
      </c>
      <c r="K158" s="124">
        <v>477</v>
      </c>
      <c r="L158" s="128">
        <v>0.52880000000000005</v>
      </c>
      <c r="M158" s="124">
        <v>103</v>
      </c>
      <c r="N158" s="125">
        <v>86.933999999999997</v>
      </c>
      <c r="O158" s="124">
        <v>1</v>
      </c>
      <c r="P158" s="125">
        <v>0.42299999999999999</v>
      </c>
      <c r="Q158" s="124">
        <v>126</v>
      </c>
      <c r="R158" s="124">
        <v>0</v>
      </c>
      <c r="S158" s="124">
        <v>0</v>
      </c>
      <c r="T158" s="124">
        <v>276</v>
      </c>
      <c r="U158" s="124">
        <v>273</v>
      </c>
      <c r="V158" s="124">
        <v>272</v>
      </c>
      <c r="W158" s="124">
        <v>821</v>
      </c>
      <c r="X158" s="124">
        <v>274</v>
      </c>
      <c r="Y158" s="124">
        <v>40</v>
      </c>
      <c r="Z158" s="124">
        <v>44</v>
      </c>
      <c r="AA158" s="124">
        <v>41</v>
      </c>
      <c r="AB158" s="124">
        <v>125</v>
      </c>
      <c r="AC158" s="124">
        <v>42</v>
      </c>
      <c r="AD158" s="128">
        <v>0.15229999999999999</v>
      </c>
      <c r="AE158" s="124">
        <v>30</v>
      </c>
      <c r="AF158" s="124">
        <v>260</v>
      </c>
      <c r="AG158" s="125">
        <v>0.86899999999999999</v>
      </c>
    </row>
    <row r="159" spans="1:33" x14ac:dyDescent="0.3">
      <c r="A159" s="123" t="s">
        <v>317</v>
      </c>
      <c r="B159" s="121" t="s">
        <v>318</v>
      </c>
      <c r="C159" s="121">
        <v>1</v>
      </c>
      <c r="D159" s="121">
        <v>0</v>
      </c>
      <c r="E159" s="124">
        <v>147</v>
      </c>
      <c r="F159" s="124">
        <v>172</v>
      </c>
      <c r="G159" s="124">
        <v>496</v>
      </c>
      <c r="H159" s="124">
        <v>49</v>
      </c>
      <c r="I159" s="124">
        <v>55</v>
      </c>
      <c r="J159" s="124">
        <v>53</v>
      </c>
      <c r="K159" s="124">
        <v>157</v>
      </c>
      <c r="L159" s="128">
        <v>0.3165</v>
      </c>
      <c r="M159" s="124">
        <v>35</v>
      </c>
      <c r="N159" s="125">
        <v>155.34299999999999</v>
      </c>
      <c r="O159" s="124">
        <v>1</v>
      </c>
      <c r="P159" s="125">
        <v>0.46899999999999997</v>
      </c>
      <c r="Q159" s="124">
        <v>81</v>
      </c>
      <c r="R159" s="124">
        <v>0</v>
      </c>
      <c r="S159" s="124">
        <v>0</v>
      </c>
      <c r="T159" s="124">
        <v>120</v>
      </c>
      <c r="U159" s="124">
        <v>119</v>
      </c>
      <c r="V159" s="124">
        <v>118</v>
      </c>
      <c r="W159" s="124">
        <v>357</v>
      </c>
      <c r="X159" s="124">
        <v>119</v>
      </c>
      <c r="Y159" s="124">
        <v>11</v>
      </c>
      <c r="Z159" s="124">
        <v>12</v>
      </c>
      <c r="AA159" s="124">
        <v>21</v>
      </c>
      <c r="AB159" s="124">
        <v>44</v>
      </c>
      <c r="AC159" s="124">
        <v>15</v>
      </c>
      <c r="AD159" s="128">
        <v>0.1232</v>
      </c>
      <c r="AE159" s="124">
        <v>14</v>
      </c>
      <c r="AF159" s="124">
        <v>131</v>
      </c>
      <c r="AG159" s="125">
        <v>0.76100000000000001</v>
      </c>
    </row>
    <row r="160" spans="1:33" x14ac:dyDescent="0.3">
      <c r="A160" s="123" t="s">
        <v>319</v>
      </c>
      <c r="B160" s="121" t="s">
        <v>320</v>
      </c>
      <c r="C160" s="121">
        <v>1</v>
      </c>
      <c r="D160" s="121">
        <v>0</v>
      </c>
      <c r="E160" s="124">
        <v>131</v>
      </c>
      <c r="F160" s="124">
        <v>102</v>
      </c>
      <c r="G160" s="124">
        <v>324</v>
      </c>
      <c r="H160" s="124">
        <v>72</v>
      </c>
      <c r="I160" s="124">
        <v>69</v>
      </c>
      <c r="J160" s="124">
        <v>59</v>
      </c>
      <c r="K160" s="124">
        <v>200</v>
      </c>
      <c r="L160" s="128">
        <v>0.61729999999999996</v>
      </c>
      <c r="M160" s="124">
        <v>41</v>
      </c>
      <c r="N160" s="125">
        <v>161.887</v>
      </c>
      <c r="O160" s="124">
        <v>1</v>
      </c>
      <c r="P160" s="125">
        <v>0.47799999999999998</v>
      </c>
      <c r="Q160" s="124">
        <v>49</v>
      </c>
      <c r="R160" s="124">
        <v>0</v>
      </c>
      <c r="S160" s="124">
        <v>0</v>
      </c>
      <c r="T160" s="124">
        <v>86</v>
      </c>
      <c r="U160" s="124">
        <v>85</v>
      </c>
      <c r="V160" s="124">
        <v>85</v>
      </c>
      <c r="W160" s="124">
        <v>256</v>
      </c>
      <c r="X160" s="124">
        <v>85</v>
      </c>
      <c r="Y160" s="124">
        <v>15</v>
      </c>
      <c r="Z160" s="124">
        <v>15</v>
      </c>
      <c r="AA160" s="124">
        <v>10</v>
      </c>
      <c r="AB160" s="124">
        <v>40</v>
      </c>
      <c r="AC160" s="124">
        <v>13</v>
      </c>
      <c r="AD160" s="128">
        <v>0.15629999999999999</v>
      </c>
      <c r="AE160" s="124">
        <v>10</v>
      </c>
      <c r="AF160" s="124">
        <v>101</v>
      </c>
      <c r="AG160" s="125">
        <v>0.99</v>
      </c>
    </row>
    <row r="161" spans="1:33" x14ac:dyDescent="0.3">
      <c r="A161" s="123" t="s">
        <v>321</v>
      </c>
      <c r="B161" s="121" t="s">
        <v>322</v>
      </c>
      <c r="C161" s="121">
        <v>1</v>
      </c>
      <c r="D161" s="121">
        <v>0</v>
      </c>
      <c r="E161" s="124">
        <v>920</v>
      </c>
      <c r="F161" s="124">
        <v>653</v>
      </c>
      <c r="G161" s="124">
        <v>1968</v>
      </c>
      <c r="H161" s="124">
        <v>328</v>
      </c>
      <c r="I161" s="124">
        <v>310</v>
      </c>
      <c r="J161" s="124">
        <v>372</v>
      </c>
      <c r="K161" s="124">
        <v>1010</v>
      </c>
      <c r="L161" s="128">
        <v>0.51319999999999999</v>
      </c>
      <c r="M161" s="124">
        <v>218</v>
      </c>
      <c r="N161" s="125">
        <v>71.566000000000003</v>
      </c>
      <c r="O161" s="124">
        <v>1</v>
      </c>
      <c r="P161" s="125">
        <v>0.311</v>
      </c>
      <c r="Q161" s="124">
        <v>203</v>
      </c>
      <c r="R161" s="124">
        <v>0</v>
      </c>
      <c r="S161" s="124">
        <v>0</v>
      </c>
      <c r="T161" s="124">
        <v>617</v>
      </c>
      <c r="U161" s="124">
        <v>612</v>
      </c>
      <c r="V161" s="124">
        <v>610</v>
      </c>
      <c r="W161" s="124">
        <v>1839</v>
      </c>
      <c r="X161" s="124">
        <v>613</v>
      </c>
      <c r="Y161" s="124">
        <v>116</v>
      </c>
      <c r="Z161" s="124">
        <v>102</v>
      </c>
      <c r="AA161" s="124">
        <v>87</v>
      </c>
      <c r="AB161" s="124">
        <v>305</v>
      </c>
      <c r="AC161" s="124">
        <v>102</v>
      </c>
      <c r="AD161" s="128">
        <v>0.16589999999999999</v>
      </c>
      <c r="AE161" s="124">
        <v>70</v>
      </c>
      <c r="AF161" s="124">
        <v>492</v>
      </c>
      <c r="AG161" s="125">
        <v>0.753</v>
      </c>
    </row>
    <row r="162" spans="1:33" x14ac:dyDescent="0.3">
      <c r="A162" s="123" t="s">
        <v>323</v>
      </c>
      <c r="B162" s="121" t="s">
        <v>324</v>
      </c>
      <c r="C162" s="121">
        <v>0</v>
      </c>
      <c r="D162" s="121">
        <v>0</v>
      </c>
      <c r="E162" s="124">
        <v>55</v>
      </c>
      <c r="F162" s="124">
        <v>48</v>
      </c>
      <c r="G162" s="124">
        <v>168</v>
      </c>
      <c r="H162" s="124">
        <v>14</v>
      </c>
      <c r="I162" s="124">
        <v>18</v>
      </c>
      <c r="J162" s="124">
        <v>15</v>
      </c>
      <c r="K162" s="124">
        <v>47</v>
      </c>
      <c r="L162" s="128">
        <v>0.27979999999999999</v>
      </c>
      <c r="M162" s="124">
        <v>9</v>
      </c>
      <c r="N162" s="125">
        <v>231.953</v>
      </c>
      <c r="O162" s="124">
        <v>1</v>
      </c>
      <c r="P162" s="125">
        <v>0.48699999999999999</v>
      </c>
      <c r="Q162" s="124">
        <v>23</v>
      </c>
      <c r="R162" s="124">
        <v>0</v>
      </c>
      <c r="S162" s="124">
        <v>0</v>
      </c>
      <c r="T162" s="124">
        <v>42</v>
      </c>
      <c r="U162" s="124">
        <v>42</v>
      </c>
      <c r="V162" s="124">
        <v>42</v>
      </c>
      <c r="W162" s="124">
        <v>126</v>
      </c>
      <c r="X162" s="124">
        <v>42</v>
      </c>
      <c r="Y162" s="124">
        <v>4</v>
      </c>
      <c r="Z162" s="124">
        <v>2</v>
      </c>
      <c r="AA162" s="124">
        <v>3</v>
      </c>
      <c r="AB162" s="124">
        <v>9</v>
      </c>
      <c r="AC162" s="124">
        <v>3</v>
      </c>
      <c r="AD162" s="128">
        <v>7.1400000000000005E-2</v>
      </c>
      <c r="AE162" s="124">
        <v>2</v>
      </c>
      <c r="AF162" s="124">
        <v>35</v>
      </c>
      <c r="AG162" s="125">
        <v>0.72899999999999998</v>
      </c>
    </row>
    <row r="163" spans="1:33" x14ac:dyDescent="0.3">
      <c r="A163" s="123" t="s">
        <v>325</v>
      </c>
      <c r="B163" s="121" t="s">
        <v>326</v>
      </c>
      <c r="C163" s="121">
        <v>1</v>
      </c>
      <c r="D163" s="121">
        <v>0</v>
      </c>
      <c r="E163" s="124">
        <v>689</v>
      </c>
      <c r="F163" s="124">
        <v>535</v>
      </c>
      <c r="G163" s="124">
        <v>1638</v>
      </c>
      <c r="H163" s="124">
        <v>200</v>
      </c>
      <c r="I163" s="124">
        <v>204</v>
      </c>
      <c r="J163" s="124">
        <v>201</v>
      </c>
      <c r="K163" s="124">
        <v>605</v>
      </c>
      <c r="L163" s="128">
        <v>0.36940000000000001</v>
      </c>
      <c r="M163" s="124">
        <v>128</v>
      </c>
      <c r="N163" s="125">
        <v>177.97200000000001</v>
      </c>
      <c r="O163" s="124">
        <v>1</v>
      </c>
      <c r="P163" s="125">
        <v>0.432</v>
      </c>
      <c r="Q163" s="124">
        <v>231</v>
      </c>
      <c r="R163" s="124">
        <v>0</v>
      </c>
      <c r="S163" s="124">
        <v>0</v>
      </c>
      <c r="T163" s="124">
        <v>700</v>
      </c>
      <c r="U163" s="124">
        <v>694</v>
      </c>
      <c r="V163" s="124">
        <v>691</v>
      </c>
      <c r="W163" s="124">
        <v>2085</v>
      </c>
      <c r="X163" s="124">
        <v>695</v>
      </c>
      <c r="Y163" s="124">
        <v>87</v>
      </c>
      <c r="Z163" s="124">
        <v>66</v>
      </c>
      <c r="AA163" s="124">
        <v>75</v>
      </c>
      <c r="AB163" s="124">
        <v>228</v>
      </c>
      <c r="AC163" s="124">
        <v>76</v>
      </c>
      <c r="AD163" s="128">
        <v>0.1094</v>
      </c>
      <c r="AE163" s="124">
        <v>38</v>
      </c>
      <c r="AF163" s="124">
        <v>398</v>
      </c>
      <c r="AG163" s="125">
        <v>0.74299999999999999</v>
      </c>
    </row>
    <row r="164" spans="1:33" x14ac:dyDescent="0.3">
      <c r="A164" s="123" t="s">
        <v>327</v>
      </c>
      <c r="B164" s="121" t="s">
        <v>328</v>
      </c>
      <c r="C164" s="121">
        <v>1</v>
      </c>
      <c r="D164" s="121">
        <v>0</v>
      </c>
      <c r="E164" s="124">
        <v>267</v>
      </c>
      <c r="F164" s="124">
        <v>221</v>
      </c>
      <c r="G164" s="124">
        <v>666</v>
      </c>
      <c r="H164" s="124">
        <v>136</v>
      </c>
      <c r="I164" s="124">
        <v>139</v>
      </c>
      <c r="J164" s="124">
        <v>134</v>
      </c>
      <c r="K164" s="124">
        <v>409</v>
      </c>
      <c r="L164" s="128">
        <v>0.61409999999999998</v>
      </c>
      <c r="M164" s="124">
        <v>88</v>
      </c>
      <c r="N164" s="125">
        <v>329.93</v>
      </c>
      <c r="O164" s="124">
        <v>1</v>
      </c>
      <c r="P164" s="125">
        <v>0.47799999999999998</v>
      </c>
      <c r="Q164" s="124">
        <v>106</v>
      </c>
      <c r="R164" s="124">
        <v>0</v>
      </c>
      <c r="S164" s="124">
        <v>0</v>
      </c>
      <c r="T164" s="124">
        <v>218</v>
      </c>
      <c r="U164" s="124">
        <v>216</v>
      </c>
      <c r="V164" s="124">
        <v>215</v>
      </c>
      <c r="W164" s="124">
        <v>649</v>
      </c>
      <c r="X164" s="124">
        <v>216</v>
      </c>
      <c r="Y164" s="124">
        <v>39</v>
      </c>
      <c r="Z164" s="124">
        <v>35</v>
      </c>
      <c r="AA164" s="124">
        <v>36</v>
      </c>
      <c r="AB164" s="124">
        <v>110</v>
      </c>
      <c r="AC164" s="124">
        <v>37</v>
      </c>
      <c r="AD164" s="128">
        <v>0.16950000000000001</v>
      </c>
      <c r="AE164" s="124">
        <v>24</v>
      </c>
      <c r="AF164" s="124">
        <v>219</v>
      </c>
      <c r="AG164" s="125">
        <v>0.99</v>
      </c>
    </row>
    <row r="165" spans="1:33" x14ac:dyDescent="0.3">
      <c r="A165" s="123" t="s">
        <v>329</v>
      </c>
      <c r="B165" s="121" t="s">
        <v>330</v>
      </c>
      <c r="C165" s="121">
        <v>1</v>
      </c>
      <c r="D165" s="121">
        <v>0</v>
      </c>
      <c r="E165" s="124">
        <v>898</v>
      </c>
      <c r="F165" s="124">
        <v>701</v>
      </c>
      <c r="G165" s="124">
        <v>2101</v>
      </c>
      <c r="H165" s="124">
        <v>426</v>
      </c>
      <c r="I165" s="124">
        <v>462</v>
      </c>
      <c r="J165" s="124">
        <v>445</v>
      </c>
      <c r="K165" s="124">
        <v>1333</v>
      </c>
      <c r="L165" s="128">
        <v>0.63449999999999995</v>
      </c>
      <c r="M165" s="124">
        <v>289</v>
      </c>
      <c r="N165" s="125">
        <v>144.58699999999999</v>
      </c>
      <c r="O165" s="124">
        <v>1</v>
      </c>
      <c r="P165" s="125">
        <v>0.39600000000000002</v>
      </c>
      <c r="Q165" s="124">
        <v>278</v>
      </c>
      <c r="R165" s="124">
        <v>1</v>
      </c>
      <c r="S165" s="124">
        <v>0</v>
      </c>
      <c r="T165" s="124">
        <v>654</v>
      </c>
      <c r="U165" s="124">
        <v>647</v>
      </c>
      <c r="V165" s="124">
        <v>645</v>
      </c>
      <c r="W165" s="124">
        <v>1946</v>
      </c>
      <c r="X165" s="124">
        <v>649</v>
      </c>
      <c r="Y165" s="124">
        <v>124</v>
      </c>
      <c r="Z165" s="124">
        <v>117</v>
      </c>
      <c r="AA165" s="124">
        <v>117</v>
      </c>
      <c r="AB165" s="124">
        <v>358</v>
      </c>
      <c r="AC165" s="124">
        <v>119</v>
      </c>
      <c r="AD165" s="128">
        <v>0.184</v>
      </c>
      <c r="AE165" s="124">
        <v>84</v>
      </c>
      <c r="AF165" s="124">
        <v>653</v>
      </c>
      <c r="AG165" s="125">
        <v>0.93100000000000005</v>
      </c>
    </row>
    <row r="166" spans="1:33" x14ac:dyDescent="0.3">
      <c r="A166" s="123" t="s">
        <v>331</v>
      </c>
      <c r="B166" s="121" t="s">
        <v>332</v>
      </c>
      <c r="C166" s="121">
        <v>1</v>
      </c>
      <c r="D166" s="121">
        <v>0</v>
      </c>
      <c r="E166" s="124">
        <v>315</v>
      </c>
      <c r="F166" s="124">
        <v>236</v>
      </c>
      <c r="G166" s="124">
        <v>704</v>
      </c>
      <c r="H166" s="124">
        <v>122</v>
      </c>
      <c r="I166" s="124">
        <v>131</v>
      </c>
      <c r="J166" s="124">
        <v>117</v>
      </c>
      <c r="K166" s="124">
        <v>370</v>
      </c>
      <c r="L166" s="128">
        <v>0.52559999999999996</v>
      </c>
      <c r="M166" s="124">
        <v>81</v>
      </c>
      <c r="N166" s="125">
        <v>108.414</v>
      </c>
      <c r="O166" s="124">
        <v>1</v>
      </c>
      <c r="P166" s="125">
        <v>0.44800000000000001</v>
      </c>
      <c r="Q166" s="124">
        <v>106</v>
      </c>
      <c r="R166" s="124">
        <v>0</v>
      </c>
      <c r="S166" s="124">
        <v>0</v>
      </c>
      <c r="T166" s="124">
        <v>249</v>
      </c>
      <c r="U166" s="124">
        <v>247</v>
      </c>
      <c r="V166" s="124">
        <v>246</v>
      </c>
      <c r="W166" s="124">
        <v>742</v>
      </c>
      <c r="X166" s="124">
        <v>247</v>
      </c>
      <c r="Y166" s="124">
        <v>36</v>
      </c>
      <c r="Z166" s="124">
        <v>48</v>
      </c>
      <c r="AA166" s="124">
        <v>44</v>
      </c>
      <c r="AB166" s="124">
        <v>128</v>
      </c>
      <c r="AC166" s="124">
        <v>43</v>
      </c>
      <c r="AD166" s="128">
        <v>0.17249999999999999</v>
      </c>
      <c r="AE166" s="124">
        <v>26</v>
      </c>
      <c r="AF166" s="124">
        <v>214</v>
      </c>
      <c r="AG166" s="125">
        <v>0.90600000000000003</v>
      </c>
    </row>
    <row r="167" spans="1:33" x14ac:dyDescent="0.3">
      <c r="A167" s="123" t="s">
        <v>333</v>
      </c>
      <c r="B167" s="121" t="s">
        <v>334</v>
      </c>
      <c r="C167" s="121">
        <v>1</v>
      </c>
      <c r="D167" s="121">
        <v>1</v>
      </c>
      <c r="E167" s="124">
        <v>474</v>
      </c>
      <c r="F167" s="124">
        <v>371</v>
      </c>
      <c r="G167" s="124">
        <v>1135</v>
      </c>
      <c r="H167" s="124">
        <v>230</v>
      </c>
      <c r="I167" s="124">
        <v>212</v>
      </c>
      <c r="J167" s="124">
        <v>210</v>
      </c>
      <c r="K167" s="124">
        <v>652</v>
      </c>
      <c r="L167" s="128">
        <v>0.57440000000000002</v>
      </c>
      <c r="M167" s="124">
        <v>139</v>
      </c>
      <c r="N167" s="125">
        <v>243.768</v>
      </c>
      <c r="O167" s="124">
        <v>1</v>
      </c>
      <c r="P167" s="125">
        <v>0.46100000000000002</v>
      </c>
      <c r="Q167" s="124">
        <v>171</v>
      </c>
      <c r="R167" s="124">
        <v>0</v>
      </c>
      <c r="S167" s="124">
        <v>0</v>
      </c>
      <c r="T167" s="124">
        <v>470</v>
      </c>
      <c r="U167" s="124">
        <v>466</v>
      </c>
      <c r="V167" s="124">
        <v>464</v>
      </c>
      <c r="W167" s="124">
        <v>1400</v>
      </c>
      <c r="X167" s="124">
        <v>467</v>
      </c>
      <c r="Y167" s="124">
        <v>51</v>
      </c>
      <c r="Z167" s="124">
        <v>53</v>
      </c>
      <c r="AA167" s="124">
        <v>58</v>
      </c>
      <c r="AB167" s="124">
        <v>162</v>
      </c>
      <c r="AC167" s="124">
        <v>54</v>
      </c>
      <c r="AD167" s="128">
        <v>0.1157</v>
      </c>
      <c r="AE167" s="124">
        <v>28</v>
      </c>
      <c r="AF167" s="124">
        <v>339</v>
      </c>
      <c r="AG167" s="125">
        <v>0.91300000000000003</v>
      </c>
    </row>
    <row r="168" spans="1:33" x14ac:dyDescent="0.3">
      <c r="A168" s="123" t="s">
        <v>335</v>
      </c>
      <c r="B168" s="121" t="s">
        <v>336</v>
      </c>
      <c r="C168" s="121">
        <v>1</v>
      </c>
      <c r="D168" s="121">
        <v>0</v>
      </c>
      <c r="E168" s="124">
        <v>860</v>
      </c>
      <c r="F168" s="124">
        <v>684</v>
      </c>
      <c r="G168" s="124">
        <v>2140</v>
      </c>
      <c r="H168" s="124">
        <v>337</v>
      </c>
      <c r="I168" s="124">
        <v>403</v>
      </c>
      <c r="J168" s="124">
        <v>372</v>
      </c>
      <c r="K168" s="124">
        <v>1112</v>
      </c>
      <c r="L168" s="128">
        <v>0.51959999999999995</v>
      </c>
      <c r="M168" s="124">
        <v>231</v>
      </c>
      <c r="N168" s="125">
        <v>293.77800000000002</v>
      </c>
      <c r="O168" s="124">
        <v>1</v>
      </c>
      <c r="P168" s="125">
        <v>0.44500000000000001</v>
      </c>
      <c r="Q168" s="124">
        <v>304</v>
      </c>
      <c r="R168" s="124">
        <v>0</v>
      </c>
      <c r="S168" s="124">
        <v>0</v>
      </c>
      <c r="T168" s="124">
        <v>731</v>
      </c>
      <c r="U168" s="124">
        <v>744</v>
      </c>
      <c r="V168" s="124">
        <v>744</v>
      </c>
      <c r="W168" s="124">
        <v>2219</v>
      </c>
      <c r="X168" s="124">
        <v>740</v>
      </c>
      <c r="Y168" s="124">
        <v>110</v>
      </c>
      <c r="Z168" s="124">
        <v>105</v>
      </c>
      <c r="AA168" s="124">
        <v>98</v>
      </c>
      <c r="AB168" s="124">
        <v>313</v>
      </c>
      <c r="AC168" s="124">
        <v>104</v>
      </c>
      <c r="AD168" s="128">
        <v>0.1411</v>
      </c>
      <c r="AE168" s="124">
        <v>63</v>
      </c>
      <c r="AF168" s="124">
        <v>599</v>
      </c>
      <c r="AG168" s="125">
        <v>0.875</v>
      </c>
    </row>
    <row r="169" spans="1:33" x14ac:dyDescent="0.3">
      <c r="A169" s="123" t="s">
        <v>337</v>
      </c>
      <c r="B169" s="121" t="s">
        <v>338</v>
      </c>
      <c r="C169" s="121">
        <v>1</v>
      </c>
      <c r="D169" s="121">
        <v>0</v>
      </c>
      <c r="E169" s="124">
        <v>621</v>
      </c>
      <c r="F169" s="124">
        <v>524</v>
      </c>
      <c r="G169" s="124">
        <v>1489</v>
      </c>
      <c r="H169" s="124">
        <v>248</v>
      </c>
      <c r="I169" s="124">
        <v>270</v>
      </c>
      <c r="J169" s="124">
        <v>275</v>
      </c>
      <c r="K169" s="124">
        <v>793</v>
      </c>
      <c r="L169" s="128">
        <v>0.53259999999999996</v>
      </c>
      <c r="M169" s="124">
        <v>181</v>
      </c>
      <c r="N169" s="125">
        <v>126.081</v>
      </c>
      <c r="O169" s="124">
        <v>1</v>
      </c>
      <c r="P169" s="125">
        <v>0.40899999999999997</v>
      </c>
      <c r="Q169" s="124">
        <v>214</v>
      </c>
      <c r="R169" s="124">
        <v>0</v>
      </c>
      <c r="S169" s="124">
        <v>0</v>
      </c>
      <c r="T169" s="124">
        <v>518</v>
      </c>
      <c r="U169" s="124">
        <v>526</v>
      </c>
      <c r="V169" s="124">
        <v>527</v>
      </c>
      <c r="W169" s="124">
        <v>1571</v>
      </c>
      <c r="X169" s="124">
        <v>524</v>
      </c>
      <c r="Y169" s="124">
        <v>83</v>
      </c>
      <c r="Z169" s="124">
        <v>85</v>
      </c>
      <c r="AA169" s="124">
        <v>70</v>
      </c>
      <c r="AB169" s="124">
        <v>238</v>
      </c>
      <c r="AC169" s="124">
        <v>79</v>
      </c>
      <c r="AD169" s="128">
        <v>0.1515</v>
      </c>
      <c r="AE169" s="124">
        <v>52</v>
      </c>
      <c r="AF169" s="124">
        <v>448</v>
      </c>
      <c r="AG169" s="125">
        <v>0.85399999999999998</v>
      </c>
    </row>
    <row r="170" spans="1:33" x14ac:dyDescent="0.3">
      <c r="A170" s="123" t="s">
        <v>339</v>
      </c>
      <c r="B170" s="121" t="s">
        <v>340</v>
      </c>
      <c r="C170" s="121">
        <v>1</v>
      </c>
      <c r="D170" s="121">
        <v>0</v>
      </c>
      <c r="E170" s="124">
        <v>1566</v>
      </c>
      <c r="F170" s="124">
        <v>1314</v>
      </c>
      <c r="G170" s="124">
        <v>3948</v>
      </c>
      <c r="H170" s="124">
        <v>942</v>
      </c>
      <c r="I170" s="124">
        <v>1017</v>
      </c>
      <c r="J170" s="124">
        <v>971</v>
      </c>
      <c r="K170" s="124">
        <v>2930</v>
      </c>
      <c r="L170" s="128">
        <v>0.74209999999999998</v>
      </c>
      <c r="M170" s="124">
        <v>634</v>
      </c>
      <c r="N170" s="125">
        <v>127.97199999999999</v>
      </c>
      <c r="O170" s="124">
        <v>1</v>
      </c>
      <c r="P170" s="125">
        <v>0.28899999999999998</v>
      </c>
      <c r="Q170" s="124">
        <v>380</v>
      </c>
      <c r="R170" s="124">
        <v>0</v>
      </c>
      <c r="S170" s="124">
        <v>0</v>
      </c>
      <c r="T170" s="124">
        <v>1456</v>
      </c>
      <c r="U170" s="124">
        <v>1483</v>
      </c>
      <c r="V170" s="124">
        <v>1483</v>
      </c>
      <c r="W170" s="124">
        <v>4422</v>
      </c>
      <c r="X170" s="124">
        <v>1474</v>
      </c>
      <c r="Y170" s="124">
        <v>461</v>
      </c>
      <c r="Z170" s="124">
        <v>430</v>
      </c>
      <c r="AA170" s="124">
        <v>337</v>
      </c>
      <c r="AB170" s="124">
        <v>1228</v>
      </c>
      <c r="AC170" s="124">
        <v>409</v>
      </c>
      <c r="AD170" s="128">
        <v>0.2777</v>
      </c>
      <c r="AE170" s="124">
        <v>237</v>
      </c>
      <c r="AF170" s="124">
        <v>1252</v>
      </c>
      <c r="AG170" s="125">
        <v>0.95199999999999996</v>
      </c>
    </row>
    <row r="171" spans="1:33" x14ac:dyDescent="0.3">
      <c r="A171" s="123" t="s">
        <v>341</v>
      </c>
      <c r="B171" s="121" t="s">
        <v>342</v>
      </c>
      <c r="C171" s="121">
        <v>1</v>
      </c>
      <c r="D171" s="121">
        <v>0</v>
      </c>
      <c r="E171" s="124">
        <v>1263</v>
      </c>
      <c r="F171" s="124">
        <v>1038</v>
      </c>
      <c r="G171" s="124">
        <v>3209</v>
      </c>
      <c r="H171" s="124">
        <v>474</v>
      </c>
      <c r="I171" s="124">
        <v>506</v>
      </c>
      <c r="J171" s="124">
        <v>467</v>
      </c>
      <c r="K171" s="124">
        <v>1447</v>
      </c>
      <c r="L171" s="128">
        <v>0.45090000000000002</v>
      </c>
      <c r="M171" s="124">
        <v>304</v>
      </c>
      <c r="N171" s="125">
        <v>684.40700000000004</v>
      </c>
      <c r="O171" s="124">
        <v>1</v>
      </c>
      <c r="P171" s="125">
        <v>0.46100000000000002</v>
      </c>
      <c r="Q171" s="124">
        <v>479</v>
      </c>
      <c r="R171" s="124">
        <v>2</v>
      </c>
      <c r="S171" s="124">
        <v>1</v>
      </c>
      <c r="T171" s="124">
        <v>1254</v>
      </c>
      <c r="U171" s="124">
        <v>1268</v>
      </c>
      <c r="V171" s="124">
        <v>1266</v>
      </c>
      <c r="W171" s="124">
        <v>3788</v>
      </c>
      <c r="X171" s="124">
        <v>1263</v>
      </c>
      <c r="Y171" s="124">
        <v>156</v>
      </c>
      <c r="Z171" s="124">
        <v>129</v>
      </c>
      <c r="AA171" s="124">
        <v>128</v>
      </c>
      <c r="AB171" s="124">
        <v>413</v>
      </c>
      <c r="AC171" s="124">
        <v>138</v>
      </c>
      <c r="AD171" s="128">
        <v>0.109</v>
      </c>
      <c r="AE171" s="124">
        <v>74</v>
      </c>
      <c r="AF171" s="124">
        <v>859</v>
      </c>
      <c r="AG171" s="125">
        <v>0.82699999999999996</v>
      </c>
    </row>
    <row r="172" spans="1:33" x14ac:dyDescent="0.3">
      <c r="A172" s="123" t="s">
        <v>343</v>
      </c>
      <c r="B172" s="121" t="s">
        <v>344</v>
      </c>
      <c r="C172" s="121">
        <v>1</v>
      </c>
      <c r="D172" s="121">
        <v>0</v>
      </c>
      <c r="E172" s="124">
        <v>2746</v>
      </c>
      <c r="F172" s="124">
        <v>2048</v>
      </c>
      <c r="G172" s="124">
        <v>6220</v>
      </c>
      <c r="H172" s="124">
        <v>1012</v>
      </c>
      <c r="I172" s="124">
        <v>1191</v>
      </c>
      <c r="J172" s="124">
        <v>1173</v>
      </c>
      <c r="K172" s="124">
        <v>3376</v>
      </c>
      <c r="L172" s="128">
        <v>0.54279999999999995</v>
      </c>
      <c r="M172" s="124">
        <v>723</v>
      </c>
      <c r="N172" s="125">
        <v>363.89</v>
      </c>
      <c r="O172" s="124">
        <v>1</v>
      </c>
      <c r="P172" s="125">
        <v>0.38</v>
      </c>
      <c r="Q172" s="124">
        <v>778</v>
      </c>
      <c r="R172" s="124">
        <v>0</v>
      </c>
      <c r="S172" s="124">
        <v>0</v>
      </c>
      <c r="T172" s="124">
        <v>2272</v>
      </c>
      <c r="U172" s="124">
        <v>2317</v>
      </c>
      <c r="V172" s="124">
        <v>2317</v>
      </c>
      <c r="W172" s="124">
        <v>6906</v>
      </c>
      <c r="X172" s="124">
        <v>2302</v>
      </c>
      <c r="Y172" s="124">
        <v>388</v>
      </c>
      <c r="Z172" s="124">
        <v>405</v>
      </c>
      <c r="AA172" s="124">
        <v>359</v>
      </c>
      <c r="AB172" s="124">
        <v>1152</v>
      </c>
      <c r="AC172" s="124">
        <v>384</v>
      </c>
      <c r="AD172" s="128">
        <v>0.1668</v>
      </c>
      <c r="AE172" s="124">
        <v>222</v>
      </c>
      <c r="AF172" s="124">
        <v>1724</v>
      </c>
      <c r="AG172" s="125">
        <v>0.84099999999999997</v>
      </c>
    </row>
    <row r="173" spans="1:33" x14ac:dyDescent="0.3">
      <c r="A173" s="123" t="s">
        <v>345</v>
      </c>
      <c r="B173" s="121" t="s">
        <v>346</v>
      </c>
      <c r="C173" s="121">
        <v>1</v>
      </c>
      <c r="D173" s="121">
        <v>0</v>
      </c>
      <c r="E173" s="124">
        <v>891</v>
      </c>
      <c r="F173" s="124">
        <v>769</v>
      </c>
      <c r="G173" s="124">
        <v>2223</v>
      </c>
      <c r="H173" s="124">
        <v>449</v>
      </c>
      <c r="I173" s="124">
        <v>494</v>
      </c>
      <c r="J173" s="124">
        <v>474</v>
      </c>
      <c r="K173" s="124">
        <v>1417</v>
      </c>
      <c r="L173" s="128">
        <v>0.63739999999999997</v>
      </c>
      <c r="M173" s="124">
        <v>319</v>
      </c>
      <c r="N173" s="125">
        <v>110.90900000000001</v>
      </c>
      <c r="O173" s="124">
        <v>1</v>
      </c>
      <c r="P173" s="125">
        <v>0.35499999999999998</v>
      </c>
      <c r="Q173" s="124">
        <v>273</v>
      </c>
      <c r="R173" s="124">
        <v>0</v>
      </c>
      <c r="S173" s="124">
        <v>0</v>
      </c>
      <c r="T173" s="124">
        <v>917</v>
      </c>
      <c r="U173" s="124">
        <v>935</v>
      </c>
      <c r="V173" s="124">
        <v>935</v>
      </c>
      <c r="W173" s="124">
        <v>2787</v>
      </c>
      <c r="X173" s="124">
        <v>929</v>
      </c>
      <c r="Y173" s="124">
        <v>190</v>
      </c>
      <c r="Z173" s="124">
        <v>195</v>
      </c>
      <c r="AA173" s="124">
        <v>180</v>
      </c>
      <c r="AB173" s="124">
        <v>565</v>
      </c>
      <c r="AC173" s="124">
        <v>188</v>
      </c>
      <c r="AD173" s="128">
        <v>0.20269999999999999</v>
      </c>
      <c r="AE173" s="124">
        <v>101</v>
      </c>
      <c r="AF173" s="124">
        <v>694</v>
      </c>
      <c r="AG173" s="125">
        <v>0.90200000000000002</v>
      </c>
    </row>
    <row r="174" spans="1:33" x14ac:dyDescent="0.3">
      <c r="A174" s="123" t="s">
        <v>347</v>
      </c>
      <c r="B174" s="121" t="s">
        <v>348</v>
      </c>
      <c r="C174" s="121">
        <v>1</v>
      </c>
      <c r="D174" s="121">
        <v>0</v>
      </c>
      <c r="E174" s="124">
        <v>249</v>
      </c>
      <c r="F174" s="124">
        <v>167</v>
      </c>
      <c r="G174" s="124">
        <v>659</v>
      </c>
      <c r="H174" s="124">
        <v>142</v>
      </c>
      <c r="I174" s="124">
        <v>141</v>
      </c>
      <c r="J174" s="124">
        <v>107</v>
      </c>
      <c r="K174" s="124">
        <v>390</v>
      </c>
      <c r="L174" s="128">
        <v>0.59179999999999999</v>
      </c>
      <c r="M174" s="124">
        <v>64</v>
      </c>
      <c r="N174" s="125">
        <v>277.39</v>
      </c>
      <c r="O174" s="124">
        <v>1</v>
      </c>
      <c r="P174" s="125">
        <v>0.47899999999999998</v>
      </c>
      <c r="Q174" s="124">
        <v>80</v>
      </c>
      <c r="R174" s="124">
        <v>0</v>
      </c>
      <c r="S174" s="124">
        <v>0</v>
      </c>
      <c r="T174" s="124">
        <v>306</v>
      </c>
      <c r="U174" s="124">
        <v>308</v>
      </c>
      <c r="V174" s="124">
        <v>308</v>
      </c>
      <c r="W174" s="124">
        <v>922</v>
      </c>
      <c r="X174" s="124">
        <v>307</v>
      </c>
      <c r="Y174" s="124">
        <v>61</v>
      </c>
      <c r="Z174" s="124">
        <v>73</v>
      </c>
      <c r="AA174" s="124">
        <v>62</v>
      </c>
      <c r="AB174" s="124">
        <v>196</v>
      </c>
      <c r="AC174" s="124">
        <v>65</v>
      </c>
      <c r="AD174" s="128">
        <v>0.21260000000000001</v>
      </c>
      <c r="AE174" s="124">
        <v>23</v>
      </c>
      <c r="AF174" s="124">
        <v>168</v>
      </c>
      <c r="AG174" s="125">
        <v>1.0049999999999999</v>
      </c>
    </row>
    <row r="175" spans="1:33" x14ac:dyDescent="0.3">
      <c r="A175" s="123" t="s">
        <v>349</v>
      </c>
      <c r="B175" s="121" t="s">
        <v>350</v>
      </c>
      <c r="C175" s="121">
        <v>1</v>
      </c>
      <c r="D175" s="121">
        <v>0</v>
      </c>
      <c r="E175" s="124">
        <v>134</v>
      </c>
      <c r="F175" s="124">
        <v>103</v>
      </c>
      <c r="G175" s="124">
        <v>312</v>
      </c>
      <c r="H175" s="124">
        <v>56</v>
      </c>
      <c r="I175" s="124">
        <v>53</v>
      </c>
      <c r="J175" s="124">
        <v>60</v>
      </c>
      <c r="K175" s="124">
        <v>169</v>
      </c>
      <c r="L175" s="128">
        <v>0.54169999999999996</v>
      </c>
      <c r="M175" s="124">
        <v>36</v>
      </c>
      <c r="N175" s="125">
        <v>56.280999999999999</v>
      </c>
      <c r="O175" s="124">
        <v>0</v>
      </c>
      <c r="P175" s="125">
        <v>0.45500000000000002</v>
      </c>
      <c r="Q175" s="124">
        <v>0</v>
      </c>
      <c r="R175" s="124">
        <v>0</v>
      </c>
      <c r="S175" s="124">
        <v>0</v>
      </c>
      <c r="T175" s="124">
        <v>148</v>
      </c>
      <c r="U175" s="124">
        <v>143</v>
      </c>
      <c r="V175" s="124">
        <v>143</v>
      </c>
      <c r="W175" s="124">
        <v>434</v>
      </c>
      <c r="X175" s="124">
        <v>145</v>
      </c>
      <c r="Y175" s="124">
        <v>29</v>
      </c>
      <c r="Z175" s="124">
        <v>16</v>
      </c>
      <c r="AA175" s="124">
        <v>15</v>
      </c>
      <c r="AB175" s="124">
        <v>60</v>
      </c>
      <c r="AC175" s="124">
        <v>20</v>
      </c>
      <c r="AD175" s="128">
        <v>0.13819999999999999</v>
      </c>
      <c r="AE175" s="124">
        <v>9</v>
      </c>
      <c r="AF175" s="124">
        <v>46</v>
      </c>
      <c r="AG175" s="125">
        <v>0.44600000000000001</v>
      </c>
    </row>
    <row r="176" spans="1:33" x14ac:dyDescent="0.3">
      <c r="A176" s="123" t="s">
        <v>351</v>
      </c>
      <c r="B176" s="121" t="s">
        <v>352</v>
      </c>
      <c r="C176" s="121">
        <v>1</v>
      </c>
      <c r="D176" s="121">
        <v>0</v>
      </c>
      <c r="E176" s="124">
        <v>3015</v>
      </c>
      <c r="F176" s="124">
        <v>2423</v>
      </c>
      <c r="G176" s="124">
        <v>7031</v>
      </c>
      <c r="H176" s="124">
        <v>1704</v>
      </c>
      <c r="I176" s="124">
        <v>1752</v>
      </c>
      <c r="J176" s="124">
        <v>1750</v>
      </c>
      <c r="K176" s="124">
        <v>5206</v>
      </c>
      <c r="L176" s="128">
        <v>0.74039999999999995</v>
      </c>
      <c r="M176" s="124">
        <v>1166</v>
      </c>
      <c r="N176" s="125">
        <v>89.323999999999998</v>
      </c>
      <c r="O176" s="124">
        <v>1</v>
      </c>
      <c r="P176" s="125">
        <v>0</v>
      </c>
      <c r="Q176" s="124">
        <v>0</v>
      </c>
      <c r="R176" s="124">
        <v>41</v>
      </c>
      <c r="S176" s="124">
        <v>21</v>
      </c>
      <c r="T176" s="124">
        <v>2869</v>
      </c>
      <c r="U176" s="124">
        <v>2776</v>
      </c>
      <c r="V176" s="124">
        <v>2774</v>
      </c>
      <c r="W176" s="124">
        <v>8419</v>
      </c>
      <c r="X176" s="124">
        <v>2806</v>
      </c>
      <c r="Y176" s="124">
        <v>794</v>
      </c>
      <c r="Z176" s="124">
        <v>662</v>
      </c>
      <c r="AA176" s="124">
        <v>776</v>
      </c>
      <c r="AB176" s="124">
        <v>2232</v>
      </c>
      <c r="AC176" s="124">
        <v>744</v>
      </c>
      <c r="AD176" s="128">
        <v>0.2651</v>
      </c>
      <c r="AE176" s="124">
        <v>418</v>
      </c>
      <c r="AF176" s="124">
        <v>1607</v>
      </c>
      <c r="AG176" s="125">
        <v>0.66300000000000003</v>
      </c>
    </row>
    <row r="177" spans="1:33" x14ac:dyDescent="0.3">
      <c r="A177" s="123" t="s">
        <v>353</v>
      </c>
      <c r="B177" s="121" t="s">
        <v>354</v>
      </c>
      <c r="C177" s="121">
        <v>1</v>
      </c>
      <c r="D177" s="121">
        <v>0</v>
      </c>
      <c r="E177" s="124">
        <v>1743</v>
      </c>
      <c r="F177" s="124">
        <v>1426</v>
      </c>
      <c r="G177" s="124">
        <v>4264</v>
      </c>
      <c r="H177" s="124">
        <v>736</v>
      </c>
      <c r="I177" s="124">
        <v>790</v>
      </c>
      <c r="J177" s="124">
        <v>806</v>
      </c>
      <c r="K177" s="124">
        <v>2332</v>
      </c>
      <c r="L177" s="128">
        <v>0.54690000000000005</v>
      </c>
      <c r="M177" s="124">
        <v>507</v>
      </c>
      <c r="N177" s="125">
        <v>45.673000000000002</v>
      </c>
      <c r="O177" s="124">
        <v>1</v>
      </c>
      <c r="P177" s="125">
        <v>0</v>
      </c>
      <c r="Q177" s="124">
        <v>0</v>
      </c>
      <c r="R177" s="124">
        <v>12</v>
      </c>
      <c r="S177" s="124">
        <v>6</v>
      </c>
      <c r="T177" s="124">
        <v>1630</v>
      </c>
      <c r="U177" s="124">
        <v>1577</v>
      </c>
      <c r="V177" s="124">
        <v>1576</v>
      </c>
      <c r="W177" s="124">
        <v>4783</v>
      </c>
      <c r="X177" s="124">
        <v>1594</v>
      </c>
      <c r="Y177" s="124">
        <v>255</v>
      </c>
      <c r="Z177" s="124">
        <v>217</v>
      </c>
      <c r="AA177" s="124">
        <v>251</v>
      </c>
      <c r="AB177" s="124">
        <v>723</v>
      </c>
      <c r="AC177" s="124">
        <v>241</v>
      </c>
      <c r="AD177" s="128">
        <v>0.1512</v>
      </c>
      <c r="AE177" s="124">
        <v>140</v>
      </c>
      <c r="AF177" s="124">
        <v>654</v>
      </c>
      <c r="AG177" s="125">
        <v>0.45800000000000002</v>
      </c>
    </row>
    <row r="178" spans="1:33" x14ac:dyDescent="0.3">
      <c r="A178" s="123" t="s">
        <v>355</v>
      </c>
      <c r="B178" s="121" t="s">
        <v>356</v>
      </c>
      <c r="C178" s="121">
        <v>1</v>
      </c>
      <c r="D178" s="121">
        <v>0</v>
      </c>
      <c r="E178" s="124">
        <v>981</v>
      </c>
      <c r="F178" s="124">
        <v>784</v>
      </c>
      <c r="G178" s="124">
        <v>2421</v>
      </c>
      <c r="H178" s="124">
        <v>390</v>
      </c>
      <c r="I178" s="124">
        <v>415</v>
      </c>
      <c r="J178" s="124">
        <v>391</v>
      </c>
      <c r="K178" s="124">
        <v>1196</v>
      </c>
      <c r="L178" s="128">
        <v>0.49399999999999999</v>
      </c>
      <c r="M178" s="124">
        <v>252</v>
      </c>
      <c r="N178" s="125">
        <v>53.137999999999998</v>
      </c>
      <c r="O178" s="124">
        <v>1</v>
      </c>
      <c r="P178" s="125">
        <v>0.20100000000000001</v>
      </c>
      <c r="Q178" s="124">
        <v>158</v>
      </c>
      <c r="R178" s="124">
        <v>1</v>
      </c>
      <c r="S178" s="124">
        <v>0</v>
      </c>
      <c r="T178" s="124">
        <v>910</v>
      </c>
      <c r="U178" s="124">
        <v>881</v>
      </c>
      <c r="V178" s="124">
        <v>881</v>
      </c>
      <c r="W178" s="124">
        <v>2672</v>
      </c>
      <c r="X178" s="124">
        <v>891</v>
      </c>
      <c r="Y178" s="124">
        <v>118</v>
      </c>
      <c r="Z178" s="124">
        <v>85</v>
      </c>
      <c r="AA178" s="124">
        <v>99</v>
      </c>
      <c r="AB178" s="124">
        <v>302</v>
      </c>
      <c r="AC178" s="124">
        <v>101</v>
      </c>
      <c r="AD178" s="128">
        <v>0.113</v>
      </c>
      <c r="AE178" s="124">
        <v>58</v>
      </c>
      <c r="AF178" s="124">
        <v>470</v>
      </c>
      <c r="AG178" s="125">
        <v>0.59899999999999998</v>
      </c>
    </row>
    <row r="179" spans="1:33" x14ac:dyDescent="0.3">
      <c r="A179" s="123" t="s">
        <v>357</v>
      </c>
      <c r="B179" s="121" t="s">
        <v>358</v>
      </c>
      <c r="C179" s="121">
        <v>1</v>
      </c>
      <c r="D179" s="121">
        <v>0</v>
      </c>
      <c r="E179" s="124">
        <v>425</v>
      </c>
      <c r="F179" s="124">
        <v>408</v>
      </c>
      <c r="G179" s="124">
        <v>1211</v>
      </c>
      <c r="H179" s="124">
        <v>188</v>
      </c>
      <c r="I179" s="124">
        <v>219</v>
      </c>
      <c r="J179" s="124">
        <v>209</v>
      </c>
      <c r="K179" s="124">
        <v>616</v>
      </c>
      <c r="L179" s="128">
        <v>0.50870000000000004</v>
      </c>
      <c r="M179" s="124">
        <v>135</v>
      </c>
      <c r="N179" s="125">
        <v>150.09299999999999</v>
      </c>
      <c r="O179" s="124">
        <v>1</v>
      </c>
      <c r="P179" s="125">
        <v>0.437</v>
      </c>
      <c r="Q179" s="124">
        <v>178</v>
      </c>
      <c r="R179" s="124">
        <v>1</v>
      </c>
      <c r="S179" s="124">
        <v>0</v>
      </c>
      <c r="T179" s="124">
        <v>382</v>
      </c>
      <c r="U179" s="124">
        <v>369</v>
      </c>
      <c r="V179" s="124">
        <v>367</v>
      </c>
      <c r="W179" s="124">
        <v>1118</v>
      </c>
      <c r="X179" s="124">
        <v>373</v>
      </c>
      <c r="Y179" s="124">
        <v>61</v>
      </c>
      <c r="Z179" s="124">
        <v>36</v>
      </c>
      <c r="AA179" s="124">
        <v>53</v>
      </c>
      <c r="AB179" s="124">
        <v>150</v>
      </c>
      <c r="AC179" s="124">
        <v>50</v>
      </c>
      <c r="AD179" s="128">
        <v>0.13420000000000001</v>
      </c>
      <c r="AE179" s="124">
        <v>36</v>
      </c>
      <c r="AF179" s="124">
        <v>351</v>
      </c>
      <c r="AG179" s="125">
        <v>0.86</v>
      </c>
    </row>
    <row r="180" spans="1:33" x14ac:dyDescent="0.3">
      <c r="A180" s="123" t="s">
        <v>359</v>
      </c>
      <c r="B180" s="121" t="s">
        <v>360</v>
      </c>
      <c r="C180" s="121">
        <v>1</v>
      </c>
      <c r="D180" s="121">
        <v>0</v>
      </c>
      <c r="E180" s="124">
        <v>1870</v>
      </c>
      <c r="F180" s="124">
        <v>1579</v>
      </c>
      <c r="G180" s="124">
        <v>4831</v>
      </c>
      <c r="H180" s="124">
        <v>661</v>
      </c>
      <c r="I180" s="124">
        <v>679</v>
      </c>
      <c r="J180" s="124">
        <v>661</v>
      </c>
      <c r="K180" s="124">
        <v>2001</v>
      </c>
      <c r="L180" s="128">
        <v>0.41420000000000001</v>
      </c>
      <c r="M180" s="124">
        <v>425</v>
      </c>
      <c r="N180" s="125">
        <v>90.942999999999998</v>
      </c>
      <c r="O180" s="124">
        <v>1</v>
      </c>
      <c r="P180" s="125">
        <v>0.15</v>
      </c>
      <c r="Q180" s="124">
        <v>237</v>
      </c>
      <c r="R180" s="124">
        <v>4</v>
      </c>
      <c r="S180" s="124">
        <v>2</v>
      </c>
      <c r="T180" s="124">
        <v>1765</v>
      </c>
      <c r="U180" s="124">
        <v>1710</v>
      </c>
      <c r="V180" s="124">
        <v>1711</v>
      </c>
      <c r="W180" s="124">
        <v>5186</v>
      </c>
      <c r="X180" s="124">
        <v>1729</v>
      </c>
      <c r="Y180" s="124">
        <v>244</v>
      </c>
      <c r="Z180" s="124">
        <v>190</v>
      </c>
      <c r="AA180" s="124">
        <v>219</v>
      </c>
      <c r="AB180" s="124">
        <v>653</v>
      </c>
      <c r="AC180" s="124">
        <v>218</v>
      </c>
      <c r="AD180" s="128">
        <v>0.12590000000000001</v>
      </c>
      <c r="AE180" s="124">
        <v>129</v>
      </c>
      <c r="AF180" s="124">
        <v>794</v>
      </c>
      <c r="AG180" s="125">
        <v>0.502</v>
      </c>
    </row>
    <row r="181" spans="1:33" x14ac:dyDescent="0.3">
      <c r="A181" s="123" t="s">
        <v>361</v>
      </c>
      <c r="B181" s="121" t="s">
        <v>362</v>
      </c>
      <c r="C181" s="121">
        <v>1</v>
      </c>
      <c r="D181" s="121">
        <v>0</v>
      </c>
      <c r="E181" s="124">
        <v>837</v>
      </c>
      <c r="F181" s="124">
        <v>700</v>
      </c>
      <c r="G181" s="124">
        <v>2152</v>
      </c>
      <c r="H181" s="124">
        <v>265</v>
      </c>
      <c r="I181" s="124">
        <v>298</v>
      </c>
      <c r="J181" s="124">
        <v>262</v>
      </c>
      <c r="K181" s="124">
        <v>825</v>
      </c>
      <c r="L181" s="128">
        <v>0.38340000000000002</v>
      </c>
      <c r="M181" s="124">
        <v>174</v>
      </c>
      <c r="N181" s="125">
        <v>79.924999999999997</v>
      </c>
      <c r="O181" s="124">
        <v>1</v>
      </c>
      <c r="P181" s="125">
        <v>0.31900000000000001</v>
      </c>
      <c r="Q181" s="124">
        <v>223</v>
      </c>
      <c r="R181" s="124">
        <v>7</v>
      </c>
      <c r="S181" s="124">
        <v>3</v>
      </c>
      <c r="T181" s="124">
        <v>850</v>
      </c>
      <c r="U181" s="124">
        <v>823</v>
      </c>
      <c r="V181" s="124">
        <v>841</v>
      </c>
      <c r="W181" s="124">
        <v>2514</v>
      </c>
      <c r="X181" s="124">
        <v>838</v>
      </c>
      <c r="Y181" s="124">
        <v>94</v>
      </c>
      <c r="Z181" s="124">
        <v>65</v>
      </c>
      <c r="AA181" s="124">
        <v>86</v>
      </c>
      <c r="AB181" s="124">
        <v>245</v>
      </c>
      <c r="AC181" s="124">
        <v>82</v>
      </c>
      <c r="AD181" s="128">
        <v>9.7500000000000003E-2</v>
      </c>
      <c r="AE181" s="124">
        <v>44</v>
      </c>
      <c r="AF181" s="124">
        <v>446</v>
      </c>
      <c r="AG181" s="125">
        <v>0.63700000000000001</v>
      </c>
    </row>
    <row r="182" spans="1:33" x14ac:dyDescent="0.3">
      <c r="A182" s="123" t="s">
        <v>363</v>
      </c>
      <c r="B182" s="121" t="s">
        <v>364</v>
      </c>
      <c r="C182" s="121">
        <v>1</v>
      </c>
      <c r="D182" s="121">
        <v>0</v>
      </c>
      <c r="E182" s="124">
        <v>2472</v>
      </c>
      <c r="F182" s="124">
        <v>2095</v>
      </c>
      <c r="G182" s="124">
        <v>6181</v>
      </c>
      <c r="H182" s="124">
        <v>1114</v>
      </c>
      <c r="I182" s="124">
        <v>1228</v>
      </c>
      <c r="J182" s="124">
        <v>1337</v>
      </c>
      <c r="K182" s="124">
        <v>3679</v>
      </c>
      <c r="L182" s="128">
        <v>0.59519999999999995</v>
      </c>
      <c r="M182" s="124">
        <v>811</v>
      </c>
      <c r="N182" s="125">
        <v>25.884</v>
      </c>
      <c r="O182" s="124">
        <v>1</v>
      </c>
      <c r="P182" s="125">
        <v>0</v>
      </c>
      <c r="Q182" s="124">
        <v>0</v>
      </c>
      <c r="R182" s="124">
        <v>43</v>
      </c>
      <c r="S182" s="124">
        <v>22</v>
      </c>
      <c r="T182" s="124">
        <v>2612</v>
      </c>
      <c r="U182" s="124">
        <v>2531</v>
      </c>
      <c r="V182" s="124">
        <v>2587</v>
      </c>
      <c r="W182" s="124">
        <v>7730</v>
      </c>
      <c r="X182" s="124">
        <v>2577</v>
      </c>
      <c r="Y182" s="124">
        <v>457</v>
      </c>
      <c r="Z182" s="124">
        <v>346</v>
      </c>
      <c r="AA182" s="124">
        <v>456</v>
      </c>
      <c r="AB182" s="124">
        <v>1259</v>
      </c>
      <c r="AC182" s="124">
        <v>420</v>
      </c>
      <c r="AD182" s="128">
        <v>0.16289999999999999</v>
      </c>
      <c r="AE182" s="124">
        <v>222</v>
      </c>
      <c r="AF182" s="124">
        <v>1057</v>
      </c>
      <c r="AG182" s="125">
        <v>0.504</v>
      </c>
    </row>
    <row r="183" spans="1:33" x14ac:dyDescent="0.3">
      <c r="A183" s="123" t="s">
        <v>365</v>
      </c>
      <c r="B183" s="121" t="s">
        <v>366</v>
      </c>
      <c r="C183" s="121">
        <v>1</v>
      </c>
      <c r="D183" s="121">
        <v>0</v>
      </c>
      <c r="E183" s="124">
        <v>942</v>
      </c>
      <c r="F183" s="124">
        <v>866</v>
      </c>
      <c r="G183" s="124">
        <v>2415</v>
      </c>
      <c r="H183" s="124">
        <v>342</v>
      </c>
      <c r="I183" s="124">
        <v>398</v>
      </c>
      <c r="J183" s="124">
        <v>393</v>
      </c>
      <c r="K183" s="124">
        <v>1133</v>
      </c>
      <c r="L183" s="128">
        <v>0.46920000000000001</v>
      </c>
      <c r="M183" s="124">
        <v>264</v>
      </c>
      <c r="N183" s="125">
        <v>76.33</v>
      </c>
      <c r="O183" s="124">
        <v>1</v>
      </c>
      <c r="P183" s="125">
        <v>0.26800000000000002</v>
      </c>
      <c r="Q183" s="124">
        <v>232</v>
      </c>
      <c r="R183" s="124">
        <v>9</v>
      </c>
      <c r="S183" s="124">
        <v>4</v>
      </c>
      <c r="T183" s="124">
        <v>1016</v>
      </c>
      <c r="U183" s="124">
        <v>984</v>
      </c>
      <c r="V183" s="124">
        <v>1004</v>
      </c>
      <c r="W183" s="124">
        <v>3004</v>
      </c>
      <c r="X183" s="124">
        <v>1001</v>
      </c>
      <c r="Y183" s="124">
        <v>64</v>
      </c>
      <c r="Z183" s="124">
        <v>109</v>
      </c>
      <c r="AA183" s="124">
        <v>105</v>
      </c>
      <c r="AB183" s="124">
        <v>278</v>
      </c>
      <c r="AC183" s="124">
        <v>93</v>
      </c>
      <c r="AD183" s="128">
        <v>9.2499999999999999E-2</v>
      </c>
      <c r="AE183" s="124">
        <v>52</v>
      </c>
      <c r="AF183" s="124">
        <v>554</v>
      </c>
      <c r="AG183" s="125">
        <v>0.63900000000000001</v>
      </c>
    </row>
    <row r="184" spans="1:33" x14ac:dyDescent="0.3">
      <c r="A184" s="123" t="s">
        <v>367</v>
      </c>
      <c r="B184" s="121" t="s">
        <v>368</v>
      </c>
      <c r="C184" s="121">
        <v>1</v>
      </c>
      <c r="D184" s="121">
        <v>0</v>
      </c>
      <c r="E184" s="124">
        <v>408</v>
      </c>
      <c r="F184" s="124">
        <v>395</v>
      </c>
      <c r="G184" s="124">
        <v>1162</v>
      </c>
      <c r="H184" s="124">
        <v>169</v>
      </c>
      <c r="I184" s="124">
        <v>180</v>
      </c>
      <c r="J184" s="124">
        <v>184</v>
      </c>
      <c r="K184" s="124">
        <v>533</v>
      </c>
      <c r="L184" s="128">
        <v>0.4587</v>
      </c>
      <c r="M184" s="124">
        <v>118</v>
      </c>
      <c r="N184" s="125">
        <v>43.276000000000003</v>
      </c>
      <c r="O184" s="124">
        <v>1</v>
      </c>
      <c r="P184" s="125">
        <v>0.311</v>
      </c>
      <c r="Q184" s="124">
        <v>123</v>
      </c>
      <c r="R184" s="124">
        <v>30</v>
      </c>
      <c r="S184" s="124">
        <v>15</v>
      </c>
      <c r="T184" s="124">
        <v>433</v>
      </c>
      <c r="U184" s="124">
        <v>420</v>
      </c>
      <c r="V184" s="124">
        <v>429</v>
      </c>
      <c r="W184" s="124">
        <v>1282</v>
      </c>
      <c r="X184" s="124">
        <v>427</v>
      </c>
      <c r="Y184" s="124">
        <v>45</v>
      </c>
      <c r="Z184" s="124">
        <v>41</v>
      </c>
      <c r="AA184" s="124">
        <v>36</v>
      </c>
      <c r="AB184" s="124">
        <v>122</v>
      </c>
      <c r="AC184" s="124">
        <v>41</v>
      </c>
      <c r="AD184" s="128">
        <v>9.5200000000000007E-2</v>
      </c>
      <c r="AE184" s="124">
        <v>24</v>
      </c>
      <c r="AF184" s="124">
        <v>282</v>
      </c>
      <c r="AG184" s="125">
        <v>0.71299999999999997</v>
      </c>
    </row>
    <row r="185" spans="1:33" x14ac:dyDescent="0.3">
      <c r="A185" s="123" t="s">
        <v>369</v>
      </c>
      <c r="B185" s="121" t="s">
        <v>370</v>
      </c>
      <c r="C185" s="121">
        <v>1</v>
      </c>
      <c r="D185" s="121">
        <v>0</v>
      </c>
      <c r="E185" s="124">
        <v>1363</v>
      </c>
      <c r="F185" s="124">
        <v>1085</v>
      </c>
      <c r="G185" s="124">
        <v>3335</v>
      </c>
      <c r="H185" s="124">
        <v>435</v>
      </c>
      <c r="I185" s="124">
        <v>497</v>
      </c>
      <c r="J185" s="124">
        <v>504</v>
      </c>
      <c r="K185" s="124">
        <v>1436</v>
      </c>
      <c r="L185" s="128">
        <v>0.43059999999999998</v>
      </c>
      <c r="M185" s="124">
        <v>304</v>
      </c>
      <c r="N185" s="125">
        <v>49.82</v>
      </c>
      <c r="O185" s="124">
        <v>1</v>
      </c>
      <c r="P185" s="125">
        <v>6.3E-2</v>
      </c>
      <c r="Q185" s="124">
        <v>68</v>
      </c>
      <c r="R185" s="124">
        <v>9</v>
      </c>
      <c r="S185" s="124">
        <v>4</v>
      </c>
      <c r="T185" s="124">
        <v>1292</v>
      </c>
      <c r="U185" s="124">
        <v>1251</v>
      </c>
      <c r="V185" s="124">
        <v>1278</v>
      </c>
      <c r="W185" s="124">
        <v>3821</v>
      </c>
      <c r="X185" s="124">
        <v>1274</v>
      </c>
      <c r="Y185" s="124">
        <v>125</v>
      </c>
      <c r="Z185" s="124">
        <v>79</v>
      </c>
      <c r="AA185" s="124">
        <v>121</v>
      </c>
      <c r="AB185" s="124">
        <v>325</v>
      </c>
      <c r="AC185" s="124">
        <v>108</v>
      </c>
      <c r="AD185" s="128">
        <v>8.5099999999999995E-2</v>
      </c>
      <c r="AE185" s="124">
        <v>60</v>
      </c>
      <c r="AF185" s="124">
        <v>438</v>
      </c>
      <c r="AG185" s="125">
        <v>0.40300000000000002</v>
      </c>
    </row>
    <row r="186" spans="1:33" x14ac:dyDescent="0.3">
      <c r="A186" s="123" t="s">
        <v>371</v>
      </c>
      <c r="B186" s="121" t="s">
        <v>372</v>
      </c>
      <c r="C186" s="121">
        <v>1</v>
      </c>
      <c r="D186" s="121">
        <v>0</v>
      </c>
      <c r="E186" s="124">
        <v>795</v>
      </c>
      <c r="F186" s="124">
        <v>660</v>
      </c>
      <c r="G186" s="124">
        <v>2093</v>
      </c>
      <c r="H186" s="124">
        <v>382</v>
      </c>
      <c r="I186" s="124">
        <v>375</v>
      </c>
      <c r="J186" s="124">
        <v>328</v>
      </c>
      <c r="K186" s="124">
        <v>1085</v>
      </c>
      <c r="L186" s="128">
        <v>0.51839999999999997</v>
      </c>
      <c r="M186" s="124">
        <v>222</v>
      </c>
      <c r="N186" s="125">
        <v>70.433000000000007</v>
      </c>
      <c r="O186" s="124">
        <v>1</v>
      </c>
      <c r="P186" s="125">
        <v>0.307</v>
      </c>
      <c r="Q186" s="124">
        <v>203</v>
      </c>
      <c r="R186" s="124">
        <v>5</v>
      </c>
      <c r="S186" s="124">
        <v>2</v>
      </c>
      <c r="T186" s="124">
        <v>848</v>
      </c>
      <c r="U186" s="124">
        <v>822</v>
      </c>
      <c r="V186" s="124">
        <v>840</v>
      </c>
      <c r="W186" s="124">
        <v>2510</v>
      </c>
      <c r="X186" s="124">
        <v>837</v>
      </c>
      <c r="Y186" s="124">
        <v>138</v>
      </c>
      <c r="Z186" s="124">
        <v>144</v>
      </c>
      <c r="AA186" s="124">
        <v>90</v>
      </c>
      <c r="AB186" s="124">
        <v>372</v>
      </c>
      <c r="AC186" s="124">
        <v>124</v>
      </c>
      <c r="AD186" s="128">
        <v>0.1482</v>
      </c>
      <c r="AE186" s="124">
        <v>64</v>
      </c>
      <c r="AF186" s="124">
        <v>493</v>
      </c>
      <c r="AG186" s="125">
        <v>0.746</v>
      </c>
    </row>
    <row r="187" spans="1:33" x14ac:dyDescent="0.3">
      <c r="A187" s="123" t="s">
        <v>373</v>
      </c>
      <c r="B187" s="121" t="s">
        <v>374</v>
      </c>
      <c r="C187" s="121">
        <v>1</v>
      </c>
      <c r="D187" s="121">
        <v>0</v>
      </c>
      <c r="E187" s="124">
        <v>675</v>
      </c>
      <c r="F187" s="124">
        <v>591</v>
      </c>
      <c r="G187" s="124">
        <v>1780</v>
      </c>
      <c r="H187" s="124">
        <v>282</v>
      </c>
      <c r="I187" s="124">
        <v>288</v>
      </c>
      <c r="J187" s="124">
        <v>232</v>
      </c>
      <c r="K187" s="124">
        <v>802</v>
      </c>
      <c r="L187" s="128">
        <v>0.4506</v>
      </c>
      <c r="M187" s="124">
        <v>173</v>
      </c>
      <c r="N187" s="125">
        <v>77.180000000000007</v>
      </c>
      <c r="O187" s="124">
        <v>1</v>
      </c>
      <c r="P187" s="125">
        <v>0.34</v>
      </c>
      <c r="Q187" s="124">
        <v>201</v>
      </c>
      <c r="R187" s="124">
        <v>10</v>
      </c>
      <c r="S187" s="124">
        <v>5</v>
      </c>
      <c r="T187" s="124">
        <v>763</v>
      </c>
      <c r="U187" s="124">
        <v>740</v>
      </c>
      <c r="V187" s="124">
        <v>750</v>
      </c>
      <c r="W187" s="124">
        <v>2253</v>
      </c>
      <c r="X187" s="124">
        <v>751</v>
      </c>
      <c r="Y187" s="124">
        <v>61</v>
      </c>
      <c r="Z187" s="124">
        <v>76</v>
      </c>
      <c r="AA187" s="124">
        <v>82</v>
      </c>
      <c r="AB187" s="124">
        <v>219</v>
      </c>
      <c r="AC187" s="124">
        <v>73</v>
      </c>
      <c r="AD187" s="128">
        <v>9.7199999999999995E-2</v>
      </c>
      <c r="AE187" s="124">
        <v>37</v>
      </c>
      <c r="AF187" s="124">
        <v>417</v>
      </c>
      <c r="AG187" s="125">
        <v>0.70499999999999996</v>
      </c>
    </row>
    <row r="188" spans="1:33" x14ac:dyDescent="0.3">
      <c r="A188" s="123" t="s">
        <v>375</v>
      </c>
      <c r="B188" s="121" t="s">
        <v>376</v>
      </c>
      <c r="C188" s="121">
        <v>1</v>
      </c>
      <c r="D188" s="121">
        <v>0</v>
      </c>
      <c r="E188" s="124">
        <v>1076</v>
      </c>
      <c r="F188" s="124">
        <v>883</v>
      </c>
      <c r="G188" s="124">
        <v>2568</v>
      </c>
      <c r="H188" s="124">
        <v>339</v>
      </c>
      <c r="I188" s="124">
        <v>373</v>
      </c>
      <c r="J188" s="124">
        <v>365</v>
      </c>
      <c r="K188" s="124">
        <v>1077</v>
      </c>
      <c r="L188" s="128">
        <v>0.4194</v>
      </c>
      <c r="M188" s="124">
        <v>241</v>
      </c>
      <c r="N188" s="125">
        <v>70.608999999999995</v>
      </c>
      <c r="O188" s="124">
        <v>1</v>
      </c>
      <c r="P188" s="125">
        <v>0.245</v>
      </c>
      <c r="Q188" s="124">
        <v>216</v>
      </c>
      <c r="R188" s="124">
        <v>7</v>
      </c>
      <c r="S188" s="124">
        <v>3</v>
      </c>
      <c r="T188" s="124">
        <v>1028</v>
      </c>
      <c r="U188" s="124">
        <v>996</v>
      </c>
      <c r="V188" s="124">
        <v>1017</v>
      </c>
      <c r="W188" s="124">
        <v>3041</v>
      </c>
      <c r="X188" s="124">
        <v>1014</v>
      </c>
      <c r="Y188" s="124">
        <v>147</v>
      </c>
      <c r="Z188" s="124">
        <v>123</v>
      </c>
      <c r="AA188" s="124">
        <v>97</v>
      </c>
      <c r="AB188" s="124">
        <v>367</v>
      </c>
      <c r="AC188" s="124">
        <v>122</v>
      </c>
      <c r="AD188" s="128">
        <v>0.1207</v>
      </c>
      <c r="AE188" s="124">
        <v>69</v>
      </c>
      <c r="AF188" s="124">
        <v>531</v>
      </c>
      <c r="AG188" s="125">
        <v>0.60099999999999998</v>
      </c>
    </row>
    <row r="189" spans="1:33" x14ac:dyDescent="0.3">
      <c r="A189" s="123" t="s">
        <v>377</v>
      </c>
      <c r="B189" s="121" t="s">
        <v>378</v>
      </c>
      <c r="C189" s="121">
        <v>1</v>
      </c>
      <c r="D189" s="121">
        <v>0</v>
      </c>
      <c r="E189" s="124">
        <v>1277</v>
      </c>
      <c r="F189" s="124">
        <v>1047</v>
      </c>
      <c r="G189" s="124">
        <v>3092</v>
      </c>
      <c r="H189" s="124">
        <v>582</v>
      </c>
      <c r="I189" s="124">
        <v>619</v>
      </c>
      <c r="J189" s="124">
        <v>620</v>
      </c>
      <c r="K189" s="124">
        <v>1821</v>
      </c>
      <c r="L189" s="128">
        <v>0.58889999999999998</v>
      </c>
      <c r="M189" s="124">
        <v>401</v>
      </c>
      <c r="N189" s="125">
        <v>117.211</v>
      </c>
      <c r="O189" s="124">
        <v>1</v>
      </c>
      <c r="P189" s="125">
        <v>0.315</v>
      </c>
      <c r="Q189" s="124">
        <v>330</v>
      </c>
      <c r="R189" s="124">
        <v>19</v>
      </c>
      <c r="S189" s="124">
        <v>10</v>
      </c>
      <c r="T189" s="124">
        <v>1231</v>
      </c>
      <c r="U189" s="124">
        <v>1199</v>
      </c>
      <c r="V189" s="124">
        <v>1189</v>
      </c>
      <c r="W189" s="124">
        <v>3619</v>
      </c>
      <c r="X189" s="124">
        <v>1206</v>
      </c>
      <c r="Y189" s="124">
        <v>225</v>
      </c>
      <c r="Z189" s="124">
        <v>195</v>
      </c>
      <c r="AA189" s="124">
        <v>206</v>
      </c>
      <c r="AB189" s="124">
        <v>626</v>
      </c>
      <c r="AC189" s="124">
        <v>209</v>
      </c>
      <c r="AD189" s="128">
        <v>0.17299999999999999</v>
      </c>
      <c r="AE189" s="124">
        <v>118</v>
      </c>
      <c r="AF189" s="124">
        <v>860</v>
      </c>
      <c r="AG189" s="125">
        <v>0.82099999999999995</v>
      </c>
    </row>
    <row r="190" spans="1:33" x14ac:dyDescent="0.3">
      <c r="A190" s="123" t="s">
        <v>379</v>
      </c>
      <c r="B190" s="121" t="s">
        <v>380</v>
      </c>
      <c r="C190" s="121">
        <v>1</v>
      </c>
      <c r="D190" s="121">
        <v>0</v>
      </c>
      <c r="E190" s="124">
        <v>1548</v>
      </c>
      <c r="F190" s="124">
        <v>1215</v>
      </c>
      <c r="G190" s="124">
        <v>3723</v>
      </c>
      <c r="H190" s="124">
        <v>737</v>
      </c>
      <c r="I190" s="124">
        <v>593</v>
      </c>
      <c r="J190" s="124">
        <v>625</v>
      </c>
      <c r="K190" s="124">
        <v>1955</v>
      </c>
      <c r="L190" s="128">
        <v>0.52510000000000001</v>
      </c>
      <c r="M190" s="124">
        <v>415</v>
      </c>
      <c r="N190" s="125">
        <v>74.584000000000003</v>
      </c>
      <c r="O190" s="124">
        <v>1</v>
      </c>
      <c r="P190" s="125">
        <v>0.17100000000000001</v>
      </c>
      <c r="Q190" s="124">
        <v>208</v>
      </c>
      <c r="R190" s="124">
        <v>53</v>
      </c>
      <c r="S190" s="124">
        <v>28</v>
      </c>
      <c r="T190" s="124">
        <v>1377</v>
      </c>
      <c r="U190" s="124">
        <v>1341</v>
      </c>
      <c r="V190" s="124">
        <v>1329</v>
      </c>
      <c r="W190" s="124">
        <v>4047</v>
      </c>
      <c r="X190" s="124">
        <v>1349</v>
      </c>
      <c r="Y190" s="124">
        <v>242</v>
      </c>
      <c r="Z190" s="124">
        <v>200</v>
      </c>
      <c r="AA190" s="124">
        <v>260</v>
      </c>
      <c r="AB190" s="124">
        <v>702</v>
      </c>
      <c r="AC190" s="124">
        <v>234</v>
      </c>
      <c r="AD190" s="128">
        <v>0.17349999999999999</v>
      </c>
      <c r="AE190" s="124">
        <v>137</v>
      </c>
      <c r="AF190" s="124">
        <v>789</v>
      </c>
      <c r="AG190" s="125">
        <v>0.64900000000000002</v>
      </c>
    </row>
    <row r="191" spans="1:33" x14ac:dyDescent="0.3">
      <c r="A191" s="123" t="s">
        <v>381</v>
      </c>
      <c r="B191" s="121" t="s">
        <v>382</v>
      </c>
      <c r="C191" s="121">
        <v>1</v>
      </c>
      <c r="D191" s="121">
        <v>0</v>
      </c>
      <c r="E191" s="124">
        <v>1318</v>
      </c>
      <c r="F191" s="124">
        <v>1104</v>
      </c>
      <c r="G191" s="124">
        <v>3323</v>
      </c>
      <c r="H191" s="124">
        <v>470</v>
      </c>
      <c r="I191" s="124">
        <v>507</v>
      </c>
      <c r="J191" s="124">
        <v>476</v>
      </c>
      <c r="K191" s="124">
        <v>1453</v>
      </c>
      <c r="L191" s="128">
        <v>0.43730000000000002</v>
      </c>
      <c r="M191" s="124">
        <v>314</v>
      </c>
      <c r="N191" s="125">
        <v>65.411000000000001</v>
      </c>
      <c r="O191" s="124">
        <v>1</v>
      </c>
      <c r="P191" s="125">
        <v>0.159</v>
      </c>
      <c r="Q191" s="124">
        <v>176</v>
      </c>
      <c r="R191" s="124">
        <v>18</v>
      </c>
      <c r="S191" s="124">
        <v>9</v>
      </c>
      <c r="T191" s="124">
        <v>1214</v>
      </c>
      <c r="U191" s="124">
        <v>1182</v>
      </c>
      <c r="V191" s="124">
        <v>1173</v>
      </c>
      <c r="W191" s="124">
        <v>3569</v>
      </c>
      <c r="X191" s="124">
        <v>1190</v>
      </c>
      <c r="Y191" s="124">
        <v>145</v>
      </c>
      <c r="Z191" s="124">
        <v>130</v>
      </c>
      <c r="AA191" s="124">
        <v>201</v>
      </c>
      <c r="AB191" s="124">
        <v>476</v>
      </c>
      <c r="AC191" s="124">
        <v>159</v>
      </c>
      <c r="AD191" s="128">
        <v>0.13339999999999999</v>
      </c>
      <c r="AE191" s="124">
        <v>96</v>
      </c>
      <c r="AF191" s="124">
        <v>597</v>
      </c>
      <c r="AG191" s="125">
        <v>0.54</v>
      </c>
    </row>
    <row r="192" spans="1:33" x14ac:dyDescent="0.3">
      <c r="A192" s="123" t="s">
        <v>383</v>
      </c>
      <c r="B192" s="121" t="s">
        <v>384</v>
      </c>
      <c r="C192" s="121">
        <v>1</v>
      </c>
      <c r="D192" s="121">
        <v>0</v>
      </c>
      <c r="E192" s="124">
        <v>1279</v>
      </c>
      <c r="F192" s="124">
        <v>1046</v>
      </c>
      <c r="G192" s="124">
        <v>3204</v>
      </c>
      <c r="H192" s="124">
        <v>378</v>
      </c>
      <c r="I192" s="124">
        <v>412</v>
      </c>
      <c r="J192" s="124">
        <v>423</v>
      </c>
      <c r="K192" s="124">
        <v>1213</v>
      </c>
      <c r="L192" s="128">
        <v>0.37859999999999999</v>
      </c>
      <c r="M192" s="124">
        <v>257</v>
      </c>
      <c r="N192" s="125">
        <v>135.785</v>
      </c>
      <c r="O192" s="124">
        <v>1</v>
      </c>
      <c r="P192" s="125">
        <v>0.33900000000000002</v>
      </c>
      <c r="Q192" s="124">
        <v>355</v>
      </c>
      <c r="R192" s="124">
        <v>1</v>
      </c>
      <c r="S192" s="124">
        <v>0</v>
      </c>
      <c r="T192" s="124">
        <v>1160</v>
      </c>
      <c r="U192" s="124">
        <v>1133</v>
      </c>
      <c r="V192" s="124">
        <v>1134</v>
      </c>
      <c r="W192" s="124">
        <v>3427</v>
      </c>
      <c r="X192" s="124">
        <v>1142</v>
      </c>
      <c r="Y192" s="124">
        <v>142</v>
      </c>
      <c r="Z192" s="124">
        <v>119</v>
      </c>
      <c r="AA192" s="124">
        <v>137</v>
      </c>
      <c r="AB192" s="124">
        <v>398</v>
      </c>
      <c r="AC192" s="124">
        <v>133</v>
      </c>
      <c r="AD192" s="128">
        <v>0.11609999999999999</v>
      </c>
      <c r="AE192" s="124">
        <v>79</v>
      </c>
      <c r="AF192" s="124">
        <v>693</v>
      </c>
      <c r="AG192" s="125">
        <v>0.66200000000000003</v>
      </c>
    </row>
    <row r="193" spans="1:33" x14ac:dyDescent="0.3">
      <c r="A193" s="123" t="s">
        <v>385</v>
      </c>
      <c r="B193" s="121" t="s">
        <v>386</v>
      </c>
      <c r="C193" s="121">
        <v>1</v>
      </c>
      <c r="D193" s="121">
        <v>0</v>
      </c>
      <c r="E193" s="124">
        <v>416</v>
      </c>
      <c r="F193" s="124">
        <v>315</v>
      </c>
      <c r="G193" s="124">
        <v>945</v>
      </c>
      <c r="H193" s="124">
        <v>170</v>
      </c>
      <c r="I193" s="124">
        <v>162</v>
      </c>
      <c r="J193" s="124">
        <v>148</v>
      </c>
      <c r="K193" s="124">
        <v>480</v>
      </c>
      <c r="L193" s="128">
        <v>0.50790000000000002</v>
      </c>
      <c r="M193" s="124">
        <v>104</v>
      </c>
      <c r="N193" s="125">
        <v>174.864</v>
      </c>
      <c r="O193" s="124">
        <v>1</v>
      </c>
      <c r="P193" s="125">
        <v>0.45500000000000002</v>
      </c>
      <c r="Q193" s="124">
        <v>143</v>
      </c>
      <c r="R193" s="124">
        <v>12</v>
      </c>
      <c r="S193" s="124">
        <v>6</v>
      </c>
      <c r="T193" s="124">
        <v>538</v>
      </c>
      <c r="U193" s="124">
        <v>524</v>
      </c>
      <c r="V193" s="124">
        <v>520</v>
      </c>
      <c r="W193" s="124">
        <v>1582</v>
      </c>
      <c r="X193" s="124">
        <v>527</v>
      </c>
      <c r="Y193" s="124">
        <v>92</v>
      </c>
      <c r="Z193" s="124">
        <v>99</v>
      </c>
      <c r="AA193" s="124">
        <v>115</v>
      </c>
      <c r="AB193" s="124">
        <v>306</v>
      </c>
      <c r="AC193" s="124">
        <v>102</v>
      </c>
      <c r="AD193" s="128">
        <v>0.19339999999999999</v>
      </c>
      <c r="AE193" s="124">
        <v>40</v>
      </c>
      <c r="AF193" s="124">
        <v>294</v>
      </c>
      <c r="AG193" s="125">
        <v>0.93300000000000005</v>
      </c>
    </row>
    <row r="194" spans="1:33" x14ac:dyDescent="0.3">
      <c r="A194" s="123" t="s">
        <v>387</v>
      </c>
      <c r="B194" s="121" t="s">
        <v>388</v>
      </c>
      <c r="C194" s="121">
        <v>1</v>
      </c>
      <c r="D194" s="121">
        <v>0</v>
      </c>
      <c r="E194" s="124">
        <v>364</v>
      </c>
      <c r="F194" s="124">
        <v>273</v>
      </c>
      <c r="G194" s="124">
        <v>838</v>
      </c>
      <c r="H194" s="124">
        <v>127</v>
      </c>
      <c r="I194" s="124">
        <v>137</v>
      </c>
      <c r="J194" s="124">
        <v>151</v>
      </c>
      <c r="K194" s="124">
        <v>415</v>
      </c>
      <c r="L194" s="128">
        <v>0.49519999999999997</v>
      </c>
      <c r="M194" s="124">
        <v>88</v>
      </c>
      <c r="N194" s="125">
        <v>96.644999999999996</v>
      </c>
      <c r="O194" s="124">
        <v>1</v>
      </c>
      <c r="P194" s="125">
        <v>0.435</v>
      </c>
      <c r="Q194" s="124">
        <v>119</v>
      </c>
      <c r="R194" s="124">
        <v>13</v>
      </c>
      <c r="S194" s="124">
        <v>6</v>
      </c>
      <c r="T194" s="124">
        <v>359</v>
      </c>
      <c r="U194" s="124">
        <v>349</v>
      </c>
      <c r="V194" s="124">
        <v>346</v>
      </c>
      <c r="W194" s="124">
        <v>1054</v>
      </c>
      <c r="X194" s="124">
        <v>351</v>
      </c>
      <c r="Y194" s="124">
        <v>65</v>
      </c>
      <c r="Z194" s="124">
        <v>69</v>
      </c>
      <c r="AA194" s="124">
        <v>83</v>
      </c>
      <c r="AB194" s="124">
        <v>217</v>
      </c>
      <c r="AC194" s="124">
        <v>72</v>
      </c>
      <c r="AD194" s="128">
        <v>0.2059</v>
      </c>
      <c r="AE194" s="124">
        <v>37</v>
      </c>
      <c r="AF194" s="124">
        <v>252</v>
      </c>
      <c r="AG194" s="125">
        <v>0.92300000000000004</v>
      </c>
    </row>
    <row r="195" spans="1:33" x14ac:dyDescent="0.3">
      <c r="A195" s="123" t="s">
        <v>389</v>
      </c>
      <c r="B195" s="121" t="s">
        <v>390</v>
      </c>
      <c r="C195" s="121">
        <v>1</v>
      </c>
      <c r="D195" s="121">
        <v>0</v>
      </c>
      <c r="E195" s="124">
        <v>139</v>
      </c>
      <c r="F195" s="124">
        <v>121</v>
      </c>
      <c r="G195" s="124">
        <v>336</v>
      </c>
      <c r="H195" s="124">
        <v>40</v>
      </c>
      <c r="I195" s="124">
        <v>48</v>
      </c>
      <c r="J195" s="124">
        <v>51</v>
      </c>
      <c r="K195" s="124">
        <v>139</v>
      </c>
      <c r="L195" s="128">
        <v>0.41370000000000001</v>
      </c>
      <c r="M195" s="124">
        <v>33</v>
      </c>
      <c r="N195" s="125">
        <v>265.38</v>
      </c>
      <c r="O195" s="124">
        <v>1</v>
      </c>
      <c r="P195" s="125">
        <v>0.48199999999999998</v>
      </c>
      <c r="Q195" s="124">
        <v>58</v>
      </c>
      <c r="R195" s="124">
        <v>0</v>
      </c>
      <c r="S195" s="124">
        <v>0</v>
      </c>
      <c r="T195" s="124">
        <v>143</v>
      </c>
      <c r="U195" s="124">
        <v>136</v>
      </c>
      <c r="V195" s="124">
        <v>131</v>
      </c>
      <c r="W195" s="124">
        <v>410</v>
      </c>
      <c r="X195" s="124">
        <v>137</v>
      </c>
      <c r="Y195" s="124">
        <v>17</v>
      </c>
      <c r="Z195" s="124">
        <v>17</v>
      </c>
      <c r="AA195" s="124">
        <v>16</v>
      </c>
      <c r="AB195" s="124">
        <v>50</v>
      </c>
      <c r="AC195" s="124">
        <v>17</v>
      </c>
      <c r="AD195" s="128">
        <v>0.122</v>
      </c>
      <c r="AE195" s="124">
        <v>10</v>
      </c>
      <c r="AF195" s="124">
        <v>102</v>
      </c>
      <c r="AG195" s="125">
        <v>0.84199999999999997</v>
      </c>
    </row>
    <row r="196" spans="1:33" x14ac:dyDescent="0.3">
      <c r="A196" s="123" t="s">
        <v>391</v>
      </c>
      <c r="B196" s="121" t="s">
        <v>392</v>
      </c>
      <c r="C196" s="121">
        <v>1</v>
      </c>
      <c r="D196" s="121">
        <v>0</v>
      </c>
      <c r="E196" s="124">
        <v>84</v>
      </c>
      <c r="F196" s="124">
        <v>66</v>
      </c>
      <c r="G196" s="124">
        <v>199</v>
      </c>
      <c r="H196" s="124">
        <v>19</v>
      </c>
      <c r="I196" s="124">
        <v>28</v>
      </c>
      <c r="J196" s="124">
        <v>27</v>
      </c>
      <c r="K196" s="124">
        <v>74</v>
      </c>
      <c r="L196" s="128">
        <v>0.37190000000000001</v>
      </c>
      <c r="M196" s="124">
        <v>16</v>
      </c>
      <c r="N196" s="125">
        <v>196.583</v>
      </c>
      <c r="O196" s="124">
        <v>0</v>
      </c>
      <c r="P196" s="125">
        <v>0.48399999999999999</v>
      </c>
      <c r="Q196" s="124">
        <v>0</v>
      </c>
      <c r="R196" s="124">
        <v>0</v>
      </c>
      <c r="S196" s="124">
        <v>0</v>
      </c>
      <c r="T196" s="124">
        <v>76</v>
      </c>
      <c r="U196" s="124">
        <v>73</v>
      </c>
      <c r="V196" s="124">
        <v>70</v>
      </c>
      <c r="W196" s="124">
        <v>219</v>
      </c>
      <c r="X196" s="124">
        <v>73</v>
      </c>
      <c r="Y196" s="124">
        <v>11</v>
      </c>
      <c r="Z196" s="124">
        <v>10</v>
      </c>
      <c r="AA196" s="124">
        <v>8</v>
      </c>
      <c r="AB196" s="124">
        <v>29</v>
      </c>
      <c r="AC196" s="124">
        <v>10</v>
      </c>
      <c r="AD196" s="128">
        <v>0.13239999999999999</v>
      </c>
      <c r="AE196" s="124">
        <v>6</v>
      </c>
      <c r="AF196" s="124">
        <v>23</v>
      </c>
      <c r="AG196" s="125">
        <v>0.34799999999999998</v>
      </c>
    </row>
    <row r="197" spans="1:33" x14ac:dyDescent="0.3">
      <c r="A197" s="123" t="s">
        <v>393</v>
      </c>
      <c r="B197" s="121" t="s">
        <v>394</v>
      </c>
      <c r="C197" s="121">
        <v>1</v>
      </c>
      <c r="D197" s="121">
        <v>0</v>
      </c>
      <c r="E197" s="124">
        <v>64</v>
      </c>
      <c r="F197" s="124">
        <v>51</v>
      </c>
      <c r="G197" s="124">
        <v>175</v>
      </c>
      <c r="H197" s="124">
        <v>30</v>
      </c>
      <c r="I197" s="124">
        <v>24</v>
      </c>
      <c r="J197" s="124">
        <v>22</v>
      </c>
      <c r="K197" s="124">
        <v>76</v>
      </c>
      <c r="L197" s="128">
        <v>0.43430000000000002</v>
      </c>
      <c r="M197" s="124">
        <v>14</v>
      </c>
      <c r="N197" s="125">
        <v>386.85199999999998</v>
      </c>
      <c r="O197" s="124">
        <v>1</v>
      </c>
      <c r="P197" s="125">
        <v>0.48799999999999999</v>
      </c>
      <c r="Q197" s="124">
        <v>25</v>
      </c>
      <c r="R197" s="124">
        <v>0</v>
      </c>
      <c r="S197" s="124">
        <v>0</v>
      </c>
      <c r="T197" s="124">
        <v>67</v>
      </c>
      <c r="U197" s="124">
        <v>63</v>
      </c>
      <c r="V197" s="124">
        <v>61</v>
      </c>
      <c r="W197" s="124">
        <v>191</v>
      </c>
      <c r="X197" s="124">
        <v>64</v>
      </c>
      <c r="Y197" s="124">
        <v>12</v>
      </c>
      <c r="Z197" s="124">
        <v>16</v>
      </c>
      <c r="AA197" s="124">
        <v>11</v>
      </c>
      <c r="AB197" s="124">
        <v>39</v>
      </c>
      <c r="AC197" s="124">
        <v>13</v>
      </c>
      <c r="AD197" s="128">
        <v>0.20419999999999999</v>
      </c>
      <c r="AE197" s="124">
        <v>7</v>
      </c>
      <c r="AF197" s="124">
        <v>47</v>
      </c>
      <c r="AG197" s="125">
        <v>0.92100000000000004</v>
      </c>
    </row>
    <row r="198" spans="1:33" x14ac:dyDescent="0.3">
      <c r="A198" s="123" t="s">
        <v>395</v>
      </c>
      <c r="B198" s="121" t="s">
        <v>396</v>
      </c>
      <c r="C198" s="121">
        <v>1</v>
      </c>
      <c r="D198" s="121">
        <v>0</v>
      </c>
      <c r="E198" s="124">
        <v>141</v>
      </c>
      <c r="F198" s="124">
        <v>127</v>
      </c>
      <c r="G198" s="124">
        <v>382</v>
      </c>
      <c r="H198" s="124">
        <v>48</v>
      </c>
      <c r="I198" s="124">
        <v>52</v>
      </c>
      <c r="J198" s="124">
        <v>49</v>
      </c>
      <c r="K198" s="124">
        <v>149</v>
      </c>
      <c r="L198" s="128">
        <v>0.3901</v>
      </c>
      <c r="M198" s="124">
        <v>32</v>
      </c>
      <c r="N198" s="125">
        <v>271.95100000000002</v>
      </c>
      <c r="O198" s="124">
        <v>1</v>
      </c>
      <c r="P198" s="125">
        <v>0.48199999999999998</v>
      </c>
      <c r="Q198" s="124">
        <v>61</v>
      </c>
      <c r="R198" s="124">
        <v>0</v>
      </c>
      <c r="S198" s="124">
        <v>0</v>
      </c>
      <c r="T198" s="124">
        <v>115</v>
      </c>
      <c r="U198" s="124">
        <v>110</v>
      </c>
      <c r="V198" s="124">
        <v>105</v>
      </c>
      <c r="W198" s="124">
        <v>330</v>
      </c>
      <c r="X198" s="124">
        <v>110</v>
      </c>
      <c r="Y198" s="124">
        <v>13</v>
      </c>
      <c r="Z198" s="124">
        <v>5</v>
      </c>
      <c r="AA198" s="124">
        <v>4</v>
      </c>
      <c r="AB198" s="124">
        <v>22</v>
      </c>
      <c r="AC198" s="124">
        <v>7</v>
      </c>
      <c r="AD198" s="128">
        <v>6.6699999999999995E-2</v>
      </c>
      <c r="AE198" s="124">
        <v>6</v>
      </c>
      <c r="AF198" s="124">
        <v>100</v>
      </c>
      <c r="AG198" s="125">
        <v>0.78700000000000003</v>
      </c>
    </row>
    <row r="199" spans="1:33" x14ac:dyDescent="0.3">
      <c r="A199" s="123" t="s">
        <v>397</v>
      </c>
      <c r="B199" s="121" t="s">
        <v>398</v>
      </c>
      <c r="C199" s="121">
        <v>1</v>
      </c>
      <c r="D199" s="121">
        <v>0</v>
      </c>
      <c r="E199" s="124">
        <v>705</v>
      </c>
      <c r="F199" s="124">
        <v>650</v>
      </c>
      <c r="G199" s="124">
        <v>1824</v>
      </c>
      <c r="H199" s="124">
        <v>250</v>
      </c>
      <c r="I199" s="124">
        <v>315</v>
      </c>
      <c r="J199" s="124">
        <v>289</v>
      </c>
      <c r="K199" s="124">
        <v>854</v>
      </c>
      <c r="L199" s="128">
        <v>0.46820000000000001</v>
      </c>
      <c r="M199" s="124">
        <v>198</v>
      </c>
      <c r="N199" s="125">
        <v>111.961</v>
      </c>
      <c r="O199" s="124">
        <v>1</v>
      </c>
      <c r="P199" s="125">
        <v>0.377</v>
      </c>
      <c r="Q199" s="124">
        <v>245</v>
      </c>
      <c r="R199" s="124">
        <v>11</v>
      </c>
      <c r="S199" s="124">
        <v>5</v>
      </c>
      <c r="T199" s="124">
        <v>766</v>
      </c>
      <c r="U199" s="124">
        <v>756</v>
      </c>
      <c r="V199" s="124">
        <v>756</v>
      </c>
      <c r="W199" s="124">
        <v>2278</v>
      </c>
      <c r="X199" s="124">
        <v>759</v>
      </c>
      <c r="Y199" s="124">
        <v>142</v>
      </c>
      <c r="Z199" s="124">
        <v>106</v>
      </c>
      <c r="AA199" s="124">
        <v>104</v>
      </c>
      <c r="AB199" s="124">
        <v>352</v>
      </c>
      <c r="AC199" s="124">
        <v>117</v>
      </c>
      <c r="AD199" s="128">
        <v>0.1545</v>
      </c>
      <c r="AE199" s="124">
        <v>65</v>
      </c>
      <c r="AF199" s="124">
        <v>515</v>
      </c>
      <c r="AG199" s="125">
        <v>0.79200000000000004</v>
      </c>
    </row>
    <row r="200" spans="1:33" x14ac:dyDescent="0.3">
      <c r="A200" s="123" t="s">
        <v>399</v>
      </c>
      <c r="B200" s="121" t="s">
        <v>400</v>
      </c>
      <c r="C200" s="121">
        <v>1</v>
      </c>
      <c r="D200" s="121">
        <v>0</v>
      </c>
      <c r="E200" s="124">
        <v>912</v>
      </c>
      <c r="F200" s="124">
        <v>885</v>
      </c>
      <c r="G200" s="124">
        <v>2465</v>
      </c>
      <c r="H200" s="124">
        <v>385</v>
      </c>
      <c r="I200" s="124">
        <v>424</v>
      </c>
      <c r="J200" s="124">
        <v>431</v>
      </c>
      <c r="K200" s="124">
        <v>1240</v>
      </c>
      <c r="L200" s="128">
        <v>0.503</v>
      </c>
      <c r="M200" s="124">
        <v>289</v>
      </c>
      <c r="N200" s="125">
        <v>42.015000000000001</v>
      </c>
      <c r="O200" s="124">
        <v>1</v>
      </c>
      <c r="P200" s="125">
        <v>7.6999999999999999E-2</v>
      </c>
      <c r="Q200" s="124">
        <v>68</v>
      </c>
      <c r="R200" s="124">
        <v>42</v>
      </c>
      <c r="S200" s="124">
        <v>22</v>
      </c>
      <c r="T200" s="124">
        <v>1046</v>
      </c>
      <c r="U200" s="124">
        <v>1031</v>
      </c>
      <c r="V200" s="124">
        <v>1031</v>
      </c>
      <c r="W200" s="124">
        <v>3108</v>
      </c>
      <c r="X200" s="124">
        <v>1036</v>
      </c>
      <c r="Y200" s="124">
        <v>125</v>
      </c>
      <c r="Z200" s="124">
        <v>91</v>
      </c>
      <c r="AA200" s="124">
        <v>119</v>
      </c>
      <c r="AB200" s="124">
        <v>335</v>
      </c>
      <c r="AC200" s="124">
        <v>112</v>
      </c>
      <c r="AD200" s="128">
        <v>0.10780000000000001</v>
      </c>
      <c r="AE200" s="124">
        <v>62</v>
      </c>
      <c r="AF200" s="124">
        <v>442</v>
      </c>
      <c r="AG200" s="125">
        <v>0.499</v>
      </c>
    </row>
    <row r="201" spans="1:33" x14ac:dyDescent="0.3">
      <c r="A201" s="123" t="s">
        <v>401</v>
      </c>
      <c r="B201" s="121" t="s">
        <v>402</v>
      </c>
      <c r="C201" s="121">
        <v>1</v>
      </c>
      <c r="D201" s="121">
        <v>0</v>
      </c>
      <c r="E201" s="124">
        <v>1346</v>
      </c>
      <c r="F201" s="124">
        <v>1077</v>
      </c>
      <c r="G201" s="124">
        <v>3149</v>
      </c>
      <c r="H201" s="124">
        <v>715</v>
      </c>
      <c r="I201" s="124">
        <v>728</v>
      </c>
      <c r="J201" s="124">
        <v>697</v>
      </c>
      <c r="K201" s="124">
        <v>2140</v>
      </c>
      <c r="L201" s="128">
        <v>0.67959999999999998</v>
      </c>
      <c r="M201" s="124">
        <v>476</v>
      </c>
      <c r="N201" s="125">
        <v>24.911000000000001</v>
      </c>
      <c r="O201" s="124">
        <v>1</v>
      </c>
      <c r="P201" s="125">
        <v>0</v>
      </c>
      <c r="Q201" s="124">
        <v>0</v>
      </c>
      <c r="R201" s="124">
        <v>6</v>
      </c>
      <c r="S201" s="124">
        <v>3</v>
      </c>
      <c r="T201" s="124">
        <v>1304</v>
      </c>
      <c r="U201" s="124">
        <v>1285</v>
      </c>
      <c r="V201" s="124">
        <v>1285</v>
      </c>
      <c r="W201" s="124">
        <v>3874</v>
      </c>
      <c r="X201" s="124">
        <v>1291</v>
      </c>
      <c r="Y201" s="124">
        <v>295</v>
      </c>
      <c r="Z201" s="124">
        <v>230</v>
      </c>
      <c r="AA201" s="124">
        <v>284</v>
      </c>
      <c r="AB201" s="124">
        <v>809</v>
      </c>
      <c r="AC201" s="124">
        <v>270</v>
      </c>
      <c r="AD201" s="128">
        <v>0.20880000000000001</v>
      </c>
      <c r="AE201" s="124">
        <v>146</v>
      </c>
      <c r="AF201" s="124">
        <v>626</v>
      </c>
      <c r="AG201" s="125">
        <v>0.58099999999999996</v>
      </c>
    </row>
    <row r="202" spans="1:33" x14ac:dyDescent="0.3">
      <c r="A202" s="123" t="s">
        <v>403</v>
      </c>
      <c r="B202" s="121" t="s">
        <v>404</v>
      </c>
      <c r="C202" s="121">
        <v>1</v>
      </c>
      <c r="D202" s="121">
        <v>0</v>
      </c>
      <c r="E202" s="124">
        <v>1203</v>
      </c>
      <c r="F202" s="124">
        <v>1033</v>
      </c>
      <c r="G202" s="124">
        <v>3152</v>
      </c>
      <c r="H202" s="124">
        <v>582</v>
      </c>
      <c r="I202" s="124">
        <v>648</v>
      </c>
      <c r="J202" s="124">
        <v>520</v>
      </c>
      <c r="K202" s="124">
        <v>1750</v>
      </c>
      <c r="L202" s="128">
        <v>0.55520000000000003</v>
      </c>
      <c r="M202" s="124">
        <v>373</v>
      </c>
      <c r="N202" s="125">
        <v>54.424999999999997</v>
      </c>
      <c r="O202" s="124">
        <v>1</v>
      </c>
      <c r="P202" s="125">
        <v>0.11799999999999999</v>
      </c>
      <c r="Q202" s="124">
        <v>122</v>
      </c>
      <c r="R202" s="124">
        <v>0</v>
      </c>
      <c r="S202" s="124">
        <v>0</v>
      </c>
      <c r="T202" s="124">
        <v>1136</v>
      </c>
      <c r="U202" s="124">
        <v>1120</v>
      </c>
      <c r="V202" s="124">
        <v>1120</v>
      </c>
      <c r="W202" s="124">
        <v>3376</v>
      </c>
      <c r="X202" s="124">
        <v>1125</v>
      </c>
      <c r="Y202" s="124">
        <v>212</v>
      </c>
      <c r="Z202" s="124">
        <v>161</v>
      </c>
      <c r="AA202" s="124">
        <v>157</v>
      </c>
      <c r="AB202" s="124">
        <v>530</v>
      </c>
      <c r="AC202" s="124">
        <v>177</v>
      </c>
      <c r="AD202" s="128">
        <v>0.157</v>
      </c>
      <c r="AE202" s="124">
        <v>105</v>
      </c>
      <c r="AF202" s="124">
        <v>601</v>
      </c>
      <c r="AG202" s="125">
        <v>0.58099999999999996</v>
      </c>
    </row>
    <row r="203" spans="1:33" x14ac:dyDescent="0.3">
      <c r="A203" s="123" t="s">
        <v>405</v>
      </c>
      <c r="B203" s="121" t="s">
        <v>406</v>
      </c>
      <c r="C203" s="121">
        <v>1</v>
      </c>
      <c r="D203" s="121">
        <v>0</v>
      </c>
      <c r="E203" s="124">
        <v>844</v>
      </c>
      <c r="F203" s="124">
        <v>775</v>
      </c>
      <c r="G203" s="124">
        <v>2321</v>
      </c>
      <c r="H203" s="124">
        <v>700</v>
      </c>
      <c r="I203" s="124">
        <v>561</v>
      </c>
      <c r="J203" s="124">
        <v>419</v>
      </c>
      <c r="K203" s="124">
        <v>1680</v>
      </c>
      <c r="L203" s="128">
        <v>0.7238</v>
      </c>
      <c r="M203" s="124">
        <v>365</v>
      </c>
      <c r="N203" s="125">
        <v>185.239</v>
      </c>
      <c r="O203" s="124">
        <v>1</v>
      </c>
      <c r="P203" s="125">
        <v>0.40899999999999997</v>
      </c>
      <c r="Q203" s="124">
        <v>317</v>
      </c>
      <c r="R203" s="124">
        <v>0</v>
      </c>
      <c r="S203" s="124">
        <v>0</v>
      </c>
      <c r="T203" s="124">
        <v>812</v>
      </c>
      <c r="U203" s="124">
        <v>798</v>
      </c>
      <c r="V203" s="124">
        <v>798</v>
      </c>
      <c r="W203" s="124">
        <v>2408</v>
      </c>
      <c r="X203" s="124">
        <v>803</v>
      </c>
      <c r="Y203" s="124">
        <v>151</v>
      </c>
      <c r="Z203" s="124">
        <v>122</v>
      </c>
      <c r="AA203" s="124">
        <v>133</v>
      </c>
      <c r="AB203" s="124">
        <v>406</v>
      </c>
      <c r="AC203" s="124">
        <v>135</v>
      </c>
      <c r="AD203" s="128">
        <v>0.1686</v>
      </c>
      <c r="AE203" s="124">
        <v>85</v>
      </c>
      <c r="AF203" s="124">
        <v>768</v>
      </c>
      <c r="AG203" s="125">
        <v>0.99</v>
      </c>
    </row>
    <row r="204" spans="1:33" x14ac:dyDescent="0.3">
      <c r="A204" s="123" t="s">
        <v>407</v>
      </c>
      <c r="B204" s="121" t="s">
        <v>408</v>
      </c>
      <c r="C204" s="121">
        <v>1</v>
      </c>
      <c r="D204" s="121">
        <v>0</v>
      </c>
      <c r="E204" s="124">
        <v>615</v>
      </c>
      <c r="F204" s="124">
        <v>488</v>
      </c>
      <c r="G204" s="124">
        <v>1420</v>
      </c>
      <c r="H204" s="124">
        <v>217</v>
      </c>
      <c r="I204" s="124">
        <v>294</v>
      </c>
      <c r="J204" s="124">
        <v>251</v>
      </c>
      <c r="K204" s="124">
        <v>762</v>
      </c>
      <c r="L204" s="128">
        <v>0.53659999999999997</v>
      </c>
      <c r="M204" s="124">
        <v>170</v>
      </c>
      <c r="N204" s="125">
        <v>477.69</v>
      </c>
      <c r="O204" s="124">
        <v>1</v>
      </c>
      <c r="P204" s="125">
        <v>0.47099999999999997</v>
      </c>
      <c r="Q204" s="124">
        <v>230</v>
      </c>
      <c r="R204" s="124">
        <v>0</v>
      </c>
      <c r="S204" s="124">
        <v>0</v>
      </c>
      <c r="T204" s="124">
        <v>589</v>
      </c>
      <c r="U204" s="124">
        <v>581</v>
      </c>
      <c r="V204" s="124">
        <v>580</v>
      </c>
      <c r="W204" s="124">
        <v>1750</v>
      </c>
      <c r="X204" s="124">
        <v>583</v>
      </c>
      <c r="Y204" s="124">
        <v>116</v>
      </c>
      <c r="Z204" s="124">
        <v>73</v>
      </c>
      <c r="AA204" s="124">
        <v>56</v>
      </c>
      <c r="AB204" s="124">
        <v>245</v>
      </c>
      <c r="AC204" s="124">
        <v>82</v>
      </c>
      <c r="AD204" s="128">
        <v>0.14000000000000001</v>
      </c>
      <c r="AE204" s="124">
        <v>44</v>
      </c>
      <c r="AF204" s="124">
        <v>445</v>
      </c>
      <c r="AG204" s="125">
        <v>0.91100000000000003</v>
      </c>
    </row>
    <row r="205" spans="1:33" x14ac:dyDescent="0.3">
      <c r="A205" s="123" t="s">
        <v>409</v>
      </c>
      <c r="B205" s="121" t="s">
        <v>410</v>
      </c>
      <c r="C205" s="121">
        <v>1</v>
      </c>
      <c r="D205" s="121">
        <v>0</v>
      </c>
      <c r="E205" s="124">
        <v>189</v>
      </c>
      <c r="F205" s="124">
        <v>161</v>
      </c>
      <c r="G205" s="124">
        <v>508</v>
      </c>
      <c r="H205" s="124">
        <v>94</v>
      </c>
      <c r="I205" s="124">
        <v>123</v>
      </c>
      <c r="J205" s="124">
        <v>106</v>
      </c>
      <c r="K205" s="124">
        <v>323</v>
      </c>
      <c r="L205" s="128">
        <v>0.63580000000000003</v>
      </c>
      <c r="M205" s="124">
        <v>67</v>
      </c>
      <c r="N205" s="125">
        <v>66.653000000000006</v>
      </c>
      <c r="O205" s="124">
        <v>1</v>
      </c>
      <c r="P205" s="125">
        <v>0.443</v>
      </c>
      <c r="Q205" s="124">
        <v>71</v>
      </c>
      <c r="R205" s="124">
        <v>0</v>
      </c>
      <c r="S205" s="124">
        <v>0</v>
      </c>
      <c r="T205" s="124">
        <v>309</v>
      </c>
      <c r="U205" s="124">
        <v>304</v>
      </c>
      <c r="V205" s="124">
        <v>304</v>
      </c>
      <c r="W205" s="124">
        <v>917</v>
      </c>
      <c r="X205" s="124">
        <v>306</v>
      </c>
      <c r="Y205" s="124">
        <v>56</v>
      </c>
      <c r="Z205" s="124">
        <v>57</v>
      </c>
      <c r="AA205" s="124">
        <v>69</v>
      </c>
      <c r="AB205" s="124">
        <v>182</v>
      </c>
      <c r="AC205" s="124">
        <v>61</v>
      </c>
      <c r="AD205" s="128">
        <v>0.19850000000000001</v>
      </c>
      <c r="AE205" s="124">
        <v>21</v>
      </c>
      <c r="AF205" s="124">
        <v>160</v>
      </c>
      <c r="AG205" s="125">
        <v>0.99299999999999999</v>
      </c>
    </row>
    <row r="206" spans="1:33" x14ac:dyDescent="0.3">
      <c r="A206" s="123" t="s">
        <v>411</v>
      </c>
      <c r="B206" s="121" t="s">
        <v>412</v>
      </c>
      <c r="C206" s="121">
        <v>1</v>
      </c>
      <c r="D206" s="121">
        <v>0</v>
      </c>
      <c r="E206" s="124">
        <v>223</v>
      </c>
      <c r="F206" s="124">
        <v>222</v>
      </c>
      <c r="G206" s="124">
        <v>696</v>
      </c>
      <c r="H206" s="124">
        <v>115</v>
      </c>
      <c r="I206" s="124">
        <v>106</v>
      </c>
      <c r="J206" s="124">
        <v>94</v>
      </c>
      <c r="K206" s="124">
        <v>315</v>
      </c>
      <c r="L206" s="128">
        <v>0.4526</v>
      </c>
      <c r="M206" s="124">
        <v>65</v>
      </c>
      <c r="N206" s="125">
        <v>493.82</v>
      </c>
      <c r="O206" s="124">
        <v>1</v>
      </c>
      <c r="P206" s="125">
        <v>0.48199999999999998</v>
      </c>
      <c r="Q206" s="124">
        <v>107</v>
      </c>
      <c r="R206" s="124">
        <v>0</v>
      </c>
      <c r="S206" s="124">
        <v>0</v>
      </c>
      <c r="T206" s="124">
        <v>210</v>
      </c>
      <c r="U206" s="124">
        <v>207</v>
      </c>
      <c r="V206" s="124">
        <v>208</v>
      </c>
      <c r="W206" s="124">
        <v>625</v>
      </c>
      <c r="X206" s="124">
        <v>208</v>
      </c>
      <c r="Y206" s="124">
        <v>38</v>
      </c>
      <c r="Z206" s="124">
        <v>21</v>
      </c>
      <c r="AA206" s="124">
        <v>13</v>
      </c>
      <c r="AB206" s="124">
        <v>72</v>
      </c>
      <c r="AC206" s="124">
        <v>24</v>
      </c>
      <c r="AD206" s="128">
        <v>0.1152</v>
      </c>
      <c r="AE206" s="124">
        <v>17</v>
      </c>
      <c r="AF206" s="124">
        <v>190</v>
      </c>
      <c r="AG206" s="125">
        <v>0.85499999999999998</v>
      </c>
    </row>
    <row r="207" spans="1:33" x14ac:dyDescent="0.3">
      <c r="A207" s="123" t="s">
        <v>413</v>
      </c>
      <c r="B207" s="121" t="s">
        <v>414</v>
      </c>
      <c r="C207" s="121">
        <v>1</v>
      </c>
      <c r="D207" s="121">
        <v>0</v>
      </c>
      <c r="E207" s="124">
        <v>1208</v>
      </c>
      <c r="F207" s="124">
        <v>986</v>
      </c>
      <c r="G207" s="124">
        <v>3030</v>
      </c>
      <c r="H207" s="124">
        <v>489</v>
      </c>
      <c r="I207" s="124">
        <v>580</v>
      </c>
      <c r="J207" s="124">
        <v>559</v>
      </c>
      <c r="K207" s="124">
        <v>1628</v>
      </c>
      <c r="L207" s="128">
        <v>0.5373</v>
      </c>
      <c r="M207" s="124">
        <v>344</v>
      </c>
      <c r="N207" s="125">
        <v>139.26499999999999</v>
      </c>
      <c r="O207" s="124">
        <v>1</v>
      </c>
      <c r="P207" s="125">
        <v>0.35199999999999998</v>
      </c>
      <c r="Q207" s="124">
        <v>347</v>
      </c>
      <c r="R207" s="124">
        <v>20</v>
      </c>
      <c r="S207" s="124">
        <v>10</v>
      </c>
      <c r="T207" s="124">
        <v>1178</v>
      </c>
      <c r="U207" s="124">
        <v>1158</v>
      </c>
      <c r="V207" s="124">
        <v>1158</v>
      </c>
      <c r="W207" s="124">
        <v>3494</v>
      </c>
      <c r="X207" s="124">
        <v>1165</v>
      </c>
      <c r="Y207" s="124">
        <v>214</v>
      </c>
      <c r="Z207" s="124">
        <v>169</v>
      </c>
      <c r="AA207" s="124">
        <v>149</v>
      </c>
      <c r="AB207" s="124">
        <v>532</v>
      </c>
      <c r="AC207" s="124">
        <v>177</v>
      </c>
      <c r="AD207" s="128">
        <v>0.15229999999999999</v>
      </c>
      <c r="AE207" s="124">
        <v>98</v>
      </c>
      <c r="AF207" s="124">
        <v>801</v>
      </c>
      <c r="AG207" s="125">
        <v>0.81200000000000006</v>
      </c>
    </row>
    <row r="208" spans="1:33" x14ac:dyDescent="0.3">
      <c r="A208" s="123" t="s">
        <v>415</v>
      </c>
      <c r="B208" s="121" t="s">
        <v>416</v>
      </c>
      <c r="C208" s="121">
        <v>1</v>
      </c>
      <c r="D208" s="121">
        <v>1</v>
      </c>
      <c r="E208" s="124">
        <v>2551</v>
      </c>
      <c r="F208" s="124">
        <v>1989</v>
      </c>
      <c r="G208" s="124">
        <v>5962</v>
      </c>
      <c r="H208" s="124">
        <v>1494</v>
      </c>
      <c r="I208" s="124">
        <v>1281</v>
      </c>
      <c r="J208" s="124">
        <v>1052</v>
      </c>
      <c r="K208" s="124">
        <v>3827</v>
      </c>
      <c r="L208" s="128">
        <v>0.64190000000000003</v>
      </c>
      <c r="M208" s="124">
        <v>830</v>
      </c>
      <c r="N208" s="125">
        <v>53.3</v>
      </c>
      <c r="O208" s="124">
        <v>1</v>
      </c>
      <c r="P208" s="125">
        <v>0</v>
      </c>
      <c r="Q208" s="124">
        <v>0</v>
      </c>
      <c r="R208" s="124">
        <v>4</v>
      </c>
      <c r="S208" s="124">
        <v>2</v>
      </c>
      <c r="T208" s="124">
        <v>2172</v>
      </c>
      <c r="U208" s="124">
        <v>2141</v>
      </c>
      <c r="V208" s="124">
        <v>2141</v>
      </c>
      <c r="W208" s="124">
        <v>6454</v>
      </c>
      <c r="X208" s="124">
        <v>2151</v>
      </c>
      <c r="Y208" s="124">
        <v>413</v>
      </c>
      <c r="Z208" s="124">
        <v>286</v>
      </c>
      <c r="AA208" s="124">
        <v>351</v>
      </c>
      <c r="AB208" s="124">
        <v>1050</v>
      </c>
      <c r="AC208" s="124">
        <v>350</v>
      </c>
      <c r="AD208" s="128">
        <v>0.16270000000000001</v>
      </c>
      <c r="AE208" s="124">
        <v>210</v>
      </c>
      <c r="AF208" s="124">
        <v>1043</v>
      </c>
      <c r="AG208" s="125">
        <v>0.52400000000000002</v>
      </c>
    </row>
    <row r="209" spans="1:33" x14ac:dyDescent="0.3">
      <c r="A209" s="123" t="s">
        <v>417</v>
      </c>
      <c r="B209" s="121" t="s">
        <v>418</v>
      </c>
      <c r="C209" s="121">
        <v>1</v>
      </c>
      <c r="D209" s="121">
        <v>0</v>
      </c>
      <c r="E209" s="124">
        <v>2127</v>
      </c>
      <c r="F209" s="124">
        <v>1721</v>
      </c>
      <c r="G209" s="124">
        <v>5279</v>
      </c>
      <c r="H209" s="124">
        <v>870</v>
      </c>
      <c r="I209" s="124">
        <v>837</v>
      </c>
      <c r="J209" s="124">
        <v>793</v>
      </c>
      <c r="K209" s="124">
        <v>2500</v>
      </c>
      <c r="L209" s="128">
        <v>0.47360000000000002</v>
      </c>
      <c r="M209" s="124">
        <v>530</v>
      </c>
      <c r="N209" s="125">
        <v>221.06</v>
      </c>
      <c r="O209" s="124">
        <v>1</v>
      </c>
      <c r="P209" s="125">
        <v>0.33800000000000002</v>
      </c>
      <c r="Q209" s="124">
        <v>582</v>
      </c>
      <c r="R209" s="124">
        <v>3</v>
      </c>
      <c r="S209" s="124">
        <v>1</v>
      </c>
      <c r="T209" s="124">
        <v>2027</v>
      </c>
      <c r="U209" s="124">
        <v>1975</v>
      </c>
      <c r="V209" s="124">
        <v>1987</v>
      </c>
      <c r="W209" s="124">
        <v>5989</v>
      </c>
      <c r="X209" s="124">
        <v>1996</v>
      </c>
      <c r="Y209" s="124">
        <v>276</v>
      </c>
      <c r="Z209" s="124">
        <v>278</v>
      </c>
      <c r="AA209" s="124">
        <v>244</v>
      </c>
      <c r="AB209" s="124">
        <v>798</v>
      </c>
      <c r="AC209" s="124">
        <v>266</v>
      </c>
      <c r="AD209" s="128">
        <v>0.13320000000000001</v>
      </c>
      <c r="AE209" s="124">
        <v>149</v>
      </c>
      <c r="AF209" s="124">
        <v>1264</v>
      </c>
      <c r="AG209" s="125">
        <v>0.73399999999999999</v>
      </c>
    </row>
    <row r="210" spans="1:33" x14ac:dyDescent="0.3">
      <c r="A210" s="123" t="s">
        <v>419</v>
      </c>
      <c r="B210" s="121" t="s">
        <v>420</v>
      </c>
      <c r="C210" s="121">
        <v>1</v>
      </c>
      <c r="D210" s="121">
        <v>0</v>
      </c>
      <c r="E210" s="124">
        <v>538</v>
      </c>
      <c r="F210" s="124">
        <v>449</v>
      </c>
      <c r="G210" s="124">
        <v>1347</v>
      </c>
      <c r="H210" s="124">
        <v>217</v>
      </c>
      <c r="I210" s="124">
        <v>239</v>
      </c>
      <c r="J210" s="124">
        <v>226</v>
      </c>
      <c r="K210" s="124">
        <v>682</v>
      </c>
      <c r="L210" s="128">
        <v>0.50629999999999997</v>
      </c>
      <c r="M210" s="124">
        <v>148</v>
      </c>
      <c r="N210" s="125">
        <v>82.867000000000004</v>
      </c>
      <c r="O210" s="124">
        <v>1</v>
      </c>
      <c r="P210" s="125">
        <v>0.38400000000000001</v>
      </c>
      <c r="Q210" s="124">
        <v>172</v>
      </c>
      <c r="R210" s="124">
        <v>0</v>
      </c>
      <c r="S210" s="124">
        <v>0</v>
      </c>
      <c r="T210" s="124">
        <v>553</v>
      </c>
      <c r="U210" s="124">
        <v>539</v>
      </c>
      <c r="V210" s="124">
        <v>541</v>
      </c>
      <c r="W210" s="124">
        <v>1633</v>
      </c>
      <c r="X210" s="124">
        <v>544</v>
      </c>
      <c r="Y210" s="124">
        <v>103</v>
      </c>
      <c r="Z210" s="124">
        <v>50</v>
      </c>
      <c r="AA210" s="124">
        <v>83</v>
      </c>
      <c r="AB210" s="124">
        <v>236</v>
      </c>
      <c r="AC210" s="124">
        <v>79</v>
      </c>
      <c r="AD210" s="128">
        <v>0.14449999999999999</v>
      </c>
      <c r="AE210" s="124">
        <v>42</v>
      </c>
      <c r="AF210" s="124">
        <v>363</v>
      </c>
      <c r="AG210" s="125">
        <v>0.80800000000000005</v>
      </c>
    </row>
    <row r="211" spans="1:33" x14ac:dyDescent="0.3">
      <c r="A211" s="123" t="s">
        <v>421</v>
      </c>
      <c r="B211" s="121" t="s">
        <v>422</v>
      </c>
      <c r="C211" s="121">
        <v>1</v>
      </c>
      <c r="D211" s="121">
        <v>0</v>
      </c>
      <c r="E211" s="124">
        <v>3846</v>
      </c>
      <c r="F211" s="124">
        <v>3396</v>
      </c>
      <c r="G211" s="124">
        <v>10183</v>
      </c>
      <c r="H211" s="124">
        <v>1675</v>
      </c>
      <c r="I211" s="124">
        <v>2069</v>
      </c>
      <c r="J211" s="124">
        <v>2023</v>
      </c>
      <c r="K211" s="124">
        <v>5767</v>
      </c>
      <c r="L211" s="128">
        <v>0.56630000000000003</v>
      </c>
      <c r="M211" s="124">
        <v>1250</v>
      </c>
      <c r="N211" s="125">
        <v>283.29700000000003</v>
      </c>
      <c r="O211" s="124">
        <v>1</v>
      </c>
      <c r="P211" s="125">
        <v>0.255</v>
      </c>
      <c r="Q211" s="124">
        <v>866</v>
      </c>
      <c r="R211" s="124">
        <v>187</v>
      </c>
      <c r="S211" s="124">
        <v>99</v>
      </c>
      <c r="T211" s="124">
        <v>4232</v>
      </c>
      <c r="U211" s="124">
        <v>4122</v>
      </c>
      <c r="V211" s="124">
        <v>4148</v>
      </c>
      <c r="W211" s="124">
        <v>12502</v>
      </c>
      <c r="X211" s="124">
        <v>4167</v>
      </c>
      <c r="Y211" s="124">
        <v>777</v>
      </c>
      <c r="Z211" s="124">
        <v>482</v>
      </c>
      <c r="AA211" s="124">
        <v>804</v>
      </c>
      <c r="AB211" s="124">
        <v>2063</v>
      </c>
      <c r="AC211" s="124">
        <v>688</v>
      </c>
      <c r="AD211" s="128">
        <v>0.16500000000000001</v>
      </c>
      <c r="AE211" s="124">
        <v>364</v>
      </c>
      <c r="AF211" s="124">
        <v>2580</v>
      </c>
      <c r="AG211" s="125">
        <v>0.75900000000000001</v>
      </c>
    </row>
    <row r="212" spans="1:33" x14ac:dyDescent="0.3">
      <c r="A212" s="123" t="s">
        <v>423</v>
      </c>
      <c r="B212" s="121" t="s">
        <v>424</v>
      </c>
      <c r="C212" s="121">
        <v>1</v>
      </c>
      <c r="D212" s="121">
        <v>0</v>
      </c>
      <c r="E212" s="124">
        <v>1542</v>
      </c>
      <c r="F212" s="124">
        <v>1329</v>
      </c>
      <c r="G212" s="124">
        <v>3973</v>
      </c>
      <c r="H212" s="124">
        <v>589</v>
      </c>
      <c r="I212" s="124">
        <v>646</v>
      </c>
      <c r="J212" s="124">
        <v>654</v>
      </c>
      <c r="K212" s="124">
        <v>1889</v>
      </c>
      <c r="L212" s="128">
        <v>0.47549999999999998</v>
      </c>
      <c r="M212" s="124">
        <v>411</v>
      </c>
      <c r="N212" s="125">
        <v>83.29</v>
      </c>
      <c r="O212" s="124">
        <v>1</v>
      </c>
      <c r="P212" s="125">
        <v>0.17699999999999999</v>
      </c>
      <c r="Q212" s="124">
        <v>235</v>
      </c>
      <c r="R212" s="124">
        <v>5</v>
      </c>
      <c r="S212" s="124">
        <v>2</v>
      </c>
      <c r="T212" s="124">
        <v>1671</v>
      </c>
      <c r="U212" s="124">
        <v>1628</v>
      </c>
      <c r="V212" s="124">
        <v>1636</v>
      </c>
      <c r="W212" s="124">
        <v>4935</v>
      </c>
      <c r="X212" s="124">
        <v>1645</v>
      </c>
      <c r="Y212" s="124">
        <v>261</v>
      </c>
      <c r="Z212" s="124">
        <v>212</v>
      </c>
      <c r="AA212" s="124">
        <v>193</v>
      </c>
      <c r="AB212" s="124">
        <v>666</v>
      </c>
      <c r="AC212" s="124">
        <v>222</v>
      </c>
      <c r="AD212" s="128">
        <v>0.13500000000000001</v>
      </c>
      <c r="AE212" s="124">
        <v>117</v>
      </c>
      <c r="AF212" s="124">
        <v>767</v>
      </c>
      <c r="AG212" s="125">
        <v>0.57699999999999996</v>
      </c>
    </row>
    <row r="213" spans="1:33" x14ac:dyDescent="0.3">
      <c r="A213" s="123" t="s">
        <v>425</v>
      </c>
      <c r="B213" s="121" t="s">
        <v>426</v>
      </c>
      <c r="C213" s="121">
        <v>1</v>
      </c>
      <c r="D213" s="121">
        <v>0</v>
      </c>
      <c r="E213" s="124">
        <v>917</v>
      </c>
      <c r="F213" s="124">
        <v>776</v>
      </c>
      <c r="G213" s="124">
        <v>2436</v>
      </c>
      <c r="H213" s="124">
        <v>316</v>
      </c>
      <c r="I213" s="124">
        <v>401</v>
      </c>
      <c r="J213" s="124">
        <v>337</v>
      </c>
      <c r="K213" s="124">
        <v>1054</v>
      </c>
      <c r="L213" s="128">
        <v>0.43269999999999997</v>
      </c>
      <c r="M213" s="124">
        <v>218</v>
      </c>
      <c r="N213" s="125">
        <v>233.523</v>
      </c>
      <c r="O213" s="124">
        <v>1</v>
      </c>
      <c r="P213" s="125">
        <v>0.42499999999999999</v>
      </c>
      <c r="Q213" s="124">
        <v>330</v>
      </c>
      <c r="R213" s="124">
        <v>0</v>
      </c>
      <c r="S213" s="124">
        <v>0</v>
      </c>
      <c r="T213" s="124">
        <v>1009</v>
      </c>
      <c r="U213" s="124">
        <v>982</v>
      </c>
      <c r="V213" s="124">
        <v>988</v>
      </c>
      <c r="W213" s="124">
        <v>2979</v>
      </c>
      <c r="X213" s="124">
        <v>993</v>
      </c>
      <c r="Y213" s="124">
        <v>139</v>
      </c>
      <c r="Z213" s="124">
        <v>171</v>
      </c>
      <c r="AA213" s="124">
        <v>131</v>
      </c>
      <c r="AB213" s="124">
        <v>441</v>
      </c>
      <c r="AC213" s="124">
        <v>147</v>
      </c>
      <c r="AD213" s="128">
        <v>0.14799999999999999</v>
      </c>
      <c r="AE213" s="124">
        <v>75</v>
      </c>
      <c r="AF213" s="124">
        <v>624</v>
      </c>
      <c r="AG213" s="125">
        <v>0.80400000000000005</v>
      </c>
    </row>
    <row r="214" spans="1:33" x14ac:dyDescent="0.3">
      <c r="A214" s="123" t="s">
        <v>427</v>
      </c>
      <c r="B214" s="121" t="s">
        <v>428</v>
      </c>
      <c r="C214" s="121">
        <v>1</v>
      </c>
      <c r="D214" s="121">
        <v>0</v>
      </c>
      <c r="E214" s="124">
        <v>572</v>
      </c>
      <c r="F214" s="124">
        <v>482</v>
      </c>
      <c r="G214" s="124">
        <v>1424</v>
      </c>
      <c r="H214" s="124">
        <v>240</v>
      </c>
      <c r="I214" s="124">
        <v>289</v>
      </c>
      <c r="J214" s="124">
        <v>280</v>
      </c>
      <c r="K214" s="124">
        <v>809</v>
      </c>
      <c r="L214" s="128">
        <v>0.56810000000000005</v>
      </c>
      <c r="M214" s="124">
        <v>178</v>
      </c>
      <c r="N214" s="125">
        <v>95.991</v>
      </c>
      <c r="O214" s="124">
        <v>1</v>
      </c>
      <c r="P214" s="125">
        <v>0.39200000000000002</v>
      </c>
      <c r="Q214" s="124">
        <v>189</v>
      </c>
      <c r="R214" s="124">
        <v>6</v>
      </c>
      <c r="S214" s="124">
        <v>3</v>
      </c>
      <c r="T214" s="124">
        <v>578</v>
      </c>
      <c r="U214" s="124">
        <v>563</v>
      </c>
      <c r="V214" s="124">
        <v>566</v>
      </c>
      <c r="W214" s="124">
        <v>1707</v>
      </c>
      <c r="X214" s="124">
        <v>569</v>
      </c>
      <c r="Y214" s="124">
        <v>120</v>
      </c>
      <c r="Z214" s="124">
        <v>66</v>
      </c>
      <c r="AA214" s="124">
        <v>71</v>
      </c>
      <c r="AB214" s="124">
        <v>257</v>
      </c>
      <c r="AC214" s="124">
        <v>86</v>
      </c>
      <c r="AD214" s="128">
        <v>0.15060000000000001</v>
      </c>
      <c r="AE214" s="124">
        <v>47</v>
      </c>
      <c r="AF214" s="124">
        <v>418</v>
      </c>
      <c r="AG214" s="125">
        <v>0.86699999999999999</v>
      </c>
    </row>
    <row r="215" spans="1:33" x14ac:dyDescent="0.3">
      <c r="A215" s="123" t="s">
        <v>429</v>
      </c>
      <c r="B215" s="121" t="s">
        <v>430</v>
      </c>
      <c r="C215" s="121">
        <v>1</v>
      </c>
      <c r="D215" s="121">
        <v>0</v>
      </c>
      <c r="E215" s="124">
        <v>445</v>
      </c>
      <c r="F215" s="124">
        <v>418</v>
      </c>
      <c r="G215" s="124">
        <v>1206</v>
      </c>
      <c r="H215" s="124">
        <v>137</v>
      </c>
      <c r="I215" s="124">
        <v>162</v>
      </c>
      <c r="J215" s="124">
        <v>153</v>
      </c>
      <c r="K215" s="124">
        <v>452</v>
      </c>
      <c r="L215" s="128">
        <v>0.37480000000000002</v>
      </c>
      <c r="M215" s="124">
        <v>102</v>
      </c>
      <c r="N215" s="125">
        <v>41.384</v>
      </c>
      <c r="O215" s="124">
        <v>1</v>
      </c>
      <c r="P215" s="125">
        <v>0.29199999999999998</v>
      </c>
      <c r="Q215" s="124">
        <v>122</v>
      </c>
      <c r="R215" s="124">
        <v>6</v>
      </c>
      <c r="S215" s="124">
        <v>3</v>
      </c>
      <c r="T215" s="124">
        <v>429</v>
      </c>
      <c r="U215" s="124">
        <v>418</v>
      </c>
      <c r="V215" s="124">
        <v>420</v>
      </c>
      <c r="W215" s="124">
        <v>1267</v>
      </c>
      <c r="X215" s="124">
        <v>422</v>
      </c>
      <c r="Y215" s="124">
        <v>73</v>
      </c>
      <c r="Z215" s="124">
        <v>47</v>
      </c>
      <c r="AA215" s="124">
        <v>40</v>
      </c>
      <c r="AB215" s="124">
        <v>160</v>
      </c>
      <c r="AC215" s="124">
        <v>53</v>
      </c>
      <c r="AD215" s="128">
        <v>0.1263</v>
      </c>
      <c r="AE215" s="124">
        <v>34</v>
      </c>
      <c r="AF215" s="124">
        <v>262</v>
      </c>
      <c r="AG215" s="125">
        <v>0.626</v>
      </c>
    </row>
    <row r="216" spans="1:33" x14ac:dyDescent="0.3">
      <c r="A216" s="123" t="s">
        <v>431</v>
      </c>
      <c r="B216" s="121" t="s">
        <v>432</v>
      </c>
      <c r="C216" s="121">
        <v>1</v>
      </c>
      <c r="D216" s="121">
        <v>0</v>
      </c>
      <c r="E216" s="124">
        <v>392</v>
      </c>
      <c r="F216" s="124">
        <v>329</v>
      </c>
      <c r="G216" s="124">
        <v>968</v>
      </c>
      <c r="H216" s="124">
        <v>150</v>
      </c>
      <c r="I216" s="124">
        <v>179</v>
      </c>
      <c r="J216" s="124">
        <v>181</v>
      </c>
      <c r="K216" s="124">
        <v>510</v>
      </c>
      <c r="L216" s="128">
        <v>0.52690000000000003</v>
      </c>
      <c r="M216" s="124">
        <v>113</v>
      </c>
      <c r="N216" s="125">
        <v>59.73</v>
      </c>
      <c r="O216" s="124">
        <v>1</v>
      </c>
      <c r="P216" s="125">
        <v>0.38300000000000001</v>
      </c>
      <c r="Q216" s="124">
        <v>126</v>
      </c>
      <c r="R216" s="124">
        <v>0</v>
      </c>
      <c r="S216" s="124">
        <v>0</v>
      </c>
      <c r="T216" s="124">
        <v>381</v>
      </c>
      <c r="U216" s="124">
        <v>371</v>
      </c>
      <c r="V216" s="124">
        <v>373</v>
      </c>
      <c r="W216" s="124">
        <v>1125</v>
      </c>
      <c r="X216" s="124">
        <v>375</v>
      </c>
      <c r="Y216" s="124">
        <v>71</v>
      </c>
      <c r="Z216" s="124">
        <v>59</v>
      </c>
      <c r="AA216" s="124">
        <v>47</v>
      </c>
      <c r="AB216" s="124">
        <v>177</v>
      </c>
      <c r="AC216" s="124">
        <v>59</v>
      </c>
      <c r="AD216" s="128">
        <v>0.1573</v>
      </c>
      <c r="AE216" s="124">
        <v>34</v>
      </c>
      <c r="AF216" s="124">
        <v>274</v>
      </c>
      <c r="AG216" s="125">
        <v>0.83199999999999996</v>
      </c>
    </row>
    <row r="217" spans="1:33" x14ac:dyDescent="0.3">
      <c r="A217" s="123" t="s">
        <v>433</v>
      </c>
      <c r="B217" s="121" t="s">
        <v>434</v>
      </c>
      <c r="C217" s="121">
        <v>1</v>
      </c>
      <c r="D217" s="121">
        <v>0</v>
      </c>
      <c r="E217" s="124">
        <v>526</v>
      </c>
      <c r="F217" s="124">
        <v>434</v>
      </c>
      <c r="G217" s="124">
        <v>1379</v>
      </c>
      <c r="H217" s="124">
        <v>259</v>
      </c>
      <c r="I217" s="124">
        <v>284</v>
      </c>
      <c r="J217" s="124">
        <v>258</v>
      </c>
      <c r="K217" s="124">
        <v>801</v>
      </c>
      <c r="L217" s="128">
        <v>0.58089999999999997</v>
      </c>
      <c r="M217" s="124">
        <v>164</v>
      </c>
      <c r="N217" s="125">
        <v>97.948999999999998</v>
      </c>
      <c r="O217" s="124">
        <v>1</v>
      </c>
      <c r="P217" s="125">
        <v>0.40400000000000003</v>
      </c>
      <c r="Q217" s="124">
        <v>175</v>
      </c>
      <c r="R217" s="124">
        <v>0</v>
      </c>
      <c r="S217" s="124">
        <v>0</v>
      </c>
      <c r="T217" s="124">
        <v>610</v>
      </c>
      <c r="U217" s="124">
        <v>594</v>
      </c>
      <c r="V217" s="124">
        <v>598</v>
      </c>
      <c r="W217" s="124">
        <v>1802</v>
      </c>
      <c r="X217" s="124">
        <v>601</v>
      </c>
      <c r="Y217" s="124">
        <v>106</v>
      </c>
      <c r="Z217" s="124">
        <v>109</v>
      </c>
      <c r="AA217" s="124">
        <v>75</v>
      </c>
      <c r="AB217" s="124">
        <v>290</v>
      </c>
      <c r="AC217" s="124">
        <v>97</v>
      </c>
      <c r="AD217" s="128">
        <v>0.16089999999999999</v>
      </c>
      <c r="AE217" s="124">
        <v>45</v>
      </c>
      <c r="AF217" s="124">
        <v>385</v>
      </c>
      <c r="AG217" s="125">
        <v>0.88700000000000001</v>
      </c>
    </row>
    <row r="218" spans="1:33" x14ac:dyDescent="0.3">
      <c r="A218" s="123" t="s">
        <v>435</v>
      </c>
      <c r="B218" s="121" t="s">
        <v>436</v>
      </c>
      <c r="C218" s="121">
        <v>1</v>
      </c>
      <c r="D218" s="121">
        <v>0</v>
      </c>
      <c r="E218" s="124">
        <v>4491</v>
      </c>
      <c r="F218" s="124">
        <v>3992</v>
      </c>
      <c r="G218" s="124">
        <v>11772</v>
      </c>
      <c r="H218" s="124">
        <v>2588</v>
      </c>
      <c r="I218" s="124">
        <v>2839</v>
      </c>
      <c r="J218" s="124">
        <v>2717</v>
      </c>
      <c r="K218" s="124">
        <v>8144</v>
      </c>
      <c r="L218" s="128">
        <v>0.69179999999999997</v>
      </c>
      <c r="M218" s="124">
        <v>1795</v>
      </c>
      <c r="N218" s="125">
        <v>29.276</v>
      </c>
      <c r="O218" s="124">
        <v>1</v>
      </c>
      <c r="P218" s="125">
        <v>0</v>
      </c>
      <c r="Q218" s="124">
        <v>0</v>
      </c>
      <c r="R218" s="124">
        <v>85</v>
      </c>
      <c r="S218" s="124">
        <v>45</v>
      </c>
      <c r="T218" s="124">
        <v>4530</v>
      </c>
      <c r="U218" s="124">
        <v>4412</v>
      </c>
      <c r="V218" s="124">
        <v>4439</v>
      </c>
      <c r="W218" s="124">
        <v>13381</v>
      </c>
      <c r="X218" s="124">
        <v>4460</v>
      </c>
      <c r="Y218" s="124">
        <v>1113</v>
      </c>
      <c r="Z218" s="124">
        <v>950</v>
      </c>
      <c r="AA218" s="124">
        <v>1149</v>
      </c>
      <c r="AB218" s="124">
        <v>3212</v>
      </c>
      <c r="AC218" s="124">
        <v>1071</v>
      </c>
      <c r="AD218" s="128">
        <v>0.24</v>
      </c>
      <c r="AE218" s="124">
        <v>623</v>
      </c>
      <c r="AF218" s="124">
        <v>2464</v>
      </c>
      <c r="AG218" s="125">
        <v>0.61699999999999999</v>
      </c>
    </row>
    <row r="219" spans="1:33" x14ac:dyDescent="0.3">
      <c r="A219" s="123" t="s">
        <v>437</v>
      </c>
      <c r="B219" s="121" t="s">
        <v>438</v>
      </c>
      <c r="C219" s="121">
        <v>1</v>
      </c>
      <c r="D219" s="121">
        <v>0</v>
      </c>
      <c r="E219" s="124">
        <v>3504</v>
      </c>
      <c r="F219" s="124">
        <v>3048</v>
      </c>
      <c r="G219" s="124">
        <v>8801</v>
      </c>
      <c r="H219" s="124">
        <v>1305</v>
      </c>
      <c r="I219" s="124">
        <v>1540</v>
      </c>
      <c r="J219" s="124">
        <v>1515</v>
      </c>
      <c r="K219" s="124">
        <v>4360</v>
      </c>
      <c r="L219" s="128">
        <v>0.49540000000000001</v>
      </c>
      <c r="M219" s="124">
        <v>981</v>
      </c>
      <c r="N219" s="125">
        <v>189.38200000000001</v>
      </c>
      <c r="O219" s="124">
        <v>1</v>
      </c>
      <c r="P219" s="125">
        <v>0.17499999999999999</v>
      </c>
      <c r="Q219" s="124">
        <v>533</v>
      </c>
      <c r="R219" s="124">
        <v>35</v>
      </c>
      <c r="S219" s="124">
        <v>18</v>
      </c>
      <c r="T219" s="124">
        <v>3478</v>
      </c>
      <c r="U219" s="124">
        <v>3390</v>
      </c>
      <c r="V219" s="124">
        <v>3411</v>
      </c>
      <c r="W219" s="124">
        <v>10279</v>
      </c>
      <c r="X219" s="124">
        <v>3426</v>
      </c>
      <c r="Y219" s="124">
        <v>557</v>
      </c>
      <c r="Z219" s="124">
        <v>455</v>
      </c>
      <c r="AA219" s="124">
        <v>490</v>
      </c>
      <c r="AB219" s="124">
        <v>1502</v>
      </c>
      <c r="AC219" s="124">
        <v>501</v>
      </c>
      <c r="AD219" s="128">
        <v>0.14610000000000001</v>
      </c>
      <c r="AE219" s="124">
        <v>289</v>
      </c>
      <c r="AF219" s="124">
        <v>1823</v>
      </c>
      <c r="AG219" s="125">
        <v>0.59799999999999998</v>
      </c>
    </row>
    <row r="220" spans="1:33" x14ac:dyDescent="0.3">
      <c r="A220" s="123" t="s">
        <v>439</v>
      </c>
      <c r="B220" s="121" t="s">
        <v>440</v>
      </c>
      <c r="C220" s="121">
        <v>1</v>
      </c>
      <c r="D220" s="121">
        <v>0</v>
      </c>
      <c r="E220" s="124">
        <v>478</v>
      </c>
      <c r="F220" s="124">
        <v>437</v>
      </c>
      <c r="G220" s="124">
        <v>1296</v>
      </c>
      <c r="H220" s="124">
        <v>200</v>
      </c>
      <c r="I220" s="124">
        <v>186</v>
      </c>
      <c r="J220" s="124">
        <v>164</v>
      </c>
      <c r="K220" s="124">
        <v>550</v>
      </c>
      <c r="L220" s="128">
        <v>0.4244</v>
      </c>
      <c r="M220" s="124">
        <v>121</v>
      </c>
      <c r="N220" s="125">
        <v>100.288</v>
      </c>
      <c r="O220" s="124">
        <v>1</v>
      </c>
      <c r="P220" s="125">
        <v>0.40500000000000003</v>
      </c>
      <c r="Q220" s="124">
        <v>177</v>
      </c>
      <c r="R220" s="124">
        <v>3</v>
      </c>
      <c r="S220" s="124">
        <v>1</v>
      </c>
      <c r="T220" s="124">
        <v>504</v>
      </c>
      <c r="U220" s="124">
        <v>494</v>
      </c>
      <c r="V220" s="124">
        <v>499</v>
      </c>
      <c r="W220" s="124">
        <v>1497</v>
      </c>
      <c r="X220" s="124">
        <v>499</v>
      </c>
      <c r="Y220" s="124">
        <v>87</v>
      </c>
      <c r="Z220" s="124">
        <v>78</v>
      </c>
      <c r="AA220" s="124">
        <v>89</v>
      </c>
      <c r="AB220" s="124">
        <v>254</v>
      </c>
      <c r="AC220" s="124">
        <v>85</v>
      </c>
      <c r="AD220" s="128">
        <v>0.16969999999999999</v>
      </c>
      <c r="AE220" s="124">
        <v>48</v>
      </c>
      <c r="AF220" s="124">
        <v>349</v>
      </c>
      <c r="AG220" s="125">
        <v>0.79800000000000004</v>
      </c>
    </row>
    <row r="221" spans="1:33" x14ac:dyDescent="0.3">
      <c r="A221" s="123" t="s">
        <v>441</v>
      </c>
      <c r="B221" s="121" t="s">
        <v>442</v>
      </c>
      <c r="C221" s="121">
        <v>1</v>
      </c>
      <c r="D221" s="121">
        <v>0</v>
      </c>
      <c r="E221" s="124">
        <v>407</v>
      </c>
      <c r="F221" s="124">
        <v>297</v>
      </c>
      <c r="G221" s="124">
        <v>962</v>
      </c>
      <c r="H221" s="124">
        <v>180</v>
      </c>
      <c r="I221" s="124">
        <v>185</v>
      </c>
      <c r="J221" s="124">
        <v>193</v>
      </c>
      <c r="K221" s="124">
        <v>558</v>
      </c>
      <c r="L221" s="128">
        <v>0.57999999999999996</v>
      </c>
      <c r="M221" s="124">
        <v>112</v>
      </c>
      <c r="N221" s="125">
        <v>197.28399999999999</v>
      </c>
      <c r="O221" s="124">
        <v>1</v>
      </c>
      <c r="P221" s="125">
        <v>0.46100000000000002</v>
      </c>
      <c r="Q221" s="124">
        <v>137</v>
      </c>
      <c r="R221" s="124">
        <v>0</v>
      </c>
      <c r="S221" s="124">
        <v>0</v>
      </c>
      <c r="T221" s="124">
        <v>336</v>
      </c>
      <c r="U221" s="124">
        <v>330</v>
      </c>
      <c r="V221" s="124">
        <v>332</v>
      </c>
      <c r="W221" s="124">
        <v>998</v>
      </c>
      <c r="X221" s="124">
        <v>333</v>
      </c>
      <c r="Y221" s="124">
        <v>61</v>
      </c>
      <c r="Z221" s="124">
        <v>58</v>
      </c>
      <c r="AA221" s="124">
        <v>40</v>
      </c>
      <c r="AB221" s="124">
        <v>159</v>
      </c>
      <c r="AC221" s="124">
        <v>53</v>
      </c>
      <c r="AD221" s="128">
        <v>0.1593</v>
      </c>
      <c r="AE221" s="124">
        <v>31</v>
      </c>
      <c r="AF221" s="124">
        <v>281</v>
      </c>
      <c r="AG221" s="125">
        <v>0.94599999999999995</v>
      </c>
    </row>
    <row r="222" spans="1:33" x14ac:dyDescent="0.3">
      <c r="A222" s="123" t="s">
        <v>443</v>
      </c>
      <c r="B222" s="121" t="s">
        <v>444</v>
      </c>
      <c r="C222" s="121">
        <v>1</v>
      </c>
      <c r="D222" s="121">
        <v>0</v>
      </c>
      <c r="E222" s="124">
        <v>1417</v>
      </c>
      <c r="F222" s="124">
        <v>1230</v>
      </c>
      <c r="G222" s="124">
        <v>3666</v>
      </c>
      <c r="H222" s="124">
        <v>536</v>
      </c>
      <c r="I222" s="124">
        <v>615</v>
      </c>
      <c r="J222" s="124">
        <v>596</v>
      </c>
      <c r="K222" s="124">
        <v>1747</v>
      </c>
      <c r="L222" s="128">
        <v>0.47649999999999998</v>
      </c>
      <c r="M222" s="124">
        <v>381</v>
      </c>
      <c r="N222" s="125">
        <v>257.82100000000003</v>
      </c>
      <c r="O222" s="124">
        <v>1</v>
      </c>
      <c r="P222" s="125">
        <v>0.39700000000000002</v>
      </c>
      <c r="Q222" s="124">
        <v>488</v>
      </c>
      <c r="R222" s="124">
        <v>6</v>
      </c>
      <c r="S222" s="124">
        <v>3</v>
      </c>
      <c r="T222" s="124">
        <v>1541</v>
      </c>
      <c r="U222" s="124">
        <v>1522</v>
      </c>
      <c r="V222" s="124">
        <v>1535</v>
      </c>
      <c r="W222" s="124">
        <v>4598</v>
      </c>
      <c r="X222" s="124">
        <v>1533</v>
      </c>
      <c r="Y222" s="124">
        <v>287</v>
      </c>
      <c r="Z222" s="124">
        <v>276</v>
      </c>
      <c r="AA222" s="124">
        <v>255</v>
      </c>
      <c r="AB222" s="124">
        <v>818</v>
      </c>
      <c r="AC222" s="124">
        <v>273</v>
      </c>
      <c r="AD222" s="128">
        <v>0.1779</v>
      </c>
      <c r="AE222" s="124">
        <v>142</v>
      </c>
      <c r="AF222" s="124">
        <v>1015</v>
      </c>
      <c r="AG222" s="125">
        <v>0.82499999999999996</v>
      </c>
    </row>
    <row r="223" spans="1:33" x14ac:dyDescent="0.3">
      <c r="A223" s="123" t="s">
        <v>445</v>
      </c>
      <c r="B223" s="121" t="s">
        <v>446</v>
      </c>
      <c r="C223" s="121">
        <v>1</v>
      </c>
      <c r="D223" s="121">
        <v>0</v>
      </c>
      <c r="E223" s="124">
        <v>1240</v>
      </c>
      <c r="F223" s="124">
        <v>1002</v>
      </c>
      <c r="G223" s="124">
        <v>2921</v>
      </c>
      <c r="H223" s="124">
        <v>536</v>
      </c>
      <c r="I223" s="124">
        <v>615</v>
      </c>
      <c r="J223" s="124">
        <v>616</v>
      </c>
      <c r="K223" s="124">
        <v>1767</v>
      </c>
      <c r="L223" s="128">
        <v>0.60489999999999999</v>
      </c>
      <c r="M223" s="124">
        <v>394</v>
      </c>
      <c r="N223" s="125">
        <v>368.851</v>
      </c>
      <c r="O223" s="124">
        <v>1</v>
      </c>
      <c r="P223" s="125">
        <v>0.437</v>
      </c>
      <c r="Q223" s="124">
        <v>438</v>
      </c>
      <c r="R223" s="124">
        <v>10</v>
      </c>
      <c r="S223" s="124">
        <v>5</v>
      </c>
      <c r="T223" s="124">
        <v>1054</v>
      </c>
      <c r="U223" s="124">
        <v>1039</v>
      </c>
      <c r="V223" s="124">
        <v>1050</v>
      </c>
      <c r="W223" s="124">
        <v>3143</v>
      </c>
      <c r="X223" s="124">
        <v>1048</v>
      </c>
      <c r="Y223" s="124">
        <v>197</v>
      </c>
      <c r="Z223" s="124">
        <v>173</v>
      </c>
      <c r="AA223" s="124">
        <v>129</v>
      </c>
      <c r="AB223" s="124">
        <v>499</v>
      </c>
      <c r="AC223" s="124">
        <v>166</v>
      </c>
      <c r="AD223" s="128">
        <v>0.1588</v>
      </c>
      <c r="AE223" s="124">
        <v>103</v>
      </c>
      <c r="AF223" s="124">
        <v>941</v>
      </c>
      <c r="AG223" s="125">
        <v>0.93899999999999995</v>
      </c>
    </row>
    <row r="224" spans="1:33" x14ac:dyDescent="0.3">
      <c r="A224" s="123" t="s">
        <v>447</v>
      </c>
      <c r="B224" s="121" t="s">
        <v>448</v>
      </c>
      <c r="C224" s="121">
        <v>1</v>
      </c>
      <c r="D224" s="121">
        <v>0</v>
      </c>
      <c r="E224" s="124">
        <v>1018</v>
      </c>
      <c r="F224" s="124">
        <v>831</v>
      </c>
      <c r="G224" s="124">
        <v>2477</v>
      </c>
      <c r="H224" s="124">
        <v>345</v>
      </c>
      <c r="I224" s="124">
        <v>429</v>
      </c>
      <c r="J224" s="124">
        <v>400</v>
      </c>
      <c r="K224" s="124">
        <v>1174</v>
      </c>
      <c r="L224" s="128">
        <v>0.47399999999999998</v>
      </c>
      <c r="M224" s="124">
        <v>256</v>
      </c>
      <c r="N224" s="125">
        <v>237.054</v>
      </c>
      <c r="O224" s="124">
        <v>1</v>
      </c>
      <c r="P224" s="125">
        <v>0.42199999999999999</v>
      </c>
      <c r="Q224" s="124">
        <v>351</v>
      </c>
      <c r="R224" s="124">
        <v>0</v>
      </c>
      <c r="S224" s="124">
        <v>0</v>
      </c>
      <c r="T224" s="124">
        <v>981</v>
      </c>
      <c r="U224" s="124">
        <v>966</v>
      </c>
      <c r="V224" s="124">
        <v>978</v>
      </c>
      <c r="W224" s="124">
        <v>2925</v>
      </c>
      <c r="X224" s="124">
        <v>975</v>
      </c>
      <c r="Y224" s="124">
        <v>119</v>
      </c>
      <c r="Z224" s="124">
        <v>120</v>
      </c>
      <c r="AA224" s="124">
        <v>117</v>
      </c>
      <c r="AB224" s="124">
        <v>356</v>
      </c>
      <c r="AC224" s="124">
        <v>119</v>
      </c>
      <c r="AD224" s="128">
        <v>0.1217</v>
      </c>
      <c r="AE224" s="124">
        <v>66</v>
      </c>
      <c r="AF224" s="124">
        <v>674</v>
      </c>
      <c r="AG224" s="125">
        <v>0.81100000000000005</v>
      </c>
    </row>
    <row r="225" spans="1:33" x14ac:dyDescent="0.3">
      <c r="A225" s="123" t="s">
        <v>449</v>
      </c>
      <c r="B225" s="121" t="s">
        <v>450</v>
      </c>
      <c r="C225" s="121">
        <v>1</v>
      </c>
      <c r="D225" s="121">
        <v>0</v>
      </c>
      <c r="E225" s="124">
        <v>1025</v>
      </c>
      <c r="F225" s="124">
        <v>874</v>
      </c>
      <c r="G225" s="124">
        <v>2677</v>
      </c>
      <c r="H225" s="124">
        <v>302</v>
      </c>
      <c r="I225" s="124">
        <v>333</v>
      </c>
      <c r="J225" s="124">
        <v>322</v>
      </c>
      <c r="K225" s="124">
        <v>957</v>
      </c>
      <c r="L225" s="128">
        <v>0.35749999999999998</v>
      </c>
      <c r="M225" s="124">
        <v>203</v>
      </c>
      <c r="N225" s="125">
        <v>50.737000000000002</v>
      </c>
      <c r="O225" s="124">
        <v>1</v>
      </c>
      <c r="P225" s="125">
        <v>0.152</v>
      </c>
      <c r="Q225" s="124">
        <v>133</v>
      </c>
      <c r="R225" s="124">
        <v>13</v>
      </c>
      <c r="S225" s="124">
        <v>6</v>
      </c>
      <c r="T225" s="124">
        <v>954</v>
      </c>
      <c r="U225" s="124">
        <v>939</v>
      </c>
      <c r="V225" s="124">
        <v>936</v>
      </c>
      <c r="W225" s="124">
        <v>2829</v>
      </c>
      <c r="X225" s="124">
        <v>943</v>
      </c>
      <c r="Y225" s="124">
        <v>64</v>
      </c>
      <c r="Z225" s="124">
        <v>98</v>
      </c>
      <c r="AA225" s="124">
        <v>63</v>
      </c>
      <c r="AB225" s="124">
        <v>225</v>
      </c>
      <c r="AC225" s="124">
        <v>75</v>
      </c>
      <c r="AD225" s="128">
        <v>7.9500000000000001E-2</v>
      </c>
      <c r="AE225" s="124">
        <v>45</v>
      </c>
      <c r="AF225" s="124">
        <v>389</v>
      </c>
      <c r="AG225" s="125">
        <v>0.44500000000000001</v>
      </c>
    </row>
    <row r="226" spans="1:33" x14ac:dyDescent="0.3">
      <c r="A226" s="123" t="s">
        <v>451</v>
      </c>
      <c r="B226" s="121" t="s">
        <v>452</v>
      </c>
      <c r="C226" s="121">
        <v>1</v>
      </c>
      <c r="D226" s="121">
        <v>0</v>
      </c>
      <c r="E226" s="124">
        <v>913</v>
      </c>
      <c r="F226" s="124">
        <v>773</v>
      </c>
      <c r="G226" s="124">
        <v>2270</v>
      </c>
      <c r="H226" s="124">
        <v>278</v>
      </c>
      <c r="I226" s="124">
        <v>296</v>
      </c>
      <c r="J226" s="124">
        <v>303</v>
      </c>
      <c r="K226" s="124">
        <v>877</v>
      </c>
      <c r="L226" s="128">
        <v>0.38629999999999998</v>
      </c>
      <c r="M226" s="124">
        <v>194</v>
      </c>
      <c r="N226" s="125">
        <v>59.750999999999998</v>
      </c>
      <c r="O226" s="124">
        <v>1</v>
      </c>
      <c r="P226" s="125">
        <v>0.23699999999999999</v>
      </c>
      <c r="Q226" s="124">
        <v>183</v>
      </c>
      <c r="R226" s="124">
        <v>19</v>
      </c>
      <c r="S226" s="124">
        <v>10</v>
      </c>
      <c r="T226" s="124">
        <v>854</v>
      </c>
      <c r="U226" s="124">
        <v>839</v>
      </c>
      <c r="V226" s="124">
        <v>837</v>
      </c>
      <c r="W226" s="124">
        <v>2530</v>
      </c>
      <c r="X226" s="124">
        <v>843</v>
      </c>
      <c r="Y226" s="124">
        <v>72</v>
      </c>
      <c r="Z226" s="124">
        <v>62</v>
      </c>
      <c r="AA226" s="124">
        <v>63</v>
      </c>
      <c r="AB226" s="124">
        <v>197</v>
      </c>
      <c r="AC226" s="124">
        <v>66</v>
      </c>
      <c r="AD226" s="128">
        <v>7.7899999999999997E-2</v>
      </c>
      <c r="AE226" s="124">
        <v>39</v>
      </c>
      <c r="AF226" s="124">
        <v>427</v>
      </c>
      <c r="AG226" s="125">
        <v>0.55200000000000005</v>
      </c>
    </row>
    <row r="227" spans="1:33" x14ac:dyDescent="0.3">
      <c r="A227" s="123" t="s">
        <v>453</v>
      </c>
      <c r="B227" s="121" t="s">
        <v>454</v>
      </c>
      <c r="C227" s="121">
        <v>1</v>
      </c>
      <c r="D227" s="121">
        <v>0</v>
      </c>
      <c r="E227" s="124">
        <v>1071</v>
      </c>
      <c r="F227" s="124">
        <v>880</v>
      </c>
      <c r="G227" s="124">
        <v>2516</v>
      </c>
      <c r="H227" s="124">
        <v>335</v>
      </c>
      <c r="I227" s="124">
        <v>345</v>
      </c>
      <c r="J227" s="124">
        <v>351</v>
      </c>
      <c r="K227" s="124">
        <v>1031</v>
      </c>
      <c r="L227" s="128">
        <v>0.4098</v>
      </c>
      <c r="M227" s="124">
        <v>234</v>
      </c>
      <c r="N227" s="125">
        <v>74.010000000000005</v>
      </c>
      <c r="O227" s="124">
        <v>1</v>
      </c>
      <c r="P227" s="125">
        <v>0.25700000000000001</v>
      </c>
      <c r="Q227" s="124">
        <v>226</v>
      </c>
      <c r="R227" s="124">
        <v>52</v>
      </c>
      <c r="S227" s="124">
        <v>27</v>
      </c>
      <c r="T227" s="124">
        <v>1132</v>
      </c>
      <c r="U227" s="124">
        <v>1116</v>
      </c>
      <c r="V227" s="124">
        <v>1112</v>
      </c>
      <c r="W227" s="124">
        <v>3360</v>
      </c>
      <c r="X227" s="124">
        <v>1120</v>
      </c>
      <c r="Y227" s="124">
        <v>134</v>
      </c>
      <c r="Z227" s="124">
        <v>119</v>
      </c>
      <c r="AA227" s="124">
        <v>120</v>
      </c>
      <c r="AB227" s="124">
        <v>373</v>
      </c>
      <c r="AC227" s="124">
        <v>124</v>
      </c>
      <c r="AD227" s="128">
        <v>0.111</v>
      </c>
      <c r="AE227" s="124">
        <v>63</v>
      </c>
      <c r="AF227" s="124">
        <v>552</v>
      </c>
      <c r="AG227" s="125">
        <v>0.627</v>
      </c>
    </row>
    <row r="228" spans="1:33" x14ac:dyDescent="0.3">
      <c r="A228" s="123" t="s">
        <v>455</v>
      </c>
      <c r="B228" s="121" t="s">
        <v>456</v>
      </c>
      <c r="C228" s="121">
        <v>1</v>
      </c>
      <c r="D228" s="121">
        <v>0</v>
      </c>
      <c r="E228" s="124">
        <v>1580</v>
      </c>
      <c r="F228" s="124">
        <v>1277</v>
      </c>
      <c r="G228" s="124">
        <v>4127</v>
      </c>
      <c r="H228" s="124">
        <v>545</v>
      </c>
      <c r="I228" s="124">
        <v>568</v>
      </c>
      <c r="J228" s="124">
        <v>532</v>
      </c>
      <c r="K228" s="124">
        <v>1645</v>
      </c>
      <c r="L228" s="128">
        <v>0.39860000000000001</v>
      </c>
      <c r="M228" s="124">
        <v>331</v>
      </c>
      <c r="N228" s="125">
        <v>82.921000000000006</v>
      </c>
      <c r="O228" s="124">
        <v>1</v>
      </c>
      <c r="P228" s="125">
        <v>0.188</v>
      </c>
      <c r="Q228" s="124">
        <v>240</v>
      </c>
      <c r="R228" s="124">
        <v>5</v>
      </c>
      <c r="S228" s="124">
        <v>2</v>
      </c>
      <c r="T228" s="124">
        <v>1509</v>
      </c>
      <c r="U228" s="124">
        <v>1487</v>
      </c>
      <c r="V228" s="124">
        <v>1483</v>
      </c>
      <c r="W228" s="124">
        <v>4479</v>
      </c>
      <c r="X228" s="124">
        <v>1493</v>
      </c>
      <c r="Y228" s="124">
        <v>140</v>
      </c>
      <c r="Z228" s="124">
        <v>117</v>
      </c>
      <c r="AA228" s="124">
        <v>108</v>
      </c>
      <c r="AB228" s="124">
        <v>365</v>
      </c>
      <c r="AC228" s="124">
        <v>122</v>
      </c>
      <c r="AD228" s="128">
        <v>8.1500000000000003E-2</v>
      </c>
      <c r="AE228" s="124">
        <v>68</v>
      </c>
      <c r="AF228" s="124">
        <v>643</v>
      </c>
      <c r="AG228" s="125">
        <v>0.503</v>
      </c>
    </row>
    <row r="229" spans="1:33" x14ac:dyDescent="0.3">
      <c r="A229" s="123" t="s">
        <v>457</v>
      </c>
      <c r="B229" s="121" t="s">
        <v>458</v>
      </c>
      <c r="C229" s="121">
        <v>1</v>
      </c>
      <c r="D229" s="121">
        <v>0</v>
      </c>
      <c r="E229" s="124">
        <v>677</v>
      </c>
      <c r="F229" s="124">
        <v>540</v>
      </c>
      <c r="G229" s="124">
        <v>1579</v>
      </c>
      <c r="H229" s="124">
        <v>343</v>
      </c>
      <c r="I229" s="124">
        <v>329</v>
      </c>
      <c r="J229" s="124">
        <v>322</v>
      </c>
      <c r="K229" s="124">
        <v>994</v>
      </c>
      <c r="L229" s="128">
        <v>0.62949999999999995</v>
      </c>
      <c r="M229" s="124">
        <v>221</v>
      </c>
      <c r="N229" s="125">
        <v>37.148000000000003</v>
      </c>
      <c r="O229" s="124">
        <v>1</v>
      </c>
      <c r="P229" s="125">
        <v>0.20499999999999999</v>
      </c>
      <c r="Q229" s="124">
        <v>111</v>
      </c>
      <c r="R229" s="124">
        <v>28</v>
      </c>
      <c r="S229" s="124">
        <v>14</v>
      </c>
      <c r="T229" s="124">
        <v>562</v>
      </c>
      <c r="U229" s="124">
        <v>554</v>
      </c>
      <c r="V229" s="124">
        <v>553</v>
      </c>
      <c r="W229" s="124">
        <v>1669</v>
      </c>
      <c r="X229" s="124">
        <v>556</v>
      </c>
      <c r="Y229" s="124">
        <v>122</v>
      </c>
      <c r="Z229" s="124">
        <v>117</v>
      </c>
      <c r="AA229" s="124">
        <v>109</v>
      </c>
      <c r="AB229" s="124">
        <v>348</v>
      </c>
      <c r="AC229" s="124">
        <v>116</v>
      </c>
      <c r="AD229" s="128">
        <v>0.20849999999999999</v>
      </c>
      <c r="AE229" s="124">
        <v>73</v>
      </c>
      <c r="AF229" s="124">
        <v>421</v>
      </c>
      <c r="AG229" s="125">
        <v>0.77900000000000003</v>
      </c>
    </row>
    <row r="230" spans="1:33" x14ac:dyDescent="0.3">
      <c r="A230" s="123" t="s">
        <v>459</v>
      </c>
      <c r="B230" s="121" t="s">
        <v>460</v>
      </c>
      <c r="C230" s="121">
        <v>1</v>
      </c>
      <c r="D230" s="121">
        <v>0</v>
      </c>
      <c r="E230" s="124">
        <v>1508</v>
      </c>
      <c r="F230" s="124">
        <v>1204</v>
      </c>
      <c r="G230" s="124">
        <v>3649</v>
      </c>
      <c r="H230" s="124">
        <v>666</v>
      </c>
      <c r="I230" s="124">
        <v>741</v>
      </c>
      <c r="J230" s="124">
        <v>717</v>
      </c>
      <c r="K230" s="124">
        <v>2124</v>
      </c>
      <c r="L230" s="128">
        <v>0.58209999999999995</v>
      </c>
      <c r="M230" s="124">
        <v>456</v>
      </c>
      <c r="N230" s="125">
        <v>124.459</v>
      </c>
      <c r="O230" s="124">
        <v>1</v>
      </c>
      <c r="P230" s="125">
        <v>0.30099999999999999</v>
      </c>
      <c r="Q230" s="124">
        <v>362</v>
      </c>
      <c r="R230" s="124">
        <v>11</v>
      </c>
      <c r="S230" s="124">
        <v>5</v>
      </c>
      <c r="T230" s="124">
        <v>1439</v>
      </c>
      <c r="U230" s="124">
        <v>1417</v>
      </c>
      <c r="V230" s="124">
        <v>1415</v>
      </c>
      <c r="W230" s="124">
        <v>4271</v>
      </c>
      <c r="X230" s="124">
        <v>1424</v>
      </c>
      <c r="Y230" s="124">
        <v>257</v>
      </c>
      <c r="Z230" s="124">
        <v>221</v>
      </c>
      <c r="AA230" s="124">
        <v>223</v>
      </c>
      <c r="AB230" s="124">
        <v>701</v>
      </c>
      <c r="AC230" s="124">
        <v>234</v>
      </c>
      <c r="AD230" s="128">
        <v>0.1641</v>
      </c>
      <c r="AE230" s="124">
        <v>128</v>
      </c>
      <c r="AF230" s="124">
        <v>953</v>
      </c>
      <c r="AG230" s="125">
        <v>0.79100000000000004</v>
      </c>
    </row>
    <row r="231" spans="1:33" x14ac:dyDescent="0.3">
      <c r="A231" s="123" t="s">
        <v>461</v>
      </c>
      <c r="B231" s="121" t="s">
        <v>462</v>
      </c>
      <c r="C231" s="121">
        <v>1</v>
      </c>
      <c r="D231" s="121">
        <v>0</v>
      </c>
      <c r="E231" s="124">
        <v>581</v>
      </c>
      <c r="F231" s="124">
        <v>509</v>
      </c>
      <c r="G231" s="124">
        <v>1594</v>
      </c>
      <c r="H231" s="124">
        <v>302</v>
      </c>
      <c r="I231" s="124">
        <v>297</v>
      </c>
      <c r="J231" s="124">
        <v>261</v>
      </c>
      <c r="K231" s="124">
        <v>860</v>
      </c>
      <c r="L231" s="128">
        <v>0.53949999999999998</v>
      </c>
      <c r="M231" s="124">
        <v>178</v>
      </c>
      <c r="N231" s="125">
        <v>117.13200000000001</v>
      </c>
      <c r="O231" s="124">
        <v>1</v>
      </c>
      <c r="P231" s="125">
        <v>0.40500000000000003</v>
      </c>
      <c r="Q231" s="124">
        <v>206</v>
      </c>
      <c r="R231" s="124">
        <v>0</v>
      </c>
      <c r="S231" s="124">
        <v>0</v>
      </c>
      <c r="T231" s="124">
        <v>628</v>
      </c>
      <c r="U231" s="124">
        <v>618</v>
      </c>
      <c r="V231" s="124">
        <v>617</v>
      </c>
      <c r="W231" s="124">
        <v>1863</v>
      </c>
      <c r="X231" s="124">
        <v>621</v>
      </c>
      <c r="Y231" s="124">
        <v>127</v>
      </c>
      <c r="Z231" s="124">
        <v>91</v>
      </c>
      <c r="AA231" s="124">
        <v>94</v>
      </c>
      <c r="AB231" s="124">
        <v>312</v>
      </c>
      <c r="AC231" s="124">
        <v>104</v>
      </c>
      <c r="AD231" s="128">
        <v>0.16750000000000001</v>
      </c>
      <c r="AE231" s="124">
        <v>55</v>
      </c>
      <c r="AF231" s="124">
        <v>440</v>
      </c>
      <c r="AG231" s="125">
        <v>0.86399999999999999</v>
      </c>
    </row>
    <row r="232" spans="1:33" x14ac:dyDescent="0.3">
      <c r="A232" s="123" t="s">
        <v>463</v>
      </c>
      <c r="B232" s="121" t="s">
        <v>464</v>
      </c>
      <c r="C232" s="121">
        <v>1</v>
      </c>
      <c r="D232" s="121">
        <v>0</v>
      </c>
      <c r="E232" s="124">
        <v>794</v>
      </c>
      <c r="F232" s="124">
        <v>632</v>
      </c>
      <c r="G232" s="124">
        <v>1958</v>
      </c>
      <c r="H232" s="124">
        <v>318</v>
      </c>
      <c r="I232" s="124">
        <v>338</v>
      </c>
      <c r="J232" s="124">
        <v>316</v>
      </c>
      <c r="K232" s="124">
        <v>972</v>
      </c>
      <c r="L232" s="128">
        <v>0.49640000000000001</v>
      </c>
      <c r="M232" s="124">
        <v>204</v>
      </c>
      <c r="N232" s="125">
        <v>67.108000000000004</v>
      </c>
      <c r="O232" s="124">
        <v>1</v>
      </c>
      <c r="P232" s="125">
        <v>0.30599999999999999</v>
      </c>
      <c r="Q232" s="124">
        <v>193</v>
      </c>
      <c r="R232" s="124">
        <v>24</v>
      </c>
      <c r="S232" s="124">
        <v>12</v>
      </c>
      <c r="T232" s="124">
        <v>686</v>
      </c>
      <c r="U232" s="124">
        <v>676</v>
      </c>
      <c r="V232" s="124">
        <v>674</v>
      </c>
      <c r="W232" s="124">
        <v>2036</v>
      </c>
      <c r="X232" s="124">
        <v>679</v>
      </c>
      <c r="Y232" s="124">
        <v>85</v>
      </c>
      <c r="Z232" s="124">
        <v>78</v>
      </c>
      <c r="AA232" s="124">
        <v>69</v>
      </c>
      <c r="AB232" s="124">
        <v>232</v>
      </c>
      <c r="AC232" s="124">
        <v>77</v>
      </c>
      <c r="AD232" s="128">
        <v>0.1139</v>
      </c>
      <c r="AE232" s="124">
        <v>47</v>
      </c>
      <c r="AF232" s="124">
        <v>458</v>
      </c>
      <c r="AG232" s="125">
        <v>0.72399999999999998</v>
      </c>
    </row>
    <row r="233" spans="1:33" x14ac:dyDescent="0.3">
      <c r="A233" s="123" t="s">
        <v>465</v>
      </c>
      <c r="B233" s="121" t="s">
        <v>466</v>
      </c>
      <c r="C233" s="121">
        <v>1</v>
      </c>
      <c r="D233" s="121">
        <v>0</v>
      </c>
      <c r="E233" s="124">
        <v>256</v>
      </c>
      <c r="F233" s="124">
        <v>193</v>
      </c>
      <c r="G233" s="124">
        <v>584</v>
      </c>
      <c r="H233" s="124">
        <v>96</v>
      </c>
      <c r="I233" s="124">
        <v>152</v>
      </c>
      <c r="J233" s="124">
        <v>137</v>
      </c>
      <c r="K233" s="124">
        <v>385</v>
      </c>
      <c r="L233" s="128">
        <v>0.65920000000000001</v>
      </c>
      <c r="M233" s="124">
        <v>83</v>
      </c>
      <c r="N233" s="125">
        <v>58.100999999999999</v>
      </c>
      <c r="O233" s="124">
        <v>1</v>
      </c>
      <c r="P233" s="125">
        <v>0.42499999999999999</v>
      </c>
      <c r="Q233" s="124">
        <v>82</v>
      </c>
      <c r="R233" s="124">
        <v>0</v>
      </c>
      <c r="S233" s="124">
        <v>0</v>
      </c>
      <c r="T233" s="124">
        <v>238</v>
      </c>
      <c r="U233" s="124">
        <v>232</v>
      </c>
      <c r="V233" s="124">
        <v>234</v>
      </c>
      <c r="W233" s="124">
        <v>704</v>
      </c>
      <c r="X233" s="124">
        <v>235</v>
      </c>
      <c r="Y233" s="124">
        <v>47</v>
      </c>
      <c r="Z233" s="124">
        <v>86</v>
      </c>
      <c r="AA233" s="124">
        <v>41</v>
      </c>
      <c r="AB233" s="124">
        <v>174</v>
      </c>
      <c r="AC233" s="124">
        <v>58</v>
      </c>
      <c r="AD233" s="128">
        <v>0.2472</v>
      </c>
      <c r="AE233" s="124">
        <v>31</v>
      </c>
      <c r="AF233" s="124">
        <v>197</v>
      </c>
      <c r="AG233" s="125">
        <v>1.02</v>
      </c>
    </row>
    <row r="234" spans="1:33" x14ac:dyDescent="0.3">
      <c r="A234" s="123" t="s">
        <v>467</v>
      </c>
      <c r="B234" s="121" t="s">
        <v>468</v>
      </c>
      <c r="C234" s="121">
        <v>1</v>
      </c>
      <c r="D234" s="121">
        <v>0</v>
      </c>
      <c r="E234" s="124">
        <v>1535</v>
      </c>
      <c r="F234" s="124">
        <v>1312</v>
      </c>
      <c r="G234" s="124">
        <v>3950</v>
      </c>
      <c r="H234" s="124">
        <v>354</v>
      </c>
      <c r="I234" s="124">
        <v>380</v>
      </c>
      <c r="J234" s="124">
        <v>366</v>
      </c>
      <c r="K234" s="124">
        <v>1100</v>
      </c>
      <c r="L234" s="128">
        <v>0.27850000000000003</v>
      </c>
      <c r="M234" s="124">
        <v>238</v>
      </c>
      <c r="N234" s="125">
        <v>113.795</v>
      </c>
      <c r="O234" s="124">
        <v>1</v>
      </c>
      <c r="P234" s="125">
        <v>0.26400000000000001</v>
      </c>
      <c r="Q234" s="124">
        <v>346</v>
      </c>
      <c r="R234" s="124">
        <v>0</v>
      </c>
      <c r="S234" s="124">
        <v>0</v>
      </c>
      <c r="T234" s="124">
        <v>1483</v>
      </c>
      <c r="U234" s="124">
        <v>1451</v>
      </c>
      <c r="V234" s="124">
        <v>1458</v>
      </c>
      <c r="W234" s="124">
        <v>4392</v>
      </c>
      <c r="X234" s="124">
        <v>1464</v>
      </c>
      <c r="Y234" s="124">
        <v>101</v>
      </c>
      <c r="Z234" s="124">
        <v>86</v>
      </c>
      <c r="AA234" s="124">
        <v>99</v>
      </c>
      <c r="AB234" s="124">
        <v>286</v>
      </c>
      <c r="AC234" s="124">
        <v>95</v>
      </c>
      <c r="AD234" s="128">
        <v>6.5100000000000005E-2</v>
      </c>
      <c r="AE234" s="124">
        <v>56</v>
      </c>
      <c r="AF234" s="124">
        <v>641</v>
      </c>
      <c r="AG234" s="125">
        <v>0.48799999999999999</v>
      </c>
    </row>
    <row r="235" spans="1:33" x14ac:dyDescent="0.3">
      <c r="A235" s="123" t="s">
        <v>469</v>
      </c>
      <c r="B235" s="121" t="s">
        <v>470</v>
      </c>
      <c r="C235" s="121">
        <v>1</v>
      </c>
      <c r="D235" s="121">
        <v>0</v>
      </c>
      <c r="E235" s="124">
        <v>363</v>
      </c>
      <c r="F235" s="124">
        <v>294</v>
      </c>
      <c r="G235" s="124">
        <v>920</v>
      </c>
      <c r="H235" s="124">
        <v>159</v>
      </c>
      <c r="I235" s="124">
        <v>166</v>
      </c>
      <c r="J235" s="124">
        <v>159</v>
      </c>
      <c r="K235" s="124">
        <v>484</v>
      </c>
      <c r="L235" s="128">
        <v>0.52610000000000001</v>
      </c>
      <c r="M235" s="124">
        <v>101</v>
      </c>
      <c r="N235" s="125">
        <v>88.915999999999997</v>
      </c>
      <c r="O235" s="124">
        <v>1</v>
      </c>
      <c r="P235" s="125">
        <v>0.42599999999999999</v>
      </c>
      <c r="Q235" s="124">
        <v>125</v>
      </c>
      <c r="R235" s="124">
        <v>1</v>
      </c>
      <c r="S235" s="124">
        <v>0</v>
      </c>
      <c r="T235" s="124">
        <v>344</v>
      </c>
      <c r="U235" s="124">
        <v>336</v>
      </c>
      <c r="V235" s="124">
        <v>337</v>
      </c>
      <c r="W235" s="124">
        <v>1017</v>
      </c>
      <c r="X235" s="124">
        <v>339</v>
      </c>
      <c r="Y235" s="124">
        <v>56</v>
      </c>
      <c r="Z235" s="124">
        <v>50</v>
      </c>
      <c r="AA235" s="124">
        <v>52</v>
      </c>
      <c r="AB235" s="124">
        <v>158</v>
      </c>
      <c r="AC235" s="124">
        <v>53</v>
      </c>
      <c r="AD235" s="128">
        <v>0.15540000000000001</v>
      </c>
      <c r="AE235" s="124">
        <v>30</v>
      </c>
      <c r="AF235" s="124">
        <v>258</v>
      </c>
      <c r="AG235" s="125">
        <v>0.877</v>
      </c>
    </row>
    <row r="236" spans="1:33" x14ac:dyDescent="0.3">
      <c r="A236" s="123" t="s">
        <v>471</v>
      </c>
      <c r="B236" s="121" t="s">
        <v>472</v>
      </c>
      <c r="C236" s="121">
        <v>1</v>
      </c>
      <c r="D236" s="121">
        <v>0</v>
      </c>
      <c r="E236" s="124">
        <v>714</v>
      </c>
      <c r="F236" s="124">
        <v>588</v>
      </c>
      <c r="G236" s="124">
        <v>1682</v>
      </c>
      <c r="H236" s="124">
        <v>294</v>
      </c>
      <c r="I236" s="124">
        <v>335</v>
      </c>
      <c r="J236" s="124">
        <v>322</v>
      </c>
      <c r="K236" s="124">
        <v>951</v>
      </c>
      <c r="L236" s="128">
        <v>0.56540000000000001</v>
      </c>
      <c r="M236" s="124">
        <v>216</v>
      </c>
      <c r="N236" s="125">
        <v>78.872</v>
      </c>
      <c r="O236" s="124">
        <v>1</v>
      </c>
      <c r="P236" s="125">
        <v>0.34399999999999997</v>
      </c>
      <c r="Q236" s="124">
        <v>202</v>
      </c>
      <c r="R236" s="124">
        <v>2</v>
      </c>
      <c r="S236" s="124">
        <v>1</v>
      </c>
      <c r="T236" s="124">
        <v>688</v>
      </c>
      <c r="U236" s="124">
        <v>674</v>
      </c>
      <c r="V236" s="124">
        <v>677</v>
      </c>
      <c r="W236" s="124">
        <v>2039</v>
      </c>
      <c r="X236" s="124">
        <v>680</v>
      </c>
      <c r="Y236" s="124">
        <v>101</v>
      </c>
      <c r="Z236" s="124">
        <v>62</v>
      </c>
      <c r="AA236" s="124">
        <v>85</v>
      </c>
      <c r="AB236" s="124">
        <v>248</v>
      </c>
      <c r="AC236" s="124">
        <v>83</v>
      </c>
      <c r="AD236" s="128">
        <v>0.1216</v>
      </c>
      <c r="AE236" s="124">
        <v>46</v>
      </c>
      <c r="AF236" s="124">
        <v>466</v>
      </c>
      <c r="AG236" s="125">
        <v>0.79200000000000004</v>
      </c>
    </row>
    <row r="237" spans="1:33" x14ac:dyDescent="0.3">
      <c r="A237" s="123" t="s">
        <v>473</v>
      </c>
      <c r="B237" s="121" t="s">
        <v>474</v>
      </c>
      <c r="C237" s="121">
        <v>1</v>
      </c>
      <c r="D237" s="121">
        <v>0</v>
      </c>
      <c r="E237" s="124">
        <v>655</v>
      </c>
      <c r="F237" s="124">
        <v>534</v>
      </c>
      <c r="G237" s="124">
        <v>1630</v>
      </c>
      <c r="H237" s="124">
        <v>165</v>
      </c>
      <c r="I237" s="124">
        <v>165</v>
      </c>
      <c r="J237" s="124">
        <v>166</v>
      </c>
      <c r="K237" s="124">
        <v>496</v>
      </c>
      <c r="L237" s="128">
        <v>0.30430000000000001</v>
      </c>
      <c r="M237" s="124">
        <v>106</v>
      </c>
      <c r="N237" s="125">
        <v>49.777000000000001</v>
      </c>
      <c r="O237" s="124">
        <v>1</v>
      </c>
      <c r="P237" s="125">
        <v>0.28000000000000003</v>
      </c>
      <c r="Q237" s="124">
        <v>150</v>
      </c>
      <c r="R237" s="124">
        <v>0</v>
      </c>
      <c r="S237" s="124">
        <v>0</v>
      </c>
      <c r="T237" s="124">
        <v>564</v>
      </c>
      <c r="U237" s="124">
        <v>552</v>
      </c>
      <c r="V237" s="124">
        <v>555</v>
      </c>
      <c r="W237" s="124">
        <v>1671</v>
      </c>
      <c r="X237" s="124">
        <v>557</v>
      </c>
      <c r="Y237" s="124">
        <v>50</v>
      </c>
      <c r="Z237" s="124">
        <v>43</v>
      </c>
      <c r="AA237" s="124">
        <v>37</v>
      </c>
      <c r="AB237" s="124">
        <v>130</v>
      </c>
      <c r="AC237" s="124">
        <v>43</v>
      </c>
      <c r="AD237" s="128">
        <v>7.7799999999999994E-2</v>
      </c>
      <c r="AE237" s="124">
        <v>27</v>
      </c>
      <c r="AF237" s="124">
        <v>284</v>
      </c>
      <c r="AG237" s="125">
        <v>0.53100000000000003</v>
      </c>
    </row>
    <row r="238" spans="1:33" x14ac:dyDescent="0.3">
      <c r="A238" s="123" t="s">
        <v>475</v>
      </c>
      <c r="B238" s="121" t="s">
        <v>476</v>
      </c>
      <c r="C238" s="121">
        <v>1</v>
      </c>
      <c r="D238" s="121">
        <v>0</v>
      </c>
      <c r="E238" s="124">
        <v>1473</v>
      </c>
      <c r="F238" s="124">
        <v>1234</v>
      </c>
      <c r="G238" s="124">
        <v>3656</v>
      </c>
      <c r="H238" s="124">
        <v>593</v>
      </c>
      <c r="I238" s="124">
        <v>599</v>
      </c>
      <c r="J238" s="124">
        <v>545</v>
      </c>
      <c r="K238" s="124">
        <v>1737</v>
      </c>
      <c r="L238" s="128">
        <v>0.47510000000000002</v>
      </c>
      <c r="M238" s="124">
        <v>381</v>
      </c>
      <c r="N238" s="125">
        <v>56.348999999999997</v>
      </c>
      <c r="O238" s="124">
        <v>1</v>
      </c>
      <c r="P238" s="125">
        <v>6.0999999999999999E-2</v>
      </c>
      <c r="Q238" s="124">
        <v>75</v>
      </c>
      <c r="R238" s="124">
        <v>6</v>
      </c>
      <c r="S238" s="124">
        <v>3</v>
      </c>
      <c r="T238" s="124">
        <v>1403</v>
      </c>
      <c r="U238" s="124">
        <v>1373</v>
      </c>
      <c r="V238" s="124">
        <v>1380</v>
      </c>
      <c r="W238" s="124">
        <v>4156</v>
      </c>
      <c r="X238" s="124">
        <v>1385</v>
      </c>
      <c r="Y238" s="124">
        <v>192</v>
      </c>
      <c r="Z238" s="124">
        <v>181</v>
      </c>
      <c r="AA238" s="124">
        <v>197</v>
      </c>
      <c r="AB238" s="124">
        <v>570</v>
      </c>
      <c r="AC238" s="124">
        <v>190</v>
      </c>
      <c r="AD238" s="128">
        <v>0.13719999999999999</v>
      </c>
      <c r="AE238" s="124">
        <v>110</v>
      </c>
      <c r="AF238" s="124">
        <v>570</v>
      </c>
      <c r="AG238" s="125">
        <v>0.46100000000000002</v>
      </c>
    </row>
    <row r="239" spans="1:33" x14ac:dyDescent="0.3">
      <c r="A239" s="123" t="s">
        <v>477</v>
      </c>
      <c r="B239" s="121" t="s">
        <v>478</v>
      </c>
      <c r="C239" s="121">
        <v>1</v>
      </c>
      <c r="D239" s="121">
        <v>0</v>
      </c>
      <c r="E239" s="124">
        <v>475</v>
      </c>
      <c r="F239" s="124">
        <v>398</v>
      </c>
      <c r="G239" s="124">
        <v>1228</v>
      </c>
      <c r="H239" s="124">
        <v>218</v>
      </c>
      <c r="I239" s="124">
        <v>225</v>
      </c>
      <c r="J239" s="124">
        <v>222</v>
      </c>
      <c r="K239" s="124">
        <v>665</v>
      </c>
      <c r="L239" s="128">
        <v>0.54149999999999998</v>
      </c>
      <c r="M239" s="124">
        <v>140</v>
      </c>
      <c r="N239" s="125">
        <v>54.567</v>
      </c>
      <c r="O239" s="124">
        <v>1</v>
      </c>
      <c r="P239" s="125">
        <v>0.34699999999999998</v>
      </c>
      <c r="Q239" s="124">
        <v>138</v>
      </c>
      <c r="R239" s="124">
        <v>6</v>
      </c>
      <c r="S239" s="124">
        <v>3</v>
      </c>
      <c r="T239" s="124">
        <v>531</v>
      </c>
      <c r="U239" s="124">
        <v>521</v>
      </c>
      <c r="V239" s="124">
        <v>524</v>
      </c>
      <c r="W239" s="124">
        <v>1576</v>
      </c>
      <c r="X239" s="124">
        <v>525</v>
      </c>
      <c r="Y239" s="124">
        <v>107</v>
      </c>
      <c r="Z239" s="124">
        <v>98</v>
      </c>
      <c r="AA239" s="124">
        <v>91</v>
      </c>
      <c r="AB239" s="124">
        <v>296</v>
      </c>
      <c r="AC239" s="124">
        <v>99</v>
      </c>
      <c r="AD239" s="128">
        <v>0.18779999999999999</v>
      </c>
      <c r="AE239" s="124">
        <v>49</v>
      </c>
      <c r="AF239" s="124">
        <v>331</v>
      </c>
      <c r="AG239" s="125">
        <v>0.83099999999999996</v>
      </c>
    </row>
    <row r="240" spans="1:33" x14ac:dyDescent="0.3">
      <c r="A240" s="123" t="s">
        <v>479</v>
      </c>
      <c r="B240" s="121" t="s">
        <v>480</v>
      </c>
      <c r="C240" s="121">
        <v>1</v>
      </c>
      <c r="D240" s="121">
        <v>0</v>
      </c>
      <c r="E240" s="124">
        <v>2080</v>
      </c>
      <c r="F240" s="124">
        <v>1651</v>
      </c>
      <c r="G240" s="124">
        <v>5052</v>
      </c>
      <c r="H240" s="124">
        <v>899</v>
      </c>
      <c r="I240" s="124">
        <v>921</v>
      </c>
      <c r="J240" s="124">
        <v>818</v>
      </c>
      <c r="K240" s="124">
        <v>2638</v>
      </c>
      <c r="L240" s="128">
        <v>0.5222</v>
      </c>
      <c r="M240" s="124">
        <v>560</v>
      </c>
      <c r="N240" s="125">
        <v>40.206000000000003</v>
      </c>
      <c r="O240" s="124">
        <v>1</v>
      </c>
      <c r="P240" s="125">
        <v>0</v>
      </c>
      <c r="Q240" s="124">
        <v>0</v>
      </c>
      <c r="R240" s="124">
        <v>28</v>
      </c>
      <c r="S240" s="124">
        <v>14</v>
      </c>
      <c r="T240" s="124">
        <v>1967</v>
      </c>
      <c r="U240" s="124">
        <v>1926</v>
      </c>
      <c r="V240" s="124">
        <v>1937</v>
      </c>
      <c r="W240" s="124">
        <v>5830</v>
      </c>
      <c r="X240" s="124">
        <v>1943</v>
      </c>
      <c r="Y240" s="124">
        <v>338</v>
      </c>
      <c r="Z240" s="124">
        <v>307</v>
      </c>
      <c r="AA240" s="124">
        <v>283</v>
      </c>
      <c r="AB240" s="124">
        <v>928</v>
      </c>
      <c r="AC240" s="124">
        <v>309</v>
      </c>
      <c r="AD240" s="128">
        <v>0.15920000000000001</v>
      </c>
      <c r="AE240" s="124">
        <v>171</v>
      </c>
      <c r="AF240" s="124">
        <v>747</v>
      </c>
      <c r="AG240" s="125">
        <v>0.45200000000000001</v>
      </c>
    </row>
    <row r="241" spans="1:33" x14ac:dyDescent="0.3">
      <c r="A241" s="123" t="s">
        <v>481</v>
      </c>
      <c r="B241" s="121" t="s">
        <v>482</v>
      </c>
      <c r="C241" s="121">
        <v>1</v>
      </c>
      <c r="D241" s="121">
        <v>0</v>
      </c>
      <c r="E241" s="124">
        <v>475</v>
      </c>
      <c r="F241" s="124">
        <v>387</v>
      </c>
      <c r="G241" s="124">
        <v>1179</v>
      </c>
      <c r="H241" s="124">
        <v>204</v>
      </c>
      <c r="I241" s="124">
        <v>221</v>
      </c>
      <c r="J241" s="124">
        <v>204</v>
      </c>
      <c r="K241" s="124">
        <v>629</v>
      </c>
      <c r="L241" s="128">
        <v>0.53349999999999997</v>
      </c>
      <c r="M241" s="124">
        <v>134</v>
      </c>
      <c r="N241" s="125">
        <v>43.591000000000001</v>
      </c>
      <c r="O241" s="124">
        <v>1</v>
      </c>
      <c r="P241" s="125">
        <v>0.316</v>
      </c>
      <c r="Q241" s="124">
        <v>122</v>
      </c>
      <c r="R241" s="124">
        <v>2</v>
      </c>
      <c r="S241" s="124">
        <v>1</v>
      </c>
      <c r="T241" s="124">
        <v>409</v>
      </c>
      <c r="U241" s="124">
        <v>400</v>
      </c>
      <c r="V241" s="124">
        <v>403</v>
      </c>
      <c r="W241" s="124">
        <v>1212</v>
      </c>
      <c r="X241" s="124">
        <v>404</v>
      </c>
      <c r="Y241" s="124">
        <v>73</v>
      </c>
      <c r="Z241" s="124">
        <v>59</v>
      </c>
      <c r="AA241" s="124">
        <v>61</v>
      </c>
      <c r="AB241" s="124">
        <v>193</v>
      </c>
      <c r="AC241" s="124">
        <v>64</v>
      </c>
      <c r="AD241" s="128">
        <v>0.15920000000000001</v>
      </c>
      <c r="AE241" s="124">
        <v>40</v>
      </c>
      <c r="AF241" s="124">
        <v>298</v>
      </c>
      <c r="AG241" s="125">
        <v>0.77</v>
      </c>
    </row>
    <row r="242" spans="1:33" x14ac:dyDescent="0.3">
      <c r="A242" s="123" t="s">
        <v>483</v>
      </c>
      <c r="B242" s="121" t="s">
        <v>484</v>
      </c>
      <c r="C242" s="121">
        <v>1</v>
      </c>
      <c r="D242" s="121">
        <v>0</v>
      </c>
      <c r="E242" s="124">
        <v>2294</v>
      </c>
      <c r="F242" s="124">
        <v>1834</v>
      </c>
      <c r="G242" s="124">
        <v>5526</v>
      </c>
      <c r="H242" s="124">
        <v>718</v>
      </c>
      <c r="I242" s="124">
        <v>749</v>
      </c>
      <c r="J242" s="124">
        <v>717</v>
      </c>
      <c r="K242" s="124">
        <v>2184</v>
      </c>
      <c r="L242" s="128">
        <v>0.3952</v>
      </c>
      <c r="M242" s="124">
        <v>471</v>
      </c>
      <c r="N242" s="125">
        <v>63.697000000000003</v>
      </c>
      <c r="O242" s="124">
        <v>1</v>
      </c>
      <c r="P242" s="125">
        <v>0</v>
      </c>
      <c r="Q242" s="124">
        <v>0</v>
      </c>
      <c r="R242" s="124">
        <v>4</v>
      </c>
      <c r="S242" s="124">
        <v>2</v>
      </c>
      <c r="T242" s="124">
        <v>1948</v>
      </c>
      <c r="U242" s="124">
        <v>1907</v>
      </c>
      <c r="V242" s="124">
        <v>1917</v>
      </c>
      <c r="W242" s="124">
        <v>5772</v>
      </c>
      <c r="X242" s="124">
        <v>1924</v>
      </c>
      <c r="Y242" s="124">
        <v>166</v>
      </c>
      <c r="Z242" s="124">
        <v>239</v>
      </c>
      <c r="AA242" s="124">
        <v>169</v>
      </c>
      <c r="AB242" s="124">
        <v>574</v>
      </c>
      <c r="AC242" s="124">
        <v>191</v>
      </c>
      <c r="AD242" s="128">
        <v>9.9400000000000002E-2</v>
      </c>
      <c r="AE242" s="124">
        <v>118</v>
      </c>
      <c r="AF242" s="124">
        <v>592</v>
      </c>
      <c r="AG242" s="125">
        <v>0.32200000000000001</v>
      </c>
    </row>
    <row r="243" spans="1:33" x14ac:dyDescent="0.3">
      <c r="A243" s="123" t="s">
        <v>485</v>
      </c>
      <c r="B243" s="121" t="s">
        <v>486</v>
      </c>
      <c r="C243" s="121">
        <v>1</v>
      </c>
      <c r="D243" s="121">
        <v>0</v>
      </c>
      <c r="E243" s="124">
        <v>4044</v>
      </c>
      <c r="F243" s="124">
        <v>3454</v>
      </c>
      <c r="G243" s="124">
        <v>10218</v>
      </c>
      <c r="H243" s="124">
        <v>781</v>
      </c>
      <c r="I243" s="124">
        <v>847</v>
      </c>
      <c r="J243" s="124">
        <v>850</v>
      </c>
      <c r="K243" s="124">
        <v>2478</v>
      </c>
      <c r="L243" s="128">
        <v>0.24249999999999999</v>
      </c>
      <c r="M243" s="124">
        <v>544</v>
      </c>
      <c r="N243" s="125">
        <v>8.06</v>
      </c>
      <c r="O243" s="124">
        <v>1</v>
      </c>
      <c r="P243" s="125">
        <v>0</v>
      </c>
      <c r="Q243" s="124">
        <v>0</v>
      </c>
      <c r="R243" s="124">
        <v>180</v>
      </c>
      <c r="S243" s="124">
        <v>95</v>
      </c>
      <c r="T243" s="124">
        <v>3898</v>
      </c>
      <c r="U243" s="124">
        <v>3802</v>
      </c>
      <c r="V243" s="124">
        <v>3796</v>
      </c>
      <c r="W243" s="124">
        <v>11496</v>
      </c>
      <c r="X243" s="124">
        <v>3832</v>
      </c>
      <c r="Y243" s="124">
        <v>231</v>
      </c>
      <c r="Z243" s="124">
        <v>190</v>
      </c>
      <c r="AA243" s="124">
        <v>202</v>
      </c>
      <c r="AB243" s="124">
        <v>623</v>
      </c>
      <c r="AC243" s="124">
        <v>208</v>
      </c>
      <c r="AD243" s="128">
        <v>5.4199999999999998E-2</v>
      </c>
      <c r="AE243" s="124">
        <v>122</v>
      </c>
      <c r="AF243" s="124">
        <v>762</v>
      </c>
      <c r="AG243" s="125">
        <v>0.22</v>
      </c>
    </row>
    <row r="244" spans="1:33" x14ac:dyDescent="0.3">
      <c r="A244" s="123" t="s">
        <v>487</v>
      </c>
      <c r="B244" s="121" t="s">
        <v>488</v>
      </c>
      <c r="C244" s="121">
        <v>1</v>
      </c>
      <c r="D244" s="121">
        <v>0</v>
      </c>
      <c r="E244" s="124">
        <v>4564</v>
      </c>
      <c r="F244" s="124">
        <v>3738</v>
      </c>
      <c r="G244" s="124">
        <v>10738</v>
      </c>
      <c r="H244" s="124">
        <v>1688</v>
      </c>
      <c r="I244" s="124">
        <v>2184</v>
      </c>
      <c r="J244" s="124">
        <v>2109</v>
      </c>
      <c r="K244" s="124">
        <v>5981</v>
      </c>
      <c r="L244" s="128">
        <v>0.55700000000000005</v>
      </c>
      <c r="M244" s="124">
        <v>1353</v>
      </c>
      <c r="N244" s="125">
        <v>19.673999999999999</v>
      </c>
      <c r="O244" s="124">
        <v>1</v>
      </c>
      <c r="P244" s="125">
        <v>0</v>
      </c>
      <c r="Q244" s="124">
        <v>0</v>
      </c>
      <c r="R244" s="124">
        <v>193</v>
      </c>
      <c r="S244" s="124">
        <v>102</v>
      </c>
      <c r="T244" s="124">
        <v>4610</v>
      </c>
      <c r="U244" s="124">
        <v>4498</v>
      </c>
      <c r="V244" s="124">
        <v>4490</v>
      </c>
      <c r="W244" s="124">
        <v>13598</v>
      </c>
      <c r="X244" s="124">
        <v>4533</v>
      </c>
      <c r="Y244" s="124">
        <v>570</v>
      </c>
      <c r="Z244" s="124">
        <v>600</v>
      </c>
      <c r="AA244" s="124">
        <v>547</v>
      </c>
      <c r="AB244" s="124">
        <v>1717</v>
      </c>
      <c r="AC244" s="124">
        <v>572</v>
      </c>
      <c r="AD244" s="128">
        <v>0.1263</v>
      </c>
      <c r="AE244" s="124">
        <v>307</v>
      </c>
      <c r="AF244" s="124">
        <v>1763</v>
      </c>
      <c r="AG244" s="125">
        <v>0.47099999999999997</v>
      </c>
    </row>
    <row r="245" spans="1:33" x14ac:dyDescent="0.3">
      <c r="A245" s="123" t="s">
        <v>489</v>
      </c>
      <c r="B245" s="121" t="s">
        <v>490</v>
      </c>
      <c r="C245" s="121">
        <v>1</v>
      </c>
      <c r="D245" s="121">
        <v>0</v>
      </c>
      <c r="E245" s="124">
        <v>11815</v>
      </c>
      <c r="F245" s="124">
        <v>10146</v>
      </c>
      <c r="G245" s="124">
        <v>29540</v>
      </c>
      <c r="H245" s="124">
        <v>6173</v>
      </c>
      <c r="I245" s="124">
        <v>6064</v>
      </c>
      <c r="J245" s="124">
        <v>5952</v>
      </c>
      <c r="K245" s="124">
        <v>18189</v>
      </c>
      <c r="L245" s="128">
        <v>0.61570000000000003</v>
      </c>
      <c r="M245" s="124">
        <v>4060</v>
      </c>
      <c r="N245" s="125">
        <v>30.588999999999999</v>
      </c>
      <c r="O245" s="124">
        <v>1</v>
      </c>
      <c r="P245" s="125">
        <v>0</v>
      </c>
      <c r="Q245" s="124">
        <v>0</v>
      </c>
      <c r="R245" s="124">
        <v>700</v>
      </c>
      <c r="S245" s="124">
        <v>371</v>
      </c>
      <c r="T245" s="124">
        <v>12277</v>
      </c>
      <c r="U245" s="124">
        <v>11979</v>
      </c>
      <c r="V245" s="124">
        <v>11960</v>
      </c>
      <c r="W245" s="124">
        <v>36216</v>
      </c>
      <c r="X245" s="124">
        <v>12072</v>
      </c>
      <c r="Y245" s="124">
        <v>1846</v>
      </c>
      <c r="Z245" s="124">
        <v>1773</v>
      </c>
      <c r="AA245" s="124">
        <v>1670</v>
      </c>
      <c r="AB245" s="124">
        <v>5289</v>
      </c>
      <c r="AC245" s="124">
        <v>1763</v>
      </c>
      <c r="AD245" s="128">
        <v>0.14599999999999999</v>
      </c>
      <c r="AE245" s="124">
        <v>963</v>
      </c>
      <c r="AF245" s="124">
        <v>5395</v>
      </c>
      <c r="AG245" s="125">
        <v>0.53100000000000003</v>
      </c>
    </row>
    <row r="246" spans="1:33" x14ac:dyDescent="0.3">
      <c r="A246" s="123" t="s">
        <v>491</v>
      </c>
      <c r="B246" s="121" t="s">
        <v>492</v>
      </c>
      <c r="C246" s="121">
        <v>1</v>
      </c>
      <c r="D246" s="121">
        <v>0</v>
      </c>
      <c r="E246" s="124">
        <v>3145</v>
      </c>
      <c r="F246" s="124">
        <v>2787</v>
      </c>
      <c r="G246" s="124">
        <v>8040</v>
      </c>
      <c r="H246" s="124">
        <v>1571</v>
      </c>
      <c r="I246" s="124">
        <v>1647</v>
      </c>
      <c r="J246" s="124">
        <v>1671</v>
      </c>
      <c r="K246" s="124">
        <v>4889</v>
      </c>
      <c r="L246" s="128">
        <v>0.60809999999999997</v>
      </c>
      <c r="M246" s="124">
        <v>1102</v>
      </c>
      <c r="N246" s="125">
        <v>9.3239999999999998</v>
      </c>
      <c r="O246" s="124">
        <v>1</v>
      </c>
      <c r="P246" s="125">
        <v>0</v>
      </c>
      <c r="Q246" s="124">
        <v>0</v>
      </c>
      <c r="R246" s="124">
        <v>136</v>
      </c>
      <c r="S246" s="124">
        <v>72</v>
      </c>
      <c r="T246" s="124">
        <v>3306</v>
      </c>
      <c r="U246" s="124">
        <v>3227</v>
      </c>
      <c r="V246" s="124">
        <v>3222</v>
      </c>
      <c r="W246" s="124">
        <v>9755</v>
      </c>
      <c r="X246" s="124">
        <v>3252</v>
      </c>
      <c r="Y246" s="124">
        <v>571</v>
      </c>
      <c r="Z246" s="124">
        <v>536</v>
      </c>
      <c r="AA246" s="124">
        <v>456</v>
      </c>
      <c r="AB246" s="124">
        <v>1563</v>
      </c>
      <c r="AC246" s="124">
        <v>521</v>
      </c>
      <c r="AD246" s="128">
        <v>0.16020000000000001</v>
      </c>
      <c r="AE246" s="124">
        <v>290</v>
      </c>
      <c r="AF246" s="124">
        <v>1465</v>
      </c>
      <c r="AG246" s="125">
        <v>0.52500000000000002</v>
      </c>
    </row>
    <row r="247" spans="1:33" x14ac:dyDescent="0.3">
      <c r="A247" s="123" t="s">
        <v>493</v>
      </c>
      <c r="B247" s="121" t="s">
        <v>494</v>
      </c>
      <c r="C247" s="121">
        <v>1</v>
      </c>
      <c r="D247" s="121">
        <v>0</v>
      </c>
      <c r="E247" s="124">
        <v>4308</v>
      </c>
      <c r="F247" s="124">
        <v>3636</v>
      </c>
      <c r="G247" s="124">
        <v>10730</v>
      </c>
      <c r="H247" s="124">
        <v>1271</v>
      </c>
      <c r="I247" s="124">
        <v>1231</v>
      </c>
      <c r="J247" s="124">
        <v>1268</v>
      </c>
      <c r="K247" s="124">
        <v>3770</v>
      </c>
      <c r="L247" s="128">
        <v>0.35139999999999999</v>
      </c>
      <c r="M247" s="124">
        <v>830</v>
      </c>
      <c r="N247" s="125">
        <v>6.968</v>
      </c>
      <c r="O247" s="124">
        <v>1</v>
      </c>
      <c r="P247" s="125">
        <v>0</v>
      </c>
      <c r="Q247" s="124">
        <v>0</v>
      </c>
      <c r="R247" s="124">
        <v>110</v>
      </c>
      <c r="S247" s="124">
        <v>58</v>
      </c>
      <c r="T247" s="124">
        <v>3950</v>
      </c>
      <c r="U247" s="124">
        <v>3854</v>
      </c>
      <c r="V247" s="124">
        <v>3849</v>
      </c>
      <c r="W247" s="124">
        <v>11653</v>
      </c>
      <c r="X247" s="124">
        <v>3884</v>
      </c>
      <c r="Y247" s="124">
        <v>412</v>
      </c>
      <c r="Z247" s="124">
        <v>329</v>
      </c>
      <c r="AA247" s="124">
        <v>313</v>
      </c>
      <c r="AB247" s="124">
        <v>1054</v>
      </c>
      <c r="AC247" s="124">
        <v>351</v>
      </c>
      <c r="AD247" s="128">
        <v>9.0399999999999994E-2</v>
      </c>
      <c r="AE247" s="124">
        <v>214</v>
      </c>
      <c r="AF247" s="124">
        <v>1103</v>
      </c>
      <c r="AG247" s="125">
        <v>0.30299999999999999</v>
      </c>
    </row>
    <row r="248" spans="1:33" x14ac:dyDescent="0.3">
      <c r="A248" s="123" t="s">
        <v>495</v>
      </c>
      <c r="B248" s="121" t="s">
        <v>496</v>
      </c>
      <c r="C248" s="121">
        <v>1</v>
      </c>
      <c r="D248" s="121">
        <v>0</v>
      </c>
      <c r="E248" s="124">
        <v>2418</v>
      </c>
      <c r="F248" s="124">
        <v>2067</v>
      </c>
      <c r="G248" s="124">
        <v>6078</v>
      </c>
      <c r="H248" s="124">
        <v>389</v>
      </c>
      <c r="I248" s="124">
        <v>414</v>
      </c>
      <c r="J248" s="124">
        <v>444</v>
      </c>
      <c r="K248" s="124">
        <v>1247</v>
      </c>
      <c r="L248" s="128">
        <v>0.20519999999999999</v>
      </c>
      <c r="M248" s="124">
        <v>276</v>
      </c>
      <c r="N248" s="125">
        <v>73.459999999999994</v>
      </c>
      <c r="O248" s="124">
        <v>1</v>
      </c>
      <c r="P248" s="125">
        <v>0</v>
      </c>
      <c r="Q248" s="124">
        <v>0</v>
      </c>
      <c r="R248" s="124">
        <v>38</v>
      </c>
      <c r="S248" s="124">
        <v>20</v>
      </c>
      <c r="T248" s="124">
        <v>2384</v>
      </c>
      <c r="U248" s="124">
        <v>2332</v>
      </c>
      <c r="V248" s="124">
        <v>2327</v>
      </c>
      <c r="W248" s="124">
        <v>7043</v>
      </c>
      <c r="X248" s="124">
        <v>2348</v>
      </c>
      <c r="Y248" s="124">
        <v>131</v>
      </c>
      <c r="Z248" s="124">
        <v>110</v>
      </c>
      <c r="AA248" s="124">
        <v>98</v>
      </c>
      <c r="AB248" s="124">
        <v>339</v>
      </c>
      <c r="AC248" s="124">
        <v>113</v>
      </c>
      <c r="AD248" s="128">
        <v>4.8099999999999997E-2</v>
      </c>
      <c r="AE248" s="124">
        <v>65</v>
      </c>
      <c r="AF248" s="124">
        <v>362</v>
      </c>
      <c r="AG248" s="125">
        <v>0.17499999999999999</v>
      </c>
    </row>
    <row r="249" spans="1:33" x14ac:dyDescent="0.3">
      <c r="A249" s="123" t="s">
        <v>497</v>
      </c>
      <c r="B249" s="121" t="s">
        <v>498</v>
      </c>
      <c r="C249" s="121">
        <v>1</v>
      </c>
      <c r="D249" s="121">
        <v>0</v>
      </c>
      <c r="E249" s="124">
        <v>4097</v>
      </c>
      <c r="F249" s="124">
        <v>3513</v>
      </c>
      <c r="G249" s="124">
        <v>10490</v>
      </c>
      <c r="H249" s="124">
        <v>1298</v>
      </c>
      <c r="I249" s="124">
        <v>1375</v>
      </c>
      <c r="J249" s="124">
        <v>1351</v>
      </c>
      <c r="K249" s="124">
        <v>4024</v>
      </c>
      <c r="L249" s="128">
        <v>0.3836</v>
      </c>
      <c r="M249" s="124">
        <v>876</v>
      </c>
      <c r="N249" s="125">
        <v>36.646999999999998</v>
      </c>
      <c r="O249" s="124">
        <v>1</v>
      </c>
      <c r="P249" s="125">
        <v>0</v>
      </c>
      <c r="Q249" s="124">
        <v>0</v>
      </c>
      <c r="R249" s="124">
        <v>128</v>
      </c>
      <c r="S249" s="124">
        <v>67</v>
      </c>
      <c r="T249" s="124">
        <v>3945</v>
      </c>
      <c r="U249" s="124">
        <v>3850</v>
      </c>
      <c r="V249" s="124">
        <v>3843</v>
      </c>
      <c r="W249" s="124">
        <v>11638</v>
      </c>
      <c r="X249" s="124">
        <v>3879</v>
      </c>
      <c r="Y249" s="124">
        <v>358</v>
      </c>
      <c r="Z249" s="124">
        <v>363</v>
      </c>
      <c r="AA249" s="124">
        <v>299</v>
      </c>
      <c r="AB249" s="124">
        <v>1020</v>
      </c>
      <c r="AC249" s="124">
        <v>340</v>
      </c>
      <c r="AD249" s="128">
        <v>8.7599999999999997E-2</v>
      </c>
      <c r="AE249" s="124">
        <v>200</v>
      </c>
      <c r="AF249" s="124">
        <v>1145</v>
      </c>
      <c r="AG249" s="125">
        <v>0.32500000000000001</v>
      </c>
    </row>
    <row r="250" spans="1:33" x14ac:dyDescent="0.3">
      <c r="A250" s="123" t="s">
        <v>499</v>
      </c>
      <c r="B250" s="121" t="s">
        <v>500</v>
      </c>
      <c r="C250" s="121">
        <v>1</v>
      </c>
      <c r="D250" s="121">
        <v>0</v>
      </c>
      <c r="E250" s="124">
        <v>4775</v>
      </c>
      <c r="F250" s="124">
        <v>4046</v>
      </c>
      <c r="G250" s="124">
        <v>12259</v>
      </c>
      <c r="H250" s="124">
        <v>1069</v>
      </c>
      <c r="I250" s="124">
        <v>1147</v>
      </c>
      <c r="J250" s="124">
        <v>1240</v>
      </c>
      <c r="K250" s="124">
        <v>3456</v>
      </c>
      <c r="L250" s="128">
        <v>0.28189999999999998</v>
      </c>
      <c r="M250" s="124">
        <v>741</v>
      </c>
      <c r="N250" s="125">
        <v>67.058000000000007</v>
      </c>
      <c r="O250" s="124">
        <v>1</v>
      </c>
      <c r="P250" s="125">
        <v>0</v>
      </c>
      <c r="Q250" s="124">
        <v>0</v>
      </c>
      <c r="R250" s="124">
        <v>37</v>
      </c>
      <c r="S250" s="124">
        <v>19</v>
      </c>
      <c r="T250" s="124">
        <v>4841</v>
      </c>
      <c r="U250" s="124">
        <v>4724</v>
      </c>
      <c r="V250" s="124">
        <v>4716</v>
      </c>
      <c r="W250" s="124">
        <v>14281</v>
      </c>
      <c r="X250" s="124">
        <v>4760</v>
      </c>
      <c r="Y250" s="124">
        <v>321</v>
      </c>
      <c r="Z250" s="124">
        <v>303</v>
      </c>
      <c r="AA250" s="124">
        <v>287</v>
      </c>
      <c r="AB250" s="124">
        <v>911</v>
      </c>
      <c r="AC250" s="124">
        <v>304</v>
      </c>
      <c r="AD250" s="128">
        <v>6.3799999999999996E-2</v>
      </c>
      <c r="AE250" s="124">
        <v>168</v>
      </c>
      <c r="AF250" s="124">
        <v>930</v>
      </c>
      <c r="AG250" s="125">
        <v>0.22900000000000001</v>
      </c>
    </row>
    <row r="251" spans="1:33" x14ac:dyDescent="0.3">
      <c r="A251" s="123" t="s">
        <v>501</v>
      </c>
      <c r="B251" s="121" t="s">
        <v>502</v>
      </c>
      <c r="C251" s="121">
        <v>1</v>
      </c>
      <c r="D251" s="121">
        <v>0</v>
      </c>
      <c r="E251" s="124">
        <v>5471</v>
      </c>
      <c r="F251" s="124">
        <v>4715</v>
      </c>
      <c r="G251" s="124">
        <v>13721</v>
      </c>
      <c r="H251" s="124">
        <v>951</v>
      </c>
      <c r="I251" s="124">
        <v>1056</v>
      </c>
      <c r="J251" s="124">
        <v>1064</v>
      </c>
      <c r="K251" s="124">
        <v>3071</v>
      </c>
      <c r="L251" s="128">
        <v>0.2238</v>
      </c>
      <c r="M251" s="124">
        <v>686</v>
      </c>
      <c r="N251" s="125">
        <v>25.817</v>
      </c>
      <c r="O251" s="124">
        <v>1</v>
      </c>
      <c r="P251" s="125">
        <v>0</v>
      </c>
      <c r="Q251" s="124">
        <v>0</v>
      </c>
      <c r="R251" s="124">
        <v>117</v>
      </c>
      <c r="S251" s="124">
        <v>62</v>
      </c>
      <c r="T251" s="124">
        <v>5305</v>
      </c>
      <c r="U251" s="124">
        <v>5177</v>
      </c>
      <c r="V251" s="124">
        <v>5170</v>
      </c>
      <c r="W251" s="124">
        <v>15652</v>
      </c>
      <c r="X251" s="124">
        <v>5217</v>
      </c>
      <c r="Y251" s="124">
        <v>249</v>
      </c>
      <c r="Z251" s="124">
        <v>232</v>
      </c>
      <c r="AA251" s="124">
        <v>216</v>
      </c>
      <c r="AB251" s="124">
        <v>697</v>
      </c>
      <c r="AC251" s="124">
        <v>232</v>
      </c>
      <c r="AD251" s="128">
        <v>4.4499999999999998E-2</v>
      </c>
      <c r="AE251" s="124">
        <v>136</v>
      </c>
      <c r="AF251" s="124">
        <v>885</v>
      </c>
      <c r="AG251" s="125">
        <v>0.187</v>
      </c>
    </row>
    <row r="252" spans="1:33" x14ac:dyDescent="0.3">
      <c r="A252" s="123" t="s">
        <v>503</v>
      </c>
      <c r="B252" s="121" t="s">
        <v>504</v>
      </c>
      <c r="C252" s="121">
        <v>1</v>
      </c>
      <c r="D252" s="121">
        <v>0</v>
      </c>
      <c r="E252" s="124">
        <v>6399</v>
      </c>
      <c r="F252" s="124">
        <v>5202</v>
      </c>
      <c r="G252" s="124">
        <v>15897</v>
      </c>
      <c r="H252" s="124">
        <v>1360</v>
      </c>
      <c r="I252" s="124">
        <v>1281</v>
      </c>
      <c r="J252" s="124">
        <v>1260</v>
      </c>
      <c r="K252" s="124">
        <v>3901</v>
      </c>
      <c r="L252" s="128">
        <v>0.24540000000000001</v>
      </c>
      <c r="M252" s="124">
        <v>830</v>
      </c>
      <c r="N252" s="125">
        <v>26.501999999999999</v>
      </c>
      <c r="O252" s="124">
        <v>1</v>
      </c>
      <c r="P252" s="125">
        <v>0</v>
      </c>
      <c r="Q252" s="124">
        <v>0</v>
      </c>
      <c r="R252" s="124">
        <v>111</v>
      </c>
      <c r="S252" s="124">
        <v>58</v>
      </c>
      <c r="T252" s="124">
        <v>6341</v>
      </c>
      <c r="U252" s="124">
        <v>6188</v>
      </c>
      <c r="V252" s="124">
        <v>6178</v>
      </c>
      <c r="W252" s="124">
        <v>18707</v>
      </c>
      <c r="X252" s="124">
        <v>6236</v>
      </c>
      <c r="Y252" s="124">
        <v>394</v>
      </c>
      <c r="Z252" s="124">
        <v>336</v>
      </c>
      <c r="AA252" s="124">
        <v>315</v>
      </c>
      <c r="AB252" s="124">
        <v>1045</v>
      </c>
      <c r="AC252" s="124">
        <v>348</v>
      </c>
      <c r="AD252" s="128">
        <v>5.5899999999999998E-2</v>
      </c>
      <c r="AE252" s="124">
        <v>189</v>
      </c>
      <c r="AF252" s="124">
        <v>1079</v>
      </c>
      <c r="AG252" s="125">
        <v>0.20699999999999999</v>
      </c>
    </row>
    <row r="253" spans="1:33" x14ac:dyDescent="0.3">
      <c r="A253" s="123" t="s">
        <v>505</v>
      </c>
      <c r="B253" s="121" t="s">
        <v>506</v>
      </c>
      <c r="C253" s="121">
        <v>1</v>
      </c>
      <c r="D253" s="121">
        <v>0</v>
      </c>
      <c r="E253" s="124">
        <v>1103</v>
      </c>
      <c r="F253" s="124">
        <v>909</v>
      </c>
      <c r="G253" s="124">
        <v>2790</v>
      </c>
      <c r="H253" s="124">
        <v>532</v>
      </c>
      <c r="I253" s="124">
        <v>512</v>
      </c>
      <c r="J253" s="124">
        <v>504</v>
      </c>
      <c r="K253" s="124">
        <v>1548</v>
      </c>
      <c r="L253" s="128">
        <v>0.55479999999999996</v>
      </c>
      <c r="M253" s="124">
        <v>328</v>
      </c>
      <c r="N253" s="125">
        <v>2.8740000000000001</v>
      </c>
      <c r="O253" s="124">
        <v>1</v>
      </c>
      <c r="P253" s="125">
        <v>0</v>
      </c>
      <c r="Q253" s="124">
        <v>0</v>
      </c>
      <c r="R253" s="124">
        <v>30</v>
      </c>
      <c r="S253" s="124">
        <v>15</v>
      </c>
      <c r="T253" s="124">
        <v>1178</v>
      </c>
      <c r="U253" s="124">
        <v>1149</v>
      </c>
      <c r="V253" s="124">
        <v>1147</v>
      </c>
      <c r="W253" s="124">
        <v>3474</v>
      </c>
      <c r="X253" s="124">
        <v>1158</v>
      </c>
      <c r="Y253" s="124">
        <v>191</v>
      </c>
      <c r="Z253" s="124">
        <v>161</v>
      </c>
      <c r="AA253" s="124">
        <v>159</v>
      </c>
      <c r="AB253" s="124">
        <v>511</v>
      </c>
      <c r="AC253" s="124">
        <v>170</v>
      </c>
      <c r="AD253" s="128">
        <v>0.14710000000000001</v>
      </c>
      <c r="AE253" s="124">
        <v>87</v>
      </c>
      <c r="AF253" s="124">
        <v>432</v>
      </c>
      <c r="AG253" s="125">
        <v>0.47499999999999998</v>
      </c>
    </row>
    <row r="254" spans="1:33" x14ac:dyDescent="0.3">
      <c r="A254" s="123" t="s">
        <v>507</v>
      </c>
      <c r="B254" s="121" t="s">
        <v>508</v>
      </c>
      <c r="C254" s="121">
        <v>1</v>
      </c>
      <c r="D254" s="121">
        <v>0</v>
      </c>
      <c r="E254" s="124">
        <v>6470</v>
      </c>
      <c r="F254" s="124">
        <v>5556</v>
      </c>
      <c r="G254" s="124">
        <v>16546</v>
      </c>
      <c r="H254" s="124">
        <v>209</v>
      </c>
      <c r="I254" s="124">
        <v>172</v>
      </c>
      <c r="J254" s="124">
        <v>184</v>
      </c>
      <c r="K254" s="124">
        <v>565</v>
      </c>
      <c r="L254" s="128">
        <v>3.4099999999999998E-2</v>
      </c>
      <c r="M254" s="124">
        <v>124</v>
      </c>
      <c r="N254" s="125">
        <v>31.646000000000001</v>
      </c>
      <c r="O254" s="124">
        <v>1</v>
      </c>
      <c r="P254" s="125">
        <v>0</v>
      </c>
      <c r="Q254" s="124">
        <v>0</v>
      </c>
      <c r="R254" s="124">
        <v>72</v>
      </c>
      <c r="S254" s="124">
        <v>38</v>
      </c>
      <c r="T254" s="124">
        <v>6465</v>
      </c>
      <c r="U254" s="124">
        <v>6308</v>
      </c>
      <c r="V254" s="124">
        <v>6297</v>
      </c>
      <c r="W254" s="124">
        <v>19070</v>
      </c>
      <c r="X254" s="124">
        <v>6357</v>
      </c>
      <c r="Y254" s="124">
        <v>234</v>
      </c>
      <c r="Z254" s="124">
        <v>201</v>
      </c>
      <c r="AA254" s="124">
        <v>182</v>
      </c>
      <c r="AB254" s="124">
        <v>617</v>
      </c>
      <c r="AC254" s="124">
        <v>206</v>
      </c>
      <c r="AD254" s="128">
        <v>3.2399999999999998E-2</v>
      </c>
      <c r="AE254" s="124">
        <v>117</v>
      </c>
      <c r="AF254" s="124">
        <v>279</v>
      </c>
      <c r="AG254" s="125">
        <v>0.05</v>
      </c>
    </row>
    <row r="255" spans="1:33" x14ac:dyDescent="0.3">
      <c r="A255" s="123" t="s">
        <v>509</v>
      </c>
      <c r="B255" s="121" t="s">
        <v>510</v>
      </c>
      <c r="C255" s="121">
        <v>1</v>
      </c>
      <c r="D255" s="121">
        <v>0</v>
      </c>
      <c r="E255" s="124">
        <v>4438</v>
      </c>
      <c r="F255" s="124">
        <v>3776</v>
      </c>
      <c r="G255" s="124">
        <v>11089</v>
      </c>
      <c r="H255" s="124">
        <v>1190</v>
      </c>
      <c r="I255" s="124">
        <v>1208</v>
      </c>
      <c r="J255" s="124">
        <v>1300</v>
      </c>
      <c r="K255" s="124">
        <v>3698</v>
      </c>
      <c r="L255" s="128">
        <v>0.33350000000000002</v>
      </c>
      <c r="M255" s="124">
        <v>819</v>
      </c>
      <c r="N255" s="125">
        <v>51.755000000000003</v>
      </c>
      <c r="O255" s="124">
        <v>1</v>
      </c>
      <c r="P255" s="125">
        <v>0</v>
      </c>
      <c r="Q255" s="124">
        <v>0</v>
      </c>
      <c r="R255" s="124">
        <v>74</v>
      </c>
      <c r="S255" s="124">
        <v>39</v>
      </c>
      <c r="T255" s="124">
        <v>4441</v>
      </c>
      <c r="U255" s="124">
        <v>4333</v>
      </c>
      <c r="V255" s="124">
        <v>4326</v>
      </c>
      <c r="W255" s="124">
        <v>13100</v>
      </c>
      <c r="X255" s="124">
        <v>4367</v>
      </c>
      <c r="Y255" s="124">
        <v>420</v>
      </c>
      <c r="Z255" s="124">
        <v>390</v>
      </c>
      <c r="AA255" s="124">
        <v>363</v>
      </c>
      <c r="AB255" s="124">
        <v>1173</v>
      </c>
      <c r="AC255" s="124">
        <v>391</v>
      </c>
      <c r="AD255" s="128">
        <v>8.9499999999999996E-2</v>
      </c>
      <c r="AE255" s="124">
        <v>220</v>
      </c>
      <c r="AF255" s="124">
        <v>1079</v>
      </c>
      <c r="AG255" s="125">
        <v>0.28499999999999998</v>
      </c>
    </row>
    <row r="256" spans="1:33" x14ac:dyDescent="0.3">
      <c r="A256" s="123" t="s">
        <v>511</v>
      </c>
      <c r="B256" s="121" t="s">
        <v>512</v>
      </c>
      <c r="C256" s="121">
        <v>1</v>
      </c>
      <c r="D256" s="121">
        <v>1</v>
      </c>
      <c r="E256" s="124">
        <v>34680</v>
      </c>
      <c r="F256" s="124">
        <v>28640</v>
      </c>
      <c r="G256" s="124">
        <v>62883</v>
      </c>
      <c r="H256" s="124">
        <v>19947</v>
      </c>
      <c r="I256" s="124">
        <v>18808</v>
      </c>
      <c r="J256" s="124">
        <v>17915</v>
      </c>
      <c r="K256" s="124">
        <v>56670</v>
      </c>
      <c r="L256" s="128">
        <v>0.9012</v>
      </c>
      <c r="M256" s="124">
        <v>16777</v>
      </c>
      <c r="N256" s="125">
        <v>36.731999999999999</v>
      </c>
      <c r="O256" s="124">
        <v>1</v>
      </c>
      <c r="P256" s="125">
        <v>0</v>
      </c>
      <c r="Q256" s="124">
        <v>0</v>
      </c>
      <c r="R256" s="124">
        <v>3875</v>
      </c>
      <c r="S256" s="124">
        <v>2053</v>
      </c>
      <c r="T256" s="124">
        <v>32653</v>
      </c>
      <c r="U256" s="124">
        <v>31862</v>
      </c>
      <c r="V256" s="124">
        <v>31811</v>
      </c>
      <c r="W256" s="124">
        <v>96326</v>
      </c>
      <c r="X256" s="124">
        <v>32109</v>
      </c>
      <c r="Y256" s="124">
        <v>12700</v>
      </c>
      <c r="Z256" s="124">
        <v>12774</v>
      </c>
      <c r="AA256" s="124">
        <v>10932</v>
      </c>
      <c r="AB256" s="124">
        <v>36406</v>
      </c>
      <c r="AC256" s="124">
        <v>12135</v>
      </c>
      <c r="AD256" s="128">
        <v>0.37790000000000001</v>
      </c>
      <c r="AE256" s="124">
        <v>7035</v>
      </c>
      <c r="AF256" s="124">
        <v>25867</v>
      </c>
      <c r="AG256" s="125">
        <v>0.90300000000000002</v>
      </c>
    </row>
    <row r="257" spans="1:33" x14ac:dyDescent="0.3">
      <c r="A257" s="123" t="s">
        <v>513</v>
      </c>
      <c r="B257" s="121" t="s">
        <v>514</v>
      </c>
      <c r="C257" s="121">
        <v>1</v>
      </c>
      <c r="D257" s="121">
        <v>0</v>
      </c>
      <c r="E257" s="124">
        <v>6728</v>
      </c>
      <c r="F257" s="124">
        <v>5623</v>
      </c>
      <c r="G257" s="124">
        <v>16167</v>
      </c>
      <c r="H257" s="124">
        <v>2422</v>
      </c>
      <c r="I257" s="124">
        <v>2613</v>
      </c>
      <c r="J257" s="124">
        <v>2758</v>
      </c>
      <c r="K257" s="124">
        <v>7793</v>
      </c>
      <c r="L257" s="128">
        <v>0.48199999999999998</v>
      </c>
      <c r="M257" s="124">
        <v>1762</v>
      </c>
      <c r="N257" s="125">
        <v>63.191000000000003</v>
      </c>
      <c r="O257" s="124">
        <v>1</v>
      </c>
      <c r="P257" s="125">
        <v>0</v>
      </c>
      <c r="Q257" s="124">
        <v>0</v>
      </c>
      <c r="R257" s="124">
        <v>509</v>
      </c>
      <c r="S257" s="124">
        <v>269</v>
      </c>
      <c r="T257" s="124">
        <v>6353</v>
      </c>
      <c r="U257" s="124">
        <v>6199</v>
      </c>
      <c r="V257" s="124">
        <v>6189</v>
      </c>
      <c r="W257" s="124">
        <v>18741</v>
      </c>
      <c r="X257" s="124">
        <v>6247</v>
      </c>
      <c r="Y257" s="124">
        <v>769</v>
      </c>
      <c r="Z257" s="124">
        <v>727</v>
      </c>
      <c r="AA257" s="124">
        <v>665</v>
      </c>
      <c r="AB257" s="124">
        <v>2161</v>
      </c>
      <c r="AC257" s="124">
        <v>720</v>
      </c>
      <c r="AD257" s="128">
        <v>0.1153</v>
      </c>
      <c r="AE257" s="124">
        <v>421</v>
      </c>
      <c r="AF257" s="124">
        <v>2454</v>
      </c>
      <c r="AG257" s="125">
        <v>0.436</v>
      </c>
    </row>
    <row r="258" spans="1:33" x14ac:dyDescent="0.3">
      <c r="A258" s="123" t="s">
        <v>515</v>
      </c>
      <c r="B258" s="121" t="s">
        <v>516</v>
      </c>
      <c r="C258" s="121">
        <v>1</v>
      </c>
      <c r="D258" s="121">
        <v>0</v>
      </c>
      <c r="E258" s="124">
        <v>3824</v>
      </c>
      <c r="F258" s="124">
        <v>3210</v>
      </c>
      <c r="G258" s="124">
        <v>9108</v>
      </c>
      <c r="H258" s="124">
        <v>1334</v>
      </c>
      <c r="I258" s="124">
        <v>1469</v>
      </c>
      <c r="J258" s="124">
        <v>1602</v>
      </c>
      <c r="K258" s="124">
        <v>4405</v>
      </c>
      <c r="L258" s="128">
        <v>0.48359999999999997</v>
      </c>
      <c r="M258" s="124">
        <v>1009</v>
      </c>
      <c r="N258" s="125">
        <v>78.063000000000002</v>
      </c>
      <c r="O258" s="124">
        <v>1</v>
      </c>
      <c r="P258" s="125">
        <v>0</v>
      </c>
      <c r="Q258" s="124">
        <v>0</v>
      </c>
      <c r="R258" s="124">
        <v>70</v>
      </c>
      <c r="S258" s="124">
        <v>37</v>
      </c>
      <c r="T258" s="124">
        <v>3682</v>
      </c>
      <c r="U258" s="124">
        <v>3593</v>
      </c>
      <c r="V258" s="124">
        <v>3588</v>
      </c>
      <c r="W258" s="124">
        <v>10863</v>
      </c>
      <c r="X258" s="124">
        <v>3621</v>
      </c>
      <c r="Y258" s="124">
        <v>468</v>
      </c>
      <c r="Z258" s="124">
        <v>465</v>
      </c>
      <c r="AA258" s="124">
        <v>404</v>
      </c>
      <c r="AB258" s="124">
        <v>1337</v>
      </c>
      <c r="AC258" s="124">
        <v>446</v>
      </c>
      <c r="AD258" s="128">
        <v>0.1231</v>
      </c>
      <c r="AE258" s="124">
        <v>257</v>
      </c>
      <c r="AF258" s="124">
        <v>1304</v>
      </c>
      <c r="AG258" s="125">
        <v>0.40600000000000003</v>
      </c>
    </row>
    <row r="259" spans="1:33" x14ac:dyDescent="0.3">
      <c r="A259" s="123" t="s">
        <v>517</v>
      </c>
      <c r="B259" s="121" t="s">
        <v>518</v>
      </c>
      <c r="C259" s="121">
        <v>1</v>
      </c>
      <c r="D259" s="121">
        <v>0</v>
      </c>
      <c r="E259" s="124">
        <v>9265</v>
      </c>
      <c r="F259" s="124">
        <v>7717</v>
      </c>
      <c r="G259" s="124">
        <v>23352</v>
      </c>
      <c r="H259" s="124">
        <v>49</v>
      </c>
      <c r="I259" s="124">
        <v>2482</v>
      </c>
      <c r="J259" s="124">
        <v>2431</v>
      </c>
      <c r="K259" s="124">
        <v>4962</v>
      </c>
      <c r="L259" s="128">
        <v>0.21249999999999999</v>
      </c>
      <c r="M259" s="124">
        <v>1066</v>
      </c>
      <c r="N259" s="125">
        <v>52.524000000000001</v>
      </c>
      <c r="O259" s="124">
        <v>1</v>
      </c>
      <c r="P259" s="125">
        <v>0</v>
      </c>
      <c r="Q259" s="124">
        <v>0</v>
      </c>
      <c r="R259" s="124">
        <v>325</v>
      </c>
      <c r="S259" s="124">
        <v>172</v>
      </c>
      <c r="T259" s="124">
        <v>9491</v>
      </c>
      <c r="U259" s="124">
        <v>9261</v>
      </c>
      <c r="V259" s="124">
        <v>9246</v>
      </c>
      <c r="W259" s="124">
        <v>27998</v>
      </c>
      <c r="X259" s="124">
        <v>9333</v>
      </c>
      <c r="Y259" s="124">
        <v>604</v>
      </c>
      <c r="Z259" s="124">
        <v>625</v>
      </c>
      <c r="AA259" s="124">
        <v>509</v>
      </c>
      <c r="AB259" s="124">
        <v>1738</v>
      </c>
      <c r="AC259" s="124">
        <v>579</v>
      </c>
      <c r="AD259" s="128">
        <v>6.2100000000000002E-2</v>
      </c>
      <c r="AE259" s="124">
        <v>311</v>
      </c>
      <c r="AF259" s="124">
        <v>1550</v>
      </c>
      <c r="AG259" s="125">
        <v>0.2</v>
      </c>
    </row>
    <row r="260" spans="1:33" x14ac:dyDescent="0.3">
      <c r="A260" s="123" t="s">
        <v>519</v>
      </c>
      <c r="B260" s="121" t="s">
        <v>520</v>
      </c>
      <c r="C260" s="121">
        <v>1</v>
      </c>
      <c r="D260" s="121">
        <v>0</v>
      </c>
      <c r="E260" s="124">
        <v>790</v>
      </c>
      <c r="F260" s="124">
        <v>654</v>
      </c>
      <c r="G260" s="124">
        <v>1945</v>
      </c>
      <c r="H260" s="124">
        <v>307</v>
      </c>
      <c r="I260" s="124">
        <v>345</v>
      </c>
      <c r="J260" s="124">
        <v>350</v>
      </c>
      <c r="K260" s="124">
        <v>1002</v>
      </c>
      <c r="L260" s="128">
        <v>0.51519999999999999</v>
      </c>
      <c r="M260" s="124">
        <v>219</v>
      </c>
      <c r="N260" s="125">
        <v>36.033000000000001</v>
      </c>
      <c r="O260" s="124">
        <v>1</v>
      </c>
      <c r="P260" s="125">
        <v>0.13400000000000001</v>
      </c>
      <c r="Q260" s="124">
        <v>88</v>
      </c>
      <c r="R260" s="124">
        <v>6</v>
      </c>
      <c r="S260" s="124">
        <v>3</v>
      </c>
      <c r="T260" s="124">
        <v>793</v>
      </c>
      <c r="U260" s="124">
        <v>774</v>
      </c>
      <c r="V260" s="124">
        <v>772</v>
      </c>
      <c r="W260" s="124">
        <v>2339</v>
      </c>
      <c r="X260" s="124">
        <v>780</v>
      </c>
      <c r="Y260" s="124">
        <v>89</v>
      </c>
      <c r="Z260" s="124">
        <v>95</v>
      </c>
      <c r="AA260" s="124">
        <v>82</v>
      </c>
      <c r="AB260" s="124">
        <v>266</v>
      </c>
      <c r="AC260" s="124">
        <v>89</v>
      </c>
      <c r="AD260" s="128">
        <v>0.1137</v>
      </c>
      <c r="AE260" s="124">
        <v>48</v>
      </c>
      <c r="AF260" s="124">
        <v>359</v>
      </c>
      <c r="AG260" s="125">
        <v>0.54800000000000004</v>
      </c>
    </row>
    <row r="261" spans="1:33" x14ac:dyDescent="0.3">
      <c r="A261" s="123" t="s">
        <v>521</v>
      </c>
      <c r="B261" s="121" t="s">
        <v>522</v>
      </c>
      <c r="C261" s="121">
        <v>1</v>
      </c>
      <c r="D261" s="121">
        <v>0</v>
      </c>
      <c r="E261" s="124">
        <v>4134</v>
      </c>
      <c r="F261" s="124">
        <v>3612</v>
      </c>
      <c r="G261" s="124">
        <v>10591</v>
      </c>
      <c r="H261" s="124">
        <v>2564</v>
      </c>
      <c r="I261" s="124">
        <v>2592</v>
      </c>
      <c r="J261" s="124">
        <v>2714</v>
      </c>
      <c r="K261" s="124">
        <v>7870</v>
      </c>
      <c r="L261" s="128">
        <v>0.74309999999999998</v>
      </c>
      <c r="M261" s="124">
        <v>1745</v>
      </c>
      <c r="N261" s="125">
        <v>80.201999999999998</v>
      </c>
      <c r="O261" s="124">
        <v>1</v>
      </c>
      <c r="P261" s="125">
        <v>0</v>
      </c>
      <c r="Q261" s="124">
        <v>0</v>
      </c>
      <c r="R261" s="124">
        <v>257</v>
      </c>
      <c r="S261" s="124">
        <v>136</v>
      </c>
      <c r="T261" s="124">
        <v>4042</v>
      </c>
      <c r="U261" s="124">
        <v>3995</v>
      </c>
      <c r="V261" s="124">
        <v>4024</v>
      </c>
      <c r="W261" s="124">
        <v>12061</v>
      </c>
      <c r="X261" s="124">
        <v>4020</v>
      </c>
      <c r="Y261" s="124">
        <v>1114</v>
      </c>
      <c r="Z261" s="124">
        <v>871</v>
      </c>
      <c r="AA261" s="124">
        <v>964</v>
      </c>
      <c r="AB261" s="124">
        <v>2949</v>
      </c>
      <c r="AC261" s="124">
        <v>983</v>
      </c>
      <c r="AD261" s="128">
        <v>0.2445</v>
      </c>
      <c r="AE261" s="124">
        <v>574</v>
      </c>
      <c r="AF261" s="124">
        <v>2456</v>
      </c>
      <c r="AG261" s="125">
        <v>0.67900000000000005</v>
      </c>
    </row>
    <row r="262" spans="1:33" x14ac:dyDescent="0.3">
      <c r="A262" s="123" t="s">
        <v>523</v>
      </c>
      <c r="B262" s="121" t="s">
        <v>524</v>
      </c>
      <c r="C262" s="121">
        <v>1</v>
      </c>
      <c r="D262" s="121">
        <v>0</v>
      </c>
      <c r="E262" s="124">
        <v>982</v>
      </c>
      <c r="F262" s="124">
        <v>807</v>
      </c>
      <c r="G262" s="124">
        <v>2437</v>
      </c>
      <c r="H262" s="124">
        <v>473</v>
      </c>
      <c r="I262" s="124">
        <v>370</v>
      </c>
      <c r="J262" s="124">
        <v>427</v>
      </c>
      <c r="K262" s="124">
        <v>1270</v>
      </c>
      <c r="L262" s="128">
        <v>0.52110000000000001</v>
      </c>
      <c r="M262" s="124">
        <v>273</v>
      </c>
      <c r="N262" s="125">
        <v>100.503</v>
      </c>
      <c r="O262" s="124">
        <v>1</v>
      </c>
      <c r="P262" s="125">
        <v>0.33300000000000002</v>
      </c>
      <c r="Q262" s="124">
        <v>269</v>
      </c>
      <c r="R262" s="124">
        <v>0</v>
      </c>
      <c r="S262" s="124">
        <v>0</v>
      </c>
      <c r="T262" s="124">
        <v>1210</v>
      </c>
      <c r="U262" s="124">
        <v>1196</v>
      </c>
      <c r="V262" s="124">
        <v>1205</v>
      </c>
      <c r="W262" s="124">
        <v>3611</v>
      </c>
      <c r="X262" s="124">
        <v>1204</v>
      </c>
      <c r="Y262" s="124">
        <v>235</v>
      </c>
      <c r="Z262" s="124">
        <v>180</v>
      </c>
      <c r="AA262" s="124">
        <v>237</v>
      </c>
      <c r="AB262" s="124">
        <v>652</v>
      </c>
      <c r="AC262" s="124">
        <v>217</v>
      </c>
      <c r="AD262" s="128">
        <v>0.18060000000000001</v>
      </c>
      <c r="AE262" s="124">
        <v>95</v>
      </c>
      <c r="AF262" s="124">
        <v>638</v>
      </c>
      <c r="AG262" s="125">
        <v>0.79</v>
      </c>
    </row>
    <row r="263" spans="1:33" x14ac:dyDescent="0.3">
      <c r="A263" s="123" t="s">
        <v>525</v>
      </c>
      <c r="B263" s="121" t="s">
        <v>526</v>
      </c>
      <c r="C263" s="121">
        <v>1</v>
      </c>
      <c r="D263" s="121">
        <v>0</v>
      </c>
      <c r="E263" s="124">
        <v>1473</v>
      </c>
      <c r="F263" s="124">
        <v>1194</v>
      </c>
      <c r="G263" s="124">
        <v>3604</v>
      </c>
      <c r="H263" s="124">
        <v>432</v>
      </c>
      <c r="I263" s="124">
        <v>531</v>
      </c>
      <c r="J263" s="124">
        <v>559</v>
      </c>
      <c r="K263" s="124">
        <v>1522</v>
      </c>
      <c r="L263" s="128">
        <v>0.42230000000000001</v>
      </c>
      <c r="M263" s="124">
        <v>328</v>
      </c>
      <c r="N263" s="125">
        <v>129.30000000000001</v>
      </c>
      <c r="O263" s="124">
        <v>1</v>
      </c>
      <c r="P263" s="125">
        <v>0.309</v>
      </c>
      <c r="Q263" s="124">
        <v>369</v>
      </c>
      <c r="R263" s="124">
        <v>10</v>
      </c>
      <c r="S263" s="124">
        <v>5</v>
      </c>
      <c r="T263" s="124">
        <v>1487</v>
      </c>
      <c r="U263" s="124">
        <v>1470</v>
      </c>
      <c r="V263" s="124">
        <v>1480</v>
      </c>
      <c r="W263" s="124">
        <v>4437</v>
      </c>
      <c r="X263" s="124">
        <v>1479</v>
      </c>
      <c r="Y263" s="124">
        <v>196</v>
      </c>
      <c r="Z263" s="124">
        <v>173</v>
      </c>
      <c r="AA263" s="124">
        <v>116</v>
      </c>
      <c r="AB263" s="124">
        <v>485</v>
      </c>
      <c r="AC263" s="124">
        <v>162</v>
      </c>
      <c r="AD263" s="128">
        <v>0.10929999999999999</v>
      </c>
      <c r="AE263" s="124">
        <v>85</v>
      </c>
      <c r="AF263" s="124">
        <v>788</v>
      </c>
      <c r="AG263" s="125">
        <v>0.65900000000000003</v>
      </c>
    </row>
    <row r="264" spans="1:33" x14ac:dyDescent="0.3">
      <c r="A264" s="123" t="s">
        <v>527</v>
      </c>
      <c r="B264" s="121" t="s">
        <v>528</v>
      </c>
      <c r="C264" s="121">
        <v>1</v>
      </c>
      <c r="D264" s="121">
        <v>0</v>
      </c>
      <c r="E264" s="124">
        <v>764</v>
      </c>
      <c r="F264" s="124">
        <v>640</v>
      </c>
      <c r="G264" s="124">
        <v>1978</v>
      </c>
      <c r="H264" s="124">
        <v>381</v>
      </c>
      <c r="I264" s="124">
        <v>419</v>
      </c>
      <c r="J264" s="124">
        <v>421</v>
      </c>
      <c r="K264" s="124">
        <v>1221</v>
      </c>
      <c r="L264" s="128">
        <v>0.61729999999999996</v>
      </c>
      <c r="M264" s="124">
        <v>257</v>
      </c>
      <c r="N264" s="125">
        <v>60.835000000000001</v>
      </c>
      <c r="O264" s="124">
        <v>1</v>
      </c>
      <c r="P264" s="125">
        <v>0.28399999999999997</v>
      </c>
      <c r="Q264" s="124">
        <v>182</v>
      </c>
      <c r="R264" s="124">
        <v>0</v>
      </c>
      <c r="S264" s="124">
        <v>0</v>
      </c>
      <c r="T264" s="124">
        <v>1071</v>
      </c>
      <c r="U264" s="124">
        <v>1058</v>
      </c>
      <c r="V264" s="124">
        <v>1065</v>
      </c>
      <c r="W264" s="124">
        <v>3194</v>
      </c>
      <c r="X264" s="124">
        <v>1065</v>
      </c>
      <c r="Y264" s="124">
        <v>279</v>
      </c>
      <c r="Z264" s="124">
        <v>215</v>
      </c>
      <c r="AA264" s="124">
        <v>253</v>
      </c>
      <c r="AB264" s="124">
        <v>747</v>
      </c>
      <c r="AC264" s="124">
        <v>249</v>
      </c>
      <c r="AD264" s="128">
        <v>0.2339</v>
      </c>
      <c r="AE264" s="124">
        <v>97</v>
      </c>
      <c r="AF264" s="124">
        <v>537</v>
      </c>
      <c r="AG264" s="125">
        <v>0.83899999999999997</v>
      </c>
    </row>
    <row r="265" spans="1:33" x14ac:dyDescent="0.3">
      <c r="A265" s="123" t="s">
        <v>529</v>
      </c>
      <c r="B265" s="121" t="s">
        <v>530</v>
      </c>
      <c r="C265" s="121">
        <v>1</v>
      </c>
      <c r="D265" s="121">
        <v>1</v>
      </c>
      <c r="E265" s="124">
        <v>945</v>
      </c>
      <c r="F265" s="124">
        <v>684</v>
      </c>
      <c r="G265" s="124">
        <v>2123</v>
      </c>
      <c r="H265" s="124">
        <v>351</v>
      </c>
      <c r="I265" s="124">
        <v>415</v>
      </c>
      <c r="J265" s="124">
        <v>424</v>
      </c>
      <c r="K265" s="124">
        <v>1190</v>
      </c>
      <c r="L265" s="128">
        <v>0.5605</v>
      </c>
      <c r="M265" s="124">
        <v>249</v>
      </c>
      <c r="N265" s="125">
        <v>118.392</v>
      </c>
      <c r="O265" s="124">
        <v>1</v>
      </c>
      <c r="P265" s="125">
        <v>0.377</v>
      </c>
      <c r="Q265" s="124">
        <v>258</v>
      </c>
      <c r="R265" s="124">
        <v>0</v>
      </c>
      <c r="S265" s="124">
        <v>0</v>
      </c>
      <c r="T265" s="124">
        <v>928</v>
      </c>
      <c r="U265" s="124">
        <v>909</v>
      </c>
      <c r="V265" s="124">
        <v>912</v>
      </c>
      <c r="W265" s="124">
        <v>2749</v>
      </c>
      <c r="X265" s="124">
        <v>916</v>
      </c>
      <c r="Y265" s="124">
        <v>213</v>
      </c>
      <c r="Z265" s="124">
        <v>177</v>
      </c>
      <c r="AA265" s="124">
        <v>190</v>
      </c>
      <c r="AB265" s="124">
        <v>580</v>
      </c>
      <c r="AC265" s="124">
        <v>193</v>
      </c>
      <c r="AD265" s="128">
        <v>0.21099999999999999</v>
      </c>
      <c r="AE265" s="124">
        <v>94</v>
      </c>
      <c r="AF265" s="124">
        <v>602</v>
      </c>
      <c r="AG265" s="125">
        <v>0.88</v>
      </c>
    </row>
    <row r="266" spans="1:33" x14ac:dyDescent="0.3">
      <c r="A266" s="123" t="s">
        <v>531</v>
      </c>
      <c r="B266" s="121" t="s">
        <v>532</v>
      </c>
      <c r="C266" s="121">
        <v>1</v>
      </c>
      <c r="D266" s="121">
        <v>0</v>
      </c>
      <c r="E266" s="124">
        <v>4019</v>
      </c>
      <c r="F266" s="124">
        <v>3171</v>
      </c>
      <c r="G266" s="124">
        <v>9195</v>
      </c>
      <c r="H266" s="124">
        <v>1997</v>
      </c>
      <c r="I266" s="124">
        <v>1948</v>
      </c>
      <c r="J266" s="124">
        <v>1941</v>
      </c>
      <c r="K266" s="124">
        <v>5886</v>
      </c>
      <c r="L266" s="128">
        <v>0.6401</v>
      </c>
      <c r="M266" s="124">
        <v>1319</v>
      </c>
      <c r="N266" s="125">
        <v>7.1349999999999998</v>
      </c>
      <c r="O266" s="124">
        <v>1</v>
      </c>
      <c r="P266" s="125">
        <v>0</v>
      </c>
      <c r="Q266" s="124">
        <v>0</v>
      </c>
      <c r="R266" s="124">
        <v>675</v>
      </c>
      <c r="S266" s="124">
        <v>357</v>
      </c>
      <c r="T266" s="124">
        <v>3725</v>
      </c>
      <c r="U266" s="124">
        <v>3665</v>
      </c>
      <c r="V266" s="124">
        <v>3687</v>
      </c>
      <c r="W266" s="124">
        <v>11077</v>
      </c>
      <c r="X266" s="124">
        <v>3692</v>
      </c>
      <c r="Y266" s="124">
        <v>426</v>
      </c>
      <c r="Z266" s="124">
        <v>460</v>
      </c>
      <c r="AA266" s="124">
        <v>394</v>
      </c>
      <c r="AB266" s="124">
        <v>1280</v>
      </c>
      <c r="AC266" s="124">
        <v>427</v>
      </c>
      <c r="AD266" s="128">
        <v>0.11559999999999999</v>
      </c>
      <c r="AE266" s="124">
        <v>238</v>
      </c>
      <c r="AF266" s="124">
        <v>1916</v>
      </c>
      <c r="AG266" s="125">
        <v>0.60399999999999998</v>
      </c>
    </row>
    <row r="267" spans="1:33" x14ac:dyDescent="0.3">
      <c r="A267" s="123" t="s">
        <v>533</v>
      </c>
      <c r="B267" s="121" t="s">
        <v>534</v>
      </c>
      <c r="C267" s="121">
        <v>1</v>
      </c>
      <c r="D267" s="121">
        <v>1</v>
      </c>
      <c r="E267" s="124">
        <v>11107</v>
      </c>
      <c r="F267" s="124">
        <v>8563</v>
      </c>
      <c r="G267" s="124">
        <v>17120</v>
      </c>
      <c r="H267" s="124">
        <v>4368</v>
      </c>
      <c r="I267" s="124">
        <v>3733</v>
      </c>
      <c r="J267" s="124">
        <v>4030</v>
      </c>
      <c r="K267" s="124">
        <v>12131</v>
      </c>
      <c r="L267" s="128">
        <v>0.70860000000000001</v>
      </c>
      <c r="M267" s="124">
        <v>3944</v>
      </c>
      <c r="N267" s="125">
        <v>3.1320000000000001</v>
      </c>
      <c r="O267" s="124">
        <v>1</v>
      </c>
      <c r="P267" s="125">
        <v>0</v>
      </c>
      <c r="Q267" s="124">
        <v>0</v>
      </c>
      <c r="R267" s="124">
        <v>2980</v>
      </c>
      <c r="S267" s="124">
        <v>1579</v>
      </c>
      <c r="T267" s="124">
        <v>8076</v>
      </c>
      <c r="U267" s="124">
        <v>7946</v>
      </c>
      <c r="V267" s="124">
        <v>7994</v>
      </c>
      <c r="W267" s="124">
        <v>24016</v>
      </c>
      <c r="X267" s="124">
        <v>8005</v>
      </c>
      <c r="Y267" s="124">
        <v>1652</v>
      </c>
      <c r="Z267" s="124">
        <v>1688</v>
      </c>
      <c r="AA267" s="124">
        <v>1446</v>
      </c>
      <c r="AB267" s="124">
        <v>4786</v>
      </c>
      <c r="AC267" s="124">
        <v>1595</v>
      </c>
      <c r="AD267" s="128">
        <v>0.1993</v>
      </c>
      <c r="AE267" s="124">
        <v>1109</v>
      </c>
      <c r="AF267" s="124">
        <v>6633</v>
      </c>
      <c r="AG267" s="125">
        <v>0.77400000000000002</v>
      </c>
    </row>
    <row r="268" spans="1:33" x14ac:dyDescent="0.3">
      <c r="A268" s="123" t="s">
        <v>535</v>
      </c>
      <c r="B268" s="121" t="s">
        <v>536</v>
      </c>
      <c r="C268" s="121">
        <v>1</v>
      </c>
      <c r="D268" s="121">
        <v>0</v>
      </c>
      <c r="E268" s="124">
        <v>8184</v>
      </c>
      <c r="F268" s="124">
        <v>6802</v>
      </c>
      <c r="G268" s="124">
        <v>17550</v>
      </c>
      <c r="H268" s="124">
        <v>4123</v>
      </c>
      <c r="I268" s="124">
        <v>4071</v>
      </c>
      <c r="J268" s="124">
        <v>3722</v>
      </c>
      <c r="K268" s="124">
        <v>11916</v>
      </c>
      <c r="L268" s="128">
        <v>0.67900000000000005</v>
      </c>
      <c r="M268" s="124">
        <v>3002</v>
      </c>
      <c r="N268" s="125">
        <v>6.81</v>
      </c>
      <c r="O268" s="124">
        <v>1</v>
      </c>
      <c r="P268" s="125">
        <v>0</v>
      </c>
      <c r="Q268" s="124">
        <v>0</v>
      </c>
      <c r="R268" s="124">
        <v>1869</v>
      </c>
      <c r="S268" s="124">
        <v>990</v>
      </c>
      <c r="T268" s="124">
        <v>6489</v>
      </c>
      <c r="U268" s="124">
        <v>6384</v>
      </c>
      <c r="V268" s="124">
        <v>6422</v>
      </c>
      <c r="W268" s="124">
        <v>19295</v>
      </c>
      <c r="X268" s="124">
        <v>6432</v>
      </c>
      <c r="Y268" s="124">
        <v>845</v>
      </c>
      <c r="Z268" s="124">
        <v>871</v>
      </c>
      <c r="AA268" s="124">
        <v>797</v>
      </c>
      <c r="AB268" s="124">
        <v>2513</v>
      </c>
      <c r="AC268" s="124">
        <v>838</v>
      </c>
      <c r="AD268" s="128">
        <v>0.13020000000000001</v>
      </c>
      <c r="AE268" s="124">
        <v>576</v>
      </c>
      <c r="AF268" s="124">
        <v>4570</v>
      </c>
      <c r="AG268" s="125">
        <v>0.67100000000000004</v>
      </c>
    </row>
    <row r="269" spans="1:33" x14ac:dyDescent="0.3">
      <c r="A269" s="123" t="s">
        <v>537</v>
      </c>
      <c r="B269" s="121" t="s">
        <v>538</v>
      </c>
      <c r="C269" s="121">
        <v>1</v>
      </c>
      <c r="D269" s="121">
        <v>0</v>
      </c>
      <c r="E269" s="124">
        <v>9850</v>
      </c>
      <c r="F269" s="124">
        <v>7895</v>
      </c>
      <c r="G269" s="124">
        <v>22787</v>
      </c>
      <c r="H269" s="124">
        <v>1660</v>
      </c>
      <c r="I269" s="124">
        <v>2133</v>
      </c>
      <c r="J269" s="124">
        <v>2313</v>
      </c>
      <c r="K269" s="124">
        <v>6106</v>
      </c>
      <c r="L269" s="128">
        <v>0.26800000000000002</v>
      </c>
      <c r="M269" s="124">
        <v>1375</v>
      </c>
      <c r="N269" s="125">
        <v>8.41</v>
      </c>
      <c r="O269" s="124">
        <v>1</v>
      </c>
      <c r="P269" s="125">
        <v>0</v>
      </c>
      <c r="Q269" s="124">
        <v>0</v>
      </c>
      <c r="R269" s="124">
        <v>341</v>
      </c>
      <c r="S269" s="124">
        <v>180</v>
      </c>
      <c r="T269" s="124">
        <v>7825</v>
      </c>
      <c r="U269" s="124">
        <v>7698</v>
      </c>
      <c r="V269" s="124">
        <v>7745</v>
      </c>
      <c r="W269" s="124">
        <v>23268</v>
      </c>
      <c r="X269" s="124">
        <v>7756</v>
      </c>
      <c r="Y269" s="124">
        <v>389</v>
      </c>
      <c r="Z269" s="124">
        <v>343</v>
      </c>
      <c r="AA269" s="124">
        <v>344</v>
      </c>
      <c r="AB269" s="124">
        <v>1076</v>
      </c>
      <c r="AC269" s="124">
        <v>359</v>
      </c>
      <c r="AD269" s="128">
        <v>4.6199999999999998E-2</v>
      </c>
      <c r="AE269" s="124">
        <v>237</v>
      </c>
      <c r="AF269" s="124">
        <v>1794</v>
      </c>
      <c r="AG269" s="125">
        <v>0.22700000000000001</v>
      </c>
    </row>
    <row r="270" spans="1:33" x14ac:dyDescent="0.3">
      <c r="A270" s="123" t="s">
        <v>539</v>
      </c>
      <c r="B270" s="121" t="s">
        <v>540</v>
      </c>
      <c r="C270" s="121">
        <v>1</v>
      </c>
      <c r="D270" s="121">
        <v>0</v>
      </c>
      <c r="E270" s="124">
        <v>4930</v>
      </c>
      <c r="F270" s="124">
        <v>2148</v>
      </c>
      <c r="G270" s="124">
        <v>6163</v>
      </c>
      <c r="H270" s="124">
        <v>208</v>
      </c>
      <c r="I270" s="124">
        <v>305</v>
      </c>
      <c r="J270" s="124">
        <v>374</v>
      </c>
      <c r="K270" s="124">
        <v>887</v>
      </c>
      <c r="L270" s="128">
        <v>0.1439</v>
      </c>
      <c r="M270" s="124">
        <v>201</v>
      </c>
      <c r="N270" s="125">
        <v>3.3079999999999998</v>
      </c>
      <c r="O270" s="124">
        <v>1</v>
      </c>
      <c r="P270" s="125">
        <v>0</v>
      </c>
      <c r="Q270" s="124">
        <v>0</v>
      </c>
      <c r="R270" s="124">
        <v>115</v>
      </c>
      <c r="S270" s="124">
        <v>60</v>
      </c>
      <c r="T270" s="124">
        <v>2106</v>
      </c>
      <c r="U270" s="124">
        <v>2072</v>
      </c>
      <c r="V270" s="124">
        <v>2085</v>
      </c>
      <c r="W270" s="124">
        <v>6263</v>
      </c>
      <c r="X270" s="124">
        <v>2088</v>
      </c>
      <c r="Y270" s="124">
        <v>76</v>
      </c>
      <c r="Z270" s="124">
        <v>73</v>
      </c>
      <c r="AA270" s="124">
        <v>75</v>
      </c>
      <c r="AB270" s="124">
        <v>224</v>
      </c>
      <c r="AC270" s="124">
        <v>75</v>
      </c>
      <c r="AD270" s="128">
        <v>3.5799999999999998E-2</v>
      </c>
      <c r="AE270" s="124">
        <v>50</v>
      </c>
      <c r="AF270" s="124">
        <v>313</v>
      </c>
      <c r="AG270" s="125">
        <v>0.14499999999999999</v>
      </c>
    </row>
    <row r="271" spans="1:33" x14ac:dyDescent="0.3">
      <c r="A271" s="123" t="s">
        <v>541</v>
      </c>
      <c r="B271" s="121" t="s">
        <v>542</v>
      </c>
      <c r="C271" s="121">
        <v>1</v>
      </c>
      <c r="D271" s="121">
        <v>0</v>
      </c>
      <c r="E271" s="124">
        <v>8901</v>
      </c>
      <c r="F271" s="124">
        <v>7127</v>
      </c>
      <c r="G271" s="124">
        <v>21229</v>
      </c>
      <c r="H271" s="124">
        <v>1243</v>
      </c>
      <c r="I271" s="124">
        <v>1664</v>
      </c>
      <c r="J271" s="124">
        <v>1645</v>
      </c>
      <c r="K271" s="124">
        <v>4552</v>
      </c>
      <c r="L271" s="128">
        <v>0.21440000000000001</v>
      </c>
      <c r="M271" s="124">
        <v>993</v>
      </c>
      <c r="N271" s="125">
        <v>6.3689999999999998</v>
      </c>
      <c r="O271" s="124">
        <v>1</v>
      </c>
      <c r="P271" s="125">
        <v>0</v>
      </c>
      <c r="Q271" s="124">
        <v>0</v>
      </c>
      <c r="R271" s="124">
        <v>332</v>
      </c>
      <c r="S271" s="124">
        <v>175</v>
      </c>
      <c r="T271" s="124">
        <v>7303</v>
      </c>
      <c r="U271" s="124">
        <v>7184</v>
      </c>
      <c r="V271" s="124">
        <v>7227</v>
      </c>
      <c r="W271" s="124">
        <v>21714</v>
      </c>
      <c r="X271" s="124">
        <v>7238</v>
      </c>
      <c r="Y271" s="124">
        <v>278</v>
      </c>
      <c r="Z271" s="124">
        <v>257</v>
      </c>
      <c r="AA271" s="124">
        <v>254</v>
      </c>
      <c r="AB271" s="124">
        <v>789</v>
      </c>
      <c r="AC271" s="124">
        <v>263</v>
      </c>
      <c r="AD271" s="128">
        <v>3.6299999999999999E-2</v>
      </c>
      <c r="AE271" s="124">
        <v>168</v>
      </c>
      <c r="AF271" s="124">
        <v>1338</v>
      </c>
      <c r="AG271" s="125">
        <v>0.187</v>
      </c>
    </row>
    <row r="272" spans="1:33" x14ac:dyDescent="0.3">
      <c r="A272" s="123" t="s">
        <v>543</v>
      </c>
      <c r="B272" s="121" t="s">
        <v>544</v>
      </c>
      <c r="C272" s="121">
        <v>1</v>
      </c>
      <c r="D272" s="121">
        <v>0</v>
      </c>
      <c r="E272" s="124">
        <v>2596</v>
      </c>
      <c r="F272" s="124">
        <v>2190</v>
      </c>
      <c r="G272" s="124">
        <v>6526</v>
      </c>
      <c r="H272" s="124">
        <v>289</v>
      </c>
      <c r="I272" s="124">
        <v>305</v>
      </c>
      <c r="J272" s="124">
        <v>308</v>
      </c>
      <c r="K272" s="124">
        <v>902</v>
      </c>
      <c r="L272" s="128">
        <v>0.13819999999999999</v>
      </c>
      <c r="M272" s="124">
        <v>197</v>
      </c>
      <c r="N272" s="125">
        <v>7.02</v>
      </c>
      <c r="O272" s="124">
        <v>1</v>
      </c>
      <c r="P272" s="125">
        <v>0</v>
      </c>
      <c r="Q272" s="124">
        <v>0</v>
      </c>
      <c r="R272" s="124">
        <v>30</v>
      </c>
      <c r="S272" s="124">
        <v>15</v>
      </c>
      <c r="T272" s="124">
        <v>2542</v>
      </c>
      <c r="U272" s="124">
        <v>2501</v>
      </c>
      <c r="V272" s="124">
        <v>2516</v>
      </c>
      <c r="W272" s="124">
        <v>7559</v>
      </c>
      <c r="X272" s="124">
        <v>2520</v>
      </c>
      <c r="Y272" s="124">
        <v>61</v>
      </c>
      <c r="Z272" s="124">
        <v>62</v>
      </c>
      <c r="AA272" s="124">
        <v>59</v>
      </c>
      <c r="AB272" s="124">
        <v>182</v>
      </c>
      <c r="AC272" s="124">
        <v>61</v>
      </c>
      <c r="AD272" s="128">
        <v>2.41E-2</v>
      </c>
      <c r="AE272" s="124">
        <v>34</v>
      </c>
      <c r="AF272" s="124">
        <v>248</v>
      </c>
      <c r="AG272" s="125">
        <v>0.113</v>
      </c>
    </row>
    <row r="273" spans="1:33" x14ac:dyDescent="0.3">
      <c r="A273" s="123" t="s">
        <v>545</v>
      </c>
      <c r="B273" s="121" t="s">
        <v>546</v>
      </c>
      <c r="C273" s="121">
        <v>1</v>
      </c>
      <c r="D273" s="121">
        <v>0</v>
      </c>
      <c r="E273" s="124">
        <v>2578</v>
      </c>
      <c r="F273" s="124">
        <v>1030</v>
      </c>
      <c r="G273" s="124">
        <v>2955</v>
      </c>
      <c r="H273" s="124">
        <v>77</v>
      </c>
      <c r="I273" s="124">
        <v>139</v>
      </c>
      <c r="J273" s="124">
        <v>170</v>
      </c>
      <c r="K273" s="124">
        <v>386</v>
      </c>
      <c r="L273" s="128">
        <v>0.13059999999999999</v>
      </c>
      <c r="M273" s="124">
        <v>87</v>
      </c>
      <c r="N273" s="125">
        <v>3.9209999999999998</v>
      </c>
      <c r="O273" s="124">
        <v>1</v>
      </c>
      <c r="P273" s="125">
        <v>0</v>
      </c>
      <c r="Q273" s="124">
        <v>0</v>
      </c>
      <c r="R273" s="124">
        <v>38</v>
      </c>
      <c r="S273" s="124">
        <v>20</v>
      </c>
      <c r="T273" s="124">
        <v>1044</v>
      </c>
      <c r="U273" s="124">
        <v>1027</v>
      </c>
      <c r="V273" s="124">
        <v>1034</v>
      </c>
      <c r="W273" s="124">
        <v>3105</v>
      </c>
      <c r="X273" s="124">
        <v>1035</v>
      </c>
      <c r="Y273" s="124">
        <v>37</v>
      </c>
      <c r="Z273" s="124">
        <v>31</v>
      </c>
      <c r="AA273" s="124">
        <v>31</v>
      </c>
      <c r="AB273" s="124">
        <v>99</v>
      </c>
      <c r="AC273" s="124">
        <v>33</v>
      </c>
      <c r="AD273" s="128">
        <v>3.1899999999999998E-2</v>
      </c>
      <c r="AE273" s="124">
        <v>21</v>
      </c>
      <c r="AF273" s="124">
        <v>129</v>
      </c>
      <c r="AG273" s="125">
        <v>0.125</v>
      </c>
    </row>
    <row r="274" spans="1:33" x14ac:dyDescent="0.3">
      <c r="A274" s="123" t="s">
        <v>547</v>
      </c>
      <c r="B274" s="121" t="s">
        <v>548</v>
      </c>
      <c r="C274" s="121">
        <v>1</v>
      </c>
      <c r="D274" s="121">
        <v>0</v>
      </c>
      <c r="E274" s="124">
        <v>4522</v>
      </c>
      <c r="F274" s="124">
        <v>3747</v>
      </c>
      <c r="G274" s="124">
        <v>8849</v>
      </c>
      <c r="H274" s="124">
        <v>1904</v>
      </c>
      <c r="I274" s="124">
        <v>1952</v>
      </c>
      <c r="J274" s="124">
        <v>2097</v>
      </c>
      <c r="K274" s="124">
        <v>5953</v>
      </c>
      <c r="L274" s="128">
        <v>0.67269999999999996</v>
      </c>
      <c r="M274" s="124">
        <v>1638</v>
      </c>
      <c r="N274" s="125">
        <v>1.833</v>
      </c>
      <c r="O274" s="124">
        <v>1</v>
      </c>
      <c r="P274" s="125">
        <v>0</v>
      </c>
      <c r="Q274" s="124">
        <v>0</v>
      </c>
      <c r="R274" s="124">
        <v>1030</v>
      </c>
      <c r="S274" s="124">
        <v>545</v>
      </c>
      <c r="T274" s="124">
        <v>3268</v>
      </c>
      <c r="U274" s="124">
        <v>3215</v>
      </c>
      <c r="V274" s="124">
        <v>3235</v>
      </c>
      <c r="W274" s="124">
        <v>9718</v>
      </c>
      <c r="X274" s="124">
        <v>3239</v>
      </c>
      <c r="Y274" s="124">
        <v>552</v>
      </c>
      <c r="Z274" s="124">
        <v>540</v>
      </c>
      <c r="AA274" s="124">
        <v>472</v>
      </c>
      <c r="AB274" s="124">
        <v>1564</v>
      </c>
      <c r="AC274" s="124">
        <v>521</v>
      </c>
      <c r="AD274" s="128">
        <v>0.16089999999999999</v>
      </c>
      <c r="AE274" s="124">
        <v>392</v>
      </c>
      <c r="AF274" s="124">
        <v>2577</v>
      </c>
      <c r="AG274" s="125">
        <v>0.68700000000000006</v>
      </c>
    </row>
    <row r="275" spans="1:33" x14ac:dyDescent="0.3">
      <c r="A275" s="123" t="s">
        <v>549</v>
      </c>
      <c r="B275" s="121" t="s">
        <v>550</v>
      </c>
      <c r="C275" s="121">
        <v>1</v>
      </c>
      <c r="D275" s="121">
        <v>0</v>
      </c>
      <c r="E275" s="124">
        <v>8011</v>
      </c>
      <c r="F275" s="124">
        <v>6341</v>
      </c>
      <c r="G275" s="124">
        <v>18886</v>
      </c>
      <c r="H275" s="124">
        <v>4139</v>
      </c>
      <c r="I275" s="124">
        <v>4190</v>
      </c>
      <c r="J275" s="124">
        <v>3943</v>
      </c>
      <c r="K275" s="124">
        <v>12272</v>
      </c>
      <c r="L275" s="128">
        <v>0.64980000000000004</v>
      </c>
      <c r="M275" s="124">
        <v>2678</v>
      </c>
      <c r="N275" s="125">
        <v>9.0749999999999993</v>
      </c>
      <c r="O275" s="124">
        <v>1</v>
      </c>
      <c r="P275" s="125">
        <v>0</v>
      </c>
      <c r="Q275" s="124">
        <v>0</v>
      </c>
      <c r="R275" s="124">
        <v>1509</v>
      </c>
      <c r="S275" s="124">
        <v>799</v>
      </c>
      <c r="T275" s="124">
        <v>6488</v>
      </c>
      <c r="U275" s="124">
        <v>6383</v>
      </c>
      <c r="V275" s="124">
        <v>6422</v>
      </c>
      <c r="W275" s="124">
        <v>19293</v>
      </c>
      <c r="X275" s="124">
        <v>6431</v>
      </c>
      <c r="Y275" s="124">
        <v>905</v>
      </c>
      <c r="Z275" s="124">
        <v>894</v>
      </c>
      <c r="AA275" s="124">
        <v>776</v>
      </c>
      <c r="AB275" s="124">
        <v>2575</v>
      </c>
      <c r="AC275" s="124">
        <v>858</v>
      </c>
      <c r="AD275" s="128">
        <v>0.13350000000000001</v>
      </c>
      <c r="AE275" s="124">
        <v>550</v>
      </c>
      <c r="AF275" s="124">
        <v>4029</v>
      </c>
      <c r="AG275" s="125">
        <v>0.63500000000000001</v>
      </c>
    </row>
    <row r="276" spans="1:33" x14ac:dyDescent="0.3">
      <c r="A276" s="123" t="s">
        <v>551</v>
      </c>
      <c r="B276" s="121" t="s">
        <v>552</v>
      </c>
      <c r="C276" s="121">
        <v>1</v>
      </c>
      <c r="D276" s="121">
        <v>0</v>
      </c>
      <c r="E276" s="124">
        <v>5614</v>
      </c>
      <c r="F276" s="124">
        <v>4433</v>
      </c>
      <c r="G276" s="124">
        <v>13066</v>
      </c>
      <c r="H276" s="124">
        <v>1786</v>
      </c>
      <c r="I276" s="124">
        <v>1976</v>
      </c>
      <c r="J276" s="124">
        <v>2003</v>
      </c>
      <c r="K276" s="124">
        <v>5765</v>
      </c>
      <c r="L276" s="128">
        <v>0.44119999999999998</v>
      </c>
      <c r="M276" s="124">
        <v>1271</v>
      </c>
      <c r="N276" s="125">
        <v>4.5279999999999996</v>
      </c>
      <c r="O276" s="124">
        <v>1</v>
      </c>
      <c r="P276" s="125">
        <v>0</v>
      </c>
      <c r="Q276" s="124">
        <v>0</v>
      </c>
      <c r="R276" s="124">
        <v>292</v>
      </c>
      <c r="S276" s="124">
        <v>154</v>
      </c>
      <c r="T276" s="124">
        <v>5401</v>
      </c>
      <c r="U276" s="124">
        <v>5313</v>
      </c>
      <c r="V276" s="124">
        <v>5345</v>
      </c>
      <c r="W276" s="124">
        <v>16059</v>
      </c>
      <c r="X276" s="124">
        <v>5353</v>
      </c>
      <c r="Y276" s="124">
        <v>373</v>
      </c>
      <c r="Z276" s="124">
        <v>363</v>
      </c>
      <c r="AA276" s="124">
        <v>335</v>
      </c>
      <c r="AB276" s="124">
        <v>1071</v>
      </c>
      <c r="AC276" s="124">
        <v>357</v>
      </c>
      <c r="AD276" s="128">
        <v>6.6699999999999995E-2</v>
      </c>
      <c r="AE276" s="124">
        <v>192</v>
      </c>
      <c r="AF276" s="124">
        <v>1619</v>
      </c>
      <c r="AG276" s="125">
        <v>0.36499999999999999</v>
      </c>
    </row>
    <row r="277" spans="1:33" x14ac:dyDescent="0.3">
      <c r="A277" s="123" t="s">
        <v>553</v>
      </c>
      <c r="B277" s="121" t="s">
        <v>554</v>
      </c>
      <c r="C277" s="121">
        <v>1</v>
      </c>
      <c r="D277" s="121">
        <v>0</v>
      </c>
      <c r="E277" s="124">
        <v>6280</v>
      </c>
      <c r="F277" s="124">
        <v>5213</v>
      </c>
      <c r="G277" s="124">
        <v>15935</v>
      </c>
      <c r="H277" s="124">
        <v>1053</v>
      </c>
      <c r="I277" s="124">
        <v>982</v>
      </c>
      <c r="J277" s="124">
        <v>1039</v>
      </c>
      <c r="K277" s="124">
        <v>3074</v>
      </c>
      <c r="L277" s="128">
        <v>0.19289999999999999</v>
      </c>
      <c r="M277" s="124">
        <v>654</v>
      </c>
      <c r="N277" s="125">
        <v>15.366</v>
      </c>
      <c r="O277" s="124">
        <v>1</v>
      </c>
      <c r="P277" s="125">
        <v>0</v>
      </c>
      <c r="Q277" s="124">
        <v>0</v>
      </c>
      <c r="R277" s="124">
        <v>255</v>
      </c>
      <c r="S277" s="124">
        <v>135</v>
      </c>
      <c r="T277" s="124">
        <v>6091</v>
      </c>
      <c r="U277" s="124">
        <v>5992</v>
      </c>
      <c r="V277" s="124">
        <v>6029</v>
      </c>
      <c r="W277" s="124">
        <v>18112</v>
      </c>
      <c r="X277" s="124">
        <v>6037</v>
      </c>
      <c r="Y277" s="124">
        <v>229</v>
      </c>
      <c r="Z277" s="124">
        <v>215</v>
      </c>
      <c r="AA277" s="124">
        <v>181</v>
      </c>
      <c r="AB277" s="124">
        <v>625</v>
      </c>
      <c r="AC277" s="124">
        <v>208</v>
      </c>
      <c r="AD277" s="128">
        <v>3.4500000000000003E-2</v>
      </c>
      <c r="AE277" s="124">
        <v>117</v>
      </c>
      <c r="AF277" s="124">
        <v>907</v>
      </c>
      <c r="AG277" s="125">
        <v>0.17299999999999999</v>
      </c>
    </row>
    <row r="278" spans="1:33" x14ac:dyDescent="0.3">
      <c r="A278" s="123" t="s">
        <v>555</v>
      </c>
      <c r="B278" s="121" t="s">
        <v>556</v>
      </c>
      <c r="C278" s="121">
        <v>1</v>
      </c>
      <c r="D278" s="121">
        <v>0</v>
      </c>
      <c r="E278" s="124">
        <v>2402</v>
      </c>
      <c r="F278" s="124">
        <v>1827</v>
      </c>
      <c r="G278" s="124">
        <v>5339</v>
      </c>
      <c r="H278" s="124">
        <v>544</v>
      </c>
      <c r="I278" s="124">
        <v>754</v>
      </c>
      <c r="J278" s="124">
        <v>573</v>
      </c>
      <c r="K278" s="124">
        <v>1871</v>
      </c>
      <c r="L278" s="128">
        <v>0.35039999999999999</v>
      </c>
      <c r="M278" s="124">
        <v>416</v>
      </c>
      <c r="N278" s="125">
        <v>2.282</v>
      </c>
      <c r="O278" s="124">
        <v>1</v>
      </c>
      <c r="P278" s="125">
        <v>0</v>
      </c>
      <c r="Q278" s="124">
        <v>0</v>
      </c>
      <c r="R278" s="124">
        <v>50</v>
      </c>
      <c r="S278" s="124">
        <v>26</v>
      </c>
      <c r="T278" s="124">
        <v>2398</v>
      </c>
      <c r="U278" s="124">
        <v>2359</v>
      </c>
      <c r="V278" s="124">
        <v>2373</v>
      </c>
      <c r="W278" s="124">
        <v>7130</v>
      </c>
      <c r="X278" s="124">
        <v>2377</v>
      </c>
      <c r="Y278" s="124">
        <v>143</v>
      </c>
      <c r="Z278" s="124">
        <v>137</v>
      </c>
      <c r="AA278" s="124">
        <v>125</v>
      </c>
      <c r="AB278" s="124">
        <v>405</v>
      </c>
      <c r="AC278" s="124">
        <v>135</v>
      </c>
      <c r="AD278" s="128">
        <v>5.6800000000000003E-2</v>
      </c>
      <c r="AE278" s="124">
        <v>67</v>
      </c>
      <c r="AF278" s="124">
        <v>511</v>
      </c>
      <c r="AG278" s="125">
        <v>0.27900000000000003</v>
      </c>
    </row>
    <row r="279" spans="1:33" x14ac:dyDescent="0.3">
      <c r="A279" s="123" t="s">
        <v>557</v>
      </c>
      <c r="B279" s="121" t="s">
        <v>558</v>
      </c>
      <c r="C279" s="121">
        <v>1</v>
      </c>
      <c r="D279" s="121">
        <v>1</v>
      </c>
      <c r="E279" s="124">
        <v>5287</v>
      </c>
      <c r="F279" s="124">
        <v>1923</v>
      </c>
      <c r="G279" s="124">
        <v>5644</v>
      </c>
      <c r="H279" s="124">
        <v>796</v>
      </c>
      <c r="I279" s="124">
        <v>826</v>
      </c>
      <c r="J279" s="124">
        <v>818</v>
      </c>
      <c r="K279" s="124">
        <v>2440</v>
      </c>
      <c r="L279" s="128">
        <v>0.43230000000000002</v>
      </c>
      <c r="M279" s="124">
        <v>540</v>
      </c>
      <c r="N279" s="125">
        <v>3.2730000000000001</v>
      </c>
      <c r="O279" s="124">
        <v>1</v>
      </c>
      <c r="P279" s="125">
        <v>0</v>
      </c>
      <c r="Q279" s="124">
        <v>0</v>
      </c>
      <c r="R279" s="124">
        <v>130</v>
      </c>
      <c r="S279" s="124">
        <v>68</v>
      </c>
      <c r="T279" s="124">
        <v>2232</v>
      </c>
      <c r="U279" s="124">
        <v>2196</v>
      </c>
      <c r="V279" s="124">
        <v>2209</v>
      </c>
      <c r="W279" s="124">
        <v>6637</v>
      </c>
      <c r="X279" s="124">
        <v>2212</v>
      </c>
      <c r="Y279" s="124">
        <v>151</v>
      </c>
      <c r="Z279" s="124">
        <v>141</v>
      </c>
      <c r="AA279" s="124">
        <v>147</v>
      </c>
      <c r="AB279" s="124">
        <v>439</v>
      </c>
      <c r="AC279" s="124">
        <v>146</v>
      </c>
      <c r="AD279" s="128">
        <v>6.6100000000000006E-2</v>
      </c>
      <c r="AE279" s="124">
        <v>83</v>
      </c>
      <c r="AF279" s="124">
        <v>693</v>
      </c>
      <c r="AG279" s="125">
        <v>0.36</v>
      </c>
    </row>
    <row r="280" spans="1:33" x14ac:dyDescent="0.3">
      <c r="A280" s="123" t="s">
        <v>559</v>
      </c>
      <c r="B280" s="121" t="s">
        <v>560</v>
      </c>
      <c r="C280" s="121">
        <v>1</v>
      </c>
      <c r="D280" s="121">
        <v>0</v>
      </c>
      <c r="E280" s="124">
        <v>3569</v>
      </c>
      <c r="F280" s="124">
        <v>2680</v>
      </c>
      <c r="G280" s="124">
        <v>8174</v>
      </c>
      <c r="H280" s="124">
        <v>786</v>
      </c>
      <c r="I280" s="124">
        <v>825</v>
      </c>
      <c r="J280" s="124">
        <v>863</v>
      </c>
      <c r="K280" s="124">
        <v>2474</v>
      </c>
      <c r="L280" s="128">
        <v>0.30270000000000002</v>
      </c>
      <c r="M280" s="124">
        <v>527</v>
      </c>
      <c r="N280" s="125">
        <v>3.7709999999999999</v>
      </c>
      <c r="O280" s="124">
        <v>1</v>
      </c>
      <c r="P280" s="125">
        <v>0</v>
      </c>
      <c r="Q280" s="124">
        <v>0</v>
      </c>
      <c r="R280" s="124">
        <v>124</v>
      </c>
      <c r="S280" s="124">
        <v>65</v>
      </c>
      <c r="T280" s="124">
        <v>4737</v>
      </c>
      <c r="U280" s="124">
        <v>4660</v>
      </c>
      <c r="V280" s="124">
        <v>4688</v>
      </c>
      <c r="W280" s="124">
        <v>14085</v>
      </c>
      <c r="X280" s="124">
        <v>4695</v>
      </c>
      <c r="Y280" s="124">
        <v>267</v>
      </c>
      <c r="Z280" s="124">
        <v>302</v>
      </c>
      <c r="AA280" s="124">
        <v>259</v>
      </c>
      <c r="AB280" s="124">
        <v>828</v>
      </c>
      <c r="AC280" s="124">
        <v>276</v>
      </c>
      <c r="AD280" s="128">
        <v>5.8799999999999998E-2</v>
      </c>
      <c r="AE280" s="124">
        <v>102</v>
      </c>
      <c r="AF280" s="124">
        <v>696</v>
      </c>
      <c r="AG280" s="125">
        <v>0.25900000000000001</v>
      </c>
    </row>
    <row r="281" spans="1:33" x14ac:dyDescent="0.3">
      <c r="A281" s="123" t="s">
        <v>561</v>
      </c>
      <c r="B281" s="121" t="s">
        <v>562</v>
      </c>
      <c r="C281" s="121">
        <v>1</v>
      </c>
      <c r="D281" s="121">
        <v>0</v>
      </c>
      <c r="E281" s="124">
        <v>2664</v>
      </c>
      <c r="F281" s="124">
        <v>2183</v>
      </c>
      <c r="G281" s="124">
        <v>6720</v>
      </c>
      <c r="H281" s="124">
        <v>1575</v>
      </c>
      <c r="I281" s="124">
        <v>1729</v>
      </c>
      <c r="J281" s="124">
        <v>1813</v>
      </c>
      <c r="K281" s="124">
        <v>5117</v>
      </c>
      <c r="L281" s="128">
        <v>0.76149999999999995</v>
      </c>
      <c r="M281" s="124">
        <v>1081</v>
      </c>
      <c r="N281" s="125">
        <v>10.628</v>
      </c>
      <c r="O281" s="124">
        <v>1</v>
      </c>
      <c r="P281" s="125">
        <v>0</v>
      </c>
      <c r="Q281" s="124">
        <v>0</v>
      </c>
      <c r="R281" s="124">
        <v>706</v>
      </c>
      <c r="S281" s="124">
        <v>374</v>
      </c>
      <c r="T281" s="124">
        <v>8483</v>
      </c>
      <c r="U281" s="124">
        <v>8346</v>
      </c>
      <c r="V281" s="124">
        <v>8397</v>
      </c>
      <c r="W281" s="124">
        <v>25226</v>
      </c>
      <c r="X281" s="124">
        <v>8409</v>
      </c>
      <c r="Y281" s="124">
        <v>754</v>
      </c>
      <c r="Z281" s="124">
        <v>836</v>
      </c>
      <c r="AA281" s="124">
        <v>740</v>
      </c>
      <c r="AB281" s="124">
        <v>2330</v>
      </c>
      <c r="AC281" s="124">
        <v>777</v>
      </c>
      <c r="AD281" s="128">
        <v>9.2399999999999996E-2</v>
      </c>
      <c r="AE281" s="124">
        <v>131</v>
      </c>
      <c r="AF281" s="124">
        <v>1587</v>
      </c>
      <c r="AG281" s="125">
        <v>0.72599999999999998</v>
      </c>
    </row>
    <row r="282" spans="1:33" x14ac:dyDescent="0.3">
      <c r="A282" s="123" t="s">
        <v>563</v>
      </c>
      <c r="B282" s="121" t="s">
        <v>564</v>
      </c>
      <c r="C282" s="121">
        <v>1</v>
      </c>
      <c r="D282" s="121">
        <v>0</v>
      </c>
      <c r="E282" s="124">
        <v>8185</v>
      </c>
      <c r="F282" s="124">
        <v>3228</v>
      </c>
      <c r="G282" s="124">
        <v>9415</v>
      </c>
      <c r="H282" s="124">
        <v>1592</v>
      </c>
      <c r="I282" s="124">
        <v>1856</v>
      </c>
      <c r="J282" s="124">
        <v>1861</v>
      </c>
      <c r="K282" s="124">
        <v>5309</v>
      </c>
      <c r="L282" s="128">
        <v>0.56389999999999996</v>
      </c>
      <c r="M282" s="124">
        <v>1183</v>
      </c>
      <c r="N282" s="125">
        <v>4.9669999999999996</v>
      </c>
      <c r="O282" s="124">
        <v>1</v>
      </c>
      <c r="P282" s="125">
        <v>0</v>
      </c>
      <c r="Q282" s="124">
        <v>0</v>
      </c>
      <c r="R282" s="124">
        <v>465</v>
      </c>
      <c r="S282" s="124">
        <v>246</v>
      </c>
      <c r="T282" s="124">
        <v>3862</v>
      </c>
      <c r="U282" s="124">
        <v>3800</v>
      </c>
      <c r="V282" s="124">
        <v>3823</v>
      </c>
      <c r="W282" s="124">
        <v>11485</v>
      </c>
      <c r="X282" s="124">
        <v>3828</v>
      </c>
      <c r="Y282" s="124">
        <v>362</v>
      </c>
      <c r="Z282" s="124">
        <v>364</v>
      </c>
      <c r="AA282" s="124">
        <v>354</v>
      </c>
      <c r="AB282" s="124">
        <v>1080</v>
      </c>
      <c r="AC282" s="124">
        <v>360</v>
      </c>
      <c r="AD282" s="128">
        <v>9.4E-2</v>
      </c>
      <c r="AE282" s="124">
        <v>197</v>
      </c>
      <c r="AF282" s="124">
        <v>1627</v>
      </c>
      <c r="AG282" s="125">
        <v>0.504</v>
      </c>
    </row>
    <row r="283" spans="1:33" x14ac:dyDescent="0.3">
      <c r="A283" s="123" t="s">
        <v>565</v>
      </c>
      <c r="B283" s="121" t="s">
        <v>566</v>
      </c>
      <c r="C283" s="121">
        <v>1</v>
      </c>
      <c r="D283" s="121">
        <v>0</v>
      </c>
      <c r="E283" s="124">
        <v>3857</v>
      </c>
      <c r="F283" s="124">
        <v>1756</v>
      </c>
      <c r="G283" s="124">
        <v>5376</v>
      </c>
      <c r="H283" s="124">
        <v>314</v>
      </c>
      <c r="I283" s="124">
        <v>387</v>
      </c>
      <c r="J283" s="124">
        <v>470</v>
      </c>
      <c r="K283" s="124">
        <v>1171</v>
      </c>
      <c r="L283" s="128">
        <v>0.21779999999999999</v>
      </c>
      <c r="M283" s="124">
        <v>249</v>
      </c>
      <c r="N283" s="125">
        <v>2.4169999999999998</v>
      </c>
      <c r="O283" s="124">
        <v>1</v>
      </c>
      <c r="P283" s="125">
        <v>0</v>
      </c>
      <c r="Q283" s="124">
        <v>0</v>
      </c>
      <c r="R283" s="124">
        <v>76</v>
      </c>
      <c r="S283" s="124">
        <v>40</v>
      </c>
      <c r="T283" s="124">
        <v>1970</v>
      </c>
      <c r="U283" s="124">
        <v>1938</v>
      </c>
      <c r="V283" s="124">
        <v>1950</v>
      </c>
      <c r="W283" s="124">
        <v>5858</v>
      </c>
      <c r="X283" s="124">
        <v>1953</v>
      </c>
      <c r="Y283" s="124">
        <v>90</v>
      </c>
      <c r="Z283" s="124">
        <v>86</v>
      </c>
      <c r="AA283" s="124">
        <v>80</v>
      </c>
      <c r="AB283" s="124">
        <v>256</v>
      </c>
      <c r="AC283" s="124">
        <v>85</v>
      </c>
      <c r="AD283" s="128">
        <v>4.3700000000000003E-2</v>
      </c>
      <c r="AE283" s="124">
        <v>50</v>
      </c>
      <c r="AF283" s="124">
        <v>340</v>
      </c>
      <c r="AG283" s="125">
        <v>0.193</v>
      </c>
    </row>
    <row r="284" spans="1:33" x14ac:dyDescent="0.3">
      <c r="A284" s="123" t="s">
        <v>567</v>
      </c>
      <c r="B284" s="121" t="s">
        <v>568</v>
      </c>
      <c r="C284" s="121">
        <v>1</v>
      </c>
      <c r="D284" s="121">
        <v>0</v>
      </c>
      <c r="E284" s="124">
        <v>4648</v>
      </c>
      <c r="F284" s="124">
        <v>3945</v>
      </c>
      <c r="G284" s="124">
        <v>11785</v>
      </c>
      <c r="H284" s="124">
        <v>160</v>
      </c>
      <c r="I284" s="124">
        <v>173</v>
      </c>
      <c r="J284" s="124">
        <v>165</v>
      </c>
      <c r="K284" s="124">
        <v>498</v>
      </c>
      <c r="L284" s="128">
        <v>4.2299999999999997E-2</v>
      </c>
      <c r="M284" s="124">
        <v>108</v>
      </c>
      <c r="N284" s="125">
        <v>5.35</v>
      </c>
      <c r="O284" s="124">
        <v>1</v>
      </c>
      <c r="P284" s="125">
        <v>0</v>
      </c>
      <c r="Q284" s="124">
        <v>0</v>
      </c>
      <c r="R284" s="124">
        <v>54</v>
      </c>
      <c r="S284" s="124">
        <v>28</v>
      </c>
      <c r="T284" s="124">
        <v>4467</v>
      </c>
      <c r="U284" s="124">
        <v>4395</v>
      </c>
      <c r="V284" s="124">
        <v>4421</v>
      </c>
      <c r="W284" s="124">
        <v>13283</v>
      </c>
      <c r="X284" s="124">
        <v>4428</v>
      </c>
      <c r="Y284" s="124">
        <v>69</v>
      </c>
      <c r="Z284" s="124">
        <v>72</v>
      </c>
      <c r="AA284" s="124">
        <v>60</v>
      </c>
      <c r="AB284" s="124">
        <v>201</v>
      </c>
      <c r="AC284" s="124">
        <v>67</v>
      </c>
      <c r="AD284" s="128">
        <v>1.5100000000000001E-2</v>
      </c>
      <c r="AE284" s="124">
        <v>39</v>
      </c>
      <c r="AF284" s="124">
        <v>177</v>
      </c>
      <c r="AG284" s="125">
        <v>4.3999999999999997E-2</v>
      </c>
    </row>
    <row r="285" spans="1:33" x14ac:dyDescent="0.3">
      <c r="A285" s="123" t="s">
        <v>569</v>
      </c>
      <c r="B285" s="121" t="s">
        <v>570</v>
      </c>
      <c r="C285" s="121">
        <v>1</v>
      </c>
      <c r="D285" s="121">
        <v>0</v>
      </c>
      <c r="E285" s="124">
        <v>1389</v>
      </c>
      <c r="F285" s="124">
        <v>1137</v>
      </c>
      <c r="G285" s="124">
        <v>3402</v>
      </c>
      <c r="H285" s="124">
        <v>272</v>
      </c>
      <c r="I285" s="124">
        <v>308</v>
      </c>
      <c r="J285" s="124">
        <v>394</v>
      </c>
      <c r="K285" s="124">
        <v>974</v>
      </c>
      <c r="L285" s="128">
        <v>0.2863</v>
      </c>
      <c r="M285" s="124">
        <v>212</v>
      </c>
      <c r="N285" s="125">
        <v>1.2130000000000001</v>
      </c>
      <c r="O285" s="124">
        <v>1</v>
      </c>
      <c r="P285" s="125">
        <v>0</v>
      </c>
      <c r="Q285" s="124">
        <v>0</v>
      </c>
      <c r="R285" s="124">
        <v>57</v>
      </c>
      <c r="S285" s="124">
        <v>30</v>
      </c>
      <c r="T285" s="124">
        <v>1362</v>
      </c>
      <c r="U285" s="124">
        <v>1340</v>
      </c>
      <c r="V285" s="124">
        <v>1348</v>
      </c>
      <c r="W285" s="124">
        <v>4050</v>
      </c>
      <c r="X285" s="124">
        <v>1350</v>
      </c>
      <c r="Y285" s="124">
        <v>62</v>
      </c>
      <c r="Z285" s="124">
        <v>56</v>
      </c>
      <c r="AA285" s="124">
        <v>57</v>
      </c>
      <c r="AB285" s="124">
        <v>175</v>
      </c>
      <c r="AC285" s="124">
        <v>58</v>
      </c>
      <c r="AD285" s="128">
        <v>4.3200000000000002E-2</v>
      </c>
      <c r="AE285" s="124">
        <v>32</v>
      </c>
      <c r="AF285" s="124">
        <v>275</v>
      </c>
      <c r="AG285" s="125">
        <v>0.24099999999999999</v>
      </c>
    </row>
    <row r="286" spans="1:33" x14ac:dyDescent="0.3">
      <c r="A286" s="123" t="s">
        <v>571</v>
      </c>
      <c r="B286" s="121" t="s">
        <v>572</v>
      </c>
      <c r="C286" s="121">
        <v>1</v>
      </c>
      <c r="D286" s="121">
        <v>0</v>
      </c>
      <c r="E286" s="124">
        <v>3346</v>
      </c>
      <c r="F286" s="124">
        <v>2744</v>
      </c>
      <c r="G286" s="124">
        <v>8198</v>
      </c>
      <c r="H286" s="124">
        <v>447</v>
      </c>
      <c r="I286" s="124">
        <v>489</v>
      </c>
      <c r="J286" s="124">
        <v>523</v>
      </c>
      <c r="K286" s="124">
        <v>1459</v>
      </c>
      <c r="L286" s="128">
        <v>0.17799999999999999</v>
      </c>
      <c r="M286" s="124">
        <v>317</v>
      </c>
      <c r="N286" s="125">
        <v>2.1459999999999999</v>
      </c>
      <c r="O286" s="124">
        <v>1</v>
      </c>
      <c r="P286" s="125">
        <v>0</v>
      </c>
      <c r="Q286" s="124">
        <v>0</v>
      </c>
      <c r="R286" s="124">
        <v>70</v>
      </c>
      <c r="S286" s="124">
        <v>37</v>
      </c>
      <c r="T286" s="124">
        <v>3178</v>
      </c>
      <c r="U286" s="124">
        <v>3126</v>
      </c>
      <c r="V286" s="124">
        <v>3145</v>
      </c>
      <c r="W286" s="124">
        <v>9449</v>
      </c>
      <c r="X286" s="124">
        <v>3150</v>
      </c>
      <c r="Y286" s="124">
        <v>124</v>
      </c>
      <c r="Z286" s="124">
        <v>115</v>
      </c>
      <c r="AA286" s="124">
        <v>110</v>
      </c>
      <c r="AB286" s="124">
        <v>349</v>
      </c>
      <c r="AC286" s="124">
        <v>116</v>
      </c>
      <c r="AD286" s="128">
        <v>3.6900000000000002E-2</v>
      </c>
      <c r="AE286" s="124">
        <v>66</v>
      </c>
      <c r="AF286" s="124">
        <v>421</v>
      </c>
      <c r="AG286" s="125">
        <v>0.153</v>
      </c>
    </row>
    <row r="287" spans="1:33" x14ac:dyDescent="0.3">
      <c r="A287" s="123" t="s">
        <v>573</v>
      </c>
      <c r="B287" s="121" t="s">
        <v>574</v>
      </c>
      <c r="C287" s="121">
        <v>1</v>
      </c>
      <c r="D287" s="121">
        <v>0</v>
      </c>
      <c r="E287" s="124">
        <v>4076</v>
      </c>
      <c r="F287" s="124">
        <v>3295</v>
      </c>
      <c r="G287" s="124">
        <v>10154</v>
      </c>
      <c r="H287" s="124">
        <v>492</v>
      </c>
      <c r="I287" s="124">
        <v>520</v>
      </c>
      <c r="J287" s="124">
        <v>550</v>
      </c>
      <c r="K287" s="124">
        <v>1562</v>
      </c>
      <c r="L287" s="128">
        <v>0.15379999999999999</v>
      </c>
      <c r="M287" s="124">
        <v>329</v>
      </c>
      <c r="N287" s="125">
        <v>2.9209999999999998</v>
      </c>
      <c r="O287" s="124">
        <v>1</v>
      </c>
      <c r="P287" s="125">
        <v>0</v>
      </c>
      <c r="Q287" s="124">
        <v>0</v>
      </c>
      <c r="R287" s="124">
        <v>54</v>
      </c>
      <c r="S287" s="124">
        <v>28</v>
      </c>
      <c r="T287" s="124">
        <v>4228</v>
      </c>
      <c r="U287" s="124">
        <v>4160</v>
      </c>
      <c r="V287" s="124">
        <v>4185</v>
      </c>
      <c r="W287" s="124">
        <v>12573</v>
      </c>
      <c r="X287" s="124">
        <v>4191</v>
      </c>
      <c r="Y287" s="124">
        <v>132</v>
      </c>
      <c r="Z287" s="124">
        <v>127</v>
      </c>
      <c r="AA287" s="124">
        <v>113</v>
      </c>
      <c r="AB287" s="124">
        <v>372</v>
      </c>
      <c r="AC287" s="124">
        <v>124</v>
      </c>
      <c r="AD287" s="128">
        <v>2.9600000000000001E-2</v>
      </c>
      <c r="AE287" s="124">
        <v>63</v>
      </c>
      <c r="AF287" s="124">
        <v>422</v>
      </c>
      <c r="AG287" s="125">
        <v>0.128</v>
      </c>
    </row>
    <row r="288" spans="1:33" x14ac:dyDescent="0.3">
      <c r="A288" s="123" t="s">
        <v>575</v>
      </c>
      <c r="B288" s="121" t="s">
        <v>576</v>
      </c>
      <c r="C288" s="121">
        <v>1</v>
      </c>
      <c r="D288" s="121">
        <v>0</v>
      </c>
      <c r="E288" s="124">
        <v>3227</v>
      </c>
      <c r="F288" s="124">
        <v>1441</v>
      </c>
      <c r="G288" s="124">
        <v>4359</v>
      </c>
      <c r="H288" s="124">
        <v>216</v>
      </c>
      <c r="I288" s="124">
        <v>275</v>
      </c>
      <c r="J288" s="124">
        <v>298</v>
      </c>
      <c r="K288" s="124">
        <v>789</v>
      </c>
      <c r="L288" s="128">
        <v>0.18099999999999999</v>
      </c>
      <c r="M288" s="124">
        <v>170</v>
      </c>
      <c r="N288" s="125">
        <v>1.7390000000000001</v>
      </c>
      <c r="O288" s="124">
        <v>1</v>
      </c>
      <c r="P288" s="125">
        <v>0</v>
      </c>
      <c r="Q288" s="124">
        <v>0</v>
      </c>
      <c r="R288" s="124">
        <v>100</v>
      </c>
      <c r="S288" s="124">
        <v>53</v>
      </c>
      <c r="T288" s="124">
        <v>1694</v>
      </c>
      <c r="U288" s="124">
        <v>1667</v>
      </c>
      <c r="V288" s="124">
        <v>1677</v>
      </c>
      <c r="W288" s="124">
        <v>5038</v>
      </c>
      <c r="X288" s="124">
        <v>1679</v>
      </c>
      <c r="Y288" s="124">
        <v>71</v>
      </c>
      <c r="Z288" s="124">
        <v>61</v>
      </c>
      <c r="AA288" s="124">
        <v>65</v>
      </c>
      <c r="AB288" s="124">
        <v>197</v>
      </c>
      <c r="AC288" s="124">
        <v>66</v>
      </c>
      <c r="AD288" s="128">
        <v>3.9100000000000003E-2</v>
      </c>
      <c r="AE288" s="124">
        <v>37</v>
      </c>
      <c r="AF288" s="124">
        <v>261</v>
      </c>
      <c r="AG288" s="125">
        <v>0.18099999999999999</v>
      </c>
    </row>
    <row r="289" spans="1:33" x14ac:dyDescent="0.3">
      <c r="A289" s="123" t="s">
        <v>577</v>
      </c>
      <c r="B289" s="121" t="s">
        <v>578</v>
      </c>
      <c r="C289" s="121">
        <v>1</v>
      </c>
      <c r="D289" s="121">
        <v>0</v>
      </c>
      <c r="E289" s="124">
        <v>3355</v>
      </c>
      <c r="F289" s="124">
        <v>2726</v>
      </c>
      <c r="G289" s="124">
        <v>8246</v>
      </c>
      <c r="H289" s="124">
        <v>246</v>
      </c>
      <c r="I289" s="124">
        <v>243</v>
      </c>
      <c r="J289" s="124">
        <v>271</v>
      </c>
      <c r="K289" s="124">
        <v>760</v>
      </c>
      <c r="L289" s="128">
        <v>9.2200000000000004E-2</v>
      </c>
      <c r="M289" s="124">
        <v>163</v>
      </c>
      <c r="N289" s="125">
        <v>5.8040000000000003</v>
      </c>
      <c r="O289" s="124">
        <v>1</v>
      </c>
      <c r="P289" s="125">
        <v>0</v>
      </c>
      <c r="Q289" s="124">
        <v>0</v>
      </c>
      <c r="R289" s="124">
        <v>25</v>
      </c>
      <c r="S289" s="124">
        <v>13</v>
      </c>
      <c r="T289" s="124">
        <v>3132</v>
      </c>
      <c r="U289" s="124">
        <v>3081</v>
      </c>
      <c r="V289" s="124">
        <v>3099</v>
      </c>
      <c r="W289" s="124">
        <v>9312</v>
      </c>
      <c r="X289" s="124">
        <v>3104</v>
      </c>
      <c r="Y289" s="124">
        <v>75</v>
      </c>
      <c r="Z289" s="124">
        <v>62</v>
      </c>
      <c r="AA289" s="124">
        <v>52</v>
      </c>
      <c r="AB289" s="124">
        <v>189</v>
      </c>
      <c r="AC289" s="124">
        <v>63</v>
      </c>
      <c r="AD289" s="128">
        <v>2.0299999999999999E-2</v>
      </c>
      <c r="AE289" s="124">
        <v>36</v>
      </c>
      <c r="AF289" s="124">
        <v>213</v>
      </c>
      <c r="AG289" s="125">
        <v>7.8E-2</v>
      </c>
    </row>
    <row r="290" spans="1:33" x14ac:dyDescent="0.3">
      <c r="A290" s="123" t="s">
        <v>579</v>
      </c>
      <c r="B290" s="121" t="s">
        <v>580</v>
      </c>
      <c r="C290" s="121">
        <v>1</v>
      </c>
      <c r="D290" s="121">
        <v>1</v>
      </c>
      <c r="E290" s="124">
        <v>2780</v>
      </c>
      <c r="F290" s="124">
        <v>1064</v>
      </c>
      <c r="G290" s="124">
        <v>3089</v>
      </c>
      <c r="H290" s="124">
        <v>434</v>
      </c>
      <c r="I290" s="124">
        <v>439</v>
      </c>
      <c r="J290" s="124">
        <v>479</v>
      </c>
      <c r="K290" s="124">
        <v>1352</v>
      </c>
      <c r="L290" s="128">
        <v>0.43769999999999998</v>
      </c>
      <c r="M290" s="124">
        <v>303</v>
      </c>
      <c r="N290" s="125">
        <v>1.393</v>
      </c>
      <c r="O290" s="124">
        <v>1</v>
      </c>
      <c r="P290" s="125">
        <v>0</v>
      </c>
      <c r="Q290" s="124">
        <v>0</v>
      </c>
      <c r="R290" s="124">
        <v>124</v>
      </c>
      <c r="S290" s="124">
        <v>65</v>
      </c>
      <c r="T290" s="124">
        <v>1229</v>
      </c>
      <c r="U290" s="124">
        <v>1210</v>
      </c>
      <c r="V290" s="124">
        <v>1217</v>
      </c>
      <c r="W290" s="124">
        <v>3656</v>
      </c>
      <c r="X290" s="124">
        <v>1219</v>
      </c>
      <c r="Y290" s="124">
        <v>110</v>
      </c>
      <c r="Z290" s="124">
        <v>103</v>
      </c>
      <c r="AA290" s="124">
        <v>104</v>
      </c>
      <c r="AB290" s="124">
        <v>317</v>
      </c>
      <c r="AC290" s="124">
        <v>106</v>
      </c>
      <c r="AD290" s="128">
        <v>8.6699999999999999E-2</v>
      </c>
      <c r="AE290" s="124">
        <v>60</v>
      </c>
      <c r="AF290" s="124">
        <v>430</v>
      </c>
      <c r="AG290" s="125">
        <v>0.40400000000000003</v>
      </c>
    </row>
    <row r="291" spans="1:33" x14ac:dyDescent="0.3">
      <c r="A291" s="123" t="s">
        <v>581</v>
      </c>
      <c r="B291" s="121" t="s">
        <v>582</v>
      </c>
      <c r="C291" s="121">
        <v>1</v>
      </c>
      <c r="D291" s="121">
        <v>0</v>
      </c>
      <c r="E291" s="124">
        <v>3499</v>
      </c>
      <c r="F291" s="124">
        <v>1588</v>
      </c>
      <c r="G291" s="124">
        <v>4728</v>
      </c>
      <c r="H291" s="124">
        <v>111</v>
      </c>
      <c r="I291" s="124">
        <v>141</v>
      </c>
      <c r="J291" s="124">
        <v>136</v>
      </c>
      <c r="K291" s="124">
        <v>388</v>
      </c>
      <c r="L291" s="128">
        <v>8.2100000000000006E-2</v>
      </c>
      <c r="M291" s="124">
        <v>85</v>
      </c>
      <c r="N291" s="125">
        <v>8.8849999999999998</v>
      </c>
      <c r="O291" s="124">
        <v>1</v>
      </c>
      <c r="P291" s="125">
        <v>0</v>
      </c>
      <c r="Q291" s="124">
        <v>0</v>
      </c>
      <c r="R291" s="124">
        <v>50</v>
      </c>
      <c r="S291" s="124">
        <v>26</v>
      </c>
      <c r="T291" s="124">
        <v>1596</v>
      </c>
      <c r="U291" s="124">
        <v>1570</v>
      </c>
      <c r="V291" s="124">
        <v>1579</v>
      </c>
      <c r="W291" s="124">
        <v>4745</v>
      </c>
      <c r="X291" s="124">
        <v>1582</v>
      </c>
      <c r="Y291" s="124">
        <v>42</v>
      </c>
      <c r="Z291" s="124">
        <v>46</v>
      </c>
      <c r="AA291" s="124">
        <v>32</v>
      </c>
      <c r="AB291" s="124">
        <v>120</v>
      </c>
      <c r="AC291" s="124">
        <v>40</v>
      </c>
      <c r="AD291" s="128">
        <v>2.53E-2</v>
      </c>
      <c r="AE291" s="124">
        <v>26</v>
      </c>
      <c r="AF291" s="124">
        <v>139</v>
      </c>
      <c r="AG291" s="125">
        <v>8.6999999999999994E-2</v>
      </c>
    </row>
    <row r="292" spans="1:33" x14ac:dyDescent="0.3">
      <c r="A292" s="123" t="s">
        <v>583</v>
      </c>
      <c r="B292" s="121" t="s">
        <v>584</v>
      </c>
      <c r="C292" s="121">
        <v>1</v>
      </c>
      <c r="D292" s="121">
        <v>0</v>
      </c>
      <c r="E292" s="124">
        <v>2705</v>
      </c>
      <c r="F292" s="124">
        <v>2284</v>
      </c>
      <c r="G292" s="124">
        <v>6608</v>
      </c>
      <c r="H292" s="124">
        <v>559</v>
      </c>
      <c r="I292" s="124">
        <v>719</v>
      </c>
      <c r="J292" s="124">
        <v>802</v>
      </c>
      <c r="K292" s="124">
        <v>2080</v>
      </c>
      <c r="L292" s="128">
        <v>0.31480000000000002</v>
      </c>
      <c r="M292" s="124">
        <v>467</v>
      </c>
      <c r="N292" s="125">
        <v>2.0680000000000001</v>
      </c>
      <c r="O292" s="124">
        <v>1</v>
      </c>
      <c r="P292" s="125">
        <v>0</v>
      </c>
      <c r="Q292" s="124">
        <v>0</v>
      </c>
      <c r="R292" s="124">
        <v>125</v>
      </c>
      <c r="S292" s="124">
        <v>66</v>
      </c>
      <c r="T292" s="124">
        <v>2423</v>
      </c>
      <c r="U292" s="124">
        <v>2384</v>
      </c>
      <c r="V292" s="124">
        <v>2399</v>
      </c>
      <c r="W292" s="124">
        <v>7206</v>
      </c>
      <c r="X292" s="124">
        <v>2402</v>
      </c>
      <c r="Y292" s="124">
        <v>124</v>
      </c>
      <c r="Z292" s="124">
        <v>127</v>
      </c>
      <c r="AA292" s="124">
        <v>133</v>
      </c>
      <c r="AB292" s="124">
        <v>384</v>
      </c>
      <c r="AC292" s="124">
        <v>128</v>
      </c>
      <c r="AD292" s="128">
        <v>5.33E-2</v>
      </c>
      <c r="AE292" s="124">
        <v>79</v>
      </c>
      <c r="AF292" s="124">
        <v>613</v>
      </c>
      <c r="AG292" s="125">
        <v>0.26800000000000002</v>
      </c>
    </row>
    <row r="293" spans="1:33" x14ac:dyDescent="0.3">
      <c r="A293" s="123" t="s">
        <v>585</v>
      </c>
      <c r="B293" s="121" t="s">
        <v>586</v>
      </c>
      <c r="C293" s="121">
        <v>1</v>
      </c>
      <c r="D293" s="121">
        <v>0</v>
      </c>
      <c r="E293" s="124">
        <v>2098</v>
      </c>
      <c r="F293" s="124">
        <v>1663</v>
      </c>
      <c r="G293" s="124">
        <v>4768</v>
      </c>
      <c r="H293" s="124">
        <v>830</v>
      </c>
      <c r="I293" s="124">
        <v>823</v>
      </c>
      <c r="J293" s="124">
        <v>885</v>
      </c>
      <c r="K293" s="124">
        <v>2538</v>
      </c>
      <c r="L293" s="128">
        <v>0.5323</v>
      </c>
      <c r="M293" s="124">
        <v>575</v>
      </c>
      <c r="N293" s="125">
        <v>2.6030000000000002</v>
      </c>
      <c r="O293" s="124">
        <v>1</v>
      </c>
      <c r="P293" s="125">
        <v>0</v>
      </c>
      <c r="Q293" s="124">
        <v>0</v>
      </c>
      <c r="R293" s="124">
        <v>170</v>
      </c>
      <c r="S293" s="124">
        <v>90</v>
      </c>
      <c r="T293" s="124">
        <v>3254</v>
      </c>
      <c r="U293" s="124">
        <v>3202</v>
      </c>
      <c r="V293" s="124">
        <v>3222</v>
      </c>
      <c r="W293" s="124">
        <v>9678</v>
      </c>
      <c r="X293" s="124">
        <v>3226</v>
      </c>
      <c r="Y293" s="124">
        <v>207</v>
      </c>
      <c r="Z293" s="124">
        <v>199</v>
      </c>
      <c r="AA293" s="124">
        <v>184</v>
      </c>
      <c r="AB293" s="124">
        <v>590</v>
      </c>
      <c r="AC293" s="124">
        <v>197</v>
      </c>
      <c r="AD293" s="128">
        <v>6.0999999999999999E-2</v>
      </c>
      <c r="AE293" s="124">
        <v>66</v>
      </c>
      <c r="AF293" s="124">
        <v>732</v>
      </c>
      <c r="AG293" s="125">
        <v>0.44</v>
      </c>
    </row>
    <row r="294" spans="1:33" x14ac:dyDescent="0.3">
      <c r="A294" s="123" t="s">
        <v>587</v>
      </c>
      <c r="B294" s="121" t="s">
        <v>588</v>
      </c>
      <c r="C294" s="121">
        <v>1</v>
      </c>
      <c r="D294" s="121">
        <v>0</v>
      </c>
      <c r="E294" s="124">
        <v>2827</v>
      </c>
      <c r="F294" s="124">
        <v>1241</v>
      </c>
      <c r="G294" s="124">
        <v>3623</v>
      </c>
      <c r="H294" s="124">
        <v>117</v>
      </c>
      <c r="I294" s="124">
        <v>142</v>
      </c>
      <c r="J294" s="124">
        <v>151</v>
      </c>
      <c r="K294" s="124">
        <v>410</v>
      </c>
      <c r="L294" s="128">
        <v>0.1132</v>
      </c>
      <c r="M294" s="124">
        <v>91</v>
      </c>
      <c r="N294" s="125">
        <v>2.0640000000000001</v>
      </c>
      <c r="O294" s="124">
        <v>1</v>
      </c>
      <c r="P294" s="125">
        <v>0</v>
      </c>
      <c r="Q294" s="124">
        <v>0</v>
      </c>
      <c r="R294" s="124">
        <v>52</v>
      </c>
      <c r="S294" s="124">
        <v>27</v>
      </c>
      <c r="T294" s="124">
        <v>1215</v>
      </c>
      <c r="U294" s="124">
        <v>1195</v>
      </c>
      <c r="V294" s="124">
        <v>1201</v>
      </c>
      <c r="W294" s="124">
        <v>3611</v>
      </c>
      <c r="X294" s="124">
        <v>1204</v>
      </c>
      <c r="Y294" s="124">
        <v>29</v>
      </c>
      <c r="Z294" s="124">
        <v>36</v>
      </c>
      <c r="AA294" s="124">
        <v>33</v>
      </c>
      <c r="AB294" s="124">
        <v>98</v>
      </c>
      <c r="AC294" s="124">
        <v>33</v>
      </c>
      <c r="AD294" s="128">
        <v>2.7099999999999999E-2</v>
      </c>
      <c r="AE294" s="124">
        <v>22</v>
      </c>
      <c r="AF294" s="124">
        <v>142</v>
      </c>
      <c r="AG294" s="125">
        <v>0.114</v>
      </c>
    </row>
    <row r="295" spans="1:33" x14ac:dyDescent="0.3">
      <c r="A295" s="123" t="s">
        <v>589</v>
      </c>
      <c r="B295" s="121" t="s">
        <v>590</v>
      </c>
      <c r="C295" s="121">
        <v>1</v>
      </c>
      <c r="D295" s="121">
        <v>1</v>
      </c>
      <c r="E295" s="124">
        <v>3642</v>
      </c>
      <c r="F295" s="124">
        <v>1362</v>
      </c>
      <c r="G295" s="124">
        <v>4059</v>
      </c>
      <c r="H295" s="124">
        <v>722</v>
      </c>
      <c r="I295" s="124">
        <v>708</v>
      </c>
      <c r="J295" s="124">
        <v>719</v>
      </c>
      <c r="K295" s="124">
        <v>2149</v>
      </c>
      <c r="L295" s="128">
        <v>0.52939999999999998</v>
      </c>
      <c r="M295" s="124">
        <v>469</v>
      </c>
      <c r="N295" s="125">
        <v>1.732</v>
      </c>
      <c r="O295" s="124">
        <v>1</v>
      </c>
      <c r="P295" s="125">
        <v>0</v>
      </c>
      <c r="Q295" s="124">
        <v>0</v>
      </c>
      <c r="R295" s="124">
        <v>128</v>
      </c>
      <c r="S295" s="124">
        <v>67</v>
      </c>
      <c r="T295" s="124">
        <v>1499</v>
      </c>
      <c r="U295" s="124">
        <v>1474</v>
      </c>
      <c r="V295" s="124">
        <v>1483</v>
      </c>
      <c r="W295" s="124">
        <v>4456</v>
      </c>
      <c r="X295" s="124">
        <v>1485</v>
      </c>
      <c r="Y295" s="124">
        <v>148</v>
      </c>
      <c r="Z295" s="124">
        <v>125</v>
      </c>
      <c r="AA295" s="124">
        <v>128</v>
      </c>
      <c r="AB295" s="124">
        <v>401</v>
      </c>
      <c r="AC295" s="124">
        <v>134</v>
      </c>
      <c r="AD295" s="128">
        <v>0.09</v>
      </c>
      <c r="AE295" s="124">
        <v>80</v>
      </c>
      <c r="AF295" s="124">
        <v>618</v>
      </c>
      <c r="AG295" s="125">
        <v>0.45300000000000001</v>
      </c>
    </row>
    <row r="296" spans="1:33" x14ac:dyDescent="0.3">
      <c r="A296" s="123" t="s">
        <v>591</v>
      </c>
      <c r="B296" s="121" t="s">
        <v>592</v>
      </c>
      <c r="C296" s="121">
        <v>1</v>
      </c>
      <c r="D296" s="121">
        <v>0</v>
      </c>
      <c r="E296" s="124">
        <v>1067</v>
      </c>
      <c r="F296" s="124">
        <v>673</v>
      </c>
      <c r="G296" s="124">
        <v>1916</v>
      </c>
      <c r="H296" s="124">
        <v>226</v>
      </c>
      <c r="I296" s="124">
        <v>273</v>
      </c>
      <c r="J296" s="124">
        <v>281</v>
      </c>
      <c r="K296" s="124">
        <v>780</v>
      </c>
      <c r="L296" s="128">
        <v>0.40710000000000002</v>
      </c>
      <c r="M296" s="124">
        <v>178</v>
      </c>
      <c r="N296" s="125">
        <v>2.004</v>
      </c>
      <c r="O296" s="124">
        <v>0</v>
      </c>
      <c r="P296" s="125">
        <v>0</v>
      </c>
      <c r="Q296" s="124">
        <v>0</v>
      </c>
      <c r="R296" s="124">
        <v>89</v>
      </c>
      <c r="S296" s="124">
        <v>47</v>
      </c>
      <c r="T296" s="124">
        <v>1181</v>
      </c>
      <c r="U296" s="124">
        <v>1162</v>
      </c>
      <c r="V296" s="124">
        <v>1169</v>
      </c>
      <c r="W296" s="124">
        <v>3512</v>
      </c>
      <c r="X296" s="124">
        <v>1171</v>
      </c>
      <c r="Y296" s="124">
        <v>88</v>
      </c>
      <c r="Z296" s="124">
        <v>88</v>
      </c>
      <c r="AA296" s="124">
        <v>74</v>
      </c>
      <c r="AB296" s="124">
        <v>250</v>
      </c>
      <c r="AC296" s="124">
        <v>83</v>
      </c>
      <c r="AD296" s="128">
        <v>7.1199999999999999E-2</v>
      </c>
      <c r="AE296" s="124">
        <v>31</v>
      </c>
      <c r="AF296" s="124">
        <v>257</v>
      </c>
      <c r="AG296" s="125">
        <v>0.38100000000000001</v>
      </c>
    </row>
    <row r="297" spans="1:33" x14ac:dyDescent="0.3">
      <c r="A297" s="123" t="s">
        <v>593</v>
      </c>
      <c r="B297" s="121" t="s">
        <v>594</v>
      </c>
      <c r="C297" s="121">
        <v>1</v>
      </c>
      <c r="D297" s="121">
        <v>1</v>
      </c>
      <c r="E297" s="124">
        <v>11708</v>
      </c>
      <c r="F297" s="124">
        <v>4646</v>
      </c>
      <c r="G297" s="124">
        <v>13843</v>
      </c>
      <c r="H297" s="124">
        <v>1820</v>
      </c>
      <c r="I297" s="124">
        <v>2042</v>
      </c>
      <c r="J297" s="124">
        <v>2070</v>
      </c>
      <c r="K297" s="124">
        <v>5932</v>
      </c>
      <c r="L297" s="128">
        <v>0.42849999999999999</v>
      </c>
      <c r="M297" s="124">
        <v>1294</v>
      </c>
      <c r="N297" s="125">
        <v>6.3979999999999997</v>
      </c>
      <c r="O297" s="124">
        <v>1</v>
      </c>
      <c r="P297" s="125">
        <v>0</v>
      </c>
      <c r="Q297" s="124">
        <v>0</v>
      </c>
      <c r="R297" s="124">
        <v>330</v>
      </c>
      <c r="S297" s="124">
        <v>174</v>
      </c>
      <c r="T297" s="124">
        <v>5004</v>
      </c>
      <c r="U297" s="124">
        <v>4924</v>
      </c>
      <c r="V297" s="124">
        <v>4953</v>
      </c>
      <c r="W297" s="124">
        <v>14881</v>
      </c>
      <c r="X297" s="124">
        <v>4960</v>
      </c>
      <c r="Y297" s="124">
        <v>352</v>
      </c>
      <c r="Z297" s="124">
        <v>318</v>
      </c>
      <c r="AA297" s="124">
        <v>332</v>
      </c>
      <c r="AB297" s="124">
        <v>1002</v>
      </c>
      <c r="AC297" s="124">
        <v>334</v>
      </c>
      <c r="AD297" s="128">
        <v>6.7299999999999999E-2</v>
      </c>
      <c r="AE297" s="124">
        <v>203</v>
      </c>
      <c r="AF297" s="124">
        <v>1673</v>
      </c>
      <c r="AG297" s="125">
        <v>0.36</v>
      </c>
    </row>
    <row r="298" spans="1:33" x14ac:dyDescent="0.3">
      <c r="A298" s="123" t="s">
        <v>595</v>
      </c>
      <c r="B298" s="121" t="s">
        <v>596</v>
      </c>
      <c r="C298" s="121">
        <v>1</v>
      </c>
      <c r="D298" s="121">
        <v>0</v>
      </c>
      <c r="E298" s="124">
        <v>19299</v>
      </c>
      <c r="F298" s="124">
        <v>7788</v>
      </c>
      <c r="G298" s="124">
        <v>23342</v>
      </c>
      <c r="H298" s="124">
        <v>2359</v>
      </c>
      <c r="I298" s="124">
        <v>2832</v>
      </c>
      <c r="J298" s="124">
        <v>2876</v>
      </c>
      <c r="K298" s="124">
        <v>8067</v>
      </c>
      <c r="L298" s="128">
        <v>0.34560000000000002</v>
      </c>
      <c r="M298" s="124">
        <v>1749</v>
      </c>
      <c r="N298" s="125">
        <v>11.573</v>
      </c>
      <c r="O298" s="124">
        <v>1</v>
      </c>
      <c r="P298" s="125">
        <v>0</v>
      </c>
      <c r="Q298" s="124">
        <v>0</v>
      </c>
      <c r="R298" s="124">
        <v>506</v>
      </c>
      <c r="S298" s="124">
        <v>268</v>
      </c>
      <c r="T298" s="124">
        <v>9444</v>
      </c>
      <c r="U298" s="124">
        <v>9291</v>
      </c>
      <c r="V298" s="124">
        <v>9346</v>
      </c>
      <c r="W298" s="124">
        <v>28081</v>
      </c>
      <c r="X298" s="124">
        <v>9360</v>
      </c>
      <c r="Y298" s="124">
        <v>533</v>
      </c>
      <c r="Z298" s="124">
        <v>523</v>
      </c>
      <c r="AA298" s="124">
        <v>516</v>
      </c>
      <c r="AB298" s="124">
        <v>1572</v>
      </c>
      <c r="AC298" s="124">
        <v>524</v>
      </c>
      <c r="AD298" s="128">
        <v>5.6000000000000001E-2</v>
      </c>
      <c r="AE298" s="124">
        <v>283</v>
      </c>
      <c r="AF298" s="124">
        <v>2301</v>
      </c>
      <c r="AG298" s="125">
        <v>0.29499999999999998</v>
      </c>
    </row>
    <row r="299" spans="1:33" x14ac:dyDescent="0.3">
      <c r="A299" s="123" t="s">
        <v>597</v>
      </c>
      <c r="B299" s="121" t="s">
        <v>598</v>
      </c>
      <c r="C299" s="121">
        <v>1</v>
      </c>
      <c r="D299" s="121">
        <v>0</v>
      </c>
      <c r="E299" s="124">
        <v>13832</v>
      </c>
      <c r="F299" s="124">
        <v>5318</v>
      </c>
      <c r="G299" s="124">
        <v>15563</v>
      </c>
      <c r="H299" s="124">
        <v>643</v>
      </c>
      <c r="I299" s="124">
        <v>749</v>
      </c>
      <c r="J299" s="124">
        <v>898</v>
      </c>
      <c r="K299" s="124">
        <v>2290</v>
      </c>
      <c r="L299" s="128">
        <v>0.14710000000000001</v>
      </c>
      <c r="M299" s="124">
        <v>508</v>
      </c>
      <c r="N299" s="125">
        <v>18.178000000000001</v>
      </c>
      <c r="O299" s="124">
        <v>1</v>
      </c>
      <c r="P299" s="125">
        <v>0</v>
      </c>
      <c r="Q299" s="124">
        <v>0</v>
      </c>
      <c r="R299" s="124">
        <v>58</v>
      </c>
      <c r="S299" s="124">
        <v>30</v>
      </c>
      <c r="T299" s="124">
        <v>6039</v>
      </c>
      <c r="U299" s="124">
        <v>5942</v>
      </c>
      <c r="V299" s="124">
        <v>5979</v>
      </c>
      <c r="W299" s="124">
        <v>17960</v>
      </c>
      <c r="X299" s="124">
        <v>5987</v>
      </c>
      <c r="Y299" s="124">
        <v>160</v>
      </c>
      <c r="Z299" s="124">
        <v>162</v>
      </c>
      <c r="AA299" s="124">
        <v>152</v>
      </c>
      <c r="AB299" s="124">
        <v>474</v>
      </c>
      <c r="AC299" s="124">
        <v>158</v>
      </c>
      <c r="AD299" s="128">
        <v>2.64E-2</v>
      </c>
      <c r="AE299" s="124">
        <v>91</v>
      </c>
      <c r="AF299" s="124">
        <v>631</v>
      </c>
      <c r="AG299" s="125">
        <v>0.11799999999999999</v>
      </c>
    </row>
    <row r="300" spans="1:33" x14ac:dyDescent="0.3">
      <c r="A300" s="123" t="s">
        <v>599</v>
      </c>
      <c r="B300" s="121" t="s">
        <v>600</v>
      </c>
      <c r="C300" s="121">
        <v>1</v>
      </c>
      <c r="D300" s="121">
        <v>0</v>
      </c>
      <c r="E300" s="124">
        <v>4204</v>
      </c>
      <c r="F300" s="124">
        <v>3307</v>
      </c>
      <c r="G300" s="124">
        <v>10138</v>
      </c>
      <c r="H300" s="124">
        <v>962</v>
      </c>
      <c r="I300" s="124">
        <v>1112</v>
      </c>
      <c r="J300" s="124">
        <v>1043</v>
      </c>
      <c r="K300" s="124">
        <v>3117</v>
      </c>
      <c r="L300" s="128">
        <v>0.3075</v>
      </c>
      <c r="M300" s="124">
        <v>661</v>
      </c>
      <c r="N300" s="125">
        <v>5.5670000000000002</v>
      </c>
      <c r="O300" s="124">
        <v>1</v>
      </c>
      <c r="P300" s="125">
        <v>0</v>
      </c>
      <c r="Q300" s="124">
        <v>0</v>
      </c>
      <c r="R300" s="124">
        <v>144</v>
      </c>
      <c r="S300" s="124">
        <v>76</v>
      </c>
      <c r="T300" s="124">
        <v>4438</v>
      </c>
      <c r="U300" s="124">
        <v>4366</v>
      </c>
      <c r="V300" s="124">
        <v>4392</v>
      </c>
      <c r="W300" s="124">
        <v>13196</v>
      </c>
      <c r="X300" s="124">
        <v>4399</v>
      </c>
      <c r="Y300" s="124">
        <v>287</v>
      </c>
      <c r="Z300" s="124">
        <v>273</v>
      </c>
      <c r="AA300" s="124">
        <v>254</v>
      </c>
      <c r="AB300" s="124">
        <v>814</v>
      </c>
      <c r="AC300" s="124">
        <v>271</v>
      </c>
      <c r="AD300" s="128">
        <v>6.1699999999999998E-2</v>
      </c>
      <c r="AE300" s="124">
        <v>133</v>
      </c>
      <c r="AF300" s="124">
        <v>871</v>
      </c>
      <c r="AG300" s="125">
        <v>0.26300000000000001</v>
      </c>
    </row>
    <row r="301" spans="1:33" x14ac:dyDescent="0.3">
      <c r="A301" s="123" t="s">
        <v>601</v>
      </c>
      <c r="B301" s="121" t="s">
        <v>602</v>
      </c>
      <c r="C301" s="121">
        <v>1</v>
      </c>
      <c r="D301" s="121">
        <v>0</v>
      </c>
      <c r="E301" s="124">
        <v>5590</v>
      </c>
      <c r="F301" s="124">
        <v>4546</v>
      </c>
      <c r="G301" s="124">
        <v>13399</v>
      </c>
      <c r="H301" s="124">
        <v>11</v>
      </c>
      <c r="I301" s="124">
        <v>3104</v>
      </c>
      <c r="J301" s="124">
        <v>3215</v>
      </c>
      <c r="K301" s="124">
        <v>6330</v>
      </c>
      <c r="L301" s="128">
        <v>0.47239999999999999</v>
      </c>
      <c r="M301" s="124">
        <v>1396</v>
      </c>
      <c r="N301" s="125">
        <v>5.4080000000000004</v>
      </c>
      <c r="O301" s="124">
        <v>1</v>
      </c>
      <c r="P301" s="125">
        <v>0</v>
      </c>
      <c r="Q301" s="124">
        <v>0</v>
      </c>
      <c r="R301" s="124">
        <v>1425</v>
      </c>
      <c r="S301" s="124">
        <v>755</v>
      </c>
      <c r="T301" s="124">
        <v>4222</v>
      </c>
      <c r="U301" s="124">
        <v>4153</v>
      </c>
      <c r="V301" s="124">
        <v>4178</v>
      </c>
      <c r="W301" s="124">
        <v>12553</v>
      </c>
      <c r="X301" s="124">
        <v>4184</v>
      </c>
      <c r="Y301" s="124">
        <v>632</v>
      </c>
      <c r="Z301" s="124">
        <v>580</v>
      </c>
      <c r="AA301" s="124">
        <v>508</v>
      </c>
      <c r="AB301" s="124">
        <v>1720</v>
      </c>
      <c r="AC301" s="124">
        <v>573</v>
      </c>
      <c r="AD301" s="128">
        <v>0.13700000000000001</v>
      </c>
      <c r="AE301" s="124">
        <v>405</v>
      </c>
      <c r="AF301" s="124">
        <v>2557</v>
      </c>
      <c r="AG301" s="125">
        <v>0.56200000000000006</v>
      </c>
    </row>
    <row r="302" spans="1:33" x14ac:dyDescent="0.3">
      <c r="A302" s="123" t="s">
        <v>603</v>
      </c>
      <c r="B302" s="121" t="s">
        <v>604</v>
      </c>
      <c r="C302" s="121">
        <v>1</v>
      </c>
      <c r="D302" s="121">
        <v>0</v>
      </c>
      <c r="E302" s="124">
        <v>1971</v>
      </c>
      <c r="F302" s="124">
        <v>1573</v>
      </c>
      <c r="G302" s="124">
        <v>4815</v>
      </c>
      <c r="H302" s="124">
        <v>178</v>
      </c>
      <c r="I302" s="124">
        <v>186</v>
      </c>
      <c r="J302" s="124">
        <v>205</v>
      </c>
      <c r="K302" s="124">
        <v>569</v>
      </c>
      <c r="L302" s="128">
        <v>0.1182</v>
      </c>
      <c r="M302" s="124">
        <v>121</v>
      </c>
      <c r="N302" s="125">
        <v>4.2699999999999996</v>
      </c>
      <c r="O302" s="124">
        <v>1</v>
      </c>
      <c r="P302" s="125">
        <v>0</v>
      </c>
      <c r="Q302" s="124">
        <v>0</v>
      </c>
      <c r="R302" s="124">
        <v>71</v>
      </c>
      <c r="S302" s="124">
        <v>37</v>
      </c>
      <c r="T302" s="124">
        <v>1823</v>
      </c>
      <c r="U302" s="124">
        <v>1794</v>
      </c>
      <c r="V302" s="124">
        <v>1805</v>
      </c>
      <c r="W302" s="124">
        <v>5422</v>
      </c>
      <c r="X302" s="124">
        <v>1807</v>
      </c>
      <c r="Y302" s="124">
        <v>86</v>
      </c>
      <c r="Z302" s="124">
        <v>76</v>
      </c>
      <c r="AA302" s="124">
        <v>56</v>
      </c>
      <c r="AB302" s="124">
        <v>218</v>
      </c>
      <c r="AC302" s="124">
        <v>73</v>
      </c>
      <c r="AD302" s="128">
        <v>4.02E-2</v>
      </c>
      <c r="AE302" s="124">
        <v>41</v>
      </c>
      <c r="AF302" s="124">
        <v>201</v>
      </c>
      <c r="AG302" s="125">
        <v>0.127</v>
      </c>
    </row>
    <row r="303" spans="1:33" x14ac:dyDescent="0.3">
      <c r="A303" s="123" t="s">
        <v>605</v>
      </c>
      <c r="B303" s="121" t="s">
        <v>606</v>
      </c>
      <c r="C303" s="121">
        <v>1</v>
      </c>
      <c r="D303" s="121">
        <v>0</v>
      </c>
      <c r="E303" s="124">
        <v>3818</v>
      </c>
      <c r="F303" s="124">
        <v>3337</v>
      </c>
      <c r="G303" s="124">
        <v>9881</v>
      </c>
      <c r="H303" s="124">
        <v>494</v>
      </c>
      <c r="I303" s="124">
        <v>537</v>
      </c>
      <c r="J303" s="124">
        <v>607</v>
      </c>
      <c r="K303" s="124">
        <v>1638</v>
      </c>
      <c r="L303" s="128">
        <v>0.1658</v>
      </c>
      <c r="M303" s="124">
        <v>360</v>
      </c>
      <c r="N303" s="125">
        <v>5.4390000000000001</v>
      </c>
      <c r="O303" s="124">
        <v>1</v>
      </c>
      <c r="P303" s="125">
        <v>0</v>
      </c>
      <c r="Q303" s="124">
        <v>0</v>
      </c>
      <c r="R303" s="124">
        <v>125</v>
      </c>
      <c r="S303" s="124">
        <v>66</v>
      </c>
      <c r="T303" s="124">
        <v>3485</v>
      </c>
      <c r="U303" s="124">
        <v>3429</v>
      </c>
      <c r="V303" s="124">
        <v>3450</v>
      </c>
      <c r="W303" s="124">
        <v>10364</v>
      </c>
      <c r="X303" s="124">
        <v>3455</v>
      </c>
      <c r="Y303" s="124">
        <v>162</v>
      </c>
      <c r="Z303" s="124">
        <v>142</v>
      </c>
      <c r="AA303" s="124">
        <v>133</v>
      </c>
      <c r="AB303" s="124">
        <v>437</v>
      </c>
      <c r="AC303" s="124">
        <v>146</v>
      </c>
      <c r="AD303" s="128">
        <v>4.2200000000000001E-2</v>
      </c>
      <c r="AE303" s="124">
        <v>92</v>
      </c>
      <c r="AF303" s="124">
        <v>519</v>
      </c>
      <c r="AG303" s="125">
        <v>0.155</v>
      </c>
    </row>
    <row r="304" spans="1:33" x14ac:dyDescent="0.3">
      <c r="A304" s="123" t="s">
        <v>607</v>
      </c>
      <c r="B304" s="121" t="s">
        <v>608</v>
      </c>
      <c r="C304" s="121">
        <v>1</v>
      </c>
      <c r="D304" s="121">
        <v>0</v>
      </c>
      <c r="E304" s="124">
        <v>6134</v>
      </c>
      <c r="F304" s="124">
        <v>5255</v>
      </c>
      <c r="G304" s="124">
        <v>15481</v>
      </c>
      <c r="H304" s="124">
        <v>981</v>
      </c>
      <c r="I304" s="124">
        <v>156</v>
      </c>
      <c r="J304" s="124">
        <v>1111</v>
      </c>
      <c r="K304" s="124">
        <v>2248</v>
      </c>
      <c r="L304" s="128">
        <v>0.1452</v>
      </c>
      <c r="M304" s="124">
        <v>496</v>
      </c>
      <c r="N304" s="125">
        <v>11.179</v>
      </c>
      <c r="O304" s="124">
        <v>1</v>
      </c>
      <c r="P304" s="125">
        <v>0</v>
      </c>
      <c r="Q304" s="124">
        <v>0</v>
      </c>
      <c r="R304" s="124">
        <v>503</v>
      </c>
      <c r="S304" s="124">
        <v>266</v>
      </c>
      <c r="T304" s="124">
        <v>5770</v>
      </c>
      <c r="U304" s="124">
        <v>5677</v>
      </c>
      <c r="V304" s="124">
        <v>5711</v>
      </c>
      <c r="W304" s="124">
        <v>17158</v>
      </c>
      <c r="X304" s="124">
        <v>5719</v>
      </c>
      <c r="Y304" s="124">
        <v>303</v>
      </c>
      <c r="Z304" s="124">
        <v>268</v>
      </c>
      <c r="AA304" s="124">
        <v>242</v>
      </c>
      <c r="AB304" s="124">
        <v>813</v>
      </c>
      <c r="AC304" s="124">
        <v>271</v>
      </c>
      <c r="AD304" s="128">
        <v>4.7399999999999998E-2</v>
      </c>
      <c r="AE304" s="124">
        <v>162</v>
      </c>
      <c r="AF304" s="124">
        <v>926</v>
      </c>
      <c r="AG304" s="125">
        <v>0.17599999999999999</v>
      </c>
    </row>
    <row r="305" spans="1:33" x14ac:dyDescent="0.3">
      <c r="A305" s="123" t="s">
        <v>609</v>
      </c>
      <c r="B305" s="121" t="s">
        <v>610</v>
      </c>
      <c r="C305" s="121">
        <v>1</v>
      </c>
      <c r="D305" s="121">
        <v>0</v>
      </c>
      <c r="E305" s="124">
        <v>4033</v>
      </c>
      <c r="F305" s="124">
        <v>1424</v>
      </c>
      <c r="G305" s="124">
        <v>4517</v>
      </c>
      <c r="H305" s="124">
        <v>303</v>
      </c>
      <c r="I305" s="124">
        <v>380</v>
      </c>
      <c r="J305" s="124">
        <v>402</v>
      </c>
      <c r="K305" s="124">
        <v>1085</v>
      </c>
      <c r="L305" s="128">
        <v>0.2402</v>
      </c>
      <c r="M305" s="124">
        <v>222</v>
      </c>
      <c r="N305" s="125">
        <v>2.4500000000000002</v>
      </c>
      <c r="O305" s="124">
        <v>1</v>
      </c>
      <c r="P305" s="125">
        <v>0</v>
      </c>
      <c r="Q305" s="124">
        <v>0</v>
      </c>
      <c r="R305" s="124">
        <v>125</v>
      </c>
      <c r="S305" s="124">
        <v>66</v>
      </c>
      <c r="T305" s="124">
        <v>1786</v>
      </c>
      <c r="U305" s="124">
        <v>1758</v>
      </c>
      <c r="V305" s="124">
        <v>1768</v>
      </c>
      <c r="W305" s="124">
        <v>5312</v>
      </c>
      <c r="X305" s="124">
        <v>1771</v>
      </c>
      <c r="Y305" s="124">
        <v>84</v>
      </c>
      <c r="Z305" s="124">
        <v>84</v>
      </c>
      <c r="AA305" s="124">
        <v>81</v>
      </c>
      <c r="AB305" s="124">
        <v>249</v>
      </c>
      <c r="AC305" s="124">
        <v>83</v>
      </c>
      <c r="AD305" s="128">
        <v>4.6899999999999997E-2</v>
      </c>
      <c r="AE305" s="124">
        <v>43</v>
      </c>
      <c r="AF305" s="124">
        <v>332</v>
      </c>
      <c r="AG305" s="125">
        <v>0.23300000000000001</v>
      </c>
    </row>
    <row r="306" spans="1:33" x14ac:dyDescent="0.3">
      <c r="A306" s="123" t="s">
        <v>611</v>
      </c>
      <c r="B306" s="121" t="s">
        <v>612</v>
      </c>
      <c r="C306" s="121">
        <v>1</v>
      </c>
      <c r="D306" s="121">
        <v>0</v>
      </c>
      <c r="E306" s="124">
        <v>3766</v>
      </c>
      <c r="F306" s="124">
        <v>3022</v>
      </c>
      <c r="G306" s="124">
        <v>9020</v>
      </c>
      <c r="H306" s="124">
        <v>248</v>
      </c>
      <c r="I306" s="124">
        <v>237</v>
      </c>
      <c r="J306" s="124">
        <v>300</v>
      </c>
      <c r="K306" s="124">
        <v>785</v>
      </c>
      <c r="L306" s="128">
        <v>8.6999999999999994E-2</v>
      </c>
      <c r="M306" s="124">
        <v>171</v>
      </c>
      <c r="N306" s="125">
        <v>4.9000000000000004</v>
      </c>
      <c r="O306" s="124">
        <v>1</v>
      </c>
      <c r="P306" s="125">
        <v>0</v>
      </c>
      <c r="Q306" s="124">
        <v>0</v>
      </c>
      <c r="R306" s="124">
        <v>127</v>
      </c>
      <c r="S306" s="124">
        <v>67</v>
      </c>
      <c r="T306" s="124">
        <v>3216</v>
      </c>
      <c r="U306" s="124">
        <v>3165</v>
      </c>
      <c r="V306" s="124">
        <v>3184</v>
      </c>
      <c r="W306" s="124">
        <v>9565</v>
      </c>
      <c r="X306" s="124">
        <v>3188</v>
      </c>
      <c r="Y306" s="124">
        <v>108</v>
      </c>
      <c r="Z306" s="124">
        <v>116</v>
      </c>
      <c r="AA306" s="124">
        <v>107</v>
      </c>
      <c r="AB306" s="124">
        <v>331</v>
      </c>
      <c r="AC306" s="124">
        <v>110</v>
      </c>
      <c r="AD306" s="128">
        <v>3.4599999999999999E-2</v>
      </c>
      <c r="AE306" s="124">
        <v>68</v>
      </c>
      <c r="AF306" s="124">
        <v>307</v>
      </c>
      <c r="AG306" s="125">
        <v>0.10100000000000001</v>
      </c>
    </row>
    <row r="307" spans="1:33" x14ac:dyDescent="0.3">
      <c r="A307" s="123" t="s">
        <v>613</v>
      </c>
      <c r="B307" s="121" t="s">
        <v>614</v>
      </c>
      <c r="C307" s="121">
        <v>1</v>
      </c>
      <c r="D307" s="121">
        <v>0</v>
      </c>
      <c r="E307" s="124">
        <v>8165</v>
      </c>
      <c r="F307" s="124">
        <v>6620</v>
      </c>
      <c r="G307" s="124">
        <v>19680</v>
      </c>
      <c r="H307" s="124">
        <v>1379</v>
      </c>
      <c r="I307" s="124">
        <v>1561</v>
      </c>
      <c r="J307" s="124">
        <v>1556</v>
      </c>
      <c r="K307" s="124">
        <v>4496</v>
      </c>
      <c r="L307" s="128">
        <v>0.22850000000000001</v>
      </c>
      <c r="M307" s="124">
        <v>983</v>
      </c>
      <c r="N307" s="125">
        <v>11.615</v>
      </c>
      <c r="O307" s="124">
        <v>1</v>
      </c>
      <c r="P307" s="125">
        <v>0</v>
      </c>
      <c r="Q307" s="124">
        <v>0</v>
      </c>
      <c r="R307" s="124">
        <v>425</v>
      </c>
      <c r="S307" s="124">
        <v>225</v>
      </c>
      <c r="T307" s="124">
        <v>8477</v>
      </c>
      <c r="U307" s="124">
        <v>8340</v>
      </c>
      <c r="V307" s="124">
        <v>8390</v>
      </c>
      <c r="W307" s="124">
        <v>25207</v>
      </c>
      <c r="X307" s="124">
        <v>8402</v>
      </c>
      <c r="Y307" s="124">
        <v>619</v>
      </c>
      <c r="Z307" s="124">
        <v>574</v>
      </c>
      <c r="AA307" s="124">
        <v>511</v>
      </c>
      <c r="AB307" s="124">
        <v>1704</v>
      </c>
      <c r="AC307" s="124">
        <v>568</v>
      </c>
      <c r="AD307" s="128">
        <v>6.7599999999999993E-2</v>
      </c>
      <c r="AE307" s="124">
        <v>291</v>
      </c>
      <c r="AF307" s="124">
        <v>1500</v>
      </c>
      <c r="AG307" s="125">
        <v>0.22600000000000001</v>
      </c>
    </row>
    <row r="308" spans="1:33" x14ac:dyDescent="0.3">
      <c r="A308" s="123" t="s">
        <v>615</v>
      </c>
      <c r="B308" s="121" t="s">
        <v>616</v>
      </c>
      <c r="C308" s="121">
        <v>1</v>
      </c>
      <c r="D308" s="121">
        <v>0</v>
      </c>
      <c r="E308" s="124">
        <v>5293</v>
      </c>
      <c r="F308" s="124">
        <v>4272</v>
      </c>
      <c r="G308" s="124">
        <v>12682</v>
      </c>
      <c r="H308" s="124">
        <v>608</v>
      </c>
      <c r="I308" s="124">
        <v>753</v>
      </c>
      <c r="J308" s="124">
        <v>889</v>
      </c>
      <c r="K308" s="124">
        <v>2250</v>
      </c>
      <c r="L308" s="128">
        <v>0.1774</v>
      </c>
      <c r="M308" s="124">
        <v>493</v>
      </c>
      <c r="N308" s="125">
        <v>4.3739999999999997</v>
      </c>
      <c r="O308" s="124">
        <v>1</v>
      </c>
      <c r="P308" s="125">
        <v>0</v>
      </c>
      <c r="Q308" s="124">
        <v>0</v>
      </c>
      <c r="R308" s="124">
        <v>200</v>
      </c>
      <c r="S308" s="124">
        <v>106</v>
      </c>
      <c r="T308" s="124">
        <v>4141</v>
      </c>
      <c r="U308" s="124">
        <v>4073</v>
      </c>
      <c r="V308" s="124">
        <v>4098</v>
      </c>
      <c r="W308" s="124">
        <v>12312</v>
      </c>
      <c r="X308" s="124">
        <v>4104</v>
      </c>
      <c r="Y308" s="124">
        <v>173</v>
      </c>
      <c r="Z308" s="124">
        <v>156</v>
      </c>
      <c r="AA308" s="124">
        <v>140</v>
      </c>
      <c r="AB308" s="124">
        <v>469</v>
      </c>
      <c r="AC308" s="124">
        <v>156</v>
      </c>
      <c r="AD308" s="128">
        <v>3.8100000000000002E-2</v>
      </c>
      <c r="AE308" s="124">
        <v>106</v>
      </c>
      <c r="AF308" s="124">
        <v>706</v>
      </c>
      <c r="AG308" s="125">
        <v>0.16500000000000001</v>
      </c>
    </row>
    <row r="309" spans="1:33" x14ac:dyDescent="0.3">
      <c r="A309" s="123" t="s">
        <v>617</v>
      </c>
      <c r="B309" s="121" t="s">
        <v>618</v>
      </c>
      <c r="C309" s="121">
        <v>1</v>
      </c>
      <c r="D309" s="121">
        <v>0</v>
      </c>
      <c r="E309" s="124">
        <v>3418</v>
      </c>
      <c r="F309" s="124">
        <v>2820</v>
      </c>
      <c r="G309" s="124">
        <v>8301</v>
      </c>
      <c r="H309" s="124">
        <v>928</v>
      </c>
      <c r="I309" s="124">
        <v>973</v>
      </c>
      <c r="J309" s="124">
        <v>929</v>
      </c>
      <c r="K309" s="124">
        <v>2830</v>
      </c>
      <c r="L309" s="128">
        <v>0.34089999999999998</v>
      </c>
      <c r="M309" s="124">
        <v>625</v>
      </c>
      <c r="N309" s="125">
        <v>2.472</v>
      </c>
      <c r="O309" s="124">
        <v>1</v>
      </c>
      <c r="P309" s="125">
        <v>0</v>
      </c>
      <c r="Q309" s="124">
        <v>0</v>
      </c>
      <c r="R309" s="124">
        <v>360</v>
      </c>
      <c r="S309" s="124">
        <v>190</v>
      </c>
      <c r="T309" s="124">
        <v>3236</v>
      </c>
      <c r="U309" s="124">
        <v>3185</v>
      </c>
      <c r="V309" s="124">
        <v>3204</v>
      </c>
      <c r="W309" s="124">
        <v>9625</v>
      </c>
      <c r="X309" s="124">
        <v>3208</v>
      </c>
      <c r="Y309" s="124">
        <v>167</v>
      </c>
      <c r="Z309" s="124">
        <v>161</v>
      </c>
      <c r="AA309" s="124">
        <v>147</v>
      </c>
      <c r="AB309" s="124">
        <v>475</v>
      </c>
      <c r="AC309" s="124">
        <v>158</v>
      </c>
      <c r="AD309" s="128">
        <v>4.9399999999999999E-2</v>
      </c>
      <c r="AE309" s="124">
        <v>91</v>
      </c>
      <c r="AF309" s="124">
        <v>908</v>
      </c>
      <c r="AG309" s="125">
        <v>0.32100000000000001</v>
      </c>
    </row>
    <row r="310" spans="1:33" x14ac:dyDescent="0.3">
      <c r="A310" s="123" t="s">
        <v>619</v>
      </c>
      <c r="B310" s="121" t="s">
        <v>620</v>
      </c>
      <c r="C310" s="121">
        <v>1</v>
      </c>
      <c r="D310" s="121">
        <v>0</v>
      </c>
      <c r="E310" s="124">
        <v>1573</v>
      </c>
      <c r="F310" s="124">
        <v>1316</v>
      </c>
      <c r="G310" s="124">
        <v>3847</v>
      </c>
      <c r="H310" s="124">
        <v>183</v>
      </c>
      <c r="I310" s="124">
        <v>231</v>
      </c>
      <c r="J310" s="124">
        <v>330</v>
      </c>
      <c r="K310" s="124">
        <v>744</v>
      </c>
      <c r="L310" s="128">
        <v>0.19339999999999999</v>
      </c>
      <c r="M310" s="124">
        <v>165</v>
      </c>
      <c r="N310" s="125">
        <v>1.605</v>
      </c>
      <c r="O310" s="124">
        <v>1</v>
      </c>
      <c r="P310" s="125">
        <v>0</v>
      </c>
      <c r="Q310" s="124">
        <v>0</v>
      </c>
      <c r="R310" s="124">
        <v>82</v>
      </c>
      <c r="S310" s="124">
        <v>43</v>
      </c>
      <c r="T310" s="124">
        <v>1457</v>
      </c>
      <c r="U310" s="124">
        <v>1433</v>
      </c>
      <c r="V310" s="124">
        <v>1442</v>
      </c>
      <c r="W310" s="124">
        <v>4332</v>
      </c>
      <c r="X310" s="124">
        <v>1444</v>
      </c>
      <c r="Y310" s="124">
        <v>82</v>
      </c>
      <c r="Z310" s="124">
        <v>63</v>
      </c>
      <c r="AA310" s="124">
        <v>66</v>
      </c>
      <c r="AB310" s="124">
        <v>211</v>
      </c>
      <c r="AC310" s="124">
        <v>70</v>
      </c>
      <c r="AD310" s="128">
        <v>4.87E-2</v>
      </c>
      <c r="AE310" s="124">
        <v>42</v>
      </c>
      <c r="AF310" s="124">
        <v>251</v>
      </c>
      <c r="AG310" s="125">
        <v>0.19</v>
      </c>
    </row>
    <row r="311" spans="1:33" x14ac:dyDescent="0.3">
      <c r="A311" s="123" t="s">
        <v>621</v>
      </c>
      <c r="B311" s="121" t="s">
        <v>622</v>
      </c>
      <c r="C311" s="121">
        <v>1</v>
      </c>
      <c r="D311" s="121">
        <v>0</v>
      </c>
      <c r="E311" s="124">
        <v>3119</v>
      </c>
      <c r="F311" s="124">
        <v>2558</v>
      </c>
      <c r="G311" s="124">
        <v>7580</v>
      </c>
      <c r="H311" s="124">
        <v>300</v>
      </c>
      <c r="I311" s="124">
        <v>347</v>
      </c>
      <c r="J311" s="124">
        <v>343</v>
      </c>
      <c r="K311" s="124">
        <v>990</v>
      </c>
      <c r="L311" s="128">
        <v>0.13059999999999999</v>
      </c>
      <c r="M311" s="124">
        <v>217</v>
      </c>
      <c r="N311" s="125">
        <v>8.1129999999999995</v>
      </c>
      <c r="O311" s="124">
        <v>1</v>
      </c>
      <c r="P311" s="125">
        <v>0</v>
      </c>
      <c r="Q311" s="124">
        <v>0</v>
      </c>
      <c r="R311" s="124">
        <v>95</v>
      </c>
      <c r="S311" s="124">
        <v>50</v>
      </c>
      <c r="T311" s="124">
        <v>2890</v>
      </c>
      <c r="U311" s="124">
        <v>2843</v>
      </c>
      <c r="V311" s="124">
        <v>2860</v>
      </c>
      <c r="W311" s="124">
        <v>8593</v>
      </c>
      <c r="X311" s="124">
        <v>2864</v>
      </c>
      <c r="Y311" s="124">
        <v>92</v>
      </c>
      <c r="Z311" s="124">
        <v>96</v>
      </c>
      <c r="AA311" s="124">
        <v>91</v>
      </c>
      <c r="AB311" s="124">
        <v>279</v>
      </c>
      <c r="AC311" s="124">
        <v>93</v>
      </c>
      <c r="AD311" s="128">
        <v>3.2500000000000001E-2</v>
      </c>
      <c r="AE311" s="124">
        <v>54</v>
      </c>
      <c r="AF311" s="124">
        <v>322</v>
      </c>
      <c r="AG311" s="125">
        <v>0.125</v>
      </c>
    </row>
    <row r="312" spans="1:33" x14ac:dyDescent="0.3">
      <c r="A312" s="123" t="s">
        <v>623</v>
      </c>
      <c r="B312" s="121" t="s">
        <v>624</v>
      </c>
      <c r="C312" s="121">
        <v>1</v>
      </c>
      <c r="D312" s="121">
        <v>0</v>
      </c>
      <c r="E312" s="124">
        <v>8357</v>
      </c>
      <c r="F312" s="124">
        <v>7006</v>
      </c>
      <c r="G312" s="124">
        <v>20594</v>
      </c>
      <c r="H312" s="124">
        <v>740</v>
      </c>
      <c r="I312" s="124">
        <v>978</v>
      </c>
      <c r="J312" s="124">
        <v>1090</v>
      </c>
      <c r="K312" s="124">
        <v>2808</v>
      </c>
      <c r="L312" s="128">
        <v>0.13639999999999999</v>
      </c>
      <c r="M312" s="124">
        <v>621</v>
      </c>
      <c r="N312" s="125">
        <v>13.427</v>
      </c>
      <c r="O312" s="124">
        <v>1</v>
      </c>
      <c r="P312" s="125">
        <v>0</v>
      </c>
      <c r="Q312" s="124">
        <v>0</v>
      </c>
      <c r="R312" s="124">
        <v>262</v>
      </c>
      <c r="S312" s="124">
        <v>138</v>
      </c>
      <c r="T312" s="124">
        <v>6867</v>
      </c>
      <c r="U312" s="124">
        <v>6756</v>
      </c>
      <c r="V312" s="124">
        <v>6796</v>
      </c>
      <c r="W312" s="124">
        <v>20419</v>
      </c>
      <c r="X312" s="124">
        <v>6806</v>
      </c>
      <c r="Y312" s="124">
        <v>278</v>
      </c>
      <c r="Z312" s="124">
        <v>258</v>
      </c>
      <c r="AA312" s="124">
        <v>231</v>
      </c>
      <c r="AB312" s="124">
        <v>767</v>
      </c>
      <c r="AC312" s="124">
        <v>256</v>
      </c>
      <c r="AD312" s="128">
        <v>3.7600000000000001E-2</v>
      </c>
      <c r="AE312" s="124">
        <v>171</v>
      </c>
      <c r="AF312" s="124">
        <v>932</v>
      </c>
      <c r="AG312" s="125">
        <v>0.13300000000000001</v>
      </c>
    </row>
    <row r="313" spans="1:33" x14ac:dyDescent="0.3">
      <c r="A313" s="123" t="s">
        <v>625</v>
      </c>
      <c r="B313" s="121" t="s">
        <v>626</v>
      </c>
      <c r="C313" s="121">
        <v>1</v>
      </c>
      <c r="D313" s="121">
        <v>0</v>
      </c>
      <c r="E313" s="124">
        <v>2378</v>
      </c>
      <c r="F313" s="124">
        <v>1772</v>
      </c>
      <c r="G313" s="124">
        <v>5609</v>
      </c>
      <c r="H313" s="124">
        <v>334</v>
      </c>
      <c r="I313" s="124">
        <v>417</v>
      </c>
      <c r="J313" s="124">
        <v>402</v>
      </c>
      <c r="K313" s="124">
        <v>1153</v>
      </c>
      <c r="L313" s="128">
        <v>0.2056</v>
      </c>
      <c r="M313" s="124">
        <v>237</v>
      </c>
      <c r="N313" s="125">
        <v>16.123000000000001</v>
      </c>
      <c r="O313" s="124">
        <v>1</v>
      </c>
      <c r="P313" s="125">
        <v>0</v>
      </c>
      <c r="Q313" s="124">
        <v>0</v>
      </c>
      <c r="R313" s="124">
        <v>100</v>
      </c>
      <c r="S313" s="124">
        <v>53</v>
      </c>
      <c r="T313" s="124">
        <v>2706</v>
      </c>
      <c r="U313" s="124">
        <v>2663</v>
      </c>
      <c r="V313" s="124">
        <v>2679</v>
      </c>
      <c r="W313" s="124">
        <v>8048</v>
      </c>
      <c r="X313" s="124">
        <v>2683</v>
      </c>
      <c r="Y313" s="124">
        <v>144</v>
      </c>
      <c r="Z313" s="124">
        <v>123</v>
      </c>
      <c r="AA313" s="124">
        <v>131</v>
      </c>
      <c r="AB313" s="124">
        <v>398</v>
      </c>
      <c r="AC313" s="124">
        <v>133</v>
      </c>
      <c r="AD313" s="128">
        <v>4.9500000000000002E-2</v>
      </c>
      <c r="AE313" s="124">
        <v>57</v>
      </c>
      <c r="AF313" s="124">
        <v>348</v>
      </c>
      <c r="AG313" s="125">
        <v>0.19600000000000001</v>
      </c>
    </row>
    <row r="314" spans="1:33" x14ac:dyDescent="0.3">
      <c r="A314" s="123" t="s">
        <v>627</v>
      </c>
      <c r="B314" s="121" t="s">
        <v>628</v>
      </c>
      <c r="C314" s="121">
        <v>1</v>
      </c>
      <c r="D314" s="121">
        <v>0</v>
      </c>
      <c r="E314" s="124">
        <v>6862</v>
      </c>
      <c r="F314" s="124">
        <v>5424</v>
      </c>
      <c r="G314" s="124">
        <v>15569</v>
      </c>
      <c r="H314" s="124">
        <v>612</v>
      </c>
      <c r="I314" s="124">
        <v>742</v>
      </c>
      <c r="J314" s="124">
        <v>883</v>
      </c>
      <c r="K314" s="124">
        <v>2237</v>
      </c>
      <c r="L314" s="128">
        <v>0.14369999999999999</v>
      </c>
      <c r="M314" s="124">
        <v>507</v>
      </c>
      <c r="N314" s="125">
        <v>8.2910000000000004</v>
      </c>
      <c r="O314" s="124">
        <v>1</v>
      </c>
      <c r="P314" s="125">
        <v>0</v>
      </c>
      <c r="Q314" s="124">
        <v>0</v>
      </c>
      <c r="R314" s="124">
        <v>237</v>
      </c>
      <c r="S314" s="124">
        <v>125</v>
      </c>
      <c r="T314" s="124">
        <v>5247</v>
      </c>
      <c r="U314" s="124">
        <v>5162</v>
      </c>
      <c r="V314" s="124">
        <v>5193</v>
      </c>
      <c r="W314" s="124">
        <v>15602</v>
      </c>
      <c r="X314" s="124">
        <v>5201</v>
      </c>
      <c r="Y314" s="124">
        <v>141</v>
      </c>
      <c r="Z314" s="124">
        <v>132</v>
      </c>
      <c r="AA314" s="124">
        <v>137</v>
      </c>
      <c r="AB314" s="124">
        <v>410</v>
      </c>
      <c r="AC314" s="124">
        <v>137</v>
      </c>
      <c r="AD314" s="128">
        <v>2.63E-2</v>
      </c>
      <c r="AE314" s="124">
        <v>93</v>
      </c>
      <c r="AF314" s="124">
        <v>727</v>
      </c>
      <c r="AG314" s="125">
        <v>0.13400000000000001</v>
      </c>
    </row>
    <row r="315" spans="1:33" x14ac:dyDescent="0.3">
      <c r="A315" s="123" t="s">
        <v>629</v>
      </c>
      <c r="B315" s="121" t="s">
        <v>630</v>
      </c>
      <c r="C315" s="121">
        <v>1</v>
      </c>
      <c r="D315" s="121">
        <v>0</v>
      </c>
      <c r="E315" s="124">
        <v>1633</v>
      </c>
      <c r="F315" s="124">
        <v>1317</v>
      </c>
      <c r="G315" s="124">
        <v>4098</v>
      </c>
      <c r="H315" s="124">
        <v>346</v>
      </c>
      <c r="I315" s="124">
        <v>340</v>
      </c>
      <c r="J315" s="124">
        <v>373</v>
      </c>
      <c r="K315" s="124">
        <v>1059</v>
      </c>
      <c r="L315" s="128">
        <v>0.25840000000000002</v>
      </c>
      <c r="M315" s="124">
        <v>221</v>
      </c>
      <c r="N315" s="125">
        <v>14.347</v>
      </c>
      <c r="O315" s="124">
        <v>1</v>
      </c>
      <c r="P315" s="125">
        <v>0</v>
      </c>
      <c r="Q315" s="124">
        <v>0</v>
      </c>
      <c r="R315" s="124">
        <v>130</v>
      </c>
      <c r="S315" s="124">
        <v>68</v>
      </c>
      <c r="T315" s="124">
        <v>2100</v>
      </c>
      <c r="U315" s="124">
        <v>2066</v>
      </c>
      <c r="V315" s="124">
        <v>2079</v>
      </c>
      <c r="W315" s="124">
        <v>6245</v>
      </c>
      <c r="X315" s="124">
        <v>2082</v>
      </c>
      <c r="Y315" s="124">
        <v>135</v>
      </c>
      <c r="Z315" s="124">
        <v>97</v>
      </c>
      <c r="AA315" s="124">
        <v>89</v>
      </c>
      <c r="AB315" s="124">
        <v>321</v>
      </c>
      <c r="AC315" s="124">
        <v>107</v>
      </c>
      <c r="AD315" s="128">
        <v>5.1400000000000001E-2</v>
      </c>
      <c r="AE315" s="124">
        <v>44</v>
      </c>
      <c r="AF315" s="124">
        <v>335</v>
      </c>
      <c r="AG315" s="125">
        <v>0.254</v>
      </c>
    </row>
    <row r="316" spans="1:33" x14ac:dyDescent="0.3">
      <c r="A316" s="123" t="s">
        <v>631</v>
      </c>
      <c r="B316" s="121" t="s">
        <v>632</v>
      </c>
      <c r="C316" s="121">
        <v>1</v>
      </c>
      <c r="D316" s="121">
        <v>0</v>
      </c>
      <c r="E316" s="124">
        <v>3932</v>
      </c>
      <c r="F316" s="124">
        <v>3240</v>
      </c>
      <c r="G316" s="124">
        <v>9636</v>
      </c>
      <c r="H316" s="124">
        <v>433</v>
      </c>
      <c r="I316" s="124">
        <v>557</v>
      </c>
      <c r="J316" s="124">
        <v>629</v>
      </c>
      <c r="K316" s="124">
        <v>1619</v>
      </c>
      <c r="L316" s="128">
        <v>0.16800000000000001</v>
      </c>
      <c r="M316" s="124">
        <v>354</v>
      </c>
      <c r="N316" s="125">
        <v>12.301</v>
      </c>
      <c r="O316" s="124">
        <v>1</v>
      </c>
      <c r="P316" s="125">
        <v>0</v>
      </c>
      <c r="Q316" s="124">
        <v>0</v>
      </c>
      <c r="R316" s="124">
        <v>209</v>
      </c>
      <c r="S316" s="124">
        <v>110</v>
      </c>
      <c r="T316" s="124">
        <v>3158</v>
      </c>
      <c r="U316" s="124">
        <v>3107</v>
      </c>
      <c r="V316" s="124">
        <v>3125</v>
      </c>
      <c r="W316" s="124">
        <v>9390</v>
      </c>
      <c r="X316" s="124">
        <v>3130</v>
      </c>
      <c r="Y316" s="124">
        <v>189</v>
      </c>
      <c r="Z316" s="124">
        <v>182</v>
      </c>
      <c r="AA316" s="124">
        <v>197</v>
      </c>
      <c r="AB316" s="124">
        <v>568</v>
      </c>
      <c r="AC316" s="124">
        <v>189</v>
      </c>
      <c r="AD316" s="128">
        <v>6.0499999999999998E-2</v>
      </c>
      <c r="AE316" s="124">
        <v>127</v>
      </c>
      <c r="AF316" s="124">
        <v>593</v>
      </c>
      <c r="AG316" s="125">
        <v>0.183</v>
      </c>
    </row>
    <row r="317" spans="1:33" x14ac:dyDescent="0.3">
      <c r="A317" s="123" t="s">
        <v>633</v>
      </c>
      <c r="B317" s="121" t="s">
        <v>634</v>
      </c>
      <c r="C317" s="121">
        <v>1</v>
      </c>
      <c r="D317" s="121">
        <v>0</v>
      </c>
      <c r="E317" s="124">
        <v>6462</v>
      </c>
      <c r="F317" s="124">
        <v>5361</v>
      </c>
      <c r="G317" s="124">
        <v>15790</v>
      </c>
      <c r="H317" s="124">
        <v>2284</v>
      </c>
      <c r="I317" s="124">
        <v>2975</v>
      </c>
      <c r="J317" s="124">
        <v>2799</v>
      </c>
      <c r="K317" s="124">
        <v>8058</v>
      </c>
      <c r="L317" s="128">
        <v>0.51029999999999998</v>
      </c>
      <c r="M317" s="124">
        <v>1778</v>
      </c>
      <c r="N317" s="125">
        <v>6.5439999999999996</v>
      </c>
      <c r="O317" s="124">
        <v>1</v>
      </c>
      <c r="P317" s="125">
        <v>0</v>
      </c>
      <c r="Q317" s="124">
        <v>0</v>
      </c>
      <c r="R317" s="124">
        <v>830</v>
      </c>
      <c r="S317" s="124">
        <v>439</v>
      </c>
      <c r="T317" s="124">
        <v>5657</v>
      </c>
      <c r="U317" s="124">
        <v>5567</v>
      </c>
      <c r="V317" s="124">
        <v>5601</v>
      </c>
      <c r="W317" s="124">
        <v>16825</v>
      </c>
      <c r="X317" s="124">
        <v>5608</v>
      </c>
      <c r="Y317" s="124">
        <v>484</v>
      </c>
      <c r="Z317" s="124">
        <v>431</v>
      </c>
      <c r="AA317" s="124">
        <v>450</v>
      </c>
      <c r="AB317" s="124">
        <v>1365</v>
      </c>
      <c r="AC317" s="124">
        <v>455</v>
      </c>
      <c r="AD317" s="128">
        <v>8.1100000000000005E-2</v>
      </c>
      <c r="AE317" s="124">
        <v>283</v>
      </c>
      <c r="AF317" s="124">
        <v>2502</v>
      </c>
      <c r="AG317" s="125">
        <v>0.46600000000000003</v>
      </c>
    </row>
    <row r="318" spans="1:33" x14ac:dyDescent="0.3">
      <c r="A318" s="123" t="s">
        <v>635</v>
      </c>
      <c r="B318" s="121" t="s">
        <v>636</v>
      </c>
      <c r="C318" s="121">
        <v>1</v>
      </c>
      <c r="D318" s="121">
        <v>0</v>
      </c>
      <c r="E318" s="124">
        <v>3463</v>
      </c>
      <c r="F318" s="124">
        <v>2807</v>
      </c>
      <c r="G318" s="124">
        <v>8361</v>
      </c>
      <c r="H318" s="124">
        <v>303</v>
      </c>
      <c r="I318" s="124">
        <v>335</v>
      </c>
      <c r="J318" s="124">
        <v>406</v>
      </c>
      <c r="K318" s="124">
        <v>1044</v>
      </c>
      <c r="L318" s="128">
        <v>0.1249</v>
      </c>
      <c r="M318" s="124">
        <v>228</v>
      </c>
      <c r="N318" s="125">
        <v>2.8330000000000002</v>
      </c>
      <c r="O318" s="124">
        <v>1</v>
      </c>
      <c r="P318" s="125">
        <v>0</v>
      </c>
      <c r="Q318" s="124">
        <v>0</v>
      </c>
      <c r="R318" s="124">
        <v>78</v>
      </c>
      <c r="S318" s="124">
        <v>41</v>
      </c>
      <c r="T318" s="124">
        <v>3045</v>
      </c>
      <c r="U318" s="124">
        <v>2996</v>
      </c>
      <c r="V318" s="124">
        <v>3014</v>
      </c>
      <c r="W318" s="124">
        <v>9055</v>
      </c>
      <c r="X318" s="124">
        <v>3018</v>
      </c>
      <c r="Y318" s="124">
        <v>99</v>
      </c>
      <c r="Z318" s="124">
        <v>85</v>
      </c>
      <c r="AA318" s="124">
        <v>74</v>
      </c>
      <c r="AB318" s="124">
        <v>258</v>
      </c>
      <c r="AC318" s="124">
        <v>86</v>
      </c>
      <c r="AD318" s="128">
        <v>2.8500000000000001E-2</v>
      </c>
      <c r="AE318" s="124">
        <v>52</v>
      </c>
      <c r="AF318" s="124">
        <v>322</v>
      </c>
      <c r="AG318" s="125">
        <v>0.114</v>
      </c>
    </row>
    <row r="319" spans="1:33" x14ac:dyDescent="0.3">
      <c r="A319" s="123" t="s">
        <v>637</v>
      </c>
      <c r="B319" s="121" t="s">
        <v>638</v>
      </c>
      <c r="C319" s="121">
        <v>1</v>
      </c>
      <c r="D319" s="121">
        <v>0</v>
      </c>
      <c r="E319" s="124">
        <v>3735</v>
      </c>
      <c r="F319" s="124">
        <v>2975</v>
      </c>
      <c r="G319" s="124">
        <v>8935</v>
      </c>
      <c r="H319" s="124">
        <v>616</v>
      </c>
      <c r="I319" s="124">
        <v>774</v>
      </c>
      <c r="J319" s="124">
        <v>817</v>
      </c>
      <c r="K319" s="124">
        <v>2207</v>
      </c>
      <c r="L319" s="128">
        <v>0.247</v>
      </c>
      <c r="M319" s="124">
        <v>478</v>
      </c>
      <c r="N319" s="125">
        <v>4.4180000000000001</v>
      </c>
      <c r="O319" s="124">
        <v>1</v>
      </c>
      <c r="P319" s="125">
        <v>0</v>
      </c>
      <c r="Q319" s="124">
        <v>0</v>
      </c>
      <c r="R319" s="124">
        <v>103</v>
      </c>
      <c r="S319" s="124">
        <v>54</v>
      </c>
      <c r="T319" s="124">
        <v>3025</v>
      </c>
      <c r="U319" s="124">
        <v>2976</v>
      </c>
      <c r="V319" s="124">
        <v>2994</v>
      </c>
      <c r="W319" s="124">
        <v>8995</v>
      </c>
      <c r="X319" s="124">
        <v>2998</v>
      </c>
      <c r="Y319" s="124">
        <v>120</v>
      </c>
      <c r="Z319" s="124">
        <v>114</v>
      </c>
      <c r="AA319" s="124">
        <v>130</v>
      </c>
      <c r="AB319" s="124">
        <v>364</v>
      </c>
      <c r="AC319" s="124">
        <v>121</v>
      </c>
      <c r="AD319" s="128">
        <v>4.0500000000000001E-2</v>
      </c>
      <c r="AE319" s="124">
        <v>78</v>
      </c>
      <c r="AF319" s="124">
        <v>612</v>
      </c>
      <c r="AG319" s="125">
        <v>0.20499999999999999</v>
      </c>
    </row>
    <row r="320" spans="1:33" x14ac:dyDescent="0.3">
      <c r="A320" s="123" t="s">
        <v>639</v>
      </c>
      <c r="B320" s="121" t="s">
        <v>640</v>
      </c>
      <c r="C320" s="121">
        <v>1</v>
      </c>
      <c r="D320" s="121">
        <v>0</v>
      </c>
      <c r="E320" s="124">
        <v>6500</v>
      </c>
      <c r="F320" s="124">
        <v>5255</v>
      </c>
      <c r="G320" s="124">
        <v>15543</v>
      </c>
      <c r="H320" s="124">
        <v>1745</v>
      </c>
      <c r="I320" s="124">
        <v>1743</v>
      </c>
      <c r="J320" s="124">
        <v>2082</v>
      </c>
      <c r="K320" s="124">
        <v>5570</v>
      </c>
      <c r="L320" s="128">
        <v>0.3584</v>
      </c>
      <c r="M320" s="124">
        <v>1224</v>
      </c>
      <c r="N320" s="125">
        <v>9.7189999999999994</v>
      </c>
      <c r="O320" s="124">
        <v>1</v>
      </c>
      <c r="P320" s="125">
        <v>0</v>
      </c>
      <c r="Q320" s="124">
        <v>0</v>
      </c>
      <c r="R320" s="124">
        <v>367</v>
      </c>
      <c r="S320" s="124">
        <v>194</v>
      </c>
      <c r="T320" s="124">
        <v>5735</v>
      </c>
      <c r="U320" s="124">
        <v>5636</v>
      </c>
      <c r="V320" s="124">
        <v>5668</v>
      </c>
      <c r="W320" s="124">
        <v>17039</v>
      </c>
      <c r="X320" s="124">
        <v>5680</v>
      </c>
      <c r="Y320" s="124">
        <v>298</v>
      </c>
      <c r="Z320" s="124">
        <v>278</v>
      </c>
      <c r="AA320" s="124">
        <v>273</v>
      </c>
      <c r="AB320" s="124">
        <v>849</v>
      </c>
      <c r="AC320" s="124">
        <v>283</v>
      </c>
      <c r="AD320" s="128">
        <v>4.9799999999999997E-2</v>
      </c>
      <c r="AE320" s="124">
        <v>170</v>
      </c>
      <c r="AF320" s="124">
        <v>1590</v>
      </c>
      <c r="AG320" s="125">
        <v>0.30199999999999999</v>
      </c>
    </row>
    <row r="321" spans="1:33" x14ac:dyDescent="0.3">
      <c r="A321" s="123" t="s">
        <v>641</v>
      </c>
      <c r="B321" s="121" t="s">
        <v>642</v>
      </c>
      <c r="C321" s="121">
        <v>1</v>
      </c>
      <c r="D321" s="121">
        <v>0</v>
      </c>
      <c r="E321" s="124">
        <v>7886</v>
      </c>
      <c r="F321" s="124">
        <v>6500</v>
      </c>
      <c r="G321" s="124">
        <v>19447</v>
      </c>
      <c r="H321" s="124">
        <v>547</v>
      </c>
      <c r="I321" s="124">
        <v>623</v>
      </c>
      <c r="J321" s="124">
        <v>586</v>
      </c>
      <c r="K321" s="124">
        <v>1756</v>
      </c>
      <c r="L321" s="128">
        <v>9.0300000000000005E-2</v>
      </c>
      <c r="M321" s="124">
        <v>382</v>
      </c>
      <c r="N321" s="125">
        <v>17.638000000000002</v>
      </c>
      <c r="O321" s="124">
        <v>1</v>
      </c>
      <c r="P321" s="125">
        <v>0</v>
      </c>
      <c r="Q321" s="124">
        <v>0</v>
      </c>
      <c r="R321" s="124">
        <v>48</v>
      </c>
      <c r="S321" s="124">
        <v>25</v>
      </c>
      <c r="T321" s="124">
        <v>7761</v>
      </c>
      <c r="U321" s="124">
        <v>7636</v>
      </c>
      <c r="V321" s="124">
        <v>7682</v>
      </c>
      <c r="W321" s="124">
        <v>23079</v>
      </c>
      <c r="X321" s="124">
        <v>7693</v>
      </c>
      <c r="Y321" s="124">
        <v>166</v>
      </c>
      <c r="Z321" s="124">
        <v>146</v>
      </c>
      <c r="AA321" s="124">
        <v>143</v>
      </c>
      <c r="AB321" s="124">
        <v>455</v>
      </c>
      <c r="AC321" s="124">
        <v>152</v>
      </c>
      <c r="AD321" s="128">
        <v>1.9699999999999999E-2</v>
      </c>
      <c r="AE321" s="124">
        <v>83</v>
      </c>
      <c r="AF321" s="124">
        <v>491</v>
      </c>
      <c r="AG321" s="125">
        <v>7.4999999999999997E-2</v>
      </c>
    </row>
    <row r="322" spans="1:33" x14ac:dyDescent="0.3">
      <c r="A322" s="123" t="s">
        <v>643</v>
      </c>
      <c r="B322" s="121" t="s">
        <v>644</v>
      </c>
      <c r="C322" s="121">
        <v>1</v>
      </c>
      <c r="D322" s="121">
        <v>1</v>
      </c>
      <c r="E322" s="124">
        <v>1323673</v>
      </c>
      <c r="F322" s="124">
        <v>952914</v>
      </c>
      <c r="G322" s="124">
        <v>2410599</v>
      </c>
      <c r="H322" s="124">
        <v>610154</v>
      </c>
      <c r="I322" s="124">
        <v>601178</v>
      </c>
      <c r="J322" s="124">
        <v>617540</v>
      </c>
      <c r="K322" s="124">
        <v>1828872</v>
      </c>
      <c r="L322" s="128">
        <v>0.75870000000000004</v>
      </c>
      <c r="M322" s="124">
        <v>469934</v>
      </c>
      <c r="N322" s="125">
        <v>321.8</v>
      </c>
      <c r="O322" s="124">
        <v>1</v>
      </c>
      <c r="P322" s="125">
        <v>0</v>
      </c>
      <c r="Q322" s="124">
        <v>0</v>
      </c>
      <c r="R322" s="124">
        <v>151000</v>
      </c>
      <c r="S322" s="124">
        <v>80030</v>
      </c>
      <c r="T322" s="124">
        <v>1252210</v>
      </c>
      <c r="U322" s="124">
        <v>1205959</v>
      </c>
      <c r="V322" s="124">
        <v>1188989</v>
      </c>
      <c r="W322" s="124">
        <v>3647158</v>
      </c>
      <c r="X322" s="124">
        <v>1215719</v>
      </c>
      <c r="Y322" s="124">
        <v>296697</v>
      </c>
      <c r="Z322" s="124">
        <v>292262</v>
      </c>
      <c r="AA322" s="124">
        <v>281101</v>
      </c>
      <c r="AB322" s="124">
        <v>870060</v>
      </c>
      <c r="AC322" s="124">
        <v>290020</v>
      </c>
      <c r="AD322" s="128">
        <v>0.23860000000000001</v>
      </c>
      <c r="AE322" s="124">
        <v>147787</v>
      </c>
      <c r="AF322" s="124">
        <v>697752</v>
      </c>
      <c r="AG322" s="125">
        <v>0.73199999999999998</v>
      </c>
    </row>
    <row r="323" spans="1:33" x14ac:dyDescent="0.3">
      <c r="A323" s="123" t="s">
        <v>645</v>
      </c>
      <c r="B323" s="121" t="s">
        <v>646</v>
      </c>
      <c r="C323" s="121">
        <v>1</v>
      </c>
      <c r="D323" s="121">
        <v>0</v>
      </c>
      <c r="E323" s="124">
        <v>2351</v>
      </c>
      <c r="F323" s="124">
        <v>1935</v>
      </c>
      <c r="G323" s="124">
        <v>5567</v>
      </c>
      <c r="H323" s="124">
        <v>516</v>
      </c>
      <c r="I323" s="124">
        <v>522</v>
      </c>
      <c r="J323" s="124">
        <v>490</v>
      </c>
      <c r="K323" s="124">
        <v>1528</v>
      </c>
      <c r="L323" s="128">
        <v>0.27450000000000002</v>
      </c>
      <c r="M323" s="124">
        <v>345</v>
      </c>
      <c r="N323" s="125">
        <v>56.289000000000001</v>
      </c>
      <c r="O323" s="124">
        <v>1</v>
      </c>
      <c r="P323" s="125">
        <v>0</v>
      </c>
      <c r="Q323" s="124">
        <v>0</v>
      </c>
      <c r="R323" s="124">
        <v>22</v>
      </c>
      <c r="S323" s="124">
        <v>11</v>
      </c>
      <c r="T323" s="124">
        <v>2306</v>
      </c>
      <c r="U323" s="124">
        <v>2264</v>
      </c>
      <c r="V323" s="124">
        <v>2279</v>
      </c>
      <c r="W323" s="124">
        <v>6849</v>
      </c>
      <c r="X323" s="124">
        <v>2283</v>
      </c>
      <c r="Y323" s="124">
        <v>191</v>
      </c>
      <c r="Z323" s="124">
        <v>151</v>
      </c>
      <c r="AA323" s="124">
        <v>181</v>
      </c>
      <c r="AB323" s="124">
        <v>523</v>
      </c>
      <c r="AC323" s="124">
        <v>174</v>
      </c>
      <c r="AD323" s="128">
        <v>7.6399999999999996E-2</v>
      </c>
      <c r="AE323" s="124">
        <v>96</v>
      </c>
      <c r="AF323" s="124">
        <v>454</v>
      </c>
      <c r="AG323" s="125">
        <v>0.23400000000000001</v>
      </c>
    </row>
    <row r="324" spans="1:33" x14ac:dyDescent="0.3">
      <c r="A324" s="123" t="s">
        <v>647</v>
      </c>
      <c r="B324" s="121" t="s">
        <v>648</v>
      </c>
      <c r="C324" s="121">
        <v>1</v>
      </c>
      <c r="D324" s="121">
        <v>0</v>
      </c>
      <c r="E324" s="124">
        <v>5182</v>
      </c>
      <c r="F324" s="124">
        <v>4189</v>
      </c>
      <c r="G324" s="124">
        <v>12318</v>
      </c>
      <c r="H324" s="124">
        <v>2616</v>
      </c>
      <c r="I324" s="124">
        <v>2693</v>
      </c>
      <c r="J324" s="124">
        <v>2722</v>
      </c>
      <c r="K324" s="124">
        <v>8031</v>
      </c>
      <c r="L324" s="128">
        <v>0.65200000000000002</v>
      </c>
      <c r="M324" s="124">
        <v>1775</v>
      </c>
      <c r="N324" s="125">
        <v>33.866</v>
      </c>
      <c r="O324" s="124">
        <v>1</v>
      </c>
      <c r="P324" s="125">
        <v>0</v>
      </c>
      <c r="Q324" s="124">
        <v>0</v>
      </c>
      <c r="R324" s="124">
        <v>80</v>
      </c>
      <c r="S324" s="124">
        <v>42</v>
      </c>
      <c r="T324" s="124">
        <v>5198</v>
      </c>
      <c r="U324" s="124">
        <v>5103</v>
      </c>
      <c r="V324" s="124">
        <v>5137</v>
      </c>
      <c r="W324" s="124">
        <v>15438</v>
      </c>
      <c r="X324" s="124">
        <v>5146</v>
      </c>
      <c r="Y324" s="124">
        <v>1113</v>
      </c>
      <c r="Z324" s="124">
        <v>1074</v>
      </c>
      <c r="AA324" s="124">
        <v>1024</v>
      </c>
      <c r="AB324" s="124">
        <v>3211</v>
      </c>
      <c r="AC324" s="124">
        <v>1070</v>
      </c>
      <c r="AD324" s="128">
        <v>0.20799999999999999</v>
      </c>
      <c r="AE324" s="124">
        <v>566</v>
      </c>
      <c r="AF324" s="124">
        <v>2384</v>
      </c>
      <c r="AG324" s="125">
        <v>0.56899999999999995</v>
      </c>
    </row>
    <row r="325" spans="1:33" x14ac:dyDescent="0.3">
      <c r="A325" s="123" t="s">
        <v>649</v>
      </c>
      <c r="B325" s="121" t="s">
        <v>650</v>
      </c>
      <c r="C325" s="121">
        <v>1</v>
      </c>
      <c r="D325" s="121">
        <v>0</v>
      </c>
      <c r="E325" s="124">
        <v>1585</v>
      </c>
      <c r="F325" s="124">
        <v>1247</v>
      </c>
      <c r="G325" s="124">
        <v>3716</v>
      </c>
      <c r="H325" s="124">
        <v>566</v>
      </c>
      <c r="I325" s="124">
        <v>584</v>
      </c>
      <c r="J325" s="124">
        <v>573</v>
      </c>
      <c r="K325" s="124">
        <v>1723</v>
      </c>
      <c r="L325" s="128">
        <v>0.4637</v>
      </c>
      <c r="M325" s="124">
        <v>376</v>
      </c>
      <c r="N325" s="125">
        <v>57.436999999999998</v>
      </c>
      <c r="O325" s="124">
        <v>1</v>
      </c>
      <c r="P325" s="125">
        <v>6.4000000000000001E-2</v>
      </c>
      <c r="Q325" s="124">
        <v>80</v>
      </c>
      <c r="R325" s="124">
        <v>0</v>
      </c>
      <c r="S325" s="124">
        <v>0</v>
      </c>
      <c r="T325" s="124">
        <v>1555</v>
      </c>
      <c r="U325" s="124">
        <v>1527</v>
      </c>
      <c r="V325" s="124">
        <v>1537</v>
      </c>
      <c r="W325" s="124">
        <v>4619</v>
      </c>
      <c r="X325" s="124">
        <v>1540</v>
      </c>
      <c r="Y325" s="124">
        <v>219</v>
      </c>
      <c r="Z325" s="124">
        <v>181</v>
      </c>
      <c r="AA325" s="124">
        <v>197</v>
      </c>
      <c r="AB325" s="124">
        <v>597</v>
      </c>
      <c r="AC325" s="124">
        <v>199</v>
      </c>
      <c r="AD325" s="128">
        <v>0.12920000000000001</v>
      </c>
      <c r="AE325" s="124">
        <v>105</v>
      </c>
      <c r="AF325" s="124">
        <v>562</v>
      </c>
      <c r="AG325" s="125">
        <v>0.45</v>
      </c>
    </row>
    <row r="326" spans="1:33" x14ac:dyDescent="0.3">
      <c r="A326" s="123" t="s">
        <v>651</v>
      </c>
      <c r="B326" s="121" t="s">
        <v>652</v>
      </c>
      <c r="C326" s="121">
        <v>1</v>
      </c>
      <c r="D326" s="121">
        <v>0</v>
      </c>
      <c r="E326" s="124">
        <v>3940</v>
      </c>
      <c r="F326" s="124">
        <v>3154</v>
      </c>
      <c r="G326" s="124">
        <v>9474</v>
      </c>
      <c r="H326" s="124">
        <v>1257</v>
      </c>
      <c r="I326" s="124">
        <v>1289</v>
      </c>
      <c r="J326" s="124">
        <v>1399</v>
      </c>
      <c r="K326" s="124">
        <v>3945</v>
      </c>
      <c r="L326" s="128">
        <v>0.41639999999999999</v>
      </c>
      <c r="M326" s="124">
        <v>854</v>
      </c>
      <c r="N326" s="125">
        <v>42.499000000000002</v>
      </c>
      <c r="O326" s="124">
        <v>1</v>
      </c>
      <c r="P326" s="125">
        <v>0</v>
      </c>
      <c r="Q326" s="124">
        <v>0</v>
      </c>
      <c r="R326" s="124">
        <v>17</v>
      </c>
      <c r="S326" s="124">
        <v>9</v>
      </c>
      <c r="T326" s="124">
        <v>3884</v>
      </c>
      <c r="U326" s="124">
        <v>3813</v>
      </c>
      <c r="V326" s="124">
        <v>3838</v>
      </c>
      <c r="W326" s="124">
        <v>11535</v>
      </c>
      <c r="X326" s="124">
        <v>3845</v>
      </c>
      <c r="Y326" s="124">
        <v>497</v>
      </c>
      <c r="Z326" s="124">
        <v>453</v>
      </c>
      <c r="AA326" s="124">
        <v>436</v>
      </c>
      <c r="AB326" s="124">
        <v>1386</v>
      </c>
      <c r="AC326" s="124">
        <v>462</v>
      </c>
      <c r="AD326" s="128">
        <v>0.1202</v>
      </c>
      <c r="AE326" s="124">
        <v>246</v>
      </c>
      <c r="AF326" s="124">
        <v>1110</v>
      </c>
      <c r="AG326" s="125">
        <v>0.35099999999999998</v>
      </c>
    </row>
    <row r="327" spans="1:33" x14ac:dyDescent="0.3">
      <c r="A327" s="123" t="s">
        <v>653</v>
      </c>
      <c r="B327" s="121" t="s">
        <v>654</v>
      </c>
      <c r="C327" s="121">
        <v>1</v>
      </c>
      <c r="D327" s="121">
        <v>0</v>
      </c>
      <c r="E327" s="124">
        <v>8001</v>
      </c>
      <c r="F327" s="124">
        <v>6601</v>
      </c>
      <c r="G327" s="124">
        <v>19070</v>
      </c>
      <c r="H327" s="124">
        <v>5177</v>
      </c>
      <c r="I327" s="124">
        <v>4662</v>
      </c>
      <c r="J327" s="124">
        <v>4968</v>
      </c>
      <c r="K327" s="124">
        <v>14807</v>
      </c>
      <c r="L327" s="128">
        <v>0.77649999999999997</v>
      </c>
      <c r="M327" s="124">
        <v>3332</v>
      </c>
      <c r="N327" s="125">
        <v>16.841999999999999</v>
      </c>
      <c r="O327" s="124">
        <v>1</v>
      </c>
      <c r="P327" s="125">
        <v>0</v>
      </c>
      <c r="Q327" s="124">
        <v>0</v>
      </c>
      <c r="R327" s="124">
        <v>152</v>
      </c>
      <c r="S327" s="124">
        <v>80</v>
      </c>
      <c r="T327" s="124">
        <v>7661</v>
      </c>
      <c r="U327" s="124">
        <v>7521</v>
      </c>
      <c r="V327" s="124">
        <v>7571</v>
      </c>
      <c r="W327" s="124">
        <v>22753</v>
      </c>
      <c r="X327" s="124">
        <v>7584</v>
      </c>
      <c r="Y327" s="124">
        <v>2556</v>
      </c>
      <c r="Z327" s="124">
        <v>2449</v>
      </c>
      <c r="AA327" s="124">
        <v>2511</v>
      </c>
      <c r="AB327" s="124">
        <v>7516</v>
      </c>
      <c r="AC327" s="124">
        <v>2505</v>
      </c>
      <c r="AD327" s="128">
        <v>0.33029999999999998</v>
      </c>
      <c r="AE327" s="124">
        <v>1417</v>
      </c>
      <c r="AF327" s="124">
        <v>4831</v>
      </c>
      <c r="AG327" s="125">
        <v>0.73099999999999998</v>
      </c>
    </row>
    <row r="328" spans="1:33" x14ac:dyDescent="0.3">
      <c r="A328" s="123" t="s">
        <v>655</v>
      </c>
      <c r="B328" s="121" t="s">
        <v>656</v>
      </c>
      <c r="C328" s="121">
        <v>1</v>
      </c>
      <c r="D328" s="121">
        <v>0</v>
      </c>
      <c r="E328" s="124">
        <v>3767</v>
      </c>
      <c r="F328" s="124">
        <v>3175</v>
      </c>
      <c r="G328" s="124">
        <v>9341</v>
      </c>
      <c r="H328" s="124">
        <v>1470</v>
      </c>
      <c r="I328" s="124">
        <v>1595</v>
      </c>
      <c r="J328" s="124">
        <v>1574</v>
      </c>
      <c r="K328" s="124">
        <v>4639</v>
      </c>
      <c r="L328" s="128">
        <v>0.49659999999999999</v>
      </c>
      <c r="M328" s="124">
        <v>1025</v>
      </c>
      <c r="N328" s="125">
        <v>10.888</v>
      </c>
      <c r="O328" s="124">
        <v>1</v>
      </c>
      <c r="P328" s="125">
        <v>0</v>
      </c>
      <c r="Q328" s="124">
        <v>0</v>
      </c>
      <c r="R328" s="124">
        <v>65</v>
      </c>
      <c r="S328" s="124">
        <v>34</v>
      </c>
      <c r="T328" s="124">
        <v>3992</v>
      </c>
      <c r="U328" s="124">
        <v>3918</v>
      </c>
      <c r="V328" s="124">
        <v>3944</v>
      </c>
      <c r="W328" s="124">
        <v>11854</v>
      </c>
      <c r="X328" s="124">
        <v>3951</v>
      </c>
      <c r="Y328" s="124">
        <v>622</v>
      </c>
      <c r="Z328" s="124">
        <v>569</v>
      </c>
      <c r="AA328" s="124">
        <v>578</v>
      </c>
      <c r="AB328" s="124">
        <v>1769</v>
      </c>
      <c r="AC328" s="124">
        <v>590</v>
      </c>
      <c r="AD328" s="128">
        <v>0.1492</v>
      </c>
      <c r="AE328" s="124">
        <v>308</v>
      </c>
      <c r="AF328" s="124">
        <v>1368</v>
      </c>
      <c r="AG328" s="125">
        <v>0.43</v>
      </c>
    </row>
    <row r="329" spans="1:33" x14ac:dyDescent="0.3">
      <c r="A329" s="123" t="s">
        <v>657</v>
      </c>
      <c r="B329" s="121" t="s">
        <v>658</v>
      </c>
      <c r="C329" s="121">
        <v>1</v>
      </c>
      <c r="D329" s="121">
        <v>0</v>
      </c>
      <c r="E329" s="124">
        <v>3490</v>
      </c>
      <c r="F329" s="124">
        <v>2909</v>
      </c>
      <c r="G329" s="124">
        <v>8642</v>
      </c>
      <c r="H329" s="124">
        <v>516</v>
      </c>
      <c r="I329" s="124">
        <v>525</v>
      </c>
      <c r="J329" s="124">
        <v>532</v>
      </c>
      <c r="K329" s="124">
        <v>1573</v>
      </c>
      <c r="L329" s="128">
        <v>0.182</v>
      </c>
      <c r="M329" s="124">
        <v>344</v>
      </c>
      <c r="N329" s="125">
        <v>69.731999999999999</v>
      </c>
      <c r="O329" s="124">
        <v>1</v>
      </c>
      <c r="P329" s="125">
        <v>0</v>
      </c>
      <c r="Q329" s="124">
        <v>0</v>
      </c>
      <c r="R329" s="124">
        <v>22</v>
      </c>
      <c r="S329" s="124">
        <v>11</v>
      </c>
      <c r="T329" s="124">
        <v>3224</v>
      </c>
      <c r="U329" s="124">
        <v>3164</v>
      </c>
      <c r="V329" s="124">
        <v>3186</v>
      </c>
      <c r="W329" s="124">
        <v>9574</v>
      </c>
      <c r="X329" s="124">
        <v>3191</v>
      </c>
      <c r="Y329" s="124">
        <v>199</v>
      </c>
      <c r="Z329" s="124">
        <v>163</v>
      </c>
      <c r="AA329" s="124">
        <v>190</v>
      </c>
      <c r="AB329" s="124">
        <v>552</v>
      </c>
      <c r="AC329" s="124">
        <v>184</v>
      </c>
      <c r="AD329" s="128">
        <v>5.7700000000000001E-2</v>
      </c>
      <c r="AE329" s="124">
        <v>109</v>
      </c>
      <c r="AF329" s="124">
        <v>466</v>
      </c>
      <c r="AG329" s="125">
        <v>0.16</v>
      </c>
    </row>
    <row r="330" spans="1:33" x14ac:dyDescent="0.3">
      <c r="A330" s="123" t="s">
        <v>659</v>
      </c>
      <c r="B330" s="121" t="s">
        <v>660</v>
      </c>
      <c r="C330" s="121">
        <v>1</v>
      </c>
      <c r="D330" s="121">
        <v>0</v>
      </c>
      <c r="E330" s="124">
        <v>1392</v>
      </c>
      <c r="F330" s="124">
        <v>1087</v>
      </c>
      <c r="G330" s="124">
        <v>3361</v>
      </c>
      <c r="H330" s="124">
        <v>481</v>
      </c>
      <c r="I330" s="124">
        <v>470</v>
      </c>
      <c r="J330" s="124">
        <v>473</v>
      </c>
      <c r="K330" s="124">
        <v>1424</v>
      </c>
      <c r="L330" s="128">
        <v>0.42370000000000002</v>
      </c>
      <c r="M330" s="124">
        <v>299</v>
      </c>
      <c r="N330" s="125">
        <v>79.551000000000002</v>
      </c>
      <c r="O330" s="124">
        <v>1</v>
      </c>
      <c r="P330" s="125">
        <v>0.222</v>
      </c>
      <c r="Q330" s="124">
        <v>241</v>
      </c>
      <c r="R330" s="124">
        <v>1</v>
      </c>
      <c r="S330" s="124">
        <v>0</v>
      </c>
      <c r="T330" s="124">
        <v>1420</v>
      </c>
      <c r="U330" s="124">
        <v>1394</v>
      </c>
      <c r="V330" s="124">
        <v>1403</v>
      </c>
      <c r="W330" s="124">
        <v>4217</v>
      </c>
      <c r="X330" s="124">
        <v>1406</v>
      </c>
      <c r="Y330" s="124">
        <v>177</v>
      </c>
      <c r="Z330" s="124">
        <v>152</v>
      </c>
      <c r="AA330" s="124">
        <v>173</v>
      </c>
      <c r="AB330" s="124">
        <v>502</v>
      </c>
      <c r="AC330" s="124">
        <v>167</v>
      </c>
      <c r="AD330" s="128">
        <v>0.11899999999999999</v>
      </c>
      <c r="AE330" s="124">
        <v>84</v>
      </c>
      <c r="AF330" s="124">
        <v>626</v>
      </c>
      <c r="AG330" s="125">
        <v>0.57499999999999996</v>
      </c>
    </row>
    <row r="331" spans="1:33" x14ac:dyDescent="0.3">
      <c r="A331" s="123" t="s">
        <v>661</v>
      </c>
      <c r="B331" s="121" t="s">
        <v>662</v>
      </c>
      <c r="C331" s="121">
        <v>1</v>
      </c>
      <c r="D331" s="121">
        <v>0</v>
      </c>
      <c r="E331" s="124">
        <v>796</v>
      </c>
      <c r="F331" s="124">
        <v>641</v>
      </c>
      <c r="G331" s="124">
        <v>1878</v>
      </c>
      <c r="H331" s="124">
        <v>287</v>
      </c>
      <c r="I331" s="124">
        <v>289</v>
      </c>
      <c r="J331" s="124">
        <v>293</v>
      </c>
      <c r="K331" s="124">
        <v>869</v>
      </c>
      <c r="L331" s="128">
        <v>0.4627</v>
      </c>
      <c r="M331" s="124">
        <v>193</v>
      </c>
      <c r="N331" s="125">
        <v>75.245000000000005</v>
      </c>
      <c r="O331" s="124">
        <v>1</v>
      </c>
      <c r="P331" s="125">
        <v>0.32300000000000001</v>
      </c>
      <c r="Q331" s="124">
        <v>207</v>
      </c>
      <c r="R331" s="124">
        <v>0</v>
      </c>
      <c r="S331" s="124">
        <v>0</v>
      </c>
      <c r="T331" s="124">
        <v>804</v>
      </c>
      <c r="U331" s="124">
        <v>789</v>
      </c>
      <c r="V331" s="124">
        <v>794</v>
      </c>
      <c r="W331" s="124">
        <v>2387</v>
      </c>
      <c r="X331" s="124">
        <v>796</v>
      </c>
      <c r="Y331" s="124">
        <v>111</v>
      </c>
      <c r="Z331" s="124">
        <v>102</v>
      </c>
      <c r="AA331" s="124">
        <v>102</v>
      </c>
      <c r="AB331" s="124">
        <v>315</v>
      </c>
      <c r="AC331" s="124">
        <v>105</v>
      </c>
      <c r="AD331" s="128">
        <v>0.13200000000000001</v>
      </c>
      <c r="AE331" s="124">
        <v>55</v>
      </c>
      <c r="AF331" s="124">
        <v>456</v>
      </c>
      <c r="AG331" s="125">
        <v>0.71099999999999997</v>
      </c>
    </row>
    <row r="332" spans="1:33" x14ac:dyDescent="0.3">
      <c r="A332" s="123" t="s">
        <v>663</v>
      </c>
      <c r="B332" s="121" t="s">
        <v>664</v>
      </c>
      <c r="C332" s="121">
        <v>1</v>
      </c>
      <c r="D332" s="121">
        <v>0</v>
      </c>
      <c r="E332" s="124">
        <v>1210</v>
      </c>
      <c r="F332" s="124">
        <v>971</v>
      </c>
      <c r="G332" s="124">
        <v>2886</v>
      </c>
      <c r="H332" s="124">
        <v>380</v>
      </c>
      <c r="I332" s="124">
        <v>457</v>
      </c>
      <c r="J332" s="124">
        <v>424</v>
      </c>
      <c r="K332" s="124">
        <v>1261</v>
      </c>
      <c r="L332" s="128">
        <v>0.43690000000000001</v>
      </c>
      <c r="M332" s="124">
        <v>276</v>
      </c>
      <c r="N332" s="125">
        <v>67.531999999999996</v>
      </c>
      <c r="O332" s="124">
        <v>1</v>
      </c>
      <c r="P332" s="125">
        <v>0.20799999999999999</v>
      </c>
      <c r="Q332" s="124">
        <v>202</v>
      </c>
      <c r="R332" s="124">
        <v>18</v>
      </c>
      <c r="S332" s="124">
        <v>9</v>
      </c>
      <c r="T332" s="124">
        <v>1195</v>
      </c>
      <c r="U332" s="124">
        <v>1173</v>
      </c>
      <c r="V332" s="124">
        <v>1181</v>
      </c>
      <c r="W332" s="124">
        <v>3549</v>
      </c>
      <c r="X332" s="124">
        <v>1183</v>
      </c>
      <c r="Y332" s="124">
        <v>126</v>
      </c>
      <c r="Z332" s="124">
        <v>115</v>
      </c>
      <c r="AA332" s="124">
        <v>126</v>
      </c>
      <c r="AB332" s="124">
        <v>367</v>
      </c>
      <c r="AC332" s="124">
        <v>122</v>
      </c>
      <c r="AD332" s="128">
        <v>0.10340000000000001</v>
      </c>
      <c r="AE332" s="124">
        <v>65</v>
      </c>
      <c r="AF332" s="124">
        <v>554</v>
      </c>
      <c r="AG332" s="125">
        <v>0.56999999999999995</v>
      </c>
    </row>
    <row r="333" spans="1:33" x14ac:dyDescent="0.3">
      <c r="A333" s="123" t="s">
        <v>665</v>
      </c>
      <c r="B333" s="121" t="s">
        <v>666</v>
      </c>
      <c r="C333" s="121">
        <v>1</v>
      </c>
      <c r="D333" s="121">
        <v>0</v>
      </c>
      <c r="E333" s="124">
        <v>1277</v>
      </c>
      <c r="F333" s="124">
        <v>1105</v>
      </c>
      <c r="G333" s="124">
        <v>3306</v>
      </c>
      <c r="H333" s="124">
        <v>639</v>
      </c>
      <c r="I333" s="124">
        <v>615</v>
      </c>
      <c r="J333" s="124">
        <v>553</v>
      </c>
      <c r="K333" s="124">
        <v>1807</v>
      </c>
      <c r="L333" s="128">
        <v>0.54659999999999997</v>
      </c>
      <c r="M333" s="124">
        <v>393</v>
      </c>
      <c r="N333" s="125">
        <v>369.49099999999999</v>
      </c>
      <c r="O333" s="124">
        <v>1</v>
      </c>
      <c r="P333" s="125">
        <v>0.432</v>
      </c>
      <c r="Q333" s="124">
        <v>477</v>
      </c>
      <c r="R333" s="124">
        <v>2</v>
      </c>
      <c r="S333" s="124">
        <v>1</v>
      </c>
      <c r="T333" s="124">
        <v>1313</v>
      </c>
      <c r="U333" s="124">
        <v>1291</v>
      </c>
      <c r="V333" s="124">
        <v>1300</v>
      </c>
      <c r="W333" s="124">
        <v>3904</v>
      </c>
      <c r="X333" s="124">
        <v>1301</v>
      </c>
      <c r="Y333" s="124">
        <v>204</v>
      </c>
      <c r="Z333" s="124">
        <v>208</v>
      </c>
      <c r="AA333" s="124">
        <v>188</v>
      </c>
      <c r="AB333" s="124">
        <v>600</v>
      </c>
      <c r="AC333" s="124">
        <v>200</v>
      </c>
      <c r="AD333" s="128">
        <v>0.1537</v>
      </c>
      <c r="AE333" s="124">
        <v>110</v>
      </c>
      <c r="AF333" s="124">
        <v>982</v>
      </c>
      <c r="AG333" s="125">
        <v>0.88800000000000001</v>
      </c>
    </row>
    <row r="334" spans="1:33" x14ac:dyDescent="0.3">
      <c r="A334" s="123" t="s">
        <v>667</v>
      </c>
      <c r="B334" s="121" t="s">
        <v>668</v>
      </c>
      <c r="C334" s="121">
        <v>1</v>
      </c>
      <c r="D334" s="121">
        <v>0</v>
      </c>
      <c r="E334" s="124">
        <v>2290</v>
      </c>
      <c r="F334" s="124">
        <v>1945</v>
      </c>
      <c r="G334" s="124">
        <v>5706</v>
      </c>
      <c r="H334" s="124">
        <v>990</v>
      </c>
      <c r="I334" s="124">
        <v>965</v>
      </c>
      <c r="J334" s="124">
        <v>995</v>
      </c>
      <c r="K334" s="124">
        <v>2950</v>
      </c>
      <c r="L334" s="128">
        <v>0.51700000000000002</v>
      </c>
      <c r="M334" s="124">
        <v>654</v>
      </c>
      <c r="N334" s="125">
        <v>330.85700000000003</v>
      </c>
      <c r="O334" s="124">
        <v>1</v>
      </c>
      <c r="P334" s="125">
        <v>0.375</v>
      </c>
      <c r="Q334" s="124">
        <v>729</v>
      </c>
      <c r="R334" s="124">
        <v>0</v>
      </c>
      <c r="S334" s="124">
        <v>0</v>
      </c>
      <c r="T334" s="124">
        <v>2088</v>
      </c>
      <c r="U334" s="124">
        <v>2054</v>
      </c>
      <c r="V334" s="124">
        <v>2064</v>
      </c>
      <c r="W334" s="124">
        <v>6206</v>
      </c>
      <c r="X334" s="124">
        <v>2069</v>
      </c>
      <c r="Y334" s="124">
        <v>354</v>
      </c>
      <c r="Z334" s="124">
        <v>298</v>
      </c>
      <c r="AA334" s="124">
        <v>279</v>
      </c>
      <c r="AB334" s="124">
        <v>931</v>
      </c>
      <c r="AC334" s="124">
        <v>310</v>
      </c>
      <c r="AD334" s="128">
        <v>0.15</v>
      </c>
      <c r="AE334" s="124">
        <v>190</v>
      </c>
      <c r="AF334" s="124">
        <v>1574</v>
      </c>
      <c r="AG334" s="125">
        <v>0.80900000000000005</v>
      </c>
    </row>
    <row r="335" spans="1:33" x14ac:dyDescent="0.3">
      <c r="A335" s="123" t="s">
        <v>669</v>
      </c>
      <c r="B335" s="121" t="s">
        <v>670</v>
      </c>
      <c r="C335" s="121">
        <v>1</v>
      </c>
      <c r="D335" s="121">
        <v>0</v>
      </c>
      <c r="E335" s="124">
        <v>1418</v>
      </c>
      <c r="F335" s="124">
        <v>1173</v>
      </c>
      <c r="G335" s="124">
        <v>3634</v>
      </c>
      <c r="H335" s="124">
        <v>344</v>
      </c>
      <c r="I335" s="124">
        <v>314</v>
      </c>
      <c r="J335" s="124">
        <v>357</v>
      </c>
      <c r="K335" s="124">
        <v>1015</v>
      </c>
      <c r="L335" s="128">
        <v>0.27929999999999999</v>
      </c>
      <c r="M335" s="124">
        <v>213</v>
      </c>
      <c r="N335" s="125">
        <v>37.555</v>
      </c>
      <c r="O335" s="124">
        <v>1</v>
      </c>
      <c r="P335" s="125">
        <v>0</v>
      </c>
      <c r="Q335" s="124">
        <v>0</v>
      </c>
      <c r="R335" s="124">
        <v>20</v>
      </c>
      <c r="S335" s="124">
        <v>10</v>
      </c>
      <c r="T335" s="124">
        <v>1374</v>
      </c>
      <c r="U335" s="124">
        <v>1351</v>
      </c>
      <c r="V335" s="124">
        <v>1358</v>
      </c>
      <c r="W335" s="124">
        <v>4083</v>
      </c>
      <c r="X335" s="124">
        <v>1361</v>
      </c>
      <c r="Y335" s="124">
        <v>124</v>
      </c>
      <c r="Z335" s="124">
        <v>116</v>
      </c>
      <c r="AA335" s="124">
        <v>79</v>
      </c>
      <c r="AB335" s="124">
        <v>319</v>
      </c>
      <c r="AC335" s="124">
        <v>106</v>
      </c>
      <c r="AD335" s="128">
        <v>7.8100000000000003E-2</v>
      </c>
      <c r="AE335" s="124">
        <v>60</v>
      </c>
      <c r="AF335" s="124">
        <v>285</v>
      </c>
      <c r="AG335" s="125">
        <v>0.24199999999999999</v>
      </c>
    </row>
    <row r="336" spans="1:33" x14ac:dyDescent="0.3">
      <c r="A336" s="123" t="s">
        <v>671</v>
      </c>
      <c r="B336" s="121" t="s">
        <v>672</v>
      </c>
      <c r="C336" s="121">
        <v>1</v>
      </c>
      <c r="D336" s="121">
        <v>0</v>
      </c>
      <c r="E336" s="124">
        <v>3001</v>
      </c>
      <c r="F336" s="124">
        <v>2535</v>
      </c>
      <c r="G336" s="124">
        <v>7558</v>
      </c>
      <c r="H336" s="124">
        <v>519</v>
      </c>
      <c r="I336" s="124">
        <v>603</v>
      </c>
      <c r="J336" s="124">
        <v>588</v>
      </c>
      <c r="K336" s="124">
        <v>1710</v>
      </c>
      <c r="L336" s="128">
        <v>0.2263</v>
      </c>
      <c r="M336" s="124">
        <v>373</v>
      </c>
      <c r="N336" s="125">
        <v>25.515999999999998</v>
      </c>
      <c r="O336" s="124">
        <v>1</v>
      </c>
      <c r="P336" s="125">
        <v>0</v>
      </c>
      <c r="Q336" s="124">
        <v>0</v>
      </c>
      <c r="R336" s="124">
        <v>23</v>
      </c>
      <c r="S336" s="124">
        <v>12</v>
      </c>
      <c r="T336" s="124">
        <v>2759</v>
      </c>
      <c r="U336" s="124">
        <v>2712</v>
      </c>
      <c r="V336" s="124">
        <v>2726</v>
      </c>
      <c r="W336" s="124">
        <v>8197</v>
      </c>
      <c r="X336" s="124">
        <v>2732</v>
      </c>
      <c r="Y336" s="124">
        <v>145</v>
      </c>
      <c r="Z336" s="124">
        <v>136</v>
      </c>
      <c r="AA336" s="124">
        <v>133</v>
      </c>
      <c r="AB336" s="124">
        <v>414</v>
      </c>
      <c r="AC336" s="124">
        <v>138</v>
      </c>
      <c r="AD336" s="128">
        <v>5.0500000000000003E-2</v>
      </c>
      <c r="AE336" s="124">
        <v>83</v>
      </c>
      <c r="AF336" s="124">
        <v>469</v>
      </c>
      <c r="AG336" s="125">
        <v>0.185</v>
      </c>
    </row>
    <row r="337" spans="1:33" x14ac:dyDescent="0.3">
      <c r="A337" s="123" t="s">
        <v>673</v>
      </c>
      <c r="B337" s="121" t="s">
        <v>674</v>
      </c>
      <c r="C337" s="121">
        <v>1</v>
      </c>
      <c r="D337" s="121">
        <v>0</v>
      </c>
      <c r="E337" s="124">
        <v>685</v>
      </c>
      <c r="F337" s="124">
        <v>544</v>
      </c>
      <c r="G337" s="124">
        <v>1631</v>
      </c>
      <c r="H337" s="124">
        <v>226</v>
      </c>
      <c r="I337" s="124">
        <v>296</v>
      </c>
      <c r="J337" s="124">
        <v>315</v>
      </c>
      <c r="K337" s="124">
        <v>837</v>
      </c>
      <c r="L337" s="128">
        <v>0.51319999999999999</v>
      </c>
      <c r="M337" s="124">
        <v>181</v>
      </c>
      <c r="N337" s="125">
        <v>2.645</v>
      </c>
      <c r="O337" s="124">
        <v>1</v>
      </c>
      <c r="P337" s="125">
        <v>0</v>
      </c>
      <c r="Q337" s="124">
        <v>0</v>
      </c>
      <c r="R337" s="124">
        <v>15</v>
      </c>
      <c r="S337" s="124">
        <v>7</v>
      </c>
      <c r="T337" s="124">
        <v>663</v>
      </c>
      <c r="U337" s="124">
        <v>652</v>
      </c>
      <c r="V337" s="124">
        <v>655</v>
      </c>
      <c r="W337" s="124">
        <v>1970</v>
      </c>
      <c r="X337" s="124">
        <v>657</v>
      </c>
      <c r="Y337" s="124">
        <v>77</v>
      </c>
      <c r="Z337" s="124">
        <v>70</v>
      </c>
      <c r="AA337" s="124">
        <v>86</v>
      </c>
      <c r="AB337" s="124">
        <v>233</v>
      </c>
      <c r="AC337" s="124">
        <v>78</v>
      </c>
      <c r="AD337" s="128">
        <v>0.1183</v>
      </c>
      <c r="AE337" s="124">
        <v>42</v>
      </c>
      <c r="AF337" s="124">
        <v>232</v>
      </c>
      <c r="AG337" s="125">
        <v>0.42599999999999999</v>
      </c>
    </row>
    <row r="338" spans="1:33" x14ac:dyDescent="0.3">
      <c r="A338" s="123" t="s">
        <v>675</v>
      </c>
      <c r="B338" s="121" t="s">
        <v>676</v>
      </c>
      <c r="C338" s="121">
        <v>1</v>
      </c>
      <c r="D338" s="121">
        <v>0</v>
      </c>
      <c r="E338" s="124">
        <v>1120</v>
      </c>
      <c r="F338" s="124">
        <v>929</v>
      </c>
      <c r="G338" s="124">
        <v>2769</v>
      </c>
      <c r="H338" s="124">
        <v>344</v>
      </c>
      <c r="I338" s="124">
        <v>364</v>
      </c>
      <c r="J338" s="124">
        <v>370</v>
      </c>
      <c r="K338" s="124">
        <v>1078</v>
      </c>
      <c r="L338" s="128">
        <v>0.38929999999999998</v>
      </c>
      <c r="M338" s="124">
        <v>235</v>
      </c>
      <c r="N338" s="125">
        <v>42.398000000000003</v>
      </c>
      <c r="O338" s="124">
        <v>1</v>
      </c>
      <c r="P338" s="125">
        <v>0.06</v>
      </c>
      <c r="Q338" s="124">
        <v>56</v>
      </c>
      <c r="R338" s="124">
        <v>10</v>
      </c>
      <c r="S338" s="124">
        <v>5</v>
      </c>
      <c r="T338" s="124">
        <v>1073</v>
      </c>
      <c r="U338" s="124">
        <v>1055</v>
      </c>
      <c r="V338" s="124">
        <v>1061</v>
      </c>
      <c r="W338" s="124">
        <v>3189</v>
      </c>
      <c r="X338" s="124">
        <v>1063</v>
      </c>
      <c r="Y338" s="124">
        <v>130</v>
      </c>
      <c r="Z338" s="124">
        <v>117</v>
      </c>
      <c r="AA338" s="124">
        <v>104</v>
      </c>
      <c r="AB338" s="124">
        <v>351</v>
      </c>
      <c r="AC338" s="124">
        <v>117</v>
      </c>
      <c r="AD338" s="128">
        <v>0.1101</v>
      </c>
      <c r="AE338" s="124">
        <v>66</v>
      </c>
      <c r="AF338" s="124">
        <v>363</v>
      </c>
      <c r="AG338" s="125">
        <v>0.39</v>
      </c>
    </row>
    <row r="339" spans="1:33" x14ac:dyDescent="0.3">
      <c r="A339" s="123" t="s">
        <v>677</v>
      </c>
      <c r="B339" s="121" t="s">
        <v>678</v>
      </c>
      <c r="C339" s="121">
        <v>1</v>
      </c>
      <c r="D339" s="121">
        <v>0</v>
      </c>
      <c r="E339" s="124">
        <v>478</v>
      </c>
      <c r="F339" s="124">
        <v>388</v>
      </c>
      <c r="G339" s="124">
        <v>1167</v>
      </c>
      <c r="H339" s="124">
        <v>222</v>
      </c>
      <c r="I339" s="124">
        <v>225</v>
      </c>
      <c r="J339" s="124">
        <v>182</v>
      </c>
      <c r="K339" s="124">
        <v>629</v>
      </c>
      <c r="L339" s="128">
        <v>0.53900000000000003</v>
      </c>
      <c r="M339" s="124">
        <v>136</v>
      </c>
      <c r="N339" s="125">
        <v>92.927000000000007</v>
      </c>
      <c r="O339" s="124">
        <v>1</v>
      </c>
      <c r="P339" s="125">
        <v>0.40899999999999997</v>
      </c>
      <c r="Q339" s="124">
        <v>159</v>
      </c>
      <c r="R339" s="124">
        <v>0</v>
      </c>
      <c r="S339" s="124">
        <v>0</v>
      </c>
      <c r="T339" s="124">
        <v>423</v>
      </c>
      <c r="U339" s="124">
        <v>416</v>
      </c>
      <c r="V339" s="124">
        <v>418</v>
      </c>
      <c r="W339" s="124">
        <v>1257</v>
      </c>
      <c r="X339" s="124">
        <v>419</v>
      </c>
      <c r="Y339" s="124">
        <v>57</v>
      </c>
      <c r="Z339" s="124">
        <v>50</v>
      </c>
      <c r="AA339" s="124">
        <v>47</v>
      </c>
      <c r="AB339" s="124">
        <v>154</v>
      </c>
      <c r="AC339" s="124">
        <v>51</v>
      </c>
      <c r="AD339" s="128">
        <v>0.1225</v>
      </c>
      <c r="AE339" s="124">
        <v>31</v>
      </c>
      <c r="AF339" s="124">
        <v>327</v>
      </c>
      <c r="AG339" s="125">
        <v>0.84199999999999997</v>
      </c>
    </row>
    <row r="340" spans="1:33" x14ac:dyDescent="0.3">
      <c r="A340" s="123" t="s">
        <v>679</v>
      </c>
      <c r="B340" s="121" t="s">
        <v>680</v>
      </c>
      <c r="C340" s="121">
        <v>1</v>
      </c>
      <c r="D340" s="121">
        <v>0</v>
      </c>
      <c r="E340" s="124">
        <v>6503</v>
      </c>
      <c r="F340" s="124">
        <v>5168</v>
      </c>
      <c r="G340" s="124">
        <v>15237</v>
      </c>
      <c r="H340" s="124">
        <v>3001</v>
      </c>
      <c r="I340" s="124">
        <v>2969</v>
      </c>
      <c r="J340" s="124">
        <v>3011</v>
      </c>
      <c r="K340" s="124">
        <v>8981</v>
      </c>
      <c r="L340" s="128">
        <v>0.58940000000000003</v>
      </c>
      <c r="M340" s="124">
        <v>1980</v>
      </c>
      <c r="N340" s="125">
        <v>99.869</v>
      </c>
      <c r="O340" s="124">
        <v>1</v>
      </c>
      <c r="P340" s="125">
        <v>0</v>
      </c>
      <c r="Q340" s="124">
        <v>0</v>
      </c>
      <c r="R340" s="124">
        <v>94</v>
      </c>
      <c r="S340" s="124">
        <v>49</v>
      </c>
      <c r="T340" s="124">
        <v>5620</v>
      </c>
      <c r="U340" s="124">
        <v>5526</v>
      </c>
      <c r="V340" s="124">
        <v>5555</v>
      </c>
      <c r="W340" s="124">
        <v>16701</v>
      </c>
      <c r="X340" s="124">
        <v>5567</v>
      </c>
      <c r="Y340" s="124">
        <v>1247</v>
      </c>
      <c r="Z340" s="124">
        <v>1223</v>
      </c>
      <c r="AA340" s="124">
        <v>1129</v>
      </c>
      <c r="AB340" s="124">
        <v>3599</v>
      </c>
      <c r="AC340" s="124">
        <v>1200</v>
      </c>
      <c r="AD340" s="128">
        <v>0.2155</v>
      </c>
      <c r="AE340" s="124">
        <v>724</v>
      </c>
      <c r="AF340" s="124">
        <v>2755</v>
      </c>
      <c r="AG340" s="125">
        <v>0.53300000000000003</v>
      </c>
    </row>
    <row r="341" spans="1:33" x14ac:dyDescent="0.3">
      <c r="A341" s="123" t="s">
        <v>681</v>
      </c>
      <c r="B341" s="121" t="s">
        <v>682</v>
      </c>
      <c r="C341" s="121">
        <v>1</v>
      </c>
      <c r="D341" s="121">
        <v>0</v>
      </c>
      <c r="E341" s="124">
        <v>875</v>
      </c>
      <c r="F341" s="124">
        <v>756</v>
      </c>
      <c r="G341" s="124">
        <v>2135</v>
      </c>
      <c r="H341" s="124">
        <v>311</v>
      </c>
      <c r="I341" s="124">
        <v>379</v>
      </c>
      <c r="J341" s="124">
        <v>379</v>
      </c>
      <c r="K341" s="124">
        <v>1069</v>
      </c>
      <c r="L341" s="128">
        <v>0.50070000000000003</v>
      </c>
      <c r="M341" s="124">
        <v>246</v>
      </c>
      <c r="N341" s="125">
        <v>75.546999999999997</v>
      </c>
      <c r="O341" s="124">
        <v>1</v>
      </c>
      <c r="P341" s="125">
        <v>0.29399999999999998</v>
      </c>
      <c r="Q341" s="124">
        <v>222</v>
      </c>
      <c r="R341" s="124">
        <v>0</v>
      </c>
      <c r="S341" s="124">
        <v>0</v>
      </c>
      <c r="T341" s="124">
        <v>804</v>
      </c>
      <c r="U341" s="124">
        <v>791</v>
      </c>
      <c r="V341" s="124">
        <v>794</v>
      </c>
      <c r="W341" s="124">
        <v>2389</v>
      </c>
      <c r="X341" s="124">
        <v>796</v>
      </c>
      <c r="Y341" s="124">
        <v>128</v>
      </c>
      <c r="Z341" s="124">
        <v>114</v>
      </c>
      <c r="AA341" s="124">
        <v>101</v>
      </c>
      <c r="AB341" s="124">
        <v>343</v>
      </c>
      <c r="AC341" s="124">
        <v>114</v>
      </c>
      <c r="AD341" s="128">
        <v>0.14360000000000001</v>
      </c>
      <c r="AE341" s="124">
        <v>71</v>
      </c>
      <c r="AF341" s="124">
        <v>540</v>
      </c>
      <c r="AG341" s="125">
        <v>0.71399999999999997</v>
      </c>
    </row>
    <row r="342" spans="1:33" x14ac:dyDescent="0.3">
      <c r="A342" s="123" t="s">
        <v>683</v>
      </c>
      <c r="B342" s="121" t="s">
        <v>684</v>
      </c>
      <c r="C342" s="121">
        <v>1</v>
      </c>
      <c r="D342" s="121">
        <v>0</v>
      </c>
      <c r="E342" s="124">
        <v>2064</v>
      </c>
      <c r="F342" s="124">
        <v>1766</v>
      </c>
      <c r="G342" s="124">
        <v>5162</v>
      </c>
      <c r="H342" s="124">
        <v>671</v>
      </c>
      <c r="I342" s="124">
        <v>718</v>
      </c>
      <c r="J342" s="124">
        <v>685</v>
      </c>
      <c r="K342" s="124">
        <v>2074</v>
      </c>
      <c r="L342" s="128">
        <v>0.40179999999999999</v>
      </c>
      <c r="M342" s="124">
        <v>461</v>
      </c>
      <c r="N342" s="125">
        <v>107.79600000000001</v>
      </c>
      <c r="O342" s="124">
        <v>1</v>
      </c>
      <c r="P342" s="125">
        <v>0.16900000000000001</v>
      </c>
      <c r="Q342" s="124">
        <v>298</v>
      </c>
      <c r="R342" s="124">
        <v>12</v>
      </c>
      <c r="S342" s="124">
        <v>6</v>
      </c>
      <c r="T342" s="124">
        <v>2008</v>
      </c>
      <c r="U342" s="124">
        <v>1975</v>
      </c>
      <c r="V342" s="124">
        <v>1985</v>
      </c>
      <c r="W342" s="124">
        <v>5968</v>
      </c>
      <c r="X342" s="124">
        <v>1989</v>
      </c>
      <c r="Y342" s="124">
        <v>213</v>
      </c>
      <c r="Z342" s="124">
        <v>166</v>
      </c>
      <c r="AA342" s="124">
        <v>157</v>
      </c>
      <c r="AB342" s="124">
        <v>536</v>
      </c>
      <c r="AC342" s="124">
        <v>179</v>
      </c>
      <c r="AD342" s="128">
        <v>8.9800000000000005E-2</v>
      </c>
      <c r="AE342" s="124">
        <v>103</v>
      </c>
      <c r="AF342" s="124">
        <v>869</v>
      </c>
      <c r="AG342" s="125">
        <v>0.49199999999999999</v>
      </c>
    </row>
    <row r="343" spans="1:33" x14ac:dyDescent="0.3">
      <c r="A343" s="123" t="s">
        <v>685</v>
      </c>
      <c r="B343" s="121" t="s">
        <v>686</v>
      </c>
      <c r="C343" s="121">
        <v>1</v>
      </c>
      <c r="D343" s="121">
        <v>0</v>
      </c>
      <c r="E343" s="124">
        <v>1462</v>
      </c>
      <c r="F343" s="124">
        <v>1205</v>
      </c>
      <c r="G343" s="124">
        <v>3535</v>
      </c>
      <c r="H343" s="124">
        <v>463</v>
      </c>
      <c r="I343" s="124">
        <v>503</v>
      </c>
      <c r="J343" s="124">
        <v>466</v>
      </c>
      <c r="K343" s="124">
        <v>1432</v>
      </c>
      <c r="L343" s="128">
        <v>0.40510000000000002</v>
      </c>
      <c r="M343" s="124">
        <v>317</v>
      </c>
      <c r="N343" s="125">
        <v>121.419</v>
      </c>
      <c r="O343" s="124">
        <v>1</v>
      </c>
      <c r="P343" s="125">
        <v>0.29599999999999999</v>
      </c>
      <c r="Q343" s="124">
        <v>357</v>
      </c>
      <c r="R343" s="124">
        <v>0</v>
      </c>
      <c r="S343" s="124">
        <v>0</v>
      </c>
      <c r="T343" s="124">
        <v>1536</v>
      </c>
      <c r="U343" s="124">
        <v>1511</v>
      </c>
      <c r="V343" s="124">
        <v>1519</v>
      </c>
      <c r="W343" s="124">
        <v>4566</v>
      </c>
      <c r="X343" s="124">
        <v>1522</v>
      </c>
      <c r="Y343" s="124">
        <v>198</v>
      </c>
      <c r="Z343" s="124">
        <v>152</v>
      </c>
      <c r="AA343" s="124">
        <v>176</v>
      </c>
      <c r="AB343" s="124">
        <v>526</v>
      </c>
      <c r="AC343" s="124">
        <v>175</v>
      </c>
      <c r="AD343" s="128">
        <v>0.1152</v>
      </c>
      <c r="AE343" s="124">
        <v>90</v>
      </c>
      <c r="AF343" s="124">
        <v>765</v>
      </c>
      <c r="AG343" s="125">
        <v>0.63400000000000001</v>
      </c>
    </row>
    <row r="344" spans="1:33" x14ac:dyDescent="0.3">
      <c r="A344" s="123" t="s">
        <v>687</v>
      </c>
      <c r="B344" s="121" t="s">
        <v>688</v>
      </c>
      <c r="C344" s="121">
        <v>1</v>
      </c>
      <c r="D344" s="121">
        <v>0</v>
      </c>
      <c r="E344" s="124">
        <v>11933</v>
      </c>
      <c r="F344" s="124">
        <v>10173</v>
      </c>
      <c r="G344" s="124">
        <v>27342</v>
      </c>
      <c r="H344" s="124">
        <v>7719</v>
      </c>
      <c r="I344" s="124">
        <v>7652</v>
      </c>
      <c r="J344" s="124">
        <v>7605</v>
      </c>
      <c r="K344" s="124">
        <v>22976</v>
      </c>
      <c r="L344" s="128">
        <v>0.84030000000000005</v>
      </c>
      <c r="M344" s="124">
        <v>5556</v>
      </c>
      <c r="N344" s="125">
        <v>16.565999999999999</v>
      </c>
      <c r="O344" s="124">
        <v>1</v>
      </c>
      <c r="P344" s="125">
        <v>0</v>
      </c>
      <c r="Q344" s="124">
        <v>0</v>
      </c>
      <c r="R344" s="124">
        <v>1825</v>
      </c>
      <c r="S344" s="124">
        <v>967</v>
      </c>
      <c r="T344" s="124">
        <v>11464</v>
      </c>
      <c r="U344" s="124">
        <v>11273</v>
      </c>
      <c r="V344" s="124">
        <v>11332</v>
      </c>
      <c r="W344" s="124">
        <v>34069</v>
      </c>
      <c r="X344" s="124">
        <v>11356</v>
      </c>
      <c r="Y344" s="124">
        <v>3811</v>
      </c>
      <c r="Z344" s="124">
        <v>3694</v>
      </c>
      <c r="AA344" s="124">
        <v>3558</v>
      </c>
      <c r="AB344" s="124">
        <v>11063</v>
      </c>
      <c r="AC344" s="124">
        <v>3688</v>
      </c>
      <c r="AD344" s="128">
        <v>0.32469999999999999</v>
      </c>
      <c r="AE344" s="124">
        <v>2147</v>
      </c>
      <c r="AF344" s="124">
        <v>8671</v>
      </c>
      <c r="AG344" s="125">
        <v>0.85199999999999998</v>
      </c>
    </row>
    <row r="345" spans="1:33" x14ac:dyDescent="0.3">
      <c r="A345" s="123" t="s">
        <v>689</v>
      </c>
      <c r="B345" s="121" t="s">
        <v>690</v>
      </c>
      <c r="C345" s="121">
        <v>1</v>
      </c>
      <c r="D345" s="121">
        <v>0</v>
      </c>
      <c r="E345" s="124">
        <v>1006</v>
      </c>
      <c r="F345" s="124">
        <v>808</v>
      </c>
      <c r="G345" s="124">
        <v>2431</v>
      </c>
      <c r="H345" s="124">
        <v>224</v>
      </c>
      <c r="I345" s="124">
        <v>270</v>
      </c>
      <c r="J345" s="124">
        <v>242</v>
      </c>
      <c r="K345" s="124">
        <v>736</v>
      </c>
      <c r="L345" s="128">
        <v>0.30280000000000001</v>
      </c>
      <c r="M345" s="124">
        <v>159</v>
      </c>
      <c r="N345" s="125">
        <v>42.787999999999997</v>
      </c>
      <c r="O345" s="124">
        <v>1</v>
      </c>
      <c r="P345" s="125">
        <v>0.12</v>
      </c>
      <c r="Q345" s="124">
        <v>97</v>
      </c>
      <c r="R345" s="124">
        <v>0</v>
      </c>
      <c r="S345" s="124">
        <v>0</v>
      </c>
      <c r="T345" s="124">
        <v>925</v>
      </c>
      <c r="U345" s="124">
        <v>910</v>
      </c>
      <c r="V345" s="124">
        <v>915</v>
      </c>
      <c r="W345" s="124">
        <v>2750</v>
      </c>
      <c r="X345" s="124">
        <v>917</v>
      </c>
      <c r="Y345" s="124">
        <v>74</v>
      </c>
      <c r="Z345" s="124">
        <v>58</v>
      </c>
      <c r="AA345" s="124">
        <v>58</v>
      </c>
      <c r="AB345" s="124">
        <v>190</v>
      </c>
      <c r="AC345" s="124">
        <v>63</v>
      </c>
      <c r="AD345" s="128">
        <v>6.9099999999999995E-2</v>
      </c>
      <c r="AE345" s="124">
        <v>36</v>
      </c>
      <c r="AF345" s="124">
        <v>293</v>
      </c>
      <c r="AG345" s="125">
        <v>0.36199999999999999</v>
      </c>
    </row>
    <row r="346" spans="1:33" x14ac:dyDescent="0.3">
      <c r="A346" s="123" t="s">
        <v>691</v>
      </c>
      <c r="B346" s="121" t="s">
        <v>692</v>
      </c>
      <c r="C346" s="121">
        <v>1</v>
      </c>
      <c r="D346" s="121">
        <v>0</v>
      </c>
      <c r="E346" s="124">
        <v>632</v>
      </c>
      <c r="F346" s="124">
        <v>557</v>
      </c>
      <c r="G346" s="124">
        <v>1578</v>
      </c>
      <c r="H346" s="124">
        <v>165</v>
      </c>
      <c r="I346" s="124">
        <v>186</v>
      </c>
      <c r="J346" s="124">
        <v>210</v>
      </c>
      <c r="K346" s="124">
        <v>561</v>
      </c>
      <c r="L346" s="128">
        <v>0.35549999999999998</v>
      </c>
      <c r="M346" s="124">
        <v>129</v>
      </c>
      <c r="N346" s="125">
        <v>25.693999999999999</v>
      </c>
      <c r="O346" s="124">
        <v>1</v>
      </c>
      <c r="P346" s="125">
        <v>6.5000000000000002E-2</v>
      </c>
      <c r="Q346" s="124">
        <v>36</v>
      </c>
      <c r="R346" s="124">
        <v>10</v>
      </c>
      <c r="S346" s="124">
        <v>5</v>
      </c>
      <c r="T346" s="124">
        <v>672</v>
      </c>
      <c r="U346" s="124">
        <v>661</v>
      </c>
      <c r="V346" s="124">
        <v>664</v>
      </c>
      <c r="W346" s="124">
        <v>1997</v>
      </c>
      <c r="X346" s="124">
        <v>666</v>
      </c>
      <c r="Y346" s="124">
        <v>76</v>
      </c>
      <c r="Z346" s="124">
        <v>54</v>
      </c>
      <c r="AA346" s="124">
        <v>51</v>
      </c>
      <c r="AB346" s="124">
        <v>181</v>
      </c>
      <c r="AC346" s="124">
        <v>60</v>
      </c>
      <c r="AD346" s="128">
        <v>9.06E-2</v>
      </c>
      <c r="AE346" s="124">
        <v>33</v>
      </c>
      <c r="AF346" s="124">
        <v>204</v>
      </c>
      <c r="AG346" s="125">
        <v>0.36599999999999999</v>
      </c>
    </row>
    <row r="347" spans="1:33" x14ac:dyDescent="0.3">
      <c r="A347" s="123" t="s">
        <v>693</v>
      </c>
      <c r="B347" s="121" t="s">
        <v>694</v>
      </c>
      <c r="C347" s="121">
        <v>1</v>
      </c>
      <c r="D347" s="121">
        <v>0</v>
      </c>
      <c r="E347" s="124">
        <v>3684</v>
      </c>
      <c r="F347" s="124">
        <v>2983</v>
      </c>
      <c r="G347" s="124">
        <v>8957</v>
      </c>
      <c r="H347" s="124">
        <v>1035</v>
      </c>
      <c r="I347" s="124">
        <v>1149</v>
      </c>
      <c r="J347" s="124">
        <v>1035</v>
      </c>
      <c r="K347" s="124">
        <v>3219</v>
      </c>
      <c r="L347" s="128">
        <v>0.3594</v>
      </c>
      <c r="M347" s="124">
        <v>697</v>
      </c>
      <c r="N347" s="125">
        <v>64.242000000000004</v>
      </c>
      <c r="O347" s="124">
        <v>1</v>
      </c>
      <c r="P347" s="125">
        <v>0</v>
      </c>
      <c r="Q347" s="124">
        <v>0</v>
      </c>
      <c r="R347" s="124">
        <v>77</v>
      </c>
      <c r="S347" s="124">
        <v>40</v>
      </c>
      <c r="T347" s="124">
        <v>3407</v>
      </c>
      <c r="U347" s="124">
        <v>3351</v>
      </c>
      <c r="V347" s="124">
        <v>3367</v>
      </c>
      <c r="W347" s="124">
        <v>10125</v>
      </c>
      <c r="X347" s="124">
        <v>3375</v>
      </c>
      <c r="Y347" s="124">
        <v>326</v>
      </c>
      <c r="Z347" s="124">
        <v>300</v>
      </c>
      <c r="AA347" s="124">
        <v>305</v>
      </c>
      <c r="AB347" s="124">
        <v>931</v>
      </c>
      <c r="AC347" s="124">
        <v>310</v>
      </c>
      <c r="AD347" s="128">
        <v>9.1999999999999998E-2</v>
      </c>
      <c r="AE347" s="124">
        <v>178</v>
      </c>
      <c r="AF347" s="124">
        <v>917</v>
      </c>
      <c r="AG347" s="125">
        <v>0.307</v>
      </c>
    </row>
    <row r="348" spans="1:33" x14ac:dyDescent="0.3">
      <c r="A348" s="123" t="s">
        <v>695</v>
      </c>
      <c r="B348" s="121" t="s">
        <v>696</v>
      </c>
      <c r="C348" s="121">
        <v>1</v>
      </c>
      <c r="D348" s="121">
        <v>0</v>
      </c>
      <c r="E348" s="124">
        <v>5377</v>
      </c>
      <c r="F348" s="124">
        <v>4591</v>
      </c>
      <c r="G348" s="124">
        <v>13131</v>
      </c>
      <c r="H348" s="124">
        <v>1130</v>
      </c>
      <c r="I348" s="124">
        <v>1410</v>
      </c>
      <c r="J348" s="124">
        <v>1363</v>
      </c>
      <c r="K348" s="124">
        <v>3903</v>
      </c>
      <c r="L348" s="128">
        <v>0.29720000000000002</v>
      </c>
      <c r="M348" s="124">
        <v>887</v>
      </c>
      <c r="N348" s="125">
        <v>39.901000000000003</v>
      </c>
      <c r="O348" s="124">
        <v>1</v>
      </c>
      <c r="P348" s="125">
        <v>0</v>
      </c>
      <c r="Q348" s="124">
        <v>0</v>
      </c>
      <c r="R348" s="124">
        <v>200</v>
      </c>
      <c r="S348" s="124">
        <v>106</v>
      </c>
      <c r="T348" s="124">
        <v>5135</v>
      </c>
      <c r="U348" s="124">
        <v>4988</v>
      </c>
      <c r="V348" s="124">
        <v>5008</v>
      </c>
      <c r="W348" s="124">
        <v>15131</v>
      </c>
      <c r="X348" s="124">
        <v>5044</v>
      </c>
      <c r="Y348" s="124">
        <v>398</v>
      </c>
      <c r="Z348" s="124">
        <v>361</v>
      </c>
      <c r="AA348" s="124">
        <v>349</v>
      </c>
      <c r="AB348" s="124">
        <v>1108</v>
      </c>
      <c r="AC348" s="124">
        <v>369</v>
      </c>
      <c r="AD348" s="128">
        <v>7.3200000000000001E-2</v>
      </c>
      <c r="AE348" s="124">
        <v>218</v>
      </c>
      <c r="AF348" s="124">
        <v>1212</v>
      </c>
      <c r="AG348" s="125">
        <v>0.26300000000000001</v>
      </c>
    </row>
    <row r="349" spans="1:33" x14ac:dyDescent="0.3">
      <c r="A349" s="123" t="s">
        <v>697</v>
      </c>
      <c r="B349" s="121" t="s">
        <v>698</v>
      </c>
      <c r="C349" s="121">
        <v>1</v>
      </c>
      <c r="D349" s="121">
        <v>0</v>
      </c>
      <c r="E349" s="124">
        <v>9353</v>
      </c>
      <c r="F349" s="124">
        <v>7616</v>
      </c>
      <c r="G349" s="124">
        <v>22827</v>
      </c>
      <c r="H349" s="124">
        <v>3221</v>
      </c>
      <c r="I349" s="124">
        <v>3632</v>
      </c>
      <c r="J349" s="124">
        <v>3445</v>
      </c>
      <c r="K349" s="124">
        <v>10298</v>
      </c>
      <c r="L349" s="128">
        <v>0.4511</v>
      </c>
      <c r="M349" s="124">
        <v>2233</v>
      </c>
      <c r="N349" s="125">
        <v>62.954999999999998</v>
      </c>
      <c r="O349" s="124">
        <v>1</v>
      </c>
      <c r="P349" s="125">
        <v>0</v>
      </c>
      <c r="Q349" s="124">
        <v>0</v>
      </c>
      <c r="R349" s="124">
        <v>235</v>
      </c>
      <c r="S349" s="124">
        <v>124</v>
      </c>
      <c r="T349" s="124">
        <v>9216</v>
      </c>
      <c r="U349" s="124">
        <v>8953</v>
      </c>
      <c r="V349" s="124">
        <v>8989</v>
      </c>
      <c r="W349" s="124">
        <v>27158</v>
      </c>
      <c r="X349" s="124">
        <v>9053</v>
      </c>
      <c r="Y349" s="124">
        <v>1053</v>
      </c>
      <c r="Z349" s="124">
        <v>948</v>
      </c>
      <c r="AA349" s="124">
        <v>987</v>
      </c>
      <c r="AB349" s="124">
        <v>2988</v>
      </c>
      <c r="AC349" s="124">
        <v>996</v>
      </c>
      <c r="AD349" s="128">
        <v>0.11</v>
      </c>
      <c r="AE349" s="124">
        <v>545</v>
      </c>
      <c r="AF349" s="124">
        <v>2904</v>
      </c>
      <c r="AG349" s="125">
        <v>0.38100000000000001</v>
      </c>
    </row>
    <row r="350" spans="1:33" x14ac:dyDescent="0.3">
      <c r="A350" s="123" t="s">
        <v>699</v>
      </c>
      <c r="B350" s="121" t="s">
        <v>700</v>
      </c>
      <c r="C350" s="121">
        <v>1</v>
      </c>
      <c r="D350" s="121">
        <v>0</v>
      </c>
      <c r="E350" s="124">
        <v>3659</v>
      </c>
      <c r="F350" s="124">
        <v>3267</v>
      </c>
      <c r="G350" s="124">
        <v>9526</v>
      </c>
      <c r="H350" s="124">
        <v>1443</v>
      </c>
      <c r="I350" s="124">
        <v>1807</v>
      </c>
      <c r="J350" s="124">
        <v>1699</v>
      </c>
      <c r="K350" s="124">
        <v>4949</v>
      </c>
      <c r="L350" s="128">
        <v>0.51949999999999996</v>
      </c>
      <c r="M350" s="124">
        <v>1103</v>
      </c>
      <c r="N350" s="125">
        <v>48.738</v>
      </c>
      <c r="O350" s="124">
        <v>1</v>
      </c>
      <c r="P350" s="125">
        <v>0</v>
      </c>
      <c r="Q350" s="124">
        <v>0</v>
      </c>
      <c r="R350" s="124">
        <v>147</v>
      </c>
      <c r="S350" s="124">
        <v>77</v>
      </c>
      <c r="T350" s="124">
        <v>3320</v>
      </c>
      <c r="U350" s="124">
        <v>3225</v>
      </c>
      <c r="V350" s="124">
        <v>3239</v>
      </c>
      <c r="W350" s="124">
        <v>9784</v>
      </c>
      <c r="X350" s="124">
        <v>3261</v>
      </c>
      <c r="Y350" s="124">
        <v>396</v>
      </c>
      <c r="Z350" s="124">
        <v>396</v>
      </c>
      <c r="AA350" s="124">
        <v>413</v>
      </c>
      <c r="AB350" s="124">
        <v>1205</v>
      </c>
      <c r="AC350" s="124">
        <v>402</v>
      </c>
      <c r="AD350" s="128">
        <v>0.1232</v>
      </c>
      <c r="AE350" s="124">
        <v>262</v>
      </c>
      <c r="AF350" s="124">
        <v>1444</v>
      </c>
      <c r="AG350" s="125">
        <v>0.441</v>
      </c>
    </row>
    <row r="351" spans="1:33" x14ac:dyDescent="0.3">
      <c r="A351" s="123" t="s">
        <v>701</v>
      </c>
      <c r="B351" s="121" t="s">
        <v>702</v>
      </c>
      <c r="C351" s="121">
        <v>1</v>
      </c>
      <c r="D351" s="121">
        <v>0</v>
      </c>
      <c r="E351" s="124">
        <v>2879</v>
      </c>
      <c r="F351" s="124">
        <v>2399</v>
      </c>
      <c r="G351" s="124">
        <v>7369</v>
      </c>
      <c r="H351" s="124">
        <v>696</v>
      </c>
      <c r="I351" s="124">
        <v>727</v>
      </c>
      <c r="J351" s="124">
        <v>699</v>
      </c>
      <c r="K351" s="124">
        <v>2122</v>
      </c>
      <c r="L351" s="128">
        <v>0.28799999999999998</v>
      </c>
      <c r="M351" s="124">
        <v>449</v>
      </c>
      <c r="N351" s="125">
        <v>25.532</v>
      </c>
      <c r="O351" s="124">
        <v>1</v>
      </c>
      <c r="P351" s="125">
        <v>0</v>
      </c>
      <c r="Q351" s="124">
        <v>0</v>
      </c>
      <c r="R351" s="124">
        <v>120</v>
      </c>
      <c r="S351" s="124">
        <v>63</v>
      </c>
      <c r="T351" s="124">
        <v>3092</v>
      </c>
      <c r="U351" s="124">
        <v>3004</v>
      </c>
      <c r="V351" s="124">
        <v>3016</v>
      </c>
      <c r="W351" s="124">
        <v>9112</v>
      </c>
      <c r="X351" s="124">
        <v>3037</v>
      </c>
      <c r="Y351" s="124">
        <v>274</v>
      </c>
      <c r="Z351" s="124">
        <v>227</v>
      </c>
      <c r="AA351" s="124">
        <v>244</v>
      </c>
      <c r="AB351" s="124">
        <v>745</v>
      </c>
      <c r="AC351" s="124">
        <v>248</v>
      </c>
      <c r="AD351" s="128">
        <v>8.1799999999999998E-2</v>
      </c>
      <c r="AE351" s="124">
        <v>128</v>
      </c>
      <c r="AF351" s="124">
        <v>642</v>
      </c>
      <c r="AG351" s="125">
        <v>0.26700000000000002</v>
      </c>
    </row>
    <row r="352" spans="1:33" x14ac:dyDescent="0.3">
      <c r="A352" s="123" t="s">
        <v>703</v>
      </c>
      <c r="B352" s="121" t="s">
        <v>704</v>
      </c>
      <c r="C352" s="121">
        <v>1</v>
      </c>
      <c r="D352" s="121">
        <v>0</v>
      </c>
      <c r="E352" s="124">
        <v>1308</v>
      </c>
      <c r="F352" s="124">
        <v>1065</v>
      </c>
      <c r="G352" s="124">
        <v>3241</v>
      </c>
      <c r="H352" s="124">
        <v>514</v>
      </c>
      <c r="I352" s="124">
        <v>492</v>
      </c>
      <c r="J352" s="124">
        <v>449</v>
      </c>
      <c r="K352" s="124">
        <v>1455</v>
      </c>
      <c r="L352" s="128">
        <v>0.44890000000000002</v>
      </c>
      <c r="M352" s="124">
        <v>311</v>
      </c>
      <c r="N352" s="125">
        <v>60.496000000000002</v>
      </c>
      <c r="O352" s="124">
        <v>1</v>
      </c>
      <c r="P352" s="125">
        <v>0.14499999999999999</v>
      </c>
      <c r="Q352" s="124">
        <v>154</v>
      </c>
      <c r="R352" s="124">
        <v>11</v>
      </c>
      <c r="S352" s="124">
        <v>5</v>
      </c>
      <c r="T352" s="124">
        <v>1197</v>
      </c>
      <c r="U352" s="124">
        <v>1163</v>
      </c>
      <c r="V352" s="124">
        <v>1167</v>
      </c>
      <c r="W352" s="124">
        <v>3527</v>
      </c>
      <c r="X352" s="124">
        <v>1176</v>
      </c>
      <c r="Y352" s="124">
        <v>150</v>
      </c>
      <c r="Z352" s="124">
        <v>139</v>
      </c>
      <c r="AA352" s="124">
        <v>146</v>
      </c>
      <c r="AB352" s="124">
        <v>435</v>
      </c>
      <c r="AC352" s="124">
        <v>145</v>
      </c>
      <c r="AD352" s="128">
        <v>0.12330000000000001</v>
      </c>
      <c r="AE352" s="124">
        <v>85</v>
      </c>
      <c r="AF352" s="124">
        <v>557</v>
      </c>
      <c r="AG352" s="125">
        <v>0.52300000000000002</v>
      </c>
    </row>
    <row r="353" spans="1:33" x14ac:dyDescent="0.3">
      <c r="A353" s="123" t="s">
        <v>705</v>
      </c>
      <c r="B353" s="121" t="s">
        <v>706</v>
      </c>
      <c r="C353" s="121">
        <v>1</v>
      </c>
      <c r="D353" s="121">
        <v>0</v>
      </c>
      <c r="E353" s="124">
        <v>705</v>
      </c>
      <c r="F353" s="124">
        <v>625</v>
      </c>
      <c r="G353" s="124">
        <v>1881</v>
      </c>
      <c r="H353" s="124">
        <v>211</v>
      </c>
      <c r="I353" s="124">
        <v>219</v>
      </c>
      <c r="J353" s="124">
        <v>210</v>
      </c>
      <c r="K353" s="124">
        <v>640</v>
      </c>
      <c r="L353" s="128">
        <v>0.3402</v>
      </c>
      <c r="M353" s="124">
        <v>138</v>
      </c>
      <c r="N353" s="125">
        <v>88.986000000000004</v>
      </c>
      <c r="O353" s="124">
        <v>1</v>
      </c>
      <c r="P353" s="125">
        <v>0.35299999999999998</v>
      </c>
      <c r="Q353" s="124">
        <v>221</v>
      </c>
      <c r="R353" s="124">
        <v>10</v>
      </c>
      <c r="S353" s="124">
        <v>5</v>
      </c>
      <c r="T353" s="124">
        <v>828</v>
      </c>
      <c r="U353" s="124">
        <v>804</v>
      </c>
      <c r="V353" s="124">
        <v>807</v>
      </c>
      <c r="W353" s="124">
        <v>2439</v>
      </c>
      <c r="X353" s="124">
        <v>813</v>
      </c>
      <c r="Y353" s="124">
        <v>55</v>
      </c>
      <c r="Z353" s="124">
        <v>34</v>
      </c>
      <c r="AA353" s="124">
        <v>39</v>
      </c>
      <c r="AB353" s="124">
        <v>128</v>
      </c>
      <c r="AC353" s="124">
        <v>43</v>
      </c>
      <c r="AD353" s="128">
        <v>5.2499999999999998E-2</v>
      </c>
      <c r="AE353" s="124">
        <v>21</v>
      </c>
      <c r="AF353" s="124">
        <v>386</v>
      </c>
      <c r="AG353" s="125">
        <v>0.61699999999999999</v>
      </c>
    </row>
    <row r="354" spans="1:33" x14ac:dyDescent="0.3">
      <c r="A354" s="123" t="s">
        <v>707</v>
      </c>
      <c r="B354" s="121" t="s">
        <v>708</v>
      </c>
      <c r="C354" s="121">
        <v>1</v>
      </c>
      <c r="D354" s="121">
        <v>0</v>
      </c>
      <c r="E354" s="124">
        <v>2069</v>
      </c>
      <c r="F354" s="124">
        <v>1745</v>
      </c>
      <c r="G354" s="124">
        <v>5167</v>
      </c>
      <c r="H354" s="124">
        <v>437</v>
      </c>
      <c r="I354" s="124">
        <v>540</v>
      </c>
      <c r="J354" s="124">
        <v>543</v>
      </c>
      <c r="K354" s="124">
        <v>1520</v>
      </c>
      <c r="L354" s="128">
        <v>0.29420000000000002</v>
      </c>
      <c r="M354" s="124">
        <v>334</v>
      </c>
      <c r="N354" s="125">
        <v>6.9</v>
      </c>
      <c r="O354" s="124">
        <v>1</v>
      </c>
      <c r="P354" s="125">
        <v>0</v>
      </c>
      <c r="Q354" s="124">
        <v>0</v>
      </c>
      <c r="R354" s="124">
        <v>36</v>
      </c>
      <c r="S354" s="124">
        <v>19</v>
      </c>
      <c r="T354" s="124">
        <v>2053</v>
      </c>
      <c r="U354" s="124">
        <v>1994</v>
      </c>
      <c r="V354" s="124">
        <v>2002</v>
      </c>
      <c r="W354" s="124">
        <v>6049</v>
      </c>
      <c r="X354" s="124">
        <v>2016</v>
      </c>
      <c r="Y354" s="124">
        <v>153</v>
      </c>
      <c r="Z354" s="124">
        <v>159</v>
      </c>
      <c r="AA354" s="124">
        <v>166</v>
      </c>
      <c r="AB354" s="124">
        <v>478</v>
      </c>
      <c r="AC354" s="124">
        <v>159</v>
      </c>
      <c r="AD354" s="128">
        <v>7.9000000000000001E-2</v>
      </c>
      <c r="AE354" s="124">
        <v>90</v>
      </c>
      <c r="AF354" s="124">
        <v>444</v>
      </c>
      <c r="AG354" s="125">
        <v>0.254</v>
      </c>
    </row>
    <row r="355" spans="1:33" x14ac:dyDescent="0.3">
      <c r="A355" s="123" t="s">
        <v>709</v>
      </c>
      <c r="B355" s="121" t="s">
        <v>710</v>
      </c>
      <c r="C355" s="121">
        <v>1</v>
      </c>
      <c r="D355" s="121">
        <v>0</v>
      </c>
      <c r="E355" s="124">
        <v>1526</v>
      </c>
      <c r="F355" s="124">
        <v>1287</v>
      </c>
      <c r="G355" s="124">
        <v>3876</v>
      </c>
      <c r="H355" s="124">
        <v>952</v>
      </c>
      <c r="I355" s="124">
        <v>944</v>
      </c>
      <c r="J355" s="124">
        <v>877</v>
      </c>
      <c r="K355" s="124">
        <v>2773</v>
      </c>
      <c r="L355" s="128">
        <v>0.71540000000000004</v>
      </c>
      <c r="M355" s="124">
        <v>598</v>
      </c>
      <c r="N355" s="125">
        <v>9.6310000000000002</v>
      </c>
      <c r="O355" s="124">
        <v>1</v>
      </c>
      <c r="P355" s="125">
        <v>0</v>
      </c>
      <c r="Q355" s="124">
        <v>0</v>
      </c>
      <c r="R355" s="124">
        <v>92</v>
      </c>
      <c r="S355" s="124">
        <v>48</v>
      </c>
      <c r="T355" s="124">
        <v>1453</v>
      </c>
      <c r="U355" s="124">
        <v>1412</v>
      </c>
      <c r="V355" s="124">
        <v>1417</v>
      </c>
      <c r="W355" s="124">
        <v>4282</v>
      </c>
      <c r="X355" s="124">
        <v>1427</v>
      </c>
      <c r="Y355" s="124">
        <v>289</v>
      </c>
      <c r="Z355" s="124">
        <v>266</v>
      </c>
      <c r="AA355" s="124">
        <v>258</v>
      </c>
      <c r="AB355" s="124">
        <v>813</v>
      </c>
      <c r="AC355" s="124">
        <v>271</v>
      </c>
      <c r="AD355" s="128">
        <v>0.18990000000000001</v>
      </c>
      <c r="AE355" s="124">
        <v>159</v>
      </c>
      <c r="AF355" s="124">
        <v>807</v>
      </c>
      <c r="AG355" s="125">
        <v>0.627</v>
      </c>
    </row>
    <row r="356" spans="1:33" x14ac:dyDescent="0.3">
      <c r="A356" s="123" t="s">
        <v>711</v>
      </c>
      <c r="B356" s="121" t="s">
        <v>712</v>
      </c>
      <c r="C356" s="121">
        <v>1</v>
      </c>
      <c r="D356" s="121">
        <v>0</v>
      </c>
      <c r="E356" s="124">
        <v>892</v>
      </c>
      <c r="F356" s="124">
        <v>735</v>
      </c>
      <c r="G356" s="124">
        <v>2259</v>
      </c>
      <c r="H356" s="124">
        <v>402</v>
      </c>
      <c r="I356" s="124">
        <v>386</v>
      </c>
      <c r="J356" s="124">
        <v>405</v>
      </c>
      <c r="K356" s="124">
        <v>1193</v>
      </c>
      <c r="L356" s="128">
        <v>0.52810000000000001</v>
      </c>
      <c r="M356" s="124">
        <v>252</v>
      </c>
      <c r="N356" s="125">
        <v>44.93</v>
      </c>
      <c r="O356" s="124">
        <v>1</v>
      </c>
      <c r="P356" s="125">
        <v>0.16900000000000001</v>
      </c>
      <c r="Q356" s="124">
        <v>124</v>
      </c>
      <c r="R356" s="124">
        <v>3</v>
      </c>
      <c r="S356" s="124">
        <v>1</v>
      </c>
      <c r="T356" s="124">
        <v>730</v>
      </c>
      <c r="U356" s="124">
        <v>709</v>
      </c>
      <c r="V356" s="124">
        <v>712</v>
      </c>
      <c r="W356" s="124">
        <v>2151</v>
      </c>
      <c r="X356" s="124">
        <v>717</v>
      </c>
      <c r="Y356" s="124">
        <v>141</v>
      </c>
      <c r="Z356" s="124">
        <v>93</v>
      </c>
      <c r="AA356" s="124">
        <v>79</v>
      </c>
      <c r="AB356" s="124">
        <v>313</v>
      </c>
      <c r="AC356" s="124">
        <v>104</v>
      </c>
      <c r="AD356" s="128">
        <v>0.14549999999999999</v>
      </c>
      <c r="AE356" s="124">
        <v>70</v>
      </c>
      <c r="AF356" s="124">
        <v>449</v>
      </c>
      <c r="AG356" s="125">
        <v>0.61</v>
      </c>
    </row>
    <row r="357" spans="1:33" x14ac:dyDescent="0.3">
      <c r="A357" s="123" t="s">
        <v>713</v>
      </c>
      <c r="B357" s="121" t="s">
        <v>714</v>
      </c>
      <c r="C357" s="121">
        <v>1</v>
      </c>
      <c r="D357" s="121">
        <v>0</v>
      </c>
      <c r="E357" s="124">
        <v>6352</v>
      </c>
      <c r="F357" s="124">
        <v>5248</v>
      </c>
      <c r="G357" s="124">
        <v>15847</v>
      </c>
      <c r="H357" s="124">
        <v>1597</v>
      </c>
      <c r="I357" s="124">
        <v>1689</v>
      </c>
      <c r="J357" s="124">
        <v>1635</v>
      </c>
      <c r="K357" s="124">
        <v>4921</v>
      </c>
      <c r="L357" s="128">
        <v>0.3105</v>
      </c>
      <c r="M357" s="124">
        <v>1059</v>
      </c>
      <c r="N357" s="125">
        <v>80.210999999999999</v>
      </c>
      <c r="O357" s="124">
        <v>1</v>
      </c>
      <c r="P357" s="125">
        <v>0</v>
      </c>
      <c r="Q357" s="124">
        <v>0</v>
      </c>
      <c r="R357" s="124">
        <v>40</v>
      </c>
      <c r="S357" s="124">
        <v>21</v>
      </c>
      <c r="T357" s="124">
        <v>6202</v>
      </c>
      <c r="U357" s="124">
        <v>6024</v>
      </c>
      <c r="V357" s="124">
        <v>6048</v>
      </c>
      <c r="W357" s="124">
        <v>18274</v>
      </c>
      <c r="X357" s="124">
        <v>6091</v>
      </c>
      <c r="Y357" s="124">
        <v>462</v>
      </c>
      <c r="Z357" s="124">
        <v>491</v>
      </c>
      <c r="AA357" s="124">
        <v>463</v>
      </c>
      <c r="AB357" s="124">
        <v>1416</v>
      </c>
      <c r="AC357" s="124">
        <v>472</v>
      </c>
      <c r="AD357" s="128">
        <v>7.7499999999999999E-2</v>
      </c>
      <c r="AE357" s="124">
        <v>264</v>
      </c>
      <c r="AF357" s="124">
        <v>1345</v>
      </c>
      <c r="AG357" s="125">
        <v>0.25600000000000001</v>
      </c>
    </row>
    <row r="358" spans="1:33" x14ac:dyDescent="0.3">
      <c r="A358" s="123" t="s">
        <v>715</v>
      </c>
      <c r="B358" s="121" t="s">
        <v>716</v>
      </c>
      <c r="C358" s="121">
        <v>1</v>
      </c>
      <c r="D358" s="121">
        <v>0</v>
      </c>
      <c r="E358" s="124">
        <v>4743</v>
      </c>
      <c r="F358" s="124">
        <v>4141</v>
      </c>
      <c r="G358" s="124">
        <v>12340</v>
      </c>
      <c r="H358" s="124">
        <v>694</v>
      </c>
      <c r="I358" s="124">
        <v>747</v>
      </c>
      <c r="J358" s="124">
        <v>744</v>
      </c>
      <c r="K358" s="124">
        <v>2185</v>
      </c>
      <c r="L358" s="128">
        <v>0.17710000000000001</v>
      </c>
      <c r="M358" s="124">
        <v>477</v>
      </c>
      <c r="N358" s="125">
        <v>42.731000000000002</v>
      </c>
      <c r="O358" s="124">
        <v>1</v>
      </c>
      <c r="P358" s="125">
        <v>0</v>
      </c>
      <c r="Q358" s="124">
        <v>0</v>
      </c>
      <c r="R358" s="124">
        <v>66</v>
      </c>
      <c r="S358" s="124">
        <v>34</v>
      </c>
      <c r="T358" s="124">
        <v>4941</v>
      </c>
      <c r="U358" s="124">
        <v>4800</v>
      </c>
      <c r="V358" s="124">
        <v>4819</v>
      </c>
      <c r="W358" s="124">
        <v>14560</v>
      </c>
      <c r="X358" s="124">
        <v>4853</v>
      </c>
      <c r="Y358" s="124">
        <v>223</v>
      </c>
      <c r="Z358" s="124">
        <v>200</v>
      </c>
      <c r="AA358" s="124">
        <v>201</v>
      </c>
      <c r="AB358" s="124">
        <v>624</v>
      </c>
      <c r="AC358" s="124">
        <v>208</v>
      </c>
      <c r="AD358" s="128">
        <v>4.2900000000000001E-2</v>
      </c>
      <c r="AE358" s="124">
        <v>115</v>
      </c>
      <c r="AF358" s="124">
        <v>628</v>
      </c>
      <c r="AG358" s="125">
        <v>0.151</v>
      </c>
    </row>
    <row r="359" spans="1:33" x14ac:dyDescent="0.3">
      <c r="A359" s="123" t="s">
        <v>717</v>
      </c>
      <c r="B359" s="121" t="s">
        <v>718</v>
      </c>
      <c r="C359" s="121">
        <v>1</v>
      </c>
      <c r="D359" s="121">
        <v>0</v>
      </c>
      <c r="E359" s="124">
        <v>1559</v>
      </c>
      <c r="F359" s="124">
        <v>1362</v>
      </c>
      <c r="G359" s="124">
        <v>4129</v>
      </c>
      <c r="H359" s="124">
        <v>317</v>
      </c>
      <c r="I359" s="124">
        <v>305</v>
      </c>
      <c r="J359" s="124">
        <v>309</v>
      </c>
      <c r="K359" s="124">
        <v>931</v>
      </c>
      <c r="L359" s="128">
        <v>0.22550000000000001</v>
      </c>
      <c r="M359" s="124">
        <v>200</v>
      </c>
      <c r="N359" s="125">
        <v>62.186</v>
      </c>
      <c r="O359" s="124">
        <v>1</v>
      </c>
      <c r="P359" s="125">
        <v>0.06</v>
      </c>
      <c r="Q359" s="124">
        <v>82</v>
      </c>
      <c r="R359" s="124">
        <v>3</v>
      </c>
      <c r="S359" s="124">
        <v>1</v>
      </c>
      <c r="T359" s="124">
        <v>1634</v>
      </c>
      <c r="U359" s="124">
        <v>1587</v>
      </c>
      <c r="V359" s="124">
        <v>1594</v>
      </c>
      <c r="W359" s="124">
        <v>4815</v>
      </c>
      <c r="X359" s="124">
        <v>1605</v>
      </c>
      <c r="Y359" s="124">
        <v>104</v>
      </c>
      <c r="Z359" s="124">
        <v>109</v>
      </c>
      <c r="AA359" s="124">
        <v>97</v>
      </c>
      <c r="AB359" s="124">
        <v>310</v>
      </c>
      <c r="AC359" s="124">
        <v>103</v>
      </c>
      <c r="AD359" s="128">
        <v>6.4399999999999999E-2</v>
      </c>
      <c r="AE359" s="124">
        <v>57</v>
      </c>
      <c r="AF359" s="124">
        <v>342</v>
      </c>
      <c r="AG359" s="125">
        <v>0.251</v>
      </c>
    </row>
    <row r="360" spans="1:33" x14ac:dyDescent="0.3">
      <c r="A360" s="123" t="s">
        <v>719</v>
      </c>
      <c r="B360" s="121" t="s">
        <v>720</v>
      </c>
      <c r="C360" s="121">
        <v>1</v>
      </c>
      <c r="D360" s="121">
        <v>0</v>
      </c>
      <c r="E360" s="124">
        <v>898</v>
      </c>
      <c r="F360" s="124">
        <v>750</v>
      </c>
      <c r="G360" s="124">
        <v>2225</v>
      </c>
      <c r="H360" s="124">
        <v>379</v>
      </c>
      <c r="I360" s="124">
        <v>401</v>
      </c>
      <c r="J360" s="124">
        <v>357</v>
      </c>
      <c r="K360" s="124">
        <v>1137</v>
      </c>
      <c r="L360" s="128">
        <v>0.51100000000000001</v>
      </c>
      <c r="M360" s="124">
        <v>249</v>
      </c>
      <c r="N360" s="125">
        <v>33.924999999999997</v>
      </c>
      <c r="O360" s="124">
        <v>1</v>
      </c>
      <c r="P360" s="125">
        <v>5.6000000000000001E-2</v>
      </c>
      <c r="Q360" s="124">
        <v>42</v>
      </c>
      <c r="R360" s="124">
        <v>20</v>
      </c>
      <c r="S360" s="124">
        <v>10</v>
      </c>
      <c r="T360" s="124">
        <v>918</v>
      </c>
      <c r="U360" s="124">
        <v>892</v>
      </c>
      <c r="V360" s="124">
        <v>896</v>
      </c>
      <c r="W360" s="124">
        <v>2706</v>
      </c>
      <c r="X360" s="124">
        <v>902</v>
      </c>
      <c r="Y360" s="124">
        <v>140</v>
      </c>
      <c r="Z360" s="124">
        <v>110</v>
      </c>
      <c r="AA360" s="124">
        <v>124</v>
      </c>
      <c r="AB360" s="124">
        <v>374</v>
      </c>
      <c r="AC360" s="124">
        <v>125</v>
      </c>
      <c r="AD360" s="128">
        <v>0.13819999999999999</v>
      </c>
      <c r="AE360" s="124">
        <v>67</v>
      </c>
      <c r="AF360" s="124">
        <v>370</v>
      </c>
      <c r="AG360" s="125">
        <v>0.49299999999999999</v>
      </c>
    </row>
    <row r="361" spans="1:33" x14ac:dyDescent="0.3">
      <c r="A361" s="123" t="s">
        <v>721</v>
      </c>
      <c r="B361" s="121" t="s">
        <v>722</v>
      </c>
      <c r="C361" s="121">
        <v>1</v>
      </c>
      <c r="D361" s="121">
        <v>0</v>
      </c>
      <c r="E361" s="124">
        <v>7942</v>
      </c>
      <c r="F361" s="124">
        <v>6718</v>
      </c>
      <c r="G361" s="124">
        <v>20050</v>
      </c>
      <c r="H361" s="124">
        <v>2992</v>
      </c>
      <c r="I361" s="124">
        <v>3192</v>
      </c>
      <c r="J361" s="124">
        <v>3336</v>
      </c>
      <c r="K361" s="124">
        <v>9520</v>
      </c>
      <c r="L361" s="128">
        <v>0.4748</v>
      </c>
      <c r="M361" s="124">
        <v>2073</v>
      </c>
      <c r="N361" s="125">
        <v>24.699000000000002</v>
      </c>
      <c r="O361" s="124">
        <v>1</v>
      </c>
      <c r="P361" s="125">
        <v>0</v>
      </c>
      <c r="Q361" s="124">
        <v>0</v>
      </c>
      <c r="R361" s="124">
        <v>255</v>
      </c>
      <c r="S361" s="124">
        <v>135</v>
      </c>
      <c r="T361" s="124">
        <v>7627</v>
      </c>
      <c r="U361" s="124">
        <v>7408</v>
      </c>
      <c r="V361" s="124">
        <v>7438</v>
      </c>
      <c r="W361" s="124">
        <v>22473</v>
      </c>
      <c r="X361" s="124">
        <v>7491</v>
      </c>
      <c r="Y361" s="124">
        <v>869</v>
      </c>
      <c r="Z361" s="124">
        <v>816</v>
      </c>
      <c r="AA361" s="124">
        <v>859</v>
      </c>
      <c r="AB361" s="124">
        <v>2544</v>
      </c>
      <c r="AC361" s="124">
        <v>848</v>
      </c>
      <c r="AD361" s="128">
        <v>0.1132</v>
      </c>
      <c r="AE361" s="124">
        <v>494</v>
      </c>
      <c r="AF361" s="124">
        <v>2703</v>
      </c>
      <c r="AG361" s="125">
        <v>0.40200000000000002</v>
      </c>
    </row>
    <row r="362" spans="1:33" x14ac:dyDescent="0.3">
      <c r="A362" s="123" t="s">
        <v>723</v>
      </c>
      <c r="B362" s="121" t="s">
        <v>724</v>
      </c>
      <c r="C362" s="121">
        <v>1</v>
      </c>
      <c r="D362" s="121">
        <v>0</v>
      </c>
      <c r="E362" s="124">
        <v>716</v>
      </c>
      <c r="F362" s="124">
        <v>409</v>
      </c>
      <c r="G362" s="124">
        <v>1129</v>
      </c>
      <c r="H362" s="124">
        <v>289</v>
      </c>
      <c r="I362" s="124">
        <v>230</v>
      </c>
      <c r="J362" s="124">
        <v>258</v>
      </c>
      <c r="K362" s="124">
        <v>777</v>
      </c>
      <c r="L362" s="128">
        <v>0.68820000000000003</v>
      </c>
      <c r="M362" s="124">
        <v>183</v>
      </c>
      <c r="N362" s="125">
        <v>1.3029999999999999</v>
      </c>
      <c r="O362" s="124">
        <v>0</v>
      </c>
      <c r="P362" s="125">
        <v>0</v>
      </c>
      <c r="Q362" s="124">
        <v>0</v>
      </c>
      <c r="R362" s="124">
        <v>47</v>
      </c>
      <c r="S362" s="124">
        <v>24</v>
      </c>
      <c r="T362" s="124">
        <v>590</v>
      </c>
      <c r="U362" s="124">
        <v>573</v>
      </c>
      <c r="V362" s="124">
        <v>575</v>
      </c>
      <c r="W362" s="124">
        <v>1738</v>
      </c>
      <c r="X362" s="124">
        <v>579</v>
      </c>
      <c r="Y362" s="124">
        <v>119</v>
      </c>
      <c r="Z362" s="124">
        <v>94</v>
      </c>
      <c r="AA362" s="124">
        <v>88</v>
      </c>
      <c r="AB362" s="124">
        <v>301</v>
      </c>
      <c r="AC362" s="124">
        <v>100</v>
      </c>
      <c r="AD362" s="128">
        <v>0.17319999999999999</v>
      </c>
      <c r="AE362" s="124">
        <v>46</v>
      </c>
      <c r="AF362" s="124">
        <v>255</v>
      </c>
      <c r="AG362" s="125">
        <v>0.623</v>
      </c>
    </row>
    <row r="363" spans="1:33" x14ac:dyDescent="0.3">
      <c r="A363" s="123" t="s">
        <v>725</v>
      </c>
      <c r="B363" s="121" t="s">
        <v>726</v>
      </c>
      <c r="C363" s="121">
        <v>1</v>
      </c>
      <c r="D363" s="121">
        <v>0</v>
      </c>
      <c r="E363" s="124">
        <v>1340</v>
      </c>
      <c r="F363" s="124">
        <v>1221</v>
      </c>
      <c r="G363" s="124">
        <v>3694</v>
      </c>
      <c r="H363" s="124">
        <v>159</v>
      </c>
      <c r="I363" s="124">
        <v>183</v>
      </c>
      <c r="J363" s="124">
        <v>183</v>
      </c>
      <c r="K363" s="124">
        <v>525</v>
      </c>
      <c r="L363" s="128">
        <v>0.1421</v>
      </c>
      <c r="M363" s="124">
        <v>113</v>
      </c>
      <c r="N363" s="125">
        <v>77.361999999999995</v>
      </c>
      <c r="O363" s="124">
        <v>1</v>
      </c>
      <c r="P363" s="125">
        <v>0.18099999999999999</v>
      </c>
      <c r="Q363" s="124">
        <v>221</v>
      </c>
      <c r="R363" s="124">
        <v>17</v>
      </c>
      <c r="S363" s="124">
        <v>9</v>
      </c>
      <c r="T363" s="124">
        <v>1414</v>
      </c>
      <c r="U363" s="124">
        <v>1374</v>
      </c>
      <c r="V363" s="124">
        <v>1379</v>
      </c>
      <c r="W363" s="124">
        <v>4167</v>
      </c>
      <c r="X363" s="124">
        <v>1389</v>
      </c>
      <c r="Y363" s="124">
        <v>96</v>
      </c>
      <c r="Z363" s="124">
        <v>71</v>
      </c>
      <c r="AA363" s="124">
        <v>63</v>
      </c>
      <c r="AB363" s="124">
        <v>230</v>
      </c>
      <c r="AC363" s="124">
        <v>77</v>
      </c>
      <c r="AD363" s="128">
        <v>5.5199999999999999E-2</v>
      </c>
      <c r="AE363" s="124">
        <v>44</v>
      </c>
      <c r="AF363" s="124">
        <v>388</v>
      </c>
      <c r="AG363" s="125">
        <v>0.317</v>
      </c>
    </row>
    <row r="364" spans="1:33" x14ac:dyDescent="0.3">
      <c r="A364" s="123" t="s">
        <v>727</v>
      </c>
      <c r="B364" s="121" t="s">
        <v>728</v>
      </c>
      <c r="C364" s="121">
        <v>1</v>
      </c>
      <c r="D364" s="121">
        <v>1</v>
      </c>
      <c r="E364" s="124">
        <v>24264</v>
      </c>
      <c r="F364" s="124">
        <v>20361</v>
      </c>
      <c r="G364" s="124">
        <v>52263</v>
      </c>
      <c r="H364" s="124">
        <v>15218</v>
      </c>
      <c r="I364" s="124">
        <v>14687</v>
      </c>
      <c r="J364" s="124">
        <v>14731</v>
      </c>
      <c r="K364" s="124">
        <v>44636</v>
      </c>
      <c r="L364" s="128">
        <v>0.85409999999999997</v>
      </c>
      <c r="M364" s="124">
        <v>11304</v>
      </c>
      <c r="N364" s="125">
        <v>25.667999999999999</v>
      </c>
      <c r="O364" s="124">
        <v>1</v>
      </c>
      <c r="P364" s="125">
        <v>0</v>
      </c>
      <c r="Q364" s="124">
        <v>0</v>
      </c>
      <c r="R364" s="124">
        <v>3550</v>
      </c>
      <c r="S364" s="124">
        <v>1881</v>
      </c>
      <c r="T364" s="124">
        <v>22165</v>
      </c>
      <c r="U364" s="124">
        <v>21531</v>
      </c>
      <c r="V364" s="124">
        <v>21618</v>
      </c>
      <c r="W364" s="124">
        <v>65314</v>
      </c>
      <c r="X364" s="124">
        <v>21771</v>
      </c>
      <c r="Y364" s="124">
        <v>8387</v>
      </c>
      <c r="Z364" s="124">
        <v>8417</v>
      </c>
      <c r="AA364" s="124">
        <v>8191</v>
      </c>
      <c r="AB364" s="124">
        <v>24995</v>
      </c>
      <c r="AC364" s="124">
        <v>8332</v>
      </c>
      <c r="AD364" s="128">
        <v>0.38269999999999998</v>
      </c>
      <c r="AE364" s="124">
        <v>5065</v>
      </c>
      <c r="AF364" s="124">
        <v>18252</v>
      </c>
      <c r="AG364" s="125">
        <v>0.89600000000000002</v>
      </c>
    </row>
    <row r="365" spans="1:33" x14ac:dyDescent="0.3">
      <c r="A365" s="123" t="s">
        <v>729</v>
      </c>
      <c r="B365" s="121" t="s">
        <v>730</v>
      </c>
      <c r="C365" s="121">
        <v>1</v>
      </c>
      <c r="D365" s="121">
        <v>0</v>
      </c>
      <c r="E365" s="124">
        <v>843</v>
      </c>
      <c r="F365" s="124">
        <v>723</v>
      </c>
      <c r="G365" s="124">
        <v>2089</v>
      </c>
      <c r="H365" s="124">
        <v>233</v>
      </c>
      <c r="I365" s="124">
        <v>259</v>
      </c>
      <c r="J365" s="124">
        <v>251</v>
      </c>
      <c r="K365" s="124">
        <v>743</v>
      </c>
      <c r="L365" s="128">
        <v>0.35570000000000002</v>
      </c>
      <c r="M365" s="124">
        <v>167</v>
      </c>
      <c r="N365" s="125">
        <v>78.33</v>
      </c>
      <c r="O365" s="124">
        <v>1</v>
      </c>
      <c r="P365" s="125">
        <v>0.309</v>
      </c>
      <c r="Q365" s="124">
        <v>223</v>
      </c>
      <c r="R365" s="124">
        <v>6</v>
      </c>
      <c r="S365" s="124">
        <v>3</v>
      </c>
      <c r="T365" s="124">
        <v>934</v>
      </c>
      <c r="U365" s="124">
        <v>907</v>
      </c>
      <c r="V365" s="124">
        <v>910</v>
      </c>
      <c r="W365" s="124">
        <v>2751</v>
      </c>
      <c r="X365" s="124">
        <v>917</v>
      </c>
      <c r="Y365" s="124">
        <v>99</v>
      </c>
      <c r="Z365" s="124">
        <v>50</v>
      </c>
      <c r="AA365" s="124">
        <v>65</v>
      </c>
      <c r="AB365" s="124">
        <v>214</v>
      </c>
      <c r="AC365" s="124">
        <v>71</v>
      </c>
      <c r="AD365" s="128">
        <v>7.7799999999999994E-2</v>
      </c>
      <c r="AE365" s="124">
        <v>37</v>
      </c>
      <c r="AF365" s="124">
        <v>431</v>
      </c>
      <c r="AG365" s="125">
        <v>0.59599999999999997</v>
      </c>
    </row>
    <row r="366" spans="1:33" x14ac:dyDescent="0.3">
      <c r="A366" s="123" t="s">
        <v>731</v>
      </c>
      <c r="B366" s="121" t="s">
        <v>732</v>
      </c>
      <c r="C366" s="121">
        <v>1</v>
      </c>
      <c r="D366" s="121">
        <v>0</v>
      </c>
      <c r="E366" s="124">
        <v>3957</v>
      </c>
      <c r="F366" s="124">
        <v>3103</v>
      </c>
      <c r="G366" s="124">
        <v>9510</v>
      </c>
      <c r="H366" s="124">
        <v>1242</v>
      </c>
      <c r="I366" s="124">
        <v>1328</v>
      </c>
      <c r="J366" s="124">
        <v>1303</v>
      </c>
      <c r="K366" s="124">
        <v>3873</v>
      </c>
      <c r="L366" s="128">
        <v>0.4073</v>
      </c>
      <c r="M366" s="124">
        <v>822</v>
      </c>
      <c r="N366" s="125">
        <v>86.590999999999994</v>
      </c>
      <c r="O366" s="124">
        <v>1</v>
      </c>
      <c r="P366" s="125">
        <v>0</v>
      </c>
      <c r="Q366" s="124">
        <v>0</v>
      </c>
      <c r="R366" s="124">
        <v>33</v>
      </c>
      <c r="S366" s="124">
        <v>17</v>
      </c>
      <c r="T366" s="124">
        <v>3748</v>
      </c>
      <c r="U366" s="124">
        <v>3640</v>
      </c>
      <c r="V366" s="124">
        <v>3642</v>
      </c>
      <c r="W366" s="124">
        <v>11030</v>
      </c>
      <c r="X366" s="124">
        <v>3677</v>
      </c>
      <c r="Y366" s="124">
        <v>309</v>
      </c>
      <c r="Z366" s="124">
        <v>387</v>
      </c>
      <c r="AA366" s="124">
        <v>346</v>
      </c>
      <c r="AB366" s="124">
        <v>1042</v>
      </c>
      <c r="AC366" s="124">
        <v>347</v>
      </c>
      <c r="AD366" s="128">
        <v>9.4500000000000001E-2</v>
      </c>
      <c r="AE366" s="124">
        <v>191</v>
      </c>
      <c r="AF366" s="124">
        <v>1031</v>
      </c>
      <c r="AG366" s="125">
        <v>0.33200000000000002</v>
      </c>
    </row>
    <row r="367" spans="1:33" x14ac:dyDescent="0.3">
      <c r="A367" s="123" t="s">
        <v>733</v>
      </c>
      <c r="B367" s="121" t="s">
        <v>734</v>
      </c>
      <c r="C367" s="121">
        <v>1</v>
      </c>
      <c r="D367" s="121">
        <v>0</v>
      </c>
      <c r="E367" s="124">
        <v>899</v>
      </c>
      <c r="F367" s="124">
        <v>727</v>
      </c>
      <c r="G367" s="124">
        <v>2249</v>
      </c>
      <c r="H367" s="124">
        <v>314</v>
      </c>
      <c r="I367" s="124">
        <v>351</v>
      </c>
      <c r="J367" s="124">
        <v>305</v>
      </c>
      <c r="K367" s="124">
        <v>970</v>
      </c>
      <c r="L367" s="128">
        <v>0.43130000000000002</v>
      </c>
      <c r="M367" s="124">
        <v>204</v>
      </c>
      <c r="N367" s="125">
        <v>66.852000000000004</v>
      </c>
      <c r="O367" s="124">
        <v>1</v>
      </c>
      <c r="P367" s="125">
        <v>0.27700000000000002</v>
      </c>
      <c r="Q367" s="124">
        <v>201</v>
      </c>
      <c r="R367" s="124">
        <v>9</v>
      </c>
      <c r="S367" s="124">
        <v>4</v>
      </c>
      <c r="T367" s="124">
        <v>942</v>
      </c>
      <c r="U367" s="124">
        <v>915</v>
      </c>
      <c r="V367" s="124">
        <v>916</v>
      </c>
      <c r="W367" s="124">
        <v>2773</v>
      </c>
      <c r="X367" s="124">
        <v>924</v>
      </c>
      <c r="Y367" s="124">
        <v>78</v>
      </c>
      <c r="Z367" s="124">
        <v>96</v>
      </c>
      <c r="AA367" s="124">
        <v>76</v>
      </c>
      <c r="AB367" s="124">
        <v>250</v>
      </c>
      <c r="AC367" s="124">
        <v>83</v>
      </c>
      <c r="AD367" s="128">
        <v>9.0200000000000002E-2</v>
      </c>
      <c r="AE367" s="124">
        <v>43</v>
      </c>
      <c r="AF367" s="124">
        <v>454</v>
      </c>
      <c r="AG367" s="125">
        <v>0.624</v>
      </c>
    </row>
    <row r="368" spans="1:33" x14ac:dyDescent="0.3">
      <c r="A368" s="123" t="s">
        <v>735</v>
      </c>
      <c r="B368" s="121" t="s">
        <v>736</v>
      </c>
      <c r="C368" s="121">
        <v>1</v>
      </c>
      <c r="D368" s="121">
        <v>0</v>
      </c>
      <c r="E368" s="124">
        <v>2613</v>
      </c>
      <c r="F368" s="124">
        <v>1975</v>
      </c>
      <c r="G368" s="124">
        <v>5883</v>
      </c>
      <c r="H368" s="124">
        <v>1356</v>
      </c>
      <c r="I368" s="124">
        <v>1401</v>
      </c>
      <c r="J368" s="124">
        <v>1317</v>
      </c>
      <c r="K368" s="124">
        <v>4074</v>
      </c>
      <c r="L368" s="128">
        <v>0.6925</v>
      </c>
      <c r="M368" s="124">
        <v>889</v>
      </c>
      <c r="N368" s="125">
        <v>42.13</v>
      </c>
      <c r="O368" s="124">
        <v>1</v>
      </c>
      <c r="P368" s="125">
        <v>0</v>
      </c>
      <c r="Q368" s="124">
        <v>0</v>
      </c>
      <c r="R368" s="124">
        <v>185</v>
      </c>
      <c r="S368" s="124">
        <v>98</v>
      </c>
      <c r="T368" s="124">
        <v>2260</v>
      </c>
      <c r="U368" s="124">
        <v>2196</v>
      </c>
      <c r="V368" s="124">
        <v>2197</v>
      </c>
      <c r="W368" s="124">
        <v>6653</v>
      </c>
      <c r="X368" s="124">
        <v>2218</v>
      </c>
      <c r="Y368" s="124">
        <v>375</v>
      </c>
      <c r="Z368" s="124">
        <v>474</v>
      </c>
      <c r="AA368" s="124">
        <v>385</v>
      </c>
      <c r="AB368" s="124">
        <v>1234</v>
      </c>
      <c r="AC368" s="124">
        <v>411</v>
      </c>
      <c r="AD368" s="128">
        <v>0.1855</v>
      </c>
      <c r="AE368" s="124">
        <v>238</v>
      </c>
      <c r="AF368" s="124">
        <v>1226</v>
      </c>
      <c r="AG368" s="125">
        <v>0.62</v>
      </c>
    </row>
    <row r="369" spans="1:33" x14ac:dyDescent="0.3">
      <c r="A369" s="123" t="s">
        <v>737</v>
      </c>
      <c r="B369" s="121" t="s">
        <v>738</v>
      </c>
      <c r="C369" s="121">
        <v>1</v>
      </c>
      <c r="D369" s="121">
        <v>0</v>
      </c>
      <c r="E369" s="124">
        <v>1352</v>
      </c>
      <c r="F369" s="124">
        <v>1028</v>
      </c>
      <c r="G369" s="124">
        <v>3121</v>
      </c>
      <c r="H369" s="124">
        <v>592</v>
      </c>
      <c r="I369" s="124">
        <v>653</v>
      </c>
      <c r="J369" s="124">
        <v>573</v>
      </c>
      <c r="K369" s="124">
        <v>1818</v>
      </c>
      <c r="L369" s="128">
        <v>0.58250000000000002</v>
      </c>
      <c r="M369" s="124">
        <v>389</v>
      </c>
      <c r="N369" s="125">
        <v>167.065</v>
      </c>
      <c r="O369" s="124">
        <v>1</v>
      </c>
      <c r="P369" s="125">
        <v>0.37</v>
      </c>
      <c r="Q369" s="124">
        <v>380</v>
      </c>
      <c r="R369" s="124">
        <v>2</v>
      </c>
      <c r="S369" s="124">
        <v>1</v>
      </c>
      <c r="T369" s="124">
        <v>1622</v>
      </c>
      <c r="U369" s="124">
        <v>1576</v>
      </c>
      <c r="V369" s="124">
        <v>1586</v>
      </c>
      <c r="W369" s="124">
        <v>4784</v>
      </c>
      <c r="X369" s="124">
        <v>1595</v>
      </c>
      <c r="Y369" s="124">
        <v>205</v>
      </c>
      <c r="Z369" s="124">
        <v>196</v>
      </c>
      <c r="AA369" s="124">
        <v>173</v>
      </c>
      <c r="AB369" s="124">
        <v>574</v>
      </c>
      <c r="AC369" s="124">
        <v>191</v>
      </c>
      <c r="AD369" s="128">
        <v>0.12</v>
      </c>
      <c r="AE369" s="124">
        <v>80</v>
      </c>
      <c r="AF369" s="124">
        <v>851</v>
      </c>
      <c r="AG369" s="125">
        <v>0.82699999999999996</v>
      </c>
    </row>
    <row r="370" spans="1:33" x14ac:dyDescent="0.3">
      <c r="A370" s="123" t="s">
        <v>739</v>
      </c>
      <c r="B370" s="121" t="s">
        <v>740</v>
      </c>
      <c r="C370" s="121">
        <v>1</v>
      </c>
      <c r="D370" s="121">
        <v>0</v>
      </c>
      <c r="E370" s="124">
        <v>845</v>
      </c>
      <c r="F370" s="124">
        <v>703</v>
      </c>
      <c r="G370" s="124">
        <v>2106</v>
      </c>
      <c r="H370" s="124">
        <v>452</v>
      </c>
      <c r="I370" s="124">
        <v>424</v>
      </c>
      <c r="J370" s="124">
        <v>423</v>
      </c>
      <c r="K370" s="124">
        <v>1299</v>
      </c>
      <c r="L370" s="128">
        <v>0.61680000000000001</v>
      </c>
      <c r="M370" s="124">
        <v>282</v>
      </c>
      <c r="N370" s="125">
        <v>34.442999999999998</v>
      </c>
      <c r="O370" s="124">
        <v>1</v>
      </c>
      <c r="P370" s="125">
        <v>0.09</v>
      </c>
      <c r="Q370" s="124">
        <v>63</v>
      </c>
      <c r="R370" s="124">
        <v>14</v>
      </c>
      <c r="S370" s="124">
        <v>7</v>
      </c>
      <c r="T370" s="124">
        <v>824</v>
      </c>
      <c r="U370" s="124">
        <v>801</v>
      </c>
      <c r="V370" s="124">
        <v>801</v>
      </c>
      <c r="W370" s="124">
        <v>2426</v>
      </c>
      <c r="X370" s="124">
        <v>809</v>
      </c>
      <c r="Y370" s="124">
        <v>66</v>
      </c>
      <c r="Z370" s="124">
        <v>102</v>
      </c>
      <c r="AA370" s="124">
        <v>73</v>
      </c>
      <c r="AB370" s="124">
        <v>241</v>
      </c>
      <c r="AC370" s="124">
        <v>80</v>
      </c>
      <c r="AD370" s="128">
        <v>9.9299999999999999E-2</v>
      </c>
      <c r="AE370" s="124">
        <v>45</v>
      </c>
      <c r="AF370" s="124">
        <v>398</v>
      </c>
      <c r="AG370" s="125">
        <v>0.56599999999999995</v>
      </c>
    </row>
    <row r="371" spans="1:33" x14ac:dyDescent="0.3">
      <c r="A371" s="123" t="s">
        <v>741</v>
      </c>
      <c r="B371" s="121" t="s">
        <v>742</v>
      </c>
      <c r="C371" s="121">
        <v>1</v>
      </c>
      <c r="D371" s="121">
        <v>0</v>
      </c>
      <c r="E371" s="124">
        <v>707</v>
      </c>
      <c r="F371" s="124">
        <v>561</v>
      </c>
      <c r="G371" s="124">
        <v>1750</v>
      </c>
      <c r="H371" s="124">
        <v>301</v>
      </c>
      <c r="I371" s="124">
        <v>315</v>
      </c>
      <c r="J371" s="124">
        <v>277</v>
      </c>
      <c r="K371" s="124">
        <v>893</v>
      </c>
      <c r="L371" s="128">
        <v>0.51029999999999998</v>
      </c>
      <c r="M371" s="124">
        <v>186</v>
      </c>
      <c r="N371" s="125">
        <v>118.2</v>
      </c>
      <c r="O371" s="124">
        <v>1</v>
      </c>
      <c r="P371" s="125">
        <v>0.39800000000000002</v>
      </c>
      <c r="Q371" s="124">
        <v>223</v>
      </c>
      <c r="R371" s="124">
        <v>1</v>
      </c>
      <c r="S371" s="124">
        <v>0</v>
      </c>
      <c r="T371" s="124">
        <v>713</v>
      </c>
      <c r="U371" s="124">
        <v>693</v>
      </c>
      <c r="V371" s="124">
        <v>695</v>
      </c>
      <c r="W371" s="124">
        <v>2101</v>
      </c>
      <c r="X371" s="124">
        <v>700</v>
      </c>
      <c r="Y371" s="124">
        <v>91</v>
      </c>
      <c r="Z371" s="124">
        <v>157</v>
      </c>
      <c r="AA371" s="124">
        <v>97</v>
      </c>
      <c r="AB371" s="124">
        <v>345</v>
      </c>
      <c r="AC371" s="124">
        <v>115</v>
      </c>
      <c r="AD371" s="128">
        <v>0.16420000000000001</v>
      </c>
      <c r="AE371" s="124">
        <v>60</v>
      </c>
      <c r="AF371" s="124">
        <v>471</v>
      </c>
      <c r="AG371" s="125">
        <v>0.83899999999999997</v>
      </c>
    </row>
    <row r="372" spans="1:33" x14ac:dyDescent="0.3">
      <c r="A372" s="123" t="s">
        <v>743</v>
      </c>
      <c r="B372" s="121" t="s">
        <v>744</v>
      </c>
      <c r="C372" s="121">
        <v>1</v>
      </c>
      <c r="D372" s="121">
        <v>0</v>
      </c>
      <c r="E372" s="124">
        <v>1841</v>
      </c>
      <c r="F372" s="124">
        <v>1480</v>
      </c>
      <c r="G372" s="124">
        <v>4397</v>
      </c>
      <c r="H372" s="124">
        <v>696</v>
      </c>
      <c r="I372" s="124">
        <v>769</v>
      </c>
      <c r="J372" s="124">
        <v>694</v>
      </c>
      <c r="K372" s="124">
        <v>2159</v>
      </c>
      <c r="L372" s="128">
        <v>0.49099999999999999</v>
      </c>
      <c r="M372" s="124">
        <v>472</v>
      </c>
      <c r="N372" s="125">
        <v>95.302999999999997</v>
      </c>
      <c r="O372" s="124">
        <v>1</v>
      </c>
      <c r="P372" s="125">
        <v>0.186</v>
      </c>
      <c r="Q372" s="124">
        <v>275</v>
      </c>
      <c r="R372" s="124">
        <v>38</v>
      </c>
      <c r="S372" s="124">
        <v>20</v>
      </c>
      <c r="T372" s="124">
        <v>1689</v>
      </c>
      <c r="U372" s="124">
        <v>1640</v>
      </c>
      <c r="V372" s="124">
        <v>1641</v>
      </c>
      <c r="W372" s="124">
        <v>4970</v>
      </c>
      <c r="X372" s="124">
        <v>1657</v>
      </c>
      <c r="Y372" s="124">
        <v>146</v>
      </c>
      <c r="Z372" s="124">
        <v>287</v>
      </c>
      <c r="AA372" s="124">
        <v>145</v>
      </c>
      <c r="AB372" s="124">
        <v>578</v>
      </c>
      <c r="AC372" s="124">
        <v>193</v>
      </c>
      <c r="AD372" s="128">
        <v>0.1163</v>
      </c>
      <c r="AE372" s="124">
        <v>112</v>
      </c>
      <c r="AF372" s="124">
        <v>880</v>
      </c>
      <c r="AG372" s="125">
        <v>0.59399999999999997</v>
      </c>
    </row>
    <row r="373" spans="1:33" x14ac:dyDescent="0.3">
      <c r="A373" s="123" t="s">
        <v>745</v>
      </c>
      <c r="B373" s="121" t="s">
        <v>746</v>
      </c>
      <c r="C373" s="121">
        <v>1</v>
      </c>
      <c r="D373" s="121">
        <v>0</v>
      </c>
      <c r="E373" s="124">
        <v>650</v>
      </c>
      <c r="F373" s="124">
        <v>536</v>
      </c>
      <c r="G373" s="124">
        <v>1567</v>
      </c>
      <c r="H373" s="124">
        <v>212</v>
      </c>
      <c r="I373" s="124">
        <v>240</v>
      </c>
      <c r="J373" s="124">
        <v>235</v>
      </c>
      <c r="K373" s="124">
        <v>687</v>
      </c>
      <c r="L373" s="128">
        <v>0.43840000000000001</v>
      </c>
      <c r="M373" s="124">
        <v>153</v>
      </c>
      <c r="N373" s="125">
        <v>88.876999999999995</v>
      </c>
      <c r="O373" s="124">
        <v>1</v>
      </c>
      <c r="P373" s="125">
        <v>0.372</v>
      </c>
      <c r="Q373" s="124">
        <v>199</v>
      </c>
      <c r="R373" s="124">
        <v>3</v>
      </c>
      <c r="S373" s="124">
        <v>1</v>
      </c>
      <c r="T373" s="124">
        <v>701</v>
      </c>
      <c r="U373" s="124">
        <v>681</v>
      </c>
      <c r="V373" s="124">
        <v>681</v>
      </c>
      <c r="W373" s="124">
        <v>2063</v>
      </c>
      <c r="X373" s="124">
        <v>688</v>
      </c>
      <c r="Y373" s="124">
        <v>61</v>
      </c>
      <c r="Z373" s="124">
        <v>51</v>
      </c>
      <c r="AA373" s="124">
        <v>39</v>
      </c>
      <c r="AB373" s="124">
        <v>151</v>
      </c>
      <c r="AC373" s="124">
        <v>50</v>
      </c>
      <c r="AD373" s="128">
        <v>7.3200000000000001E-2</v>
      </c>
      <c r="AE373" s="124">
        <v>26</v>
      </c>
      <c r="AF373" s="124">
        <v>381</v>
      </c>
      <c r="AG373" s="125">
        <v>0.71</v>
      </c>
    </row>
    <row r="374" spans="1:33" x14ac:dyDescent="0.3">
      <c r="A374" s="123" t="s">
        <v>747</v>
      </c>
      <c r="B374" s="121" t="s">
        <v>748</v>
      </c>
      <c r="C374" s="121">
        <v>1</v>
      </c>
      <c r="D374" s="121">
        <v>0</v>
      </c>
      <c r="E374" s="124">
        <v>5087</v>
      </c>
      <c r="F374" s="124">
        <v>4116</v>
      </c>
      <c r="G374" s="124">
        <v>12484</v>
      </c>
      <c r="H374" s="124">
        <v>1104</v>
      </c>
      <c r="I374" s="124">
        <v>1127</v>
      </c>
      <c r="J374" s="124">
        <v>1124</v>
      </c>
      <c r="K374" s="124">
        <v>3355</v>
      </c>
      <c r="L374" s="128">
        <v>0.26869999999999999</v>
      </c>
      <c r="M374" s="124">
        <v>719</v>
      </c>
      <c r="N374" s="125">
        <v>58.487000000000002</v>
      </c>
      <c r="O374" s="124">
        <v>1</v>
      </c>
      <c r="P374" s="125">
        <v>0</v>
      </c>
      <c r="Q374" s="124">
        <v>0</v>
      </c>
      <c r="R374" s="124">
        <v>100</v>
      </c>
      <c r="S374" s="124">
        <v>53</v>
      </c>
      <c r="T374" s="124">
        <v>4740</v>
      </c>
      <c r="U374" s="124">
        <v>4603</v>
      </c>
      <c r="V374" s="124">
        <v>4605</v>
      </c>
      <c r="W374" s="124">
        <v>13948</v>
      </c>
      <c r="X374" s="124">
        <v>4649</v>
      </c>
      <c r="Y374" s="124">
        <v>255</v>
      </c>
      <c r="Z374" s="124">
        <v>225</v>
      </c>
      <c r="AA374" s="124">
        <v>238</v>
      </c>
      <c r="AB374" s="124">
        <v>718</v>
      </c>
      <c r="AC374" s="124">
        <v>239</v>
      </c>
      <c r="AD374" s="128">
        <v>5.1499999999999997E-2</v>
      </c>
      <c r="AE374" s="124">
        <v>138</v>
      </c>
      <c r="AF374" s="124">
        <v>911</v>
      </c>
      <c r="AG374" s="125">
        <v>0.221</v>
      </c>
    </row>
    <row r="375" spans="1:33" x14ac:dyDescent="0.3">
      <c r="A375" s="123" t="s">
        <v>749</v>
      </c>
      <c r="B375" s="121" t="s">
        <v>750</v>
      </c>
      <c r="C375" s="121">
        <v>1</v>
      </c>
      <c r="D375" s="121">
        <v>0</v>
      </c>
      <c r="E375" s="124">
        <v>4974</v>
      </c>
      <c r="F375" s="124">
        <v>3882</v>
      </c>
      <c r="G375" s="124">
        <v>11351</v>
      </c>
      <c r="H375" s="124">
        <v>1284</v>
      </c>
      <c r="I375" s="124">
        <v>1424</v>
      </c>
      <c r="J375" s="124">
        <v>1567</v>
      </c>
      <c r="K375" s="124">
        <v>4275</v>
      </c>
      <c r="L375" s="128">
        <v>0.37659999999999999</v>
      </c>
      <c r="M375" s="124">
        <v>950</v>
      </c>
      <c r="N375" s="125">
        <v>57.26</v>
      </c>
      <c r="O375" s="124">
        <v>1</v>
      </c>
      <c r="P375" s="125">
        <v>0</v>
      </c>
      <c r="Q375" s="124">
        <v>0</v>
      </c>
      <c r="R375" s="124">
        <v>275</v>
      </c>
      <c r="S375" s="124">
        <v>145</v>
      </c>
      <c r="T375" s="124">
        <v>5137</v>
      </c>
      <c r="U375" s="124">
        <v>5078</v>
      </c>
      <c r="V375" s="124">
        <v>5109</v>
      </c>
      <c r="W375" s="124">
        <v>15324</v>
      </c>
      <c r="X375" s="124">
        <v>5108</v>
      </c>
      <c r="Y375" s="124">
        <v>596</v>
      </c>
      <c r="Z375" s="124">
        <v>753</v>
      </c>
      <c r="AA375" s="124">
        <v>779</v>
      </c>
      <c r="AB375" s="124">
        <v>2128</v>
      </c>
      <c r="AC375" s="124">
        <v>709</v>
      </c>
      <c r="AD375" s="128">
        <v>0.1389</v>
      </c>
      <c r="AE375" s="124">
        <v>350</v>
      </c>
      <c r="AF375" s="124">
        <v>1447</v>
      </c>
      <c r="AG375" s="125">
        <v>0.372</v>
      </c>
    </row>
    <row r="376" spans="1:33" x14ac:dyDescent="0.3">
      <c r="A376" s="123" t="s">
        <v>751</v>
      </c>
      <c r="B376" s="121" t="s">
        <v>752</v>
      </c>
      <c r="C376" s="121">
        <v>1</v>
      </c>
      <c r="D376" s="121">
        <v>0</v>
      </c>
      <c r="E376" s="124">
        <v>1278</v>
      </c>
      <c r="F376" s="124">
        <v>950</v>
      </c>
      <c r="G376" s="124">
        <v>2807</v>
      </c>
      <c r="H376" s="124">
        <v>403</v>
      </c>
      <c r="I376" s="124">
        <v>429</v>
      </c>
      <c r="J376" s="124">
        <v>425</v>
      </c>
      <c r="K376" s="124">
        <v>1257</v>
      </c>
      <c r="L376" s="128">
        <v>0.44779999999999998</v>
      </c>
      <c r="M376" s="124">
        <v>277</v>
      </c>
      <c r="N376" s="125">
        <v>11.044</v>
      </c>
      <c r="O376" s="124">
        <v>1</v>
      </c>
      <c r="P376" s="125">
        <v>0</v>
      </c>
      <c r="Q376" s="124">
        <v>0</v>
      </c>
      <c r="R376" s="124">
        <v>60</v>
      </c>
      <c r="S376" s="124">
        <v>31</v>
      </c>
      <c r="T376" s="124">
        <v>1025</v>
      </c>
      <c r="U376" s="124">
        <v>1013</v>
      </c>
      <c r="V376" s="124">
        <v>1020</v>
      </c>
      <c r="W376" s="124">
        <v>3058</v>
      </c>
      <c r="X376" s="124">
        <v>1019</v>
      </c>
      <c r="Y376" s="124">
        <v>93</v>
      </c>
      <c r="Z376" s="124">
        <v>104</v>
      </c>
      <c r="AA376" s="124">
        <v>102</v>
      </c>
      <c r="AB376" s="124">
        <v>299</v>
      </c>
      <c r="AC376" s="124">
        <v>100</v>
      </c>
      <c r="AD376" s="128">
        <v>9.7799999999999998E-2</v>
      </c>
      <c r="AE376" s="124">
        <v>60</v>
      </c>
      <c r="AF376" s="124">
        <v>370</v>
      </c>
      <c r="AG376" s="125">
        <v>0.38900000000000001</v>
      </c>
    </row>
    <row r="377" spans="1:33" x14ac:dyDescent="0.3">
      <c r="A377" s="123" t="s">
        <v>753</v>
      </c>
      <c r="B377" s="121" t="s">
        <v>754</v>
      </c>
      <c r="C377" s="121">
        <v>1</v>
      </c>
      <c r="D377" s="121">
        <v>0</v>
      </c>
      <c r="E377" s="124">
        <v>3745</v>
      </c>
      <c r="F377" s="124">
        <v>3020</v>
      </c>
      <c r="G377" s="124">
        <v>8956</v>
      </c>
      <c r="H377" s="124">
        <v>657</v>
      </c>
      <c r="I377" s="124">
        <v>684</v>
      </c>
      <c r="J377" s="124">
        <v>724</v>
      </c>
      <c r="K377" s="124">
        <v>2065</v>
      </c>
      <c r="L377" s="128">
        <v>0.2306</v>
      </c>
      <c r="M377" s="124">
        <v>453</v>
      </c>
      <c r="N377" s="125">
        <v>37.195</v>
      </c>
      <c r="O377" s="124">
        <v>1</v>
      </c>
      <c r="P377" s="125">
        <v>0</v>
      </c>
      <c r="Q377" s="124">
        <v>0</v>
      </c>
      <c r="R377" s="124">
        <v>61</v>
      </c>
      <c r="S377" s="124">
        <v>32</v>
      </c>
      <c r="T377" s="124">
        <v>3285</v>
      </c>
      <c r="U377" s="124">
        <v>3247</v>
      </c>
      <c r="V377" s="124">
        <v>3267</v>
      </c>
      <c r="W377" s="124">
        <v>9799</v>
      </c>
      <c r="X377" s="124">
        <v>3266</v>
      </c>
      <c r="Y377" s="124">
        <v>186</v>
      </c>
      <c r="Z377" s="124">
        <v>208</v>
      </c>
      <c r="AA377" s="124">
        <v>183</v>
      </c>
      <c r="AB377" s="124">
        <v>577</v>
      </c>
      <c r="AC377" s="124">
        <v>192</v>
      </c>
      <c r="AD377" s="128">
        <v>5.8900000000000001E-2</v>
      </c>
      <c r="AE377" s="124">
        <v>116</v>
      </c>
      <c r="AF377" s="124">
        <v>602</v>
      </c>
      <c r="AG377" s="125">
        <v>0.19900000000000001</v>
      </c>
    </row>
    <row r="378" spans="1:33" x14ac:dyDescent="0.3">
      <c r="A378" s="123" t="s">
        <v>755</v>
      </c>
      <c r="B378" s="121" t="s">
        <v>756</v>
      </c>
      <c r="C378" s="121">
        <v>1</v>
      </c>
      <c r="D378" s="121">
        <v>0</v>
      </c>
      <c r="E378" s="124">
        <v>5887</v>
      </c>
      <c r="F378" s="124">
        <v>4614</v>
      </c>
      <c r="G378" s="124">
        <v>13776</v>
      </c>
      <c r="H378" s="124">
        <v>2532</v>
      </c>
      <c r="I378" s="124">
        <v>2713</v>
      </c>
      <c r="J378" s="124">
        <v>2575</v>
      </c>
      <c r="K378" s="124">
        <v>7820</v>
      </c>
      <c r="L378" s="128">
        <v>0.56769999999999998</v>
      </c>
      <c r="M378" s="124">
        <v>1703</v>
      </c>
      <c r="N378" s="125">
        <v>108.801</v>
      </c>
      <c r="O378" s="124">
        <v>1</v>
      </c>
      <c r="P378" s="125">
        <v>0</v>
      </c>
      <c r="Q378" s="124">
        <v>0</v>
      </c>
      <c r="R378" s="124">
        <v>175</v>
      </c>
      <c r="S378" s="124">
        <v>92</v>
      </c>
      <c r="T378" s="124">
        <v>5859</v>
      </c>
      <c r="U378" s="124">
        <v>5748</v>
      </c>
      <c r="V378" s="124">
        <v>5798</v>
      </c>
      <c r="W378" s="124">
        <v>17405</v>
      </c>
      <c r="X378" s="124">
        <v>5802</v>
      </c>
      <c r="Y378" s="124">
        <v>881</v>
      </c>
      <c r="Z378" s="124">
        <v>863</v>
      </c>
      <c r="AA378" s="124">
        <v>780</v>
      </c>
      <c r="AB378" s="124">
        <v>2524</v>
      </c>
      <c r="AC378" s="124">
        <v>841</v>
      </c>
      <c r="AD378" s="128">
        <v>0.14499999999999999</v>
      </c>
      <c r="AE378" s="124">
        <v>435</v>
      </c>
      <c r="AF378" s="124">
        <v>2232</v>
      </c>
      <c r="AG378" s="125">
        <v>0.48299999999999998</v>
      </c>
    </row>
    <row r="379" spans="1:33" x14ac:dyDescent="0.3">
      <c r="A379" s="123" t="s">
        <v>757</v>
      </c>
      <c r="B379" s="121" t="s">
        <v>758</v>
      </c>
      <c r="C379" s="121">
        <v>1</v>
      </c>
      <c r="D379" s="121">
        <v>0</v>
      </c>
      <c r="E379" s="124">
        <v>3530</v>
      </c>
      <c r="F379" s="124">
        <v>2810</v>
      </c>
      <c r="G379" s="124">
        <v>8444</v>
      </c>
      <c r="H379" s="124">
        <v>814</v>
      </c>
      <c r="I379" s="124">
        <v>877</v>
      </c>
      <c r="J379" s="124">
        <v>871</v>
      </c>
      <c r="K379" s="124">
        <v>2562</v>
      </c>
      <c r="L379" s="128">
        <v>0.3034</v>
      </c>
      <c r="M379" s="124">
        <v>554</v>
      </c>
      <c r="N379" s="125">
        <v>56.912999999999997</v>
      </c>
      <c r="O379" s="124">
        <v>1</v>
      </c>
      <c r="P379" s="125">
        <v>0</v>
      </c>
      <c r="Q379" s="124">
        <v>0</v>
      </c>
      <c r="R379" s="124">
        <v>121</v>
      </c>
      <c r="S379" s="124">
        <v>64</v>
      </c>
      <c r="T379" s="124">
        <v>3131</v>
      </c>
      <c r="U379" s="124">
        <v>3095</v>
      </c>
      <c r="V379" s="124">
        <v>3115</v>
      </c>
      <c r="W379" s="124">
        <v>9341</v>
      </c>
      <c r="X379" s="124">
        <v>3114</v>
      </c>
      <c r="Y379" s="124">
        <v>242</v>
      </c>
      <c r="Z379" s="124">
        <v>201</v>
      </c>
      <c r="AA379" s="124">
        <v>199</v>
      </c>
      <c r="AB379" s="124">
        <v>642</v>
      </c>
      <c r="AC379" s="124">
        <v>214</v>
      </c>
      <c r="AD379" s="128">
        <v>6.8699999999999997E-2</v>
      </c>
      <c r="AE379" s="124">
        <v>125</v>
      </c>
      <c r="AF379" s="124">
        <v>744</v>
      </c>
      <c r="AG379" s="125">
        <v>0.26400000000000001</v>
      </c>
    </row>
    <row r="380" spans="1:33" x14ac:dyDescent="0.3">
      <c r="A380" s="123" t="s">
        <v>759</v>
      </c>
      <c r="B380" s="121" t="s">
        <v>760</v>
      </c>
      <c r="C380" s="121">
        <v>1</v>
      </c>
      <c r="D380" s="121">
        <v>0</v>
      </c>
      <c r="E380" s="124">
        <v>1288</v>
      </c>
      <c r="F380" s="124">
        <v>953</v>
      </c>
      <c r="G380" s="124">
        <v>2768</v>
      </c>
      <c r="H380" s="124">
        <v>395</v>
      </c>
      <c r="I380" s="124">
        <v>409</v>
      </c>
      <c r="J380" s="124">
        <v>447</v>
      </c>
      <c r="K380" s="124">
        <v>1251</v>
      </c>
      <c r="L380" s="128">
        <v>0.45200000000000001</v>
      </c>
      <c r="M380" s="124">
        <v>280</v>
      </c>
      <c r="N380" s="125">
        <v>33.868000000000002</v>
      </c>
      <c r="O380" s="124">
        <v>1</v>
      </c>
      <c r="P380" s="125">
        <v>0</v>
      </c>
      <c r="Q380" s="124">
        <v>0</v>
      </c>
      <c r="R380" s="124">
        <v>74</v>
      </c>
      <c r="S380" s="124">
        <v>39</v>
      </c>
      <c r="T380" s="124">
        <v>2019</v>
      </c>
      <c r="U380" s="124">
        <v>1995</v>
      </c>
      <c r="V380" s="124">
        <v>2007</v>
      </c>
      <c r="W380" s="124">
        <v>6021</v>
      </c>
      <c r="X380" s="124">
        <v>2007</v>
      </c>
      <c r="Y380" s="124">
        <v>129</v>
      </c>
      <c r="Z380" s="124">
        <v>129</v>
      </c>
      <c r="AA380" s="124">
        <v>120</v>
      </c>
      <c r="AB380" s="124">
        <v>378</v>
      </c>
      <c r="AC380" s="124">
        <v>126</v>
      </c>
      <c r="AD380" s="128">
        <v>6.2799999999999995E-2</v>
      </c>
      <c r="AE380" s="124">
        <v>39</v>
      </c>
      <c r="AF380" s="124">
        <v>359</v>
      </c>
      <c r="AG380" s="125">
        <v>0.376</v>
      </c>
    </row>
    <row r="381" spans="1:33" x14ac:dyDescent="0.3">
      <c r="A381" s="123" t="s">
        <v>761</v>
      </c>
      <c r="B381" s="121" t="s">
        <v>762</v>
      </c>
      <c r="C381" s="121">
        <v>1</v>
      </c>
      <c r="D381" s="121">
        <v>0</v>
      </c>
      <c r="E381" s="124">
        <v>9169</v>
      </c>
      <c r="F381" s="124">
        <v>7342</v>
      </c>
      <c r="G381" s="124">
        <v>21760</v>
      </c>
      <c r="H381" s="124">
        <v>5512</v>
      </c>
      <c r="I381" s="124">
        <v>5523</v>
      </c>
      <c r="J381" s="124">
        <v>5370</v>
      </c>
      <c r="K381" s="124">
        <v>16405</v>
      </c>
      <c r="L381" s="128">
        <v>0.75390000000000001</v>
      </c>
      <c r="M381" s="124">
        <v>3598</v>
      </c>
      <c r="N381" s="125">
        <v>27.916</v>
      </c>
      <c r="O381" s="124">
        <v>1</v>
      </c>
      <c r="P381" s="125">
        <v>0</v>
      </c>
      <c r="Q381" s="124">
        <v>0</v>
      </c>
      <c r="R381" s="124">
        <v>1240</v>
      </c>
      <c r="S381" s="124">
        <v>657</v>
      </c>
      <c r="T381" s="124">
        <v>7581</v>
      </c>
      <c r="U381" s="124">
        <v>7493</v>
      </c>
      <c r="V381" s="124">
        <v>7540</v>
      </c>
      <c r="W381" s="124">
        <v>22614</v>
      </c>
      <c r="X381" s="124">
        <v>7538</v>
      </c>
      <c r="Y381" s="124">
        <v>1241</v>
      </c>
      <c r="Z381" s="124">
        <v>1477</v>
      </c>
      <c r="AA381" s="124">
        <v>1315</v>
      </c>
      <c r="AB381" s="124">
        <v>4033</v>
      </c>
      <c r="AC381" s="124">
        <v>1344</v>
      </c>
      <c r="AD381" s="128">
        <v>0.17829999999999999</v>
      </c>
      <c r="AE381" s="124">
        <v>851</v>
      </c>
      <c r="AF381" s="124">
        <v>5107</v>
      </c>
      <c r="AG381" s="125">
        <v>0.69499999999999995</v>
      </c>
    </row>
    <row r="382" spans="1:33" x14ac:dyDescent="0.3">
      <c r="A382" s="123" t="s">
        <v>763</v>
      </c>
      <c r="B382" s="121" t="s">
        <v>764</v>
      </c>
      <c r="C382" s="121">
        <v>1</v>
      </c>
      <c r="D382" s="121">
        <v>0</v>
      </c>
      <c r="E382" s="124">
        <v>4752</v>
      </c>
      <c r="F382" s="124">
        <v>3558</v>
      </c>
      <c r="G382" s="124">
        <v>10305</v>
      </c>
      <c r="H382" s="124">
        <v>1099</v>
      </c>
      <c r="I382" s="124">
        <v>1085</v>
      </c>
      <c r="J382" s="124">
        <v>1162</v>
      </c>
      <c r="K382" s="124">
        <v>3346</v>
      </c>
      <c r="L382" s="128">
        <v>0.32469999999999999</v>
      </c>
      <c r="M382" s="124">
        <v>751</v>
      </c>
      <c r="N382" s="125">
        <v>114.048</v>
      </c>
      <c r="O382" s="124">
        <v>1</v>
      </c>
      <c r="P382" s="125">
        <v>0</v>
      </c>
      <c r="Q382" s="124">
        <v>0</v>
      </c>
      <c r="R382" s="124">
        <v>80</v>
      </c>
      <c r="S382" s="124">
        <v>42</v>
      </c>
      <c r="T382" s="124">
        <v>4035</v>
      </c>
      <c r="U382" s="124">
        <v>3988</v>
      </c>
      <c r="V382" s="124">
        <v>4014</v>
      </c>
      <c r="W382" s="124">
        <v>12037</v>
      </c>
      <c r="X382" s="124">
        <v>4012</v>
      </c>
      <c r="Y382" s="124">
        <v>317</v>
      </c>
      <c r="Z382" s="124">
        <v>334</v>
      </c>
      <c r="AA382" s="124">
        <v>290</v>
      </c>
      <c r="AB382" s="124">
        <v>941</v>
      </c>
      <c r="AC382" s="124">
        <v>314</v>
      </c>
      <c r="AD382" s="128">
        <v>7.8200000000000006E-2</v>
      </c>
      <c r="AE382" s="124">
        <v>181</v>
      </c>
      <c r="AF382" s="124">
        <v>975</v>
      </c>
      <c r="AG382" s="125">
        <v>0.27400000000000002</v>
      </c>
    </row>
    <row r="383" spans="1:33" x14ac:dyDescent="0.3">
      <c r="A383" s="123" t="s">
        <v>765</v>
      </c>
      <c r="B383" s="121" t="s">
        <v>766</v>
      </c>
      <c r="C383" s="121">
        <v>1</v>
      </c>
      <c r="D383" s="121">
        <v>0</v>
      </c>
      <c r="E383" s="124">
        <v>8483</v>
      </c>
      <c r="F383" s="124">
        <v>6412</v>
      </c>
      <c r="G383" s="124">
        <v>19279</v>
      </c>
      <c r="H383" s="124">
        <v>2514</v>
      </c>
      <c r="I383" s="124">
        <v>2774</v>
      </c>
      <c r="J383" s="124">
        <v>3051</v>
      </c>
      <c r="K383" s="124">
        <v>8339</v>
      </c>
      <c r="L383" s="128">
        <v>0.4325</v>
      </c>
      <c r="M383" s="124">
        <v>1803</v>
      </c>
      <c r="N383" s="125">
        <v>84.513999999999996</v>
      </c>
      <c r="O383" s="124">
        <v>1</v>
      </c>
      <c r="P383" s="125">
        <v>0</v>
      </c>
      <c r="Q383" s="124">
        <v>0</v>
      </c>
      <c r="R383" s="124">
        <v>850</v>
      </c>
      <c r="S383" s="124">
        <v>450</v>
      </c>
      <c r="T383" s="124">
        <v>8333</v>
      </c>
      <c r="U383" s="124">
        <v>8237</v>
      </c>
      <c r="V383" s="124">
        <v>8288</v>
      </c>
      <c r="W383" s="124">
        <v>24858</v>
      </c>
      <c r="X383" s="124">
        <v>8286</v>
      </c>
      <c r="Y383" s="124">
        <v>828</v>
      </c>
      <c r="Z383" s="124">
        <v>838</v>
      </c>
      <c r="AA383" s="124">
        <v>976</v>
      </c>
      <c r="AB383" s="124">
        <v>2642</v>
      </c>
      <c r="AC383" s="124">
        <v>881</v>
      </c>
      <c r="AD383" s="128">
        <v>0.10630000000000001</v>
      </c>
      <c r="AE383" s="124">
        <v>443</v>
      </c>
      <c r="AF383" s="124">
        <v>2698</v>
      </c>
      <c r="AG383" s="125">
        <v>0.42</v>
      </c>
    </row>
    <row r="384" spans="1:33" x14ac:dyDescent="0.3">
      <c r="A384" s="123" t="s">
        <v>767</v>
      </c>
      <c r="B384" s="121" t="s">
        <v>768</v>
      </c>
      <c r="C384" s="121">
        <v>1</v>
      </c>
      <c r="D384" s="121">
        <v>1</v>
      </c>
      <c r="E384" s="124">
        <v>309</v>
      </c>
      <c r="F384" s="124">
        <v>169</v>
      </c>
      <c r="G384" s="124">
        <v>505</v>
      </c>
      <c r="H384" s="124">
        <v>141</v>
      </c>
      <c r="I384" s="124">
        <v>131</v>
      </c>
      <c r="J384" s="124">
        <v>153</v>
      </c>
      <c r="K384" s="124">
        <v>425</v>
      </c>
      <c r="L384" s="128">
        <v>0.84160000000000001</v>
      </c>
      <c r="M384" s="124">
        <v>92</v>
      </c>
      <c r="N384" s="125">
        <v>1.2230000000000001</v>
      </c>
      <c r="O384" s="124">
        <v>0</v>
      </c>
      <c r="P384" s="125">
        <v>0</v>
      </c>
      <c r="Q384" s="124">
        <v>0</v>
      </c>
      <c r="R384" s="124">
        <v>137</v>
      </c>
      <c r="S384" s="124">
        <v>72</v>
      </c>
      <c r="T384" s="124">
        <v>12422</v>
      </c>
      <c r="U384" s="124">
        <v>12278</v>
      </c>
      <c r="V384" s="124">
        <v>12355</v>
      </c>
      <c r="W384" s="124">
        <v>37055</v>
      </c>
      <c r="X384" s="124">
        <v>12352</v>
      </c>
      <c r="Y384" s="124">
        <v>5711</v>
      </c>
      <c r="Z384" s="124">
        <v>6610</v>
      </c>
      <c r="AA384" s="124">
        <v>5586</v>
      </c>
      <c r="AB384" s="124">
        <v>17907</v>
      </c>
      <c r="AC384" s="124">
        <v>5969</v>
      </c>
      <c r="AD384" s="128">
        <v>0.48330000000000001</v>
      </c>
      <c r="AE384" s="124">
        <v>53</v>
      </c>
      <c r="AF384" s="124">
        <v>219</v>
      </c>
      <c r="AG384" s="125">
        <v>1.2949999999999999</v>
      </c>
    </row>
    <row r="385" spans="1:33" x14ac:dyDescent="0.3">
      <c r="A385" s="123" t="s">
        <v>769</v>
      </c>
      <c r="B385" s="121" t="s">
        <v>770</v>
      </c>
      <c r="C385" s="121">
        <v>1</v>
      </c>
      <c r="D385" s="121">
        <v>0</v>
      </c>
      <c r="E385" s="124">
        <v>5242</v>
      </c>
      <c r="F385" s="124">
        <v>4182</v>
      </c>
      <c r="G385" s="124">
        <v>12180</v>
      </c>
      <c r="H385" s="124">
        <v>1588</v>
      </c>
      <c r="I385" s="124">
        <v>1768</v>
      </c>
      <c r="J385" s="124">
        <v>1797</v>
      </c>
      <c r="K385" s="124">
        <v>5153</v>
      </c>
      <c r="L385" s="128">
        <v>0.42309999999999998</v>
      </c>
      <c r="M385" s="124">
        <v>1150</v>
      </c>
      <c r="N385" s="125">
        <v>80.230999999999995</v>
      </c>
      <c r="O385" s="124">
        <v>1</v>
      </c>
      <c r="P385" s="125">
        <v>0</v>
      </c>
      <c r="Q385" s="124">
        <v>0</v>
      </c>
      <c r="R385" s="124">
        <v>90</v>
      </c>
      <c r="S385" s="124">
        <v>47</v>
      </c>
      <c r="T385" s="124">
        <v>4869</v>
      </c>
      <c r="U385" s="124">
        <v>4813</v>
      </c>
      <c r="V385" s="124">
        <v>4843</v>
      </c>
      <c r="W385" s="124">
        <v>14525</v>
      </c>
      <c r="X385" s="124">
        <v>4842</v>
      </c>
      <c r="Y385" s="124">
        <v>404</v>
      </c>
      <c r="Z385" s="124">
        <v>435</v>
      </c>
      <c r="AA385" s="124">
        <v>409</v>
      </c>
      <c r="AB385" s="124">
        <v>1248</v>
      </c>
      <c r="AC385" s="124">
        <v>416</v>
      </c>
      <c r="AD385" s="128">
        <v>8.5900000000000004E-2</v>
      </c>
      <c r="AE385" s="124">
        <v>234</v>
      </c>
      <c r="AF385" s="124">
        <v>1433</v>
      </c>
      <c r="AG385" s="125">
        <v>0.34200000000000003</v>
      </c>
    </row>
    <row r="386" spans="1:33" x14ac:dyDescent="0.3">
      <c r="A386" s="123" t="s">
        <v>771</v>
      </c>
      <c r="B386" s="121" t="s">
        <v>772</v>
      </c>
      <c r="C386" s="121">
        <v>1</v>
      </c>
      <c r="D386" s="121">
        <v>0</v>
      </c>
      <c r="E386" s="124">
        <v>13323</v>
      </c>
      <c r="F386" s="124">
        <v>10627</v>
      </c>
      <c r="G386" s="124">
        <v>31459</v>
      </c>
      <c r="H386" s="124">
        <v>6536</v>
      </c>
      <c r="I386" s="124">
        <v>6645</v>
      </c>
      <c r="J386" s="124">
        <v>6408</v>
      </c>
      <c r="K386" s="124">
        <v>19589</v>
      </c>
      <c r="L386" s="128">
        <v>0.62270000000000003</v>
      </c>
      <c r="M386" s="124">
        <v>4301</v>
      </c>
      <c r="N386" s="125">
        <v>37.322000000000003</v>
      </c>
      <c r="O386" s="124">
        <v>1</v>
      </c>
      <c r="P386" s="125">
        <v>0</v>
      </c>
      <c r="Q386" s="124">
        <v>0</v>
      </c>
      <c r="R386" s="124">
        <v>1950</v>
      </c>
      <c r="S386" s="124">
        <v>1033</v>
      </c>
      <c r="T386" s="124">
        <v>11465</v>
      </c>
      <c r="U386" s="124">
        <v>11332</v>
      </c>
      <c r="V386" s="124">
        <v>11403</v>
      </c>
      <c r="W386" s="124">
        <v>34200</v>
      </c>
      <c r="X386" s="124">
        <v>11400</v>
      </c>
      <c r="Y386" s="124">
        <v>2214</v>
      </c>
      <c r="Z386" s="124">
        <v>2395</v>
      </c>
      <c r="AA386" s="124">
        <v>2013</v>
      </c>
      <c r="AB386" s="124">
        <v>6622</v>
      </c>
      <c r="AC386" s="124">
        <v>2207</v>
      </c>
      <c r="AD386" s="128">
        <v>0.19359999999999999</v>
      </c>
      <c r="AE386" s="124">
        <v>1337</v>
      </c>
      <c r="AF386" s="124">
        <v>6673</v>
      </c>
      <c r="AG386" s="125">
        <v>0.627</v>
      </c>
    </row>
    <row r="387" spans="1:33" x14ac:dyDescent="0.3">
      <c r="A387" s="123" t="s">
        <v>773</v>
      </c>
      <c r="B387" s="121" t="s">
        <v>774</v>
      </c>
      <c r="C387" s="121">
        <v>1</v>
      </c>
      <c r="D387" s="121">
        <v>0</v>
      </c>
      <c r="E387" s="124">
        <v>3257</v>
      </c>
      <c r="F387" s="124">
        <v>2359</v>
      </c>
      <c r="G387" s="124">
        <v>7002</v>
      </c>
      <c r="H387" s="124">
        <v>1415</v>
      </c>
      <c r="I387" s="124">
        <v>1412</v>
      </c>
      <c r="J387" s="124">
        <v>1403</v>
      </c>
      <c r="K387" s="124">
        <v>4230</v>
      </c>
      <c r="L387" s="128">
        <v>0.60409999999999997</v>
      </c>
      <c r="M387" s="124">
        <v>926</v>
      </c>
      <c r="N387" s="125">
        <v>104.63500000000001</v>
      </c>
      <c r="O387" s="124">
        <v>1</v>
      </c>
      <c r="P387" s="125">
        <v>4.8000000000000001E-2</v>
      </c>
      <c r="Q387" s="124">
        <v>113</v>
      </c>
      <c r="R387" s="124">
        <v>75</v>
      </c>
      <c r="S387" s="124">
        <v>39</v>
      </c>
      <c r="T387" s="124">
        <v>2759</v>
      </c>
      <c r="U387" s="124">
        <v>2725</v>
      </c>
      <c r="V387" s="124">
        <v>2745</v>
      </c>
      <c r="W387" s="124">
        <v>8229</v>
      </c>
      <c r="X387" s="124">
        <v>2743</v>
      </c>
      <c r="Y387" s="124">
        <v>581</v>
      </c>
      <c r="Z387" s="124">
        <v>623</v>
      </c>
      <c r="AA387" s="124">
        <v>559</v>
      </c>
      <c r="AB387" s="124">
        <v>1763</v>
      </c>
      <c r="AC387" s="124">
        <v>588</v>
      </c>
      <c r="AD387" s="128">
        <v>0.2142</v>
      </c>
      <c r="AE387" s="124">
        <v>328</v>
      </c>
      <c r="AF387" s="124">
        <v>1408</v>
      </c>
      <c r="AG387" s="125">
        <v>0.59599999999999997</v>
      </c>
    </row>
    <row r="388" spans="1:33" x14ac:dyDescent="0.3">
      <c r="A388" s="123" t="s">
        <v>775</v>
      </c>
      <c r="B388" s="121" t="s">
        <v>776</v>
      </c>
      <c r="C388" s="121">
        <v>1</v>
      </c>
      <c r="D388" s="121">
        <v>0</v>
      </c>
      <c r="E388" s="124">
        <v>246</v>
      </c>
      <c r="F388" s="124">
        <v>186</v>
      </c>
      <c r="G388" s="124">
        <v>611</v>
      </c>
      <c r="H388" s="124">
        <v>68</v>
      </c>
      <c r="I388" s="124">
        <v>70</v>
      </c>
      <c r="J388" s="124">
        <v>80</v>
      </c>
      <c r="K388" s="124">
        <v>218</v>
      </c>
      <c r="L388" s="128">
        <v>0.35680000000000001</v>
      </c>
      <c r="M388" s="124">
        <v>43</v>
      </c>
      <c r="N388" s="125">
        <v>25.53</v>
      </c>
      <c r="O388" s="124">
        <v>1</v>
      </c>
      <c r="P388" s="125">
        <v>0.34799999999999998</v>
      </c>
      <c r="Q388" s="124">
        <v>65</v>
      </c>
      <c r="R388" s="124">
        <v>13</v>
      </c>
      <c r="S388" s="124">
        <v>6</v>
      </c>
      <c r="T388" s="124">
        <v>337</v>
      </c>
      <c r="U388" s="124">
        <v>333</v>
      </c>
      <c r="V388" s="124">
        <v>335</v>
      </c>
      <c r="W388" s="124">
        <v>1005</v>
      </c>
      <c r="X388" s="124">
        <v>335</v>
      </c>
      <c r="Y388" s="124">
        <v>24</v>
      </c>
      <c r="Z388" s="124">
        <v>27</v>
      </c>
      <c r="AA388" s="124">
        <v>17</v>
      </c>
      <c r="AB388" s="124">
        <v>68</v>
      </c>
      <c r="AC388" s="124">
        <v>23</v>
      </c>
      <c r="AD388" s="128">
        <v>6.7699999999999996E-2</v>
      </c>
      <c r="AE388" s="124">
        <v>8</v>
      </c>
      <c r="AF388" s="124">
        <v>124</v>
      </c>
      <c r="AG388" s="125">
        <v>0.66600000000000004</v>
      </c>
    </row>
    <row r="389" spans="1:33" x14ac:dyDescent="0.3">
      <c r="A389" s="123" t="s">
        <v>777</v>
      </c>
      <c r="B389" s="121" t="s">
        <v>778</v>
      </c>
      <c r="C389" s="121">
        <v>1</v>
      </c>
      <c r="D389" s="121">
        <v>0</v>
      </c>
      <c r="E389" s="124">
        <v>4439</v>
      </c>
      <c r="F389" s="124">
        <v>3723</v>
      </c>
      <c r="G389" s="124">
        <v>11052</v>
      </c>
      <c r="H389" s="124">
        <v>724</v>
      </c>
      <c r="I389" s="124">
        <v>770</v>
      </c>
      <c r="J389" s="124">
        <v>798</v>
      </c>
      <c r="K389" s="124">
        <v>2292</v>
      </c>
      <c r="L389" s="128">
        <v>0.2074</v>
      </c>
      <c r="M389" s="124">
        <v>502</v>
      </c>
      <c r="N389" s="125">
        <v>75.813000000000002</v>
      </c>
      <c r="O389" s="124">
        <v>1</v>
      </c>
      <c r="P389" s="125">
        <v>0</v>
      </c>
      <c r="Q389" s="124">
        <v>0</v>
      </c>
      <c r="R389" s="124">
        <v>52</v>
      </c>
      <c r="S389" s="124">
        <v>27</v>
      </c>
      <c r="T389" s="124">
        <v>4154</v>
      </c>
      <c r="U389" s="124">
        <v>4106</v>
      </c>
      <c r="V389" s="124">
        <v>4132</v>
      </c>
      <c r="W389" s="124">
        <v>12392</v>
      </c>
      <c r="X389" s="124">
        <v>4131</v>
      </c>
      <c r="Y389" s="124">
        <v>248</v>
      </c>
      <c r="Z389" s="124">
        <v>242</v>
      </c>
      <c r="AA389" s="124">
        <v>212</v>
      </c>
      <c r="AB389" s="124">
        <v>702</v>
      </c>
      <c r="AC389" s="124">
        <v>234</v>
      </c>
      <c r="AD389" s="128">
        <v>5.6599999999999998E-2</v>
      </c>
      <c r="AE389" s="124">
        <v>137</v>
      </c>
      <c r="AF389" s="124">
        <v>668</v>
      </c>
      <c r="AG389" s="125">
        <v>0.17899999999999999</v>
      </c>
    </row>
    <row r="390" spans="1:33" x14ac:dyDescent="0.3">
      <c r="A390" s="123" t="s">
        <v>779</v>
      </c>
      <c r="B390" s="121" t="s">
        <v>780</v>
      </c>
      <c r="C390" s="121">
        <v>1</v>
      </c>
      <c r="D390" s="121">
        <v>0</v>
      </c>
      <c r="E390" s="124">
        <v>922</v>
      </c>
      <c r="F390" s="124">
        <v>415</v>
      </c>
      <c r="G390" s="124">
        <v>1301</v>
      </c>
      <c r="H390" s="124">
        <v>116</v>
      </c>
      <c r="I390" s="124">
        <v>129</v>
      </c>
      <c r="J390" s="124">
        <v>147</v>
      </c>
      <c r="K390" s="124">
        <v>392</v>
      </c>
      <c r="L390" s="128">
        <v>0.30130000000000001</v>
      </c>
      <c r="M390" s="124">
        <v>81</v>
      </c>
      <c r="N390" s="125">
        <v>14.117000000000001</v>
      </c>
      <c r="O390" s="124">
        <v>0</v>
      </c>
      <c r="P390" s="125">
        <v>0</v>
      </c>
      <c r="Q390" s="124">
        <v>0</v>
      </c>
      <c r="R390" s="124">
        <v>12</v>
      </c>
      <c r="S390" s="124">
        <v>6</v>
      </c>
      <c r="T390" s="124">
        <v>797</v>
      </c>
      <c r="U390" s="124">
        <v>788</v>
      </c>
      <c r="V390" s="124">
        <v>793</v>
      </c>
      <c r="W390" s="124">
        <v>2378</v>
      </c>
      <c r="X390" s="124">
        <v>793</v>
      </c>
      <c r="Y390" s="124">
        <v>65</v>
      </c>
      <c r="Z390" s="124">
        <v>60</v>
      </c>
      <c r="AA390" s="124">
        <v>62</v>
      </c>
      <c r="AB390" s="124">
        <v>187</v>
      </c>
      <c r="AC390" s="124">
        <v>62</v>
      </c>
      <c r="AD390" s="128">
        <v>7.8600000000000003E-2</v>
      </c>
      <c r="AE390" s="124">
        <v>21</v>
      </c>
      <c r="AF390" s="124">
        <v>109</v>
      </c>
      <c r="AG390" s="125">
        <v>0.26200000000000001</v>
      </c>
    </row>
    <row r="391" spans="1:33" x14ac:dyDescent="0.3">
      <c r="A391" s="123" t="s">
        <v>781</v>
      </c>
      <c r="B391" s="121" t="s">
        <v>782</v>
      </c>
      <c r="C391" s="121">
        <v>1</v>
      </c>
      <c r="D391" s="121">
        <v>0</v>
      </c>
      <c r="E391" s="124">
        <v>861</v>
      </c>
      <c r="F391" s="124">
        <v>711</v>
      </c>
      <c r="G391" s="124">
        <v>2109</v>
      </c>
      <c r="H391" s="124">
        <v>218</v>
      </c>
      <c r="I391" s="124">
        <v>248</v>
      </c>
      <c r="J391" s="124">
        <v>266</v>
      </c>
      <c r="K391" s="124">
        <v>732</v>
      </c>
      <c r="L391" s="128">
        <v>0.34710000000000002</v>
      </c>
      <c r="M391" s="124">
        <v>160</v>
      </c>
      <c r="N391" s="125">
        <v>21.1</v>
      </c>
      <c r="O391" s="124">
        <v>1</v>
      </c>
      <c r="P391" s="125">
        <v>0</v>
      </c>
      <c r="Q391" s="124">
        <v>0</v>
      </c>
      <c r="R391" s="124">
        <v>55</v>
      </c>
      <c r="S391" s="124">
        <v>29</v>
      </c>
      <c r="T391" s="124">
        <v>859</v>
      </c>
      <c r="U391" s="124">
        <v>849</v>
      </c>
      <c r="V391" s="124">
        <v>854</v>
      </c>
      <c r="W391" s="124">
        <v>2562</v>
      </c>
      <c r="X391" s="124">
        <v>854</v>
      </c>
      <c r="Y391" s="124">
        <v>70</v>
      </c>
      <c r="Z391" s="124">
        <v>82</v>
      </c>
      <c r="AA391" s="124">
        <v>71</v>
      </c>
      <c r="AB391" s="124">
        <v>223</v>
      </c>
      <c r="AC391" s="124">
        <v>74</v>
      </c>
      <c r="AD391" s="128">
        <v>8.6999999999999994E-2</v>
      </c>
      <c r="AE391" s="124">
        <v>40</v>
      </c>
      <c r="AF391" s="124">
        <v>230</v>
      </c>
      <c r="AG391" s="125">
        <v>0.32300000000000001</v>
      </c>
    </row>
    <row r="392" spans="1:33" x14ac:dyDescent="0.3">
      <c r="A392" s="123" t="s">
        <v>783</v>
      </c>
      <c r="B392" s="121" t="s">
        <v>784</v>
      </c>
      <c r="C392" s="121">
        <v>1</v>
      </c>
      <c r="D392" s="121">
        <v>0</v>
      </c>
      <c r="E392" s="124">
        <v>1930</v>
      </c>
      <c r="F392" s="124">
        <v>1657</v>
      </c>
      <c r="G392" s="124">
        <v>5020</v>
      </c>
      <c r="H392" s="124">
        <v>959</v>
      </c>
      <c r="I392" s="124">
        <v>1051</v>
      </c>
      <c r="J392" s="124">
        <v>1018</v>
      </c>
      <c r="K392" s="124">
        <v>3028</v>
      </c>
      <c r="L392" s="128">
        <v>0.60319999999999996</v>
      </c>
      <c r="M392" s="124">
        <v>650</v>
      </c>
      <c r="N392" s="125">
        <v>129.87799999999999</v>
      </c>
      <c r="O392" s="124">
        <v>1</v>
      </c>
      <c r="P392" s="125">
        <v>0.24</v>
      </c>
      <c r="Q392" s="124">
        <v>398</v>
      </c>
      <c r="R392" s="124">
        <v>51</v>
      </c>
      <c r="S392" s="124">
        <v>27</v>
      </c>
      <c r="T392" s="124">
        <v>1841</v>
      </c>
      <c r="U392" s="124">
        <v>1809</v>
      </c>
      <c r="V392" s="124">
        <v>1794</v>
      </c>
      <c r="W392" s="124">
        <v>5444</v>
      </c>
      <c r="X392" s="124">
        <v>1815</v>
      </c>
      <c r="Y392" s="124">
        <v>412</v>
      </c>
      <c r="Z392" s="124">
        <v>379</v>
      </c>
      <c r="AA392" s="124">
        <v>279</v>
      </c>
      <c r="AB392" s="124">
        <v>1070</v>
      </c>
      <c r="AC392" s="124">
        <v>357</v>
      </c>
      <c r="AD392" s="128">
        <v>0.19650000000000001</v>
      </c>
      <c r="AE392" s="124">
        <v>212</v>
      </c>
      <c r="AF392" s="124">
        <v>1288</v>
      </c>
      <c r="AG392" s="125">
        <v>0.77700000000000002</v>
      </c>
    </row>
    <row r="393" spans="1:33" x14ac:dyDescent="0.3">
      <c r="A393" s="123" t="s">
        <v>785</v>
      </c>
      <c r="B393" s="121" t="s">
        <v>786</v>
      </c>
      <c r="C393" s="121">
        <v>1</v>
      </c>
      <c r="D393" s="121">
        <v>0</v>
      </c>
      <c r="E393" s="124">
        <v>779</v>
      </c>
      <c r="F393" s="124">
        <v>669</v>
      </c>
      <c r="G393" s="124">
        <v>1991</v>
      </c>
      <c r="H393" s="124">
        <v>356</v>
      </c>
      <c r="I393" s="124">
        <v>355</v>
      </c>
      <c r="J393" s="124">
        <v>340</v>
      </c>
      <c r="K393" s="124">
        <v>1051</v>
      </c>
      <c r="L393" s="128">
        <v>0.52790000000000004</v>
      </c>
      <c r="M393" s="124">
        <v>230</v>
      </c>
      <c r="N393" s="125">
        <v>64.546999999999997</v>
      </c>
      <c r="O393" s="124">
        <v>1</v>
      </c>
      <c r="P393" s="125">
        <v>0.28699999999999998</v>
      </c>
      <c r="Q393" s="124">
        <v>192</v>
      </c>
      <c r="R393" s="124">
        <v>1</v>
      </c>
      <c r="S393" s="124">
        <v>0</v>
      </c>
      <c r="T393" s="124">
        <v>742</v>
      </c>
      <c r="U393" s="124">
        <v>727</v>
      </c>
      <c r="V393" s="124">
        <v>723</v>
      </c>
      <c r="W393" s="124">
        <v>2192</v>
      </c>
      <c r="X393" s="124">
        <v>731</v>
      </c>
      <c r="Y393" s="124">
        <v>82</v>
      </c>
      <c r="Z393" s="124">
        <v>80</v>
      </c>
      <c r="AA393" s="124">
        <v>81</v>
      </c>
      <c r="AB393" s="124">
        <v>243</v>
      </c>
      <c r="AC393" s="124">
        <v>81</v>
      </c>
      <c r="AD393" s="128">
        <v>0.1109</v>
      </c>
      <c r="AE393" s="124">
        <v>48</v>
      </c>
      <c r="AF393" s="124">
        <v>472</v>
      </c>
      <c r="AG393" s="125">
        <v>0.70499999999999996</v>
      </c>
    </row>
    <row r="394" spans="1:33" x14ac:dyDescent="0.3">
      <c r="A394" s="123" t="s">
        <v>787</v>
      </c>
      <c r="B394" s="121" t="s">
        <v>788</v>
      </c>
      <c r="C394" s="121">
        <v>1</v>
      </c>
      <c r="D394" s="121">
        <v>0</v>
      </c>
      <c r="E394" s="124">
        <v>1109</v>
      </c>
      <c r="F394" s="124">
        <v>901</v>
      </c>
      <c r="G394" s="124">
        <v>2758</v>
      </c>
      <c r="H394" s="124">
        <v>556</v>
      </c>
      <c r="I394" s="124">
        <v>571</v>
      </c>
      <c r="J394" s="124">
        <v>570</v>
      </c>
      <c r="K394" s="124">
        <v>1697</v>
      </c>
      <c r="L394" s="128">
        <v>0.61529999999999996</v>
      </c>
      <c r="M394" s="124">
        <v>360</v>
      </c>
      <c r="N394" s="125">
        <v>56.423999999999999</v>
      </c>
      <c r="O394" s="124">
        <v>1</v>
      </c>
      <c r="P394" s="125">
        <v>0.17699999999999999</v>
      </c>
      <c r="Q394" s="124">
        <v>159</v>
      </c>
      <c r="R394" s="124">
        <v>7</v>
      </c>
      <c r="S394" s="124">
        <v>3</v>
      </c>
      <c r="T394" s="124">
        <v>990</v>
      </c>
      <c r="U394" s="124">
        <v>973</v>
      </c>
      <c r="V394" s="124">
        <v>964</v>
      </c>
      <c r="W394" s="124">
        <v>2927</v>
      </c>
      <c r="X394" s="124">
        <v>976</v>
      </c>
      <c r="Y394" s="124">
        <v>180</v>
      </c>
      <c r="Z394" s="124">
        <v>148</v>
      </c>
      <c r="AA394" s="124">
        <v>151</v>
      </c>
      <c r="AB394" s="124">
        <v>479</v>
      </c>
      <c r="AC394" s="124">
        <v>160</v>
      </c>
      <c r="AD394" s="128">
        <v>0.1636</v>
      </c>
      <c r="AE394" s="124">
        <v>96</v>
      </c>
      <c r="AF394" s="124">
        <v>620</v>
      </c>
      <c r="AG394" s="125">
        <v>0.68799999999999994</v>
      </c>
    </row>
    <row r="395" spans="1:33" x14ac:dyDescent="0.3">
      <c r="A395" s="123" t="s">
        <v>789</v>
      </c>
      <c r="B395" s="121" t="s">
        <v>790</v>
      </c>
      <c r="C395" s="121">
        <v>1</v>
      </c>
      <c r="D395" s="121">
        <v>0</v>
      </c>
      <c r="E395" s="124">
        <v>1553</v>
      </c>
      <c r="F395" s="124">
        <v>1314</v>
      </c>
      <c r="G395" s="124">
        <v>3917</v>
      </c>
      <c r="H395" s="124">
        <v>763</v>
      </c>
      <c r="I395" s="124">
        <v>734</v>
      </c>
      <c r="J395" s="124">
        <v>703</v>
      </c>
      <c r="K395" s="124">
        <v>2200</v>
      </c>
      <c r="L395" s="128">
        <v>0.56169999999999998</v>
      </c>
      <c r="M395" s="124">
        <v>480</v>
      </c>
      <c r="N395" s="125">
        <v>85.253</v>
      </c>
      <c r="O395" s="124">
        <v>1</v>
      </c>
      <c r="P395" s="125">
        <v>0.188</v>
      </c>
      <c r="Q395" s="124">
        <v>247</v>
      </c>
      <c r="R395" s="124">
        <v>13</v>
      </c>
      <c r="S395" s="124">
        <v>6</v>
      </c>
      <c r="T395" s="124">
        <v>1537</v>
      </c>
      <c r="U395" s="124">
        <v>1511</v>
      </c>
      <c r="V395" s="124">
        <v>1498</v>
      </c>
      <c r="W395" s="124">
        <v>4546</v>
      </c>
      <c r="X395" s="124">
        <v>1515</v>
      </c>
      <c r="Y395" s="124">
        <v>315</v>
      </c>
      <c r="Z395" s="124">
        <v>227</v>
      </c>
      <c r="AA395" s="124">
        <v>233</v>
      </c>
      <c r="AB395" s="124">
        <v>775</v>
      </c>
      <c r="AC395" s="124">
        <v>258</v>
      </c>
      <c r="AD395" s="128">
        <v>0.17050000000000001</v>
      </c>
      <c r="AE395" s="124">
        <v>146</v>
      </c>
      <c r="AF395" s="124">
        <v>881</v>
      </c>
      <c r="AG395" s="125">
        <v>0.67</v>
      </c>
    </row>
    <row r="396" spans="1:33" x14ac:dyDescent="0.3">
      <c r="A396" s="123" t="s">
        <v>791</v>
      </c>
      <c r="B396" s="121" t="s">
        <v>792</v>
      </c>
      <c r="C396" s="121">
        <v>1</v>
      </c>
      <c r="D396" s="121">
        <v>0</v>
      </c>
      <c r="E396" s="124">
        <v>711</v>
      </c>
      <c r="F396" s="124">
        <v>565</v>
      </c>
      <c r="G396" s="124">
        <v>1633</v>
      </c>
      <c r="H396" s="124">
        <v>312</v>
      </c>
      <c r="I396" s="124">
        <v>326</v>
      </c>
      <c r="J396" s="124">
        <v>329</v>
      </c>
      <c r="K396" s="124">
        <v>967</v>
      </c>
      <c r="L396" s="128">
        <v>0.59219999999999995</v>
      </c>
      <c r="M396" s="124">
        <v>217</v>
      </c>
      <c r="N396" s="125">
        <v>64.593000000000004</v>
      </c>
      <c r="O396" s="124">
        <v>1</v>
      </c>
      <c r="P396" s="125">
        <v>0.31900000000000001</v>
      </c>
      <c r="Q396" s="124">
        <v>180</v>
      </c>
      <c r="R396" s="124">
        <v>0</v>
      </c>
      <c r="S396" s="124">
        <v>0</v>
      </c>
      <c r="T396" s="124">
        <v>697</v>
      </c>
      <c r="U396" s="124">
        <v>685</v>
      </c>
      <c r="V396" s="124">
        <v>679</v>
      </c>
      <c r="W396" s="124">
        <v>2061</v>
      </c>
      <c r="X396" s="124">
        <v>687</v>
      </c>
      <c r="Y396" s="124">
        <v>140</v>
      </c>
      <c r="Z396" s="124">
        <v>104</v>
      </c>
      <c r="AA396" s="124">
        <v>94</v>
      </c>
      <c r="AB396" s="124">
        <v>338</v>
      </c>
      <c r="AC396" s="124">
        <v>113</v>
      </c>
      <c r="AD396" s="128">
        <v>0.16400000000000001</v>
      </c>
      <c r="AE396" s="124">
        <v>60</v>
      </c>
      <c r="AF396" s="124">
        <v>458</v>
      </c>
      <c r="AG396" s="125">
        <v>0.81</v>
      </c>
    </row>
    <row r="397" spans="1:33" x14ac:dyDescent="0.3">
      <c r="A397" s="123" t="s">
        <v>793</v>
      </c>
      <c r="B397" s="121" t="s">
        <v>794</v>
      </c>
      <c r="C397" s="121">
        <v>1</v>
      </c>
      <c r="D397" s="121">
        <v>0</v>
      </c>
      <c r="E397" s="124">
        <v>1229</v>
      </c>
      <c r="F397" s="124">
        <v>971</v>
      </c>
      <c r="G397" s="124">
        <v>2962</v>
      </c>
      <c r="H397" s="124">
        <v>583</v>
      </c>
      <c r="I397" s="124">
        <v>644</v>
      </c>
      <c r="J397" s="124">
        <v>568</v>
      </c>
      <c r="K397" s="124">
        <v>1795</v>
      </c>
      <c r="L397" s="128">
        <v>0.60599999999999998</v>
      </c>
      <c r="M397" s="124">
        <v>382</v>
      </c>
      <c r="N397" s="125">
        <v>173.226</v>
      </c>
      <c r="O397" s="124">
        <v>1</v>
      </c>
      <c r="P397" s="125">
        <v>0.38100000000000001</v>
      </c>
      <c r="Q397" s="124">
        <v>370</v>
      </c>
      <c r="R397" s="124">
        <v>0</v>
      </c>
      <c r="S397" s="124">
        <v>0</v>
      </c>
      <c r="T397" s="124">
        <v>1237</v>
      </c>
      <c r="U397" s="124">
        <v>1217</v>
      </c>
      <c r="V397" s="124">
        <v>1224</v>
      </c>
      <c r="W397" s="124">
        <v>3678</v>
      </c>
      <c r="X397" s="124">
        <v>1226</v>
      </c>
      <c r="Y397" s="124">
        <v>298</v>
      </c>
      <c r="Z397" s="124">
        <v>192</v>
      </c>
      <c r="AA397" s="124">
        <v>209</v>
      </c>
      <c r="AB397" s="124">
        <v>699</v>
      </c>
      <c r="AC397" s="124">
        <v>233</v>
      </c>
      <c r="AD397" s="128">
        <v>0.19</v>
      </c>
      <c r="AE397" s="124">
        <v>120</v>
      </c>
      <c r="AF397" s="124">
        <v>873</v>
      </c>
      <c r="AG397" s="125">
        <v>0.89900000000000002</v>
      </c>
    </row>
    <row r="398" spans="1:33" x14ac:dyDescent="0.3">
      <c r="A398" s="123" t="s">
        <v>795</v>
      </c>
      <c r="B398" s="121" t="s">
        <v>796</v>
      </c>
      <c r="C398" s="121">
        <v>1</v>
      </c>
      <c r="D398" s="121">
        <v>0</v>
      </c>
      <c r="E398" s="124">
        <v>3605</v>
      </c>
      <c r="F398" s="124">
        <v>3036</v>
      </c>
      <c r="G398" s="124">
        <v>9317</v>
      </c>
      <c r="H398" s="124">
        <v>1868</v>
      </c>
      <c r="I398" s="124">
        <v>1946</v>
      </c>
      <c r="J398" s="124">
        <v>1902</v>
      </c>
      <c r="K398" s="124">
        <v>5716</v>
      </c>
      <c r="L398" s="128">
        <v>0.61350000000000005</v>
      </c>
      <c r="M398" s="124">
        <v>1211</v>
      </c>
      <c r="N398" s="125">
        <v>68.878</v>
      </c>
      <c r="O398" s="124">
        <v>1</v>
      </c>
      <c r="P398" s="125">
        <v>0</v>
      </c>
      <c r="Q398" s="124">
        <v>0</v>
      </c>
      <c r="R398" s="124">
        <v>40</v>
      </c>
      <c r="S398" s="124">
        <v>21</v>
      </c>
      <c r="T398" s="124">
        <v>3369</v>
      </c>
      <c r="U398" s="124">
        <v>3316</v>
      </c>
      <c r="V398" s="124">
        <v>3333</v>
      </c>
      <c r="W398" s="124">
        <v>10018</v>
      </c>
      <c r="X398" s="124">
        <v>3339</v>
      </c>
      <c r="Y398" s="124">
        <v>768</v>
      </c>
      <c r="Z398" s="124">
        <v>660</v>
      </c>
      <c r="AA398" s="124">
        <v>632</v>
      </c>
      <c r="AB398" s="124">
        <v>2060</v>
      </c>
      <c r="AC398" s="124">
        <v>687</v>
      </c>
      <c r="AD398" s="128">
        <v>0.2056</v>
      </c>
      <c r="AE398" s="124">
        <v>406</v>
      </c>
      <c r="AF398" s="124">
        <v>1639</v>
      </c>
      <c r="AG398" s="125">
        <v>0.53900000000000003</v>
      </c>
    </row>
    <row r="399" spans="1:33" x14ac:dyDescent="0.3">
      <c r="A399" s="123" t="s">
        <v>797</v>
      </c>
      <c r="B399" s="121" t="s">
        <v>798</v>
      </c>
      <c r="C399" s="121">
        <v>1</v>
      </c>
      <c r="D399" s="121">
        <v>0</v>
      </c>
      <c r="E399" s="124">
        <v>1428</v>
      </c>
      <c r="F399" s="124">
        <v>1164</v>
      </c>
      <c r="G399" s="124">
        <v>3432</v>
      </c>
      <c r="H399" s="124">
        <v>839</v>
      </c>
      <c r="I399" s="124">
        <v>860</v>
      </c>
      <c r="J399" s="124">
        <v>844</v>
      </c>
      <c r="K399" s="124">
        <v>2543</v>
      </c>
      <c r="L399" s="128">
        <v>0.74099999999999999</v>
      </c>
      <c r="M399" s="124">
        <v>561</v>
      </c>
      <c r="N399" s="125">
        <v>84.096000000000004</v>
      </c>
      <c r="O399" s="124">
        <v>1</v>
      </c>
      <c r="P399" s="125">
        <v>0.219</v>
      </c>
      <c r="Q399" s="124">
        <v>255</v>
      </c>
      <c r="R399" s="124">
        <v>6</v>
      </c>
      <c r="S399" s="124">
        <v>3</v>
      </c>
      <c r="T399" s="124">
        <v>1359</v>
      </c>
      <c r="U399" s="124">
        <v>1337</v>
      </c>
      <c r="V399" s="124">
        <v>1344</v>
      </c>
      <c r="W399" s="124">
        <v>4040</v>
      </c>
      <c r="X399" s="124">
        <v>1347</v>
      </c>
      <c r="Y399" s="124">
        <v>341</v>
      </c>
      <c r="Z399" s="124">
        <v>360</v>
      </c>
      <c r="AA399" s="124">
        <v>295</v>
      </c>
      <c r="AB399" s="124">
        <v>996</v>
      </c>
      <c r="AC399" s="124">
        <v>332</v>
      </c>
      <c r="AD399" s="128">
        <v>0.2465</v>
      </c>
      <c r="AE399" s="124">
        <v>187</v>
      </c>
      <c r="AF399" s="124">
        <v>1007</v>
      </c>
      <c r="AG399" s="125">
        <v>0.86499999999999999</v>
      </c>
    </row>
    <row r="400" spans="1:33" x14ac:dyDescent="0.3">
      <c r="A400" s="123" t="s">
        <v>799</v>
      </c>
      <c r="B400" s="121" t="s">
        <v>800</v>
      </c>
      <c r="C400" s="121">
        <v>1</v>
      </c>
      <c r="D400" s="121">
        <v>0</v>
      </c>
      <c r="E400" s="124">
        <v>4105</v>
      </c>
      <c r="F400" s="124">
        <v>3361</v>
      </c>
      <c r="G400" s="124">
        <v>10288</v>
      </c>
      <c r="H400" s="124">
        <v>1654</v>
      </c>
      <c r="I400" s="124">
        <v>1704</v>
      </c>
      <c r="J400" s="124">
        <v>1676</v>
      </c>
      <c r="K400" s="124">
        <v>5034</v>
      </c>
      <c r="L400" s="128">
        <v>0.48930000000000001</v>
      </c>
      <c r="M400" s="124">
        <v>1069</v>
      </c>
      <c r="N400" s="125">
        <v>207.88300000000001</v>
      </c>
      <c r="O400" s="124">
        <v>1</v>
      </c>
      <c r="P400" s="125">
        <v>0.17299999999999999</v>
      </c>
      <c r="Q400" s="124">
        <v>581</v>
      </c>
      <c r="R400" s="124">
        <v>12</v>
      </c>
      <c r="S400" s="124">
        <v>6</v>
      </c>
      <c r="T400" s="124">
        <v>3893</v>
      </c>
      <c r="U400" s="124">
        <v>3820</v>
      </c>
      <c r="V400" s="124">
        <v>3838</v>
      </c>
      <c r="W400" s="124">
        <v>11551</v>
      </c>
      <c r="X400" s="124">
        <v>3850</v>
      </c>
      <c r="Y400" s="124">
        <v>565</v>
      </c>
      <c r="Z400" s="124">
        <v>647</v>
      </c>
      <c r="AA400" s="124">
        <v>502</v>
      </c>
      <c r="AB400" s="124">
        <v>1714</v>
      </c>
      <c r="AC400" s="124">
        <v>571</v>
      </c>
      <c r="AD400" s="128">
        <v>0.1484</v>
      </c>
      <c r="AE400" s="124">
        <v>324</v>
      </c>
      <c r="AF400" s="124">
        <v>1981</v>
      </c>
      <c r="AG400" s="125">
        <v>0.58899999999999997</v>
      </c>
    </row>
    <row r="401" spans="1:33" x14ac:dyDescent="0.3">
      <c r="A401" s="123" t="s">
        <v>801</v>
      </c>
      <c r="B401" s="121" t="s">
        <v>802</v>
      </c>
      <c r="C401" s="121">
        <v>1</v>
      </c>
      <c r="D401" s="121">
        <v>0</v>
      </c>
      <c r="E401" s="124">
        <v>2351</v>
      </c>
      <c r="F401" s="124">
        <v>1983</v>
      </c>
      <c r="G401" s="124">
        <v>5717</v>
      </c>
      <c r="H401" s="124">
        <v>997</v>
      </c>
      <c r="I401" s="124">
        <v>1101</v>
      </c>
      <c r="J401" s="124">
        <v>1141</v>
      </c>
      <c r="K401" s="124">
        <v>3239</v>
      </c>
      <c r="L401" s="128">
        <v>0.56659999999999999</v>
      </c>
      <c r="M401" s="124">
        <v>730</v>
      </c>
      <c r="N401" s="125">
        <v>126.35899999999999</v>
      </c>
      <c r="O401" s="124">
        <v>1</v>
      </c>
      <c r="P401" s="125">
        <v>0.182</v>
      </c>
      <c r="Q401" s="124">
        <v>361</v>
      </c>
      <c r="R401" s="124">
        <v>0</v>
      </c>
      <c r="S401" s="124">
        <v>0</v>
      </c>
      <c r="T401" s="124">
        <v>2193</v>
      </c>
      <c r="U401" s="124">
        <v>2159</v>
      </c>
      <c r="V401" s="124">
        <v>2170</v>
      </c>
      <c r="W401" s="124">
        <v>6522</v>
      </c>
      <c r="X401" s="124">
        <v>2174</v>
      </c>
      <c r="Y401" s="124">
        <v>400</v>
      </c>
      <c r="Z401" s="124">
        <v>377</v>
      </c>
      <c r="AA401" s="124">
        <v>340</v>
      </c>
      <c r="AB401" s="124">
        <v>1117</v>
      </c>
      <c r="AC401" s="124">
        <v>372</v>
      </c>
      <c r="AD401" s="128">
        <v>0.17130000000000001</v>
      </c>
      <c r="AE401" s="124">
        <v>221</v>
      </c>
      <c r="AF401" s="124">
        <v>1313</v>
      </c>
      <c r="AG401" s="125">
        <v>0.66200000000000003</v>
      </c>
    </row>
    <row r="402" spans="1:33" x14ac:dyDescent="0.3">
      <c r="A402" s="123" t="s">
        <v>803</v>
      </c>
      <c r="B402" s="121" t="s">
        <v>804</v>
      </c>
      <c r="C402" s="121">
        <v>1</v>
      </c>
      <c r="D402" s="121">
        <v>0</v>
      </c>
      <c r="E402" s="124">
        <v>4096</v>
      </c>
      <c r="F402" s="124">
        <v>3498</v>
      </c>
      <c r="G402" s="124">
        <v>10451</v>
      </c>
      <c r="H402" s="124">
        <v>2100</v>
      </c>
      <c r="I402" s="124">
        <v>1882</v>
      </c>
      <c r="J402" s="124">
        <v>1901</v>
      </c>
      <c r="K402" s="124">
        <v>5883</v>
      </c>
      <c r="L402" s="128">
        <v>0.56289999999999996</v>
      </c>
      <c r="M402" s="124">
        <v>1280</v>
      </c>
      <c r="N402" s="125">
        <v>62.548999999999999</v>
      </c>
      <c r="O402" s="124">
        <v>1</v>
      </c>
      <c r="P402" s="125">
        <v>0</v>
      </c>
      <c r="Q402" s="124">
        <v>0</v>
      </c>
      <c r="R402" s="124">
        <v>35</v>
      </c>
      <c r="S402" s="124">
        <v>18</v>
      </c>
      <c r="T402" s="124">
        <v>3981</v>
      </c>
      <c r="U402" s="124">
        <v>3919</v>
      </c>
      <c r="V402" s="124">
        <v>3939</v>
      </c>
      <c r="W402" s="124">
        <v>11839</v>
      </c>
      <c r="X402" s="124">
        <v>3946</v>
      </c>
      <c r="Y402" s="124">
        <v>928</v>
      </c>
      <c r="Z402" s="124">
        <v>907</v>
      </c>
      <c r="AA402" s="124">
        <v>828</v>
      </c>
      <c r="AB402" s="124">
        <v>2663</v>
      </c>
      <c r="AC402" s="124">
        <v>888</v>
      </c>
      <c r="AD402" s="128">
        <v>0.22489999999999999</v>
      </c>
      <c r="AE402" s="124">
        <v>511</v>
      </c>
      <c r="AF402" s="124">
        <v>1811</v>
      </c>
      <c r="AG402" s="125">
        <v>0.51700000000000002</v>
      </c>
    </row>
    <row r="403" spans="1:33" x14ac:dyDescent="0.3">
      <c r="A403" s="123" t="s">
        <v>805</v>
      </c>
      <c r="B403" s="121" t="s">
        <v>806</v>
      </c>
      <c r="C403" s="121">
        <v>1</v>
      </c>
      <c r="D403" s="121">
        <v>0</v>
      </c>
      <c r="E403" s="124">
        <v>1061</v>
      </c>
      <c r="F403" s="124">
        <v>891</v>
      </c>
      <c r="G403" s="124">
        <v>2690</v>
      </c>
      <c r="H403" s="124">
        <v>437</v>
      </c>
      <c r="I403" s="124">
        <v>475</v>
      </c>
      <c r="J403" s="124">
        <v>469</v>
      </c>
      <c r="K403" s="124">
        <v>1381</v>
      </c>
      <c r="L403" s="128">
        <v>0.51339999999999997</v>
      </c>
      <c r="M403" s="124">
        <v>297</v>
      </c>
      <c r="N403" s="125">
        <v>63.48</v>
      </c>
      <c r="O403" s="124">
        <v>1</v>
      </c>
      <c r="P403" s="125">
        <v>0.215</v>
      </c>
      <c r="Q403" s="124">
        <v>192</v>
      </c>
      <c r="R403" s="124">
        <v>1</v>
      </c>
      <c r="S403" s="124">
        <v>0</v>
      </c>
      <c r="T403" s="124">
        <v>1014</v>
      </c>
      <c r="U403" s="124">
        <v>998</v>
      </c>
      <c r="V403" s="124">
        <v>1003</v>
      </c>
      <c r="W403" s="124">
        <v>3015</v>
      </c>
      <c r="X403" s="124">
        <v>1005</v>
      </c>
      <c r="Y403" s="124">
        <v>185</v>
      </c>
      <c r="Z403" s="124">
        <v>208</v>
      </c>
      <c r="AA403" s="124">
        <v>170</v>
      </c>
      <c r="AB403" s="124">
        <v>563</v>
      </c>
      <c r="AC403" s="124">
        <v>188</v>
      </c>
      <c r="AD403" s="128">
        <v>0.1867</v>
      </c>
      <c r="AE403" s="124">
        <v>108</v>
      </c>
      <c r="AF403" s="124">
        <v>599</v>
      </c>
      <c r="AG403" s="125">
        <v>0.67200000000000004</v>
      </c>
    </row>
    <row r="404" spans="1:33" x14ac:dyDescent="0.3">
      <c r="A404" s="123" t="s">
        <v>807</v>
      </c>
      <c r="B404" s="121" t="s">
        <v>808</v>
      </c>
      <c r="C404" s="121">
        <v>1</v>
      </c>
      <c r="D404" s="121">
        <v>0</v>
      </c>
      <c r="E404" s="124">
        <v>900</v>
      </c>
      <c r="F404" s="124">
        <v>747</v>
      </c>
      <c r="G404" s="124">
        <v>2242</v>
      </c>
      <c r="H404" s="124">
        <v>383</v>
      </c>
      <c r="I404" s="124">
        <v>400</v>
      </c>
      <c r="J404" s="124">
        <v>407</v>
      </c>
      <c r="K404" s="124">
        <v>1190</v>
      </c>
      <c r="L404" s="128">
        <v>0.53080000000000005</v>
      </c>
      <c r="M404" s="124">
        <v>258</v>
      </c>
      <c r="N404" s="125">
        <v>204.12700000000001</v>
      </c>
      <c r="O404" s="124">
        <v>1</v>
      </c>
      <c r="P404" s="125">
        <v>0.41899999999999998</v>
      </c>
      <c r="Q404" s="124">
        <v>313</v>
      </c>
      <c r="R404" s="124">
        <v>0</v>
      </c>
      <c r="S404" s="124">
        <v>0</v>
      </c>
      <c r="T404" s="124">
        <v>831</v>
      </c>
      <c r="U404" s="124">
        <v>818</v>
      </c>
      <c r="V404" s="124">
        <v>822</v>
      </c>
      <c r="W404" s="124">
        <v>2471</v>
      </c>
      <c r="X404" s="124">
        <v>824</v>
      </c>
      <c r="Y404" s="124">
        <v>153</v>
      </c>
      <c r="Z404" s="124">
        <v>146</v>
      </c>
      <c r="AA404" s="124">
        <v>129</v>
      </c>
      <c r="AB404" s="124">
        <v>428</v>
      </c>
      <c r="AC404" s="124">
        <v>143</v>
      </c>
      <c r="AD404" s="128">
        <v>0.17319999999999999</v>
      </c>
      <c r="AE404" s="124">
        <v>84</v>
      </c>
      <c r="AF404" s="124">
        <v>656</v>
      </c>
      <c r="AG404" s="125">
        <v>0.878</v>
      </c>
    </row>
    <row r="405" spans="1:33" x14ac:dyDescent="0.3">
      <c r="A405" s="123" t="s">
        <v>809</v>
      </c>
      <c r="B405" s="121" t="s">
        <v>810</v>
      </c>
      <c r="C405" s="121">
        <v>1</v>
      </c>
      <c r="D405" s="121">
        <v>0</v>
      </c>
      <c r="E405" s="124">
        <v>1795</v>
      </c>
      <c r="F405" s="124">
        <v>1563</v>
      </c>
      <c r="G405" s="124">
        <v>4847</v>
      </c>
      <c r="H405" s="124">
        <v>954</v>
      </c>
      <c r="I405" s="124">
        <v>966</v>
      </c>
      <c r="J405" s="124">
        <v>904</v>
      </c>
      <c r="K405" s="124">
        <v>2824</v>
      </c>
      <c r="L405" s="128">
        <v>0.58260000000000001</v>
      </c>
      <c r="M405" s="124">
        <v>592</v>
      </c>
      <c r="N405" s="125">
        <v>72.664000000000001</v>
      </c>
      <c r="O405" s="124">
        <v>1</v>
      </c>
      <c r="P405" s="125">
        <v>6.8000000000000005E-2</v>
      </c>
      <c r="Q405" s="124">
        <v>106</v>
      </c>
      <c r="R405" s="124">
        <v>3</v>
      </c>
      <c r="S405" s="124">
        <v>1</v>
      </c>
      <c r="T405" s="124">
        <v>1795</v>
      </c>
      <c r="U405" s="124">
        <v>1763</v>
      </c>
      <c r="V405" s="124">
        <v>1773</v>
      </c>
      <c r="W405" s="124">
        <v>5331</v>
      </c>
      <c r="X405" s="124">
        <v>1777</v>
      </c>
      <c r="Y405" s="124">
        <v>307</v>
      </c>
      <c r="Z405" s="124">
        <v>330</v>
      </c>
      <c r="AA405" s="124">
        <v>274</v>
      </c>
      <c r="AB405" s="124">
        <v>911</v>
      </c>
      <c r="AC405" s="124">
        <v>304</v>
      </c>
      <c r="AD405" s="128">
        <v>0.1709</v>
      </c>
      <c r="AE405" s="124">
        <v>174</v>
      </c>
      <c r="AF405" s="124">
        <v>875</v>
      </c>
      <c r="AG405" s="125">
        <v>0.55900000000000005</v>
      </c>
    </row>
    <row r="406" spans="1:33" x14ac:dyDescent="0.3">
      <c r="A406" s="123" t="s">
        <v>811</v>
      </c>
      <c r="B406" s="121" t="s">
        <v>812</v>
      </c>
      <c r="C406" s="121">
        <v>1</v>
      </c>
      <c r="D406" s="121">
        <v>0</v>
      </c>
      <c r="E406" s="124">
        <v>419</v>
      </c>
      <c r="F406" s="124">
        <v>311</v>
      </c>
      <c r="G406" s="124">
        <v>954</v>
      </c>
      <c r="H406" s="124">
        <v>163</v>
      </c>
      <c r="I406" s="124">
        <v>166</v>
      </c>
      <c r="J406" s="124">
        <v>176</v>
      </c>
      <c r="K406" s="124">
        <v>505</v>
      </c>
      <c r="L406" s="128">
        <v>0.52939999999999998</v>
      </c>
      <c r="M406" s="124">
        <v>107</v>
      </c>
      <c r="N406" s="125">
        <v>75.436000000000007</v>
      </c>
      <c r="O406" s="124">
        <v>1</v>
      </c>
      <c r="P406" s="125">
        <v>0.41</v>
      </c>
      <c r="Q406" s="124">
        <v>128</v>
      </c>
      <c r="R406" s="124">
        <v>1</v>
      </c>
      <c r="S406" s="124">
        <v>0</v>
      </c>
      <c r="T406" s="124">
        <v>361</v>
      </c>
      <c r="U406" s="124">
        <v>354</v>
      </c>
      <c r="V406" s="124">
        <v>352</v>
      </c>
      <c r="W406" s="124">
        <v>1067</v>
      </c>
      <c r="X406" s="124">
        <v>356</v>
      </c>
      <c r="Y406" s="124">
        <v>72</v>
      </c>
      <c r="Z406" s="124">
        <v>60</v>
      </c>
      <c r="AA406" s="124">
        <v>57</v>
      </c>
      <c r="AB406" s="124">
        <v>189</v>
      </c>
      <c r="AC406" s="124">
        <v>63</v>
      </c>
      <c r="AD406" s="128">
        <v>0.17710000000000001</v>
      </c>
      <c r="AE406" s="124">
        <v>36</v>
      </c>
      <c r="AF406" s="124">
        <v>273</v>
      </c>
      <c r="AG406" s="125">
        <v>0.877</v>
      </c>
    </row>
    <row r="407" spans="1:33" x14ac:dyDescent="0.3">
      <c r="A407" s="123" t="s">
        <v>813</v>
      </c>
      <c r="B407" s="121" t="s">
        <v>814</v>
      </c>
      <c r="C407" s="121">
        <v>1</v>
      </c>
      <c r="D407" s="121">
        <v>0</v>
      </c>
      <c r="E407" s="124">
        <v>453</v>
      </c>
      <c r="F407" s="124">
        <v>375</v>
      </c>
      <c r="G407" s="124">
        <v>1057</v>
      </c>
      <c r="H407" s="124">
        <v>121</v>
      </c>
      <c r="I407" s="124">
        <v>155</v>
      </c>
      <c r="J407" s="124">
        <v>178</v>
      </c>
      <c r="K407" s="124">
        <v>454</v>
      </c>
      <c r="L407" s="128">
        <v>0.42949999999999999</v>
      </c>
      <c r="M407" s="124">
        <v>105</v>
      </c>
      <c r="N407" s="125">
        <v>96.751999999999995</v>
      </c>
      <c r="O407" s="124">
        <v>1</v>
      </c>
      <c r="P407" s="125">
        <v>0.41499999999999998</v>
      </c>
      <c r="Q407" s="124">
        <v>156</v>
      </c>
      <c r="R407" s="124">
        <v>0</v>
      </c>
      <c r="S407" s="124">
        <v>0</v>
      </c>
      <c r="T407" s="124">
        <v>442</v>
      </c>
      <c r="U407" s="124">
        <v>430</v>
      </c>
      <c r="V407" s="124">
        <v>429</v>
      </c>
      <c r="W407" s="124">
        <v>1301</v>
      </c>
      <c r="X407" s="124">
        <v>434</v>
      </c>
      <c r="Y407" s="124">
        <v>70</v>
      </c>
      <c r="Z407" s="124">
        <v>105</v>
      </c>
      <c r="AA407" s="124">
        <v>103</v>
      </c>
      <c r="AB407" s="124">
        <v>278</v>
      </c>
      <c r="AC407" s="124">
        <v>93</v>
      </c>
      <c r="AD407" s="128">
        <v>0.2137</v>
      </c>
      <c r="AE407" s="124">
        <v>52</v>
      </c>
      <c r="AF407" s="124">
        <v>314</v>
      </c>
      <c r="AG407" s="125">
        <v>0.83699999999999997</v>
      </c>
    </row>
    <row r="408" spans="1:33" x14ac:dyDescent="0.3">
      <c r="A408" s="123" t="s">
        <v>815</v>
      </c>
      <c r="B408" s="121" t="s">
        <v>816</v>
      </c>
      <c r="C408" s="121">
        <v>1</v>
      </c>
      <c r="D408" s="121">
        <v>0</v>
      </c>
      <c r="E408" s="124">
        <v>343</v>
      </c>
      <c r="F408" s="124">
        <v>279</v>
      </c>
      <c r="G408" s="124">
        <v>881</v>
      </c>
      <c r="H408" s="124">
        <v>190</v>
      </c>
      <c r="I408" s="124">
        <v>200</v>
      </c>
      <c r="J408" s="124">
        <v>171</v>
      </c>
      <c r="K408" s="124">
        <v>561</v>
      </c>
      <c r="L408" s="128">
        <v>0.63680000000000003</v>
      </c>
      <c r="M408" s="124">
        <v>115</v>
      </c>
      <c r="N408" s="125">
        <v>54.956000000000003</v>
      </c>
      <c r="O408" s="124">
        <v>1</v>
      </c>
      <c r="P408" s="125">
        <v>0.39100000000000001</v>
      </c>
      <c r="Q408" s="124">
        <v>109</v>
      </c>
      <c r="R408" s="124">
        <v>4</v>
      </c>
      <c r="S408" s="124">
        <v>2</v>
      </c>
      <c r="T408" s="124">
        <v>312</v>
      </c>
      <c r="U408" s="124">
        <v>304</v>
      </c>
      <c r="V408" s="124">
        <v>302</v>
      </c>
      <c r="W408" s="124">
        <v>918</v>
      </c>
      <c r="X408" s="124">
        <v>306</v>
      </c>
      <c r="Y408" s="124">
        <v>64</v>
      </c>
      <c r="Z408" s="124">
        <v>52</v>
      </c>
      <c r="AA408" s="124">
        <v>51</v>
      </c>
      <c r="AB408" s="124">
        <v>167</v>
      </c>
      <c r="AC408" s="124">
        <v>56</v>
      </c>
      <c r="AD408" s="128">
        <v>0.18190000000000001</v>
      </c>
      <c r="AE408" s="124">
        <v>33</v>
      </c>
      <c r="AF408" s="124">
        <v>260</v>
      </c>
      <c r="AG408" s="125">
        <v>0.93100000000000005</v>
      </c>
    </row>
    <row r="409" spans="1:33" x14ac:dyDescent="0.3">
      <c r="A409" s="123" t="s">
        <v>817</v>
      </c>
      <c r="B409" s="121" t="s">
        <v>818</v>
      </c>
      <c r="C409" s="121">
        <v>1</v>
      </c>
      <c r="D409" s="121">
        <v>0</v>
      </c>
      <c r="E409" s="124">
        <v>334</v>
      </c>
      <c r="F409" s="124">
        <v>238</v>
      </c>
      <c r="G409" s="124">
        <v>727</v>
      </c>
      <c r="H409" s="124">
        <v>132</v>
      </c>
      <c r="I409" s="124">
        <v>126</v>
      </c>
      <c r="J409" s="124">
        <v>120</v>
      </c>
      <c r="K409" s="124">
        <v>378</v>
      </c>
      <c r="L409" s="128">
        <v>0.51990000000000003</v>
      </c>
      <c r="M409" s="124">
        <v>80</v>
      </c>
      <c r="N409" s="125">
        <v>74.817999999999998</v>
      </c>
      <c r="O409" s="124">
        <v>1</v>
      </c>
      <c r="P409" s="125">
        <v>0.42799999999999999</v>
      </c>
      <c r="Q409" s="124">
        <v>102</v>
      </c>
      <c r="R409" s="124">
        <v>0</v>
      </c>
      <c r="S409" s="124">
        <v>0</v>
      </c>
      <c r="T409" s="124">
        <v>274</v>
      </c>
      <c r="U409" s="124">
        <v>267</v>
      </c>
      <c r="V409" s="124">
        <v>266</v>
      </c>
      <c r="W409" s="124">
        <v>807</v>
      </c>
      <c r="X409" s="124">
        <v>269</v>
      </c>
      <c r="Y409" s="124">
        <v>37</v>
      </c>
      <c r="Z409" s="124">
        <v>38</v>
      </c>
      <c r="AA409" s="124">
        <v>29</v>
      </c>
      <c r="AB409" s="124">
        <v>104</v>
      </c>
      <c r="AC409" s="124">
        <v>35</v>
      </c>
      <c r="AD409" s="128">
        <v>0.12889999999999999</v>
      </c>
      <c r="AE409" s="124">
        <v>20</v>
      </c>
      <c r="AF409" s="124">
        <v>203</v>
      </c>
      <c r="AG409" s="125">
        <v>0.85199999999999998</v>
      </c>
    </row>
    <row r="410" spans="1:33" x14ac:dyDescent="0.3">
      <c r="A410" s="123" t="s">
        <v>819</v>
      </c>
      <c r="B410" s="121" t="s">
        <v>820</v>
      </c>
      <c r="C410" s="121">
        <v>1</v>
      </c>
      <c r="D410" s="121">
        <v>0</v>
      </c>
      <c r="E410" s="124">
        <v>425</v>
      </c>
      <c r="F410" s="124">
        <v>326</v>
      </c>
      <c r="G410" s="124">
        <v>1022</v>
      </c>
      <c r="H410" s="124">
        <v>172</v>
      </c>
      <c r="I410" s="124">
        <v>157</v>
      </c>
      <c r="J410" s="124">
        <v>170</v>
      </c>
      <c r="K410" s="124">
        <v>499</v>
      </c>
      <c r="L410" s="128">
        <v>0.48830000000000001</v>
      </c>
      <c r="M410" s="124">
        <v>103</v>
      </c>
      <c r="N410" s="125">
        <v>58.27</v>
      </c>
      <c r="O410" s="124">
        <v>1</v>
      </c>
      <c r="P410" s="125">
        <v>0.38100000000000001</v>
      </c>
      <c r="Q410" s="124">
        <v>124</v>
      </c>
      <c r="R410" s="124">
        <v>0</v>
      </c>
      <c r="S410" s="124">
        <v>0</v>
      </c>
      <c r="T410" s="124">
        <v>337</v>
      </c>
      <c r="U410" s="124">
        <v>328</v>
      </c>
      <c r="V410" s="124">
        <v>326</v>
      </c>
      <c r="W410" s="124">
        <v>991</v>
      </c>
      <c r="X410" s="124">
        <v>330</v>
      </c>
      <c r="Y410" s="124">
        <v>48</v>
      </c>
      <c r="Z410" s="124">
        <v>44</v>
      </c>
      <c r="AA410" s="124">
        <v>47</v>
      </c>
      <c r="AB410" s="124">
        <v>139</v>
      </c>
      <c r="AC410" s="124">
        <v>46</v>
      </c>
      <c r="AD410" s="128">
        <v>0.14030000000000001</v>
      </c>
      <c r="AE410" s="124">
        <v>30</v>
      </c>
      <c r="AF410" s="124">
        <v>258</v>
      </c>
      <c r="AG410" s="125">
        <v>0.79100000000000004</v>
      </c>
    </row>
    <row r="411" spans="1:33" x14ac:dyDescent="0.3">
      <c r="A411" s="123" t="s">
        <v>821</v>
      </c>
      <c r="B411" s="121" t="s">
        <v>822</v>
      </c>
      <c r="C411" s="121">
        <v>1</v>
      </c>
      <c r="D411" s="121">
        <v>0</v>
      </c>
      <c r="E411" s="124">
        <v>379</v>
      </c>
      <c r="F411" s="124">
        <v>312</v>
      </c>
      <c r="G411" s="124">
        <v>903</v>
      </c>
      <c r="H411" s="124">
        <v>150</v>
      </c>
      <c r="I411" s="124">
        <v>138</v>
      </c>
      <c r="J411" s="124">
        <v>152</v>
      </c>
      <c r="K411" s="124">
        <v>440</v>
      </c>
      <c r="L411" s="128">
        <v>0.48730000000000001</v>
      </c>
      <c r="M411" s="124">
        <v>99</v>
      </c>
      <c r="N411" s="125">
        <v>67.183999999999997</v>
      </c>
      <c r="O411" s="124">
        <v>1</v>
      </c>
      <c r="P411" s="125">
        <v>0.4</v>
      </c>
      <c r="Q411" s="124">
        <v>125</v>
      </c>
      <c r="R411" s="124">
        <v>1</v>
      </c>
      <c r="S411" s="124">
        <v>0</v>
      </c>
      <c r="T411" s="124">
        <v>327</v>
      </c>
      <c r="U411" s="124">
        <v>318</v>
      </c>
      <c r="V411" s="124">
        <v>316</v>
      </c>
      <c r="W411" s="124">
        <v>961</v>
      </c>
      <c r="X411" s="124">
        <v>320</v>
      </c>
      <c r="Y411" s="124">
        <v>55</v>
      </c>
      <c r="Z411" s="124">
        <v>58</v>
      </c>
      <c r="AA411" s="124">
        <v>47</v>
      </c>
      <c r="AB411" s="124">
        <v>160</v>
      </c>
      <c r="AC411" s="124">
        <v>53</v>
      </c>
      <c r="AD411" s="128">
        <v>0.16650000000000001</v>
      </c>
      <c r="AE411" s="124">
        <v>34</v>
      </c>
      <c r="AF411" s="124">
        <v>260</v>
      </c>
      <c r="AG411" s="125">
        <v>0.83299999999999996</v>
      </c>
    </row>
    <row r="412" spans="1:33" x14ac:dyDescent="0.3">
      <c r="A412" s="123" t="s">
        <v>823</v>
      </c>
      <c r="B412" s="121" t="s">
        <v>824</v>
      </c>
      <c r="C412" s="121">
        <v>1</v>
      </c>
      <c r="D412" s="121">
        <v>0</v>
      </c>
      <c r="E412" s="124">
        <v>2055</v>
      </c>
      <c r="F412" s="124">
        <v>1697</v>
      </c>
      <c r="G412" s="124">
        <v>4891</v>
      </c>
      <c r="H412" s="124">
        <v>682</v>
      </c>
      <c r="I412" s="124">
        <v>720</v>
      </c>
      <c r="J412" s="124">
        <v>679</v>
      </c>
      <c r="K412" s="124">
        <v>2081</v>
      </c>
      <c r="L412" s="128">
        <v>0.42549999999999999</v>
      </c>
      <c r="M412" s="124">
        <v>469</v>
      </c>
      <c r="N412" s="125">
        <v>49.783999999999999</v>
      </c>
      <c r="O412" s="124">
        <v>1</v>
      </c>
      <c r="P412" s="125">
        <v>0</v>
      </c>
      <c r="Q412" s="124">
        <v>0</v>
      </c>
      <c r="R412" s="124">
        <v>15</v>
      </c>
      <c r="S412" s="124">
        <v>7</v>
      </c>
      <c r="T412" s="124">
        <v>1656</v>
      </c>
      <c r="U412" s="124">
        <v>1613</v>
      </c>
      <c r="V412" s="124">
        <v>1606</v>
      </c>
      <c r="W412" s="124">
        <v>4875</v>
      </c>
      <c r="X412" s="124">
        <v>1625</v>
      </c>
      <c r="Y412" s="124">
        <v>293</v>
      </c>
      <c r="Z412" s="124">
        <v>253</v>
      </c>
      <c r="AA412" s="124">
        <v>311</v>
      </c>
      <c r="AB412" s="124">
        <v>857</v>
      </c>
      <c r="AC412" s="124">
        <v>286</v>
      </c>
      <c r="AD412" s="128">
        <v>0.17580000000000001</v>
      </c>
      <c r="AE412" s="124">
        <v>194</v>
      </c>
      <c r="AF412" s="124">
        <v>672</v>
      </c>
      <c r="AG412" s="125">
        <v>0.39500000000000002</v>
      </c>
    </row>
    <row r="413" spans="1:33" x14ac:dyDescent="0.3">
      <c r="A413" s="123" t="s">
        <v>825</v>
      </c>
      <c r="B413" s="121" t="s">
        <v>826</v>
      </c>
      <c r="C413" s="121">
        <v>1</v>
      </c>
      <c r="D413" s="121">
        <v>0</v>
      </c>
      <c r="E413" s="124">
        <v>932</v>
      </c>
      <c r="F413" s="124">
        <v>721</v>
      </c>
      <c r="G413" s="124">
        <v>2172</v>
      </c>
      <c r="H413" s="124">
        <v>275</v>
      </c>
      <c r="I413" s="124">
        <v>384</v>
      </c>
      <c r="J413" s="124">
        <v>378</v>
      </c>
      <c r="K413" s="124">
        <v>1037</v>
      </c>
      <c r="L413" s="128">
        <v>0.47739999999999999</v>
      </c>
      <c r="M413" s="124">
        <v>224</v>
      </c>
      <c r="N413" s="125">
        <v>94.239000000000004</v>
      </c>
      <c r="O413" s="124">
        <v>1</v>
      </c>
      <c r="P413" s="125">
        <v>0.34</v>
      </c>
      <c r="Q413" s="124">
        <v>245</v>
      </c>
      <c r="R413" s="124">
        <v>4</v>
      </c>
      <c r="S413" s="124">
        <v>2</v>
      </c>
      <c r="T413" s="124">
        <v>776</v>
      </c>
      <c r="U413" s="124">
        <v>755</v>
      </c>
      <c r="V413" s="124">
        <v>753</v>
      </c>
      <c r="W413" s="124">
        <v>2284</v>
      </c>
      <c r="X413" s="124">
        <v>761</v>
      </c>
      <c r="Y413" s="124">
        <v>133</v>
      </c>
      <c r="Z413" s="124">
        <v>120</v>
      </c>
      <c r="AA413" s="124">
        <v>108</v>
      </c>
      <c r="AB413" s="124">
        <v>361</v>
      </c>
      <c r="AC413" s="124">
        <v>120</v>
      </c>
      <c r="AD413" s="128">
        <v>0.15809999999999999</v>
      </c>
      <c r="AE413" s="124">
        <v>74</v>
      </c>
      <c r="AF413" s="124">
        <v>546</v>
      </c>
      <c r="AG413" s="125">
        <v>0.75700000000000001</v>
      </c>
    </row>
    <row r="414" spans="1:33" x14ac:dyDescent="0.3">
      <c r="A414" s="123" t="s">
        <v>827</v>
      </c>
      <c r="B414" s="121" t="s">
        <v>828</v>
      </c>
      <c r="C414" s="121">
        <v>1</v>
      </c>
      <c r="D414" s="121">
        <v>0</v>
      </c>
      <c r="E414" s="124">
        <v>893</v>
      </c>
      <c r="F414" s="124">
        <v>771</v>
      </c>
      <c r="G414" s="124">
        <v>2383</v>
      </c>
      <c r="H414" s="124">
        <v>223</v>
      </c>
      <c r="I414" s="124">
        <v>213</v>
      </c>
      <c r="J414" s="124">
        <v>245</v>
      </c>
      <c r="K414" s="124">
        <v>681</v>
      </c>
      <c r="L414" s="128">
        <v>0.2858</v>
      </c>
      <c r="M414" s="124">
        <v>143</v>
      </c>
      <c r="N414" s="125">
        <v>105.837</v>
      </c>
      <c r="O414" s="124">
        <v>1</v>
      </c>
      <c r="P414" s="125">
        <v>0.34799999999999998</v>
      </c>
      <c r="Q414" s="124">
        <v>268</v>
      </c>
      <c r="R414" s="124">
        <v>7</v>
      </c>
      <c r="S414" s="124">
        <v>3</v>
      </c>
      <c r="T414" s="124">
        <v>702</v>
      </c>
      <c r="U414" s="124">
        <v>684</v>
      </c>
      <c r="V414" s="124">
        <v>680</v>
      </c>
      <c r="W414" s="124">
        <v>2066</v>
      </c>
      <c r="X414" s="124">
        <v>689</v>
      </c>
      <c r="Y414" s="124">
        <v>75</v>
      </c>
      <c r="Z414" s="124">
        <v>59</v>
      </c>
      <c r="AA414" s="124">
        <v>52</v>
      </c>
      <c r="AB414" s="124">
        <v>186</v>
      </c>
      <c r="AC414" s="124">
        <v>62</v>
      </c>
      <c r="AD414" s="128">
        <v>0.09</v>
      </c>
      <c r="AE414" s="124">
        <v>45</v>
      </c>
      <c r="AF414" s="124">
        <v>461</v>
      </c>
      <c r="AG414" s="125">
        <v>0.59699999999999998</v>
      </c>
    </row>
    <row r="415" spans="1:33" x14ac:dyDescent="0.3">
      <c r="A415" s="123" t="s">
        <v>829</v>
      </c>
      <c r="B415" s="121" t="s">
        <v>830</v>
      </c>
      <c r="C415" s="121">
        <v>1</v>
      </c>
      <c r="D415" s="121">
        <v>0</v>
      </c>
      <c r="E415" s="124">
        <v>528</v>
      </c>
      <c r="F415" s="124">
        <v>409</v>
      </c>
      <c r="G415" s="124">
        <v>1234</v>
      </c>
      <c r="H415" s="124">
        <v>228</v>
      </c>
      <c r="I415" s="124">
        <v>274</v>
      </c>
      <c r="J415" s="124">
        <v>259</v>
      </c>
      <c r="K415" s="124">
        <v>761</v>
      </c>
      <c r="L415" s="128">
        <v>0.61670000000000003</v>
      </c>
      <c r="M415" s="124">
        <v>164</v>
      </c>
      <c r="N415" s="125">
        <v>90.906000000000006</v>
      </c>
      <c r="O415" s="124">
        <v>1</v>
      </c>
      <c r="P415" s="125">
        <v>0.40200000000000002</v>
      </c>
      <c r="Q415" s="124">
        <v>164</v>
      </c>
      <c r="R415" s="124">
        <v>0</v>
      </c>
      <c r="S415" s="124">
        <v>0</v>
      </c>
      <c r="T415" s="124">
        <v>486</v>
      </c>
      <c r="U415" s="124">
        <v>475</v>
      </c>
      <c r="V415" s="124">
        <v>473</v>
      </c>
      <c r="W415" s="124">
        <v>1434</v>
      </c>
      <c r="X415" s="124">
        <v>478</v>
      </c>
      <c r="Y415" s="124">
        <v>106</v>
      </c>
      <c r="Z415" s="124">
        <v>104</v>
      </c>
      <c r="AA415" s="124">
        <v>97</v>
      </c>
      <c r="AB415" s="124">
        <v>307</v>
      </c>
      <c r="AC415" s="124">
        <v>102</v>
      </c>
      <c r="AD415" s="128">
        <v>0.21410000000000001</v>
      </c>
      <c r="AE415" s="124">
        <v>57</v>
      </c>
      <c r="AF415" s="124">
        <v>386</v>
      </c>
      <c r="AG415" s="125">
        <v>0.94299999999999995</v>
      </c>
    </row>
    <row r="416" spans="1:33" x14ac:dyDescent="0.3">
      <c r="A416" s="123" t="s">
        <v>831</v>
      </c>
      <c r="B416" s="121" t="s">
        <v>832</v>
      </c>
      <c r="C416" s="121">
        <v>1</v>
      </c>
      <c r="D416" s="121">
        <v>0</v>
      </c>
      <c r="E416" s="124">
        <v>538</v>
      </c>
      <c r="F416" s="124">
        <v>411</v>
      </c>
      <c r="G416" s="124">
        <v>1265</v>
      </c>
      <c r="H416" s="124">
        <v>167</v>
      </c>
      <c r="I416" s="124">
        <v>188</v>
      </c>
      <c r="J416" s="124">
        <v>194</v>
      </c>
      <c r="K416" s="124">
        <v>549</v>
      </c>
      <c r="L416" s="128">
        <v>0.434</v>
      </c>
      <c r="M416" s="124">
        <v>116</v>
      </c>
      <c r="N416" s="125">
        <v>142.298</v>
      </c>
      <c r="O416" s="124">
        <v>1</v>
      </c>
      <c r="P416" s="125">
        <v>0.434</v>
      </c>
      <c r="Q416" s="124">
        <v>178</v>
      </c>
      <c r="R416" s="124">
        <v>1</v>
      </c>
      <c r="S416" s="124">
        <v>0</v>
      </c>
      <c r="T416" s="124">
        <v>565</v>
      </c>
      <c r="U416" s="124">
        <v>552</v>
      </c>
      <c r="V416" s="124">
        <v>550</v>
      </c>
      <c r="W416" s="124">
        <v>1667</v>
      </c>
      <c r="X416" s="124">
        <v>556</v>
      </c>
      <c r="Y416" s="124">
        <v>125</v>
      </c>
      <c r="Z416" s="124">
        <v>99</v>
      </c>
      <c r="AA416" s="124">
        <v>98</v>
      </c>
      <c r="AB416" s="124">
        <v>322</v>
      </c>
      <c r="AC416" s="124">
        <v>107</v>
      </c>
      <c r="AD416" s="128">
        <v>0.19320000000000001</v>
      </c>
      <c r="AE416" s="124">
        <v>52</v>
      </c>
      <c r="AF416" s="124">
        <v>348</v>
      </c>
      <c r="AG416" s="125">
        <v>0.84599999999999997</v>
      </c>
    </row>
    <row r="417" spans="1:33" x14ac:dyDescent="0.3">
      <c r="A417" s="123" t="s">
        <v>833</v>
      </c>
      <c r="B417" s="121" t="s">
        <v>834</v>
      </c>
      <c r="C417" s="121">
        <v>1</v>
      </c>
      <c r="D417" s="121">
        <v>0</v>
      </c>
      <c r="E417" s="124">
        <v>389</v>
      </c>
      <c r="F417" s="124">
        <v>311</v>
      </c>
      <c r="G417" s="124">
        <v>924</v>
      </c>
      <c r="H417" s="124">
        <v>143</v>
      </c>
      <c r="I417" s="124">
        <v>160</v>
      </c>
      <c r="J417" s="124">
        <v>156</v>
      </c>
      <c r="K417" s="124">
        <v>459</v>
      </c>
      <c r="L417" s="128">
        <v>0.49680000000000002</v>
      </c>
      <c r="M417" s="124">
        <v>100</v>
      </c>
      <c r="N417" s="125">
        <v>61.29</v>
      </c>
      <c r="O417" s="124">
        <v>1</v>
      </c>
      <c r="P417" s="125">
        <v>0.39100000000000001</v>
      </c>
      <c r="Q417" s="124">
        <v>122</v>
      </c>
      <c r="R417" s="124">
        <v>0</v>
      </c>
      <c r="S417" s="124">
        <v>0</v>
      </c>
      <c r="T417" s="124">
        <v>326</v>
      </c>
      <c r="U417" s="124">
        <v>317</v>
      </c>
      <c r="V417" s="124">
        <v>316</v>
      </c>
      <c r="W417" s="124">
        <v>959</v>
      </c>
      <c r="X417" s="124">
        <v>320</v>
      </c>
      <c r="Y417" s="124">
        <v>44</v>
      </c>
      <c r="Z417" s="124">
        <v>44</v>
      </c>
      <c r="AA417" s="124">
        <v>40</v>
      </c>
      <c r="AB417" s="124">
        <v>128</v>
      </c>
      <c r="AC417" s="124">
        <v>43</v>
      </c>
      <c r="AD417" s="128">
        <v>0.13350000000000001</v>
      </c>
      <c r="AE417" s="124">
        <v>27</v>
      </c>
      <c r="AF417" s="124">
        <v>250</v>
      </c>
      <c r="AG417" s="125">
        <v>0.80300000000000005</v>
      </c>
    </row>
    <row r="418" spans="1:33" x14ac:dyDescent="0.3">
      <c r="A418" s="123" t="s">
        <v>835</v>
      </c>
      <c r="B418" s="121" t="s">
        <v>836</v>
      </c>
      <c r="C418" s="121">
        <v>1</v>
      </c>
      <c r="D418" s="121">
        <v>0</v>
      </c>
      <c r="E418" s="124">
        <v>5113</v>
      </c>
      <c r="F418" s="124">
        <v>3854</v>
      </c>
      <c r="G418" s="124">
        <v>11481</v>
      </c>
      <c r="H418" s="124">
        <v>812</v>
      </c>
      <c r="I418" s="124">
        <v>985</v>
      </c>
      <c r="J418" s="124">
        <v>923</v>
      </c>
      <c r="K418" s="124">
        <v>2720</v>
      </c>
      <c r="L418" s="128">
        <v>0.2369</v>
      </c>
      <c r="M418" s="124">
        <v>593</v>
      </c>
      <c r="N418" s="125">
        <v>30.507999999999999</v>
      </c>
      <c r="O418" s="124">
        <v>1</v>
      </c>
      <c r="P418" s="125">
        <v>0</v>
      </c>
      <c r="Q418" s="124">
        <v>0</v>
      </c>
      <c r="R418" s="124">
        <v>242</v>
      </c>
      <c r="S418" s="124">
        <v>128</v>
      </c>
      <c r="T418" s="124">
        <v>4130</v>
      </c>
      <c r="U418" s="124">
        <v>4041</v>
      </c>
      <c r="V418" s="124">
        <v>4063</v>
      </c>
      <c r="W418" s="124">
        <v>12234</v>
      </c>
      <c r="X418" s="124">
        <v>4078</v>
      </c>
      <c r="Y418" s="124">
        <v>257</v>
      </c>
      <c r="Z418" s="124">
        <v>142</v>
      </c>
      <c r="AA418" s="124">
        <v>228</v>
      </c>
      <c r="AB418" s="124">
        <v>627</v>
      </c>
      <c r="AC418" s="124">
        <v>209</v>
      </c>
      <c r="AD418" s="128">
        <v>5.1299999999999998E-2</v>
      </c>
      <c r="AE418" s="124">
        <v>129</v>
      </c>
      <c r="AF418" s="124">
        <v>851</v>
      </c>
      <c r="AG418" s="125">
        <v>0.22</v>
      </c>
    </row>
    <row r="419" spans="1:33" x14ac:dyDescent="0.3">
      <c r="A419" s="123" t="s">
        <v>837</v>
      </c>
      <c r="B419" s="121" t="s">
        <v>838</v>
      </c>
      <c r="C419" s="121">
        <v>1</v>
      </c>
      <c r="D419" s="121">
        <v>0</v>
      </c>
      <c r="E419" s="124">
        <v>4677</v>
      </c>
      <c r="F419" s="124">
        <v>3697</v>
      </c>
      <c r="G419" s="124">
        <v>11209</v>
      </c>
      <c r="H419" s="124">
        <v>1263</v>
      </c>
      <c r="I419" s="124">
        <v>1441</v>
      </c>
      <c r="J419" s="124">
        <v>1392</v>
      </c>
      <c r="K419" s="124">
        <v>4096</v>
      </c>
      <c r="L419" s="128">
        <v>0.3654</v>
      </c>
      <c r="M419" s="124">
        <v>878</v>
      </c>
      <c r="N419" s="125">
        <v>81.216999999999999</v>
      </c>
      <c r="O419" s="124">
        <v>1</v>
      </c>
      <c r="P419" s="125">
        <v>0</v>
      </c>
      <c r="Q419" s="124">
        <v>0</v>
      </c>
      <c r="R419" s="124">
        <v>280</v>
      </c>
      <c r="S419" s="124">
        <v>148</v>
      </c>
      <c r="T419" s="124">
        <v>4038</v>
      </c>
      <c r="U419" s="124">
        <v>3953</v>
      </c>
      <c r="V419" s="124">
        <v>3973</v>
      </c>
      <c r="W419" s="124">
        <v>11964</v>
      </c>
      <c r="X419" s="124">
        <v>3988</v>
      </c>
      <c r="Y419" s="124">
        <v>225</v>
      </c>
      <c r="Z419" s="124">
        <v>202</v>
      </c>
      <c r="AA419" s="124">
        <v>264</v>
      </c>
      <c r="AB419" s="124">
        <v>691</v>
      </c>
      <c r="AC419" s="124">
        <v>230</v>
      </c>
      <c r="AD419" s="128">
        <v>5.7799999999999997E-2</v>
      </c>
      <c r="AE419" s="124">
        <v>139</v>
      </c>
      <c r="AF419" s="124">
        <v>1166</v>
      </c>
      <c r="AG419" s="125">
        <v>0.315</v>
      </c>
    </row>
    <row r="420" spans="1:33" x14ac:dyDescent="0.3">
      <c r="A420" s="123" t="s">
        <v>839</v>
      </c>
      <c r="B420" s="121" t="s">
        <v>840</v>
      </c>
      <c r="C420" s="121">
        <v>1</v>
      </c>
      <c r="D420" s="121">
        <v>0</v>
      </c>
      <c r="E420" s="124">
        <v>913</v>
      </c>
      <c r="F420" s="124">
        <v>774</v>
      </c>
      <c r="G420" s="124">
        <v>2365</v>
      </c>
      <c r="H420" s="124">
        <v>106</v>
      </c>
      <c r="I420" s="124">
        <v>139</v>
      </c>
      <c r="J420" s="124">
        <v>139</v>
      </c>
      <c r="K420" s="124">
        <v>384</v>
      </c>
      <c r="L420" s="128">
        <v>0.16239999999999999</v>
      </c>
      <c r="M420" s="124">
        <v>82</v>
      </c>
      <c r="N420" s="125">
        <v>35.075000000000003</v>
      </c>
      <c r="O420" s="124">
        <v>1</v>
      </c>
      <c r="P420" s="125">
        <v>5.7000000000000002E-2</v>
      </c>
      <c r="Q420" s="124">
        <v>44</v>
      </c>
      <c r="R420" s="124">
        <v>21</v>
      </c>
      <c r="S420" s="124">
        <v>11</v>
      </c>
      <c r="T420" s="124">
        <v>810</v>
      </c>
      <c r="U420" s="124">
        <v>792</v>
      </c>
      <c r="V420" s="124">
        <v>796</v>
      </c>
      <c r="W420" s="124">
        <v>2398</v>
      </c>
      <c r="X420" s="124">
        <v>799</v>
      </c>
      <c r="Y420" s="124">
        <v>53</v>
      </c>
      <c r="Z420" s="124">
        <v>52</v>
      </c>
      <c r="AA420" s="124">
        <v>40</v>
      </c>
      <c r="AB420" s="124">
        <v>145</v>
      </c>
      <c r="AC420" s="124">
        <v>48</v>
      </c>
      <c r="AD420" s="128">
        <v>6.0499999999999998E-2</v>
      </c>
      <c r="AE420" s="124">
        <v>30</v>
      </c>
      <c r="AF420" s="124">
        <v>168</v>
      </c>
      <c r="AG420" s="125">
        <v>0.217</v>
      </c>
    </row>
    <row r="421" spans="1:33" x14ac:dyDescent="0.3">
      <c r="A421" s="123" t="s">
        <v>841</v>
      </c>
      <c r="B421" s="121" t="s">
        <v>842</v>
      </c>
      <c r="C421" s="121">
        <v>1</v>
      </c>
      <c r="D421" s="121">
        <v>0</v>
      </c>
      <c r="E421" s="124">
        <v>337</v>
      </c>
      <c r="F421" s="124">
        <v>195</v>
      </c>
      <c r="G421" s="124">
        <v>627</v>
      </c>
      <c r="H421" s="124">
        <v>25</v>
      </c>
      <c r="I421" s="124">
        <v>22</v>
      </c>
      <c r="J421" s="124">
        <v>18</v>
      </c>
      <c r="K421" s="124">
        <v>65</v>
      </c>
      <c r="L421" s="128">
        <v>0.1037</v>
      </c>
      <c r="M421" s="124">
        <v>13</v>
      </c>
      <c r="N421" s="125">
        <v>20.783000000000001</v>
      </c>
      <c r="O421" s="124">
        <v>0</v>
      </c>
      <c r="P421" s="125">
        <v>0.30599999999999999</v>
      </c>
      <c r="Q421" s="124">
        <v>0</v>
      </c>
      <c r="R421" s="124">
        <v>0</v>
      </c>
      <c r="S421" s="124">
        <v>0</v>
      </c>
      <c r="T421" s="124">
        <v>414</v>
      </c>
      <c r="U421" s="124">
        <v>406</v>
      </c>
      <c r="V421" s="124">
        <v>408</v>
      </c>
      <c r="W421" s="124">
        <v>1228</v>
      </c>
      <c r="X421" s="124">
        <v>409</v>
      </c>
      <c r="Y421" s="124">
        <v>17</v>
      </c>
      <c r="Z421" s="124">
        <v>12</v>
      </c>
      <c r="AA421" s="124">
        <v>27</v>
      </c>
      <c r="AB421" s="124">
        <v>56</v>
      </c>
      <c r="AC421" s="124">
        <v>19</v>
      </c>
      <c r="AD421" s="128">
        <v>4.5600000000000002E-2</v>
      </c>
      <c r="AE421" s="124">
        <v>6</v>
      </c>
      <c r="AF421" s="124">
        <v>20</v>
      </c>
      <c r="AG421" s="125">
        <v>0.10199999999999999</v>
      </c>
    </row>
    <row r="422" spans="1:33" x14ac:dyDescent="0.3">
      <c r="A422" s="123" t="s">
        <v>843</v>
      </c>
      <c r="B422" s="121" t="s">
        <v>844</v>
      </c>
      <c r="C422" s="121">
        <v>1</v>
      </c>
      <c r="D422" s="121">
        <v>0</v>
      </c>
      <c r="E422" s="124">
        <v>1840</v>
      </c>
      <c r="F422" s="124">
        <v>1510</v>
      </c>
      <c r="G422" s="124">
        <v>4619</v>
      </c>
      <c r="H422" s="124">
        <v>279</v>
      </c>
      <c r="I422" s="124">
        <v>304</v>
      </c>
      <c r="J422" s="124">
        <v>401</v>
      </c>
      <c r="K422" s="124">
        <v>984</v>
      </c>
      <c r="L422" s="128">
        <v>0.21299999999999999</v>
      </c>
      <c r="M422" s="124">
        <v>209</v>
      </c>
      <c r="N422" s="125">
        <v>31.364999999999998</v>
      </c>
      <c r="O422" s="124">
        <v>1</v>
      </c>
      <c r="P422" s="125">
        <v>0</v>
      </c>
      <c r="Q422" s="124">
        <v>0</v>
      </c>
      <c r="R422" s="124">
        <v>77</v>
      </c>
      <c r="S422" s="124">
        <v>40</v>
      </c>
      <c r="T422" s="124">
        <v>1643</v>
      </c>
      <c r="U422" s="124">
        <v>1605</v>
      </c>
      <c r="V422" s="124">
        <v>1613</v>
      </c>
      <c r="W422" s="124">
        <v>4861</v>
      </c>
      <c r="X422" s="124">
        <v>1620</v>
      </c>
      <c r="Y422" s="124">
        <v>105</v>
      </c>
      <c r="Z422" s="124">
        <v>83</v>
      </c>
      <c r="AA422" s="124">
        <v>107</v>
      </c>
      <c r="AB422" s="124">
        <v>295</v>
      </c>
      <c r="AC422" s="124">
        <v>98</v>
      </c>
      <c r="AD422" s="128">
        <v>6.0699999999999997E-2</v>
      </c>
      <c r="AE422" s="124">
        <v>60</v>
      </c>
      <c r="AF422" s="124">
        <v>311</v>
      </c>
      <c r="AG422" s="125">
        <v>0.20499999999999999</v>
      </c>
    </row>
    <row r="423" spans="1:33" x14ac:dyDescent="0.3">
      <c r="A423" s="123" t="s">
        <v>845</v>
      </c>
      <c r="B423" s="121" t="s">
        <v>846</v>
      </c>
      <c r="C423" s="121">
        <v>1</v>
      </c>
      <c r="D423" s="121">
        <v>0</v>
      </c>
      <c r="E423" s="124">
        <v>3697</v>
      </c>
      <c r="F423" s="124">
        <v>2956</v>
      </c>
      <c r="G423" s="124">
        <v>8813</v>
      </c>
      <c r="H423" s="124">
        <v>1253</v>
      </c>
      <c r="I423" s="124">
        <v>1294</v>
      </c>
      <c r="J423" s="124">
        <v>1332</v>
      </c>
      <c r="K423" s="124">
        <v>3879</v>
      </c>
      <c r="L423" s="128">
        <v>0.44009999999999999</v>
      </c>
      <c r="M423" s="124">
        <v>846</v>
      </c>
      <c r="N423" s="125">
        <v>44.972000000000001</v>
      </c>
      <c r="O423" s="124">
        <v>1</v>
      </c>
      <c r="P423" s="125">
        <v>0</v>
      </c>
      <c r="Q423" s="124">
        <v>0</v>
      </c>
      <c r="R423" s="124">
        <v>463</v>
      </c>
      <c r="S423" s="124">
        <v>245</v>
      </c>
      <c r="T423" s="124">
        <v>3130</v>
      </c>
      <c r="U423" s="124">
        <v>3063</v>
      </c>
      <c r="V423" s="124">
        <v>3079</v>
      </c>
      <c r="W423" s="124">
        <v>9272</v>
      </c>
      <c r="X423" s="124">
        <v>3091</v>
      </c>
      <c r="Y423" s="124">
        <v>225</v>
      </c>
      <c r="Z423" s="124">
        <v>204</v>
      </c>
      <c r="AA423" s="124">
        <v>285</v>
      </c>
      <c r="AB423" s="124">
        <v>714</v>
      </c>
      <c r="AC423" s="124">
        <v>238</v>
      </c>
      <c r="AD423" s="128">
        <v>7.6999999999999999E-2</v>
      </c>
      <c r="AE423" s="124">
        <v>148</v>
      </c>
      <c r="AF423" s="124">
        <v>1240</v>
      </c>
      <c r="AG423" s="125">
        <v>0.41899999999999998</v>
      </c>
    </row>
    <row r="424" spans="1:33" x14ac:dyDescent="0.3">
      <c r="A424" s="123" t="s">
        <v>847</v>
      </c>
      <c r="B424" s="121" t="s">
        <v>848</v>
      </c>
      <c r="C424" s="121">
        <v>1</v>
      </c>
      <c r="D424" s="121">
        <v>0</v>
      </c>
      <c r="E424" s="124">
        <v>821</v>
      </c>
      <c r="F424" s="124">
        <v>589</v>
      </c>
      <c r="G424" s="124">
        <v>1895</v>
      </c>
      <c r="H424" s="124">
        <v>311</v>
      </c>
      <c r="I424" s="124">
        <v>366</v>
      </c>
      <c r="J424" s="124">
        <v>335</v>
      </c>
      <c r="K424" s="124">
        <v>1012</v>
      </c>
      <c r="L424" s="128">
        <v>0.53400000000000003</v>
      </c>
      <c r="M424" s="124">
        <v>204</v>
      </c>
      <c r="N424" s="125">
        <v>161.42500000000001</v>
      </c>
      <c r="O424" s="124">
        <v>1</v>
      </c>
      <c r="P424" s="125">
        <v>0.41899999999999998</v>
      </c>
      <c r="Q424" s="124">
        <v>247</v>
      </c>
      <c r="R424" s="124">
        <v>2</v>
      </c>
      <c r="S424" s="124">
        <v>1</v>
      </c>
      <c r="T424" s="124">
        <v>853</v>
      </c>
      <c r="U424" s="124">
        <v>834</v>
      </c>
      <c r="V424" s="124">
        <v>834</v>
      </c>
      <c r="W424" s="124">
        <v>2521</v>
      </c>
      <c r="X424" s="124">
        <v>840</v>
      </c>
      <c r="Y424" s="124">
        <v>111</v>
      </c>
      <c r="Z424" s="124">
        <v>78</v>
      </c>
      <c r="AA424" s="124">
        <v>89</v>
      </c>
      <c r="AB424" s="124">
        <v>278</v>
      </c>
      <c r="AC424" s="124">
        <v>93</v>
      </c>
      <c r="AD424" s="128">
        <v>0.1103</v>
      </c>
      <c r="AE424" s="124">
        <v>42</v>
      </c>
      <c r="AF424" s="124">
        <v>495</v>
      </c>
      <c r="AG424" s="125">
        <v>0.84</v>
      </c>
    </row>
    <row r="425" spans="1:33" x14ac:dyDescent="0.3">
      <c r="A425" s="123" t="s">
        <v>849</v>
      </c>
      <c r="B425" s="121" t="s">
        <v>850</v>
      </c>
      <c r="C425" s="121">
        <v>1</v>
      </c>
      <c r="D425" s="121">
        <v>0</v>
      </c>
      <c r="E425" s="124">
        <v>1225</v>
      </c>
      <c r="F425" s="124">
        <v>1055</v>
      </c>
      <c r="G425" s="124">
        <v>3196</v>
      </c>
      <c r="H425" s="124">
        <v>285</v>
      </c>
      <c r="I425" s="124">
        <v>346</v>
      </c>
      <c r="J425" s="124">
        <v>353</v>
      </c>
      <c r="K425" s="124">
        <v>984</v>
      </c>
      <c r="L425" s="128">
        <v>0.30790000000000001</v>
      </c>
      <c r="M425" s="124">
        <v>211</v>
      </c>
      <c r="N425" s="125">
        <v>70.418000000000006</v>
      </c>
      <c r="O425" s="124">
        <v>1</v>
      </c>
      <c r="P425" s="125">
        <v>0.19600000000000001</v>
      </c>
      <c r="Q425" s="124">
        <v>207</v>
      </c>
      <c r="R425" s="124">
        <v>1</v>
      </c>
      <c r="S425" s="124">
        <v>0</v>
      </c>
      <c r="T425" s="124">
        <v>1223</v>
      </c>
      <c r="U425" s="124">
        <v>1197</v>
      </c>
      <c r="V425" s="124">
        <v>1196</v>
      </c>
      <c r="W425" s="124">
        <v>3616</v>
      </c>
      <c r="X425" s="124">
        <v>1205</v>
      </c>
      <c r="Y425" s="124">
        <v>125</v>
      </c>
      <c r="Z425" s="124">
        <v>92</v>
      </c>
      <c r="AA425" s="124">
        <v>106</v>
      </c>
      <c r="AB425" s="124">
        <v>323</v>
      </c>
      <c r="AC425" s="124">
        <v>108</v>
      </c>
      <c r="AD425" s="128">
        <v>8.9300000000000004E-2</v>
      </c>
      <c r="AE425" s="124">
        <v>61</v>
      </c>
      <c r="AF425" s="124">
        <v>481</v>
      </c>
      <c r="AG425" s="125">
        <v>0.45500000000000002</v>
      </c>
    </row>
    <row r="426" spans="1:33" x14ac:dyDescent="0.3">
      <c r="A426" s="123" t="s">
        <v>851</v>
      </c>
      <c r="B426" s="121" t="s">
        <v>852</v>
      </c>
      <c r="C426" s="121">
        <v>1</v>
      </c>
      <c r="D426" s="121">
        <v>0</v>
      </c>
      <c r="E426" s="124">
        <v>4892</v>
      </c>
      <c r="F426" s="124">
        <v>4127</v>
      </c>
      <c r="G426" s="124">
        <v>12141</v>
      </c>
      <c r="H426" s="124">
        <v>906</v>
      </c>
      <c r="I426" s="124">
        <v>1165</v>
      </c>
      <c r="J426" s="124">
        <v>1194</v>
      </c>
      <c r="K426" s="124">
        <v>3265</v>
      </c>
      <c r="L426" s="128">
        <v>0.26889999999999997</v>
      </c>
      <c r="M426" s="124">
        <v>721</v>
      </c>
      <c r="N426" s="125">
        <v>76.784999999999997</v>
      </c>
      <c r="O426" s="124">
        <v>1</v>
      </c>
      <c r="P426" s="125">
        <v>0</v>
      </c>
      <c r="Q426" s="124">
        <v>0</v>
      </c>
      <c r="R426" s="124">
        <v>105</v>
      </c>
      <c r="S426" s="124">
        <v>55</v>
      </c>
      <c r="T426" s="124">
        <v>4793</v>
      </c>
      <c r="U426" s="124">
        <v>4689</v>
      </c>
      <c r="V426" s="124">
        <v>4686</v>
      </c>
      <c r="W426" s="124">
        <v>14168</v>
      </c>
      <c r="X426" s="124">
        <v>4723</v>
      </c>
      <c r="Y426" s="124">
        <v>334</v>
      </c>
      <c r="Z426" s="124">
        <v>194</v>
      </c>
      <c r="AA426" s="124">
        <v>321</v>
      </c>
      <c r="AB426" s="124">
        <v>849</v>
      </c>
      <c r="AC426" s="124">
        <v>283</v>
      </c>
      <c r="AD426" s="128">
        <v>5.9900000000000002E-2</v>
      </c>
      <c r="AE426" s="124">
        <v>161</v>
      </c>
      <c r="AF426" s="124">
        <v>939</v>
      </c>
      <c r="AG426" s="125">
        <v>0.22700000000000001</v>
      </c>
    </row>
    <row r="427" spans="1:33" x14ac:dyDescent="0.3">
      <c r="A427" s="123" t="s">
        <v>853</v>
      </c>
      <c r="B427" s="121" t="s">
        <v>854</v>
      </c>
      <c r="C427" s="121">
        <v>1</v>
      </c>
      <c r="D427" s="121">
        <v>0</v>
      </c>
      <c r="E427" s="124">
        <v>1213</v>
      </c>
      <c r="F427" s="124">
        <v>1029</v>
      </c>
      <c r="G427" s="124">
        <v>3038</v>
      </c>
      <c r="H427" s="124">
        <v>509</v>
      </c>
      <c r="I427" s="124">
        <v>591</v>
      </c>
      <c r="J427" s="124">
        <v>549</v>
      </c>
      <c r="K427" s="124">
        <v>1649</v>
      </c>
      <c r="L427" s="128">
        <v>0.54279999999999995</v>
      </c>
      <c r="M427" s="124">
        <v>363</v>
      </c>
      <c r="N427" s="125">
        <v>92.831000000000003</v>
      </c>
      <c r="O427" s="124">
        <v>1</v>
      </c>
      <c r="P427" s="125">
        <v>0.27300000000000002</v>
      </c>
      <c r="Q427" s="124">
        <v>281</v>
      </c>
      <c r="R427" s="124">
        <v>0</v>
      </c>
      <c r="S427" s="124">
        <v>0</v>
      </c>
      <c r="T427" s="124">
        <v>1244</v>
      </c>
      <c r="U427" s="124">
        <v>1216</v>
      </c>
      <c r="V427" s="124">
        <v>1215</v>
      </c>
      <c r="W427" s="124">
        <v>3675</v>
      </c>
      <c r="X427" s="124">
        <v>1225</v>
      </c>
      <c r="Y427" s="124">
        <v>208</v>
      </c>
      <c r="Z427" s="124">
        <v>148</v>
      </c>
      <c r="AA427" s="124">
        <v>187</v>
      </c>
      <c r="AB427" s="124">
        <v>543</v>
      </c>
      <c r="AC427" s="124">
        <v>181</v>
      </c>
      <c r="AD427" s="128">
        <v>0.14779999999999999</v>
      </c>
      <c r="AE427" s="124">
        <v>99</v>
      </c>
      <c r="AF427" s="124">
        <v>744</v>
      </c>
      <c r="AG427" s="125">
        <v>0.72299999999999998</v>
      </c>
    </row>
    <row r="428" spans="1:33" x14ac:dyDescent="0.3">
      <c r="A428" s="123" t="s">
        <v>855</v>
      </c>
      <c r="B428" s="121" t="s">
        <v>856</v>
      </c>
      <c r="C428" s="121">
        <v>1</v>
      </c>
      <c r="D428" s="121">
        <v>0</v>
      </c>
      <c r="E428" s="124">
        <v>2600</v>
      </c>
      <c r="F428" s="124">
        <v>2135</v>
      </c>
      <c r="G428" s="124">
        <v>5876</v>
      </c>
      <c r="H428" s="124">
        <v>1408</v>
      </c>
      <c r="I428" s="124">
        <v>1554</v>
      </c>
      <c r="J428" s="124">
        <v>1483</v>
      </c>
      <c r="K428" s="124">
        <v>4445</v>
      </c>
      <c r="L428" s="128">
        <v>0.75649999999999995</v>
      </c>
      <c r="M428" s="124">
        <v>1050</v>
      </c>
      <c r="N428" s="125">
        <v>13.832000000000001</v>
      </c>
      <c r="O428" s="124">
        <v>1</v>
      </c>
      <c r="P428" s="125">
        <v>0</v>
      </c>
      <c r="Q428" s="124">
        <v>0</v>
      </c>
      <c r="R428" s="124">
        <v>65</v>
      </c>
      <c r="S428" s="124">
        <v>34</v>
      </c>
      <c r="T428" s="124">
        <v>2642</v>
      </c>
      <c r="U428" s="124">
        <v>2584</v>
      </c>
      <c r="V428" s="124">
        <v>2582</v>
      </c>
      <c r="W428" s="124">
        <v>7808</v>
      </c>
      <c r="X428" s="124">
        <v>2603</v>
      </c>
      <c r="Y428" s="124">
        <v>687</v>
      </c>
      <c r="Z428" s="124">
        <v>615</v>
      </c>
      <c r="AA428" s="124">
        <v>607</v>
      </c>
      <c r="AB428" s="124">
        <v>1909</v>
      </c>
      <c r="AC428" s="124">
        <v>636</v>
      </c>
      <c r="AD428" s="128">
        <v>0.2445</v>
      </c>
      <c r="AE428" s="124">
        <v>339</v>
      </c>
      <c r="AF428" s="124">
        <v>1424</v>
      </c>
      <c r="AG428" s="125">
        <v>0.66600000000000004</v>
      </c>
    </row>
    <row r="429" spans="1:33" x14ac:dyDescent="0.3">
      <c r="A429" s="123" t="s">
        <v>857</v>
      </c>
      <c r="B429" s="121" t="s">
        <v>858</v>
      </c>
      <c r="C429" s="121">
        <v>1</v>
      </c>
      <c r="D429" s="121">
        <v>0</v>
      </c>
      <c r="E429" s="124">
        <v>439</v>
      </c>
      <c r="F429" s="124">
        <v>298</v>
      </c>
      <c r="G429" s="124">
        <v>922</v>
      </c>
      <c r="H429" s="124">
        <v>64</v>
      </c>
      <c r="I429" s="124">
        <v>63</v>
      </c>
      <c r="J429" s="124">
        <v>64</v>
      </c>
      <c r="K429" s="124">
        <v>191</v>
      </c>
      <c r="L429" s="128">
        <v>0.2072</v>
      </c>
      <c r="M429" s="124">
        <v>40</v>
      </c>
      <c r="N429" s="125">
        <v>3.0449999999999999</v>
      </c>
      <c r="O429" s="124">
        <v>0</v>
      </c>
      <c r="P429" s="125">
        <v>0</v>
      </c>
      <c r="Q429" s="124">
        <v>0</v>
      </c>
      <c r="R429" s="124">
        <v>0</v>
      </c>
      <c r="S429" s="124">
        <v>0</v>
      </c>
      <c r="T429" s="124">
        <v>517</v>
      </c>
      <c r="U429" s="124">
        <v>506</v>
      </c>
      <c r="V429" s="124">
        <v>506</v>
      </c>
      <c r="W429" s="124">
        <v>1529</v>
      </c>
      <c r="X429" s="124">
        <v>510</v>
      </c>
      <c r="Y429" s="124">
        <v>33</v>
      </c>
      <c r="Z429" s="124">
        <v>22</v>
      </c>
      <c r="AA429" s="124">
        <v>16</v>
      </c>
      <c r="AB429" s="124">
        <v>71</v>
      </c>
      <c r="AC429" s="124">
        <v>24</v>
      </c>
      <c r="AD429" s="128">
        <v>4.6399999999999997E-2</v>
      </c>
      <c r="AE429" s="124">
        <v>9</v>
      </c>
      <c r="AF429" s="124">
        <v>50</v>
      </c>
      <c r="AG429" s="125">
        <v>0.16700000000000001</v>
      </c>
    </row>
    <row r="430" spans="1:33" x14ac:dyDescent="0.3">
      <c r="A430" s="123" t="s">
        <v>859</v>
      </c>
      <c r="B430" s="121" t="s">
        <v>860</v>
      </c>
      <c r="C430" s="121">
        <v>1</v>
      </c>
      <c r="D430" s="121">
        <v>0</v>
      </c>
      <c r="E430" s="124">
        <v>1282</v>
      </c>
      <c r="F430" s="124">
        <v>996</v>
      </c>
      <c r="G430" s="124">
        <v>2828</v>
      </c>
      <c r="H430" s="124">
        <v>580</v>
      </c>
      <c r="I430" s="124">
        <v>649</v>
      </c>
      <c r="J430" s="124">
        <v>676</v>
      </c>
      <c r="K430" s="124">
        <v>1905</v>
      </c>
      <c r="L430" s="128">
        <v>0.67359999999999998</v>
      </c>
      <c r="M430" s="124">
        <v>436</v>
      </c>
      <c r="N430" s="125">
        <v>3.2549999999999999</v>
      </c>
      <c r="O430" s="124">
        <v>1</v>
      </c>
      <c r="P430" s="125">
        <v>0</v>
      </c>
      <c r="Q430" s="124">
        <v>0</v>
      </c>
      <c r="R430" s="124">
        <v>83</v>
      </c>
      <c r="S430" s="124">
        <v>43</v>
      </c>
      <c r="T430" s="124">
        <v>1174</v>
      </c>
      <c r="U430" s="124">
        <v>1148</v>
      </c>
      <c r="V430" s="124">
        <v>1147</v>
      </c>
      <c r="W430" s="124">
        <v>3469</v>
      </c>
      <c r="X430" s="124">
        <v>1156</v>
      </c>
      <c r="Y430" s="124">
        <v>268</v>
      </c>
      <c r="Z430" s="124">
        <v>229</v>
      </c>
      <c r="AA430" s="124">
        <v>262</v>
      </c>
      <c r="AB430" s="124">
        <v>759</v>
      </c>
      <c r="AC430" s="124">
        <v>253</v>
      </c>
      <c r="AD430" s="128">
        <v>0.21879999999999999</v>
      </c>
      <c r="AE430" s="124">
        <v>142</v>
      </c>
      <c r="AF430" s="124">
        <v>623</v>
      </c>
      <c r="AG430" s="125">
        <v>0.625</v>
      </c>
    </row>
    <row r="431" spans="1:33" x14ac:dyDescent="0.3">
      <c r="A431" s="123" t="s">
        <v>861</v>
      </c>
      <c r="B431" s="121" t="s">
        <v>862</v>
      </c>
      <c r="C431" s="121">
        <v>1</v>
      </c>
      <c r="D431" s="121">
        <v>0</v>
      </c>
      <c r="E431" s="124">
        <v>3106</v>
      </c>
      <c r="F431" s="124">
        <v>2565</v>
      </c>
      <c r="G431" s="124">
        <v>7812</v>
      </c>
      <c r="H431" s="124">
        <v>593</v>
      </c>
      <c r="I431" s="124">
        <v>697</v>
      </c>
      <c r="J431" s="124">
        <v>753</v>
      </c>
      <c r="K431" s="124">
        <v>2043</v>
      </c>
      <c r="L431" s="128">
        <v>0.26150000000000001</v>
      </c>
      <c r="M431" s="124">
        <v>436</v>
      </c>
      <c r="N431" s="125">
        <v>103.26</v>
      </c>
      <c r="O431" s="124">
        <v>1</v>
      </c>
      <c r="P431" s="125">
        <v>3.0000000000000001E-3</v>
      </c>
      <c r="Q431" s="124">
        <v>8</v>
      </c>
      <c r="R431" s="124">
        <v>10</v>
      </c>
      <c r="S431" s="124">
        <v>5</v>
      </c>
      <c r="T431" s="124">
        <v>2861</v>
      </c>
      <c r="U431" s="124">
        <v>2799</v>
      </c>
      <c r="V431" s="124">
        <v>2796</v>
      </c>
      <c r="W431" s="124">
        <v>8456</v>
      </c>
      <c r="X431" s="124">
        <v>2819</v>
      </c>
      <c r="Y431" s="124">
        <v>183</v>
      </c>
      <c r="Z431" s="124">
        <v>148</v>
      </c>
      <c r="AA431" s="124">
        <v>164</v>
      </c>
      <c r="AB431" s="124">
        <v>495</v>
      </c>
      <c r="AC431" s="124">
        <v>165</v>
      </c>
      <c r="AD431" s="128">
        <v>5.8500000000000003E-2</v>
      </c>
      <c r="AE431" s="124">
        <v>98</v>
      </c>
      <c r="AF431" s="124">
        <v>548</v>
      </c>
      <c r="AG431" s="125">
        <v>0.21299999999999999</v>
      </c>
    </row>
    <row r="432" spans="1:33" x14ac:dyDescent="0.3">
      <c r="A432" s="123" t="s">
        <v>863</v>
      </c>
      <c r="B432" s="121" t="s">
        <v>864</v>
      </c>
      <c r="C432" s="121">
        <v>1</v>
      </c>
      <c r="D432" s="121">
        <v>0</v>
      </c>
      <c r="E432" s="124">
        <v>1055</v>
      </c>
      <c r="F432" s="124">
        <v>856</v>
      </c>
      <c r="G432" s="124">
        <v>2566</v>
      </c>
      <c r="H432" s="124">
        <v>287</v>
      </c>
      <c r="I432" s="124">
        <v>329</v>
      </c>
      <c r="J432" s="124">
        <v>344</v>
      </c>
      <c r="K432" s="124">
        <v>960</v>
      </c>
      <c r="L432" s="128">
        <v>0.37409999999999999</v>
      </c>
      <c r="M432" s="124">
        <v>208</v>
      </c>
      <c r="N432" s="125">
        <v>73.084999999999994</v>
      </c>
      <c r="O432" s="124">
        <v>1</v>
      </c>
      <c r="P432" s="125">
        <v>0.26100000000000001</v>
      </c>
      <c r="Q432" s="124">
        <v>223</v>
      </c>
      <c r="R432" s="124">
        <v>2</v>
      </c>
      <c r="S432" s="124">
        <v>1</v>
      </c>
      <c r="T432" s="124">
        <v>968</v>
      </c>
      <c r="U432" s="124">
        <v>947</v>
      </c>
      <c r="V432" s="124">
        <v>946</v>
      </c>
      <c r="W432" s="124">
        <v>2861</v>
      </c>
      <c r="X432" s="124">
        <v>954</v>
      </c>
      <c r="Y432" s="124">
        <v>105</v>
      </c>
      <c r="Z432" s="124">
        <v>84</v>
      </c>
      <c r="AA432" s="124">
        <v>64</v>
      </c>
      <c r="AB432" s="124">
        <v>253</v>
      </c>
      <c r="AC432" s="124">
        <v>84</v>
      </c>
      <c r="AD432" s="128">
        <v>8.8400000000000006E-2</v>
      </c>
      <c r="AE432" s="124">
        <v>49</v>
      </c>
      <c r="AF432" s="124">
        <v>482</v>
      </c>
      <c r="AG432" s="125">
        <v>0.56299999999999994</v>
      </c>
    </row>
    <row r="433" spans="1:33" x14ac:dyDescent="0.3">
      <c r="A433" s="123" t="s">
        <v>865</v>
      </c>
      <c r="B433" s="121" t="s">
        <v>866</v>
      </c>
      <c r="C433" s="121">
        <v>1</v>
      </c>
      <c r="D433" s="121">
        <v>0</v>
      </c>
      <c r="E433" s="124">
        <v>1062</v>
      </c>
      <c r="F433" s="124">
        <v>856</v>
      </c>
      <c r="G433" s="124">
        <v>2598</v>
      </c>
      <c r="H433" s="124">
        <v>192</v>
      </c>
      <c r="I433" s="124">
        <v>220</v>
      </c>
      <c r="J433" s="124">
        <v>243</v>
      </c>
      <c r="K433" s="124">
        <v>655</v>
      </c>
      <c r="L433" s="128">
        <v>0.25209999999999999</v>
      </c>
      <c r="M433" s="124">
        <v>140</v>
      </c>
      <c r="N433" s="125">
        <v>33.662999999999997</v>
      </c>
      <c r="O433" s="124">
        <v>1</v>
      </c>
      <c r="P433" s="125">
        <v>0</v>
      </c>
      <c r="Q433" s="124">
        <v>0</v>
      </c>
      <c r="R433" s="124">
        <v>14</v>
      </c>
      <c r="S433" s="124">
        <v>7</v>
      </c>
      <c r="T433" s="124">
        <v>1029</v>
      </c>
      <c r="U433" s="124">
        <v>1007</v>
      </c>
      <c r="V433" s="124">
        <v>1006</v>
      </c>
      <c r="W433" s="124">
        <v>3042</v>
      </c>
      <c r="X433" s="124">
        <v>1014</v>
      </c>
      <c r="Y433" s="124">
        <v>63</v>
      </c>
      <c r="Z433" s="124">
        <v>45</v>
      </c>
      <c r="AA433" s="124">
        <v>78</v>
      </c>
      <c r="AB433" s="124">
        <v>186</v>
      </c>
      <c r="AC433" s="124">
        <v>62</v>
      </c>
      <c r="AD433" s="128">
        <v>6.1100000000000002E-2</v>
      </c>
      <c r="AE433" s="124">
        <v>34</v>
      </c>
      <c r="AF433" s="124">
        <v>182</v>
      </c>
      <c r="AG433" s="125">
        <v>0.21199999999999999</v>
      </c>
    </row>
    <row r="434" spans="1:33" x14ac:dyDescent="0.3">
      <c r="A434" s="123" t="s">
        <v>867</v>
      </c>
      <c r="B434" s="121" t="s">
        <v>868</v>
      </c>
      <c r="C434" s="121">
        <v>1</v>
      </c>
      <c r="D434" s="121">
        <v>0</v>
      </c>
      <c r="E434" s="124">
        <v>5169</v>
      </c>
      <c r="F434" s="124">
        <v>4229</v>
      </c>
      <c r="G434" s="124">
        <v>10399</v>
      </c>
      <c r="H434" s="124">
        <v>2361</v>
      </c>
      <c r="I434" s="124">
        <v>2475</v>
      </c>
      <c r="J434" s="124">
        <v>2505</v>
      </c>
      <c r="K434" s="124">
        <v>7341</v>
      </c>
      <c r="L434" s="128">
        <v>0.70589999999999997</v>
      </c>
      <c r="M434" s="124">
        <v>1940</v>
      </c>
      <c r="N434" s="125">
        <v>10.706</v>
      </c>
      <c r="O434" s="124">
        <v>1</v>
      </c>
      <c r="P434" s="125">
        <v>0</v>
      </c>
      <c r="Q434" s="124">
        <v>0</v>
      </c>
      <c r="R434" s="124">
        <v>186</v>
      </c>
      <c r="S434" s="124">
        <v>98</v>
      </c>
      <c r="T434" s="124">
        <v>4994</v>
      </c>
      <c r="U434" s="124">
        <v>4886</v>
      </c>
      <c r="V434" s="124">
        <v>4882</v>
      </c>
      <c r="W434" s="124">
        <v>14762</v>
      </c>
      <c r="X434" s="124">
        <v>4921</v>
      </c>
      <c r="Y434" s="124">
        <v>1418</v>
      </c>
      <c r="Z434" s="124">
        <v>1229</v>
      </c>
      <c r="AA434" s="124">
        <v>1328</v>
      </c>
      <c r="AB434" s="124">
        <v>3975</v>
      </c>
      <c r="AC434" s="124">
        <v>1325</v>
      </c>
      <c r="AD434" s="128">
        <v>0.26929999999999998</v>
      </c>
      <c r="AE434" s="124">
        <v>740</v>
      </c>
      <c r="AF434" s="124">
        <v>2780</v>
      </c>
      <c r="AG434" s="125">
        <v>0.65700000000000003</v>
      </c>
    </row>
    <row r="435" spans="1:33" x14ac:dyDescent="0.3">
      <c r="A435" s="123" t="s">
        <v>869</v>
      </c>
      <c r="B435" s="121" t="s">
        <v>870</v>
      </c>
      <c r="C435" s="121">
        <v>1</v>
      </c>
      <c r="D435" s="121">
        <v>0</v>
      </c>
      <c r="E435" s="124">
        <v>10198</v>
      </c>
      <c r="F435" s="124">
        <v>7950</v>
      </c>
      <c r="G435" s="124">
        <v>23313</v>
      </c>
      <c r="H435" s="124">
        <v>1372</v>
      </c>
      <c r="I435" s="124">
        <v>1726</v>
      </c>
      <c r="J435" s="124">
        <v>1918</v>
      </c>
      <c r="K435" s="124">
        <v>5016</v>
      </c>
      <c r="L435" s="128">
        <v>0.2152</v>
      </c>
      <c r="M435" s="124">
        <v>1112</v>
      </c>
      <c r="N435" s="125">
        <v>31.346</v>
      </c>
      <c r="O435" s="124">
        <v>1</v>
      </c>
      <c r="P435" s="125">
        <v>0</v>
      </c>
      <c r="Q435" s="124">
        <v>0</v>
      </c>
      <c r="R435" s="124">
        <v>500</v>
      </c>
      <c r="S435" s="124">
        <v>265</v>
      </c>
      <c r="T435" s="124">
        <v>8333</v>
      </c>
      <c r="U435" s="124">
        <v>8305</v>
      </c>
      <c r="V435" s="124">
        <v>8468</v>
      </c>
      <c r="W435" s="124">
        <v>25106</v>
      </c>
      <c r="X435" s="124">
        <v>8369</v>
      </c>
      <c r="Y435" s="124">
        <v>413</v>
      </c>
      <c r="Z435" s="124">
        <v>324</v>
      </c>
      <c r="AA435" s="124">
        <v>388</v>
      </c>
      <c r="AB435" s="124">
        <v>1125</v>
      </c>
      <c r="AC435" s="124">
        <v>375</v>
      </c>
      <c r="AD435" s="128">
        <v>4.48E-2</v>
      </c>
      <c r="AE435" s="124">
        <v>232</v>
      </c>
      <c r="AF435" s="124">
        <v>1610</v>
      </c>
      <c r="AG435" s="125">
        <v>0.20200000000000001</v>
      </c>
    </row>
    <row r="436" spans="1:33" x14ac:dyDescent="0.3">
      <c r="A436" s="123" t="s">
        <v>871</v>
      </c>
      <c r="B436" s="121" t="s">
        <v>872</v>
      </c>
      <c r="C436" s="121">
        <v>1</v>
      </c>
      <c r="D436" s="121">
        <v>0</v>
      </c>
      <c r="E436" s="124">
        <v>2700</v>
      </c>
      <c r="F436" s="124">
        <v>2144</v>
      </c>
      <c r="G436" s="124">
        <v>6537</v>
      </c>
      <c r="H436" s="124">
        <v>672</v>
      </c>
      <c r="I436" s="124">
        <v>747</v>
      </c>
      <c r="J436" s="124">
        <v>769</v>
      </c>
      <c r="K436" s="124">
        <v>2188</v>
      </c>
      <c r="L436" s="128">
        <v>0.3347</v>
      </c>
      <c r="M436" s="124">
        <v>466</v>
      </c>
      <c r="N436" s="125">
        <v>5.1369999999999996</v>
      </c>
      <c r="O436" s="124">
        <v>1</v>
      </c>
      <c r="P436" s="125">
        <v>0</v>
      </c>
      <c r="Q436" s="124">
        <v>0</v>
      </c>
      <c r="R436" s="124">
        <v>141</v>
      </c>
      <c r="S436" s="124">
        <v>74</v>
      </c>
      <c r="T436" s="124">
        <v>2388</v>
      </c>
      <c r="U436" s="124">
        <v>2380</v>
      </c>
      <c r="V436" s="124">
        <v>2427</v>
      </c>
      <c r="W436" s="124">
        <v>7195</v>
      </c>
      <c r="X436" s="124">
        <v>2398</v>
      </c>
      <c r="Y436" s="124">
        <v>190</v>
      </c>
      <c r="Z436" s="124">
        <v>134</v>
      </c>
      <c r="AA436" s="124">
        <v>166</v>
      </c>
      <c r="AB436" s="124">
        <v>490</v>
      </c>
      <c r="AC436" s="124">
        <v>163</v>
      </c>
      <c r="AD436" s="128">
        <v>6.8099999999999994E-2</v>
      </c>
      <c r="AE436" s="124">
        <v>95</v>
      </c>
      <c r="AF436" s="124">
        <v>637</v>
      </c>
      <c r="AG436" s="125">
        <v>0.29699999999999999</v>
      </c>
    </row>
    <row r="437" spans="1:33" x14ac:dyDescent="0.3">
      <c r="A437" s="123" t="s">
        <v>873</v>
      </c>
      <c r="B437" s="121" t="s">
        <v>874</v>
      </c>
      <c r="C437" s="121">
        <v>1</v>
      </c>
      <c r="D437" s="121">
        <v>0</v>
      </c>
      <c r="E437" s="124">
        <v>10083</v>
      </c>
      <c r="F437" s="124">
        <v>8068</v>
      </c>
      <c r="G437" s="124">
        <v>23046</v>
      </c>
      <c r="H437" s="124">
        <v>4035</v>
      </c>
      <c r="I437" s="124">
        <v>4305</v>
      </c>
      <c r="J437" s="124">
        <v>4651</v>
      </c>
      <c r="K437" s="124">
        <v>12991</v>
      </c>
      <c r="L437" s="128">
        <v>0.56369999999999998</v>
      </c>
      <c r="M437" s="124">
        <v>2956</v>
      </c>
      <c r="N437" s="125">
        <v>60.591999999999999</v>
      </c>
      <c r="O437" s="124">
        <v>1</v>
      </c>
      <c r="P437" s="125">
        <v>0</v>
      </c>
      <c r="Q437" s="124">
        <v>0</v>
      </c>
      <c r="R437" s="124">
        <v>1459</v>
      </c>
      <c r="S437" s="124">
        <v>773</v>
      </c>
      <c r="T437" s="124">
        <v>8316</v>
      </c>
      <c r="U437" s="124">
        <v>8289</v>
      </c>
      <c r="V437" s="124">
        <v>8452</v>
      </c>
      <c r="W437" s="124">
        <v>25057</v>
      </c>
      <c r="X437" s="124">
        <v>8352</v>
      </c>
      <c r="Y437" s="124">
        <v>1235</v>
      </c>
      <c r="Z437" s="124">
        <v>955</v>
      </c>
      <c r="AA437" s="124">
        <v>1108</v>
      </c>
      <c r="AB437" s="124">
        <v>3298</v>
      </c>
      <c r="AC437" s="124">
        <v>1099</v>
      </c>
      <c r="AD437" s="128">
        <v>0.13159999999999999</v>
      </c>
      <c r="AE437" s="124">
        <v>690</v>
      </c>
      <c r="AF437" s="124">
        <v>4420</v>
      </c>
      <c r="AG437" s="125">
        <v>0.54700000000000004</v>
      </c>
    </row>
    <row r="438" spans="1:33" x14ac:dyDescent="0.3">
      <c r="A438" s="123" t="s">
        <v>875</v>
      </c>
      <c r="B438" s="121" t="s">
        <v>876</v>
      </c>
      <c r="C438" s="121">
        <v>1</v>
      </c>
      <c r="D438" s="121">
        <v>0</v>
      </c>
      <c r="E438" s="124">
        <v>3596</v>
      </c>
      <c r="F438" s="124">
        <v>2797</v>
      </c>
      <c r="G438" s="124">
        <v>8304</v>
      </c>
      <c r="H438" s="124">
        <v>409</v>
      </c>
      <c r="I438" s="124">
        <v>566</v>
      </c>
      <c r="J438" s="124">
        <v>576</v>
      </c>
      <c r="K438" s="124">
        <v>1551</v>
      </c>
      <c r="L438" s="128">
        <v>0.18679999999999999</v>
      </c>
      <c r="M438" s="124">
        <v>340</v>
      </c>
      <c r="N438" s="125">
        <v>19.221</v>
      </c>
      <c r="O438" s="124">
        <v>1</v>
      </c>
      <c r="P438" s="125">
        <v>0</v>
      </c>
      <c r="Q438" s="124">
        <v>0</v>
      </c>
      <c r="R438" s="124">
        <v>167</v>
      </c>
      <c r="S438" s="124">
        <v>88</v>
      </c>
      <c r="T438" s="124">
        <v>3115</v>
      </c>
      <c r="U438" s="124">
        <v>3105</v>
      </c>
      <c r="V438" s="124">
        <v>3166</v>
      </c>
      <c r="W438" s="124">
        <v>9386</v>
      </c>
      <c r="X438" s="124">
        <v>3129</v>
      </c>
      <c r="Y438" s="124">
        <v>204</v>
      </c>
      <c r="Z438" s="124">
        <v>108</v>
      </c>
      <c r="AA438" s="124">
        <v>130</v>
      </c>
      <c r="AB438" s="124">
        <v>442</v>
      </c>
      <c r="AC438" s="124">
        <v>147</v>
      </c>
      <c r="AD438" s="128">
        <v>4.7100000000000003E-2</v>
      </c>
      <c r="AE438" s="124">
        <v>86</v>
      </c>
      <c r="AF438" s="124">
        <v>516</v>
      </c>
      <c r="AG438" s="125">
        <v>0.184</v>
      </c>
    </row>
    <row r="439" spans="1:33" x14ac:dyDescent="0.3">
      <c r="A439" s="123" t="s">
        <v>877</v>
      </c>
      <c r="B439" s="121" t="s">
        <v>878</v>
      </c>
      <c r="C439" s="121">
        <v>1</v>
      </c>
      <c r="D439" s="121">
        <v>0</v>
      </c>
      <c r="E439" s="124">
        <v>3657</v>
      </c>
      <c r="F439" s="124">
        <v>2887</v>
      </c>
      <c r="G439" s="124">
        <v>8259</v>
      </c>
      <c r="H439" s="124">
        <v>910</v>
      </c>
      <c r="I439" s="124">
        <v>988</v>
      </c>
      <c r="J439" s="124">
        <v>842</v>
      </c>
      <c r="K439" s="124">
        <v>2740</v>
      </c>
      <c r="L439" s="128">
        <v>0.33179999999999998</v>
      </c>
      <c r="M439" s="124">
        <v>623</v>
      </c>
      <c r="N439" s="125">
        <v>12.523999999999999</v>
      </c>
      <c r="O439" s="124">
        <v>1</v>
      </c>
      <c r="P439" s="125">
        <v>0</v>
      </c>
      <c r="Q439" s="124">
        <v>0</v>
      </c>
      <c r="R439" s="124">
        <v>378</v>
      </c>
      <c r="S439" s="124">
        <v>200</v>
      </c>
      <c r="T439" s="124">
        <v>3024</v>
      </c>
      <c r="U439" s="124">
        <v>3014</v>
      </c>
      <c r="V439" s="124">
        <v>3073</v>
      </c>
      <c r="W439" s="124">
        <v>9111</v>
      </c>
      <c r="X439" s="124">
        <v>3037</v>
      </c>
      <c r="Y439" s="124">
        <v>293</v>
      </c>
      <c r="Z439" s="124">
        <v>221</v>
      </c>
      <c r="AA439" s="124">
        <v>246</v>
      </c>
      <c r="AB439" s="124">
        <v>760</v>
      </c>
      <c r="AC439" s="124">
        <v>253</v>
      </c>
      <c r="AD439" s="128">
        <v>8.3400000000000002E-2</v>
      </c>
      <c r="AE439" s="124">
        <v>157</v>
      </c>
      <c r="AF439" s="124">
        <v>981</v>
      </c>
      <c r="AG439" s="125">
        <v>0.33900000000000002</v>
      </c>
    </row>
    <row r="440" spans="1:33" x14ac:dyDescent="0.3">
      <c r="A440" s="123" t="s">
        <v>879</v>
      </c>
      <c r="B440" s="121" t="s">
        <v>880</v>
      </c>
      <c r="C440" s="121">
        <v>1</v>
      </c>
      <c r="D440" s="121">
        <v>0</v>
      </c>
      <c r="E440" s="124">
        <v>2837</v>
      </c>
      <c r="F440" s="124">
        <v>2213</v>
      </c>
      <c r="G440" s="124">
        <v>6710</v>
      </c>
      <c r="H440" s="124">
        <v>338</v>
      </c>
      <c r="I440" s="124">
        <v>411</v>
      </c>
      <c r="J440" s="124">
        <v>445</v>
      </c>
      <c r="K440" s="124">
        <v>1194</v>
      </c>
      <c r="L440" s="128">
        <v>0.1779</v>
      </c>
      <c r="M440" s="124">
        <v>256</v>
      </c>
      <c r="N440" s="125">
        <v>7.4859999999999998</v>
      </c>
      <c r="O440" s="124">
        <v>1</v>
      </c>
      <c r="P440" s="125">
        <v>0</v>
      </c>
      <c r="Q440" s="124">
        <v>0</v>
      </c>
      <c r="R440" s="124">
        <v>99</v>
      </c>
      <c r="S440" s="124">
        <v>52</v>
      </c>
      <c r="T440" s="124">
        <v>2558</v>
      </c>
      <c r="U440" s="124">
        <v>2550</v>
      </c>
      <c r="V440" s="124">
        <v>2600</v>
      </c>
      <c r="W440" s="124">
        <v>7708</v>
      </c>
      <c r="X440" s="124">
        <v>2569</v>
      </c>
      <c r="Y440" s="124">
        <v>134</v>
      </c>
      <c r="Z440" s="124">
        <v>104</v>
      </c>
      <c r="AA440" s="124">
        <v>107</v>
      </c>
      <c r="AB440" s="124">
        <v>345</v>
      </c>
      <c r="AC440" s="124">
        <v>115</v>
      </c>
      <c r="AD440" s="128">
        <v>4.48E-2</v>
      </c>
      <c r="AE440" s="124">
        <v>64</v>
      </c>
      <c r="AF440" s="124">
        <v>373</v>
      </c>
      <c r="AG440" s="125">
        <v>0.16800000000000001</v>
      </c>
    </row>
    <row r="441" spans="1:33" x14ac:dyDescent="0.3">
      <c r="A441" s="123" t="s">
        <v>881</v>
      </c>
      <c r="B441" s="121" t="s">
        <v>882</v>
      </c>
      <c r="C441" s="121">
        <v>1</v>
      </c>
      <c r="D441" s="121">
        <v>0</v>
      </c>
      <c r="E441" s="124">
        <v>4900</v>
      </c>
      <c r="F441" s="124">
        <v>3898</v>
      </c>
      <c r="G441" s="124">
        <v>11433</v>
      </c>
      <c r="H441" s="124">
        <v>1485</v>
      </c>
      <c r="I441" s="124">
        <v>1779</v>
      </c>
      <c r="J441" s="124">
        <v>1853</v>
      </c>
      <c r="K441" s="124">
        <v>5117</v>
      </c>
      <c r="L441" s="128">
        <v>0.4476</v>
      </c>
      <c r="M441" s="124">
        <v>1134</v>
      </c>
      <c r="N441" s="125">
        <v>42.212000000000003</v>
      </c>
      <c r="O441" s="124">
        <v>1</v>
      </c>
      <c r="P441" s="125">
        <v>0</v>
      </c>
      <c r="Q441" s="124">
        <v>0</v>
      </c>
      <c r="R441" s="124">
        <v>950</v>
      </c>
      <c r="S441" s="124">
        <v>503</v>
      </c>
      <c r="T441" s="124">
        <v>5688</v>
      </c>
      <c r="U441" s="124">
        <v>5668</v>
      </c>
      <c r="V441" s="124">
        <v>5779</v>
      </c>
      <c r="W441" s="124">
        <v>17135</v>
      </c>
      <c r="X441" s="124">
        <v>5712</v>
      </c>
      <c r="Y441" s="124">
        <v>672</v>
      </c>
      <c r="Z441" s="124">
        <v>616</v>
      </c>
      <c r="AA441" s="124">
        <v>724</v>
      </c>
      <c r="AB441" s="124">
        <v>2012</v>
      </c>
      <c r="AC441" s="124">
        <v>671</v>
      </c>
      <c r="AD441" s="128">
        <v>0.1174</v>
      </c>
      <c r="AE441" s="124">
        <v>297</v>
      </c>
      <c r="AF441" s="124">
        <v>1936</v>
      </c>
      <c r="AG441" s="125">
        <v>0.496</v>
      </c>
    </row>
    <row r="442" spans="1:33" x14ac:dyDescent="0.3">
      <c r="A442" s="123" t="s">
        <v>883</v>
      </c>
      <c r="B442" s="121" t="s">
        <v>884</v>
      </c>
      <c r="C442" s="121">
        <v>1</v>
      </c>
      <c r="D442" s="121">
        <v>1</v>
      </c>
      <c r="E442" s="124">
        <v>12455</v>
      </c>
      <c r="F442" s="124">
        <v>10534</v>
      </c>
      <c r="G442" s="124">
        <v>29484</v>
      </c>
      <c r="H442" s="124">
        <v>7786</v>
      </c>
      <c r="I442" s="124">
        <v>8199</v>
      </c>
      <c r="J442" s="124">
        <v>9016</v>
      </c>
      <c r="K442" s="124">
        <v>25001</v>
      </c>
      <c r="L442" s="128">
        <v>0.84799999999999998</v>
      </c>
      <c r="M442" s="124">
        <v>5806</v>
      </c>
      <c r="N442" s="125">
        <v>35.247</v>
      </c>
      <c r="O442" s="124">
        <v>1</v>
      </c>
      <c r="P442" s="125">
        <v>0</v>
      </c>
      <c r="Q442" s="124">
        <v>0</v>
      </c>
      <c r="R442" s="124">
        <v>7300</v>
      </c>
      <c r="S442" s="124">
        <v>3869</v>
      </c>
      <c r="T442" s="124">
        <v>37358</v>
      </c>
      <c r="U442" s="124">
        <v>37235</v>
      </c>
      <c r="V442" s="124">
        <v>37966</v>
      </c>
      <c r="W442" s="124">
        <v>112559</v>
      </c>
      <c r="X442" s="124">
        <v>37520</v>
      </c>
      <c r="Y442" s="124">
        <v>13368</v>
      </c>
      <c r="Z442" s="124">
        <v>12729</v>
      </c>
      <c r="AA442" s="124">
        <v>12933</v>
      </c>
      <c r="AB442" s="124">
        <v>39030</v>
      </c>
      <c r="AC442" s="124">
        <v>13010</v>
      </c>
      <c r="AD442" s="128">
        <v>0.3468</v>
      </c>
      <c r="AE442" s="124">
        <v>2375</v>
      </c>
      <c r="AF442" s="124">
        <v>12051</v>
      </c>
      <c r="AG442" s="125">
        <v>1.1439999999999999</v>
      </c>
    </row>
    <row r="443" spans="1:33" x14ac:dyDescent="0.3">
      <c r="A443" s="123" t="s">
        <v>885</v>
      </c>
      <c r="B443" s="121" t="s">
        <v>886</v>
      </c>
      <c r="C443" s="121">
        <v>1</v>
      </c>
      <c r="D443" s="121">
        <v>0</v>
      </c>
      <c r="E443" s="124">
        <v>1148</v>
      </c>
      <c r="F443" s="124">
        <v>910</v>
      </c>
      <c r="G443" s="124">
        <v>2805</v>
      </c>
      <c r="H443" s="124">
        <v>587</v>
      </c>
      <c r="I443" s="124">
        <v>615</v>
      </c>
      <c r="J443" s="124">
        <v>577</v>
      </c>
      <c r="K443" s="124">
        <v>1779</v>
      </c>
      <c r="L443" s="128">
        <v>0.63419999999999999</v>
      </c>
      <c r="M443" s="124">
        <v>375</v>
      </c>
      <c r="N443" s="125">
        <v>171.45500000000001</v>
      </c>
      <c r="O443" s="124">
        <v>1</v>
      </c>
      <c r="P443" s="125">
        <v>0.38700000000000001</v>
      </c>
      <c r="Q443" s="124">
        <v>352</v>
      </c>
      <c r="R443" s="124">
        <v>1</v>
      </c>
      <c r="S443" s="124">
        <v>0</v>
      </c>
      <c r="T443" s="124">
        <v>1085</v>
      </c>
      <c r="U443" s="124">
        <v>1059</v>
      </c>
      <c r="V443" s="124">
        <v>1057</v>
      </c>
      <c r="W443" s="124">
        <v>3201</v>
      </c>
      <c r="X443" s="124">
        <v>1067</v>
      </c>
      <c r="Y443" s="124">
        <v>216</v>
      </c>
      <c r="Z443" s="124">
        <v>236</v>
      </c>
      <c r="AA443" s="124">
        <v>226</v>
      </c>
      <c r="AB443" s="124">
        <v>678</v>
      </c>
      <c r="AC443" s="124">
        <v>226</v>
      </c>
      <c r="AD443" s="128">
        <v>0.21179999999999999</v>
      </c>
      <c r="AE443" s="124">
        <v>125</v>
      </c>
      <c r="AF443" s="124">
        <v>854</v>
      </c>
      <c r="AG443" s="125">
        <v>0.93799999999999994</v>
      </c>
    </row>
    <row r="444" spans="1:33" x14ac:dyDescent="0.3">
      <c r="A444" s="123" t="s">
        <v>887</v>
      </c>
      <c r="B444" s="121" t="s">
        <v>888</v>
      </c>
      <c r="C444" s="121">
        <v>1</v>
      </c>
      <c r="D444" s="121">
        <v>0</v>
      </c>
      <c r="E444" s="124">
        <v>1281</v>
      </c>
      <c r="F444" s="124">
        <v>1003</v>
      </c>
      <c r="G444" s="124">
        <v>3139</v>
      </c>
      <c r="H444" s="124">
        <v>445</v>
      </c>
      <c r="I444" s="124">
        <v>508</v>
      </c>
      <c r="J444" s="124">
        <v>443</v>
      </c>
      <c r="K444" s="124">
        <v>1396</v>
      </c>
      <c r="L444" s="128">
        <v>0.44469999999999998</v>
      </c>
      <c r="M444" s="124">
        <v>290</v>
      </c>
      <c r="N444" s="125">
        <v>127.85899999999999</v>
      </c>
      <c r="O444" s="124">
        <v>1</v>
      </c>
      <c r="P444" s="125">
        <v>0.33700000000000002</v>
      </c>
      <c r="Q444" s="124">
        <v>338</v>
      </c>
      <c r="R444" s="124">
        <v>0</v>
      </c>
      <c r="S444" s="124">
        <v>0</v>
      </c>
      <c r="T444" s="124">
        <v>1359</v>
      </c>
      <c r="U444" s="124">
        <v>1327</v>
      </c>
      <c r="V444" s="124">
        <v>1325</v>
      </c>
      <c r="W444" s="124">
        <v>4011</v>
      </c>
      <c r="X444" s="124">
        <v>1337</v>
      </c>
      <c r="Y444" s="124">
        <v>157</v>
      </c>
      <c r="Z444" s="124">
        <v>160</v>
      </c>
      <c r="AA444" s="124">
        <v>160</v>
      </c>
      <c r="AB444" s="124">
        <v>477</v>
      </c>
      <c r="AC444" s="124">
        <v>159</v>
      </c>
      <c r="AD444" s="128">
        <v>0.11890000000000001</v>
      </c>
      <c r="AE444" s="124">
        <v>78</v>
      </c>
      <c r="AF444" s="124">
        <v>707</v>
      </c>
      <c r="AG444" s="125">
        <v>0.70399999999999996</v>
      </c>
    </row>
    <row r="445" spans="1:33" x14ac:dyDescent="0.3">
      <c r="A445" s="123" t="s">
        <v>889</v>
      </c>
      <c r="B445" s="121" t="s">
        <v>890</v>
      </c>
      <c r="C445" s="121">
        <v>1</v>
      </c>
      <c r="D445" s="121">
        <v>0</v>
      </c>
      <c r="E445" s="124">
        <v>295</v>
      </c>
      <c r="F445" s="124">
        <v>234</v>
      </c>
      <c r="G445" s="124">
        <v>716</v>
      </c>
      <c r="H445" s="124">
        <v>178</v>
      </c>
      <c r="I445" s="124">
        <v>168</v>
      </c>
      <c r="J445" s="124">
        <v>168</v>
      </c>
      <c r="K445" s="124">
        <v>514</v>
      </c>
      <c r="L445" s="128">
        <v>0.71789999999999998</v>
      </c>
      <c r="M445" s="124">
        <v>109</v>
      </c>
      <c r="N445" s="125">
        <v>319.80099999999999</v>
      </c>
      <c r="O445" s="124">
        <v>1</v>
      </c>
      <c r="P445" s="125">
        <v>0.47599999999999998</v>
      </c>
      <c r="Q445" s="124">
        <v>111</v>
      </c>
      <c r="R445" s="124">
        <v>0</v>
      </c>
      <c r="S445" s="124">
        <v>0</v>
      </c>
      <c r="T445" s="124">
        <v>258</v>
      </c>
      <c r="U445" s="124">
        <v>251</v>
      </c>
      <c r="V445" s="124">
        <v>251</v>
      </c>
      <c r="W445" s="124">
        <v>760</v>
      </c>
      <c r="X445" s="124">
        <v>253</v>
      </c>
      <c r="Y445" s="124">
        <v>59</v>
      </c>
      <c r="Z445" s="124">
        <v>70</v>
      </c>
      <c r="AA445" s="124">
        <v>54</v>
      </c>
      <c r="AB445" s="124">
        <v>183</v>
      </c>
      <c r="AC445" s="124">
        <v>61</v>
      </c>
      <c r="AD445" s="128">
        <v>0.24079999999999999</v>
      </c>
      <c r="AE445" s="124">
        <v>37</v>
      </c>
      <c r="AF445" s="124">
        <v>258</v>
      </c>
      <c r="AG445" s="125">
        <v>1.1020000000000001</v>
      </c>
    </row>
    <row r="446" spans="1:33" x14ac:dyDescent="0.3">
      <c r="A446" s="123" t="s">
        <v>891</v>
      </c>
      <c r="B446" s="121" t="s">
        <v>892</v>
      </c>
      <c r="C446" s="121">
        <v>1</v>
      </c>
      <c r="D446" s="121">
        <v>0</v>
      </c>
      <c r="E446" s="124">
        <v>414</v>
      </c>
      <c r="F446" s="124">
        <v>348</v>
      </c>
      <c r="G446" s="124">
        <v>1074</v>
      </c>
      <c r="H446" s="124">
        <v>162</v>
      </c>
      <c r="I446" s="124">
        <v>174</v>
      </c>
      <c r="J446" s="124">
        <v>161</v>
      </c>
      <c r="K446" s="124">
        <v>497</v>
      </c>
      <c r="L446" s="128">
        <v>0.46279999999999999</v>
      </c>
      <c r="M446" s="124">
        <v>105</v>
      </c>
      <c r="N446" s="125">
        <v>251.458</v>
      </c>
      <c r="O446" s="124">
        <v>1</v>
      </c>
      <c r="P446" s="125">
        <v>0.46400000000000002</v>
      </c>
      <c r="Q446" s="124">
        <v>161</v>
      </c>
      <c r="R446" s="124">
        <v>0</v>
      </c>
      <c r="S446" s="124">
        <v>0</v>
      </c>
      <c r="T446" s="124">
        <v>378</v>
      </c>
      <c r="U446" s="124">
        <v>369</v>
      </c>
      <c r="V446" s="124">
        <v>368</v>
      </c>
      <c r="W446" s="124">
        <v>1115</v>
      </c>
      <c r="X446" s="124">
        <v>372</v>
      </c>
      <c r="Y446" s="124">
        <v>57</v>
      </c>
      <c r="Z446" s="124">
        <v>57</v>
      </c>
      <c r="AA446" s="124">
        <v>43</v>
      </c>
      <c r="AB446" s="124">
        <v>157</v>
      </c>
      <c r="AC446" s="124">
        <v>52</v>
      </c>
      <c r="AD446" s="128">
        <v>0.14080000000000001</v>
      </c>
      <c r="AE446" s="124">
        <v>32</v>
      </c>
      <c r="AF446" s="124">
        <v>299</v>
      </c>
      <c r="AG446" s="125">
        <v>0.85899999999999999</v>
      </c>
    </row>
    <row r="447" spans="1:33" x14ac:dyDescent="0.3">
      <c r="A447" s="123" t="s">
        <v>893</v>
      </c>
      <c r="B447" s="121" t="s">
        <v>894</v>
      </c>
      <c r="C447" s="121">
        <v>1</v>
      </c>
      <c r="D447" s="121">
        <v>0</v>
      </c>
      <c r="E447" s="124">
        <v>1712</v>
      </c>
      <c r="F447" s="124">
        <v>1373</v>
      </c>
      <c r="G447" s="124">
        <v>4155</v>
      </c>
      <c r="H447" s="124">
        <v>909</v>
      </c>
      <c r="I447" s="124">
        <v>954</v>
      </c>
      <c r="J447" s="124">
        <v>885</v>
      </c>
      <c r="K447" s="124">
        <v>2748</v>
      </c>
      <c r="L447" s="128">
        <v>0.66139999999999999</v>
      </c>
      <c r="M447" s="124">
        <v>590</v>
      </c>
      <c r="N447" s="125">
        <v>226.32</v>
      </c>
      <c r="O447" s="124">
        <v>1</v>
      </c>
      <c r="P447" s="125">
        <v>0.372</v>
      </c>
      <c r="Q447" s="124">
        <v>511</v>
      </c>
      <c r="R447" s="124">
        <v>3</v>
      </c>
      <c r="S447" s="124">
        <v>1</v>
      </c>
      <c r="T447" s="124">
        <v>1626</v>
      </c>
      <c r="U447" s="124">
        <v>1588</v>
      </c>
      <c r="V447" s="124">
        <v>1585</v>
      </c>
      <c r="W447" s="124">
        <v>4799</v>
      </c>
      <c r="X447" s="124">
        <v>1600</v>
      </c>
      <c r="Y447" s="124">
        <v>334</v>
      </c>
      <c r="Z447" s="124">
        <v>366</v>
      </c>
      <c r="AA447" s="124">
        <v>343</v>
      </c>
      <c r="AB447" s="124">
        <v>1043</v>
      </c>
      <c r="AC447" s="124">
        <v>348</v>
      </c>
      <c r="AD447" s="128">
        <v>0.21729999999999999</v>
      </c>
      <c r="AE447" s="124">
        <v>194</v>
      </c>
      <c r="AF447" s="124">
        <v>1298</v>
      </c>
      <c r="AG447" s="125">
        <v>0.94499999999999995</v>
      </c>
    </row>
    <row r="448" spans="1:33" x14ac:dyDescent="0.3">
      <c r="A448" s="123" t="s">
        <v>895</v>
      </c>
      <c r="B448" s="121" t="s">
        <v>896</v>
      </c>
      <c r="C448" s="121">
        <v>1</v>
      </c>
      <c r="D448" s="121">
        <v>0</v>
      </c>
      <c r="E448" s="124">
        <v>280</v>
      </c>
      <c r="F448" s="124">
        <v>218</v>
      </c>
      <c r="G448" s="124">
        <v>668</v>
      </c>
      <c r="H448" s="124">
        <v>129</v>
      </c>
      <c r="I448" s="124">
        <v>147</v>
      </c>
      <c r="J448" s="124">
        <v>132</v>
      </c>
      <c r="K448" s="124">
        <v>408</v>
      </c>
      <c r="L448" s="128">
        <v>0.61080000000000001</v>
      </c>
      <c r="M448" s="124">
        <v>87</v>
      </c>
      <c r="N448" s="125">
        <v>114.03700000000001</v>
      </c>
      <c r="O448" s="124">
        <v>1</v>
      </c>
      <c r="P448" s="125">
        <v>0.45300000000000001</v>
      </c>
      <c r="Q448" s="124">
        <v>99</v>
      </c>
      <c r="R448" s="124">
        <v>0</v>
      </c>
      <c r="S448" s="124">
        <v>0</v>
      </c>
      <c r="T448" s="124">
        <v>298</v>
      </c>
      <c r="U448" s="124">
        <v>291</v>
      </c>
      <c r="V448" s="124">
        <v>291</v>
      </c>
      <c r="W448" s="124">
        <v>880</v>
      </c>
      <c r="X448" s="124">
        <v>293</v>
      </c>
      <c r="Y448" s="124">
        <v>61</v>
      </c>
      <c r="Z448" s="124">
        <v>69</v>
      </c>
      <c r="AA448" s="124">
        <v>63</v>
      </c>
      <c r="AB448" s="124">
        <v>193</v>
      </c>
      <c r="AC448" s="124">
        <v>64</v>
      </c>
      <c r="AD448" s="128">
        <v>0.21929999999999999</v>
      </c>
      <c r="AE448" s="124">
        <v>31</v>
      </c>
      <c r="AF448" s="124">
        <v>218</v>
      </c>
      <c r="AG448" s="125">
        <v>1</v>
      </c>
    </row>
    <row r="449" spans="1:33" x14ac:dyDescent="0.3">
      <c r="A449" s="123" t="s">
        <v>897</v>
      </c>
      <c r="B449" s="121" t="s">
        <v>898</v>
      </c>
      <c r="C449" s="121">
        <v>1</v>
      </c>
      <c r="D449" s="121">
        <v>0</v>
      </c>
      <c r="E449" s="124">
        <v>437</v>
      </c>
      <c r="F449" s="124">
        <v>353</v>
      </c>
      <c r="G449" s="124">
        <v>1056</v>
      </c>
      <c r="H449" s="124">
        <v>209</v>
      </c>
      <c r="I449" s="124">
        <v>248</v>
      </c>
      <c r="J449" s="124">
        <v>222</v>
      </c>
      <c r="K449" s="124">
        <v>679</v>
      </c>
      <c r="L449" s="128">
        <v>0.64300000000000002</v>
      </c>
      <c r="M449" s="124">
        <v>148</v>
      </c>
      <c r="N449" s="125">
        <v>99.57</v>
      </c>
      <c r="O449" s="124">
        <v>1</v>
      </c>
      <c r="P449" s="125">
        <v>0.42099999999999999</v>
      </c>
      <c r="Q449" s="124">
        <v>149</v>
      </c>
      <c r="R449" s="124">
        <v>0</v>
      </c>
      <c r="S449" s="124">
        <v>0</v>
      </c>
      <c r="T449" s="124">
        <v>527</v>
      </c>
      <c r="U449" s="124">
        <v>515</v>
      </c>
      <c r="V449" s="124">
        <v>513</v>
      </c>
      <c r="W449" s="124">
        <v>1555</v>
      </c>
      <c r="X449" s="124">
        <v>518</v>
      </c>
      <c r="Y449" s="124">
        <v>104</v>
      </c>
      <c r="Z449" s="124">
        <v>123</v>
      </c>
      <c r="AA449" s="124">
        <v>99</v>
      </c>
      <c r="AB449" s="124">
        <v>326</v>
      </c>
      <c r="AC449" s="124">
        <v>109</v>
      </c>
      <c r="AD449" s="128">
        <v>0.20960000000000001</v>
      </c>
      <c r="AE449" s="124">
        <v>48</v>
      </c>
      <c r="AF449" s="124">
        <v>346</v>
      </c>
      <c r="AG449" s="125">
        <v>0.98</v>
      </c>
    </row>
    <row r="450" spans="1:33" x14ac:dyDescent="0.3">
      <c r="A450" s="123" t="s">
        <v>899</v>
      </c>
      <c r="B450" s="121" t="s">
        <v>900</v>
      </c>
      <c r="C450" s="121">
        <v>1</v>
      </c>
      <c r="D450" s="121">
        <v>0</v>
      </c>
      <c r="E450" s="124">
        <v>635</v>
      </c>
      <c r="F450" s="124">
        <v>526</v>
      </c>
      <c r="G450" s="124">
        <v>1592</v>
      </c>
      <c r="H450" s="124">
        <v>224</v>
      </c>
      <c r="I450" s="124">
        <v>257</v>
      </c>
      <c r="J450" s="124">
        <v>245</v>
      </c>
      <c r="K450" s="124">
        <v>726</v>
      </c>
      <c r="L450" s="128">
        <v>0.45600000000000002</v>
      </c>
      <c r="M450" s="124">
        <v>156</v>
      </c>
      <c r="N450" s="125">
        <v>91.558000000000007</v>
      </c>
      <c r="O450" s="124">
        <v>1</v>
      </c>
      <c r="P450" s="125">
        <v>0.378</v>
      </c>
      <c r="Q450" s="124">
        <v>199</v>
      </c>
      <c r="R450" s="124">
        <v>4</v>
      </c>
      <c r="S450" s="124">
        <v>2</v>
      </c>
      <c r="T450" s="124">
        <v>660</v>
      </c>
      <c r="U450" s="124">
        <v>645</v>
      </c>
      <c r="V450" s="124">
        <v>644</v>
      </c>
      <c r="W450" s="124">
        <v>1949</v>
      </c>
      <c r="X450" s="124">
        <v>650</v>
      </c>
      <c r="Y450" s="124">
        <v>79</v>
      </c>
      <c r="Z450" s="124">
        <v>91</v>
      </c>
      <c r="AA450" s="124">
        <v>75</v>
      </c>
      <c r="AB450" s="124">
        <v>245</v>
      </c>
      <c r="AC450" s="124">
        <v>82</v>
      </c>
      <c r="AD450" s="128">
        <v>0.12570000000000001</v>
      </c>
      <c r="AE450" s="124">
        <v>43</v>
      </c>
      <c r="AF450" s="124">
        <v>401</v>
      </c>
      <c r="AG450" s="125">
        <v>0.76200000000000001</v>
      </c>
    </row>
    <row r="451" spans="1:33" x14ac:dyDescent="0.3">
      <c r="A451" s="123" t="s">
        <v>901</v>
      </c>
      <c r="B451" s="121" t="s">
        <v>902</v>
      </c>
      <c r="C451" s="121">
        <v>1</v>
      </c>
      <c r="D451" s="121">
        <v>0</v>
      </c>
      <c r="E451" s="124">
        <v>707</v>
      </c>
      <c r="F451" s="124">
        <v>598</v>
      </c>
      <c r="G451" s="124">
        <v>1841</v>
      </c>
      <c r="H451" s="124">
        <v>217</v>
      </c>
      <c r="I451" s="124">
        <v>302</v>
      </c>
      <c r="J451" s="124">
        <v>276</v>
      </c>
      <c r="K451" s="124">
        <v>795</v>
      </c>
      <c r="L451" s="128">
        <v>0.43180000000000002</v>
      </c>
      <c r="M451" s="124">
        <v>168</v>
      </c>
      <c r="N451" s="125">
        <v>126.97799999999999</v>
      </c>
      <c r="O451" s="124">
        <v>1</v>
      </c>
      <c r="P451" s="125">
        <v>0.39800000000000002</v>
      </c>
      <c r="Q451" s="124">
        <v>238</v>
      </c>
      <c r="R451" s="124">
        <v>0</v>
      </c>
      <c r="S451" s="124">
        <v>0</v>
      </c>
      <c r="T451" s="124">
        <v>705</v>
      </c>
      <c r="U451" s="124">
        <v>688</v>
      </c>
      <c r="V451" s="124">
        <v>686</v>
      </c>
      <c r="W451" s="124">
        <v>2079</v>
      </c>
      <c r="X451" s="124">
        <v>693</v>
      </c>
      <c r="Y451" s="124">
        <v>98</v>
      </c>
      <c r="Z451" s="124">
        <v>104</v>
      </c>
      <c r="AA451" s="124">
        <v>119</v>
      </c>
      <c r="AB451" s="124">
        <v>321</v>
      </c>
      <c r="AC451" s="124">
        <v>107</v>
      </c>
      <c r="AD451" s="128">
        <v>0.15440000000000001</v>
      </c>
      <c r="AE451" s="124">
        <v>60</v>
      </c>
      <c r="AF451" s="124">
        <v>467</v>
      </c>
      <c r="AG451" s="125">
        <v>0.78</v>
      </c>
    </row>
    <row r="452" spans="1:33" x14ac:dyDescent="0.3">
      <c r="A452" s="123" t="s">
        <v>903</v>
      </c>
      <c r="B452" s="121" t="s">
        <v>904</v>
      </c>
      <c r="C452" s="121">
        <v>1</v>
      </c>
      <c r="D452" s="121">
        <v>0</v>
      </c>
      <c r="E452" s="124">
        <v>2884</v>
      </c>
      <c r="F452" s="124">
        <v>2413</v>
      </c>
      <c r="G452" s="124">
        <v>7035</v>
      </c>
      <c r="H452" s="124">
        <v>1356</v>
      </c>
      <c r="I452" s="124">
        <v>1540</v>
      </c>
      <c r="J452" s="124">
        <v>1446</v>
      </c>
      <c r="K452" s="124">
        <v>4342</v>
      </c>
      <c r="L452" s="128">
        <v>0.61719999999999997</v>
      </c>
      <c r="M452" s="124">
        <v>968</v>
      </c>
      <c r="N452" s="125">
        <v>134.06700000000001</v>
      </c>
      <c r="O452" s="124">
        <v>1</v>
      </c>
      <c r="P452" s="125">
        <v>0.13700000000000001</v>
      </c>
      <c r="Q452" s="124">
        <v>331</v>
      </c>
      <c r="R452" s="124">
        <v>0</v>
      </c>
      <c r="S452" s="124">
        <v>0</v>
      </c>
      <c r="T452" s="124">
        <v>2663</v>
      </c>
      <c r="U452" s="124">
        <v>2601</v>
      </c>
      <c r="V452" s="124">
        <v>2596</v>
      </c>
      <c r="W452" s="124">
        <v>7860</v>
      </c>
      <c r="X452" s="124">
        <v>2620</v>
      </c>
      <c r="Y452" s="124">
        <v>521</v>
      </c>
      <c r="Z452" s="124">
        <v>646</v>
      </c>
      <c r="AA452" s="124">
        <v>592</v>
      </c>
      <c r="AB452" s="124">
        <v>1759</v>
      </c>
      <c r="AC452" s="124">
        <v>586</v>
      </c>
      <c r="AD452" s="128">
        <v>0.2238</v>
      </c>
      <c r="AE452" s="124">
        <v>351</v>
      </c>
      <c r="AF452" s="124">
        <v>1651</v>
      </c>
      <c r="AG452" s="125">
        <v>0.68400000000000005</v>
      </c>
    </row>
    <row r="453" spans="1:33" x14ac:dyDescent="0.3">
      <c r="A453" s="123" t="s">
        <v>905</v>
      </c>
      <c r="B453" s="121" t="s">
        <v>906</v>
      </c>
      <c r="C453" s="121">
        <v>1</v>
      </c>
      <c r="D453" s="121">
        <v>0</v>
      </c>
      <c r="E453" s="124">
        <v>356</v>
      </c>
      <c r="F453" s="124">
        <v>300</v>
      </c>
      <c r="G453" s="124">
        <v>939</v>
      </c>
      <c r="H453" s="124">
        <v>188</v>
      </c>
      <c r="I453" s="124">
        <v>211</v>
      </c>
      <c r="J453" s="124">
        <v>194</v>
      </c>
      <c r="K453" s="124">
        <v>593</v>
      </c>
      <c r="L453" s="128">
        <v>0.63149999999999995</v>
      </c>
      <c r="M453" s="124">
        <v>123</v>
      </c>
      <c r="N453" s="125">
        <v>79.091999999999999</v>
      </c>
      <c r="O453" s="124">
        <v>1</v>
      </c>
      <c r="P453" s="125">
        <v>0.41599999999999998</v>
      </c>
      <c r="Q453" s="124">
        <v>125</v>
      </c>
      <c r="R453" s="124">
        <v>0</v>
      </c>
      <c r="S453" s="124">
        <v>0</v>
      </c>
      <c r="T453" s="124">
        <v>467</v>
      </c>
      <c r="U453" s="124">
        <v>456</v>
      </c>
      <c r="V453" s="124">
        <v>455</v>
      </c>
      <c r="W453" s="124">
        <v>1378</v>
      </c>
      <c r="X453" s="124">
        <v>459</v>
      </c>
      <c r="Y453" s="124">
        <v>97</v>
      </c>
      <c r="Z453" s="124">
        <v>93</v>
      </c>
      <c r="AA453" s="124">
        <v>90</v>
      </c>
      <c r="AB453" s="124">
        <v>280</v>
      </c>
      <c r="AC453" s="124">
        <v>93</v>
      </c>
      <c r="AD453" s="128">
        <v>0.20319999999999999</v>
      </c>
      <c r="AE453" s="124">
        <v>40</v>
      </c>
      <c r="AF453" s="124">
        <v>289</v>
      </c>
      <c r="AG453" s="125">
        <v>0.96299999999999997</v>
      </c>
    </row>
    <row r="454" spans="1:33" x14ac:dyDescent="0.3">
      <c r="A454" s="123" t="s">
        <v>907</v>
      </c>
      <c r="B454" s="121" t="s">
        <v>908</v>
      </c>
      <c r="C454" s="121">
        <v>1</v>
      </c>
      <c r="D454" s="121">
        <v>0</v>
      </c>
      <c r="E454" s="124">
        <v>1139</v>
      </c>
      <c r="F454" s="124">
        <v>873</v>
      </c>
      <c r="G454" s="124">
        <v>2797</v>
      </c>
      <c r="H454" s="124">
        <v>555</v>
      </c>
      <c r="I454" s="124">
        <v>577</v>
      </c>
      <c r="J454" s="124">
        <v>560</v>
      </c>
      <c r="K454" s="124">
        <v>1692</v>
      </c>
      <c r="L454" s="128">
        <v>0.60489999999999999</v>
      </c>
      <c r="M454" s="124">
        <v>343</v>
      </c>
      <c r="N454" s="125">
        <v>85.088999999999999</v>
      </c>
      <c r="O454" s="124">
        <v>1</v>
      </c>
      <c r="P454" s="125">
        <v>0.28899999999999998</v>
      </c>
      <c r="Q454" s="124">
        <v>252</v>
      </c>
      <c r="R454" s="124">
        <v>0</v>
      </c>
      <c r="S454" s="124">
        <v>0</v>
      </c>
      <c r="T454" s="124">
        <v>1037</v>
      </c>
      <c r="U454" s="124">
        <v>1013</v>
      </c>
      <c r="V454" s="124">
        <v>1010</v>
      </c>
      <c r="W454" s="124">
        <v>3060</v>
      </c>
      <c r="X454" s="124">
        <v>1020</v>
      </c>
      <c r="Y454" s="124">
        <v>220</v>
      </c>
      <c r="Z454" s="124">
        <v>228</v>
      </c>
      <c r="AA454" s="124">
        <v>210</v>
      </c>
      <c r="AB454" s="124">
        <v>658</v>
      </c>
      <c r="AC454" s="124">
        <v>219</v>
      </c>
      <c r="AD454" s="128">
        <v>0.215</v>
      </c>
      <c r="AE454" s="124">
        <v>122</v>
      </c>
      <c r="AF454" s="124">
        <v>718</v>
      </c>
      <c r="AG454" s="125">
        <v>0.82199999999999995</v>
      </c>
    </row>
    <row r="455" spans="1:33" x14ac:dyDescent="0.3">
      <c r="A455" s="123" t="s">
        <v>909</v>
      </c>
      <c r="B455" s="121" t="s">
        <v>910</v>
      </c>
      <c r="C455" s="121">
        <v>1</v>
      </c>
      <c r="D455" s="121">
        <v>0</v>
      </c>
      <c r="E455" s="124">
        <v>1735</v>
      </c>
      <c r="F455" s="124">
        <v>1323</v>
      </c>
      <c r="G455" s="124">
        <v>4186</v>
      </c>
      <c r="H455" s="124">
        <v>686</v>
      </c>
      <c r="I455" s="124">
        <v>821</v>
      </c>
      <c r="J455" s="124">
        <v>753</v>
      </c>
      <c r="K455" s="124">
        <v>2260</v>
      </c>
      <c r="L455" s="128">
        <v>0.53990000000000005</v>
      </c>
      <c r="M455" s="124">
        <v>464</v>
      </c>
      <c r="N455" s="125">
        <v>24.597999999999999</v>
      </c>
      <c r="O455" s="124">
        <v>1</v>
      </c>
      <c r="P455" s="125">
        <v>0</v>
      </c>
      <c r="Q455" s="124">
        <v>0</v>
      </c>
      <c r="R455" s="124">
        <v>0</v>
      </c>
      <c r="S455" s="124">
        <v>0</v>
      </c>
      <c r="T455" s="124">
        <v>1541</v>
      </c>
      <c r="U455" s="124">
        <v>1505</v>
      </c>
      <c r="V455" s="124">
        <v>1502</v>
      </c>
      <c r="W455" s="124">
        <v>4548</v>
      </c>
      <c r="X455" s="124">
        <v>1516</v>
      </c>
      <c r="Y455" s="124">
        <v>299</v>
      </c>
      <c r="Z455" s="124">
        <v>390</v>
      </c>
      <c r="AA455" s="124">
        <v>316</v>
      </c>
      <c r="AB455" s="124">
        <v>1005</v>
      </c>
      <c r="AC455" s="124">
        <v>335</v>
      </c>
      <c r="AD455" s="128">
        <v>0.221</v>
      </c>
      <c r="AE455" s="124">
        <v>190</v>
      </c>
      <c r="AF455" s="124">
        <v>655</v>
      </c>
      <c r="AG455" s="125">
        <v>0.495</v>
      </c>
    </row>
    <row r="456" spans="1:33" x14ac:dyDescent="0.3">
      <c r="A456" s="123" t="s">
        <v>911</v>
      </c>
      <c r="B456" s="121" t="s">
        <v>912</v>
      </c>
      <c r="C456" s="121">
        <v>1</v>
      </c>
      <c r="D456" s="121">
        <v>0</v>
      </c>
      <c r="E456" s="124">
        <v>683</v>
      </c>
      <c r="F456" s="124">
        <v>495</v>
      </c>
      <c r="G456" s="124">
        <v>1544</v>
      </c>
      <c r="H456" s="124">
        <v>202</v>
      </c>
      <c r="I456" s="124">
        <v>274</v>
      </c>
      <c r="J456" s="124">
        <v>249</v>
      </c>
      <c r="K456" s="124">
        <v>725</v>
      </c>
      <c r="L456" s="128">
        <v>0.46960000000000002</v>
      </c>
      <c r="M456" s="124">
        <v>151</v>
      </c>
      <c r="N456" s="125">
        <v>113.965</v>
      </c>
      <c r="O456" s="124">
        <v>1</v>
      </c>
      <c r="P456" s="125">
        <v>0.40500000000000003</v>
      </c>
      <c r="Q456" s="124">
        <v>200</v>
      </c>
      <c r="R456" s="124">
        <v>0</v>
      </c>
      <c r="S456" s="124">
        <v>0</v>
      </c>
      <c r="T456" s="124">
        <v>991</v>
      </c>
      <c r="U456" s="124">
        <v>968</v>
      </c>
      <c r="V456" s="124">
        <v>966</v>
      </c>
      <c r="W456" s="124">
        <v>2925</v>
      </c>
      <c r="X456" s="124">
        <v>975</v>
      </c>
      <c r="Y456" s="124">
        <v>135</v>
      </c>
      <c r="Z456" s="124">
        <v>128</v>
      </c>
      <c r="AA456" s="124">
        <v>121</v>
      </c>
      <c r="AB456" s="124">
        <v>384</v>
      </c>
      <c r="AC456" s="124">
        <v>128</v>
      </c>
      <c r="AD456" s="128">
        <v>0.1313</v>
      </c>
      <c r="AE456" s="124">
        <v>42</v>
      </c>
      <c r="AF456" s="124">
        <v>394</v>
      </c>
      <c r="AG456" s="125">
        <v>0.79500000000000004</v>
      </c>
    </row>
    <row r="457" spans="1:33" x14ac:dyDescent="0.3">
      <c r="A457" s="123" t="s">
        <v>913</v>
      </c>
      <c r="B457" s="121" t="s">
        <v>914</v>
      </c>
      <c r="C457" s="121">
        <v>1</v>
      </c>
      <c r="D457" s="121">
        <v>0</v>
      </c>
      <c r="E457" s="124">
        <v>378</v>
      </c>
      <c r="F457" s="124">
        <v>326</v>
      </c>
      <c r="G457" s="124">
        <v>979</v>
      </c>
      <c r="H457" s="124">
        <v>147</v>
      </c>
      <c r="I457" s="124">
        <v>186</v>
      </c>
      <c r="J457" s="124">
        <v>161</v>
      </c>
      <c r="K457" s="124">
        <v>494</v>
      </c>
      <c r="L457" s="128">
        <v>0.50460000000000005</v>
      </c>
      <c r="M457" s="124">
        <v>107</v>
      </c>
      <c r="N457" s="125">
        <v>219.518</v>
      </c>
      <c r="O457" s="124">
        <v>1</v>
      </c>
      <c r="P457" s="125">
        <v>0.46200000000000002</v>
      </c>
      <c r="Q457" s="124">
        <v>151</v>
      </c>
      <c r="R457" s="124">
        <v>0</v>
      </c>
      <c r="S457" s="124">
        <v>0</v>
      </c>
      <c r="T457" s="124">
        <v>507</v>
      </c>
      <c r="U457" s="124">
        <v>496</v>
      </c>
      <c r="V457" s="124">
        <v>493</v>
      </c>
      <c r="W457" s="124">
        <v>1496</v>
      </c>
      <c r="X457" s="124">
        <v>499</v>
      </c>
      <c r="Y457" s="124">
        <v>92</v>
      </c>
      <c r="Z457" s="124">
        <v>94</v>
      </c>
      <c r="AA457" s="124">
        <v>95</v>
      </c>
      <c r="AB457" s="124">
        <v>281</v>
      </c>
      <c r="AC457" s="124">
        <v>94</v>
      </c>
      <c r="AD457" s="128">
        <v>0.18779999999999999</v>
      </c>
      <c r="AE457" s="124">
        <v>40</v>
      </c>
      <c r="AF457" s="124">
        <v>299</v>
      </c>
      <c r="AG457" s="125">
        <v>0.91700000000000004</v>
      </c>
    </row>
    <row r="458" spans="1:33" x14ac:dyDescent="0.3">
      <c r="A458" s="123" t="s">
        <v>915</v>
      </c>
      <c r="B458" s="121" t="s">
        <v>916</v>
      </c>
      <c r="C458" s="121">
        <v>1</v>
      </c>
      <c r="D458" s="121">
        <v>0</v>
      </c>
      <c r="E458" s="124">
        <v>1540</v>
      </c>
      <c r="F458" s="124">
        <v>1232</v>
      </c>
      <c r="G458" s="124">
        <v>3665</v>
      </c>
      <c r="H458" s="124">
        <v>378</v>
      </c>
      <c r="I458" s="124">
        <v>491</v>
      </c>
      <c r="J458" s="124">
        <v>485</v>
      </c>
      <c r="K458" s="124">
        <v>1354</v>
      </c>
      <c r="L458" s="128">
        <v>0.36940000000000001</v>
      </c>
      <c r="M458" s="124">
        <v>296</v>
      </c>
      <c r="N458" s="125">
        <v>95.61</v>
      </c>
      <c r="O458" s="124">
        <v>1</v>
      </c>
      <c r="P458" s="125">
        <v>0.23799999999999999</v>
      </c>
      <c r="Q458" s="124">
        <v>293</v>
      </c>
      <c r="R458" s="124">
        <v>20</v>
      </c>
      <c r="S458" s="124">
        <v>10</v>
      </c>
      <c r="T458" s="124">
        <v>1452</v>
      </c>
      <c r="U458" s="124">
        <v>1418</v>
      </c>
      <c r="V458" s="124">
        <v>1416</v>
      </c>
      <c r="W458" s="124">
        <v>4286</v>
      </c>
      <c r="X458" s="124">
        <v>1429</v>
      </c>
      <c r="Y458" s="124">
        <v>210</v>
      </c>
      <c r="Z458" s="124">
        <v>219</v>
      </c>
      <c r="AA458" s="124">
        <v>237</v>
      </c>
      <c r="AB458" s="124">
        <v>666</v>
      </c>
      <c r="AC458" s="124">
        <v>222</v>
      </c>
      <c r="AD458" s="128">
        <v>0.15540000000000001</v>
      </c>
      <c r="AE458" s="124">
        <v>124</v>
      </c>
      <c r="AF458" s="124">
        <v>725</v>
      </c>
      <c r="AG458" s="125">
        <v>0.58799999999999997</v>
      </c>
    </row>
    <row r="459" spans="1:33" x14ac:dyDescent="0.3">
      <c r="A459" s="123" t="s">
        <v>917</v>
      </c>
      <c r="B459" s="121" t="s">
        <v>918</v>
      </c>
      <c r="C459" s="121">
        <v>1</v>
      </c>
      <c r="D459" s="121">
        <v>0</v>
      </c>
      <c r="E459" s="124">
        <v>621</v>
      </c>
      <c r="F459" s="124">
        <v>470</v>
      </c>
      <c r="G459" s="124">
        <v>1445</v>
      </c>
      <c r="H459" s="124">
        <v>275</v>
      </c>
      <c r="I459" s="124">
        <v>310</v>
      </c>
      <c r="J459" s="124">
        <v>284</v>
      </c>
      <c r="K459" s="124">
        <v>869</v>
      </c>
      <c r="L459" s="128">
        <v>0.60140000000000005</v>
      </c>
      <c r="M459" s="124">
        <v>184</v>
      </c>
      <c r="N459" s="125">
        <v>253.69499999999999</v>
      </c>
      <c r="O459" s="124">
        <v>1</v>
      </c>
      <c r="P459" s="125">
        <v>0.45400000000000001</v>
      </c>
      <c r="Q459" s="124">
        <v>213</v>
      </c>
      <c r="R459" s="124">
        <v>0</v>
      </c>
      <c r="S459" s="124">
        <v>0</v>
      </c>
      <c r="T459" s="124">
        <v>553</v>
      </c>
      <c r="U459" s="124">
        <v>540</v>
      </c>
      <c r="V459" s="124">
        <v>539</v>
      </c>
      <c r="W459" s="124">
        <v>1632</v>
      </c>
      <c r="X459" s="124">
        <v>544</v>
      </c>
      <c r="Y459" s="124">
        <v>93</v>
      </c>
      <c r="Z459" s="124">
        <v>99</v>
      </c>
      <c r="AA459" s="124">
        <v>110</v>
      </c>
      <c r="AB459" s="124">
        <v>302</v>
      </c>
      <c r="AC459" s="124">
        <v>101</v>
      </c>
      <c r="AD459" s="128">
        <v>0.185</v>
      </c>
      <c r="AE459" s="124">
        <v>57</v>
      </c>
      <c r="AF459" s="124">
        <v>455</v>
      </c>
      <c r="AG459" s="125">
        <v>0.96799999999999997</v>
      </c>
    </row>
    <row r="460" spans="1:33" x14ac:dyDescent="0.3">
      <c r="A460" s="123" t="s">
        <v>919</v>
      </c>
      <c r="B460" s="121" t="s">
        <v>920</v>
      </c>
      <c r="C460" s="121">
        <v>1</v>
      </c>
      <c r="D460" s="121">
        <v>0</v>
      </c>
      <c r="E460" s="124">
        <v>3825</v>
      </c>
      <c r="F460" s="124">
        <v>3120</v>
      </c>
      <c r="G460" s="124">
        <v>9233</v>
      </c>
      <c r="H460" s="124">
        <v>561</v>
      </c>
      <c r="I460" s="124">
        <v>596</v>
      </c>
      <c r="J460" s="124">
        <v>669</v>
      </c>
      <c r="K460" s="124">
        <v>1826</v>
      </c>
      <c r="L460" s="128">
        <v>0.1978</v>
      </c>
      <c r="M460" s="124">
        <v>401</v>
      </c>
      <c r="N460" s="125">
        <v>50.210999999999999</v>
      </c>
      <c r="O460" s="124">
        <v>1</v>
      </c>
      <c r="P460" s="125">
        <v>0</v>
      </c>
      <c r="Q460" s="124">
        <v>0</v>
      </c>
      <c r="R460" s="124">
        <v>13</v>
      </c>
      <c r="S460" s="124">
        <v>6</v>
      </c>
      <c r="T460" s="124">
        <v>3474</v>
      </c>
      <c r="U460" s="124">
        <v>3406</v>
      </c>
      <c r="V460" s="124">
        <v>3426</v>
      </c>
      <c r="W460" s="124">
        <v>10306</v>
      </c>
      <c r="X460" s="124">
        <v>3435</v>
      </c>
      <c r="Y460" s="124">
        <v>146</v>
      </c>
      <c r="Z460" s="124">
        <v>120</v>
      </c>
      <c r="AA460" s="124">
        <v>130</v>
      </c>
      <c r="AB460" s="124">
        <v>396</v>
      </c>
      <c r="AC460" s="124">
        <v>132</v>
      </c>
      <c r="AD460" s="128">
        <v>3.8399999999999997E-2</v>
      </c>
      <c r="AE460" s="124">
        <v>78</v>
      </c>
      <c r="AF460" s="124">
        <v>487</v>
      </c>
      <c r="AG460" s="125">
        <v>0.156</v>
      </c>
    </row>
    <row r="461" spans="1:33" x14ac:dyDescent="0.3">
      <c r="A461" s="123" t="s">
        <v>921</v>
      </c>
      <c r="B461" s="121" t="s">
        <v>922</v>
      </c>
      <c r="C461" s="121">
        <v>1</v>
      </c>
      <c r="D461" s="121">
        <v>0</v>
      </c>
      <c r="E461" s="124">
        <v>10697</v>
      </c>
      <c r="F461" s="124">
        <v>9380</v>
      </c>
      <c r="G461" s="124">
        <v>28123</v>
      </c>
      <c r="H461" s="124">
        <v>2041</v>
      </c>
      <c r="I461" s="124">
        <v>2057</v>
      </c>
      <c r="J461" s="124">
        <v>2133</v>
      </c>
      <c r="K461" s="124">
        <v>6231</v>
      </c>
      <c r="L461" s="128">
        <v>0.22159999999999999</v>
      </c>
      <c r="M461" s="124">
        <v>1351</v>
      </c>
      <c r="N461" s="125">
        <v>74.986000000000004</v>
      </c>
      <c r="O461" s="124">
        <v>1</v>
      </c>
      <c r="P461" s="125">
        <v>0</v>
      </c>
      <c r="Q461" s="124">
        <v>0</v>
      </c>
      <c r="R461" s="124">
        <v>350</v>
      </c>
      <c r="S461" s="124">
        <v>185</v>
      </c>
      <c r="T461" s="124">
        <v>10656</v>
      </c>
      <c r="U461" s="124">
        <v>10435</v>
      </c>
      <c r="V461" s="124">
        <v>10428</v>
      </c>
      <c r="W461" s="124">
        <v>31519</v>
      </c>
      <c r="X461" s="124">
        <v>10506</v>
      </c>
      <c r="Y461" s="124">
        <v>530</v>
      </c>
      <c r="Z461" s="124">
        <v>440</v>
      </c>
      <c r="AA461" s="124">
        <v>500</v>
      </c>
      <c r="AB461" s="124">
        <v>1470</v>
      </c>
      <c r="AC461" s="124">
        <v>490</v>
      </c>
      <c r="AD461" s="128">
        <v>4.6600000000000003E-2</v>
      </c>
      <c r="AE461" s="124">
        <v>284</v>
      </c>
      <c r="AF461" s="124">
        <v>1822</v>
      </c>
      <c r="AG461" s="125">
        <v>0.19400000000000001</v>
      </c>
    </row>
    <row r="462" spans="1:33" x14ac:dyDescent="0.3">
      <c r="A462" s="123" t="s">
        <v>923</v>
      </c>
      <c r="B462" s="121" t="s">
        <v>924</v>
      </c>
      <c r="C462" s="121">
        <v>1</v>
      </c>
      <c r="D462" s="121">
        <v>0</v>
      </c>
      <c r="E462" s="124">
        <v>1206</v>
      </c>
      <c r="F462" s="124">
        <v>1012</v>
      </c>
      <c r="G462" s="124">
        <v>3113</v>
      </c>
      <c r="H462" s="124">
        <v>486</v>
      </c>
      <c r="I462" s="124">
        <v>544</v>
      </c>
      <c r="J462" s="124">
        <v>567</v>
      </c>
      <c r="K462" s="124">
        <v>1597</v>
      </c>
      <c r="L462" s="128">
        <v>0.51300000000000001</v>
      </c>
      <c r="M462" s="124">
        <v>337</v>
      </c>
      <c r="N462" s="125">
        <v>73.825000000000003</v>
      </c>
      <c r="O462" s="124">
        <v>1</v>
      </c>
      <c r="P462" s="125">
        <v>0.222</v>
      </c>
      <c r="Q462" s="124">
        <v>225</v>
      </c>
      <c r="R462" s="124">
        <v>0</v>
      </c>
      <c r="S462" s="124">
        <v>0</v>
      </c>
      <c r="T462" s="124">
        <v>1145</v>
      </c>
      <c r="U462" s="124">
        <v>1122</v>
      </c>
      <c r="V462" s="124">
        <v>1120</v>
      </c>
      <c r="W462" s="124">
        <v>3387</v>
      </c>
      <c r="X462" s="124">
        <v>1129</v>
      </c>
      <c r="Y462" s="124">
        <v>158</v>
      </c>
      <c r="Z462" s="124">
        <v>149</v>
      </c>
      <c r="AA462" s="124">
        <v>165</v>
      </c>
      <c r="AB462" s="124">
        <v>472</v>
      </c>
      <c r="AC462" s="124">
        <v>157</v>
      </c>
      <c r="AD462" s="128">
        <v>0.1394</v>
      </c>
      <c r="AE462" s="124">
        <v>92</v>
      </c>
      <c r="AF462" s="124">
        <v>655</v>
      </c>
      <c r="AG462" s="125">
        <v>0.64700000000000002</v>
      </c>
    </row>
    <row r="463" spans="1:33" x14ac:dyDescent="0.3">
      <c r="A463" s="123" t="s">
        <v>925</v>
      </c>
      <c r="B463" s="121" t="s">
        <v>926</v>
      </c>
      <c r="C463" s="121">
        <v>1</v>
      </c>
      <c r="D463" s="121">
        <v>0</v>
      </c>
      <c r="E463" s="124">
        <v>109</v>
      </c>
      <c r="F463" s="124">
        <v>48</v>
      </c>
      <c r="G463" s="124">
        <v>131</v>
      </c>
      <c r="H463" s="124">
        <v>28</v>
      </c>
      <c r="I463" s="124">
        <v>24</v>
      </c>
      <c r="J463" s="124">
        <v>19</v>
      </c>
      <c r="K463" s="124">
        <v>71</v>
      </c>
      <c r="L463" s="128">
        <v>0.54200000000000004</v>
      </c>
      <c r="M463" s="124">
        <v>17</v>
      </c>
      <c r="N463" s="125">
        <v>95.453000000000003</v>
      </c>
      <c r="O463" s="124">
        <v>0</v>
      </c>
      <c r="P463" s="125">
        <v>0.48099999999999998</v>
      </c>
      <c r="Q463" s="124">
        <v>0</v>
      </c>
      <c r="R463" s="124">
        <v>0</v>
      </c>
      <c r="S463" s="124">
        <v>0</v>
      </c>
      <c r="T463" s="124">
        <v>114</v>
      </c>
      <c r="U463" s="124">
        <v>111</v>
      </c>
      <c r="V463" s="124">
        <v>111</v>
      </c>
      <c r="W463" s="124">
        <v>336</v>
      </c>
      <c r="X463" s="124">
        <v>112</v>
      </c>
      <c r="Y463" s="124">
        <v>18</v>
      </c>
      <c r="Z463" s="124">
        <v>16</v>
      </c>
      <c r="AA463" s="124">
        <v>14</v>
      </c>
      <c r="AB463" s="124">
        <v>48</v>
      </c>
      <c r="AC463" s="124">
        <v>16</v>
      </c>
      <c r="AD463" s="128">
        <v>0.1429</v>
      </c>
      <c r="AE463" s="124">
        <v>4</v>
      </c>
      <c r="AF463" s="124">
        <v>22</v>
      </c>
      <c r="AG463" s="125">
        <v>0.45800000000000002</v>
      </c>
    </row>
    <row r="464" spans="1:33" x14ac:dyDescent="0.3">
      <c r="A464" s="123" t="s">
        <v>927</v>
      </c>
      <c r="B464" s="121" t="s">
        <v>928</v>
      </c>
      <c r="C464" s="121">
        <v>1</v>
      </c>
      <c r="D464" s="121">
        <v>0</v>
      </c>
      <c r="E464" s="124">
        <v>935</v>
      </c>
      <c r="F464" s="124">
        <v>796</v>
      </c>
      <c r="G464" s="124">
        <v>2351</v>
      </c>
      <c r="H464" s="124">
        <v>247</v>
      </c>
      <c r="I464" s="124">
        <v>243</v>
      </c>
      <c r="J464" s="124">
        <v>265</v>
      </c>
      <c r="K464" s="124">
        <v>755</v>
      </c>
      <c r="L464" s="128">
        <v>0.3211</v>
      </c>
      <c r="M464" s="124">
        <v>166</v>
      </c>
      <c r="N464" s="125">
        <v>99.067999999999998</v>
      </c>
      <c r="O464" s="124">
        <v>1</v>
      </c>
      <c r="P464" s="125">
        <v>0.33300000000000002</v>
      </c>
      <c r="Q464" s="124">
        <v>265</v>
      </c>
      <c r="R464" s="124">
        <v>0</v>
      </c>
      <c r="S464" s="124">
        <v>0</v>
      </c>
      <c r="T464" s="124">
        <v>1057</v>
      </c>
      <c r="U464" s="124">
        <v>1034</v>
      </c>
      <c r="V464" s="124">
        <v>1033</v>
      </c>
      <c r="W464" s="124">
        <v>3124</v>
      </c>
      <c r="X464" s="124">
        <v>1041</v>
      </c>
      <c r="Y464" s="124">
        <v>100</v>
      </c>
      <c r="Z464" s="124">
        <v>80</v>
      </c>
      <c r="AA464" s="124">
        <v>93</v>
      </c>
      <c r="AB464" s="124">
        <v>273</v>
      </c>
      <c r="AC464" s="124">
        <v>91</v>
      </c>
      <c r="AD464" s="128">
        <v>8.7400000000000005E-2</v>
      </c>
      <c r="AE464" s="124">
        <v>45</v>
      </c>
      <c r="AF464" s="124">
        <v>477</v>
      </c>
      <c r="AG464" s="125">
        <v>0.59899999999999998</v>
      </c>
    </row>
    <row r="465" spans="1:33" x14ac:dyDescent="0.3">
      <c r="A465" s="123" t="s">
        <v>929</v>
      </c>
      <c r="B465" s="121" t="s">
        <v>930</v>
      </c>
      <c r="C465" s="121">
        <v>1</v>
      </c>
      <c r="D465" s="121">
        <v>0</v>
      </c>
      <c r="E465" s="124">
        <v>1631</v>
      </c>
      <c r="F465" s="124">
        <v>1303</v>
      </c>
      <c r="G465" s="124">
        <v>3930</v>
      </c>
      <c r="H465" s="124">
        <v>515</v>
      </c>
      <c r="I465" s="124">
        <v>668</v>
      </c>
      <c r="J465" s="124">
        <v>644</v>
      </c>
      <c r="K465" s="124">
        <v>1827</v>
      </c>
      <c r="L465" s="128">
        <v>0.46489999999999998</v>
      </c>
      <c r="M465" s="124">
        <v>394</v>
      </c>
      <c r="N465" s="125">
        <v>18.803000000000001</v>
      </c>
      <c r="O465" s="124">
        <v>1</v>
      </c>
      <c r="P465" s="125">
        <v>0</v>
      </c>
      <c r="Q465" s="124">
        <v>0</v>
      </c>
      <c r="R465" s="124">
        <v>7</v>
      </c>
      <c r="S465" s="124">
        <v>3</v>
      </c>
      <c r="T465" s="124">
        <v>1528</v>
      </c>
      <c r="U465" s="124">
        <v>1496</v>
      </c>
      <c r="V465" s="124">
        <v>1495</v>
      </c>
      <c r="W465" s="124">
        <v>4519</v>
      </c>
      <c r="X465" s="124">
        <v>1506</v>
      </c>
      <c r="Y465" s="124">
        <v>206</v>
      </c>
      <c r="Z465" s="124">
        <v>190</v>
      </c>
      <c r="AA465" s="124">
        <v>204</v>
      </c>
      <c r="AB465" s="124">
        <v>600</v>
      </c>
      <c r="AC465" s="124">
        <v>200</v>
      </c>
      <c r="AD465" s="128">
        <v>0.1328</v>
      </c>
      <c r="AE465" s="124">
        <v>112</v>
      </c>
      <c r="AF465" s="124">
        <v>511</v>
      </c>
      <c r="AG465" s="125">
        <v>0.39200000000000002</v>
      </c>
    </row>
    <row r="466" spans="1:33" x14ac:dyDescent="0.3">
      <c r="A466" s="123" t="s">
        <v>931</v>
      </c>
      <c r="B466" s="121" t="s">
        <v>932</v>
      </c>
      <c r="C466" s="121">
        <v>1</v>
      </c>
      <c r="D466" s="121">
        <v>0</v>
      </c>
      <c r="E466" s="124">
        <v>4796</v>
      </c>
      <c r="F466" s="124">
        <v>3844</v>
      </c>
      <c r="G466" s="124">
        <v>11753</v>
      </c>
      <c r="H466" s="124">
        <v>1401</v>
      </c>
      <c r="I466" s="124">
        <v>1389</v>
      </c>
      <c r="J466" s="124">
        <v>1407</v>
      </c>
      <c r="K466" s="124">
        <v>4197</v>
      </c>
      <c r="L466" s="128">
        <v>0.35709999999999997</v>
      </c>
      <c r="M466" s="124">
        <v>892</v>
      </c>
      <c r="N466" s="125">
        <v>57.871000000000002</v>
      </c>
      <c r="O466" s="124">
        <v>1</v>
      </c>
      <c r="P466" s="125">
        <v>0</v>
      </c>
      <c r="Q466" s="124">
        <v>0</v>
      </c>
      <c r="R466" s="124">
        <v>32</v>
      </c>
      <c r="S466" s="124">
        <v>16</v>
      </c>
      <c r="T466" s="124">
        <v>4291</v>
      </c>
      <c r="U466" s="124">
        <v>4202</v>
      </c>
      <c r="V466" s="124">
        <v>4199</v>
      </c>
      <c r="W466" s="124">
        <v>12692</v>
      </c>
      <c r="X466" s="124">
        <v>4231</v>
      </c>
      <c r="Y466" s="124">
        <v>404</v>
      </c>
      <c r="Z466" s="124">
        <v>362</v>
      </c>
      <c r="AA466" s="124">
        <v>390</v>
      </c>
      <c r="AB466" s="124">
        <v>1156</v>
      </c>
      <c r="AC466" s="124">
        <v>385</v>
      </c>
      <c r="AD466" s="128">
        <v>9.11E-2</v>
      </c>
      <c r="AE466" s="124">
        <v>228</v>
      </c>
      <c r="AF466" s="124">
        <v>1138</v>
      </c>
      <c r="AG466" s="125">
        <v>0.29599999999999999</v>
      </c>
    </row>
    <row r="467" spans="1:33" x14ac:dyDescent="0.3">
      <c r="A467" s="123" t="s">
        <v>933</v>
      </c>
      <c r="B467" s="121" t="s">
        <v>934</v>
      </c>
      <c r="C467" s="121">
        <v>1</v>
      </c>
      <c r="D467" s="121">
        <v>1</v>
      </c>
      <c r="E467" s="124">
        <v>3438</v>
      </c>
      <c r="F467" s="124">
        <v>2781</v>
      </c>
      <c r="G467" s="124">
        <v>8443</v>
      </c>
      <c r="H467" s="124">
        <v>1033</v>
      </c>
      <c r="I467" s="124">
        <v>1137</v>
      </c>
      <c r="J467" s="124">
        <v>1146</v>
      </c>
      <c r="K467" s="124">
        <v>3316</v>
      </c>
      <c r="L467" s="128">
        <v>0.39279999999999998</v>
      </c>
      <c r="M467" s="124">
        <v>710</v>
      </c>
      <c r="N467" s="125">
        <v>65.837000000000003</v>
      </c>
      <c r="O467" s="124">
        <v>1</v>
      </c>
      <c r="P467" s="125">
        <v>0</v>
      </c>
      <c r="Q467" s="124">
        <v>0</v>
      </c>
      <c r="R467" s="124">
        <v>0</v>
      </c>
      <c r="S467" s="124">
        <v>0</v>
      </c>
      <c r="T467" s="124">
        <v>3242</v>
      </c>
      <c r="U467" s="124">
        <v>3174</v>
      </c>
      <c r="V467" s="124">
        <v>3172</v>
      </c>
      <c r="W467" s="124">
        <v>9588</v>
      </c>
      <c r="X467" s="124">
        <v>3196</v>
      </c>
      <c r="Y467" s="124">
        <v>314</v>
      </c>
      <c r="Z467" s="124">
        <v>291</v>
      </c>
      <c r="AA467" s="124">
        <v>312</v>
      </c>
      <c r="AB467" s="124">
        <v>917</v>
      </c>
      <c r="AC467" s="124">
        <v>306</v>
      </c>
      <c r="AD467" s="128">
        <v>9.5600000000000004E-2</v>
      </c>
      <c r="AE467" s="124">
        <v>173</v>
      </c>
      <c r="AF467" s="124">
        <v>884</v>
      </c>
      <c r="AG467" s="125">
        <v>0.317</v>
      </c>
    </row>
    <row r="468" spans="1:33" x14ac:dyDescent="0.3">
      <c r="A468" s="123" t="s">
        <v>935</v>
      </c>
      <c r="B468" s="121" t="s">
        <v>936</v>
      </c>
      <c r="C468" s="121">
        <v>1</v>
      </c>
      <c r="D468" s="121">
        <v>0</v>
      </c>
      <c r="E468" s="124">
        <v>1632</v>
      </c>
      <c r="F468" s="124">
        <v>1324</v>
      </c>
      <c r="G468" s="124">
        <v>4119</v>
      </c>
      <c r="H468" s="124">
        <v>432</v>
      </c>
      <c r="I468" s="124">
        <v>445</v>
      </c>
      <c r="J468" s="124">
        <v>445</v>
      </c>
      <c r="K468" s="124">
        <v>1322</v>
      </c>
      <c r="L468" s="128">
        <v>0.32100000000000001</v>
      </c>
      <c r="M468" s="124">
        <v>276</v>
      </c>
      <c r="N468" s="125">
        <v>78.150999999999996</v>
      </c>
      <c r="O468" s="124">
        <v>1</v>
      </c>
      <c r="P468" s="125">
        <v>0.158</v>
      </c>
      <c r="Q468" s="124">
        <v>209</v>
      </c>
      <c r="R468" s="124">
        <v>23</v>
      </c>
      <c r="S468" s="124">
        <v>12</v>
      </c>
      <c r="T468" s="124">
        <v>1653</v>
      </c>
      <c r="U468" s="124">
        <v>1619</v>
      </c>
      <c r="V468" s="124">
        <v>1616</v>
      </c>
      <c r="W468" s="124">
        <v>4888</v>
      </c>
      <c r="X468" s="124">
        <v>1629</v>
      </c>
      <c r="Y468" s="124">
        <v>148</v>
      </c>
      <c r="Z468" s="124">
        <v>117</v>
      </c>
      <c r="AA468" s="124">
        <v>134</v>
      </c>
      <c r="AB468" s="124">
        <v>399</v>
      </c>
      <c r="AC468" s="124">
        <v>133</v>
      </c>
      <c r="AD468" s="128">
        <v>8.1600000000000006E-2</v>
      </c>
      <c r="AE468" s="124">
        <v>70</v>
      </c>
      <c r="AF468" s="124">
        <v>568</v>
      </c>
      <c r="AG468" s="125">
        <v>0.42899999999999999</v>
      </c>
    </row>
    <row r="469" spans="1:33" x14ac:dyDescent="0.3">
      <c r="A469" s="123" t="s">
        <v>937</v>
      </c>
      <c r="B469" s="121" t="s">
        <v>938</v>
      </c>
      <c r="C469" s="121">
        <v>1</v>
      </c>
      <c r="D469" s="121">
        <v>0</v>
      </c>
      <c r="E469" s="124">
        <v>6837</v>
      </c>
      <c r="F469" s="124">
        <v>5772</v>
      </c>
      <c r="G469" s="124">
        <v>17733</v>
      </c>
      <c r="H469" s="124">
        <v>1435</v>
      </c>
      <c r="I469" s="124">
        <v>1636</v>
      </c>
      <c r="J469" s="124">
        <v>1707</v>
      </c>
      <c r="K469" s="124">
        <v>4778</v>
      </c>
      <c r="L469" s="128">
        <v>0.26939999999999997</v>
      </c>
      <c r="M469" s="124">
        <v>1011</v>
      </c>
      <c r="N469" s="125">
        <v>112.43</v>
      </c>
      <c r="O469" s="124">
        <v>1</v>
      </c>
      <c r="P469" s="125">
        <v>0</v>
      </c>
      <c r="Q469" s="124">
        <v>0</v>
      </c>
      <c r="R469" s="124">
        <v>92</v>
      </c>
      <c r="S469" s="124">
        <v>48</v>
      </c>
      <c r="T469" s="124">
        <v>7044</v>
      </c>
      <c r="U469" s="124">
        <v>6895</v>
      </c>
      <c r="V469" s="124">
        <v>6891</v>
      </c>
      <c r="W469" s="124">
        <v>20830</v>
      </c>
      <c r="X469" s="124">
        <v>6943</v>
      </c>
      <c r="Y469" s="124">
        <v>542</v>
      </c>
      <c r="Z469" s="124">
        <v>441</v>
      </c>
      <c r="AA469" s="124">
        <v>500</v>
      </c>
      <c r="AB469" s="124">
        <v>1483</v>
      </c>
      <c r="AC469" s="124">
        <v>494</v>
      </c>
      <c r="AD469" s="128">
        <v>7.1199999999999999E-2</v>
      </c>
      <c r="AE469" s="124">
        <v>267</v>
      </c>
      <c r="AF469" s="124">
        <v>1328</v>
      </c>
      <c r="AG469" s="125">
        <v>0.23</v>
      </c>
    </row>
    <row r="470" spans="1:33" x14ac:dyDescent="0.3">
      <c r="A470" s="123" t="s">
        <v>939</v>
      </c>
      <c r="B470" s="121" t="s">
        <v>940</v>
      </c>
      <c r="C470" s="121">
        <v>1</v>
      </c>
      <c r="D470" s="121">
        <v>0</v>
      </c>
      <c r="E470" s="124">
        <v>1199</v>
      </c>
      <c r="F470" s="124">
        <v>973</v>
      </c>
      <c r="G470" s="124">
        <v>3021</v>
      </c>
      <c r="H470" s="124">
        <v>263</v>
      </c>
      <c r="I470" s="124">
        <v>343</v>
      </c>
      <c r="J470" s="124">
        <v>334</v>
      </c>
      <c r="K470" s="124">
        <v>940</v>
      </c>
      <c r="L470" s="128">
        <v>0.31119999999999998</v>
      </c>
      <c r="M470" s="124">
        <v>197</v>
      </c>
      <c r="N470" s="125">
        <v>52.283000000000001</v>
      </c>
      <c r="O470" s="124">
        <v>1</v>
      </c>
      <c r="P470" s="125">
        <v>0.125</v>
      </c>
      <c r="Q470" s="124">
        <v>122</v>
      </c>
      <c r="R470" s="124">
        <v>2</v>
      </c>
      <c r="S470" s="124">
        <v>1</v>
      </c>
      <c r="T470" s="124">
        <v>1129</v>
      </c>
      <c r="U470" s="124">
        <v>1106</v>
      </c>
      <c r="V470" s="124">
        <v>1105</v>
      </c>
      <c r="W470" s="124">
        <v>3340</v>
      </c>
      <c r="X470" s="124">
        <v>1113</v>
      </c>
      <c r="Y470" s="124">
        <v>102</v>
      </c>
      <c r="Z470" s="124">
        <v>73</v>
      </c>
      <c r="AA470" s="124">
        <v>93</v>
      </c>
      <c r="AB470" s="124">
        <v>268</v>
      </c>
      <c r="AC470" s="124">
        <v>89</v>
      </c>
      <c r="AD470" s="128">
        <v>8.0199999999999994E-2</v>
      </c>
      <c r="AE470" s="124">
        <v>51</v>
      </c>
      <c r="AF470" s="124">
        <v>372</v>
      </c>
      <c r="AG470" s="125">
        <v>0.38200000000000001</v>
      </c>
    </row>
    <row r="471" spans="1:33" x14ac:dyDescent="0.3">
      <c r="A471" s="123" t="s">
        <v>941</v>
      </c>
      <c r="B471" s="121" t="s">
        <v>942</v>
      </c>
      <c r="C471" s="121">
        <v>1</v>
      </c>
      <c r="D471" s="121">
        <v>0</v>
      </c>
      <c r="E471" s="124">
        <v>867</v>
      </c>
      <c r="F471" s="124">
        <v>705</v>
      </c>
      <c r="G471" s="124">
        <v>2145</v>
      </c>
      <c r="H471" s="124">
        <v>244</v>
      </c>
      <c r="I471" s="124">
        <v>343</v>
      </c>
      <c r="J471" s="124">
        <v>347</v>
      </c>
      <c r="K471" s="124">
        <v>934</v>
      </c>
      <c r="L471" s="128">
        <v>0.43540000000000001</v>
      </c>
      <c r="M471" s="124">
        <v>200</v>
      </c>
      <c r="N471" s="125">
        <v>7.423</v>
      </c>
      <c r="O471" s="124">
        <v>1</v>
      </c>
      <c r="P471" s="125">
        <v>0</v>
      </c>
      <c r="Q471" s="124">
        <v>0</v>
      </c>
      <c r="R471" s="124">
        <v>34</v>
      </c>
      <c r="S471" s="124">
        <v>18</v>
      </c>
      <c r="T471" s="124">
        <v>851</v>
      </c>
      <c r="U471" s="124">
        <v>834</v>
      </c>
      <c r="V471" s="124">
        <v>833</v>
      </c>
      <c r="W471" s="124">
        <v>2518</v>
      </c>
      <c r="X471" s="124">
        <v>839</v>
      </c>
      <c r="Y471" s="124">
        <v>102</v>
      </c>
      <c r="Z471" s="124">
        <v>87</v>
      </c>
      <c r="AA471" s="124">
        <v>112</v>
      </c>
      <c r="AB471" s="124">
        <v>301</v>
      </c>
      <c r="AC471" s="124">
        <v>100</v>
      </c>
      <c r="AD471" s="128">
        <v>0.1195</v>
      </c>
      <c r="AE471" s="124">
        <v>55</v>
      </c>
      <c r="AF471" s="124">
        <v>274</v>
      </c>
      <c r="AG471" s="125">
        <v>0.38800000000000001</v>
      </c>
    </row>
    <row r="472" spans="1:33" x14ac:dyDescent="0.3">
      <c r="A472" s="123" t="s">
        <v>943</v>
      </c>
      <c r="B472" s="121" t="s">
        <v>944</v>
      </c>
      <c r="C472" s="121">
        <v>1</v>
      </c>
      <c r="D472" s="121">
        <v>0</v>
      </c>
      <c r="E472" s="124">
        <v>767</v>
      </c>
      <c r="F472" s="124">
        <v>620</v>
      </c>
      <c r="G472" s="124">
        <v>1894</v>
      </c>
      <c r="H472" s="124">
        <v>133</v>
      </c>
      <c r="I472" s="124">
        <v>177</v>
      </c>
      <c r="J472" s="124">
        <v>191</v>
      </c>
      <c r="K472" s="124">
        <v>501</v>
      </c>
      <c r="L472" s="128">
        <v>0.26450000000000001</v>
      </c>
      <c r="M472" s="124">
        <v>107</v>
      </c>
      <c r="N472" s="125">
        <v>59.131999999999998</v>
      </c>
      <c r="O472" s="124">
        <v>1</v>
      </c>
      <c r="P472" s="125">
        <v>0.28499999999999998</v>
      </c>
      <c r="Q472" s="124">
        <v>177</v>
      </c>
      <c r="R472" s="124">
        <v>0</v>
      </c>
      <c r="S472" s="124">
        <v>0</v>
      </c>
      <c r="T472" s="124">
        <v>716</v>
      </c>
      <c r="U472" s="124">
        <v>705</v>
      </c>
      <c r="V472" s="124">
        <v>713</v>
      </c>
      <c r="W472" s="124">
        <v>2134</v>
      </c>
      <c r="X472" s="124">
        <v>711</v>
      </c>
      <c r="Y472" s="124">
        <v>49</v>
      </c>
      <c r="Z472" s="124">
        <v>56</v>
      </c>
      <c r="AA472" s="124">
        <v>43</v>
      </c>
      <c r="AB472" s="124">
        <v>148</v>
      </c>
      <c r="AC472" s="124">
        <v>49</v>
      </c>
      <c r="AD472" s="128">
        <v>6.9400000000000003E-2</v>
      </c>
      <c r="AE472" s="124">
        <v>28</v>
      </c>
      <c r="AF472" s="124">
        <v>313</v>
      </c>
      <c r="AG472" s="125">
        <v>0.504</v>
      </c>
    </row>
    <row r="473" spans="1:33" x14ac:dyDescent="0.3">
      <c r="A473" s="123" t="s">
        <v>945</v>
      </c>
      <c r="B473" s="121" t="s">
        <v>946</v>
      </c>
      <c r="C473" s="121">
        <v>1</v>
      </c>
      <c r="D473" s="121">
        <v>0</v>
      </c>
      <c r="E473" s="124">
        <v>2618</v>
      </c>
      <c r="F473" s="124">
        <v>2142</v>
      </c>
      <c r="G473" s="124">
        <v>6622</v>
      </c>
      <c r="H473" s="124">
        <v>734</v>
      </c>
      <c r="I473" s="124">
        <v>803</v>
      </c>
      <c r="J473" s="124">
        <v>752</v>
      </c>
      <c r="K473" s="124">
        <v>2289</v>
      </c>
      <c r="L473" s="128">
        <v>0.34570000000000001</v>
      </c>
      <c r="M473" s="124">
        <v>481</v>
      </c>
      <c r="N473" s="125">
        <v>36.32</v>
      </c>
      <c r="O473" s="124">
        <v>1</v>
      </c>
      <c r="P473" s="125">
        <v>0</v>
      </c>
      <c r="Q473" s="124">
        <v>0</v>
      </c>
      <c r="R473" s="124">
        <v>0</v>
      </c>
      <c r="S473" s="124">
        <v>0</v>
      </c>
      <c r="T473" s="124">
        <v>2683</v>
      </c>
      <c r="U473" s="124">
        <v>2637</v>
      </c>
      <c r="V473" s="124">
        <v>2673</v>
      </c>
      <c r="W473" s="124">
        <v>7993</v>
      </c>
      <c r="X473" s="124">
        <v>2664</v>
      </c>
      <c r="Y473" s="124">
        <v>218</v>
      </c>
      <c r="Z473" s="124">
        <v>198</v>
      </c>
      <c r="AA473" s="124">
        <v>276</v>
      </c>
      <c r="AB473" s="124">
        <v>692</v>
      </c>
      <c r="AC473" s="124">
        <v>231</v>
      </c>
      <c r="AD473" s="128">
        <v>8.6599999999999996E-2</v>
      </c>
      <c r="AE473" s="124">
        <v>121</v>
      </c>
      <c r="AF473" s="124">
        <v>603</v>
      </c>
      <c r="AG473" s="125">
        <v>0.28100000000000003</v>
      </c>
    </row>
    <row r="474" spans="1:33" x14ac:dyDescent="0.3">
      <c r="A474" s="123" t="s">
        <v>947</v>
      </c>
      <c r="B474" s="121" t="s">
        <v>948</v>
      </c>
      <c r="C474" s="121">
        <v>1</v>
      </c>
      <c r="D474" s="121">
        <v>0</v>
      </c>
      <c r="E474" s="124">
        <v>5078</v>
      </c>
      <c r="F474" s="124">
        <v>4349</v>
      </c>
      <c r="G474" s="124">
        <v>12851</v>
      </c>
      <c r="H474" s="124">
        <v>956</v>
      </c>
      <c r="I474" s="124">
        <v>1083</v>
      </c>
      <c r="J474" s="124">
        <v>918</v>
      </c>
      <c r="K474" s="124">
        <v>2957</v>
      </c>
      <c r="L474" s="128">
        <v>0.2301</v>
      </c>
      <c r="M474" s="124">
        <v>650</v>
      </c>
      <c r="N474" s="125">
        <v>20.879000000000001</v>
      </c>
      <c r="O474" s="124">
        <v>1</v>
      </c>
      <c r="P474" s="125">
        <v>0</v>
      </c>
      <c r="Q474" s="124">
        <v>0</v>
      </c>
      <c r="R474" s="124">
        <v>200</v>
      </c>
      <c r="S474" s="124">
        <v>106</v>
      </c>
      <c r="T474" s="124">
        <v>4568</v>
      </c>
      <c r="U474" s="124">
        <v>4490</v>
      </c>
      <c r="V474" s="124">
        <v>4549</v>
      </c>
      <c r="W474" s="124">
        <v>13607</v>
      </c>
      <c r="X474" s="124">
        <v>4536</v>
      </c>
      <c r="Y474" s="124">
        <v>206</v>
      </c>
      <c r="Z474" s="124">
        <v>139</v>
      </c>
      <c r="AA474" s="124">
        <v>217</v>
      </c>
      <c r="AB474" s="124">
        <v>562</v>
      </c>
      <c r="AC474" s="124">
        <v>187</v>
      </c>
      <c r="AD474" s="128">
        <v>4.1300000000000003E-2</v>
      </c>
      <c r="AE474" s="124">
        <v>117</v>
      </c>
      <c r="AF474" s="124">
        <v>874</v>
      </c>
      <c r="AG474" s="125">
        <v>0.2</v>
      </c>
    </row>
    <row r="475" spans="1:33" x14ac:dyDescent="0.3">
      <c r="A475" s="123" t="s">
        <v>949</v>
      </c>
      <c r="B475" s="121" t="s">
        <v>950</v>
      </c>
      <c r="C475" s="121">
        <v>1</v>
      </c>
      <c r="D475" s="121">
        <v>0</v>
      </c>
      <c r="E475" s="124">
        <v>2103</v>
      </c>
      <c r="F475" s="124">
        <v>1768</v>
      </c>
      <c r="G475" s="124">
        <v>5381</v>
      </c>
      <c r="H475" s="124">
        <v>518</v>
      </c>
      <c r="I475" s="124">
        <v>552</v>
      </c>
      <c r="J475" s="124">
        <v>575</v>
      </c>
      <c r="K475" s="124">
        <v>1645</v>
      </c>
      <c r="L475" s="128">
        <v>0.30570000000000003</v>
      </c>
      <c r="M475" s="124">
        <v>351</v>
      </c>
      <c r="N475" s="125">
        <v>79.385999999999996</v>
      </c>
      <c r="O475" s="124">
        <v>1</v>
      </c>
      <c r="P475" s="125">
        <v>5.2999999999999999E-2</v>
      </c>
      <c r="Q475" s="124">
        <v>94</v>
      </c>
      <c r="R475" s="124">
        <v>0</v>
      </c>
      <c r="S475" s="124">
        <v>0</v>
      </c>
      <c r="T475" s="124">
        <v>2111</v>
      </c>
      <c r="U475" s="124">
        <v>2075</v>
      </c>
      <c r="V475" s="124">
        <v>2105</v>
      </c>
      <c r="W475" s="124">
        <v>6291</v>
      </c>
      <c r="X475" s="124">
        <v>2097</v>
      </c>
      <c r="Y475" s="124">
        <v>180</v>
      </c>
      <c r="Z475" s="124">
        <v>98</v>
      </c>
      <c r="AA475" s="124">
        <v>160</v>
      </c>
      <c r="AB475" s="124">
        <v>438</v>
      </c>
      <c r="AC475" s="124">
        <v>146</v>
      </c>
      <c r="AD475" s="128">
        <v>6.9599999999999995E-2</v>
      </c>
      <c r="AE475" s="124">
        <v>80</v>
      </c>
      <c r="AF475" s="124">
        <v>526</v>
      </c>
      <c r="AG475" s="125">
        <v>0.29699999999999999</v>
      </c>
    </row>
    <row r="476" spans="1:33" x14ac:dyDescent="0.3">
      <c r="A476" s="123" t="s">
        <v>951</v>
      </c>
      <c r="B476" s="121" t="s">
        <v>952</v>
      </c>
      <c r="C476" s="121">
        <v>1</v>
      </c>
      <c r="D476" s="121">
        <v>0</v>
      </c>
      <c r="E476" s="124">
        <v>3312</v>
      </c>
      <c r="F476" s="124">
        <v>2802</v>
      </c>
      <c r="G476" s="124">
        <v>8240</v>
      </c>
      <c r="H476" s="124">
        <v>1146</v>
      </c>
      <c r="I476" s="124">
        <v>1326</v>
      </c>
      <c r="J476" s="124">
        <v>1358</v>
      </c>
      <c r="K476" s="124">
        <v>3830</v>
      </c>
      <c r="L476" s="128">
        <v>0.46479999999999999</v>
      </c>
      <c r="M476" s="124">
        <v>847</v>
      </c>
      <c r="N476" s="125">
        <v>10.872999999999999</v>
      </c>
      <c r="O476" s="124">
        <v>1</v>
      </c>
      <c r="P476" s="125">
        <v>0</v>
      </c>
      <c r="Q476" s="124">
        <v>0</v>
      </c>
      <c r="R476" s="124">
        <v>63</v>
      </c>
      <c r="S476" s="124">
        <v>33</v>
      </c>
      <c r="T476" s="124">
        <v>3207</v>
      </c>
      <c r="U476" s="124">
        <v>3153</v>
      </c>
      <c r="V476" s="124">
        <v>3197</v>
      </c>
      <c r="W476" s="124">
        <v>9557</v>
      </c>
      <c r="X476" s="124">
        <v>3186</v>
      </c>
      <c r="Y476" s="124">
        <v>378</v>
      </c>
      <c r="Z476" s="124">
        <v>229</v>
      </c>
      <c r="AA476" s="124">
        <v>412</v>
      </c>
      <c r="AB476" s="124">
        <v>1019</v>
      </c>
      <c r="AC476" s="124">
        <v>340</v>
      </c>
      <c r="AD476" s="128">
        <v>0.1066</v>
      </c>
      <c r="AE476" s="124">
        <v>194</v>
      </c>
      <c r="AF476" s="124">
        <v>1075</v>
      </c>
      <c r="AG476" s="125">
        <v>0.38300000000000001</v>
      </c>
    </row>
    <row r="477" spans="1:33" x14ac:dyDescent="0.3">
      <c r="A477" s="123" t="s">
        <v>953</v>
      </c>
      <c r="B477" s="121" t="s">
        <v>954</v>
      </c>
      <c r="C477" s="121">
        <v>1</v>
      </c>
      <c r="D477" s="121">
        <v>0</v>
      </c>
      <c r="E477" s="124">
        <v>11376</v>
      </c>
      <c r="F477" s="124">
        <v>9388</v>
      </c>
      <c r="G477" s="124">
        <v>26223</v>
      </c>
      <c r="H477" s="124">
        <v>6806</v>
      </c>
      <c r="I477" s="124">
        <v>6798</v>
      </c>
      <c r="J477" s="124">
        <v>7046</v>
      </c>
      <c r="K477" s="124">
        <v>20650</v>
      </c>
      <c r="L477" s="128">
        <v>0.78749999999999998</v>
      </c>
      <c r="M477" s="124">
        <v>4805</v>
      </c>
      <c r="N477" s="125">
        <v>11.205</v>
      </c>
      <c r="O477" s="124">
        <v>1</v>
      </c>
      <c r="P477" s="125">
        <v>0</v>
      </c>
      <c r="Q477" s="124">
        <v>0</v>
      </c>
      <c r="R477" s="124">
        <v>451</v>
      </c>
      <c r="S477" s="124">
        <v>239</v>
      </c>
      <c r="T477" s="124">
        <v>10492</v>
      </c>
      <c r="U477" s="124">
        <v>10314</v>
      </c>
      <c r="V477" s="124">
        <v>10457</v>
      </c>
      <c r="W477" s="124">
        <v>31263</v>
      </c>
      <c r="X477" s="124">
        <v>10421</v>
      </c>
      <c r="Y477" s="124">
        <v>3305</v>
      </c>
      <c r="Z477" s="124">
        <v>2493</v>
      </c>
      <c r="AA477" s="124">
        <v>3450</v>
      </c>
      <c r="AB477" s="124">
        <v>9248</v>
      </c>
      <c r="AC477" s="124">
        <v>3083</v>
      </c>
      <c r="AD477" s="128">
        <v>0.29580000000000001</v>
      </c>
      <c r="AE477" s="124">
        <v>1805</v>
      </c>
      <c r="AF477" s="124">
        <v>6850</v>
      </c>
      <c r="AG477" s="125">
        <v>0.72899999999999998</v>
      </c>
    </row>
    <row r="478" spans="1:33" x14ac:dyDescent="0.3">
      <c r="A478" s="123" t="s">
        <v>955</v>
      </c>
      <c r="B478" s="121" t="s">
        <v>956</v>
      </c>
      <c r="C478" s="121">
        <v>1</v>
      </c>
      <c r="D478" s="121">
        <v>0</v>
      </c>
      <c r="E478" s="124">
        <v>320</v>
      </c>
      <c r="F478" s="124">
        <v>247</v>
      </c>
      <c r="G478" s="124">
        <v>827</v>
      </c>
      <c r="H478" s="124">
        <v>137</v>
      </c>
      <c r="I478" s="124">
        <v>151</v>
      </c>
      <c r="J478" s="124">
        <v>122</v>
      </c>
      <c r="K478" s="124">
        <v>410</v>
      </c>
      <c r="L478" s="128">
        <v>0.49580000000000002</v>
      </c>
      <c r="M478" s="124">
        <v>80</v>
      </c>
      <c r="N478" s="125">
        <v>130.47300000000001</v>
      </c>
      <c r="O478" s="124">
        <v>1</v>
      </c>
      <c r="P478" s="125">
        <v>0.45400000000000001</v>
      </c>
      <c r="Q478" s="124">
        <v>112</v>
      </c>
      <c r="R478" s="124">
        <v>0</v>
      </c>
      <c r="S478" s="124">
        <v>0</v>
      </c>
      <c r="T478" s="124">
        <v>311</v>
      </c>
      <c r="U478" s="124">
        <v>302</v>
      </c>
      <c r="V478" s="124">
        <v>302</v>
      </c>
      <c r="W478" s="124">
        <v>915</v>
      </c>
      <c r="X478" s="124">
        <v>305</v>
      </c>
      <c r="Y478" s="124">
        <v>69</v>
      </c>
      <c r="Z478" s="124">
        <v>49</v>
      </c>
      <c r="AA478" s="124">
        <v>68</v>
      </c>
      <c r="AB478" s="124">
        <v>186</v>
      </c>
      <c r="AC478" s="124">
        <v>62</v>
      </c>
      <c r="AD478" s="128">
        <v>0.20330000000000001</v>
      </c>
      <c r="AE478" s="124">
        <v>33</v>
      </c>
      <c r="AF478" s="124">
        <v>226</v>
      </c>
      <c r="AG478" s="125">
        <v>0.91400000000000003</v>
      </c>
    </row>
    <row r="479" spans="1:33" x14ac:dyDescent="0.3">
      <c r="A479" s="123" t="s">
        <v>957</v>
      </c>
      <c r="B479" s="121" t="s">
        <v>958</v>
      </c>
      <c r="C479" s="121">
        <v>1</v>
      </c>
      <c r="D479" s="121">
        <v>0</v>
      </c>
      <c r="E479" s="124">
        <v>166</v>
      </c>
      <c r="F479" s="124">
        <v>142</v>
      </c>
      <c r="G479" s="124">
        <v>436</v>
      </c>
      <c r="H479" s="124">
        <v>85</v>
      </c>
      <c r="I479" s="124">
        <v>85</v>
      </c>
      <c r="J479" s="124">
        <v>89</v>
      </c>
      <c r="K479" s="124">
        <v>259</v>
      </c>
      <c r="L479" s="128">
        <v>0.59399999999999997</v>
      </c>
      <c r="M479" s="124">
        <v>55</v>
      </c>
      <c r="N479" s="125">
        <v>65.870999999999995</v>
      </c>
      <c r="O479" s="124">
        <v>1</v>
      </c>
      <c r="P479" s="125">
        <v>0.44800000000000001</v>
      </c>
      <c r="Q479" s="124">
        <v>64</v>
      </c>
      <c r="R479" s="124">
        <v>0</v>
      </c>
      <c r="S479" s="124">
        <v>0</v>
      </c>
      <c r="T479" s="124">
        <v>212</v>
      </c>
      <c r="U479" s="124">
        <v>205</v>
      </c>
      <c r="V479" s="124">
        <v>207</v>
      </c>
      <c r="W479" s="124">
        <v>624</v>
      </c>
      <c r="X479" s="124">
        <v>208</v>
      </c>
      <c r="Y479" s="124">
        <v>38</v>
      </c>
      <c r="Z479" s="124">
        <v>38</v>
      </c>
      <c r="AA479" s="124">
        <v>52</v>
      </c>
      <c r="AB479" s="124">
        <v>128</v>
      </c>
      <c r="AC479" s="124">
        <v>43</v>
      </c>
      <c r="AD479" s="128">
        <v>0.2051</v>
      </c>
      <c r="AE479" s="124">
        <v>19</v>
      </c>
      <c r="AF479" s="124">
        <v>139</v>
      </c>
      <c r="AG479" s="125">
        <v>0.97799999999999998</v>
      </c>
    </row>
    <row r="480" spans="1:33" x14ac:dyDescent="0.3">
      <c r="A480" s="123" t="s">
        <v>959</v>
      </c>
      <c r="B480" s="121" t="s">
        <v>960</v>
      </c>
      <c r="C480" s="121">
        <v>1</v>
      </c>
      <c r="D480" s="121">
        <v>0</v>
      </c>
      <c r="E480" s="124">
        <v>771</v>
      </c>
      <c r="F480" s="124">
        <v>590</v>
      </c>
      <c r="G480" s="124">
        <v>1821</v>
      </c>
      <c r="H480" s="124">
        <v>298</v>
      </c>
      <c r="I480" s="124">
        <v>362</v>
      </c>
      <c r="J480" s="124">
        <v>339</v>
      </c>
      <c r="K480" s="124">
        <v>999</v>
      </c>
      <c r="L480" s="128">
        <v>0.54859999999999998</v>
      </c>
      <c r="M480" s="124">
        <v>210</v>
      </c>
      <c r="N480" s="125">
        <v>173.62799999999999</v>
      </c>
      <c r="O480" s="124">
        <v>1</v>
      </c>
      <c r="P480" s="125">
        <v>0.42399999999999999</v>
      </c>
      <c r="Q480" s="124">
        <v>250</v>
      </c>
      <c r="R480" s="124">
        <v>0</v>
      </c>
      <c r="S480" s="124">
        <v>0</v>
      </c>
      <c r="T480" s="124">
        <v>681</v>
      </c>
      <c r="U480" s="124">
        <v>660</v>
      </c>
      <c r="V480" s="124">
        <v>667</v>
      </c>
      <c r="W480" s="124">
        <v>2008</v>
      </c>
      <c r="X480" s="124">
        <v>669</v>
      </c>
      <c r="Y480" s="124">
        <v>110</v>
      </c>
      <c r="Z480" s="124">
        <v>88</v>
      </c>
      <c r="AA480" s="124">
        <v>96</v>
      </c>
      <c r="AB480" s="124">
        <v>294</v>
      </c>
      <c r="AC480" s="124">
        <v>98</v>
      </c>
      <c r="AD480" s="128">
        <v>0.1464</v>
      </c>
      <c r="AE480" s="124">
        <v>56</v>
      </c>
      <c r="AF480" s="124">
        <v>517</v>
      </c>
      <c r="AG480" s="125">
        <v>0.876</v>
      </c>
    </row>
    <row r="481" spans="1:33" x14ac:dyDescent="0.3">
      <c r="A481" s="123" t="s">
        <v>961</v>
      </c>
      <c r="B481" s="121" t="s">
        <v>962</v>
      </c>
      <c r="C481" s="121">
        <v>1</v>
      </c>
      <c r="D481" s="121">
        <v>0</v>
      </c>
      <c r="E481" s="124">
        <v>1746</v>
      </c>
      <c r="F481" s="124">
        <v>1488</v>
      </c>
      <c r="G481" s="124">
        <v>4558</v>
      </c>
      <c r="H481" s="124">
        <v>699</v>
      </c>
      <c r="I481" s="124">
        <v>767</v>
      </c>
      <c r="J481" s="124">
        <v>684</v>
      </c>
      <c r="K481" s="124">
        <v>2150</v>
      </c>
      <c r="L481" s="128">
        <v>0.47170000000000001</v>
      </c>
      <c r="M481" s="124">
        <v>456</v>
      </c>
      <c r="N481" s="125">
        <v>181.226</v>
      </c>
      <c r="O481" s="124">
        <v>1</v>
      </c>
      <c r="P481" s="125">
        <v>0.32900000000000001</v>
      </c>
      <c r="Q481" s="124">
        <v>490</v>
      </c>
      <c r="R481" s="124">
        <v>12</v>
      </c>
      <c r="S481" s="124">
        <v>6</v>
      </c>
      <c r="T481" s="124">
        <v>1735</v>
      </c>
      <c r="U481" s="124">
        <v>1679</v>
      </c>
      <c r="V481" s="124">
        <v>1696</v>
      </c>
      <c r="W481" s="124">
        <v>5110</v>
      </c>
      <c r="X481" s="124">
        <v>1703</v>
      </c>
      <c r="Y481" s="124">
        <v>308</v>
      </c>
      <c r="Z481" s="124">
        <v>237</v>
      </c>
      <c r="AA481" s="124">
        <v>250</v>
      </c>
      <c r="AB481" s="124">
        <v>795</v>
      </c>
      <c r="AC481" s="124">
        <v>265</v>
      </c>
      <c r="AD481" s="128">
        <v>0.15559999999999999</v>
      </c>
      <c r="AE481" s="124">
        <v>150</v>
      </c>
      <c r="AF481" s="124">
        <v>1103</v>
      </c>
      <c r="AG481" s="125">
        <v>0.74099999999999999</v>
      </c>
    </row>
    <row r="482" spans="1:33" x14ac:dyDescent="0.3">
      <c r="A482" s="123" t="s">
        <v>963</v>
      </c>
      <c r="B482" s="121" t="s">
        <v>964</v>
      </c>
      <c r="C482" s="121">
        <v>1</v>
      </c>
      <c r="D482" s="121">
        <v>0</v>
      </c>
      <c r="E482" s="124">
        <v>1001</v>
      </c>
      <c r="F482" s="124">
        <v>816</v>
      </c>
      <c r="G482" s="124">
        <v>2469</v>
      </c>
      <c r="H482" s="124">
        <v>433</v>
      </c>
      <c r="I482" s="124">
        <v>413</v>
      </c>
      <c r="J482" s="124">
        <v>424</v>
      </c>
      <c r="K482" s="124">
        <v>1270</v>
      </c>
      <c r="L482" s="128">
        <v>0.51439999999999997</v>
      </c>
      <c r="M482" s="124">
        <v>273</v>
      </c>
      <c r="N482" s="125">
        <v>79.817999999999998</v>
      </c>
      <c r="O482" s="124">
        <v>1</v>
      </c>
      <c r="P482" s="125">
        <v>0.28999999999999998</v>
      </c>
      <c r="Q482" s="124">
        <v>237</v>
      </c>
      <c r="R482" s="124">
        <v>0</v>
      </c>
      <c r="S482" s="124">
        <v>0</v>
      </c>
      <c r="T482" s="124">
        <v>928</v>
      </c>
      <c r="U482" s="124">
        <v>900</v>
      </c>
      <c r="V482" s="124">
        <v>908</v>
      </c>
      <c r="W482" s="124">
        <v>2736</v>
      </c>
      <c r="X482" s="124">
        <v>912</v>
      </c>
      <c r="Y482" s="124">
        <v>152</v>
      </c>
      <c r="Z482" s="124">
        <v>102</v>
      </c>
      <c r="AA482" s="124">
        <v>131</v>
      </c>
      <c r="AB482" s="124">
        <v>385</v>
      </c>
      <c r="AC482" s="124">
        <v>128</v>
      </c>
      <c r="AD482" s="128">
        <v>0.14069999999999999</v>
      </c>
      <c r="AE482" s="124">
        <v>75</v>
      </c>
      <c r="AF482" s="124">
        <v>586</v>
      </c>
      <c r="AG482" s="125">
        <v>0.71799999999999997</v>
      </c>
    </row>
    <row r="483" spans="1:33" x14ac:dyDescent="0.3">
      <c r="A483" s="123" t="s">
        <v>965</v>
      </c>
      <c r="B483" s="121" t="s">
        <v>966</v>
      </c>
      <c r="C483" s="121">
        <v>1</v>
      </c>
      <c r="D483" s="121">
        <v>0</v>
      </c>
      <c r="E483" s="124">
        <v>320</v>
      </c>
      <c r="F483" s="124">
        <v>270</v>
      </c>
      <c r="G483" s="124">
        <v>735</v>
      </c>
      <c r="H483" s="124">
        <v>125</v>
      </c>
      <c r="I483" s="124">
        <v>141</v>
      </c>
      <c r="J483" s="124">
        <v>149</v>
      </c>
      <c r="K483" s="124">
        <v>415</v>
      </c>
      <c r="L483" s="128">
        <v>0.56459999999999999</v>
      </c>
      <c r="M483" s="124">
        <v>99</v>
      </c>
      <c r="N483" s="125">
        <v>51.591999999999999</v>
      </c>
      <c r="O483" s="124">
        <v>1</v>
      </c>
      <c r="P483" s="125">
        <v>0.38800000000000001</v>
      </c>
      <c r="Q483" s="124">
        <v>105</v>
      </c>
      <c r="R483" s="124">
        <v>0</v>
      </c>
      <c r="S483" s="124">
        <v>0</v>
      </c>
      <c r="T483" s="124">
        <v>295</v>
      </c>
      <c r="U483" s="124">
        <v>286</v>
      </c>
      <c r="V483" s="124">
        <v>289</v>
      </c>
      <c r="W483" s="124">
        <v>870</v>
      </c>
      <c r="X483" s="124">
        <v>290</v>
      </c>
      <c r="Y483" s="124">
        <v>65</v>
      </c>
      <c r="Z483" s="124">
        <v>40</v>
      </c>
      <c r="AA483" s="124">
        <v>61</v>
      </c>
      <c r="AB483" s="124">
        <v>166</v>
      </c>
      <c r="AC483" s="124">
        <v>55</v>
      </c>
      <c r="AD483" s="128">
        <v>0.1908</v>
      </c>
      <c r="AE483" s="124">
        <v>33</v>
      </c>
      <c r="AF483" s="124">
        <v>238</v>
      </c>
      <c r="AG483" s="125">
        <v>0.88100000000000001</v>
      </c>
    </row>
    <row r="484" spans="1:33" x14ac:dyDescent="0.3">
      <c r="A484" s="123" t="s">
        <v>967</v>
      </c>
      <c r="B484" s="121" t="s">
        <v>968</v>
      </c>
      <c r="C484" s="121">
        <v>1</v>
      </c>
      <c r="D484" s="121">
        <v>0</v>
      </c>
      <c r="E484" s="124">
        <v>798</v>
      </c>
      <c r="F484" s="124">
        <v>640</v>
      </c>
      <c r="G484" s="124">
        <v>2046</v>
      </c>
      <c r="H484" s="124">
        <v>379</v>
      </c>
      <c r="I484" s="124">
        <v>367</v>
      </c>
      <c r="J484" s="124">
        <v>347</v>
      </c>
      <c r="K484" s="124">
        <v>1093</v>
      </c>
      <c r="L484" s="128">
        <v>0.53420000000000001</v>
      </c>
      <c r="M484" s="124">
        <v>222</v>
      </c>
      <c r="N484" s="125">
        <v>95.370999999999995</v>
      </c>
      <c r="O484" s="124">
        <v>1</v>
      </c>
      <c r="P484" s="125">
        <v>0.35899999999999999</v>
      </c>
      <c r="Q484" s="124">
        <v>230</v>
      </c>
      <c r="R484" s="124">
        <v>0</v>
      </c>
      <c r="S484" s="124">
        <v>0</v>
      </c>
      <c r="T484" s="124">
        <v>773</v>
      </c>
      <c r="U484" s="124">
        <v>748</v>
      </c>
      <c r="V484" s="124">
        <v>746</v>
      </c>
      <c r="W484" s="124">
        <v>2267</v>
      </c>
      <c r="X484" s="124">
        <v>756</v>
      </c>
      <c r="Y484" s="124">
        <v>162</v>
      </c>
      <c r="Z484" s="124">
        <v>131</v>
      </c>
      <c r="AA484" s="124">
        <v>139</v>
      </c>
      <c r="AB484" s="124">
        <v>432</v>
      </c>
      <c r="AC484" s="124">
        <v>144</v>
      </c>
      <c r="AD484" s="128">
        <v>0.19059999999999999</v>
      </c>
      <c r="AE484" s="124">
        <v>79</v>
      </c>
      <c r="AF484" s="124">
        <v>532</v>
      </c>
      <c r="AG484" s="125">
        <v>0.83099999999999996</v>
      </c>
    </row>
    <row r="485" spans="1:33" x14ac:dyDescent="0.3">
      <c r="A485" s="123" t="s">
        <v>969</v>
      </c>
      <c r="B485" s="121" t="s">
        <v>970</v>
      </c>
      <c r="C485" s="121">
        <v>1</v>
      </c>
      <c r="D485" s="121">
        <v>0</v>
      </c>
      <c r="E485" s="124">
        <v>1087</v>
      </c>
      <c r="F485" s="124">
        <v>864</v>
      </c>
      <c r="G485" s="124">
        <v>2593</v>
      </c>
      <c r="H485" s="124">
        <v>467</v>
      </c>
      <c r="I485" s="124">
        <v>412</v>
      </c>
      <c r="J485" s="124">
        <v>406</v>
      </c>
      <c r="K485" s="124">
        <v>1285</v>
      </c>
      <c r="L485" s="128">
        <v>0.49559999999999998</v>
      </c>
      <c r="M485" s="124">
        <v>278</v>
      </c>
      <c r="N485" s="125">
        <v>143.11199999999999</v>
      </c>
      <c r="O485" s="124">
        <v>1</v>
      </c>
      <c r="P485" s="125">
        <v>0.372</v>
      </c>
      <c r="Q485" s="124">
        <v>321</v>
      </c>
      <c r="R485" s="124">
        <v>5</v>
      </c>
      <c r="S485" s="124">
        <v>2</v>
      </c>
      <c r="T485" s="124">
        <v>1070</v>
      </c>
      <c r="U485" s="124">
        <v>1034</v>
      </c>
      <c r="V485" s="124">
        <v>1031</v>
      </c>
      <c r="W485" s="124">
        <v>3135</v>
      </c>
      <c r="X485" s="124">
        <v>1045</v>
      </c>
      <c r="Y485" s="124">
        <v>190</v>
      </c>
      <c r="Z485" s="124">
        <v>130</v>
      </c>
      <c r="AA485" s="124">
        <v>170</v>
      </c>
      <c r="AB485" s="124">
        <v>490</v>
      </c>
      <c r="AC485" s="124">
        <v>163</v>
      </c>
      <c r="AD485" s="128">
        <v>0.15629999999999999</v>
      </c>
      <c r="AE485" s="124">
        <v>88</v>
      </c>
      <c r="AF485" s="124">
        <v>691</v>
      </c>
      <c r="AG485" s="125">
        <v>0.79900000000000004</v>
      </c>
    </row>
    <row r="486" spans="1:33" x14ac:dyDescent="0.3">
      <c r="A486" s="123" t="s">
        <v>971</v>
      </c>
      <c r="B486" s="121" t="s">
        <v>972</v>
      </c>
      <c r="C486" s="121">
        <v>1</v>
      </c>
      <c r="D486" s="121">
        <v>0</v>
      </c>
      <c r="E486" s="124">
        <v>773</v>
      </c>
      <c r="F486" s="124">
        <v>607</v>
      </c>
      <c r="G486" s="124">
        <v>1782</v>
      </c>
      <c r="H486" s="124">
        <v>319</v>
      </c>
      <c r="I486" s="124">
        <v>346</v>
      </c>
      <c r="J486" s="124">
        <v>317</v>
      </c>
      <c r="K486" s="124">
        <v>982</v>
      </c>
      <c r="L486" s="128">
        <v>0.55110000000000003</v>
      </c>
      <c r="M486" s="124">
        <v>217</v>
      </c>
      <c r="N486" s="125">
        <v>130.74299999999999</v>
      </c>
      <c r="O486" s="124">
        <v>1</v>
      </c>
      <c r="P486" s="125">
        <v>0.4</v>
      </c>
      <c r="Q486" s="124">
        <v>243</v>
      </c>
      <c r="R486" s="124">
        <v>1</v>
      </c>
      <c r="S486" s="124">
        <v>0</v>
      </c>
      <c r="T486" s="124">
        <v>1040</v>
      </c>
      <c r="U486" s="124">
        <v>1022</v>
      </c>
      <c r="V486" s="124">
        <v>1023</v>
      </c>
      <c r="W486" s="124">
        <v>3085</v>
      </c>
      <c r="X486" s="124">
        <v>1028</v>
      </c>
      <c r="Y486" s="124">
        <v>245</v>
      </c>
      <c r="Z486" s="124">
        <v>243</v>
      </c>
      <c r="AA486" s="124">
        <v>284</v>
      </c>
      <c r="AB486" s="124">
        <v>772</v>
      </c>
      <c r="AC486" s="124">
        <v>257</v>
      </c>
      <c r="AD486" s="128">
        <v>0.25019999999999998</v>
      </c>
      <c r="AE486" s="124">
        <v>99</v>
      </c>
      <c r="AF486" s="124">
        <v>561</v>
      </c>
      <c r="AG486" s="125">
        <v>0.92400000000000004</v>
      </c>
    </row>
    <row r="487" spans="1:33" x14ac:dyDescent="0.3">
      <c r="A487" s="123" t="s">
        <v>973</v>
      </c>
      <c r="B487" s="121" t="s">
        <v>974</v>
      </c>
      <c r="C487" s="121">
        <v>1</v>
      </c>
      <c r="D487" s="121">
        <v>0</v>
      </c>
      <c r="E487" s="124">
        <v>395</v>
      </c>
      <c r="F487" s="124">
        <v>410</v>
      </c>
      <c r="G487" s="124">
        <v>1210</v>
      </c>
      <c r="H487" s="124">
        <v>228</v>
      </c>
      <c r="I487" s="124">
        <v>247</v>
      </c>
      <c r="J487" s="124">
        <v>231</v>
      </c>
      <c r="K487" s="124">
        <v>706</v>
      </c>
      <c r="L487" s="128">
        <v>0.58350000000000002</v>
      </c>
      <c r="M487" s="124">
        <v>156</v>
      </c>
      <c r="N487" s="125">
        <v>88.744</v>
      </c>
      <c r="O487" s="124">
        <v>1</v>
      </c>
      <c r="P487" s="125">
        <v>0.4</v>
      </c>
      <c r="Q487" s="124">
        <v>164</v>
      </c>
      <c r="R487" s="124">
        <v>0</v>
      </c>
      <c r="S487" s="124">
        <v>0</v>
      </c>
      <c r="T487" s="124">
        <v>615</v>
      </c>
      <c r="U487" s="124">
        <v>604</v>
      </c>
      <c r="V487" s="124">
        <v>604</v>
      </c>
      <c r="W487" s="124">
        <v>1823</v>
      </c>
      <c r="X487" s="124">
        <v>608</v>
      </c>
      <c r="Y487" s="124">
        <v>123</v>
      </c>
      <c r="Z487" s="124">
        <v>119</v>
      </c>
      <c r="AA487" s="124">
        <v>137</v>
      </c>
      <c r="AB487" s="124">
        <v>379</v>
      </c>
      <c r="AC487" s="124">
        <v>126</v>
      </c>
      <c r="AD487" s="128">
        <v>0.2079</v>
      </c>
      <c r="AE487" s="124">
        <v>55</v>
      </c>
      <c r="AF487" s="124">
        <v>376</v>
      </c>
      <c r="AG487" s="125">
        <v>0.91700000000000004</v>
      </c>
    </row>
    <row r="488" spans="1:33" x14ac:dyDescent="0.3">
      <c r="A488" s="123" t="s">
        <v>975</v>
      </c>
      <c r="B488" s="121" t="s">
        <v>976</v>
      </c>
      <c r="C488" s="121">
        <v>1</v>
      </c>
      <c r="D488" s="121">
        <v>0</v>
      </c>
      <c r="E488" s="124">
        <v>1447</v>
      </c>
      <c r="F488" s="124">
        <v>1171</v>
      </c>
      <c r="G488" s="124">
        <v>3468</v>
      </c>
      <c r="H488" s="124">
        <v>610</v>
      </c>
      <c r="I488" s="124">
        <v>644</v>
      </c>
      <c r="J488" s="124">
        <v>597</v>
      </c>
      <c r="K488" s="124">
        <v>1851</v>
      </c>
      <c r="L488" s="128">
        <v>0.53369999999999995</v>
      </c>
      <c r="M488" s="124">
        <v>406</v>
      </c>
      <c r="N488" s="125">
        <v>58.512999999999998</v>
      </c>
      <c r="O488" s="124">
        <v>1</v>
      </c>
      <c r="P488" s="125">
        <v>9.8000000000000004E-2</v>
      </c>
      <c r="Q488" s="124">
        <v>115</v>
      </c>
      <c r="R488" s="124">
        <v>17</v>
      </c>
      <c r="S488" s="124">
        <v>9</v>
      </c>
      <c r="T488" s="124">
        <v>1373</v>
      </c>
      <c r="U488" s="124">
        <v>1348</v>
      </c>
      <c r="V488" s="124">
        <v>1350</v>
      </c>
      <c r="W488" s="124">
        <v>4071</v>
      </c>
      <c r="X488" s="124">
        <v>1357</v>
      </c>
      <c r="Y488" s="124">
        <v>259</v>
      </c>
      <c r="Z488" s="124">
        <v>245</v>
      </c>
      <c r="AA488" s="124">
        <v>265</v>
      </c>
      <c r="AB488" s="124">
        <v>769</v>
      </c>
      <c r="AC488" s="124">
        <v>256</v>
      </c>
      <c r="AD488" s="128">
        <v>0.18890000000000001</v>
      </c>
      <c r="AE488" s="124">
        <v>144</v>
      </c>
      <c r="AF488" s="124">
        <v>675</v>
      </c>
      <c r="AG488" s="125">
        <v>0.57599999999999996</v>
      </c>
    </row>
    <row r="489" spans="1:33" x14ac:dyDescent="0.3">
      <c r="A489" s="123" t="s">
        <v>977</v>
      </c>
      <c r="B489" s="121" t="s">
        <v>978</v>
      </c>
      <c r="C489" s="121">
        <v>1</v>
      </c>
      <c r="D489" s="121">
        <v>0</v>
      </c>
      <c r="E489" s="124">
        <v>1706</v>
      </c>
      <c r="F489" s="124">
        <v>1413</v>
      </c>
      <c r="G489" s="124">
        <v>4149</v>
      </c>
      <c r="H489" s="124">
        <v>874</v>
      </c>
      <c r="I489" s="124">
        <v>871</v>
      </c>
      <c r="J489" s="124">
        <v>811</v>
      </c>
      <c r="K489" s="124">
        <v>2556</v>
      </c>
      <c r="L489" s="128">
        <v>0.61609999999999998</v>
      </c>
      <c r="M489" s="124">
        <v>566</v>
      </c>
      <c r="N489" s="125">
        <v>86.54</v>
      </c>
      <c r="O489" s="124">
        <v>1</v>
      </c>
      <c r="P489" s="125">
        <v>0.17</v>
      </c>
      <c r="Q489" s="124">
        <v>240</v>
      </c>
      <c r="R489" s="124">
        <v>14</v>
      </c>
      <c r="S489" s="124">
        <v>7</v>
      </c>
      <c r="T489" s="124">
        <v>1850</v>
      </c>
      <c r="U489" s="124">
        <v>1816</v>
      </c>
      <c r="V489" s="124">
        <v>1820</v>
      </c>
      <c r="W489" s="124">
        <v>5486</v>
      </c>
      <c r="X489" s="124">
        <v>1829</v>
      </c>
      <c r="Y489" s="124">
        <v>317</v>
      </c>
      <c r="Z489" s="124">
        <v>283</v>
      </c>
      <c r="AA489" s="124">
        <v>336</v>
      </c>
      <c r="AB489" s="124">
        <v>936</v>
      </c>
      <c r="AC489" s="124">
        <v>312</v>
      </c>
      <c r="AD489" s="128">
        <v>0.1706</v>
      </c>
      <c r="AE489" s="124">
        <v>157</v>
      </c>
      <c r="AF489" s="124">
        <v>971</v>
      </c>
      <c r="AG489" s="125">
        <v>0.68700000000000006</v>
      </c>
    </row>
    <row r="490" spans="1:33" x14ac:dyDescent="0.3">
      <c r="A490" s="123" t="s">
        <v>979</v>
      </c>
      <c r="B490" s="121" t="s">
        <v>980</v>
      </c>
      <c r="C490" s="121">
        <v>1</v>
      </c>
      <c r="D490" s="121">
        <v>0</v>
      </c>
      <c r="E490" s="124">
        <v>1190</v>
      </c>
      <c r="F490" s="124">
        <v>952</v>
      </c>
      <c r="G490" s="124">
        <v>2867</v>
      </c>
      <c r="H490" s="124">
        <v>543</v>
      </c>
      <c r="I490" s="124">
        <v>496</v>
      </c>
      <c r="J490" s="124">
        <v>503</v>
      </c>
      <c r="K490" s="124">
        <v>1542</v>
      </c>
      <c r="L490" s="128">
        <v>0.53779999999999994</v>
      </c>
      <c r="M490" s="124">
        <v>333</v>
      </c>
      <c r="N490" s="125">
        <v>166.95699999999999</v>
      </c>
      <c r="O490" s="124">
        <v>1</v>
      </c>
      <c r="P490" s="125">
        <v>0.379</v>
      </c>
      <c r="Q490" s="124">
        <v>361</v>
      </c>
      <c r="R490" s="124">
        <v>0</v>
      </c>
      <c r="S490" s="124">
        <v>0</v>
      </c>
      <c r="T490" s="124">
        <v>1281</v>
      </c>
      <c r="U490" s="124">
        <v>1254</v>
      </c>
      <c r="V490" s="124">
        <v>1260</v>
      </c>
      <c r="W490" s="124">
        <v>3795</v>
      </c>
      <c r="X490" s="124">
        <v>1265</v>
      </c>
      <c r="Y490" s="124">
        <v>210</v>
      </c>
      <c r="Z490" s="124">
        <v>233</v>
      </c>
      <c r="AA490" s="124">
        <v>297</v>
      </c>
      <c r="AB490" s="124">
        <v>740</v>
      </c>
      <c r="AC490" s="124">
        <v>247</v>
      </c>
      <c r="AD490" s="128">
        <v>0.19500000000000001</v>
      </c>
      <c r="AE490" s="124">
        <v>121</v>
      </c>
      <c r="AF490" s="124">
        <v>816</v>
      </c>
      <c r="AG490" s="125">
        <v>0.85699999999999998</v>
      </c>
    </row>
    <row r="491" spans="1:33" x14ac:dyDescent="0.3">
      <c r="A491" s="123" t="s">
        <v>981</v>
      </c>
      <c r="B491" s="121" t="s">
        <v>982</v>
      </c>
      <c r="C491" s="121">
        <v>1</v>
      </c>
      <c r="D491" s="121">
        <v>0</v>
      </c>
      <c r="E491" s="124">
        <v>475</v>
      </c>
      <c r="F491" s="124">
        <v>375</v>
      </c>
      <c r="G491" s="124">
        <v>1146</v>
      </c>
      <c r="H491" s="124">
        <v>250</v>
      </c>
      <c r="I491" s="124">
        <v>240</v>
      </c>
      <c r="J491" s="124">
        <v>229</v>
      </c>
      <c r="K491" s="124">
        <v>719</v>
      </c>
      <c r="L491" s="128">
        <v>0.62739999999999996</v>
      </c>
      <c r="M491" s="124">
        <v>153</v>
      </c>
      <c r="N491" s="125">
        <v>92.585999999999999</v>
      </c>
      <c r="O491" s="124">
        <v>1</v>
      </c>
      <c r="P491" s="125">
        <v>0.41099999999999998</v>
      </c>
      <c r="Q491" s="124">
        <v>154</v>
      </c>
      <c r="R491" s="124">
        <v>0</v>
      </c>
      <c r="S491" s="124">
        <v>0</v>
      </c>
      <c r="T491" s="124">
        <v>545</v>
      </c>
      <c r="U491" s="124">
        <v>534</v>
      </c>
      <c r="V491" s="124">
        <v>536</v>
      </c>
      <c r="W491" s="124">
        <v>1615</v>
      </c>
      <c r="X491" s="124">
        <v>538</v>
      </c>
      <c r="Y491" s="124">
        <v>101</v>
      </c>
      <c r="Z491" s="124">
        <v>65</v>
      </c>
      <c r="AA491" s="124">
        <v>92</v>
      </c>
      <c r="AB491" s="124">
        <v>258</v>
      </c>
      <c r="AC491" s="124">
        <v>86</v>
      </c>
      <c r="AD491" s="128">
        <v>0.1598</v>
      </c>
      <c r="AE491" s="124">
        <v>39</v>
      </c>
      <c r="AF491" s="124">
        <v>347</v>
      </c>
      <c r="AG491" s="125">
        <v>0.92500000000000004</v>
      </c>
    </row>
    <row r="492" spans="1:33" x14ac:dyDescent="0.3">
      <c r="A492" s="123" t="s">
        <v>983</v>
      </c>
      <c r="B492" s="121" t="s">
        <v>984</v>
      </c>
      <c r="C492" s="121">
        <v>1</v>
      </c>
      <c r="D492" s="121">
        <v>0</v>
      </c>
      <c r="E492" s="124">
        <v>1687</v>
      </c>
      <c r="F492" s="124">
        <v>1355</v>
      </c>
      <c r="G492" s="124">
        <v>4037</v>
      </c>
      <c r="H492" s="124">
        <v>791</v>
      </c>
      <c r="I492" s="124">
        <v>861</v>
      </c>
      <c r="J492" s="124">
        <v>763</v>
      </c>
      <c r="K492" s="124">
        <v>2415</v>
      </c>
      <c r="L492" s="128">
        <v>0.59819999999999995</v>
      </c>
      <c r="M492" s="124">
        <v>527</v>
      </c>
      <c r="N492" s="125">
        <v>96.052000000000007</v>
      </c>
      <c r="O492" s="124">
        <v>1</v>
      </c>
      <c r="P492" s="125">
        <v>0.214</v>
      </c>
      <c r="Q492" s="124">
        <v>290</v>
      </c>
      <c r="R492" s="124">
        <v>3</v>
      </c>
      <c r="S492" s="124">
        <v>1</v>
      </c>
      <c r="T492" s="124">
        <v>1516</v>
      </c>
      <c r="U492" s="124">
        <v>1485</v>
      </c>
      <c r="V492" s="124">
        <v>1492</v>
      </c>
      <c r="W492" s="124">
        <v>4493</v>
      </c>
      <c r="X492" s="124">
        <v>1498</v>
      </c>
      <c r="Y492" s="124">
        <v>234</v>
      </c>
      <c r="Z492" s="124">
        <v>253</v>
      </c>
      <c r="AA492" s="124">
        <v>298</v>
      </c>
      <c r="AB492" s="124">
        <v>785</v>
      </c>
      <c r="AC492" s="124">
        <v>262</v>
      </c>
      <c r="AD492" s="128">
        <v>0.17469999999999999</v>
      </c>
      <c r="AE492" s="124">
        <v>154</v>
      </c>
      <c r="AF492" s="124">
        <v>974</v>
      </c>
      <c r="AG492" s="125">
        <v>0.71799999999999997</v>
      </c>
    </row>
    <row r="493" spans="1:33" x14ac:dyDescent="0.3">
      <c r="A493" s="123" t="s">
        <v>985</v>
      </c>
      <c r="B493" s="121" t="s">
        <v>986</v>
      </c>
      <c r="C493" s="121">
        <v>1</v>
      </c>
      <c r="D493" s="121">
        <v>0</v>
      </c>
      <c r="E493" s="124">
        <v>265</v>
      </c>
      <c r="F493" s="124">
        <v>239</v>
      </c>
      <c r="G493" s="124">
        <v>722</v>
      </c>
      <c r="H493" s="124">
        <v>145</v>
      </c>
      <c r="I493" s="124">
        <v>137</v>
      </c>
      <c r="J493" s="124">
        <v>125</v>
      </c>
      <c r="K493" s="124">
        <v>407</v>
      </c>
      <c r="L493" s="128">
        <v>0.56369999999999998</v>
      </c>
      <c r="M493" s="124">
        <v>88</v>
      </c>
      <c r="N493" s="125">
        <v>58.042000000000002</v>
      </c>
      <c r="O493" s="124">
        <v>1</v>
      </c>
      <c r="P493" s="125">
        <v>0.41</v>
      </c>
      <c r="Q493" s="124">
        <v>98</v>
      </c>
      <c r="R493" s="124">
        <v>0</v>
      </c>
      <c r="S493" s="124">
        <v>0</v>
      </c>
      <c r="T493" s="124">
        <v>296</v>
      </c>
      <c r="U493" s="124">
        <v>287</v>
      </c>
      <c r="V493" s="124">
        <v>288</v>
      </c>
      <c r="W493" s="124">
        <v>871</v>
      </c>
      <c r="X493" s="124">
        <v>290</v>
      </c>
      <c r="Y493" s="124">
        <v>69</v>
      </c>
      <c r="Z493" s="124">
        <v>57</v>
      </c>
      <c r="AA493" s="124">
        <v>63</v>
      </c>
      <c r="AB493" s="124">
        <v>189</v>
      </c>
      <c r="AC493" s="124">
        <v>63</v>
      </c>
      <c r="AD493" s="128">
        <v>0.217</v>
      </c>
      <c r="AE493" s="124">
        <v>34</v>
      </c>
      <c r="AF493" s="124">
        <v>221</v>
      </c>
      <c r="AG493" s="125">
        <v>0.92400000000000004</v>
      </c>
    </row>
    <row r="494" spans="1:33" x14ac:dyDescent="0.3">
      <c r="A494" s="123" t="s">
        <v>987</v>
      </c>
      <c r="B494" s="121" t="s">
        <v>988</v>
      </c>
      <c r="C494" s="121">
        <v>1</v>
      </c>
      <c r="D494" s="121">
        <v>0</v>
      </c>
      <c r="E494" s="124">
        <v>861</v>
      </c>
      <c r="F494" s="124">
        <v>764</v>
      </c>
      <c r="G494" s="124">
        <v>2286</v>
      </c>
      <c r="H494" s="124">
        <v>387</v>
      </c>
      <c r="I494" s="124">
        <v>362</v>
      </c>
      <c r="J494" s="124">
        <v>373</v>
      </c>
      <c r="K494" s="124">
        <v>1122</v>
      </c>
      <c r="L494" s="128">
        <v>0.49080000000000001</v>
      </c>
      <c r="M494" s="124">
        <v>244</v>
      </c>
      <c r="N494" s="125">
        <v>95.561999999999998</v>
      </c>
      <c r="O494" s="124">
        <v>1</v>
      </c>
      <c r="P494" s="125">
        <v>0.33400000000000002</v>
      </c>
      <c r="Q494" s="124">
        <v>255</v>
      </c>
      <c r="R494" s="124">
        <v>0</v>
      </c>
      <c r="S494" s="124">
        <v>0</v>
      </c>
      <c r="T494" s="124">
        <v>824</v>
      </c>
      <c r="U494" s="124">
        <v>807</v>
      </c>
      <c r="V494" s="124">
        <v>811</v>
      </c>
      <c r="W494" s="124">
        <v>2442</v>
      </c>
      <c r="X494" s="124">
        <v>814</v>
      </c>
      <c r="Y494" s="124">
        <v>137</v>
      </c>
      <c r="Z494" s="124">
        <v>128</v>
      </c>
      <c r="AA494" s="124">
        <v>129</v>
      </c>
      <c r="AB494" s="124">
        <v>394</v>
      </c>
      <c r="AC494" s="124">
        <v>131</v>
      </c>
      <c r="AD494" s="128">
        <v>0.1613</v>
      </c>
      <c r="AE494" s="124">
        <v>80</v>
      </c>
      <c r="AF494" s="124">
        <v>580</v>
      </c>
      <c r="AG494" s="125">
        <v>0.75900000000000001</v>
      </c>
    </row>
    <row r="495" spans="1:33" x14ac:dyDescent="0.3">
      <c r="A495" s="123" t="s">
        <v>989</v>
      </c>
      <c r="B495" s="121" t="s">
        <v>990</v>
      </c>
      <c r="C495" s="121">
        <v>1</v>
      </c>
      <c r="D495" s="121">
        <v>0</v>
      </c>
      <c r="E495" s="124">
        <v>5297</v>
      </c>
      <c r="F495" s="124">
        <v>4407</v>
      </c>
      <c r="G495" s="124">
        <v>12978</v>
      </c>
      <c r="H495" s="124">
        <v>1898</v>
      </c>
      <c r="I495" s="124">
        <v>2000</v>
      </c>
      <c r="J495" s="124">
        <v>2004</v>
      </c>
      <c r="K495" s="124">
        <v>5902</v>
      </c>
      <c r="L495" s="128">
        <v>0.45479999999999998</v>
      </c>
      <c r="M495" s="124">
        <v>1303</v>
      </c>
      <c r="N495" s="125">
        <v>234.86799999999999</v>
      </c>
      <c r="O495" s="124">
        <v>1</v>
      </c>
      <c r="P495" s="125">
        <v>0.122</v>
      </c>
      <c r="Q495" s="124">
        <v>538</v>
      </c>
      <c r="R495" s="124">
        <v>37</v>
      </c>
      <c r="S495" s="124">
        <v>19</v>
      </c>
      <c r="T495" s="124">
        <v>5065</v>
      </c>
      <c r="U495" s="124">
        <v>4961</v>
      </c>
      <c r="V495" s="124">
        <v>4981</v>
      </c>
      <c r="W495" s="124">
        <v>15007</v>
      </c>
      <c r="X495" s="124">
        <v>5002</v>
      </c>
      <c r="Y495" s="124">
        <v>608</v>
      </c>
      <c r="Z495" s="124">
        <v>626</v>
      </c>
      <c r="AA495" s="124">
        <v>671</v>
      </c>
      <c r="AB495" s="124">
        <v>1905</v>
      </c>
      <c r="AC495" s="124">
        <v>635</v>
      </c>
      <c r="AD495" s="128">
        <v>0.12690000000000001</v>
      </c>
      <c r="AE495" s="124">
        <v>364</v>
      </c>
      <c r="AF495" s="124">
        <v>2226</v>
      </c>
      <c r="AG495" s="125">
        <v>0.505</v>
      </c>
    </row>
    <row r="496" spans="1:33" x14ac:dyDescent="0.3">
      <c r="A496" s="123" t="s">
        <v>991</v>
      </c>
      <c r="B496" s="121" t="s">
        <v>992</v>
      </c>
      <c r="C496" s="121">
        <v>1</v>
      </c>
      <c r="D496" s="121">
        <v>0</v>
      </c>
      <c r="E496" s="124">
        <v>1124</v>
      </c>
      <c r="F496" s="124">
        <v>924</v>
      </c>
      <c r="G496" s="124">
        <v>2799</v>
      </c>
      <c r="H496" s="124">
        <v>591</v>
      </c>
      <c r="I496" s="124">
        <v>601</v>
      </c>
      <c r="J496" s="124">
        <v>563</v>
      </c>
      <c r="K496" s="124">
        <v>1755</v>
      </c>
      <c r="L496" s="128">
        <v>0.627</v>
      </c>
      <c r="M496" s="124">
        <v>377</v>
      </c>
      <c r="N496" s="125">
        <v>192.06299999999999</v>
      </c>
      <c r="O496" s="124">
        <v>1</v>
      </c>
      <c r="P496" s="125">
        <v>0.39600000000000002</v>
      </c>
      <c r="Q496" s="124">
        <v>366</v>
      </c>
      <c r="R496" s="124">
        <v>0</v>
      </c>
      <c r="S496" s="124">
        <v>0</v>
      </c>
      <c r="T496" s="124">
        <v>934</v>
      </c>
      <c r="U496" s="124">
        <v>915</v>
      </c>
      <c r="V496" s="124">
        <v>919</v>
      </c>
      <c r="W496" s="124">
        <v>2768</v>
      </c>
      <c r="X496" s="124">
        <v>923</v>
      </c>
      <c r="Y496" s="124">
        <v>165</v>
      </c>
      <c r="Z496" s="124">
        <v>175</v>
      </c>
      <c r="AA496" s="124">
        <v>169</v>
      </c>
      <c r="AB496" s="124">
        <v>509</v>
      </c>
      <c r="AC496" s="124">
        <v>170</v>
      </c>
      <c r="AD496" s="128">
        <v>0.18390000000000001</v>
      </c>
      <c r="AE496" s="124">
        <v>110</v>
      </c>
      <c r="AF496" s="124">
        <v>854</v>
      </c>
      <c r="AG496" s="125">
        <v>0.92400000000000004</v>
      </c>
    </row>
    <row r="497" spans="1:33" x14ac:dyDescent="0.3">
      <c r="A497" s="123" t="s">
        <v>993</v>
      </c>
      <c r="B497" s="121" t="s">
        <v>994</v>
      </c>
      <c r="C497" s="121">
        <v>1</v>
      </c>
      <c r="D497" s="121">
        <v>0</v>
      </c>
      <c r="E497" s="124">
        <v>1820</v>
      </c>
      <c r="F497" s="124">
        <v>1376</v>
      </c>
      <c r="G497" s="124">
        <v>3969</v>
      </c>
      <c r="H497" s="124">
        <v>808</v>
      </c>
      <c r="I497" s="124">
        <v>735</v>
      </c>
      <c r="J497" s="124">
        <v>779</v>
      </c>
      <c r="K497" s="124">
        <v>2322</v>
      </c>
      <c r="L497" s="128">
        <v>0.58499999999999996</v>
      </c>
      <c r="M497" s="124">
        <v>523</v>
      </c>
      <c r="N497" s="125">
        <v>36.054000000000002</v>
      </c>
      <c r="O497" s="124">
        <v>1</v>
      </c>
      <c r="P497" s="125">
        <v>0</v>
      </c>
      <c r="Q497" s="124">
        <v>0</v>
      </c>
      <c r="R497" s="124">
        <v>17</v>
      </c>
      <c r="S497" s="124">
        <v>9</v>
      </c>
      <c r="T497" s="124">
        <v>1684</v>
      </c>
      <c r="U497" s="124">
        <v>1650</v>
      </c>
      <c r="V497" s="124">
        <v>1657</v>
      </c>
      <c r="W497" s="124">
        <v>4991</v>
      </c>
      <c r="X497" s="124">
        <v>1664</v>
      </c>
      <c r="Y497" s="124">
        <v>334</v>
      </c>
      <c r="Z497" s="124">
        <v>385</v>
      </c>
      <c r="AA497" s="124">
        <v>376</v>
      </c>
      <c r="AB497" s="124">
        <v>1095</v>
      </c>
      <c r="AC497" s="124">
        <v>365</v>
      </c>
      <c r="AD497" s="128">
        <v>0.21940000000000001</v>
      </c>
      <c r="AE497" s="124">
        <v>196</v>
      </c>
      <c r="AF497" s="124">
        <v>729</v>
      </c>
      <c r="AG497" s="125">
        <v>0.52900000000000003</v>
      </c>
    </row>
    <row r="498" spans="1:33" x14ac:dyDescent="0.3">
      <c r="A498" s="123" t="s">
        <v>995</v>
      </c>
      <c r="B498" s="121" t="s">
        <v>996</v>
      </c>
      <c r="C498" s="121">
        <v>1</v>
      </c>
      <c r="D498" s="121">
        <v>0</v>
      </c>
      <c r="E498" s="124">
        <v>446</v>
      </c>
      <c r="F498" s="124">
        <v>431</v>
      </c>
      <c r="G498" s="124">
        <v>1360</v>
      </c>
      <c r="H498" s="124">
        <v>212</v>
      </c>
      <c r="I498" s="124">
        <v>204</v>
      </c>
      <c r="J498" s="124">
        <v>206</v>
      </c>
      <c r="K498" s="124">
        <v>622</v>
      </c>
      <c r="L498" s="128">
        <v>0.45739999999999997</v>
      </c>
      <c r="M498" s="124">
        <v>128</v>
      </c>
      <c r="N498" s="125">
        <v>63.579000000000001</v>
      </c>
      <c r="O498" s="124">
        <v>1</v>
      </c>
      <c r="P498" s="125">
        <v>0.35799999999999998</v>
      </c>
      <c r="Q498" s="124">
        <v>154</v>
      </c>
      <c r="R498" s="124">
        <v>4</v>
      </c>
      <c r="S498" s="124">
        <v>2</v>
      </c>
      <c r="T498" s="124">
        <v>415</v>
      </c>
      <c r="U498" s="124">
        <v>406</v>
      </c>
      <c r="V498" s="124">
        <v>408</v>
      </c>
      <c r="W498" s="124">
        <v>1229</v>
      </c>
      <c r="X498" s="124">
        <v>410</v>
      </c>
      <c r="Y498" s="124">
        <v>57</v>
      </c>
      <c r="Z498" s="124">
        <v>52</v>
      </c>
      <c r="AA498" s="124">
        <v>64</v>
      </c>
      <c r="AB498" s="124">
        <v>173</v>
      </c>
      <c r="AC498" s="124">
        <v>58</v>
      </c>
      <c r="AD498" s="128">
        <v>0.14080000000000001</v>
      </c>
      <c r="AE498" s="124">
        <v>39</v>
      </c>
      <c r="AF498" s="124">
        <v>324</v>
      </c>
      <c r="AG498" s="125">
        <v>0.751</v>
      </c>
    </row>
    <row r="499" spans="1:33" x14ac:dyDescent="0.3">
      <c r="A499" s="123" t="s">
        <v>997</v>
      </c>
      <c r="B499" s="121" t="s">
        <v>998</v>
      </c>
      <c r="C499" s="121">
        <v>1</v>
      </c>
      <c r="D499" s="121">
        <v>0</v>
      </c>
      <c r="E499" s="124">
        <v>404</v>
      </c>
      <c r="F499" s="124">
        <v>341</v>
      </c>
      <c r="G499" s="124">
        <v>1018</v>
      </c>
      <c r="H499" s="124">
        <v>191</v>
      </c>
      <c r="I499" s="124">
        <v>180</v>
      </c>
      <c r="J499" s="124">
        <v>153</v>
      </c>
      <c r="K499" s="124">
        <v>524</v>
      </c>
      <c r="L499" s="128">
        <v>0.51470000000000005</v>
      </c>
      <c r="M499" s="124">
        <v>114</v>
      </c>
      <c r="N499" s="125">
        <v>85.867000000000004</v>
      </c>
      <c r="O499" s="124">
        <v>1</v>
      </c>
      <c r="P499" s="125">
        <v>0.41299999999999998</v>
      </c>
      <c r="Q499" s="124">
        <v>141</v>
      </c>
      <c r="R499" s="124">
        <v>0</v>
      </c>
      <c r="S499" s="124">
        <v>0</v>
      </c>
      <c r="T499" s="124">
        <v>495</v>
      </c>
      <c r="U499" s="124">
        <v>485</v>
      </c>
      <c r="V499" s="124">
        <v>489</v>
      </c>
      <c r="W499" s="124">
        <v>1469</v>
      </c>
      <c r="X499" s="124">
        <v>490</v>
      </c>
      <c r="Y499" s="124">
        <v>136</v>
      </c>
      <c r="Z499" s="124">
        <v>135</v>
      </c>
      <c r="AA499" s="124">
        <v>96</v>
      </c>
      <c r="AB499" s="124">
        <v>367</v>
      </c>
      <c r="AC499" s="124">
        <v>122</v>
      </c>
      <c r="AD499" s="128">
        <v>0.24979999999999999</v>
      </c>
      <c r="AE499" s="124">
        <v>55</v>
      </c>
      <c r="AF499" s="124">
        <v>311</v>
      </c>
      <c r="AG499" s="125">
        <v>0.91200000000000003</v>
      </c>
    </row>
    <row r="500" spans="1:33" x14ac:dyDescent="0.3">
      <c r="A500" s="123" t="s">
        <v>999</v>
      </c>
      <c r="B500" s="121" t="s">
        <v>1000</v>
      </c>
      <c r="C500" s="121">
        <v>1</v>
      </c>
      <c r="D500" s="121">
        <v>0</v>
      </c>
      <c r="E500" s="124">
        <v>447</v>
      </c>
      <c r="F500" s="124">
        <v>379</v>
      </c>
      <c r="G500" s="124">
        <v>1106</v>
      </c>
      <c r="H500" s="124">
        <v>202</v>
      </c>
      <c r="I500" s="124">
        <v>218</v>
      </c>
      <c r="J500" s="124">
        <v>199</v>
      </c>
      <c r="K500" s="124">
        <v>619</v>
      </c>
      <c r="L500" s="128">
        <v>0.55969999999999998</v>
      </c>
      <c r="M500" s="124">
        <v>138</v>
      </c>
      <c r="N500" s="125">
        <v>136.732</v>
      </c>
      <c r="O500" s="124">
        <v>1</v>
      </c>
      <c r="P500" s="125">
        <v>0.436</v>
      </c>
      <c r="Q500" s="124">
        <v>165</v>
      </c>
      <c r="R500" s="124">
        <v>0</v>
      </c>
      <c r="S500" s="124">
        <v>0</v>
      </c>
      <c r="T500" s="124">
        <v>737</v>
      </c>
      <c r="U500" s="124">
        <v>722</v>
      </c>
      <c r="V500" s="124">
        <v>726</v>
      </c>
      <c r="W500" s="124">
        <v>2185</v>
      </c>
      <c r="X500" s="124">
        <v>728</v>
      </c>
      <c r="Y500" s="124">
        <v>237</v>
      </c>
      <c r="Z500" s="124">
        <v>158</v>
      </c>
      <c r="AA500" s="124">
        <v>269</v>
      </c>
      <c r="AB500" s="124">
        <v>664</v>
      </c>
      <c r="AC500" s="124">
        <v>221</v>
      </c>
      <c r="AD500" s="128">
        <v>0.3039</v>
      </c>
      <c r="AE500" s="124">
        <v>75</v>
      </c>
      <c r="AF500" s="124">
        <v>379</v>
      </c>
      <c r="AG500" s="125">
        <v>1</v>
      </c>
    </row>
    <row r="501" spans="1:33" x14ac:dyDescent="0.3">
      <c r="A501" s="123" t="s">
        <v>1001</v>
      </c>
      <c r="B501" s="121" t="s">
        <v>1002</v>
      </c>
      <c r="C501" s="121">
        <v>1</v>
      </c>
      <c r="D501" s="121">
        <v>0</v>
      </c>
      <c r="E501" s="124">
        <v>436</v>
      </c>
      <c r="F501" s="124">
        <v>375</v>
      </c>
      <c r="G501" s="124">
        <v>1123</v>
      </c>
      <c r="H501" s="124">
        <v>196</v>
      </c>
      <c r="I501" s="124">
        <v>165</v>
      </c>
      <c r="J501" s="124">
        <v>197</v>
      </c>
      <c r="K501" s="124">
        <v>558</v>
      </c>
      <c r="L501" s="128">
        <v>0.49690000000000001</v>
      </c>
      <c r="M501" s="124">
        <v>121</v>
      </c>
      <c r="N501" s="125">
        <v>82.013999999999996</v>
      </c>
      <c r="O501" s="124">
        <v>1</v>
      </c>
      <c r="P501" s="125">
        <v>0.40100000000000002</v>
      </c>
      <c r="Q501" s="124">
        <v>150</v>
      </c>
      <c r="R501" s="124">
        <v>0</v>
      </c>
      <c r="S501" s="124">
        <v>0</v>
      </c>
      <c r="T501" s="124">
        <v>475</v>
      </c>
      <c r="U501" s="124">
        <v>465</v>
      </c>
      <c r="V501" s="124">
        <v>467</v>
      </c>
      <c r="W501" s="124">
        <v>1407</v>
      </c>
      <c r="X501" s="124">
        <v>469</v>
      </c>
      <c r="Y501" s="124">
        <v>80</v>
      </c>
      <c r="Z501" s="124">
        <v>56</v>
      </c>
      <c r="AA501" s="124">
        <v>72</v>
      </c>
      <c r="AB501" s="124">
        <v>208</v>
      </c>
      <c r="AC501" s="124">
        <v>69</v>
      </c>
      <c r="AD501" s="128">
        <v>0.14779999999999999</v>
      </c>
      <c r="AE501" s="124">
        <v>36</v>
      </c>
      <c r="AF501" s="124">
        <v>308</v>
      </c>
      <c r="AG501" s="125">
        <v>0.82099999999999995</v>
      </c>
    </row>
    <row r="502" spans="1:33" x14ac:dyDescent="0.3">
      <c r="A502" s="123" t="s">
        <v>1003</v>
      </c>
      <c r="B502" s="121" t="s">
        <v>1004</v>
      </c>
      <c r="C502" s="121">
        <v>1</v>
      </c>
      <c r="D502" s="121">
        <v>0</v>
      </c>
      <c r="E502" s="124">
        <v>1470</v>
      </c>
      <c r="F502" s="124">
        <v>1238</v>
      </c>
      <c r="G502" s="124">
        <v>3725</v>
      </c>
      <c r="H502" s="124">
        <v>735</v>
      </c>
      <c r="I502" s="124">
        <v>799</v>
      </c>
      <c r="J502" s="124">
        <v>811</v>
      </c>
      <c r="K502" s="124">
        <v>2345</v>
      </c>
      <c r="L502" s="128">
        <v>0.62949999999999995</v>
      </c>
      <c r="M502" s="124">
        <v>507</v>
      </c>
      <c r="N502" s="125">
        <v>156.93899999999999</v>
      </c>
      <c r="O502" s="124">
        <v>1</v>
      </c>
      <c r="P502" s="125">
        <v>0.33600000000000002</v>
      </c>
      <c r="Q502" s="124">
        <v>416</v>
      </c>
      <c r="R502" s="124">
        <v>4</v>
      </c>
      <c r="S502" s="124">
        <v>2</v>
      </c>
      <c r="T502" s="124">
        <v>1311</v>
      </c>
      <c r="U502" s="124">
        <v>1287</v>
      </c>
      <c r="V502" s="124">
        <v>1290</v>
      </c>
      <c r="W502" s="124">
        <v>3888</v>
      </c>
      <c r="X502" s="124">
        <v>1296</v>
      </c>
      <c r="Y502" s="124">
        <v>249</v>
      </c>
      <c r="Z502" s="124">
        <v>230</v>
      </c>
      <c r="AA502" s="124">
        <v>209</v>
      </c>
      <c r="AB502" s="124">
        <v>688</v>
      </c>
      <c r="AC502" s="124">
        <v>229</v>
      </c>
      <c r="AD502" s="128">
        <v>0.17699999999999999</v>
      </c>
      <c r="AE502" s="124">
        <v>142</v>
      </c>
      <c r="AF502" s="124">
        <v>1068</v>
      </c>
      <c r="AG502" s="125">
        <v>0.86199999999999999</v>
      </c>
    </row>
    <row r="503" spans="1:33" x14ac:dyDescent="0.3">
      <c r="A503" s="123" t="s">
        <v>1005</v>
      </c>
      <c r="B503" s="121" t="s">
        <v>1006</v>
      </c>
      <c r="C503" s="121">
        <v>1</v>
      </c>
      <c r="D503" s="121">
        <v>0</v>
      </c>
      <c r="E503" s="124">
        <v>1955</v>
      </c>
      <c r="F503" s="124">
        <v>1513</v>
      </c>
      <c r="G503" s="124">
        <v>4578</v>
      </c>
      <c r="H503" s="124">
        <v>232</v>
      </c>
      <c r="I503" s="124">
        <v>294</v>
      </c>
      <c r="J503" s="124">
        <v>243</v>
      </c>
      <c r="K503" s="124">
        <v>769</v>
      </c>
      <c r="L503" s="128">
        <v>0.16800000000000001</v>
      </c>
      <c r="M503" s="124">
        <v>165</v>
      </c>
      <c r="N503" s="125">
        <v>2.4260000000000002</v>
      </c>
      <c r="O503" s="124">
        <v>1</v>
      </c>
      <c r="P503" s="125">
        <v>0</v>
      </c>
      <c r="Q503" s="124">
        <v>0</v>
      </c>
      <c r="R503" s="124">
        <v>70</v>
      </c>
      <c r="S503" s="124">
        <v>37</v>
      </c>
      <c r="T503" s="124">
        <v>1779</v>
      </c>
      <c r="U503" s="124">
        <v>1737</v>
      </c>
      <c r="V503" s="124">
        <v>1744</v>
      </c>
      <c r="W503" s="124">
        <v>5260</v>
      </c>
      <c r="X503" s="124">
        <v>1753</v>
      </c>
      <c r="Y503" s="124">
        <v>61</v>
      </c>
      <c r="Z503" s="124">
        <v>60</v>
      </c>
      <c r="AA503" s="124">
        <v>75</v>
      </c>
      <c r="AB503" s="124">
        <v>196</v>
      </c>
      <c r="AC503" s="124">
        <v>65</v>
      </c>
      <c r="AD503" s="128">
        <v>3.73E-2</v>
      </c>
      <c r="AE503" s="124">
        <v>37</v>
      </c>
      <c r="AF503" s="124">
        <v>240</v>
      </c>
      <c r="AG503" s="125">
        <v>0.158</v>
      </c>
    </row>
    <row r="504" spans="1:33" x14ac:dyDescent="0.3">
      <c r="A504" s="123" t="s">
        <v>1007</v>
      </c>
      <c r="B504" s="121" t="s">
        <v>1008</v>
      </c>
      <c r="C504" s="121">
        <v>1</v>
      </c>
      <c r="D504" s="121">
        <v>0</v>
      </c>
      <c r="E504" s="124">
        <v>4692</v>
      </c>
      <c r="F504" s="124">
        <v>3693</v>
      </c>
      <c r="G504" s="124">
        <v>10781</v>
      </c>
      <c r="H504" s="124">
        <v>1211</v>
      </c>
      <c r="I504" s="124">
        <v>1294</v>
      </c>
      <c r="J504" s="124">
        <v>1684</v>
      </c>
      <c r="K504" s="124">
        <v>4189</v>
      </c>
      <c r="L504" s="128">
        <v>0.3886</v>
      </c>
      <c r="M504" s="124">
        <v>933</v>
      </c>
      <c r="N504" s="125">
        <v>5.7569999999999997</v>
      </c>
      <c r="O504" s="124">
        <v>1</v>
      </c>
      <c r="P504" s="125">
        <v>0</v>
      </c>
      <c r="Q504" s="124">
        <v>0</v>
      </c>
      <c r="R504" s="124">
        <v>260</v>
      </c>
      <c r="S504" s="124">
        <v>137</v>
      </c>
      <c r="T504" s="124">
        <v>3981</v>
      </c>
      <c r="U504" s="124">
        <v>3887</v>
      </c>
      <c r="V504" s="124">
        <v>3903</v>
      </c>
      <c r="W504" s="124">
        <v>11771</v>
      </c>
      <c r="X504" s="124">
        <v>3924</v>
      </c>
      <c r="Y504" s="124">
        <v>211</v>
      </c>
      <c r="Z504" s="124">
        <v>215</v>
      </c>
      <c r="AA504" s="124">
        <v>304</v>
      </c>
      <c r="AB504" s="124">
        <v>730</v>
      </c>
      <c r="AC504" s="124">
        <v>243</v>
      </c>
      <c r="AD504" s="128">
        <v>6.2E-2</v>
      </c>
      <c r="AE504" s="124">
        <v>149</v>
      </c>
      <c r="AF504" s="124">
        <v>1221</v>
      </c>
      <c r="AG504" s="125">
        <v>0.33</v>
      </c>
    </row>
    <row r="505" spans="1:33" x14ac:dyDescent="0.3">
      <c r="A505" s="123" t="s">
        <v>1009</v>
      </c>
      <c r="B505" s="121" t="s">
        <v>1010</v>
      </c>
      <c r="C505" s="121">
        <v>1</v>
      </c>
      <c r="D505" s="121">
        <v>0</v>
      </c>
      <c r="E505" s="124">
        <v>5773</v>
      </c>
      <c r="F505" s="124">
        <v>4567</v>
      </c>
      <c r="G505" s="124">
        <v>13346</v>
      </c>
      <c r="H505" s="124">
        <v>1985</v>
      </c>
      <c r="I505" s="124">
        <v>2382</v>
      </c>
      <c r="J505" s="124">
        <v>2289</v>
      </c>
      <c r="K505" s="124">
        <v>6656</v>
      </c>
      <c r="L505" s="128">
        <v>0.49869999999999998</v>
      </c>
      <c r="M505" s="124">
        <v>1480</v>
      </c>
      <c r="N505" s="125">
        <v>5.452</v>
      </c>
      <c r="O505" s="124">
        <v>1</v>
      </c>
      <c r="P505" s="125">
        <v>0</v>
      </c>
      <c r="Q505" s="124">
        <v>0</v>
      </c>
      <c r="R505" s="124">
        <v>514</v>
      </c>
      <c r="S505" s="124">
        <v>272</v>
      </c>
      <c r="T505" s="124">
        <v>4800</v>
      </c>
      <c r="U505" s="124">
        <v>4688</v>
      </c>
      <c r="V505" s="124">
        <v>4707</v>
      </c>
      <c r="W505" s="124">
        <v>14195</v>
      </c>
      <c r="X505" s="124">
        <v>4732</v>
      </c>
      <c r="Y505" s="124">
        <v>291</v>
      </c>
      <c r="Z505" s="124">
        <v>308</v>
      </c>
      <c r="AA505" s="124">
        <v>341</v>
      </c>
      <c r="AB505" s="124">
        <v>940</v>
      </c>
      <c r="AC505" s="124">
        <v>313</v>
      </c>
      <c r="AD505" s="128">
        <v>6.6199999999999995E-2</v>
      </c>
      <c r="AE505" s="124">
        <v>197</v>
      </c>
      <c r="AF505" s="124">
        <v>1950</v>
      </c>
      <c r="AG505" s="125">
        <v>0.42599999999999999</v>
      </c>
    </row>
    <row r="506" spans="1:33" x14ac:dyDescent="0.3">
      <c r="A506" s="123" t="s">
        <v>1011</v>
      </c>
      <c r="B506" s="121" t="s">
        <v>1012</v>
      </c>
      <c r="C506" s="121">
        <v>1</v>
      </c>
      <c r="D506" s="121">
        <v>0</v>
      </c>
      <c r="E506" s="124">
        <v>6919</v>
      </c>
      <c r="F506" s="124">
        <v>5626</v>
      </c>
      <c r="G506" s="124">
        <v>16636</v>
      </c>
      <c r="H506" s="124">
        <v>1828</v>
      </c>
      <c r="I506" s="124">
        <v>2553</v>
      </c>
      <c r="J506" s="124">
        <v>2650</v>
      </c>
      <c r="K506" s="124">
        <v>7031</v>
      </c>
      <c r="L506" s="128">
        <v>0.42259999999999998</v>
      </c>
      <c r="M506" s="124">
        <v>1545</v>
      </c>
      <c r="N506" s="125">
        <v>5.8819999999999997</v>
      </c>
      <c r="O506" s="124">
        <v>1</v>
      </c>
      <c r="P506" s="125">
        <v>0</v>
      </c>
      <c r="Q506" s="124">
        <v>0</v>
      </c>
      <c r="R506" s="124">
        <v>563</v>
      </c>
      <c r="S506" s="124">
        <v>298</v>
      </c>
      <c r="T506" s="124">
        <v>6240</v>
      </c>
      <c r="U506" s="124">
        <v>6094</v>
      </c>
      <c r="V506" s="124">
        <v>6119</v>
      </c>
      <c r="W506" s="124">
        <v>18453</v>
      </c>
      <c r="X506" s="124">
        <v>6151</v>
      </c>
      <c r="Y506" s="124">
        <v>384</v>
      </c>
      <c r="Z506" s="124">
        <v>358</v>
      </c>
      <c r="AA506" s="124">
        <v>478</v>
      </c>
      <c r="AB506" s="124">
        <v>1220</v>
      </c>
      <c r="AC506" s="124">
        <v>407</v>
      </c>
      <c r="AD506" s="128">
        <v>6.6100000000000006E-2</v>
      </c>
      <c r="AE506" s="124">
        <v>242</v>
      </c>
      <c r="AF506" s="124">
        <v>2086</v>
      </c>
      <c r="AG506" s="125">
        <v>0.37</v>
      </c>
    </row>
    <row r="507" spans="1:33" x14ac:dyDescent="0.3">
      <c r="A507" s="123" t="s">
        <v>1013</v>
      </c>
      <c r="B507" s="121" t="s">
        <v>1014</v>
      </c>
      <c r="C507" s="121">
        <v>1</v>
      </c>
      <c r="D507" s="121">
        <v>0</v>
      </c>
      <c r="E507" s="124">
        <v>6204</v>
      </c>
      <c r="F507" s="124">
        <v>4837</v>
      </c>
      <c r="G507" s="124">
        <v>13963</v>
      </c>
      <c r="H507" s="124">
        <v>3210</v>
      </c>
      <c r="I507" s="124">
        <v>2819</v>
      </c>
      <c r="J507" s="124">
        <v>3309</v>
      </c>
      <c r="K507" s="124">
        <v>9338</v>
      </c>
      <c r="L507" s="128">
        <v>0.66879999999999995</v>
      </c>
      <c r="M507" s="124">
        <v>2103</v>
      </c>
      <c r="N507" s="125">
        <v>5.1360000000000001</v>
      </c>
      <c r="O507" s="124">
        <v>1</v>
      </c>
      <c r="P507" s="125">
        <v>0</v>
      </c>
      <c r="Q507" s="124">
        <v>0</v>
      </c>
      <c r="R507" s="124">
        <v>1335</v>
      </c>
      <c r="S507" s="124">
        <v>707</v>
      </c>
      <c r="T507" s="124">
        <v>4875</v>
      </c>
      <c r="U507" s="124">
        <v>4761</v>
      </c>
      <c r="V507" s="124">
        <v>4783</v>
      </c>
      <c r="W507" s="124">
        <v>14419</v>
      </c>
      <c r="X507" s="124">
        <v>4806</v>
      </c>
      <c r="Y507" s="124">
        <v>537</v>
      </c>
      <c r="Z507" s="124">
        <v>488</v>
      </c>
      <c r="AA507" s="124">
        <v>622</v>
      </c>
      <c r="AB507" s="124">
        <v>1647</v>
      </c>
      <c r="AC507" s="124">
        <v>549</v>
      </c>
      <c r="AD507" s="128">
        <v>0.1142</v>
      </c>
      <c r="AE507" s="124">
        <v>359</v>
      </c>
      <c r="AF507" s="124">
        <v>3171</v>
      </c>
      <c r="AG507" s="125">
        <v>0.65500000000000003</v>
      </c>
    </row>
    <row r="508" spans="1:33" x14ac:dyDescent="0.3">
      <c r="A508" s="123" t="s">
        <v>1015</v>
      </c>
      <c r="B508" s="121" t="s">
        <v>1016</v>
      </c>
      <c r="C508" s="121">
        <v>1</v>
      </c>
      <c r="D508" s="121">
        <v>0</v>
      </c>
      <c r="E508" s="124">
        <v>3625</v>
      </c>
      <c r="F508" s="124">
        <v>2843</v>
      </c>
      <c r="G508" s="124">
        <v>8309</v>
      </c>
      <c r="H508" s="124">
        <v>2156</v>
      </c>
      <c r="I508" s="124">
        <v>2120</v>
      </c>
      <c r="J508" s="124">
        <v>1980</v>
      </c>
      <c r="K508" s="124">
        <v>6256</v>
      </c>
      <c r="L508" s="128">
        <v>0.75290000000000001</v>
      </c>
      <c r="M508" s="124">
        <v>1391</v>
      </c>
      <c r="N508" s="125">
        <v>4.6920000000000002</v>
      </c>
      <c r="O508" s="124">
        <v>1</v>
      </c>
      <c r="P508" s="125">
        <v>0</v>
      </c>
      <c r="Q508" s="124">
        <v>0</v>
      </c>
      <c r="R508" s="124">
        <v>710</v>
      </c>
      <c r="S508" s="124">
        <v>376</v>
      </c>
      <c r="T508" s="124">
        <v>3689</v>
      </c>
      <c r="U508" s="124">
        <v>3609</v>
      </c>
      <c r="V508" s="124">
        <v>3624</v>
      </c>
      <c r="W508" s="124">
        <v>10922</v>
      </c>
      <c r="X508" s="124">
        <v>3641</v>
      </c>
      <c r="Y508" s="124">
        <v>410</v>
      </c>
      <c r="Z508" s="124">
        <v>411</v>
      </c>
      <c r="AA508" s="124">
        <v>417</v>
      </c>
      <c r="AB508" s="124">
        <v>1238</v>
      </c>
      <c r="AC508" s="124">
        <v>413</v>
      </c>
      <c r="AD508" s="128">
        <v>0.1133</v>
      </c>
      <c r="AE508" s="124">
        <v>209</v>
      </c>
      <c r="AF508" s="124">
        <v>1977</v>
      </c>
      <c r="AG508" s="125">
        <v>0.69499999999999995</v>
      </c>
    </row>
    <row r="509" spans="1:33" x14ac:dyDescent="0.3">
      <c r="A509" s="123" t="s">
        <v>1017</v>
      </c>
      <c r="B509" s="121" t="s">
        <v>1018</v>
      </c>
      <c r="C509" s="121">
        <v>1</v>
      </c>
      <c r="D509" s="121">
        <v>0</v>
      </c>
      <c r="E509" s="124">
        <v>5131</v>
      </c>
      <c r="F509" s="124">
        <v>4001</v>
      </c>
      <c r="G509" s="124">
        <v>11481</v>
      </c>
      <c r="H509" s="124">
        <v>1738</v>
      </c>
      <c r="I509" s="124">
        <v>2004</v>
      </c>
      <c r="J509" s="124">
        <v>2026</v>
      </c>
      <c r="K509" s="124">
        <v>5768</v>
      </c>
      <c r="L509" s="128">
        <v>0.50239999999999996</v>
      </c>
      <c r="M509" s="124">
        <v>1307</v>
      </c>
      <c r="N509" s="125">
        <v>5.8419999999999996</v>
      </c>
      <c r="O509" s="124">
        <v>1</v>
      </c>
      <c r="P509" s="125">
        <v>0</v>
      </c>
      <c r="Q509" s="124">
        <v>0</v>
      </c>
      <c r="R509" s="124">
        <v>552</v>
      </c>
      <c r="S509" s="124">
        <v>292</v>
      </c>
      <c r="T509" s="124">
        <v>4232</v>
      </c>
      <c r="U509" s="124">
        <v>4132</v>
      </c>
      <c r="V509" s="124">
        <v>4150</v>
      </c>
      <c r="W509" s="124">
        <v>12514</v>
      </c>
      <c r="X509" s="124">
        <v>4171</v>
      </c>
      <c r="Y509" s="124">
        <v>257</v>
      </c>
      <c r="Z509" s="124">
        <v>227</v>
      </c>
      <c r="AA509" s="124">
        <v>327</v>
      </c>
      <c r="AB509" s="124">
        <v>811</v>
      </c>
      <c r="AC509" s="124">
        <v>270</v>
      </c>
      <c r="AD509" s="128">
        <v>6.4799999999999996E-2</v>
      </c>
      <c r="AE509" s="124">
        <v>169</v>
      </c>
      <c r="AF509" s="124">
        <v>1770</v>
      </c>
      <c r="AG509" s="125">
        <v>0.442</v>
      </c>
    </row>
    <row r="510" spans="1:33" x14ac:dyDescent="0.3">
      <c r="A510" s="123" t="s">
        <v>1019</v>
      </c>
      <c r="B510" s="121" t="s">
        <v>1020</v>
      </c>
      <c r="C510" s="121">
        <v>1</v>
      </c>
      <c r="D510" s="121">
        <v>0</v>
      </c>
      <c r="E510" s="124">
        <v>3690</v>
      </c>
      <c r="F510" s="124">
        <v>2816</v>
      </c>
      <c r="G510" s="124">
        <v>7761</v>
      </c>
      <c r="H510" s="124">
        <v>2603</v>
      </c>
      <c r="I510" s="124">
        <v>2392</v>
      </c>
      <c r="J510" s="124">
        <v>2191</v>
      </c>
      <c r="K510" s="124">
        <v>7186</v>
      </c>
      <c r="L510" s="128">
        <v>0.92589999999999995</v>
      </c>
      <c r="M510" s="124">
        <v>1695</v>
      </c>
      <c r="N510" s="125">
        <v>3.3759999999999999</v>
      </c>
      <c r="O510" s="124">
        <v>1</v>
      </c>
      <c r="P510" s="125">
        <v>0</v>
      </c>
      <c r="Q510" s="124">
        <v>0</v>
      </c>
      <c r="R510" s="124">
        <v>965</v>
      </c>
      <c r="S510" s="124">
        <v>511</v>
      </c>
      <c r="T510" s="124">
        <v>2589</v>
      </c>
      <c r="U510" s="124">
        <v>2528</v>
      </c>
      <c r="V510" s="124">
        <v>2538</v>
      </c>
      <c r="W510" s="124">
        <v>7655</v>
      </c>
      <c r="X510" s="124">
        <v>2552</v>
      </c>
      <c r="Y510" s="124">
        <v>382</v>
      </c>
      <c r="Z510" s="124">
        <v>394</v>
      </c>
      <c r="AA510" s="124">
        <v>443</v>
      </c>
      <c r="AB510" s="124">
        <v>1219</v>
      </c>
      <c r="AC510" s="124">
        <v>406</v>
      </c>
      <c r="AD510" s="128">
        <v>0.15920000000000001</v>
      </c>
      <c r="AE510" s="124">
        <v>291</v>
      </c>
      <c r="AF510" s="124">
        <v>2498</v>
      </c>
      <c r="AG510" s="125">
        <v>0.88700000000000001</v>
      </c>
    </row>
    <row r="511" spans="1:33" x14ac:dyDescent="0.3">
      <c r="A511" s="123" t="s">
        <v>1021</v>
      </c>
      <c r="B511" s="121" t="s">
        <v>1022</v>
      </c>
      <c r="C511" s="121">
        <v>1</v>
      </c>
      <c r="D511" s="121">
        <v>0</v>
      </c>
      <c r="E511" s="124">
        <v>6681</v>
      </c>
      <c r="F511" s="124">
        <v>5468</v>
      </c>
      <c r="G511" s="124">
        <v>16649</v>
      </c>
      <c r="H511" s="124">
        <v>828</v>
      </c>
      <c r="I511" s="124">
        <v>887</v>
      </c>
      <c r="J511" s="124">
        <v>918</v>
      </c>
      <c r="K511" s="124">
        <v>2633</v>
      </c>
      <c r="L511" s="128">
        <v>0.15809999999999999</v>
      </c>
      <c r="M511" s="124">
        <v>562</v>
      </c>
      <c r="N511" s="125">
        <v>22.594000000000001</v>
      </c>
      <c r="O511" s="124">
        <v>1</v>
      </c>
      <c r="P511" s="125">
        <v>0</v>
      </c>
      <c r="Q511" s="124">
        <v>0</v>
      </c>
      <c r="R511" s="124">
        <v>120</v>
      </c>
      <c r="S511" s="124">
        <v>63</v>
      </c>
      <c r="T511" s="124">
        <v>6257</v>
      </c>
      <c r="U511" s="124">
        <v>6110</v>
      </c>
      <c r="V511" s="124">
        <v>6135</v>
      </c>
      <c r="W511" s="124">
        <v>18502</v>
      </c>
      <c r="X511" s="124">
        <v>6167</v>
      </c>
      <c r="Y511" s="124">
        <v>158</v>
      </c>
      <c r="Z511" s="124">
        <v>149</v>
      </c>
      <c r="AA511" s="124">
        <v>192</v>
      </c>
      <c r="AB511" s="124">
        <v>499</v>
      </c>
      <c r="AC511" s="124">
        <v>166</v>
      </c>
      <c r="AD511" s="128">
        <v>2.7E-2</v>
      </c>
      <c r="AE511" s="124">
        <v>96</v>
      </c>
      <c r="AF511" s="124">
        <v>723</v>
      </c>
      <c r="AG511" s="125">
        <v>0.13200000000000001</v>
      </c>
    </row>
    <row r="512" spans="1:33" x14ac:dyDescent="0.3">
      <c r="A512" s="123" t="s">
        <v>1023</v>
      </c>
      <c r="B512" s="121" t="s">
        <v>1024</v>
      </c>
      <c r="C512" s="121">
        <v>1</v>
      </c>
      <c r="D512" s="121">
        <v>0</v>
      </c>
      <c r="E512" s="124">
        <v>4526</v>
      </c>
      <c r="F512" s="124">
        <v>3496</v>
      </c>
      <c r="G512" s="124">
        <v>10458</v>
      </c>
      <c r="H512" s="124">
        <v>869</v>
      </c>
      <c r="I512" s="124">
        <v>1278</v>
      </c>
      <c r="J512" s="124">
        <v>1073</v>
      </c>
      <c r="K512" s="124">
        <v>3220</v>
      </c>
      <c r="L512" s="128">
        <v>0.30790000000000001</v>
      </c>
      <c r="M512" s="124">
        <v>700</v>
      </c>
      <c r="N512" s="125">
        <v>6.8630000000000004</v>
      </c>
      <c r="O512" s="124">
        <v>1</v>
      </c>
      <c r="P512" s="125">
        <v>0</v>
      </c>
      <c r="Q512" s="124">
        <v>0</v>
      </c>
      <c r="R512" s="124">
        <v>286</v>
      </c>
      <c r="S512" s="124">
        <v>151</v>
      </c>
      <c r="T512" s="124">
        <v>3543</v>
      </c>
      <c r="U512" s="124">
        <v>3460</v>
      </c>
      <c r="V512" s="124">
        <v>3475</v>
      </c>
      <c r="W512" s="124">
        <v>10478</v>
      </c>
      <c r="X512" s="124">
        <v>3493</v>
      </c>
      <c r="Y512" s="124">
        <v>208</v>
      </c>
      <c r="Z512" s="124">
        <v>207</v>
      </c>
      <c r="AA512" s="124">
        <v>249</v>
      </c>
      <c r="AB512" s="124">
        <v>664</v>
      </c>
      <c r="AC512" s="124">
        <v>221</v>
      </c>
      <c r="AD512" s="128">
        <v>6.3399999999999998E-2</v>
      </c>
      <c r="AE512" s="124">
        <v>144</v>
      </c>
      <c r="AF512" s="124">
        <v>997</v>
      </c>
      <c r="AG512" s="125">
        <v>0.28499999999999998</v>
      </c>
    </row>
    <row r="513" spans="1:33" x14ac:dyDescent="0.3">
      <c r="A513" s="123" t="s">
        <v>1025</v>
      </c>
      <c r="B513" s="121" t="s">
        <v>1026</v>
      </c>
      <c r="C513" s="121">
        <v>1</v>
      </c>
      <c r="D513" s="121">
        <v>0</v>
      </c>
      <c r="E513" s="124">
        <v>15320</v>
      </c>
      <c r="F513" s="124">
        <v>11709</v>
      </c>
      <c r="G513" s="124">
        <v>35217</v>
      </c>
      <c r="H513" s="124">
        <v>2730</v>
      </c>
      <c r="I513" s="124">
        <v>3704</v>
      </c>
      <c r="J513" s="124">
        <v>4120</v>
      </c>
      <c r="K513" s="124">
        <v>10554</v>
      </c>
      <c r="L513" s="128">
        <v>0.29970000000000002</v>
      </c>
      <c r="M513" s="124">
        <v>2281</v>
      </c>
      <c r="N513" s="125">
        <v>24.529</v>
      </c>
      <c r="O513" s="124">
        <v>1</v>
      </c>
      <c r="P513" s="125">
        <v>0</v>
      </c>
      <c r="Q513" s="124">
        <v>0</v>
      </c>
      <c r="R513" s="124">
        <v>575</v>
      </c>
      <c r="S513" s="124">
        <v>304</v>
      </c>
      <c r="T513" s="124">
        <v>12555</v>
      </c>
      <c r="U513" s="124">
        <v>12260</v>
      </c>
      <c r="V513" s="124">
        <v>12311</v>
      </c>
      <c r="W513" s="124">
        <v>37126</v>
      </c>
      <c r="X513" s="124">
        <v>12375</v>
      </c>
      <c r="Y513" s="124">
        <v>526</v>
      </c>
      <c r="Z513" s="124">
        <v>517</v>
      </c>
      <c r="AA513" s="124">
        <v>625</v>
      </c>
      <c r="AB513" s="124">
        <v>1668</v>
      </c>
      <c r="AC513" s="124">
        <v>556</v>
      </c>
      <c r="AD513" s="128">
        <v>4.4900000000000002E-2</v>
      </c>
      <c r="AE513" s="124">
        <v>342</v>
      </c>
      <c r="AF513" s="124">
        <v>2929</v>
      </c>
      <c r="AG513" s="125">
        <v>0.25</v>
      </c>
    </row>
    <row r="514" spans="1:33" x14ac:dyDescent="0.3">
      <c r="A514" s="123" t="s">
        <v>1027</v>
      </c>
      <c r="B514" s="121" t="s">
        <v>1028</v>
      </c>
      <c r="C514" s="121">
        <v>1</v>
      </c>
      <c r="D514" s="121">
        <v>0</v>
      </c>
      <c r="E514" s="124">
        <v>1168</v>
      </c>
      <c r="F514" s="124">
        <v>870</v>
      </c>
      <c r="G514" s="124">
        <v>2643</v>
      </c>
      <c r="H514" s="124">
        <v>98</v>
      </c>
      <c r="I514" s="124">
        <v>119</v>
      </c>
      <c r="J514" s="124">
        <v>126</v>
      </c>
      <c r="K514" s="124">
        <v>343</v>
      </c>
      <c r="L514" s="128">
        <v>0.1298</v>
      </c>
      <c r="M514" s="124">
        <v>73</v>
      </c>
      <c r="N514" s="125">
        <v>4.0060000000000002</v>
      </c>
      <c r="O514" s="124">
        <v>1</v>
      </c>
      <c r="P514" s="125">
        <v>0</v>
      </c>
      <c r="Q514" s="124">
        <v>0</v>
      </c>
      <c r="R514" s="124">
        <v>30</v>
      </c>
      <c r="S514" s="124">
        <v>15</v>
      </c>
      <c r="T514" s="124">
        <v>1099</v>
      </c>
      <c r="U514" s="124">
        <v>1073</v>
      </c>
      <c r="V514" s="124">
        <v>1077</v>
      </c>
      <c r="W514" s="124">
        <v>3249</v>
      </c>
      <c r="X514" s="124">
        <v>1083</v>
      </c>
      <c r="Y514" s="124">
        <v>41</v>
      </c>
      <c r="Z514" s="124">
        <v>29</v>
      </c>
      <c r="AA514" s="124">
        <v>48</v>
      </c>
      <c r="AB514" s="124">
        <v>118</v>
      </c>
      <c r="AC514" s="124">
        <v>39</v>
      </c>
      <c r="AD514" s="128">
        <v>3.6299999999999999E-2</v>
      </c>
      <c r="AE514" s="124">
        <v>21</v>
      </c>
      <c r="AF514" s="124">
        <v>111</v>
      </c>
      <c r="AG514" s="125">
        <v>0.127</v>
      </c>
    </row>
    <row r="515" spans="1:33" x14ac:dyDescent="0.3">
      <c r="A515" s="123" t="s">
        <v>1029</v>
      </c>
      <c r="B515" s="121" t="s">
        <v>1030</v>
      </c>
      <c r="C515" s="121">
        <v>1</v>
      </c>
      <c r="D515" s="121">
        <v>0</v>
      </c>
      <c r="E515" s="124">
        <v>2382</v>
      </c>
      <c r="F515" s="124">
        <v>1999</v>
      </c>
      <c r="G515" s="124">
        <v>6194</v>
      </c>
      <c r="H515" s="124">
        <v>260</v>
      </c>
      <c r="I515" s="124">
        <v>275</v>
      </c>
      <c r="J515" s="124">
        <v>318</v>
      </c>
      <c r="K515" s="124">
        <v>853</v>
      </c>
      <c r="L515" s="128">
        <v>0.13769999999999999</v>
      </c>
      <c r="M515" s="124">
        <v>179</v>
      </c>
      <c r="N515" s="125">
        <v>6.726</v>
      </c>
      <c r="O515" s="124">
        <v>1</v>
      </c>
      <c r="P515" s="125">
        <v>0</v>
      </c>
      <c r="Q515" s="124">
        <v>0</v>
      </c>
      <c r="R515" s="124">
        <v>20</v>
      </c>
      <c r="S515" s="124">
        <v>10</v>
      </c>
      <c r="T515" s="124">
        <v>2121</v>
      </c>
      <c r="U515" s="124">
        <v>2072</v>
      </c>
      <c r="V515" s="124">
        <v>2080</v>
      </c>
      <c r="W515" s="124">
        <v>6273</v>
      </c>
      <c r="X515" s="124">
        <v>2091</v>
      </c>
      <c r="Y515" s="124">
        <v>66</v>
      </c>
      <c r="Z515" s="124">
        <v>64</v>
      </c>
      <c r="AA515" s="124">
        <v>75</v>
      </c>
      <c r="AB515" s="124">
        <v>205</v>
      </c>
      <c r="AC515" s="124">
        <v>68</v>
      </c>
      <c r="AD515" s="128">
        <v>3.27E-2</v>
      </c>
      <c r="AE515" s="124">
        <v>42</v>
      </c>
      <c r="AF515" s="124">
        <v>233</v>
      </c>
      <c r="AG515" s="125">
        <v>0.11600000000000001</v>
      </c>
    </row>
    <row r="516" spans="1:33" x14ac:dyDescent="0.3">
      <c r="A516" s="123" t="s">
        <v>1031</v>
      </c>
      <c r="B516" s="121" t="s">
        <v>1032</v>
      </c>
      <c r="C516" s="121">
        <v>1</v>
      </c>
      <c r="D516" s="121">
        <v>0</v>
      </c>
      <c r="E516" s="124">
        <v>3000</v>
      </c>
      <c r="F516" s="124">
        <v>2220</v>
      </c>
      <c r="G516" s="124">
        <v>6934</v>
      </c>
      <c r="H516" s="124">
        <v>379</v>
      </c>
      <c r="I516" s="124">
        <v>426</v>
      </c>
      <c r="J516" s="124">
        <v>482</v>
      </c>
      <c r="K516" s="124">
        <v>1287</v>
      </c>
      <c r="L516" s="128">
        <v>0.18559999999999999</v>
      </c>
      <c r="M516" s="124">
        <v>268</v>
      </c>
      <c r="N516" s="125">
        <v>6.5369999999999999</v>
      </c>
      <c r="O516" s="124">
        <v>1</v>
      </c>
      <c r="P516" s="125">
        <v>0</v>
      </c>
      <c r="Q516" s="124">
        <v>0</v>
      </c>
      <c r="R516" s="124">
        <v>41</v>
      </c>
      <c r="S516" s="124">
        <v>21</v>
      </c>
      <c r="T516" s="124">
        <v>2633</v>
      </c>
      <c r="U516" s="124">
        <v>2571</v>
      </c>
      <c r="V516" s="124">
        <v>2582</v>
      </c>
      <c r="W516" s="124">
        <v>7786</v>
      </c>
      <c r="X516" s="124">
        <v>2595</v>
      </c>
      <c r="Y516" s="124">
        <v>66</v>
      </c>
      <c r="Z516" s="124">
        <v>67</v>
      </c>
      <c r="AA516" s="124">
        <v>91</v>
      </c>
      <c r="AB516" s="124">
        <v>224</v>
      </c>
      <c r="AC516" s="124">
        <v>75</v>
      </c>
      <c r="AD516" s="128">
        <v>2.8799999999999999E-2</v>
      </c>
      <c r="AE516" s="124">
        <v>42</v>
      </c>
      <c r="AF516" s="124">
        <v>333</v>
      </c>
      <c r="AG516" s="125">
        <v>0.15</v>
      </c>
    </row>
    <row r="517" spans="1:33" x14ac:dyDescent="0.3">
      <c r="A517" s="123" t="s">
        <v>1033</v>
      </c>
      <c r="B517" s="121" t="s">
        <v>1034</v>
      </c>
      <c r="C517" s="121">
        <v>1</v>
      </c>
      <c r="D517" s="121">
        <v>0</v>
      </c>
      <c r="E517" s="124">
        <v>3440</v>
      </c>
      <c r="F517" s="124">
        <v>2629</v>
      </c>
      <c r="G517" s="124">
        <v>8019</v>
      </c>
      <c r="H517" s="124">
        <v>966</v>
      </c>
      <c r="I517" s="124">
        <v>965</v>
      </c>
      <c r="J517" s="124">
        <v>943</v>
      </c>
      <c r="K517" s="124">
        <v>2874</v>
      </c>
      <c r="L517" s="128">
        <v>0.3584</v>
      </c>
      <c r="M517" s="124">
        <v>612</v>
      </c>
      <c r="N517" s="125">
        <v>10.635</v>
      </c>
      <c r="O517" s="124">
        <v>1</v>
      </c>
      <c r="P517" s="125">
        <v>0</v>
      </c>
      <c r="Q517" s="124">
        <v>0</v>
      </c>
      <c r="R517" s="124">
        <v>120</v>
      </c>
      <c r="S517" s="124">
        <v>63</v>
      </c>
      <c r="T517" s="124">
        <v>2900</v>
      </c>
      <c r="U517" s="124">
        <v>2832</v>
      </c>
      <c r="V517" s="124">
        <v>2843</v>
      </c>
      <c r="W517" s="124">
        <v>8575</v>
      </c>
      <c r="X517" s="124">
        <v>2858</v>
      </c>
      <c r="Y517" s="124">
        <v>145</v>
      </c>
      <c r="Z517" s="124">
        <v>153</v>
      </c>
      <c r="AA517" s="124">
        <v>171</v>
      </c>
      <c r="AB517" s="124">
        <v>469</v>
      </c>
      <c r="AC517" s="124">
        <v>156</v>
      </c>
      <c r="AD517" s="128">
        <v>5.4699999999999999E-2</v>
      </c>
      <c r="AE517" s="124">
        <v>93</v>
      </c>
      <c r="AF517" s="124">
        <v>770</v>
      </c>
      <c r="AG517" s="125">
        <v>0.29199999999999998</v>
      </c>
    </row>
    <row r="518" spans="1:33" x14ac:dyDescent="0.3">
      <c r="A518" s="123" t="s">
        <v>1035</v>
      </c>
      <c r="B518" s="121" t="s">
        <v>1036</v>
      </c>
      <c r="C518" s="121">
        <v>1</v>
      </c>
      <c r="D518" s="121">
        <v>0</v>
      </c>
      <c r="E518" s="124">
        <v>11262</v>
      </c>
      <c r="F518" s="124">
        <v>9087</v>
      </c>
      <c r="G518" s="124">
        <v>26773</v>
      </c>
      <c r="H518" s="124">
        <v>3588</v>
      </c>
      <c r="I518" s="124">
        <v>4011</v>
      </c>
      <c r="J518" s="124">
        <v>4318</v>
      </c>
      <c r="K518" s="124">
        <v>11917</v>
      </c>
      <c r="L518" s="128">
        <v>0.4451</v>
      </c>
      <c r="M518" s="124">
        <v>2629</v>
      </c>
      <c r="N518" s="125">
        <v>15.661</v>
      </c>
      <c r="O518" s="124">
        <v>1</v>
      </c>
      <c r="P518" s="125">
        <v>0</v>
      </c>
      <c r="Q518" s="124">
        <v>0</v>
      </c>
      <c r="R518" s="124">
        <v>833</v>
      </c>
      <c r="S518" s="124">
        <v>441</v>
      </c>
      <c r="T518" s="124">
        <v>9404</v>
      </c>
      <c r="U518" s="124">
        <v>9184</v>
      </c>
      <c r="V518" s="124">
        <v>9221</v>
      </c>
      <c r="W518" s="124">
        <v>27809</v>
      </c>
      <c r="X518" s="124">
        <v>9270</v>
      </c>
      <c r="Y518" s="124">
        <v>586</v>
      </c>
      <c r="Z518" s="124">
        <v>544</v>
      </c>
      <c r="AA518" s="124">
        <v>692</v>
      </c>
      <c r="AB518" s="124">
        <v>1822</v>
      </c>
      <c r="AC518" s="124">
        <v>607</v>
      </c>
      <c r="AD518" s="128">
        <v>6.5500000000000003E-2</v>
      </c>
      <c r="AE518" s="124">
        <v>387</v>
      </c>
      <c r="AF518" s="124">
        <v>3458</v>
      </c>
      <c r="AG518" s="125">
        <v>0.38</v>
      </c>
    </row>
    <row r="519" spans="1:33" x14ac:dyDescent="0.3">
      <c r="A519" s="123" t="s">
        <v>1037</v>
      </c>
      <c r="B519" s="121" t="s">
        <v>1038</v>
      </c>
      <c r="C519" s="121">
        <v>1</v>
      </c>
      <c r="D519" s="121">
        <v>0</v>
      </c>
      <c r="E519" s="124">
        <v>11662</v>
      </c>
      <c r="F519" s="124">
        <v>9050</v>
      </c>
      <c r="G519" s="124">
        <v>26342</v>
      </c>
      <c r="H519" s="124">
        <v>4334</v>
      </c>
      <c r="I519" s="124">
        <v>4536</v>
      </c>
      <c r="J519" s="124">
        <v>4548</v>
      </c>
      <c r="K519" s="124">
        <v>13418</v>
      </c>
      <c r="L519" s="128">
        <v>0.50939999999999996</v>
      </c>
      <c r="M519" s="124">
        <v>2997</v>
      </c>
      <c r="N519" s="125">
        <v>52.924999999999997</v>
      </c>
      <c r="O519" s="124">
        <v>1</v>
      </c>
      <c r="P519" s="125">
        <v>0</v>
      </c>
      <c r="Q519" s="124">
        <v>0</v>
      </c>
      <c r="R519" s="124">
        <v>810</v>
      </c>
      <c r="S519" s="124">
        <v>429</v>
      </c>
      <c r="T519" s="124">
        <v>9142</v>
      </c>
      <c r="U519" s="124">
        <v>8927</v>
      </c>
      <c r="V519" s="124">
        <v>8964</v>
      </c>
      <c r="W519" s="124">
        <v>27033</v>
      </c>
      <c r="X519" s="124">
        <v>9011</v>
      </c>
      <c r="Y519" s="124">
        <v>708</v>
      </c>
      <c r="Z519" s="124">
        <v>732</v>
      </c>
      <c r="AA519" s="124">
        <v>842</v>
      </c>
      <c r="AB519" s="124">
        <v>2282</v>
      </c>
      <c r="AC519" s="124">
        <v>761</v>
      </c>
      <c r="AD519" s="128">
        <v>8.4400000000000003E-2</v>
      </c>
      <c r="AE519" s="124">
        <v>496</v>
      </c>
      <c r="AF519" s="124">
        <v>3923</v>
      </c>
      <c r="AG519" s="125">
        <v>0.433</v>
      </c>
    </row>
    <row r="520" spans="1:33" x14ac:dyDescent="0.3">
      <c r="A520" s="123" t="s">
        <v>1039</v>
      </c>
      <c r="B520" s="121" t="s">
        <v>1040</v>
      </c>
      <c r="C520" s="121">
        <v>1</v>
      </c>
      <c r="D520" s="121">
        <v>0</v>
      </c>
      <c r="E520" s="124">
        <v>9317</v>
      </c>
      <c r="F520" s="124">
        <v>7477</v>
      </c>
      <c r="G520" s="124">
        <v>21997</v>
      </c>
      <c r="H520" s="124">
        <v>3982</v>
      </c>
      <c r="I520" s="124">
        <v>3469</v>
      </c>
      <c r="J520" s="124">
        <v>3804</v>
      </c>
      <c r="K520" s="124">
        <v>11255</v>
      </c>
      <c r="L520" s="128">
        <v>0.51170000000000004</v>
      </c>
      <c r="M520" s="124">
        <v>2487</v>
      </c>
      <c r="N520" s="125">
        <v>16.959</v>
      </c>
      <c r="O520" s="124">
        <v>1</v>
      </c>
      <c r="P520" s="125">
        <v>0</v>
      </c>
      <c r="Q520" s="124">
        <v>0</v>
      </c>
      <c r="R520" s="124">
        <v>1310</v>
      </c>
      <c r="S520" s="124">
        <v>694</v>
      </c>
      <c r="T520" s="124">
        <v>7270</v>
      </c>
      <c r="U520" s="124">
        <v>7099</v>
      </c>
      <c r="V520" s="124">
        <v>7129</v>
      </c>
      <c r="W520" s="124">
        <v>21498</v>
      </c>
      <c r="X520" s="124">
        <v>7166</v>
      </c>
      <c r="Y520" s="124">
        <v>543</v>
      </c>
      <c r="Z520" s="124">
        <v>550</v>
      </c>
      <c r="AA520" s="124">
        <v>623</v>
      </c>
      <c r="AB520" s="124">
        <v>1716</v>
      </c>
      <c r="AC520" s="124">
        <v>572</v>
      </c>
      <c r="AD520" s="128">
        <v>7.9799999999999996E-2</v>
      </c>
      <c r="AE520" s="124">
        <v>388</v>
      </c>
      <c r="AF520" s="124">
        <v>3570</v>
      </c>
      <c r="AG520" s="125">
        <v>0.47699999999999998</v>
      </c>
    </row>
    <row r="521" spans="1:33" x14ac:dyDescent="0.3">
      <c r="A521" s="123" t="s">
        <v>1041</v>
      </c>
      <c r="B521" s="121" t="s">
        <v>1042</v>
      </c>
      <c r="C521" s="121">
        <v>1</v>
      </c>
      <c r="D521" s="121">
        <v>0</v>
      </c>
      <c r="E521" s="124">
        <v>11667</v>
      </c>
      <c r="F521" s="124">
        <v>9769</v>
      </c>
      <c r="G521" s="124">
        <v>27063</v>
      </c>
      <c r="H521" s="124">
        <v>5108</v>
      </c>
      <c r="I521" s="124">
        <v>5534</v>
      </c>
      <c r="J521" s="124">
        <v>5622</v>
      </c>
      <c r="K521" s="124">
        <v>16264</v>
      </c>
      <c r="L521" s="128">
        <v>0.60099999999999998</v>
      </c>
      <c r="M521" s="124">
        <v>3816</v>
      </c>
      <c r="N521" s="125">
        <v>20.096</v>
      </c>
      <c r="O521" s="124">
        <v>1</v>
      </c>
      <c r="P521" s="125">
        <v>0</v>
      </c>
      <c r="Q521" s="124">
        <v>0</v>
      </c>
      <c r="R521" s="124">
        <v>1675</v>
      </c>
      <c r="S521" s="124">
        <v>887</v>
      </c>
      <c r="T521" s="124">
        <v>8664</v>
      </c>
      <c r="U521" s="124">
        <v>8461</v>
      </c>
      <c r="V521" s="124">
        <v>8496</v>
      </c>
      <c r="W521" s="124">
        <v>25621</v>
      </c>
      <c r="X521" s="124">
        <v>8540</v>
      </c>
      <c r="Y521" s="124">
        <v>1065</v>
      </c>
      <c r="Z521" s="124">
        <v>1106</v>
      </c>
      <c r="AA521" s="124">
        <v>1260</v>
      </c>
      <c r="AB521" s="124">
        <v>3431</v>
      </c>
      <c r="AC521" s="124">
        <v>1144</v>
      </c>
      <c r="AD521" s="128">
        <v>0.13389999999999999</v>
      </c>
      <c r="AE521" s="124">
        <v>850</v>
      </c>
      <c r="AF521" s="124">
        <v>5555</v>
      </c>
      <c r="AG521" s="125">
        <v>0.56799999999999995</v>
      </c>
    </row>
    <row r="522" spans="1:33" x14ac:dyDescent="0.3">
      <c r="A522" s="123" t="s">
        <v>1043</v>
      </c>
      <c r="B522" s="121" t="s">
        <v>1044</v>
      </c>
      <c r="C522" s="121">
        <v>1</v>
      </c>
      <c r="D522" s="121">
        <v>0</v>
      </c>
      <c r="E522" s="124">
        <v>1891</v>
      </c>
      <c r="F522" s="124">
        <v>1420</v>
      </c>
      <c r="G522" s="124">
        <v>4431</v>
      </c>
      <c r="H522" s="124">
        <v>441</v>
      </c>
      <c r="I522" s="124">
        <v>529</v>
      </c>
      <c r="J522" s="124">
        <v>521</v>
      </c>
      <c r="K522" s="124">
        <v>1491</v>
      </c>
      <c r="L522" s="128">
        <v>0.33650000000000002</v>
      </c>
      <c r="M522" s="124">
        <v>311</v>
      </c>
      <c r="N522" s="125">
        <v>8.202</v>
      </c>
      <c r="O522" s="124">
        <v>1</v>
      </c>
      <c r="P522" s="125">
        <v>0</v>
      </c>
      <c r="Q522" s="124">
        <v>0</v>
      </c>
      <c r="R522" s="124">
        <v>120</v>
      </c>
      <c r="S522" s="124">
        <v>63</v>
      </c>
      <c r="T522" s="124">
        <v>1314</v>
      </c>
      <c r="U522" s="124">
        <v>1283</v>
      </c>
      <c r="V522" s="124">
        <v>1288</v>
      </c>
      <c r="W522" s="124">
        <v>3885</v>
      </c>
      <c r="X522" s="124">
        <v>1295</v>
      </c>
      <c r="Y522" s="124">
        <v>72</v>
      </c>
      <c r="Z522" s="124">
        <v>64</v>
      </c>
      <c r="AA522" s="124">
        <v>80</v>
      </c>
      <c r="AB522" s="124">
        <v>216</v>
      </c>
      <c r="AC522" s="124">
        <v>72</v>
      </c>
      <c r="AD522" s="128">
        <v>5.5599999999999997E-2</v>
      </c>
      <c r="AE522" s="124">
        <v>51</v>
      </c>
      <c r="AF522" s="124">
        <v>427</v>
      </c>
      <c r="AG522" s="125">
        <v>0.3</v>
      </c>
    </row>
    <row r="523" spans="1:33" x14ac:dyDescent="0.3">
      <c r="A523" s="123" t="s">
        <v>1045</v>
      </c>
      <c r="B523" s="121" t="s">
        <v>1046</v>
      </c>
      <c r="C523" s="121">
        <v>1</v>
      </c>
      <c r="D523" s="121">
        <v>0</v>
      </c>
      <c r="E523" s="124">
        <v>1162</v>
      </c>
      <c r="F523" s="124">
        <v>646</v>
      </c>
      <c r="G523" s="124">
        <v>1953</v>
      </c>
      <c r="H523" s="124">
        <v>146</v>
      </c>
      <c r="I523" s="124">
        <v>156</v>
      </c>
      <c r="J523" s="124">
        <v>153</v>
      </c>
      <c r="K523" s="124">
        <v>455</v>
      </c>
      <c r="L523" s="128">
        <v>0.23300000000000001</v>
      </c>
      <c r="M523" s="124">
        <v>98</v>
      </c>
      <c r="N523" s="125">
        <v>12.098000000000001</v>
      </c>
      <c r="O523" s="124">
        <v>0</v>
      </c>
      <c r="P523" s="125">
        <v>0</v>
      </c>
      <c r="Q523" s="124">
        <v>0</v>
      </c>
      <c r="R523" s="124">
        <v>35</v>
      </c>
      <c r="S523" s="124">
        <v>18</v>
      </c>
      <c r="T523" s="124">
        <v>1122</v>
      </c>
      <c r="U523" s="124">
        <v>1096</v>
      </c>
      <c r="V523" s="124">
        <v>1101</v>
      </c>
      <c r="W523" s="124">
        <v>3319</v>
      </c>
      <c r="X523" s="124">
        <v>1106</v>
      </c>
      <c r="Y523" s="124">
        <v>43</v>
      </c>
      <c r="Z523" s="124">
        <v>31</v>
      </c>
      <c r="AA523" s="124">
        <v>34</v>
      </c>
      <c r="AB523" s="124">
        <v>108</v>
      </c>
      <c r="AC523" s="124">
        <v>36</v>
      </c>
      <c r="AD523" s="128">
        <v>3.2500000000000001E-2</v>
      </c>
      <c r="AE523" s="124">
        <v>14</v>
      </c>
      <c r="AF523" s="124">
        <v>132</v>
      </c>
      <c r="AG523" s="125">
        <v>0.20399999999999999</v>
      </c>
    </row>
    <row r="524" spans="1:33" x14ac:dyDescent="0.3">
      <c r="A524" s="123" t="s">
        <v>1047</v>
      </c>
      <c r="B524" s="121" t="s">
        <v>1048</v>
      </c>
      <c r="C524" s="121">
        <v>1</v>
      </c>
      <c r="D524" s="121">
        <v>0</v>
      </c>
      <c r="E524" s="124">
        <v>4875</v>
      </c>
      <c r="F524" s="124">
        <v>3931</v>
      </c>
      <c r="G524" s="124">
        <v>11734</v>
      </c>
      <c r="H524" s="124">
        <v>2420</v>
      </c>
      <c r="I524" s="124">
        <v>2303</v>
      </c>
      <c r="J524" s="124">
        <v>2269</v>
      </c>
      <c r="K524" s="124">
        <v>6992</v>
      </c>
      <c r="L524" s="128">
        <v>0.59589999999999999</v>
      </c>
      <c r="M524" s="124">
        <v>1523</v>
      </c>
      <c r="N524" s="125">
        <v>23.739000000000001</v>
      </c>
      <c r="O524" s="124">
        <v>1</v>
      </c>
      <c r="P524" s="125">
        <v>0</v>
      </c>
      <c r="Q524" s="124">
        <v>0</v>
      </c>
      <c r="R524" s="124">
        <v>870</v>
      </c>
      <c r="S524" s="124">
        <v>461</v>
      </c>
      <c r="T524" s="124">
        <v>4373</v>
      </c>
      <c r="U524" s="124">
        <v>4270</v>
      </c>
      <c r="V524" s="124">
        <v>4288</v>
      </c>
      <c r="W524" s="124">
        <v>12931</v>
      </c>
      <c r="X524" s="124">
        <v>4310</v>
      </c>
      <c r="Y524" s="124">
        <v>396</v>
      </c>
      <c r="Z524" s="124">
        <v>424</v>
      </c>
      <c r="AA524" s="124">
        <v>509</v>
      </c>
      <c r="AB524" s="124">
        <v>1329</v>
      </c>
      <c r="AC524" s="124">
        <v>443</v>
      </c>
      <c r="AD524" s="128">
        <v>0.1028</v>
      </c>
      <c r="AE524" s="124">
        <v>263</v>
      </c>
      <c r="AF524" s="124">
        <v>2248</v>
      </c>
      <c r="AG524" s="125">
        <v>0.57099999999999995</v>
      </c>
    </row>
    <row r="525" spans="1:33" x14ac:dyDescent="0.3">
      <c r="A525" s="123" t="s">
        <v>1049</v>
      </c>
      <c r="B525" s="121" t="s">
        <v>1050</v>
      </c>
      <c r="C525" s="121">
        <v>1</v>
      </c>
      <c r="D525" s="121">
        <v>0</v>
      </c>
      <c r="E525" s="124">
        <v>1529</v>
      </c>
      <c r="F525" s="124">
        <v>1837</v>
      </c>
      <c r="G525" s="124">
        <v>5327</v>
      </c>
      <c r="H525" s="124">
        <v>690</v>
      </c>
      <c r="I525" s="124">
        <v>896</v>
      </c>
      <c r="J525" s="124">
        <v>824</v>
      </c>
      <c r="K525" s="124">
        <v>2410</v>
      </c>
      <c r="L525" s="128">
        <v>0.45240000000000002</v>
      </c>
      <c r="M525" s="124">
        <v>540</v>
      </c>
      <c r="N525" s="125">
        <v>26.957999999999998</v>
      </c>
      <c r="O525" s="124">
        <v>1</v>
      </c>
      <c r="P525" s="125">
        <v>0</v>
      </c>
      <c r="Q525" s="124">
        <v>0</v>
      </c>
      <c r="R525" s="124">
        <v>487</v>
      </c>
      <c r="S525" s="124">
        <v>258</v>
      </c>
      <c r="T525" s="124">
        <v>1596</v>
      </c>
      <c r="U525" s="124">
        <v>1559</v>
      </c>
      <c r="V525" s="124">
        <v>1565</v>
      </c>
      <c r="W525" s="124">
        <v>4720</v>
      </c>
      <c r="X525" s="124">
        <v>1573</v>
      </c>
      <c r="Y525" s="124">
        <v>115</v>
      </c>
      <c r="Z525" s="124">
        <v>92</v>
      </c>
      <c r="AA525" s="124">
        <v>102</v>
      </c>
      <c r="AB525" s="124">
        <v>309</v>
      </c>
      <c r="AC525" s="124">
        <v>103</v>
      </c>
      <c r="AD525" s="128">
        <v>6.5500000000000003E-2</v>
      </c>
      <c r="AE525" s="124">
        <v>78</v>
      </c>
      <c r="AF525" s="124">
        <v>877</v>
      </c>
      <c r="AG525" s="125">
        <v>0.47699999999999998</v>
      </c>
    </row>
    <row r="526" spans="1:33" x14ac:dyDescent="0.3">
      <c r="A526" s="123" t="s">
        <v>1051</v>
      </c>
      <c r="B526" s="121" t="s">
        <v>1052</v>
      </c>
      <c r="C526" s="121">
        <v>1</v>
      </c>
      <c r="D526" s="121">
        <v>0</v>
      </c>
      <c r="E526" s="124">
        <v>197</v>
      </c>
      <c r="F526" s="124">
        <v>91</v>
      </c>
      <c r="G526" s="124">
        <v>305</v>
      </c>
      <c r="H526" s="124">
        <v>0</v>
      </c>
      <c r="I526" s="124">
        <v>22</v>
      </c>
      <c r="J526" s="124">
        <v>18</v>
      </c>
      <c r="K526" s="124">
        <v>40</v>
      </c>
      <c r="L526" s="128">
        <v>0.13109999999999999</v>
      </c>
      <c r="M526" s="124">
        <v>8</v>
      </c>
      <c r="N526" s="125">
        <v>11.744</v>
      </c>
      <c r="O526" s="124">
        <v>0</v>
      </c>
      <c r="P526" s="125">
        <v>0.33900000000000002</v>
      </c>
      <c r="Q526" s="124">
        <v>0</v>
      </c>
      <c r="R526" s="124">
        <v>10</v>
      </c>
      <c r="S526" s="124">
        <v>5</v>
      </c>
      <c r="T526" s="124">
        <v>305</v>
      </c>
      <c r="U526" s="124">
        <v>298</v>
      </c>
      <c r="V526" s="124">
        <v>299</v>
      </c>
      <c r="W526" s="124">
        <v>902</v>
      </c>
      <c r="X526" s="124">
        <v>301</v>
      </c>
      <c r="Y526" s="124">
        <v>34</v>
      </c>
      <c r="Z526" s="124">
        <v>13</v>
      </c>
      <c r="AA526" s="124">
        <v>7</v>
      </c>
      <c r="AB526" s="124">
        <v>54</v>
      </c>
      <c r="AC526" s="124">
        <v>18</v>
      </c>
      <c r="AD526" s="128">
        <v>5.9900000000000002E-2</v>
      </c>
      <c r="AE526" s="124">
        <v>4</v>
      </c>
      <c r="AF526" s="124">
        <v>18</v>
      </c>
      <c r="AG526" s="125">
        <v>0.19700000000000001</v>
      </c>
    </row>
    <row r="527" spans="1:33" x14ac:dyDescent="0.3">
      <c r="A527" s="123" t="s">
        <v>1053</v>
      </c>
      <c r="B527" s="121" t="s">
        <v>1054</v>
      </c>
      <c r="C527" s="121">
        <v>1</v>
      </c>
      <c r="D527" s="121">
        <v>0</v>
      </c>
      <c r="E527" s="124">
        <v>1187</v>
      </c>
      <c r="F527" s="124">
        <v>655</v>
      </c>
      <c r="G527" s="124">
        <v>1944</v>
      </c>
      <c r="H527" s="124">
        <v>22</v>
      </c>
      <c r="I527" s="124">
        <v>53</v>
      </c>
      <c r="J527" s="124">
        <v>218</v>
      </c>
      <c r="K527" s="124">
        <v>293</v>
      </c>
      <c r="L527" s="128">
        <v>0.1507</v>
      </c>
      <c r="M527" s="124">
        <v>64</v>
      </c>
      <c r="N527" s="125">
        <v>29.988</v>
      </c>
      <c r="O527" s="124">
        <v>0</v>
      </c>
      <c r="P527" s="125">
        <v>6.2E-2</v>
      </c>
      <c r="Q527" s="124">
        <v>0</v>
      </c>
      <c r="R527" s="124">
        <v>205</v>
      </c>
      <c r="S527" s="124">
        <v>108</v>
      </c>
      <c r="T527" s="124">
        <v>1131</v>
      </c>
      <c r="U527" s="124">
        <v>1105</v>
      </c>
      <c r="V527" s="124">
        <v>1109</v>
      </c>
      <c r="W527" s="124">
        <v>3345</v>
      </c>
      <c r="X527" s="124">
        <v>1115</v>
      </c>
      <c r="Y527" s="124">
        <v>98</v>
      </c>
      <c r="Z527" s="124">
        <v>73</v>
      </c>
      <c r="AA527" s="124">
        <v>96</v>
      </c>
      <c r="AB527" s="124">
        <v>267</v>
      </c>
      <c r="AC527" s="124">
        <v>89</v>
      </c>
      <c r="AD527" s="128">
        <v>7.9799999999999996E-2</v>
      </c>
      <c r="AE527" s="124">
        <v>34</v>
      </c>
      <c r="AF527" s="124">
        <v>208</v>
      </c>
      <c r="AG527" s="125">
        <v>0.317</v>
      </c>
    </row>
    <row r="528" spans="1:33" x14ac:dyDescent="0.3">
      <c r="A528" s="123" t="s">
        <v>1055</v>
      </c>
      <c r="B528" s="121" t="s">
        <v>1056</v>
      </c>
      <c r="C528" s="121">
        <v>1</v>
      </c>
      <c r="D528" s="121">
        <v>0</v>
      </c>
      <c r="E528" s="124">
        <v>1107</v>
      </c>
      <c r="F528" s="124">
        <v>898</v>
      </c>
      <c r="G528" s="124">
        <v>2739</v>
      </c>
      <c r="H528" s="124">
        <v>197</v>
      </c>
      <c r="I528" s="124">
        <v>232</v>
      </c>
      <c r="J528" s="124">
        <v>248</v>
      </c>
      <c r="K528" s="124">
        <v>677</v>
      </c>
      <c r="L528" s="128">
        <v>0.2472</v>
      </c>
      <c r="M528" s="124">
        <v>144</v>
      </c>
      <c r="N528" s="125">
        <v>14.423</v>
      </c>
      <c r="O528" s="124">
        <v>1</v>
      </c>
      <c r="P528" s="125">
        <v>0</v>
      </c>
      <c r="Q528" s="124">
        <v>0</v>
      </c>
      <c r="R528" s="124">
        <v>81</v>
      </c>
      <c r="S528" s="124">
        <v>42</v>
      </c>
      <c r="T528" s="124">
        <v>1189</v>
      </c>
      <c r="U528" s="124">
        <v>1161</v>
      </c>
      <c r="V528" s="124">
        <v>1166</v>
      </c>
      <c r="W528" s="124">
        <v>3516</v>
      </c>
      <c r="X528" s="124">
        <v>1172</v>
      </c>
      <c r="Y528" s="124">
        <v>70</v>
      </c>
      <c r="Z528" s="124">
        <v>44</v>
      </c>
      <c r="AA528" s="124">
        <v>58</v>
      </c>
      <c r="AB528" s="124">
        <v>172</v>
      </c>
      <c r="AC528" s="124">
        <v>57</v>
      </c>
      <c r="AD528" s="128">
        <v>4.8899999999999999E-2</v>
      </c>
      <c r="AE528" s="124">
        <v>29</v>
      </c>
      <c r="AF528" s="124">
        <v>217</v>
      </c>
      <c r="AG528" s="125">
        <v>0.24099999999999999</v>
      </c>
    </row>
    <row r="529" spans="1:33" x14ac:dyDescent="0.3">
      <c r="A529" s="123" t="s">
        <v>1057</v>
      </c>
      <c r="B529" s="121" t="s">
        <v>1058</v>
      </c>
      <c r="C529" s="121">
        <v>1</v>
      </c>
      <c r="D529" s="121">
        <v>0</v>
      </c>
      <c r="E529" s="124">
        <v>453</v>
      </c>
      <c r="F529" s="124">
        <v>273</v>
      </c>
      <c r="G529" s="124">
        <v>846</v>
      </c>
      <c r="H529" s="124">
        <v>0</v>
      </c>
      <c r="I529" s="124">
        <v>0</v>
      </c>
      <c r="J529" s="124">
        <v>0</v>
      </c>
      <c r="K529" s="124">
        <v>0</v>
      </c>
      <c r="L529" s="128">
        <v>0</v>
      </c>
      <c r="M529" s="124">
        <v>0</v>
      </c>
      <c r="N529" s="125">
        <v>19.684999999999999</v>
      </c>
      <c r="O529" s="124">
        <v>0</v>
      </c>
      <c r="P529" s="125">
        <v>0.218</v>
      </c>
      <c r="Q529" s="124">
        <v>0</v>
      </c>
      <c r="R529" s="124">
        <v>36</v>
      </c>
      <c r="S529" s="124">
        <v>19</v>
      </c>
      <c r="T529" s="124">
        <v>488</v>
      </c>
      <c r="U529" s="124">
        <v>476</v>
      </c>
      <c r="V529" s="124">
        <v>478</v>
      </c>
      <c r="W529" s="124">
        <v>1442</v>
      </c>
      <c r="X529" s="124">
        <v>481</v>
      </c>
      <c r="Y529" s="124">
        <v>42</v>
      </c>
      <c r="Z529" s="124">
        <v>19</v>
      </c>
      <c r="AA529" s="124">
        <v>21</v>
      </c>
      <c r="AB529" s="124">
        <v>82</v>
      </c>
      <c r="AC529" s="124">
        <v>27</v>
      </c>
      <c r="AD529" s="128">
        <v>5.6899999999999999E-2</v>
      </c>
      <c r="AE529" s="124">
        <v>10</v>
      </c>
      <c r="AF529" s="124">
        <v>30</v>
      </c>
      <c r="AG529" s="125">
        <v>0.109</v>
      </c>
    </row>
    <row r="530" spans="1:33" x14ac:dyDescent="0.3">
      <c r="A530" s="123" t="s">
        <v>1059</v>
      </c>
      <c r="B530" s="121" t="s">
        <v>1060</v>
      </c>
      <c r="C530" s="121">
        <v>1</v>
      </c>
      <c r="D530" s="121">
        <v>0</v>
      </c>
      <c r="E530" s="124">
        <v>2451</v>
      </c>
      <c r="F530" s="124">
        <v>1941</v>
      </c>
      <c r="G530" s="124">
        <v>5913</v>
      </c>
      <c r="H530" s="124">
        <v>429</v>
      </c>
      <c r="I530" s="124">
        <v>460</v>
      </c>
      <c r="J530" s="124">
        <v>475</v>
      </c>
      <c r="K530" s="124">
        <v>1364</v>
      </c>
      <c r="L530" s="128">
        <v>0.23069999999999999</v>
      </c>
      <c r="M530" s="124">
        <v>291</v>
      </c>
      <c r="N530" s="125">
        <v>5.2450000000000001</v>
      </c>
      <c r="O530" s="124">
        <v>1</v>
      </c>
      <c r="P530" s="125">
        <v>0</v>
      </c>
      <c r="Q530" s="124">
        <v>0</v>
      </c>
      <c r="R530" s="124">
        <v>142</v>
      </c>
      <c r="S530" s="124">
        <v>75</v>
      </c>
      <c r="T530" s="124">
        <v>2231</v>
      </c>
      <c r="U530" s="124">
        <v>2179</v>
      </c>
      <c r="V530" s="124">
        <v>2188</v>
      </c>
      <c r="W530" s="124">
        <v>6598</v>
      </c>
      <c r="X530" s="124">
        <v>2199</v>
      </c>
      <c r="Y530" s="124">
        <v>91</v>
      </c>
      <c r="Z530" s="124">
        <v>101</v>
      </c>
      <c r="AA530" s="124">
        <v>112</v>
      </c>
      <c r="AB530" s="124">
        <v>304</v>
      </c>
      <c r="AC530" s="124">
        <v>101</v>
      </c>
      <c r="AD530" s="128">
        <v>4.6100000000000002E-2</v>
      </c>
      <c r="AE530" s="124">
        <v>58</v>
      </c>
      <c r="AF530" s="124">
        <v>425</v>
      </c>
      <c r="AG530" s="125">
        <v>0.218</v>
      </c>
    </row>
    <row r="531" spans="1:33" x14ac:dyDescent="0.3">
      <c r="A531" s="123" t="s">
        <v>1061</v>
      </c>
      <c r="B531" s="121" t="s">
        <v>1062</v>
      </c>
      <c r="C531" s="121">
        <v>1</v>
      </c>
      <c r="D531" s="121">
        <v>0</v>
      </c>
      <c r="E531" s="124">
        <v>1818</v>
      </c>
      <c r="F531" s="124">
        <v>1528</v>
      </c>
      <c r="G531" s="124">
        <v>4755</v>
      </c>
      <c r="H531" s="124">
        <v>67</v>
      </c>
      <c r="I531" s="124">
        <v>49</v>
      </c>
      <c r="J531" s="124">
        <v>40</v>
      </c>
      <c r="K531" s="124">
        <v>156</v>
      </c>
      <c r="L531" s="128">
        <v>3.2800000000000003E-2</v>
      </c>
      <c r="M531" s="124">
        <v>33</v>
      </c>
      <c r="N531" s="125">
        <v>17.373000000000001</v>
      </c>
      <c r="O531" s="124">
        <v>1</v>
      </c>
      <c r="P531" s="125">
        <v>0</v>
      </c>
      <c r="Q531" s="124">
        <v>0</v>
      </c>
      <c r="R531" s="124">
        <v>20</v>
      </c>
      <c r="S531" s="124">
        <v>10</v>
      </c>
      <c r="T531" s="124">
        <v>1864</v>
      </c>
      <c r="U531" s="124">
        <v>1823</v>
      </c>
      <c r="V531" s="124">
        <v>1831</v>
      </c>
      <c r="W531" s="124">
        <v>5518</v>
      </c>
      <c r="X531" s="124">
        <v>1839</v>
      </c>
      <c r="Y531" s="124">
        <v>50</v>
      </c>
      <c r="Z531" s="124">
        <v>52</v>
      </c>
      <c r="AA531" s="124">
        <v>44</v>
      </c>
      <c r="AB531" s="124">
        <v>146</v>
      </c>
      <c r="AC531" s="124">
        <v>49</v>
      </c>
      <c r="AD531" s="128">
        <v>2.6499999999999999E-2</v>
      </c>
      <c r="AE531" s="124">
        <v>26</v>
      </c>
      <c r="AF531" s="124">
        <v>71</v>
      </c>
      <c r="AG531" s="125">
        <v>4.5999999999999999E-2</v>
      </c>
    </row>
    <row r="532" spans="1:33" x14ac:dyDescent="0.3">
      <c r="A532" s="123" t="s">
        <v>1063</v>
      </c>
      <c r="B532" s="121" t="s">
        <v>1064</v>
      </c>
      <c r="C532" s="121">
        <v>1</v>
      </c>
      <c r="D532" s="121">
        <v>0</v>
      </c>
      <c r="E532" s="124">
        <v>4951</v>
      </c>
      <c r="F532" s="124">
        <v>4050</v>
      </c>
      <c r="G532" s="124">
        <v>12197</v>
      </c>
      <c r="H532" s="124">
        <v>2376</v>
      </c>
      <c r="I532" s="124">
        <v>2568</v>
      </c>
      <c r="J532" s="124">
        <v>2267</v>
      </c>
      <c r="K532" s="124">
        <v>7211</v>
      </c>
      <c r="L532" s="128">
        <v>0.59119999999999995</v>
      </c>
      <c r="M532" s="124">
        <v>1556</v>
      </c>
      <c r="N532" s="125">
        <v>10.680999999999999</v>
      </c>
      <c r="O532" s="124">
        <v>1</v>
      </c>
      <c r="P532" s="125">
        <v>0</v>
      </c>
      <c r="Q532" s="124">
        <v>0</v>
      </c>
      <c r="R532" s="124">
        <v>1217</v>
      </c>
      <c r="S532" s="124">
        <v>645</v>
      </c>
      <c r="T532" s="124">
        <v>5029</v>
      </c>
      <c r="U532" s="124">
        <v>4911</v>
      </c>
      <c r="V532" s="124">
        <v>4931</v>
      </c>
      <c r="W532" s="124">
        <v>14871</v>
      </c>
      <c r="X532" s="124">
        <v>4957</v>
      </c>
      <c r="Y532" s="124">
        <v>414</v>
      </c>
      <c r="Z532" s="124">
        <v>441</v>
      </c>
      <c r="AA532" s="124">
        <v>506</v>
      </c>
      <c r="AB532" s="124">
        <v>1361</v>
      </c>
      <c r="AC532" s="124">
        <v>454</v>
      </c>
      <c r="AD532" s="128">
        <v>9.1499999999999998E-2</v>
      </c>
      <c r="AE532" s="124">
        <v>241</v>
      </c>
      <c r="AF532" s="124">
        <v>2443</v>
      </c>
      <c r="AG532" s="125">
        <v>0.60299999999999998</v>
      </c>
    </row>
    <row r="533" spans="1:33" x14ac:dyDescent="0.3">
      <c r="A533" s="123" t="s">
        <v>1065</v>
      </c>
      <c r="B533" s="121" t="s">
        <v>1066</v>
      </c>
      <c r="C533" s="121">
        <v>1</v>
      </c>
      <c r="D533" s="121">
        <v>0</v>
      </c>
      <c r="E533" s="124">
        <v>5520</v>
      </c>
      <c r="F533" s="124">
        <v>4336</v>
      </c>
      <c r="G533" s="124">
        <v>13604</v>
      </c>
      <c r="H533" s="124">
        <v>797</v>
      </c>
      <c r="I533" s="124">
        <v>682</v>
      </c>
      <c r="J533" s="124">
        <v>750</v>
      </c>
      <c r="K533" s="124">
        <v>2229</v>
      </c>
      <c r="L533" s="128">
        <v>0.1638</v>
      </c>
      <c r="M533" s="124">
        <v>462</v>
      </c>
      <c r="N533" s="125">
        <v>15.528</v>
      </c>
      <c r="O533" s="124">
        <v>1</v>
      </c>
      <c r="P533" s="125">
        <v>0</v>
      </c>
      <c r="Q533" s="124">
        <v>0</v>
      </c>
      <c r="R533" s="124">
        <v>230</v>
      </c>
      <c r="S533" s="124">
        <v>121</v>
      </c>
      <c r="T533" s="124">
        <v>5505</v>
      </c>
      <c r="U533" s="124">
        <v>5376</v>
      </c>
      <c r="V533" s="124">
        <v>5399</v>
      </c>
      <c r="W533" s="124">
        <v>16280</v>
      </c>
      <c r="X533" s="124">
        <v>5427</v>
      </c>
      <c r="Y533" s="124">
        <v>147</v>
      </c>
      <c r="Z533" s="124">
        <v>142</v>
      </c>
      <c r="AA533" s="124">
        <v>173</v>
      </c>
      <c r="AB533" s="124">
        <v>462</v>
      </c>
      <c r="AC533" s="124">
        <v>154</v>
      </c>
      <c r="AD533" s="128">
        <v>2.8400000000000002E-2</v>
      </c>
      <c r="AE533" s="124">
        <v>80</v>
      </c>
      <c r="AF533" s="124">
        <v>665</v>
      </c>
      <c r="AG533" s="125">
        <v>0.153</v>
      </c>
    </row>
    <row r="534" spans="1:33" x14ac:dyDescent="0.3">
      <c r="A534" s="123" t="s">
        <v>1067</v>
      </c>
      <c r="B534" s="121" t="s">
        <v>1068</v>
      </c>
      <c r="C534" s="121">
        <v>1</v>
      </c>
      <c r="D534" s="121">
        <v>0</v>
      </c>
      <c r="E534" s="124">
        <v>9216</v>
      </c>
      <c r="F534" s="124">
        <v>7264</v>
      </c>
      <c r="G534" s="124">
        <v>21670</v>
      </c>
      <c r="H534" s="124">
        <v>1783</v>
      </c>
      <c r="I534" s="124">
        <v>1799</v>
      </c>
      <c r="J534" s="124">
        <v>1988</v>
      </c>
      <c r="K534" s="124">
        <v>5570</v>
      </c>
      <c r="L534" s="128">
        <v>0.25700000000000001</v>
      </c>
      <c r="M534" s="124">
        <v>1213</v>
      </c>
      <c r="N534" s="125">
        <v>31.652999999999999</v>
      </c>
      <c r="O534" s="124">
        <v>1</v>
      </c>
      <c r="P534" s="125">
        <v>0</v>
      </c>
      <c r="Q534" s="124">
        <v>0</v>
      </c>
      <c r="R534" s="124">
        <v>379</v>
      </c>
      <c r="S534" s="124">
        <v>200</v>
      </c>
      <c r="T534" s="124">
        <v>8284</v>
      </c>
      <c r="U534" s="124">
        <v>8090</v>
      </c>
      <c r="V534" s="124">
        <v>8124</v>
      </c>
      <c r="W534" s="124">
        <v>24498</v>
      </c>
      <c r="X534" s="124">
        <v>8166</v>
      </c>
      <c r="Y534" s="124">
        <v>336</v>
      </c>
      <c r="Z534" s="124">
        <v>315</v>
      </c>
      <c r="AA534" s="124">
        <v>363</v>
      </c>
      <c r="AB534" s="124">
        <v>1014</v>
      </c>
      <c r="AC534" s="124">
        <v>338</v>
      </c>
      <c r="AD534" s="128">
        <v>4.1399999999999999E-2</v>
      </c>
      <c r="AE534" s="124">
        <v>195</v>
      </c>
      <c r="AF534" s="124">
        <v>1610</v>
      </c>
      <c r="AG534" s="125">
        <v>0.221</v>
      </c>
    </row>
    <row r="535" spans="1:33" x14ac:dyDescent="0.3">
      <c r="A535" s="123" t="s">
        <v>1069</v>
      </c>
      <c r="B535" s="121" t="s">
        <v>1070</v>
      </c>
      <c r="C535" s="121">
        <v>1</v>
      </c>
      <c r="D535" s="121">
        <v>0</v>
      </c>
      <c r="E535" s="124">
        <v>3454</v>
      </c>
      <c r="F535" s="124">
        <v>2787</v>
      </c>
      <c r="G535" s="124">
        <v>8310</v>
      </c>
      <c r="H535" s="124">
        <v>416</v>
      </c>
      <c r="I535" s="124">
        <v>460</v>
      </c>
      <c r="J535" s="124">
        <v>485</v>
      </c>
      <c r="K535" s="124">
        <v>1361</v>
      </c>
      <c r="L535" s="128">
        <v>0.1638</v>
      </c>
      <c r="M535" s="124">
        <v>297</v>
      </c>
      <c r="N535" s="125">
        <v>8.3149999999999995</v>
      </c>
      <c r="O535" s="124">
        <v>1</v>
      </c>
      <c r="P535" s="125">
        <v>0</v>
      </c>
      <c r="Q535" s="124">
        <v>0</v>
      </c>
      <c r="R535" s="124">
        <v>92</v>
      </c>
      <c r="S535" s="124">
        <v>48</v>
      </c>
      <c r="T535" s="124">
        <v>3168</v>
      </c>
      <c r="U535" s="124">
        <v>3094</v>
      </c>
      <c r="V535" s="124">
        <v>3107</v>
      </c>
      <c r="W535" s="124">
        <v>9369</v>
      </c>
      <c r="X535" s="124">
        <v>3123</v>
      </c>
      <c r="Y535" s="124">
        <v>101</v>
      </c>
      <c r="Z535" s="124">
        <v>90</v>
      </c>
      <c r="AA535" s="124">
        <v>94</v>
      </c>
      <c r="AB535" s="124">
        <v>285</v>
      </c>
      <c r="AC535" s="124">
        <v>95</v>
      </c>
      <c r="AD535" s="128">
        <v>3.04E-2</v>
      </c>
      <c r="AE535" s="124">
        <v>55</v>
      </c>
      <c r="AF535" s="124">
        <v>402</v>
      </c>
      <c r="AG535" s="125">
        <v>0.14399999999999999</v>
      </c>
    </row>
    <row r="536" spans="1:33" x14ac:dyDescent="0.3">
      <c r="A536" s="123" t="s">
        <v>1071</v>
      </c>
      <c r="B536" s="121" t="s">
        <v>1072</v>
      </c>
      <c r="C536" s="121">
        <v>1</v>
      </c>
      <c r="D536" s="121">
        <v>0</v>
      </c>
      <c r="E536" s="124">
        <v>7014</v>
      </c>
      <c r="F536" s="124">
        <v>5433</v>
      </c>
      <c r="G536" s="124">
        <v>16587</v>
      </c>
      <c r="H536" s="124">
        <v>772</v>
      </c>
      <c r="I536" s="124">
        <v>898</v>
      </c>
      <c r="J536" s="124">
        <v>916</v>
      </c>
      <c r="K536" s="124">
        <v>2586</v>
      </c>
      <c r="L536" s="128">
        <v>0.15590000000000001</v>
      </c>
      <c r="M536" s="124">
        <v>551</v>
      </c>
      <c r="N536" s="125">
        <v>12.871</v>
      </c>
      <c r="O536" s="124">
        <v>1</v>
      </c>
      <c r="P536" s="125">
        <v>0</v>
      </c>
      <c r="Q536" s="124">
        <v>0</v>
      </c>
      <c r="R536" s="124">
        <v>104</v>
      </c>
      <c r="S536" s="124">
        <v>55</v>
      </c>
      <c r="T536" s="124">
        <v>6489</v>
      </c>
      <c r="U536" s="124">
        <v>6336</v>
      </c>
      <c r="V536" s="124">
        <v>6362</v>
      </c>
      <c r="W536" s="124">
        <v>19187</v>
      </c>
      <c r="X536" s="124">
        <v>6396</v>
      </c>
      <c r="Y536" s="124">
        <v>180</v>
      </c>
      <c r="Z536" s="124">
        <v>157</v>
      </c>
      <c r="AA536" s="124">
        <v>197</v>
      </c>
      <c r="AB536" s="124">
        <v>534</v>
      </c>
      <c r="AC536" s="124">
        <v>178</v>
      </c>
      <c r="AD536" s="128">
        <v>2.7799999999999998E-2</v>
      </c>
      <c r="AE536" s="124">
        <v>98</v>
      </c>
      <c r="AF536" s="124">
        <v>705</v>
      </c>
      <c r="AG536" s="125">
        <v>0.129</v>
      </c>
    </row>
    <row r="537" spans="1:33" x14ac:dyDescent="0.3">
      <c r="A537" s="123" t="s">
        <v>1073</v>
      </c>
      <c r="B537" s="121" t="s">
        <v>1074</v>
      </c>
      <c r="C537" s="121">
        <v>1</v>
      </c>
      <c r="D537" s="121">
        <v>0</v>
      </c>
      <c r="E537" s="124">
        <v>7396</v>
      </c>
      <c r="F537" s="124">
        <v>5764</v>
      </c>
      <c r="G537" s="124">
        <v>17111</v>
      </c>
      <c r="H537" s="124">
        <v>3066</v>
      </c>
      <c r="I537" s="124">
        <v>3418</v>
      </c>
      <c r="J537" s="124">
        <v>2736</v>
      </c>
      <c r="K537" s="124">
        <v>9220</v>
      </c>
      <c r="L537" s="128">
        <v>0.53879999999999995</v>
      </c>
      <c r="M537" s="124">
        <v>2019</v>
      </c>
      <c r="N537" s="125">
        <v>10.976000000000001</v>
      </c>
      <c r="O537" s="124">
        <v>1</v>
      </c>
      <c r="P537" s="125">
        <v>0</v>
      </c>
      <c r="Q537" s="124">
        <v>0</v>
      </c>
      <c r="R537" s="124">
        <v>1380</v>
      </c>
      <c r="S537" s="124">
        <v>731</v>
      </c>
      <c r="T537" s="124">
        <v>6040</v>
      </c>
      <c r="U537" s="124">
        <v>5898</v>
      </c>
      <c r="V537" s="124">
        <v>5922</v>
      </c>
      <c r="W537" s="124">
        <v>17860</v>
      </c>
      <c r="X537" s="124">
        <v>5953</v>
      </c>
      <c r="Y537" s="124">
        <v>461</v>
      </c>
      <c r="Z537" s="124">
        <v>439</v>
      </c>
      <c r="AA537" s="124">
        <v>539</v>
      </c>
      <c r="AB537" s="124">
        <v>1439</v>
      </c>
      <c r="AC537" s="124">
        <v>480</v>
      </c>
      <c r="AD537" s="128">
        <v>8.0600000000000005E-2</v>
      </c>
      <c r="AE537" s="124">
        <v>302</v>
      </c>
      <c r="AF537" s="124">
        <v>3053</v>
      </c>
      <c r="AG537" s="125">
        <v>0.52900000000000003</v>
      </c>
    </row>
    <row r="538" spans="1:33" x14ac:dyDescent="0.3">
      <c r="A538" s="123" t="s">
        <v>1075</v>
      </c>
      <c r="B538" s="121" t="s">
        <v>1076</v>
      </c>
      <c r="C538" s="121">
        <v>1</v>
      </c>
      <c r="D538" s="121">
        <v>0</v>
      </c>
      <c r="E538" s="124">
        <v>7380</v>
      </c>
      <c r="F538" s="124">
        <v>5606</v>
      </c>
      <c r="G538" s="124">
        <v>16900</v>
      </c>
      <c r="H538" s="124">
        <v>2956</v>
      </c>
      <c r="I538" s="124">
        <v>3293</v>
      </c>
      <c r="J538" s="124">
        <v>3280</v>
      </c>
      <c r="K538" s="124">
        <v>9529</v>
      </c>
      <c r="L538" s="128">
        <v>0.56379999999999997</v>
      </c>
      <c r="M538" s="124">
        <v>2055</v>
      </c>
      <c r="N538" s="125">
        <v>8.86</v>
      </c>
      <c r="O538" s="124">
        <v>1</v>
      </c>
      <c r="P538" s="125">
        <v>0</v>
      </c>
      <c r="Q538" s="124">
        <v>0</v>
      </c>
      <c r="R538" s="124">
        <v>1078</v>
      </c>
      <c r="S538" s="124">
        <v>571</v>
      </c>
      <c r="T538" s="124">
        <v>6022</v>
      </c>
      <c r="U538" s="124">
        <v>5881</v>
      </c>
      <c r="V538" s="124">
        <v>5905</v>
      </c>
      <c r="W538" s="124">
        <v>17808</v>
      </c>
      <c r="X538" s="124">
        <v>5936</v>
      </c>
      <c r="Y538" s="124">
        <v>485</v>
      </c>
      <c r="Z538" s="124">
        <v>471</v>
      </c>
      <c r="AA538" s="124">
        <v>586</v>
      </c>
      <c r="AB538" s="124">
        <v>1542</v>
      </c>
      <c r="AC538" s="124">
        <v>514</v>
      </c>
      <c r="AD538" s="128">
        <v>8.6599999999999996E-2</v>
      </c>
      <c r="AE538" s="124">
        <v>316</v>
      </c>
      <c r="AF538" s="124">
        <v>2942</v>
      </c>
      <c r="AG538" s="125">
        <v>0.52400000000000002</v>
      </c>
    </row>
    <row r="539" spans="1:33" x14ac:dyDescent="0.3">
      <c r="A539" s="123" t="s">
        <v>1077</v>
      </c>
      <c r="B539" s="121" t="s">
        <v>1078</v>
      </c>
      <c r="C539" s="121">
        <v>1</v>
      </c>
      <c r="D539" s="121">
        <v>0</v>
      </c>
      <c r="E539" s="124">
        <v>3405</v>
      </c>
      <c r="F539" s="124">
        <v>2701</v>
      </c>
      <c r="G539" s="124">
        <v>8004</v>
      </c>
      <c r="H539" s="124">
        <v>984</v>
      </c>
      <c r="I539" s="124">
        <v>1095</v>
      </c>
      <c r="J539" s="124">
        <v>1131</v>
      </c>
      <c r="K539" s="124">
        <v>3210</v>
      </c>
      <c r="L539" s="128">
        <v>0.40100000000000002</v>
      </c>
      <c r="M539" s="124">
        <v>704</v>
      </c>
      <c r="N539" s="125">
        <v>5.5609999999999999</v>
      </c>
      <c r="O539" s="124">
        <v>1</v>
      </c>
      <c r="P539" s="125">
        <v>0</v>
      </c>
      <c r="Q539" s="124">
        <v>0</v>
      </c>
      <c r="R539" s="124">
        <v>280</v>
      </c>
      <c r="S539" s="124">
        <v>148</v>
      </c>
      <c r="T539" s="124">
        <v>3098</v>
      </c>
      <c r="U539" s="124">
        <v>3025</v>
      </c>
      <c r="V539" s="124">
        <v>3038</v>
      </c>
      <c r="W539" s="124">
        <v>9161</v>
      </c>
      <c r="X539" s="124">
        <v>3054</v>
      </c>
      <c r="Y539" s="124">
        <v>165</v>
      </c>
      <c r="Z539" s="124">
        <v>146</v>
      </c>
      <c r="AA539" s="124">
        <v>179</v>
      </c>
      <c r="AB539" s="124">
        <v>490</v>
      </c>
      <c r="AC539" s="124">
        <v>163</v>
      </c>
      <c r="AD539" s="128">
        <v>5.3499999999999999E-2</v>
      </c>
      <c r="AE539" s="124">
        <v>94</v>
      </c>
      <c r="AF539" s="124">
        <v>947</v>
      </c>
      <c r="AG539" s="125">
        <v>0.35</v>
      </c>
    </row>
    <row r="540" spans="1:33" x14ac:dyDescent="0.3">
      <c r="A540" s="123" t="s">
        <v>1079</v>
      </c>
      <c r="B540" s="121" t="s">
        <v>1080</v>
      </c>
      <c r="C540" s="121">
        <v>1</v>
      </c>
      <c r="D540" s="121">
        <v>0</v>
      </c>
      <c r="E540" s="124">
        <v>4366</v>
      </c>
      <c r="F540" s="124">
        <v>3406</v>
      </c>
      <c r="G540" s="124">
        <v>10168</v>
      </c>
      <c r="H540" s="124">
        <v>894</v>
      </c>
      <c r="I540" s="124">
        <v>951</v>
      </c>
      <c r="J540" s="124">
        <v>1025</v>
      </c>
      <c r="K540" s="124">
        <v>2870</v>
      </c>
      <c r="L540" s="128">
        <v>0.2823</v>
      </c>
      <c r="M540" s="124">
        <v>625</v>
      </c>
      <c r="N540" s="125">
        <v>13.254</v>
      </c>
      <c r="O540" s="124">
        <v>1</v>
      </c>
      <c r="P540" s="125">
        <v>0</v>
      </c>
      <c r="Q540" s="124">
        <v>0</v>
      </c>
      <c r="R540" s="124">
        <v>104</v>
      </c>
      <c r="S540" s="124">
        <v>55</v>
      </c>
      <c r="T540" s="124">
        <v>4037</v>
      </c>
      <c r="U540" s="124">
        <v>3942</v>
      </c>
      <c r="V540" s="124">
        <v>3958</v>
      </c>
      <c r="W540" s="124">
        <v>11937</v>
      </c>
      <c r="X540" s="124">
        <v>3979</v>
      </c>
      <c r="Y540" s="124">
        <v>144</v>
      </c>
      <c r="Z540" s="124">
        <v>123</v>
      </c>
      <c r="AA540" s="124">
        <v>157</v>
      </c>
      <c r="AB540" s="124">
        <v>424</v>
      </c>
      <c r="AC540" s="124">
        <v>141</v>
      </c>
      <c r="AD540" s="128">
        <v>3.5499999999999997E-2</v>
      </c>
      <c r="AE540" s="124">
        <v>79</v>
      </c>
      <c r="AF540" s="124">
        <v>760</v>
      </c>
      <c r="AG540" s="125">
        <v>0.223</v>
      </c>
    </row>
    <row r="541" spans="1:33" x14ac:dyDescent="0.3">
      <c r="A541" s="123" t="s">
        <v>1081</v>
      </c>
      <c r="B541" s="121" t="s">
        <v>1082</v>
      </c>
      <c r="C541" s="121">
        <v>1</v>
      </c>
      <c r="D541" s="121">
        <v>0</v>
      </c>
      <c r="E541" s="124">
        <v>3005</v>
      </c>
      <c r="F541" s="124">
        <v>2457</v>
      </c>
      <c r="G541" s="124">
        <v>7739</v>
      </c>
      <c r="H541" s="124">
        <v>327</v>
      </c>
      <c r="I541" s="124">
        <v>328</v>
      </c>
      <c r="J541" s="124">
        <v>339</v>
      </c>
      <c r="K541" s="124">
        <v>994</v>
      </c>
      <c r="L541" s="128">
        <v>0.12839999999999999</v>
      </c>
      <c r="M541" s="124">
        <v>205</v>
      </c>
      <c r="N541" s="125">
        <v>5.9820000000000002</v>
      </c>
      <c r="O541" s="124">
        <v>1</v>
      </c>
      <c r="P541" s="125">
        <v>0</v>
      </c>
      <c r="Q541" s="124">
        <v>0</v>
      </c>
      <c r="R541" s="124">
        <v>8</v>
      </c>
      <c r="S541" s="124">
        <v>4</v>
      </c>
      <c r="T541" s="124">
        <v>2857</v>
      </c>
      <c r="U541" s="124">
        <v>2790</v>
      </c>
      <c r="V541" s="124">
        <v>2801</v>
      </c>
      <c r="W541" s="124">
        <v>8448</v>
      </c>
      <c r="X541" s="124">
        <v>2816</v>
      </c>
      <c r="Y541" s="124">
        <v>74</v>
      </c>
      <c r="Z541" s="124">
        <v>69</v>
      </c>
      <c r="AA541" s="124">
        <v>78</v>
      </c>
      <c r="AB541" s="124">
        <v>221</v>
      </c>
      <c r="AC541" s="124">
        <v>74</v>
      </c>
      <c r="AD541" s="128">
        <v>2.6200000000000001E-2</v>
      </c>
      <c r="AE541" s="124">
        <v>42</v>
      </c>
      <c r="AF541" s="124">
        <v>252</v>
      </c>
      <c r="AG541" s="125">
        <v>0.10199999999999999</v>
      </c>
    </row>
    <row r="542" spans="1:33" x14ac:dyDescent="0.3">
      <c r="A542" s="123" t="s">
        <v>1083</v>
      </c>
      <c r="B542" s="121" t="s">
        <v>1084</v>
      </c>
      <c r="C542" s="121">
        <v>1</v>
      </c>
      <c r="D542" s="121">
        <v>0</v>
      </c>
      <c r="E542" s="124">
        <v>2287</v>
      </c>
      <c r="F542" s="124">
        <v>1776</v>
      </c>
      <c r="G542" s="124">
        <v>5521</v>
      </c>
      <c r="H542" s="124">
        <v>292</v>
      </c>
      <c r="I542" s="124">
        <v>280</v>
      </c>
      <c r="J542" s="124">
        <v>320</v>
      </c>
      <c r="K542" s="124">
        <v>892</v>
      </c>
      <c r="L542" s="128">
        <v>0.16159999999999999</v>
      </c>
      <c r="M542" s="124">
        <v>187</v>
      </c>
      <c r="N542" s="125">
        <v>5.9589999999999996</v>
      </c>
      <c r="O542" s="124">
        <v>1</v>
      </c>
      <c r="P542" s="125">
        <v>0</v>
      </c>
      <c r="Q542" s="124">
        <v>0</v>
      </c>
      <c r="R542" s="124">
        <v>0</v>
      </c>
      <c r="S542" s="124">
        <v>0</v>
      </c>
      <c r="T542" s="124">
        <v>2176</v>
      </c>
      <c r="U542" s="124">
        <v>2125</v>
      </c>
      <c r="V542" s="124">
        <v>2134</v>
      </c>
      <c r="W542" s="124">
        <v>6435</v>
      </c>
      <c r="X542" s="124">
        <v>2145</v>
      </c>
      <c r="Y542" s="124">
        <v>61</v>
      </c>
      <c r="Z542" s="124">
        <v>60</v>
      </c>
      <c r="AA542" s="124">
        <v>73</v>
      </c>
      <c r="AB542" s="124">
        <v>194</v>
      </c>
      <c r="AC542" s="124">
        <v>65</v>
      </c>
      <c r="AD542" s="128">
        <v>3.0099999999999998E-2</v>
      </c>
      <c r="AE542" s="124">
        <v>35</v>
      </c>
      <c r="AF542" s="124">
        <v>223</v>
      </c>
      <c r="AG542" s="125">
        <v>0.125</v>
      </c>
    </row>
    <row r="543" spans="1:33" x14ac:dyDescent="0.3">
      <c r="A543" s="123" t="s">
        <v>1085</v>
      </c>
      <c r="B543" s="121" t="s">
        <v>1086</v>
      </c>
      <c r="C543" s="121">
        <v>1</v>
      </c>
      <c r="D543" s="121">
        <v>0</v>
      </c>
      <c r="E543" s="124">
        <v>3978</v>
      </c>
      <c r="F543" s="124">
        <v>3149</v>
      </c>
      <c r="G543" s="124">
        <v>9525</v>
      </c>
      <c r="H543" s="124">
        <v>565</v>
      </c>
      <c r="I543" s="124">
        <v>602</v>
      </c>
      <c r="J543" s="124">
        <v>688</v>
      </c>
      <c r="K543" s="124">
        <v>1855</v>
      </c>
      <c r="L543" s="128">
        <v>0.1948</v>
      </c>
      <c r="M543" s="124">
        <v>399</v>
      </c>
      <c r="N543" s="125">
        <v>12.603</v>
      </c>
      <c r="O543" s="124">
        <v>1</v>
      </c>
      <c r="P543" s="125">
        <v>0</v>
      </c>
      <c r="Q543" s="124">
        <v>0</v>
      </c>
      <c r="R543" s="124">
        <v>117</v>
      </c>
      <c r="S543" s="124">
        <v>62</v>
      </c>
      <c r="T543" s="124">
        <v>3458</v>
      </c>
      <c r="U543" s="124">
        <v>3377</v>
      </c>
      <c r="V543" s="124">
        <v>3391</v>
      </c>
      <c r="W543" s="124">
        <v>10226</v>
      </c>
      <c r="X543" s="124">
        <v>3409</v>
      </c>
      <c r="Y543" s="124">
        <v>113</v>
      </c>
      <c r="Z543" s="124">
        <v>116</v>
      </c>
      <c r="AA543" s="124">
        <v>135</v>
      </c>
      <c r="AB543" s="124">
        <v>364</v>
      </c>
      <c r="AC543" s="124">
        <v>121</v>
      </c>
      <c r="AD543" s="128">
        <v>3.56E-2</v>
      </c>
      <c r="AE543" s="124">
        <v>73</v>
      </c>
      <c r="AF543" s="124">
        <v>535</v>
      </c>
      <c r="AG543" s="125">
        <v>0.16900000000000001</v>
      </c>
    </row>
    <row r="544" spans="1:33" x14ac:dyDescent="0.3">
      <c r="A544" s="123" t="s">
        <v>1087</v>
      </c>
      <c r="B544" s="121" t="s">
        <v>1088</v>
      </c>
      <c r="C544" s="121">
        <v>1</v>
      </c>
      <c r="D544" s="121">
        <v>0</v>
      </c>
      <c r="E544" s="124">
        <v>6830</v>
      </c>
      <c r="F544" s="124">
        <v>5318</v>
      </c>
      <c r="G544" s="124">
        <v>15839</v>
      </c>
      <c r="H544" s="124">
        <v>1449</v>
      </c>
      <c r="I544" s="124">
        <v>1660</v>
      </c>
      <c r="J544" s="124">
        <v>1781</v>
      </c>
      <c r="K544" s="124">
        <v>4890</v>
      </c>
      <c r="L544" s="128">
        <v>0.30869999999999997</v>
      </c>
      <c r="M544" s="124">
        <v>1067</v>
      </c>
      <c r="N544" s="125">
        <v>22.239000000000001</v>
      </c>
      <c r="O544" s="124">
        <v>1</v>
      </c>
      <c r="P544" s="125">
        <v>0</v>
      </c>
      <c r="Q544" s="124">
        <v>0</v>
      </c>
      <c r="R544" s="124">
        <v>255</v>
      </c>
      <c r="S544" s="124">
        <v>135</v>
      </c>
      <c r="T544" s="124">
        <v>5841</v>
      </c>
      <c r="U544" s="124">
        <v>5704</v>
      </c>
      <c r="V544" s="124">
        <v>5728</v>
      </c>
      <c r="W544" s="124">
        <v>17273</v>
      </c>
      <c r="X544" s="124">
        <v>5758</v>
      </c>
      <c r="Y544" s="124">
        <v>219</v>
      </c>
      <c r="Z544" s="124">
        <v>223</v>
      </c>
      <c r="AA544" s="124">
        <v>272</v>
      </c>
      <c r="AB544" s="124">
        <v>714</v>
      </c>
      <c r="AC544" s="124">
        <v>238</v>
      </c>
      <c r="AD544" s="128">
        <v>4.1300000000000003E-2</v>
      </c>
      <c r="AE544" s="124">
        <v>143</v>
      </c>
      <c r="AF544" s="124">
        <v>1346</v>
      </c>
      <c r="AG544" s="125">
        <v>0.253</v>
      </c>
    </row>
    <row r="545" spans="1:33" x14ac:dyDescent="0.3">
      <c r="A545" s="123" t="s">
        <v>1089</v>
      </c>
      <c r="B545" s="121" t="s">
        <v>1090</v>
      </c>
      <c r="C545" s="121">
        <v>1</v>
      </c>
      <c r="D545" s="121">
        <v>0</v>
      </c>
      <c r="E545" s="124">
        <v>4514</v>
      </c>
      <c r="F545" s="124">
        <v>3723</v>
      </c>
      <c r="G545" s="124">
        <v>11209</v>
      </c>
      <c r="H545" s="124">
        <v>623</v>
      </c>
      <c r="I545" s="124">
        <v>658</v>
      </c>
      <c r="J545" s="124">
        <v>681</v>
      </c>
      <c r="K545" s="124">
        <v>1962</v>
      </c>
      <c r="L545" s="128">
        <v>0.17499999999999999</v>
      </c>
      <c r="M545" s="124">
        <v>423</v>
      </c>
      <c r="N545" s="125">
        <v>6.609</v>
      </c>
      <c r="O545" s="124">
        <v>1</v>
      </c>
      <c r="P545" s="125">
        <v>0</v>
      </c>
      <c r="Q545" s="124">
        <v>0</v>
      </c>
      <c r="R545" s="124">
        <v>52</v>
      </c>
      <c r="S545" s="124">
        <v>27</v>
      </c>
      <c r="T545" s="124">
        <v>4497</v>
      </c>
      <c r="U545" s="124">
        <v>4392</v>
      </c>
      <c r="V545" s="124">
        <v>4410</v>
      </c>
      <c r="W545" s="124">
        <v>13299</v>
      </c>
      <c r="X545" s="124">
        <v>4433</v>
      </c>
      <c r="Y545" s="124">
        <v>120</v>
      </c>
      <c r="Z545" s="124">
        <v>118</v>
      </c>
      <c r="AA545" s="124">
        <v>135</v>
      </c>
      <c r="AB545" s="124">
        <v>373</v>
      </c>
      <c r="AC545" s="124">
        <v>124</v>
      </c>
      <c r="AD545" s="128">
        <v>2.8000000000000001E-2</v>
      </c>
      <c r="AE545" s="124">
        <v>68</v>
      </c>
      <c r="AF545" s="124">
        <v>520</v>
      </c>
      <c r="AG545" s="125">
        <v>0.13900000000000001</v>
      </c>
    </row>
    <row r="546" spans="1:33" x14ac:dyDescent="0.3">
      <c r="A546" s="123" t="s">
        <v>1091</v>
      </c>
      <c r="B546" s="121" t="s">
        <v>1092</v>
      </c>
      <c r="C546" s="121">
        <v>1</v>
      </c>
      <c r="D546" s="121">
        <v>0</v>
      </c>
      <c r="E546" s="124">
        <v>23067</v>
      </c>
      <c r="F546" s="124">
        <v>18761</v>
      </c>
      <c r="G546" s="124">
        <v>53319</v>
      </c>
      <c r="H546" s="124">
        <v>14799</v>
      </c>
      <c r="I546" s="124">
        <v>15722</v>
      </c>
      <c r="J546" s="124">
        <v>15607</v>
      </c>
      <c r="K546" s="124">
        <v>46128</v>
      </c>
      <c r="L546" s="128">
        <v>0.86509999999999998</v>
      </c>
      <c r="M546" s="124">
        <v>10550</v>
      </c>
      <c r="N546" s="125">
        <v>16.614000000000001</v>
      </c>
      <c r="O546" s="124">
        <v>1</v>
      </c>
      <c r="P546" s="125">
        <v>0</v>
      </c>
      <c r="Q546" s="124">
        <v>0</v>
      </c>
      <c r="R546" s="124">
        <v>7800</v>
      </c>
      <c r="S546" s="124">
        <v>4134</v>
      </c>
      <c r="T546" s="124">
        <v>16248</v>
      </c>
      <c r="U546" s="124">
        <v>15867</v>
      </c>
      <c r="V546" s="124">
        <v>15933</v>
      </c>
      <c r="W546" s="124">
        <v>48048</v>
      </c>
      <c r="X546" s="124">
        <v>16016</v>
      </c>
      <c r="Y546" s="124">
        <v>1824</v>
      </c>
      <c r="Z546" s="124">
        <v>1848</v>
      </c>
      <c r="AA546" s="124">
        <v>2251</v>
      </c>
      <c r="AB546" s="124">
        <v>5923</v>
      </c>
      <c r="AC546" s="124">
        <v>1974</v>
      </c>
      <c r="AD546" s="128">
        <v>0.12330000000000001</v>
      </c>
      <c r="AE546" s="124">
        <v>1504</v>
      </c>
      <c r="AF546" s="124">
        <v>16189</v>
      </c>
      <c r="AG546" s="125">
        <v>0.86199999999999999</v>
      </c>
    </row>
    <row r="547" spans="1:33" x14ac:dyDescent="0.3">
      <c r="A547" s="123" t="s">
        <v>1093</v>
      </c>
      <c r="B547" s="121" t="s">
        <v>1094</v>
      </c>
      <c r="C547" s="121">
        <v>1</v>
      </c>
      <c r="D547" s="121">
        <v>0</v>
      </c>
      <c r="E547" s="124">
        <v>9124</v>
      </c>
      <c r="F547" s="124">
        <v>7954</v>
      </c>
      <c r="G547" s="124">
        <v>22413</v>
      </c>
      <c r="H547" s="124">
        <v>5355</v>
      </c>
      <c r="I547" s="124">
        <v>6110</v>
      </c>
      <c r="J547" s="124">
        <v>5477</v>
      </c>
      <c r="K547" s="124">
        <v>16942</v>
      </c>
      <c r="L547" s="128">
        <v>0.75590000000000002</v>
      </c>
      <c r="M547" s="124">
        <v>3908</v>
      </c>
      <c r="N547" s="125">
        <v>8.1159999999999997</v>
      </c>
      <c r="O547" s="124">
        <v>1</v>
      </c>
      <c r="P547" s="125">
        <v>0</v>
      </c>
      <c r="Q547" s="124">
        <v>0</v>
      </c>
      <c r="R547" s="124">
        <v>2836</v>
      </c>
      <c r="S547" s="124">
        <v>1503</v>
      </c>
      <c r="T547" s="124">
        <v>6657</v>
      </c>
      <c r="U547" s="124">
        <v>6501</v>
      </c>
      <c r="V547" s="124">
        <v>6528</v>
      </c>
      <c r="W547" s="124">
        <v>19686</v>
      </c>
      <c r="X547" s="124">
        <v>6562</v>
      </c>
      <c r="Y547" s="124">
        <v>757</v>
      </c>
      <c r="Z547" s="124">
        <v>784</v>
      </c>
      <c r="AA547" s="124">
        <v>901</v>
      </c>
      <c r="AB547" s="124">
        <v>2442</v>
      </c>
      <c r="AC547" s="124">
        <v>814</v>
      </c>
      <c r="AD547" s="128">
        <v>0.124</v>
      </c>
      <c r="AE547" s="124">
        <v>641</v>
      </c>
      <c r="AF547" s="124">
        <v>6053</v>
      </c>
      <c r="AG547" s="125">
        <v>0.76100000000000001</v>
      </c>
    </row>
    <row r="548" spans="1:33" x14ac:dyDescent="0.3">
      <c r="A548" s="123" t="s">
        <v>1095</v>
      </c>
      <c r="B548" s="121" t="s">
        <v>1096</v>
      </c>
      <c r="C548" s="121">
        <v>1</v>
      </c>
      <c r="D548" s="121">
        <v>0</v>
      </c>
      <c r="E548" s="124">
        <v>28</v>
      </c>
      <c r="F548" s="124">
        <v>32</v>
      </c>
      <c r="G548" s="124">
        <v>104</v>
      </c>
      <c r="H548" s="124">
        <v>0</v>
      </c>
      <c r="I548" s="124">
        <v>0</v>
      </c>
      <c r="J548" s="124">
        <v>0</v>
      </c>
      <c r="K548" s="124">
        <v>0</v>
      </c>
      <c r="L548" s="128">
        <v>0</v>
      </c>
      <c r="M548" s="124">
        <v>0</v>
      </c>
      <c r="N548" s="125">
        <v>33.520000000000003</v>
      </c>
      <c r="O548" s="124">
        <v>0</v>
      </c>
      <c r="P548" s="125">
        <v>0.47199999999999998</v>
      </c>
      <c r="Q548" s="124">
        <v>0</v>
      </c>
      <c r="R548" s="124">
        <v>1</v>
      </c>
      <c r="S548" s="124">
        <v>0</v>
      </c>
      <c r="T548" s="124">
        <v>101</v>
      </c>
      <c r="U548" s="124">
        <v>99</v>
      </c>
      <c r="V548" s="124">
        <v>99</v>
      </c>
      <c r="W548" s="124">
        <v>299</v>
      </c>
      <c r="X548" s="124">
        <v>100</v>
      </c>
      <c r="Y548" s="124">
        <v>9</v>
      </c>
      <c r="Z548" s="124">
        <v>5</v>
      </c>
      <c r="AA548" s="124">
        <v>8</v>
      </c>
      <c r="AB548" s="124">
        <v>22</v>
      </c>
      <c r="AC548" s="124">
        <v>7</v>
      </c>
      <c r="AD548" s="128">
        <v>7.3599999999999999E-2</v>
      </c>
      <c r="AE548" s="124">
        <v>2</v>
      </c>
      <c r="AF548" s="124">
        <v>4</v>
      </c>
      <c r="AG548" s="125">
        <v>0.125</v>
      </c>
    </row>
    <row r="549" spans="1:33" x14ac:dyDescent="0.3">
      <c r="A549" s="123" t="s">
        <v>1097</v>
      </c>
      <c r="B549" s="121" t="s">
        <v>1098</v>
      </c>
      <c r="C549" s="121">
        <v>1</v>
      </c>
      <c r="D549" s="121">
        <v>0</v>
      </c>
      <c r="E549" s="124">
        <v>2496</v>
      </c>
      <c r="F549" s="124">
        <v>1944</v>
      </c>
      <c r="G549" s="124">
        <v>5969</v>
      </c>
      <c r="H549" s="124">
        <v>98</v>
      </c>
      <c r="I549" s="124">
        <v>113</v>
      </c>
      <c r="J549" s="124">
        <v>117</v>
      </c>
      <c r="K549" s="124">
        <v>328</v>
      </c>
      <c r="L549" s="128">
        <v>5.5E-2</v>
      </c>
      <c r="M549" s="124">
        <v>69</v>
      </c>
      <c r="N549" s="125">
        <v>12.215</v>
      </c>
      <c r="O549" s="124">
        <v>1</v>
      </c>
      <c r="P549" s="125">
        <v>0</v>
      </c>
      <c r="Q549" s="124">
        <v>0</v>
      </c>
      <c r="R549" s="124">
        <v>28</v>
      </c>
      <c r="S549" s="124">
        <v>14</v>
      </c>
      <c r="T549" s="124">
        <v>2108</v>
      </c>
      <c r="U549" s="124">
        <v>2058</v>
      </c>
      <c r="V549" s="124">
        <v>2067</v>
      </c>
      <c r="W549" s="124">
        <v>6233</v>
      </c>
      <c r="X549" s="124">
        <v>2078</v>
      </c>
      <c r="Y549" s="124">
        <v>43</v>
      </c>
      <c r="Z549" s="124">
        <v>45</v>
      </c>
      <c r="AA549" s="124">
        <v>58</v>
      </c>
      <c r="AB549" s="124">
        <v>146</v>
      </c>
      <c r="AC549" s="124">
        <v>49</v>
      </c>
      <c r="AD549" s="128">
        <v>2.3400000000000001E-2</v>
      </c>
      <c r="AE549" s="124">
        <v>30</v>
      </c>
      <c r="AF549" s="124">
        <v>115</v>
      </c>
      <c r="AG549" s="125">
        <v>5.8999999999999997E-2</v>
      </c>
    </row>
    <row r="550" spans="1:33" x14ac:dyDescent="0.3">
      <c r="A550" s="123" t="s">
        <v>1099</v>
      </c>
      <c r="B550" s="121" t="s">
        <v>1100</v>
      </c>
      <c r="C550" s="121">
        <v>1</v>
      </c>
      <c r="D550" s="121">
        <v>0</v>
      </c>
      <c r="E550" s="124">
        <v>7646</v>
      </c>
      <c r="F550" s="124">
        <v>6264</v>
      </c>
      <c r="G550" s="124">
        <v>16319</v>
      </c>
      <c r="H550" s="124">
        <v>3251</v>
      </c>
      <c r="I550" s="124">
        <v>3423</v>
      </c>
      <c r="J550" s="124">
        <v>3286</v>
      </c>
      <c r="K550" s="124">
        <v>9960</v>
      </c>
      <c r="L550" s="128">
        <v>0.61029999999999995</v>
      </c>
      <c r="M550" s="124">
        <v>2485</v>
      </c>
      <c r="N550" s="125">
        <v>92.019000000000005</v>
      </c>
      <c r="O550" s="124">
        <v>1</v>
      </c>
      <c r="P550" s="125">
        <v>0</v>
      </c>
      <c r="Q550" s="124">
        <v>0</v>
      </c>
      <c r="R550" s="124">
        <v>2010</v>
      </c>
      <c r="S550" s="124">
        <v>1065</v>
      </c>
      <c r="T550" s="124">
        <v>5927</v>
      </c>
      <c r="U550" s="124">
        <v>5789</v>
      </c>
      <c r="V550" s="124">
        <v>5813</v>
      </c>
      <c r="W550" s="124">
        <v>17529</v>
      </c>
      <c r="X550" s="124">
        <v>5843</v>
      </c>
      <c r="Y550" s="124">
        <v>624</v>
      </c>
      <c r="Z550" s="124">
        <v>666</v>
      </c>
      <c r="AA550" s="124">
        <v>784</v>
      </c>
      <c r="AB550" s="124">
        <v>2074</v>
      </c>
      <c r="AC550" s="124">
        <v>691</v>
      </c>
      <c r="AD550" s="128">
        <v>0.1183</v>
      </c>
      <c r="AE550" s="124">
        <v>482</v>
      </c>
      <c r="AF550" s="124">
        <v>4033</v>
      </c>
      <c r="AG550" s="125">
        <v>0.64300000000000002</v>
      </c>
    </row>
    <row r="551" spans="1:33" x14ac:dyDescent="0.3">
      <c r="A551" s="123" t="s">
        <v>1101</v>
      </c>
      <c r="B551" s="121" t="s">
        <v>1102</v>
      </c>
      <c r="C551" s="121">
        <v>1</v>
      </c>
      <c r="D551" s="121">
        <v>0</v>
      </c>
      <c r="E551" s="124">
        <v>205</v>
      </c>
      <c r="F551" s="124">
        <v>165</v>
      </c>
      <c r="G551" s="124">
        <v>491</v>
      </c>
      <c r="H551" s="124">
        <v>56</v>
      </c>
      <c r="I551" s="124">
        <v>59</v>
      </c>
      <c r="J551" s="124">
        <v>67</v>
      </c>
      <c r="K551" s="124">
        <v>182</v>
      </c>
      <c r="L551" s="128">
        <v>0.37069999999999997</v>
      </c>
      <c r="M551" s="124">
        <v>40</v>
      </c>
      <c r="N551" s="125">
        <v>15.162000000000001</v>
      </c>
      <c r="O551" s="124">
        <v>1</v>
      </c>
      <c r="P551" s="125">
        <v>0.27700000000000002</v>
      </c>
      <c r="Q551" s="124">
        <v>46</v>
      </c>
      <c r="R551" s="124">
        <v>26</v>
      </c>
      <c r="S551" s="124">
        <v>13</v>
      </c>
      <c r="T551" s="124">
        <v>352</v>
      </c>
      <c r="U551" s="124">
        <v>343</v>
      </c>
      <c r="V551" s="124">
        <v>345</v>
      </c>
      <c r="W551" s="124">
        <v>1040</v>
      </c>
      <c r="X551" s="124">
        <v>347</v>
      </c>
      <c r="Y551" s="124">
        <v>25</v>
      </c>
      <c r="Z551" s="124">
        <v>7</v>
      </c>
      <c r="AA551" s="124">
        <v>5</v>
      </c>
      <c r="AB551" s="124">
        <v>37</v>
      </c>
      <c r="AC551" s="124">
        <v>12</v>
      </c>
      <c r="AD551" s="128">
        <v>3.56E-2</v>
      </c>
      <c r="AE551" s="124">
        <v>4</v>
      </c>
      <c r="AF551" s="124">
        <v>105</v>
      </c>
      <c r="AG551" s="125">
        <v>0.63600000000000001</v>
      </c>
    </row>
    <row r="552" spans="1:33" x14ac:dyDescent="0.3">
      <c r="A552" s="123" t="s">
        <v>1103</v>
      </c>
      <c r="B552" s="121" t="s">
        <v>1104</v>
      </c>
      <c r="C552" s="121">
        <v>1</v>
      </c>
      <c r="D552" s="121">
        <v>0</v>
      </c>
      <c r="E552" s="124">
        <v>9689</v>
      </c>
      <c r="F552" s="124">
        <v>7495</v>
      </c>
      <c r="G552" s="124">
        <v>23378</v>
      </c>
      <c r="H552" s="124">
        <v>761</v>
      </c>
      <c r="I552" s="124">
        <v>982</v>
      </c>
      <c r="J552" s="124">
        <v>1027</v>
      </c>
      <c r="K552" s="124">
        <v>2770</v>
      </c>
      <c r="L552" s="128">
        <v>0.11849999999999999</v>
      </c>
      <c r="M552" s="124">
        <v>577</v>
      </c>
      <c r="N552" s="125">
        <v>28.689</v>
      </c>
      <c r="O552" s="124">
        <v>1</v>
      </c>
      <c r="P552" s="125">
        <v>0</v>
      </c>
      <c r="Q552" s="124">
        <v>0</v>
      </c>
      <c r="R552" s="124">
        <v>144</v>
      </c>
      <c r="S552" s="124">
        <v>76</v>
      </c>
      <c r="T552" s="124">
        <v>9163</v>
      </c>
      <c r="U552" s="124">
        <v>8948</v>
      </c>
      <c r="V552" s="124">
        <v>8986</v>
      </c>
      <c r="W552" s="124">
        <v>27097</v>
      </c>
      <c r="X552" s="124">
        <v>9032</v>
      </c>
      <c r="Y552" s="124">
        <v>234</v>
      </c>
      <c r="Z552" s="124">
        <v>242</v>
      </c>
      <c r="AA552" s="124">
        <v>273</v>
      </c>
      <c r="AB552" s="124">
        <v>749</v>
      </c>
      <c r="AC552" s="124">
        <v>250</v>
      </c>
      <c r="AD552" s="128">
        <v>2.76E-2</v>
      </c>
      <c r="AE552" s="124">
        <v>134</v>
      </c>
      <c r="AF552" s="124">
        <v>788</v>
      </c>
      <c r="AG552" s="125">
        <v>0.105</v>
      </c>
    </row>
    <row r="553" spans="1:33" x14ac:dyDescent="0.3">
      <c r="A553" s="123" t="s">
        <v>1105</v>
      </c>
      <c r="B553" s="121" t="s">
        <v>1106</v>
      </c>
      <c r="C553" s="121">
        <v>1</v>
      </c>
      <c r="D553" s="121">
        <v>0</v>
      </c>
      <c r="E553" s="124">
        <v>3239</v>
      </c>
      <c r="F553" s="124">
        <v>2577</v>
      </c>
      <c r="G553" s="124">
        <v>7959</v>
      </c>
      <c r="H553" s="124">
        <v>351</v>
      </c>
      <c r="I553" s="124">
        <v>413</v>
      </c>
      <c r="J553" s="124">
        <v>400</v>
      </c>
      <c r="K553" s="124">
        <v>1164</v>
      </c>
      <c r="L553" s="128">
        <v>0.1462</v>
      </c>
      <c r="M553" s="124">
        <v>245</v>
      </c>
      <c r="N553" s="125">
        <v>11.308999999999999</v>
      </c>
      <c r="O553" s="124">
        <v>1</v>
      </c>
      <c r="P553" s="125">
        <v>0</v>
      </c>
      <c r="Q553" s="124">
        <v>0</v>
      </c>
      <c r="R553" s="124">
        <v>51</v>
      </c>
      <c r="S553" s="124">
        <v>27</v>
      </c>
      <c r="T553" s="124">
        <v>3356</v>
      </c>
      <c r="U553" s="124">
        <v>3277</v>
      </c>
      <c r="V553" s="124">
        <v>3290</v>
      </c>
      <c r="W553" s="124">
        <v>9923</v>
      </c>
      <c r="X553" s="124">
        <v>3308</v>
      </c>
      <c r="Y553" s="124">
        <v>95</v>
      </c>
      <c r="Z553" s="124">
        <v>94</v>
      </c>
      <c r="AA553" s="124">
        <v>110</v>
      </c>
      <c r="AB553" s="124">
        <v>299</v>
      </c>
      <c r="AC553" s="124">
        <v>100</v>
      </c>
      <c r="AD553" s="128">
        <v>3.0099999999999998E-2</v>
      </c>
      <c r="AE553" s="124">
        <v>50</v>
      </c>
      <c r="AF553" s="124">
        <v>323</v>
      </c>
      <c r="AG553" s="125">
        <v>0.125</v>
      </c>
    </row>
    <row r="554" spans="1:33" x14ac:dyDescent="0.3">
      <c r="A554" s="123" t="s">
        <v>1107</v>
      </c>
      <c r="B554" s="121" t="s">
        <v>1108</v>
      </c>
      <c r="C554" s="121">
        <v>1</v>
      </c>
      <c r="D554" s="121">
        <v>0</v>
      </c>
      <c r="E554" s="124">
        <v>354</v>
      </c>
      <c r="F554" s="124">
        <v>120</v>
      </c>
      <c r="G554" s="124">
        <v>395</v>
      </c>
      <c r="H554" s="124">
        <v>40</v>
      </c>
      <c r="I554" s="124">
        <v>44</v>
      </c>
      <c r="J554" s="124">
        <v>44</v>
      </c>
      <c r="K554" s="124">
        <v>128</v>
      </c>
      <c r="L554" s="128">
        <v>0.3241</v>
      </c>
      <c r="M554" s="124">
        <v>25</v>
      </c>
      <c r="N554" s="125">
        <v>10.888</v>
      </c>
      <c r="O554" s="124">
        <v>0</v>
      </c>
      <c r="P554" s="125">
        <v>0.27400000000000002</v>
      </c>
      <c r="Q554" s="124">
        <v>0</v>
      </c>
      <c r="R554" s="124">
        <v>16</v>
      </c>
      <c r="S554" s="124">
        <v>8</v>
      </c>
      <c r="T554" s="124">
        <v>391</v>
      </c>
      <c r="U554" s="124">
        <v>381</v>
      </c>
      <c r="V554" s="124">
        <v>386</v>
      </c>
      <c r="W554" s="124">
        <v>1158</v>
      </c>
      <c r="X554" s="124">
        <v>386</v>
      </c>
      <c r="Y554" s="124">
        <v>29</v>
      </c>
      <c r="Z554" s="124">
        <v>11</v>
      </c>
      <c r="AA554" s="124">
        <v>6</v>
      </c>
      <c r="AB554" s="124">
        <v>46</v>
      </c>
      <c r="AC554" s="124">
        <v>15</v>
      </c>
      <c r="AD554" s="128">
        <v>3.9699999999999999E-2</v>
      </c>
      <c r="AE554" s="124">
        <v>3</v>
      </c>
      <c r="AF554" s="124">
        <v>37</v>
      </c>
      <c r="AG554" s="125">
        <v>0.308</v>
      </c>
    </row>
    <row r="555" spans="1:33" x14ac:dyDescent="0.3">
      <c r="A555" s="123" t="s">
        <v>1109</v>
      </c>
      <c r="B555" s="121" t="s">
        <v>1110</v>
      </c>
      <c r="C555" s="121">
        <v>1</v>
      </c>
      <c r="D555" s="121">
        <v>0</v>
      </c>
      <c r="E555" s="124">
        <v>1028</v>
      </c>
      <c r="F555" s="124">
        <v>1632</v>
      </c>
      <c r="G555" s="124">
        <v>5263</v>
      </c>
      <c r="H555" s="124">
        <v>543</v>
      </c>
      <c r="I555" s="124">
        <v>519</v>
      </c>
      <c r="J555" s="124">
        <v>439</v>
      </c>
      <c r="K555" s="124">
        <v>1501</v>
      </c>
      <c r="L555" s="128">
        <v>0.28520000000000001</v>
      </c>
      <c r="M555" s="124">
        <v>303</v>
      </c>
      <c r="N555" s="125">
        <v>18.244</v>
      </c>
      <c r="O555" s="124">
        <v>1</v>
      </c>
      <c r="P555" s="125">
        <v>0</v>
      </c>
      <c r="Q555" s="124">
        <v>0</v>
      </c>
      <c r="R555" s="124">
        <v>166</v>
      </c>
      <c r="S555" s="124">
        <v>87</v>
      </c>
      <c r="T555" s="124">
        <v>998</v>
      </c>
      <c r="U555" s="124">
        <v>975</v>
      </c>
      <c r="V555" s="124">
        <v>978</v>
      </c>
      <c r="W555" s="124">
        <v>2951</v>
      </c>
      <c r="X555" s="124">
        <v>984</v>
      </c>
      <c r="Y555" s="124">
        <v>80</v>
      </c>
      <c r="Z555" s="124">
        <v>72</v>
      </c>
      <c r="AA555" s="124">
        <v>70</v>
      </c>
      <c r="AB555" s="124">
        <v>222</v>
      </c>
      <c r="AC555" s="124">
        <v>74</v>
      </c>
      <c r="AD555" s="128">
        <v>7.5200000000000003E-2</v>
      </c>
      <c r="AE555" s="124">
        <v>80</v>
      </c>
      <c r="AF555" s="124">
        <v>472</v>
      </c>
      <c r="AG555" s="125">
        <v>0.28899999999999998</v>
      </c>
    </row>
    <row r="556" spans="1:33" x14ac:dyDescent="0.3">
      <c r="A556" s="123" t="s">
        <v>1111</v>
      </c>
      <c r="B556" s="121" t="s">
        <v>1112</v>
      </c>
      <c r="C556" s="121">
        <v>1</v>
      </c>
      <c r="D556" s="121">
        <v>0</v>
      </c>
      <c r="E556" s="124">
        <v>129</v>
      </c>
      <c r="F556" s="124">
        <v>72</v>
      </c>
      <c r="G556" s="124">
        <v>237</v>
      </c>
      <c r="H556" s="124">
        <v>4</v>
      </c>
      <c r="I556" s="124">
        <v>3</v>
      </c>
      <c r="J556" s="124">
        <v>0</v>
      </c>
      <c r="K556" s="124">
        <v>7</v>
      </c>
      <c r="L556" s="128">
        <v>2.9499999999999998E-2</v>
      </c>
      <c r="M556" s="124">
        <v>1</v>
      </c>
      <c r="N556" s="125">
        <v>6.1040000000000001</v>
      </c>
      <c r="O556" s="124">
        <v>0</v>
      </c>
      <c r="P556" s="125">
        <v>0.25900000000000001</v>
      </c>
      <c r="Q556" s="124">
        <v>0</v>
      </c>
      <c r="R556" s="124">
        <v>2</v>
      </c>
      <c r="S556" s="124">
        <v>1</v>
      </c>
      <c r="T556" s="124">
        <v>302</v>
      </c>
      <c r="U556" s="124">
        <v>295</v>
      </c>
      <c r="V556" s="124">
        <v>295</v>
      </c>
      <c r="W556" s="124">
        <v>892</v>
      </c>
      <c r="X556" s="124">
        <v>297</v>
      </c>
      <c r="Y556" s="124">
        <v>14</v>
      </c>
      <c r="Z556" s="124">
        <v>11</v>
      </c>
      <c r="AA556" s="124">
        <v>6</v>
      </c>
      <c r="AB556" s="124">
        <v>31</v>
      </c>
      <c r="AC556" s="124">
        <v>10</v>
      </c>
      <c r="AD556" s="128">
        <v>3.4799999999999998E-2</v>
      </c>
      <c r="AE556" s="124">
        <v>2</v>
      </c>
      <c r="AF556" s="124">
        <v>5</v>
      </c>
      <c r="AG556" s="125">
        <v>6.9000000000000006E-2</v>
      </c>
    </row>
    <row r="557" spans="1:33" x14ac:dyDescent="0.3">
      <c r="A557" s="123" t="s">
        <v>1113</v>
      </c>
      <c r="B557" s="121" t="s">
        <v>1114</v>
      </c>
      <c r="C557" s="121">
        <v>1</v>
      </c>
      <c r="D557" s="121">
        <v>0</v>
      </c>
      <c r="E557" s="124">
        <v>2549</v>
      </c>
      <c r="F557" s="124">
        <v>2026</v>
      </c>
      <c r="G557" s="124">
        <v>6045</v>
      </c>
      <c r="H557" s="124">
        <v>1310</v>
      </c>
      <c r="I557" s="124">
        <v>1400</v>
      </c>
      <c r="J557" s="124">
        <v>1365</v>
      </c>
      <c r="K557" s="124">
        <v>4075</v>
      </c>
      <c r="L557" s="128">
        <v>0.67410000000000003</v>
      </c>
      <c r="M557" s="124">
        <v>888</v>
      </c>
      <c r="N557" s="125">
        <v>16.721</v>
      </c>
      <c r="O557" s="124">
        <v>1</v>
      </c>
      <c r="P557" s="125">
        <v>0</v>
      </c>
      <c r="Q557" s="124">
        <v>0</v>
      </c>
      <c r="R557" s="124">
        <v>790</v>
      </c>
      <c r="S557" s="124">
        <v>418</v>
      </c>
      <c r="T557" s="124">
        <v>2108</v>
      </c>
      <c r="U557" s="124">
        <v>2059</v>
      </c>
      <c r="V557" s="124">
        <v>2067</v>
      </c>
      <c r="W557" s="124">
        <v>6234</v>
      </c>
      <c r="X557" s="124">
        <v>2078</v>
      </c>
      <c r="Y557" s="124">
        <v>172</v>
      </c>
      <c r="Z557" s="124">
        <v>178</v>
      </c>
      <c r="AA557" s="124">
        <v>192</v>
      </c>
      <c r="AB557" s="124">
        <v>542</v>
      </c>
      <c r="AC557" s="124">
        <v>181</v>
      </c>
      <c r="AD557" s="128">
        <v>8.6900000000000005E-2</v>
      </c>
      <c r="AE557" s="124">
        <v>114</v>
      </c>
      <c r="AF557" s="124">
        <v>1422</v>
      </c>
      <c r="AG557" s="125">
        <v>0.70099999999999996</v>
      </c>
    </row>
    <row r="558" spans="1:33" x14ac:dyDescent="0.3">
      <c r="A558" s="123" t="s">
        <v>1115</v>
      </c>
      <c r="B558" s="121" t="s">
        <v>1116</v>
      </c>
      <c r="C558" s="121">
        <v>1</v>
      </c>
      <c r="D558" s="121">
        <v>0</v>
      </c>
      <c r="E558" s="124">
        <v>1444</v>
      </c>
      <c r="F558" s="124">
        <v>1242</v>
      </c>
      <c r="G558" s="124">
        <v>3886</v>
      </c>
      <c r="H558" s="124">
        <v>556</v>
      </c>
      <c r="I558" s="124">
        <v>620</v>
      </c>
      <c r="J558" s="124">
        <v>672</v>
      </c>
      <c r="K558" s="124">
        <v>1848</v>
      </c>
      <c r="L558" s="128">
        <v>0.47560000000000002</v>
      </c>
      <c r="M558" s="124">
        <v>384</v>
      </c>
      <c r="N558" s="125">
        <v>35.67</v>
      </c>
      <c r="O558" s="124">
        <v>1</v>
      </c>
      <c r="P558" s="125">
        <v>0</v>
      </c>
      <c r="Q558" s="124">
        <v>0</v>
      </c>
      <c r="R558" s="124">
        <v>350</v>
      </c>
      <c r="S558" s="124">
        <v>185</v>
      </c>
      <c r="T558" s="124">
        <v>1937</v>
      </c>
      <c r="U558" s="124">
        <v>1892</v>
      </c>
      <c r="V558" s="124">
        <v>1900</v>
      </c>
      <c r="W558" s="124">
        <v>5729</v>
      </c>
      <c r="X558" s="124">
        <v>1910</v>
      </c>
      <c r="Y558" s="124">
        <v>121</v>
      </c>
      <c r="Z558" s="124">
        <v>99</v>
      </c>
      <c r="AA558" s="124">
        <v>108</v>
      </c>
      <c r="AB558" s="124">
        <v>328</v>
      </c>
      <c r="AC558" s="124">
        <v>109</v>
      </c>
      <c r="AD558" s="128">
        <v>5.7299999999999997E-2</v>
      </c>
      <c r="AE558" s="124">
        <v>46</v>
      </c>
      <c r="AF558" s="124">
        <v>617</v>
      </c>
      <c r="AG558" s="125">
        <v>0.496</v>
      </c>
    </row>
    <row r="559" spans="1:33" x14ac:dyDescent="0.3">
      <c r="A559" s="123" t="s">
        <v>1117</v>
      </c>
      <c r="B559" s="121" t="s">
        <v>1118</v>
      </c>
      <c r="C559" s="121">
        <v>1</v>
      </c>
      <c r="D559" s="121">
        <v>0</v>
      </c>
      <c r="E559" s="124">
        <v>243</v>
      </c>
      <c r="F559" s="124">
        <v>170</v>
      </c>
      <c r="G559" s="124">
        <v>553</v>
      </c>
      <c r="H559" s="124">
        <v>94</v>
      </c>
      <c r="I559" s="124">
        <v>90</v>
      </c>
      <c r="J559" s="124">
        <v>89</v>
      </c>
      <c r="K559" s="124">
        <v>273</v>
      </c>
      <c r="L559" s="128">
        <v>0.49370000000000003</v>
      </c>
      <c r="M559" s="124">
        <v>55</v>
      </c>
      <c r="N559" s="125">
        <v>11.359</v>
      </c>
      <c r="O559" s="124">
        <v>1</v>
      </c>
      <c r="P559" s="125">
        <v>0.19700000000000001</v>
      </c>
      <c r="Q559" s="124">
        <v>33</v>
      </c>
      <c r="R559" s="124">
        <v>64</v>
      </c>
      <c r="S559" s="124">
        <v>33</v>
      </c>
      <c r="T559" s="124">
        <v>336</v>
      </c>
      <c r="U559" s="124">
        <v>329</v>
      </c>
      <c r="V559" s="124">
        <v>330</v>
      </c>
      <c r="W559" s="124">
        <v>995</v>
      </c>
      <c r="X559" s="124">
        <v>332</v>
      </c>
      <c r="Y559" s="124">
        <v>22</v>
      </c>
      <c r="Z559" s="124">
        <v>10</v>
      </c>
      <c r="AA559" s="124">
        <v>12</v>
      </c>
      <c r="AB559" s="124">
        <v>44</v>
      </c>
      <c r="AC559" s="124">
        <v>15</v>
      </c>
      <c r="AD559" s="128">
        <v>4.4200000000000003E-2</v>
      </c>
      <c r="AE559" s="124">
        <v>5</v>
      </c>
      <c r="AF559" s="124">
        <v>128</v>
      </c>
      <c r="AG559" s="125">
        <v>0.752</v>
      </c>
    </row>
    <row r="560" spans="1:33" x14ac:dyDescent="0.3">
      <c r="A560" s="123" t="s">
        <v>1119</v>
      </c>
      <c r="B560" s="121" t="s">
        <v>1120</v>
      </c>
      <c r="C560" s="121">
        <v>1</v>
      </c>
      <c r="D560" s="121">
        <v>0</v>
      </c>
      <c r="E560" s="124">
        <v>3495</v>
      </c>
      <c r="F560" s="124">
        <v>2729</v>
      </c>
      <c r="G560" s="124">
        <v>8417</v>
      </c>
      <c r="H560" s="124">
        <v>553</v>
      </c>
      <c r="I560" s="124">
        <v>572</v>
      </c>
      <c r="J560" s="124">
        <v>709</v>
      </c>
      <c r="K560" s="124">
        <v>1834</v>
      </c>
      <c r="L560" s="128">
        <v>0.21790000000000001</v>
      </c>
      <c r="M560" s="124">
        <v>387</v>
      </c>
      <c r="N560" s="125">
        <v>36.085000000000001</v>
      </c>
      <c r="O560" s="124">
        <v>1</v>
      </c>
      <c r="P560" s="125">
        <v>0</v>
      </c>
      <c r="Q560" s="124">
        <v>0</v>
      </c>
      <c r="R560" s="124">
        <v>139</v>
      </c>
      <c r="S560" s="124">
        <v>73</v>
      </c>
      <c r="T560" s="124">
        <v>3132</v>
      </c>
      <c r="U560" s="124">
        <v>3058</v>
      </c>
      <c r="V560" s="124">
        <v>3072</v>
      </c>
      <c r="W560" s="124">
        <v>9262</v>
      </c>
      <c r="X560" s="124">
        <v>3087</v>
      </c>
      <c r="Y560" s="124">
        <v>137</v>
      </c>
      <c r="Z560" s="124">
        <v>122</v>
      </c>
      <c r="AA560" s="124">
        <v>141</v>
      </c>
      <c r="AB560" s="124">
        <v>400</v>
      </c>
      <c r="AC560" s="124">
        <v>133</v>
      </c>
      <c r="AD560" s="128">
        <v>4.3200000000000002E-2</v>
      </c>
      <c r="AE560" s="124">
        <v>77</v>
      </c>
      <c r="AF560" s="124">
        <v>539</v>
      </c>
      <c r="AG560" s="125">
        <v>0.19700000000000001</v>
      </c>
    </row>
    <row r="561" spans="1:33" x14ac:dyDescent="0.3">
      <c r="A561" s="123" t="s">
        <v>1121</v>
      </c>
      <c r="B561" s="121" t="s">
        <v>1122</v>
      </c>
      <c r="C561" s="121">
        <v>1</v>
      </c>
      <c r="D561" s="121">
        <v>0</v>
      </c>
      <c r="E561" s="124">
        <v>467</v>
      </c>
      <c r="F561" s="124">
        <v>226</v>
      </c>
      <c r="G561" s="124">
        <v>712</v>
      </c>
      <c r="H561" s="124">
        <v>147</v>
      </c>
      <c r="I561" s="124">
        <v>136</v>
      </c>
      <c r="J561" s="124">
        <v>136</v>
      </c>
      <c r="K561" s="124">
        <v>419</v>
      </c>
      <c r="L561" s="128">
        <v>0.58850000000000002</v>
      </c>
      <c r="M561" s="124">
        <v>86</v>
      </c>
      <c r="N561" s="125">
        <v>11.734</v>
      </c>
      <c r="O561" s="124">
        <v>0</v>
      </c>
      <c r="P561" s="125">
        <v>0.112</v>
      </c>
      <c r="Q561" s="124">
        <v>0</v>
      </c>
      <c r="R561" s="124">
        <v>90</v>
      </c>
      <c r="S561" s="124">
        <v>47</v>
      </c>
      <c r="T561" s="124">
        <v>504</v>
      </c>
      <c r="U561" s="124">
        <v>492</v>
      </c>
      <c r="V561" s="124">
        <v>494</v>
      </c>
      <c r="W561" s="124">
        <v>1490</v>
      </c>
      <c r="X561" s="124">
        <v>497</v>
      </c>
      <c r="Y561" s="124">
        <v>40</v>
      </c>
      <c r="Z561" s="124">
        <v>25</v>
      </c>
      <c r="AA561" s="124">
        <v>41</v>
      </c>
      <c r="AB561" s="124">
        <v>106</v>
      </c>
      <c r="AC561" s="124">
        <v>35</v>
      </c>
      <c r="AD561" s="128">
        <v>7.1099999999999997E-2</v>
      </c>
      <c r="AE561" s="124">
        <v>10</v>
      </c>
      <c r="AF561" s="124">
        <v>145</v>
      </c>
      <c r="AG561" s="125">
        <v>0.64100000000000001</v>
      </c>
    </row>
    <row r="562" spans="1:33" x14ac:dyDescent="0.3">
      <c r="A562" s="123" t="s">
        <v>1123</v>
      </c>
      <c r="B562" s="121" t="s">
        <v>1124</v>
      </c>
      <c r="C562" s="121">
        <v>1</v>
      </c>
      <c r="D562" s="121">
        <v>0</v>
      </c>
      <c r="E562" s="124">
        <v>956</v>
      </c>
      <c r="F562" s="124">
        <v>388</v>
      </c>
      <c r="G562" s="124">
        <v>1081</v>
      </c>
      <c r="H562" s="124">
        <v>117</v>
      </c>
      <c r="I562" s="124">
        <v>113</v>
      </c>
      <c r="J562" s="124">
        <v>104</v>
      </c>
      <c r="K562" s="124">
        <v>334</v>
      </c>
      <c r="L562" s="128">
        <v>0.309</v>
      </c>
      <c r="M562" s="124">
        <v>78</v>
      </c>
      <c r="N562" s="125">
        <v>10.689</v>
      </c>
      <c r="O562" s="124">
        <v>0</v>
      </c>
      <c r="P562" s="125">
        <v>0</v>
      </c>
      <c r="Q562" s="124">
        <v>0</v>
      </c>
      <c r="R562" s="124">
        <v>79</v>
      </c>
      <c r="S562" s="124">
        <v>41</v>
      </c>
      <c r="T562" s="124">
        <v>866</v>
      </c>
      <c r="U562" s="124">
        <v>846</v>
      </c>
      <c r="V562" s="124">
        <v>848</v>
      </c>
      <c r="W562" s="124">
        <v>2560</v>
      </c>
      <c r="X562" s="124">
        <v>853</v>
      </c>
      <c r="Y562" s="124">
        <v>50</v>
      </c>
      <c r="Z562" s="124">
        <v>35</v>
      </c>
      <c r="AA562" s="124">
        <v>46</v>
      </c>
      <c r="AB562" s="124">
        <v>131</v>
      </c>
      <c r="AC562" s="124">
        <v>44</v>
      </c>
      <c r="AD562" s="128">
        <v>5.1200000000000002E-2</v>
      </c>
      <c r="AE562" s="124">
        <v>13</v>
      </c>
      <c r="AF562" s="124">
        <v>134</v>
      </c>
      <c r="AG562" s="125">
        <v>0.34499999999999997</v>
      </c>
    </row>
    <row r="563" spans="1:33" x14ac:dyDescent="0.3">
      <c r="A563" s="123" t="s">
        <v>1125</v>
      </c>
      <c r="B563" s="121" t="s">
        <v>1126</v>
      </c>
      <c r="C563" s="121">
        <v>1</v>
      </c>
      <c r="D563" s="121">
        <v>0</v>
      </c>
      <c r="E563" s="124">
        <v>115</v>
      </c>
      <c r="F563" s="124">
        <v>67</v>
      </c>
      <c r="G563" s="124">
        <v>217</v>
      </c>
      <c r="H563" s="124">
        <v>0</v>
      </c>
      <c r="I563" s="124">
        <v>0</v>
      </c>
      <c r="J563" s="124">
        <v>0</v>
      </c>
      <c r="K563" s="124">
        <v>0</v>
      </c>
      <c r="L563" s="128">
        <v>0</v>
      </c>
      <c r="M563" s="124">
        <v>0</v>
      </c>
      <c r="N563" s="125">
        <v>16.216999999999999</v>
      </c>
      <c r="O563" s="124">
        <v>0</v>
      </c>
      <c r="P563" s="125">
        <v>0.41</v>
      </c>
      <c r="Q563" s="124">
        <v>0</v>
      </c>
      <c r="R563" s="124">
        <v>10</v>
      </c>
      <c r="S563" s="124">
        <v>5</v>
      </c>
      <c r="T563" s="124">
        <v>181</v>
      </c>
      <c r="U563" s="124">
        <v>177</v>
      </c>
      <c r="V563" s="124">
        <v>178</v>
      </c>
      <c r="W563" s="124">
        <v>536</v>
      </c>
      <c r="X563" s="124">
        <v>179</v>
      </c>
      <c r="Y563" s="124">
        <v>10</v>
      </c>
      <c r="Z563" s="124">
        <v>5</v>
      </c>
      <c r="AA563" s="124">
        <v>8</v>
      </c>
      <c r="AB563" s="124">
        <v>23</v>
      </c>
      <c r="AC563" s="124">
        <v>8</v>
      </c>
      <c r="AD563" s="128">
        <v>4.2900000000000001E-2</v>
      </c>
      <c r="AE563" s="124">
        <v>2</v>
      </c>
      <c r="AF563" s="124">
        <v>8</v>
      </c>
      <c r="AG563" s="125">
        <v>0.11899999999999999</v>
      </c>
    </row>
    <row r="564" spans="1:33" x14ac:dyDescent="0.3">
      <c r="A564" s="123" t="s">
        <v>1127</v>
      </c>
      <c r="B564" s="121" t="s">
        <v>1128</v>
      </c>
      <c r="C564" s="121">
        <v>1</v>
      </c>
      <c r="D564" s="121">
        <v>0</v>
      </c>
      <c r="E564" s="124">
        <v>43</v>
      </c>
      <c r="F564" s="124">
        <v>54</v>
      </c>
      <c r="G564" s="124">
        <v>164</v>
      </c>
      <c r="H564" s="124">
        <v>0</v>
      </c>
      <c r="I564" s="124">
        <v>0</v>
      </c>
      <c r="J564" s="124">
        <v>0</v>
      </c>
      <c r="K564" s="124">
        <v>0</v>
      </c>
      <c r="L564" s="128">
        <v>0</v>
      </c>
      <c r="M564" s="124">
        <v>0</v>
      </c>
      <c r="N564" s="125">
        <v>6.1180000000000003</v>
      </c>
      <c r="O564" s="124">
        <v>1</v>
      </c>
      <c r="P564" s="125">
        <v>0.317</v>
      </c>
      <c r="Q564" s="124">
        <v>17</v>
      </c>
      <c r="R564" s="124">
        <v>0</v>
      </c>
      <c r="S564" s="124">
        <v>0</v>
      </c>
      <c r="T564" s="124">
        <v>61</v>
      </c>
      <c r="U564" s="124">
        <v>60</v>
      </c>
      <c r="V564" s="124">
        <v>60</v>
      </c>
      <c r="W564" s="124">
        <v>181</v>
      </c>
      <c r="X564" s="124">
        <v>60</v>
      </c>
      <c r="Y564" s="124">
        <v>1</v>
      </c>
      <c r="Z564" s="124">
        <v>0</v>
      </c>
      <c r="AA564" s="124">
        <v>1</v>
      </c>
      <c r="AB564" s="124">
        <v>2</v>
      </c>
      <c r="AC564" s="124">
        <v>1</v>
      </c>
      <c r="AD564" s="128">
        <v>1.0999999999999999E-2</v>
      </c>
      <c r="AE564" s="124">
        <v>0</v>
      </c>
      <c r="AF564" s="124">
        <v>18</v>
      </c>
      <c r="AG564" s="125">
        <v>0.33300000000000002</v>
      </c>
    </row>
    <row r="565" spans="1:33" x14ac:dyDescent="0.3">
      <c r="A565" s="123" t="s">
        <v>1129</v>
      </c>
      <c r="B565" s="121" t="s">
        <v>1130</v>
      </c>
      <c r="C565" s="121">
        <v>1</v>
      </c>
      <c r="D565" s="121">
        <v>0</v>
      </c>
      <c r="E565" s="124">
        <v>863</v>
      </c>
      <c r="F565" s="124">
        <v>639</v>
      </c>
      <c r="G565" s="124">
        <v>2073</v>
      </c>
      <c r="H565" s="124">
        <v>220</v>
      </c>
      <c r="I565" s="124">
        <v>288</v>
      </c>
      <c r="J565" s="124">
        <v>293</v>
      </c>
      <c r="K565" s="124">
        <v>801</v>
      </c>
      <c r="L565" s="128">
        <v>0.38640000000000002</v>
      </c>
      <c r="M565" s="124">
        <v>160</v>
      </c>
      <c r="N565" s="125">
        <v>14.308999999999999</v>
      </c>
      <c r="O565" s="124">
        <v>1</v>
      </c>
      <c r="P565" s="125">
        <v>0</v>
      </c>
      <c r="Q565" s="124">
        <v>0</v>
      </c>
      <c r="R565" s="124">
        <v>90</v>
      </c>
      <c r="S565" s="124">
        <v>47</v>
      </c>
      <c r="T565" s="124">
        <v>775</v>
      </c>
      <c r="U565" s="124">
        <v>757</v>
      </c>
      <c r="V565" s="124">
        <v>760</v>
      </c>
      <c r="W565" s="124">
        <v>2292</v>
      </c>
      <c r="X565" s="124">
        <v>764</v>
      </c>
      <c r="Y565" s="124">
        <v>64</v>
      </c>
      <c r="Z565" s="124">
        <v>40</v>
      </c>
      <c r="AA565" s="124">
        <v>48</v>
      </c>
      <c r="AB565" s="124">
        <v>152</v>
      </c>
      <c r="AC565" s="124">
        <v>51</v>
      </c>
      <c r="AD565" s="128">
        <v>6.6299999999999998E-2</v>
      </c>
      <c r="AE565" s="124">
        <v>28</v>
      </c>
      <c r="AF565" s="124">
        <v>237</v>
      </c>
      <c r="AG565" s="125">
        <v>0.37</v>
      </c>
    </row>
    <row r="566" spans="1:33" x14ac:dyDescent="0.3">
      <c r="A566" s="123" t="s">
        <v>1131</v>
      </c>
      <c r="B566" s="121" t="s">
        <v>1132</v>
      </c>
      <c r="C566" s="121">
        <v>1</v>
      </c>
      <c r="D566" s="121">
        <v>0</v>
      </c>
      <c r="E566" s="124">
        <v>756</v>
      </c>
      <c r="F566" s="124">
        <v>661</v>
      </c>
      <c r="G566" s="124">
        <v>1946</v>
      </c>
      <c r="H566" s="124">
        <v>483</v>
      </c>
      <c r="I566" s="124">
        <v>478</v>
      </c>
      <c r="J566" s="124">
        <v>416</v>
      </c>
      <c r="K566" s="124">
        <v>1377</v>
      </c>
      <c r="L566" s="128">
        <v>0.70760000000000001</v>
      </c>
      <c r="M566" s="124">
        <v>304</v>
      </c>
      <c r="N566" s="125">
        <v>5.0960000000000001</v>
      </c>
      <c r="O566" s="124">
        <v>1</v>
      </c>
      <c r="P566" s="125">
        <v>0</v>
      </c>
      <c r="Q566" s="124">
        <v>0</v>
      </c>
      <c r="R566" s="124">
        <v>157</v>
      </c>
      <c r="S566" s="124">
        <v>83</v>
      </c>
      <c r="T566" s="124">
        <v>647</v>
      </c>
      <c r="U566" s="124">
        <v>631</v>
      </c>
      <c r="V566" s="124">
        <v>634</v>
      </c>
      <c r="W566" s="124">
        <v>1912</v>
      </c>
      <c r="X566" s="124">
        <v>637</v>
      </c>
      <c r="Y566" s="124">
        <v>99</v>
      </c>
      <c r="Z566" s="124">
        <v>82</v>
      </c>
      <c r="AA566" s="124">
        <v>83</v>
      </c>
      <c r="AB566" s="124">
        <v>264</v>
      </c>
      <c r="AC566" s="124">
        <v>88</v>
      </c>
      <c r="AD566" s="128">
        <v>0.1381</v>
      </c>
      <c r="AE566" s="124">
        <v>59</v>
      </c>
      <c r="AF566" s="124">
        <v>447</v>
      </c>
      <c r="AG566" s="125">
        <v>0.67600000000000005</v>
      </c>
    </row>
    <row r="567" spans="1:33" x14ac:dyDescent="0.3">
      <c r="A567" s="123" t="s">
        <v>1133</v>
      </c>
      <c r="B567" s="121" t="s">
        <v>1134</v>
      </c>
      <c r="C567" s="121">
        <v>1</v>
      </c>
      <c r="D567" s="121">
        <v>0</v>
      </c>
      <c r="E567" s="124">
        <v>1225</v>
      </c>
      <c r="F567" s="124">
        <v>988</v>
      </c>
      <c r="G567" s="124">
        <v>3038</v>
      </c>
      <c r="H567" s="124">
        <v>332</v>
      </c>
      <c r="I567" s="124">
        <v>314</v>
      </c>
      <c r="J567" s="124">
        <v>324</v>
      </c>
      <c r="K567" s="124">
        <v>970</v>
      </c>
      <c r="L567" s="128">
        <v>0.31929999999999997</v>
      </c>
      <c r="M567" s="124">
        <v>205</v>
      </c>
      <c r="N567" s="125">
        <v>23.867000000000001</v>
      </c>
      <c r="O567" s="124">
        <v>1</v>
      </c>
      <c r="P567" s="125">
        <v>0</v>
      </c>
      <c r="Q567" s="124">
        <v>0</v>
      </c>
      <c r="R567" s="124">
        <v>147</v>
      </c>
      <c r="S567" s="124">
        <v>77</v>
      </c>
      <c r="T567" s="124">
        <v>1238</v>
      </c>
      <c r="U567" s="124">
        <v>1209</v>
      </c>
      <c r="V567" s="124">
        <v>1214</v>
      </c>
      <c r="W567" s="124">
        <v>3661</v>
      </c>
      <c r="X567" s="124">
        <v>1220</v>
      </c>
      <c r="Y567" s="124">
        <v>76</v>
      </c>
      <c r="Z567" s="124">
        <v>60</v>
      </c>
      <c r="AA567" s="124">
        <v>68</v>
      </c>
      <c r="AB567" s="124">
        <v>204</v>
      </c>
      <c r="AC567" s="124">
        <v>68</v>
      </c>
      <c r="AD567" s="128">
        <v>5.57E-2</v>
      </c>
      <c r="AE567" s="124">
        <v>36</v>
      </c>
      <c r="AF567" s="124">
        <v>320</v>
      </c>
      <c r="AG567" s="125">
        <v>0.32300000000000001</v>
      </c>
    </row>
    <row r="568" spans="1:33" x14ac:dyDescent="0.3">
      <c r="A568" s="123" t="s">
        <v>1135</v>
      </c>
      <c r="B568" s="121" t="s">
        <v>1136</v>
      </c>
      <c r="C568" s="121">
        <v>1</v>
      </c>
      <c r="D568" s="121">
        <v>0</v>
      </c>
      <c r="E568" s="124">
        <v>1877</v>
      </c>
      <c r="F568" s="124">
        <v>1508</v>
      </c>
      <c r="G568" s="124">
        <v>4328</v>
      </c>
      <c r="H568" s="124">
        <v>985</v>
      </c>
      <c r="I568" s="124">
        <v>1030</v>
      </c>
      <c r="J568" s="124">
        <v>1074</v>
      </c>
      <c r="K568" s="124">
        <v>3089</v>
      </c>
      <c r="L568" s="128">
        <v>0.7137</v>
      </c>
      <c r="M568" s="124">
        <v>700</v>
      </c>
      <c r="N568" s="125">
        <v>72.162999999999997</v>
      </c>
      <c r="O568" s="124">
        <v>1</v>
      </c>
      <c r="P568" s="125">
        <v>0.08</v>
      </c>
      <c r="Q568" s="124">
        <v>121</v>
      </c>
      <c r="R568" s="124">
        <v>425</v>
      </c>
      <c r="S568" s="124">
        <v>225</v>
      </c>
      <c r="T568" s="124">
        <v>1871</v>
      </c>
      <c r="U568" s="124">
        <v>1820</v>
      </c>
      <c r="V568" s="124">
        <v>1858</v>
      </c>
      <c r="W568" s="124">
        <v>5549</v>
      </c>
      <c r="X568" s="124">
        <v>1850</v>
      </c>
      <c r="Y568" s="124">
        <v>648</v>
      </c>
      <c r="Z568" s="124">
        <v>696</v>
      </c>
      <c r="AA568" s="124">
        <v>546</v>
      </c>
      <c r="AB568" s="124">
        <v>1890</v>
      </c>
      <c r="AC568" s="124">
        <v>630</v>
      </c>
      <c r="AD568" s="128">
        <v>0.34060000000000001</v>
      </c>
      <c r="AE568" s="124">
        <v>334</v>
      </c>
      <c r="AF568" s="124">
        <v>1381</v>
      </c>
      <c r="AG568" s="125">
        <v>0.91500000000000004</v>
      </c>
    </row>
    <row r="569" spans="1:33" x14ac:dyDescent="0.3">
      <c r="A569" s="123" t="s">
        <v>1137</v>
      </c>
      <c r="B569" s="121" t="s">
        <v>1138</v>
      </c>
      <c r="C569" s="121">
        <v>1</v>
      </c>
      <c r="D569" s="121">
        <v>0</v>
      </c>
      <c r="E569" s="124">
        <v>558</v>
      </c>
      <c r="F569" s="124">
        <v>432</v>
      </c>
      <c r="G569" s="124">
        <v>1319</v>
      </c>
      <c r="H569" s="124">
        <v>204</v>
      </c>
      <c r="I569" s="124">
        <v>223</v>
      </c>
      <c r="J569" s="124">
        <v>208</v>
      </c>
      <c r="K569" s="124">
        <v>635</v>
      </c>
      <c r="L569" s="128">
        <v>0.48139999999999999</v>
      </c>
      <c r="M569" s="124">
        <v>135</v>
      </c>
      <c r="N569" s="125">
        <v>105.19199999999999</v>
      </c>
      <c r="O569" s="124">
        <v>1</v>
      </c>
      <c r="P569" s="125">
        <v>0.41</v>
      </c>
      <c r="Q569" s="124">
        <v>177</v>
      </c>
      <c r="R569" s="124">
        <v>0</v>
      </c>
      <c r="S569" s="124">
        <v>0</v>
      </c>
      <c r="T569" s="124">
        <v>602</v>
      </c>
      <c r="U569" s="124">
        <v>587</v>
      </c>
      <c r="V569" s="124">
        <v>598</v>
      </c>
      <c r="W569" s="124">
        <v>1787</v>
      </c>
      <c r="X569" s="124">
        <v>596</v>
      </c>
      <c r="Y569" s="124">
        <v>78</v>
      </c>
      <c r="Z569" s="124">
        <v>65</v>
      </c>
      <c r="AA569" s="124">
        <v>56</v>
      </c>
      <c r="AB569" s="124">
        <v>199</v>
      </c>
      <c r="AC569" s="124">
        <v>66</v>
      </c>
      <c r="AD569" s="128">
        <v>0.1114</v>
      </c>
      <c r="AE569" s="124">
        <v>31</v>
      </c>
      <c r="AF569" s="124">
        <v>344</v>
      </c>
      <c r="AG569" s="125">
        <v>0.79600000000000004</v>
      </c>
    </row>
    <row r="570" spans="1:33" x14ac:dyDescent="0.3">
      <c r="A570" s="123" t="s">
        <v>1139</v>
      </c>
      <c r="B570" s="121" t="s">
        <v>1140</v>
      </c>
      <c r="C570" s="121">
        <v>1</v>
      </c>
      <c r="D570" s="121">
        <v>0</v>
      </c>
      <c r="E570" s="124">
        <v>2117</v>
      </c>
      <c r="F570" s="124">
        <v>1736</v>
      </c>
      <c r="G570" s="124">
        <v>5205</v>
      </c>
      <c r="H570" s="124">
        <v>1209</v>
      </c>
      <c r="I570" s="124">
        <v>1231</v>
      </c>
      <c r="J570" s="124">
        <v>1132</v>
      </c>
      <c r="K570" s="124">
        <v>3572</v>
      </c>
      <c r="L570" s="128">
        <v>0.68630000000000002</v>
      </c>
      <c r="M570" s="124">
        <v>774</v>
      </c>
      <c r="N570" s="125">
        <v>89.911000000000001</v>
      </c>
      <c r="O570" s="124">
        <v>1</v>
      </c>
      <c r="P570" s="125">
        <v>0.111</v>
      </c>
      <c r="Q570" s="124">
        <v>193</v>
      </c>
      <c r="R570" s="124">
        <v>303</v>
      </c>
      <c r="S570" s="124">
        <v>160</v>
      </c>
      <c r="T570" s="124">
        <v>1733</v>
      </c>
      <c r="U570" s="124">
        <v>1685</v>
      </c>
      <c r="V570" s="124">
        <v>1721</v>
      </c>
      <c r="W570" s="124">
        <v>5139</v>
      </c>
      <c r="X570" s="124">
        <v>1713</v>
      </c>
      <c r="Y570" s="124">
        <v>389</v>
      </c>
      <c r="Z570" s="124">
        <v>356</v>
      </c>
      <c r="AA570" s="124">
        <v>336</v>
      </c>
      <c r="AB570" s="124">
        <v>1081</v>
      </c>
      <c r="AC570" s="124">
        <v>360</v>
      </c>
      <c r="AD570" s="128">
        <v>0.2104</v>
      </c>
      <c r="AE570" s="124">
        <v>237</v>
      </c>
      <c r="AF570" s="124">
        <v>1366</v>
      </c>
      <c r="AG570" s="125">
        <v>0.78600000000000003</v>
      </c>
    </row>
    <row r="571" spans="1:33" x14ac:dyDescent="0.3">
      <c r="A571" s="123" t="s">
        <v>1141</v>
      </c>
      <c r="B571" s="121" t="s">
        <v>1142</v>
      </c>
      <c r="C571" s="121">
        <v>1</v>
      </c>
      <c r="D571" s="121">
        <v>0</v>
      </c>
      <c r="E571" s="124">
        <v>987</v>
      </c>
      <c r="F571" s="124">
        <v>852</v>
      </c>
      <c r="G571" s="124">
        <v>2525</v>
      </c>
      <c r="H571" s="124">
        <v>451</v>
      </c>
      <c r="I571" s="124">
        <v>486</v>
      </c>
      <c r="J571" s="124">
        <v>462</v>
      </c>
      <c r="K571" s="124">
        <v>1399</v>
      </c>
      <c r="L571" s="128">
        <v>0.55410000000000004</v>
      </c>
      <c r="M571" s="124">
        <v>307</v>
      </c>
      <c r="N571" s="125">
        <v>194.62299999999999</v>
      </c>
      <c r="O571" s="124">
        <v>1</v>
      </c>
      <c r="P571" s="125">
        <v>0.40500000000000003</v>
      </c>
      <c r="Q571" s="124">
        <v>345</v>
      </c>
      <c r="R571" s="124">
        <v>23</v>
      </c>
      <c r="S571" s="124">
        <v>12</v>
      </c>
      <c r="T571" s="124">
        <v>975</v>
      </c>
      <c r="U571" s="124">
        <v>948</v>
      </c>
      <c r="V571" s="124">
        <v>965</v>
      </c>
      <c r="W571" s="124">
        <v>2888</v>
      </c>
      <c r="X571" s="124">
        <v>963</v>
      </c>
      <c r="Y571" s="124">
        <v>150</v>
      </c>
      <c r="Z571" s="124">
        <v>139</v>
      </c>
      <c r="AA571" s="124">
        <v>132</v>
      </c>
      <c r="AB571" s="124">
        <v>421</v>
      </c>
      <c r="AC571" s="124">
        <v>140</v>
      </c>
      <c r="AD571" s="128">
        <v>0.14580000000000001</v>
      </c>
      <c r="AE571" s="124">
        <v>81</v>
      </c>
      <c r="AF571" s="124">
        <v>746</v>
      </c>
      <c r="AG571" s="125">
        <v>0.875</v>
      </c>
    </row>
    <row r="572" spans="1:33" x14ac:dyDescent="0.3">
      <c r="A572" s="123" t="s">
        <v>1143</v>
      </c>
      <c r="B572" s="121" t="s">
        <v>1144</v>
      </c>
      <c r="C572" s="121">
        <v>1</v>
      </c>
      <c r="D572" s="121">
        <v>0</v>
      </c>
      <c r="E572" s="124">
        <v>250</v>
      </c>
      <c r="F572" s="124">
        <v>197</v>
      </c>
      <c r="G572" s="124">
        <v>611</v>
      </c>
      <c r="H572" s="124">
        <v>99</v>
      </c>
      <c r="I572" s="124">
        <v>101</v>
      </c>
      <c r="J572" s="124">
        <v>96</v>
      </c>
      <c r="K572" s="124">
        <v>296</v>
      </c>
      <c r="L572" s="128">
        <v>0.48449999999999999</v>
      </c>
      <c r="M572" s="124">
        <v>62</v>
      </c>
      <c r="N572" s="125">
        <v>107.65600000000001</v>
      </c>
      <c r="O572" s="124">
        <v>1</v>
      </c>
      <c r="P572" s="125">
        <v>0.45500000000000002</v>
      </c>
      <c r="Q572" s="124">
        <v>90</v>
      </c>
      <c r="R572" s="124">
        <v>0</v>
      </c>
      <c r="S572" s="124">
        <v>0</v>
      </c>
      <c r="T572" s="124">
        <v>232</v>
      </c>
      <c r="U572" s="124">
        <v>226</v>
      </c>
      <c r="V572" s="124">
        <v>229</v>
      </c>
      <c r="W572" s="124">
        <v>687</v>
      </c>
      <c r="X572" s="124">
        <v>229</v>
      </c>
      <c r="Y572" s="124">
        <v>27</v>
      </c>
      <c r="Z572" s="124">
        <v>40</v>
      </c>
      <c r="AA572" s="124">
        <v>28</v>
      </c>
      <c r="AB572" s="124">
        <v>95</v>
      </c>
      <c r="AC572" s="124">
        <v>32</v>
      </c>
      <c r="AD572" s="128">
        <v>0.13830000000000001</v>
      </c>
      <c r="AE572" s="124">
        <v>18</v>
      </c>
      <c r="AF572" s="124">
        <v>171</v>
      </c>
      <c r="AG572" s="125">
        <v>0.86799999999999999</v>
      </c>
    </row>
    <row r="573" spans="1:33" x14ac:dyDescent="0.3">
      <c r="A573" s="123" t="s">
        <v>1145</v>
      </c>
      <c r="B573" s="121" t="s">
        <v>1146</v>
      </c>
      <c r="C573" s="121">
        <v>1</v>
      </c>
      <c r="D573" s="121">
        <v>0</v>
      </c>
      <c r="E573" s="124">
        <v>470</v>
      </c>
      <c r="F573" s="124">
        <v>396</v>
      </c>
      <c r="G573" s="124">
        <v>1159</v>
      </c>
      <c r="H573" s="124">
        <v>118</v>
      </c>
      <c r="I573" s="124">
        <v>168</v>
      </c>
      <c r="J573" s="124">
        <v>165</v>
      </c>
      <c r="K573" s="124">
        <v>451</v>
      </c>
      <c r="L573" s="128">
        <v>0.3891</v>
      </c>
      <c r="M573" s="124">
        <v>100</v>
      </c>
      <c r="N573" s="125">
        <v>156.88800000000001</v>
      </c>
      <c r="O573" s="124">
        <v>1</v>
      </c>
      <c r="P573" s="125">
        <v>0.441</v>
      </c>
      <c r="Q573" s="124">
        <v>175</v>
      </c>
      <c r="R573" s="124">
        <v>3</v>
      </c>
      <c r="S573" s="124">
        <v>1</v>
      </c>
      <c r="T573" s="124">
        <v>500</v>
      </c>
      <c r="U573" s="124">
        <v>487</v>
      </c>
      <c r="V573" s="124">
        <v>496</v>
      </c>
      <c r="W573" s="124">
        <v>1483</v>
      </c>
      <c r="X573" s="124">
        <v>494</v>
      </c>
      <c r="Y573" s="124">
        <v>66</v>
      </c>
      <c r="Z573" s="124">
        <v>71</v>
      </c>
      <c r="AA573" s="124">
        <v>68</v>
      </c>
      <c r="AB573" s="124">
        <v>205</v>
      </c>
      <c r="AC573" s="124">
        <v>68</v>
      </c>
      <c r="AD573" s="128">
        <v>0.13819999999999999</v>
      </c>
      <c r="AE573" s="124">
        <v>36</v>
      </c>
      <c r="AF573" s="124">
        <v>314</v>
      </c>
      <c r="AG573" s="125">
        <v>0.79200000000000004</v>
      </c>
    </row>
    <row r="574" spans="1:33" x14ac:dyDescent="0.3">
      <c r="A574" s="123" t="s">
        <v>1147</v>
      </c>
      <c r="B574" s="121" t="s">
        <v>1148</v>
      </c>
      <c r="C574" s="121">
        <v>1</v>
      </c>
      <c r="D574" s="121">
        <v>0</v>
      </c>
      <c r="E574" s="124">
        <v>3515</v>
      </c>
      <c r="F574" s="124">
        <v>2662</v>
      </c>
      <c r="G574" s="124">
        <v>7930</v>
      </c>
      <c r="H574" s="124">
        <v>1817</v>
      </c>
      <c r="I574" s="124">
        <v>1821</v>
      </c>
      <c r="J574" s="124">
        <v>1718</v>
      </c>
      <c r="K574" s="124">
        <v>5356</v>
      </c>
      <c r="L574" s="128">
        <v>0.6754</v>
      </c>
      <c r="M574" s="124">
        <v>1169</v>
      </c>
      <c r="N574" s="125">
        <v>195.476</v>
      </c>
      <c r="O574" s="124">
        <v>1</v>
      </c>
      <c r="P574" s="125">
        <v>0.223</v>
      </c>
      <c r="Q574" s="124">
        <v>594</v>
      </c>
      <c r="R574" s="124">
        <v>208</v>
      </c>
      <c r="S574" s="124">
        <v>110</v>
      </c>
      <c r="T574" s="124">
        <v>3617</v>
      </c>
      <c r="U574" s="124">
        <v>3518</v>
      </c>
      <c r="V574" s="124">
        <v>3593</v>
      </c>
      <c r="W574" s="124">
        <v>10728</v>
      </c>
      <c r="X574" s="124">
        <v>3576</v>
      </c>
      <c r="Y574" s="124">
        <v>1111</v>
      </c>
      <c r="Z574" s="124">
        <v>927</v>
      </c>
      <c r="AA574" s="124">
        <v>730</v>
      </c>
      <c r="AB574" s="124">
        <v>2768</v>
      </c>
      <c r="AC574" s="124">
        <v>923</v>
      </c>
      <c r="AD574" s="128">
        <v>0.25800000000000001</v>
      </c>
      <c r="AE574" s="124">
        <v>446</v>
      </c>
      <c r="AF574" s="124">
        <v>2320</v>
      </c>
      <c r="AG574" s="125">
        <v>0.871</v>
      </c>
    </row>
    <row r="575" spans="1:33" x14ac:dyDescent="0.3">
      <c r="A575" s="123" t="s">
        <v>1149</v>
      </c>
      <c r="B575" s="121" t="s">
        <v>1150</v>
      </c>
      <c r="C575" s="121">
        <v>1</v>
      </c>
      <c r="D575" s="121">
        <v>0</v>
      </c>
      <c r="E575" s="124">
        <v>1162</v>
      </c>
      <c r="F575" s="124">
        <v>1010</v>
      </c>
      <c r="G575" s="124">
        <v>3001</v>
      </c>
      <c r="H575" s="124">
        <v>387</v>
      </c>
      <c r="I575" s="124">
        <v>419</v>
      </c>
      <c r="J575" s="124">
        <v>437</v>
      </c>
      <c r="K575" s="124">
        <v>1243</v>
      </c>
      <c r="L575" s="128">
        <v>0.41420000000000001</v>
      </c>
      <c r="M575" s="124">
        <v>272</v>
      </c>
      <c r="N575" s="125">
        <v>255.501</v>
      </c>
      <c r="O575" s="124">
        <v>1</v>
      </c>
      <c r="P575" s="125">
        <v>0.41299999999999998</v>
      </c>
      <c r="Q575" s="124">
        <v>417</v>
      </c>
      <c r="R575" s="124">
        <v>7</v>
      </c>
      <c r="S575" s="124">
        <v>3</v>
      </c>
      <c r="T575" s="124">
        <v>1282</v>
      </c>
      <c r="U575" s="124">
        <v>1246</v>
      </c>
      <c r="V575" s="124">
        <v>1272</v>
      </c>
      <c r="W575" s="124">
        <v>3800</v>
      </c>
      <c r="X575" s="124">
        <v>1267</v>
      </c>
      <c r="Y575" s="124">
        <v>185</v>
      </c>
      <c r="Z575" s="124">
        <v>169</v>
      </c>
      <c r="AA575" s="124">
        <v>136</v>
      </c>
      <c r="AB575" s="124">
        <v>490</v>
      </c>
      <c r="AC575" s="124">
        <v>163</v>
      </c>
      <c r="AD575" s="128">
        <v>0.12889999999999999</v>
      </c>
      <c r="AE575" s="124">
        <v>85</v>
      </c>
      <c r="AF575" s="124">
        <v>779</v>
      </c>
      <c r="AG575" s="125">
        <v>0.77100000000000002</v>
      </c>
    </row>
    <row r="576" spans="1:33" x14ac:dyDescent="0.3">
      <c r="A576" s="123" t="s">
        <v>1151</v>
      </c>
      <c r="B576" s="121" t="s">
        <v>1152</v>
      </c>
      <c r="C576" s="121">
        <v>1</v>
      </c>
      <c r="D576" s="121">
        <v>0</v>
      </c>
      <c r="E576" s="124">
        <v>1600</v>
      </c>
      <c r="F576" s="124">
        <v>1525</v>
      </c>
      <c r="G576" s="124">
        <v>4342</v>
      </c>
      <c r="H576" s="124">
        <v>775</v>
      </c>
      <c r="I576" s="124">
        <v>792</v>
      </c>
      <c r="J576" s="124">
        <v>795</v>
      </c>
      <c r="K576" s="124">
        <v>2362</v>
      </c>
      <c r="L576" s="128">
        <v>0.54400000000000004</v>
      </c>
      <c r="M576" s="124">
        <v>539</v>
      </c>
      <c r="N576" s="125">
        <v>85.733999999999995</v>
      </c>
      <c r="O576" s="124">
        <v>1</v>
      </c>
      <c r="P576" s="125">
        <v>0.14099999999999999</v>
      </c>
      <c r="Q576" s="124">
        <v>215</v>
      </c>
      <c r="R576" s="124">
        <v>3</v>
      </c>
      <c r="S576" s="124">
        <v>1</v>
      </c>
      <c r="T576" s="124">
        <v>1529</v>
      </c>
      <c r="U576" s="124">
        <v>1471</v>
      </c>
      <c r="V576" s="124">
        <v>1479</v>
      </c>
      <c r="W576" s="124">
        <v>4479</v>
      </c>
      <c r="X576" s="124">
        <v>1493</v>
      </c>
      <c r="Y576" s="124">
        <v>304</v>
      </c>
      <c r="Z576" s="124">
        <v>185</v>
      </c>
      <c r="AA576" s="124">
        <v>308</v>
      </c>
      <c r="AB576" s="124">
        <v>797</v>
      </c>
      <c r="AC576" s="124">
        <v>266</v>
      </c>
      <c r="AD576" s="128">
        <v>0.1779</v>
      </c>
      <c r="AE576" s="124">
        <v>176</v>
      </c>
      <c r="AF576" s="124">
        <v>933</v>
      </c>
      <c r="AG576" s="125">
        <v>0.61099999999999999</v>
      </c>
    </row>
    <row r="577" spans="1:33" x14ac:dyDescent="0.3">
      <c r="A577" s="123" t="s">
        <v>1153</v>
      </c>
      <c r="B577" s="121" t="s">
        <v>1154</v>
      </c>
      <c r="C577" s="121">
        <v>1</v>
      </c>
      <c r="D577" s="121">
        <v>0</v>
      </c>
      <c r="E577" s="124">
        <v>832</v>
      </c>
      <c r="F577" s="124">
        <v>693</v>
      </c>
      <c r="G577" s="124">
        <v>2022</v>
      </c>
      <c r="H577" s="124">
        <v>387</v>
      </c>
      <c r="I577" s="124">
        <v>412</v>
      </c>
      <c r="J577" s="124">
        <v>418</v>
      </c>
      <c r="K577" s="124">
        <v>1217</v>
      </c>
      <c r="L577" s="128">
        <v>0.60189999999999999</v>
      </c>
      <c r="M577" s="124">
        <v>271</v>
      </c>
      <c r="N577" s="125">
        <v>84.317999999999998</v>
      </c>
      <c r="O577" s="124">
        <v>1</v>
      </c>
      <c r="P577" s="125">
        <v>0.32900000000000001</v>
      </c>
      <c r="Q577" s="124">
        <v>228</v>
      </c>
      <c r="R577" s="124">
        <v>0</v>
      </c>
      <c r="S577" s="124">
        <v>0</v>
      </c>
      <c r="T577" s="124">
        <v>800</v>
      </c>
      <c r="U577" s="124">
        <v>767</v>
      </c>
      <c r="V577" s="124">
        <v>773</v>
      </c>
      <c r="W577" s="124">
        <v>2340</v>
      </c>
      <c r="X577" s="124">
        <v>780</v>
      </c>
      <c r="Y577" s="124">
        <v>125</v>
      </c>
      <c r="Z577" s="124">
        <v>164</v>
      </c>
      <c r="AA577" s="124">
        <v>106</v>
      </c>
      <c r="AB577" s="124">
        <v>395</v>
      </c>
      <c r="AC577" s="124">
        <v>132</v>
      </c>
      <c r="AD577" s="128">
        <v>0.16880000000000001</v>
      </c>
      <c r="AE577" s="124">
        <v>76</v>
      </c>
      <c r="AF577" s="124">
        <v>576</v>
      </c>
      <c r="AG577" s="125">
        <v>0.83099999999999996</v>
      </c>
    </row>
    <row r="578" spans="1:33" x14ac:dyDescent="0.3">
      <c r="A578" s="123" t="s">
        <v>1155</v>
      </c>
      <c r="B578" s="121" t="s">
        <v>1156</v>
      </c>
      <c r="C578" s="121">
        <v>1</v>
      </c>
      <c r="D578" s="121">
        <v>0</v>
      </c>
      <c r="E578" s="124">
        <v>1140</v>
      </c>
      <c r="F578" s="124">
        <v>952</v>
      </c>
      <c r="G578" s="124">
        <v>2935</v>
      </c>
      <c r="H578" s="124">
        <v>483</v>
      </c>
      <c r="I578" s="124">
        <v>557</v>
      </c>
      <c r="J578" s="124">
        <v>542</v>
      </c>
      <c r="K578" s="124">
        <v>1582</v>
      </c>
      <c r="L578" s="128">
        <v>0.53900000000000003</v>
      </c>
      <c r="M578" s="124">
        <v>334</v>
      </c>
      <c r="N578" s="125">
        <v>143.756</v>
      </c>
      <c r="O578" s="124">
        <v>1</v>
      </c>
      <c r="P578" s="125">
        <v>0.36099999999999999</v>
      </c>
      <c r="Q578" s="124">
        <v>344</v>
      </c>
      <c r="R578" s="124">
        <v>0</v>
      </c>
      <c r="S578" s="124">
        <v>0</v>
      </c>
      <c r="T578" s="124">
        <v>1216</v>
      </c>
      <c r="U578" s="124">
        <v>1167</v>
      </c>
      <c r="V578" s="124">
        <v>1175</v>
      </c>
      <c r="W578" s="124">
        <v>3558</v>
      </c>
      <c r="X578" s="124">
        <v>1186</v>
      </c>
      <c r="Y578" s="124">
        <v>221</v>
      </c>
      <c r="Z578" s="124">
        <v>157</v>
      </c>
      <c r="AA578" s="124">
        <v>212</v>
      </c>
      <c r="AB578" s="124">
        <v>590</v>
      </c>
      <c r="AC578" s="124">
        <v>197</v>
      </c>
      <c r="AD578" s="128">
        <v>0.1658</v>
      </c>
      <c r="AE578" s="124">
        <v>103</v>
      </c>
      <c r="AF578" s="124">
        <v>782</v>
      </c>
      <c r="AG578" s="125">
        <v>0.82099999999999995</v>
      </c>
    </row>
    <row r="579" spans="1:33" x14ac:dyDescent="0.3">
      <c r="A579" s="123" t="s">
        <v>1157</v>
      </c>
      <c r="B579" s="121" t="s">
        <v>1158</v>
      </c>
      <c r="C579" s="121">
        <v>1</v>
      </c>
      <c r="D579" s="121">
        <v>0</v>
      </c>
      <c r="E579" s="124">
        <v>2323</v>
      </c>
      <c r="F579" s="124">
        <v>1898</v>
      </c>
      <c r="G579" s="124">
        <v>5603</v>
      </c>
      <c r="H579" s="124">
        <v>827</v>
      </c>
      <c r="I579" s="124">
        <v>875</v>
      </c>
      <c r="J579" s="124">
        <v>815</v>
      </c>
      <c r="K579" s="124">
        <v>2517</v>
      </c>
      <c r="L579" s="128">
        <v>0.44919999999999999</v>
      </c>
      <c r="M579" s="124">
        <v>554</v>
      </c>
      <c r="N579" s="125">
        <v>98.257999999999996</v>
      </c>
      <c r="O579" s="124">
        <v>1</v>
      </c>
      <c r="P579" s="125">
        <v>0.111</v>
      </c>
      <c r="Q579" s="124">
        <v>211</v>
      </c>
      <c r="R579" s="124">
        <v>18</v>
      </c>
      <c r="S579" s="124">
        <v>9</v>
      </c>
      <c r="T579" s="124">
        <v>1985</v>
      </c>
      <c r="U579" s="124">
        <v>1902</v>
      </c>
      <c r="V579" s="124">
        <v>1917</v>
      </c>
      <c r="W579" s="124">
        <v>5804</v>
      </c>
      <c r="X579" s="124">
        <v>1935</v>
      </c>
      <c r="Y579" s="124">
        <v>274</v>
      </c>
      <c r="Z579" s="124">
        <v>209</v>
      </c>
      <c r="AA579" s="124">
        <v>277</v>
      </c>
      <c r="AB579" s="124">
        <v>760</v>
      </c>
      <c r="AC579" s="124">
        <v>253</v>
      </c>
      <c r="AD579" s="128">
        <v>0.13089999999999999</v>
      </c>
      <c r="AE579" s="124">
        <v>161</v>
      </c>
      <c r="AF579" s="124">
        <v>937</v>
      </c>
      <c r="AG579" s="125">
        <v>0.49299999999999999</v>
      </c>
    </row>
    <row r="580" spans="1:33" x14ac:dyDescent="0.3">
      <c r="A580" s="123" t="s">
        <v>1159</v>
      </c>
      <c r="B580" s="121" t="s">
        <v>1160</v>
      </c>
      <c r="C580" s="121">
        <v>1</v>
      </c>
      <c r="D580" s="121">
        <v>0</v>
      </c>
      <c r="E580" s="124">
        <v>928</v>
      </c>
      <c r="F580" s="124">
        <v>767</v>
      </c>
      <c r="G580" s="124">
        <v>2276</v>
      </c>
      <c r="H580" s="124">
        <v>469</v>
      </c>
      <c r="I580" s="124">
        <v>461</v>
      </c>
      <c r="J580" s="124">
        <v>477</v>
      </c>
      <c r="K580" s="124">
        <v>1407</v>
      </c>
      <c r="L580" s="128">
        <v>0.61819999999999997</v>
      </c>
      <c r="M580" s="124">
        <v>308</v>
      </c>
      <c r="N580" s="125">
        <v>145.66</v>
      </c>
      <c r="O580" s="124">
        <v>1</v>
      </c>
      <c r="P580" s="125">
        <v>0.38700000000000001</v>
      </c>
      <c r="Q580" s="124">
        <v>297</v>
      </c>
      <c r="R580" s="124">
        <v>1</v>
      </c>
      <c r="S580" s="124">
        <v>0</v>
      </c>
      <c r="T580" s="124">
        <v>1011</v>
      </c>
      <c r="U580" s="124">
        <v>975</v>
      </c>
      <c r="V580" s="124">
        <v>979</v>
      </c>
      <c r="W580" s="124">
        <v>2965</v>
      </c>
      <c r="X580" s="124">
        <v>988</v>
      </c>
      <c r="Y580" s="124">
        <v>173</v>
      </c>
      <c r="Z580" s="124">
        <v>169</v>
      </c>
      <c r="AA580" s="124">
        <v>184</v>
      </c>
      <c r="AB580" s="124">
        <v>526</v>
      </c>
      <c r="AC580" s="124">
        <v>175</v>
      </c>
      <c r="AD580" s="128">
        <v>0.1774</v>
      </c>
      <c r="AE580" s="124">
        <v>88</v>
      </c>
      <c r="AF580" s="124">
        <v>695</v>
      </c>
      <c r="AG580" s="125">
        <v>0.90600000000000003</v>
      </c>
    </row>
    <row r="581" spans="1:33" x14ac:dyDescent="0.3">
      <c r="A581" s="123" t="s">
        <v>1161</v>
      </c>
      <c r="B581" s="121" t="s">
        <v>1162</v>
      </c>
      <c r="C581" s="121">
        <v>1</v>
      </c>
      <c r="D581" s="121">
        <v>0</v>
      </c>
      <c r="E581" s="124">
        <v>948</v>
      </c>
      <c r="F581" s="124">
        <v>861</v>
      </c>
      <c r="G581" s="124">
        <v>2593</v>
      </c>
      <c r="H581" s="124">
        <v>495</v>
      </c>
      <c r="I581" s="124">
        <v>488</v>
      </c>
      <c r="J581" s="124">
        <v>425</v>
      </c>
      <c r="K581" s="124">
        <v>1408</v>
      </c>
      <c r="L581" s="128">
        <v>0.54300000000000004</v>
      </c>
      <c r="M581" s="124">
        <v>304</v>
      </c>
      <c r="N581" s="125">
        <v>93.44</v>
      </c>
      <c r="O581" s="124">
        <v>1</v>
      </c>
      <c r="P581" s="125">
        <v>0.31</v>
      </c>
      <c r="Q581" s="124">
        <v>267</v>
      </c>
      <c r="R581" s="124">
        <v>4</v>
      </c>
      <c r="S581" s="124">
        <v>2</v>
      </c>
      <c r="T581" s="124">
        <v>887</v>
      </c>
      <c r="U581" s="124">
        <v>850</v>
      </c>
      <c r="V581" s="124">
        <v>857</v>
      </c>
      <c r="W581" s="124">
        <v>2594</v>
      </c>
      <c r="X581" s="124">
        <v>865</v>
      </c>
      <c r="Y581" s="124">
        <v>181</v>
      </c>
      <c r="Z581" s="124">
        <v>117</v>
      </c>
      <c r="AA581" s="124">
        <v>151</v>
      </c>
      <c r="AB581" s="124">
        <v>449</v>
      </c>
      <c r="AC581" s="124">
        <v>150</v>
      </c>
      <c r="AD581" s="128">
        <v>0.1731</v>
      </c>
      <c r="AE581" s="124">
        <v>97</v>
      </c>
      <c r="AF581" s="124">
        <v>671</v>
      </c>
      <c r="AG581" s="125">
        <v>0.77900000000000003</v>
      </c>
    </row>
    <row r="582" spans="1:33" x14ac:dyDescent="0.3">
      <c r="A582" s="123" t="s">
        <v>1163</v>
      </c>
      <c r="B582" s="121" t="s">
        <v>1164</v>
      </c>
      <c r="C582" s="121">
        <v>1</v>
      </c>
      <c r="D582" s="121">
        <v>0</v>
      </c>
      <c r="E582" s="124">
        <v>1577</v>
      </c>
      <c r="F582" s="124">
        <v>1304</v>
      </c>
      <c r="G582" s="124">
        <v>3689</v>
      </c>
      <c r="H582" s="124">
        <v>645</v>
      </c>
      <c r="I582" s="124">
        <v>660</v>
      </c>
      <c r="J582" s="124">
        <v>616</v>
      </c>
      <c r="K582" s="124">
        <v>1921</v>
      </c>
      <c r="L582" s="128">
        <v>0.52070000000000005</v>
      </c>
      <c r="M582" s="124">
        <v>441</v>
      </c>
      <c r="N582" s="125">
        <v>100.71</v>
      </c>
      <c r="O582" s="124">
        <v>1</v>
      </c>
      <c r="P582" s="125">
        <v>0.23599999999999999</v>
      </c>
      <c r="Q582" s="124">
        <v>308</v>
      </c>
      <c r="R582" s="124">
        <v>8</v>
      </c>
      <c r="S582" s="124">
        <v>4</v>
      </c>
      <c r="T582" s="124">
        <v>1746</v>
      </c>
      <c r="U582" s="124">
        <v>1673</v>
      </c>
      <c r="V582" s="124">
        <v>1685</v>
      </c>
      <c r="W582" s="124">
        <v>5104</v>
      </c>
      <c r="X582" s="124">
        <v>1701</v>
      </c>
      <c r="Y582" s="124">
        <v>252</v>
      </c>
      <c r="Z582" s="124">
        <v>213</v>
      </c>
      <c r="AA582" s="124">
        <v>224</v>
      </c>
      <c r="AB582" s="124">
        <v>689</v>
      </c>
      <c r="AC582" s="124">
        <v>230</v>
      </c>
      <c r="AD582" s="128">
        <v>0.13500000000000001</v>
      </c>
      <c r="AE582" s="124">
        <v>114</v>
      </c>
      <c r="AF582" s="124">
        <v>868</v>
      </c>
      <c r="AG582" s="125">
        <v>0.66500000000000004</v>
      </c>
    </row>
    <row r="583" spans="1:33" x14ac:dyDescent="0.3">
      <c r="A583" s="123" t="s">
        <v>1165</v>
      </c>
      <c r="B583" s="121" t="s">
        <v>1166</v>
      </c>
      <c r="C583" s="121">
        <v>1</v>
      </c>
      <c r="D583" s="121">
        <v>0</v>
      </c>
      <c r="E583" s="124">
        <v>875</v>
      </c>
      <c r="F583" s="124">
        <v>740</v>
      </c>
      <c r="G583" s="124">
        <v>2163</v>
      </c>
      <c r="H583" s="124">
        <v>343</v>
      </c>
      <c r="I583" s="124">
        <v>338</v>
      </c>
      <c r="J583" s="124">
        <v>378</v>
      </c>
      <c r="K583" s="124">
        <v>1059</v>
      </c>
      <c r="L583" s="128">
        <v>0.48959999999999998</v>
      </c>
      <c r="M583" s="124">
        <v>235</v>
      </c>
      <c r="N583" s="125">
        <v>58.607999999999997</v>
      </c>
      <c r="O583" s="124">
        <v>1</v>
      </c>
      <c r="P583" s="125">
        <v>0.24299999999999999</v>
      </c>
      <c r="Q583" s="124">
        <v>180</v>
      </c>
      <c r="R583" s="124">
        <v>6</v>
      </c>
      <c r="S583" s="124">
        <v>3</v>
      </c>
      <c r="T583" s="124">
        <v>893</v>
      </c>
      <c r="U583" s="124">
        <v>857</v>
      </c>
      <c r="V583" s="124">
        <v>862</v>
      </c>
      <c r="W583" s="124">
        <v>2612</v>
      </c>
      <c r="X583" s="124">
        <v>871</v>
      </c>
      <c r="Y583" s="124">
        <v>137</v>
      </c>
      <c r="Z583" s="124">
        <v>120</v>
      </c>
      <c r="AA583" s="124">
        <v>125</v>
      </c>
      <c r="AB583" s="124">
        <v>382</v>
      </c>
      <c r="AC583" s="124">
        <v>127</v>
      </c>
      <c r="AD583" s="128">
        <v>0.1462</v>
      </c>
      <c r="AE583" s="124">
        <v>70</v>
      </c>
      <c r="AF583" s="124">
        <v>489</v>
      </c>
      <c r="AG583" s="125">
        <v>0.66</v>
      </c>
    </row>
    <row r="584" spans="1:33" x14ac:dyDescent="0.3">
      <c r="A584" s="123" t="s">
        <v>1167</v>
      </c>
      <c r="B584" s="121" t="s">
        <v>1168</v>
      </c>
      <c r="C584" s="121">
        <v>1</v>
      </c>
      <c r="D584" s="121">
        <v>0</v>
      </c>
      <c r="E584" s="124">
        <v>5897</v>
      </c>
      <c r="F584" s="124">
        <v>5003</v>
      </c>
      <c r="G584" s="124">
        <v>14429</v>
      </c>
      <c r="H584" s="124">
        <v>1752</v>
      </c>
      <c r="I584" s="124">
        <v>1904</v>
      </c>
      <c r="J584" s="124">
        <v>1814</v>
      </c>
      <c r="K584" s="124">
        <v>5470</v>
      </c>
      <c r="L584" s="128">
        <v>0.37909999999999999</v>
      </c>
      <c r="M584" s="124">
        <v>1233</v>
      </c>
      <c r="N584" s="125">
        <v>160.93199999999999</v>
      </c>
      <c r="O584" s="124">
        <v>1</v>
      </c>
      <c r="P584" s="125">
        <v>0</v>
      </c>
      <c r="Q584" s="124">
        <v>0</v>
      </c>
      <c r="R584" s="124">
        <v>250</v>
      </c>
      <c r="S584" s="124">
        <v>132</v>
      </c>
      <c r="T584" s="124">
        <v>5918</v>
      </c>
      <c r="U584" s="124">
        <v>5666</v>
      </c>
      <c r="V584" s="124">
        <v>5709</v>
      </c>
      <c r="W584" s="124">
        <v>17293</v>
      </c>
      <c r="X584" s="124">
        <v>5764</v>
      </c>
      <c r="Y584" s="124">
        <v>650</v>
      </c>
      <c r="Z584" s="124">
        <v>569</v>
      </c>
      <c r="AA584" s="124">
        <v>557</v>
      </c>
      <c r="AB584" s="124">
        <v>1776</v>
      </c>
      <c r="AC584" s="124">
        <v>592</v>
      </c>
      <c r="AD584" s="128">
        <v>0.1027</v>
      </c>
      <c r="AE584" s="124">
        <v>334</v>
      </c>
      <c r="AF584" s="124">
        <v>1701</v>
      </c>
      <c r="AG584" s="125">
        <v>0.33900000000000002</v>
      </c>
    </row>
    <row r="585" spans="1:33" x14ac:dyDescent="0.3">
      <c r="A585" s="123" t="s">
        <v>1169</v>
      </c>
      <c r="B585" s="121" t="s">
        <v>1170</v>
      </c>
      <c r="C585" s="121">
        <v>1</v>
      </c>
      <c r="D585" s="121">
        <v>0</v>
      </c>
      <c r="E585" s="124">
        <v>1281</v>
      </c>
      <c r="F585" s="124">
        <v>1102</v>
      </c>
      <c r="G585" s="124">
        <v>3377</v>
      </c>
      <c r="H585" s="124">
        <v>334</v>
      </c>
      <c r="I585" s="124">
        <v>378</v>
      </c>
      <c r="J585" s="124">
        <v>327</v>
      </c>
      <c r="K585" s="124">
        <v>1039</v>
      </c>
      <c r="L585" s="128">
        <v>0.30769999999999997</v>
      </c>
      <c r="M585" s="124">
        <v>220</v>
      </c>
      <c r="N585" s="125">
        <v>64.423000000000002</v>
      </c>
      <c r="O585" s="124">
        <v>1</v>
      </c>
      <c r="P585" s="125">
        <v>0.155</v>
      </c>
      <c r="Q585" s="124">
        <v>171</v>
      </c>
      <c r="R585" s="124">
        <v>26</v>
      </c>
      <c r="S585" s="124">
        <v>13</v>
      </c>
      <c r="T585" s="124">
        <v>1355</v>
      </c>
      <c r="U585" s="124">
        <v>1298</v>
      </c>
      <c r="V585" s="124">
        <v>1307</v>
      </c>
      <c r="W585" s="124">
        <v>3960</v>
      </c>
      <c r="X585" s="124">
        <v>1320</v>
      </c>
      <c r="Y585" s="124">
        <v>114</v>
      </c>
      <c r="Z585" s="124">
        <v>88</v>
      </c>
      <c r="AA585" s="124">
        <v>99</v>
      </c>
      <c r="AB585" s="124">
        <v>301</v>
      </c>
      <c r="AC585" s="124">
        <v>100</v>
      </c>
      <c r="AD585" s="128">
        <v>7.5999999999999998E-2</v>
      </c>
      <c r="AE585" s="124">
        <v>54</v>
      </c>
      <c r="AF585" s="124">
        <v>460</v>
      </c>
      <c r="AG585" s="125">
        <v>0.41699999999999998</v>
      </c>
    </row>
    <row r="586" spans="1:33" x14ac:dyDescent="0.3">
      <c r="A586" s="123" t="s">
        <v>1171</v>
      </c>
      <c r="B586" s="121" t="s">
        <v>1172</v>
      </c>
      <c r="C586" s="121">
        <v>1</v>
      </c>
      <c r="D586" s="121">
        <v>0</v>
      </c>
      <c r="E586" s="124">
        <v>813</v>
      </c>
      <c r="F586" s="124">
        <v>643</v>
      </c>
      <c r="G586" s="124">
        <v>1949</v>
      </c>
      <c r="H586" s="124">
        <v>429</v>
      </c>
      <c r="I586" s="124">
        <v>424</v>
      </c>
      <c r="J586" s="124">
        <v>337</v>
      </c>
      <c r="K586" s="124">
        <v>1190</v>
      </c>
      <c r="L586" s="128">
        <v>0.61060000000000003</v>
      </c>
      <c r="M586" s="124">
        <v>255</v>
      </c>
      <c r="N586" s="125">
        <v>61.005000000000003</v>
      </c>
      <c r="O586" s="124">
        <v>1</v>
      </c>
      <c r="P586" s="125">
        <v>0.28399999999999997</v>
      </c>
      <c r="Q586" s="124">
        <v>183</v>
      </c>
      <c r="R586" s="124">
        <v>0</v>
      </c>
      <c r="S586" s="124">
        <v>0</v>
      </c>
      <c r="T586" s="124">
        <v>846</v>
      </c>
      <c r="U586" s="124">
        <v>810</v>
      </c>
      <c r="V586" s="124">
        <v>816</v>
      </c>
      <c r="W586" s="124">
        <v>2472</v>
      </c>
      <c r="X586" s="124">
        <v>824</v>
      </c>
      <c r="Y586" s="124">
        <v>155</v>
      </c>
      <c r="Z586" s="124">
        <v>132</v>
      </c>
      <c r="AA586" s="124">
        <v>136</v>
      </c>
      <c r="AB586" s="124">
        <v>423</v>
      </c>
      <c r="AC586" s="124">
        <v>141</v>
      </c>
      <c r="AD586" s="128">
        <v>0.1711</v>
      </c>
      <c r="AE586" s="124">
        <v>72</v>
      </c>
      <c r="AF586" s="124">
        <v>511</v>
      </c>
      <c r="AG586" s="125">
        <v>0.79400000000000004</v>
      </c>
    </row>
    <row r="587" spans="1:33" x14ac:dyDescent="0.3">
      <c r="A587" s="123" t="s">
        <v>1173</v>
      </c>
      <c r="B587" s="121" t="s">
        <v>1174</v>
      </c>
      <c r="C587" s="121">
        <v>1</v>
      </c>
      <c r="D587" s="121">
        <v>0</v>
      </c>
      <c r="E587" s="124">
        <v>1115</v>
      </c>
      <c r="F587" s="124">
        <v>949</v>
      </c>
      <c r="G587" s="124">
        <v>2791</v>
      </c>
      <c r="H587" s="124">
        <v>362</v>
      </c>
      <c r="I587" s="124">
        <v>374</v>
      </c>
      <c r="J587" s="124">
        <v>313</v>
      </c>
      <c r="K587" s="124">
        <v>1049</v>
      </c>
      <c r="L587" s="128">
        <v>0.37590000000000001</v>
      </c>
      <c r="M587" s="124">
        <v>232</v>
      </c>
      <c r="N587" s="125">
        <v>83.278999999999996</v>
      </c>
      <c r="O587" s="124">
        <v>1</v>
      </c>
      <c r="P587" s="125">
        <v>0.26700000000000002</v>
      </c>
      <c r="Q587" s="124">
        <v>253</v>
      </c>
      <c r="R587" s="124">
        <v>12</v>
      </c>
      <c r="S587" s="124">
        <v>6</v>
      </c>
      <c r="T587" s="124">
        <v>1090</v>
      </c>
      <c r="U587" s="124">
        <v>1048</v>
      </c>
      <c r="V587" s="124">
        <v>1053</v>
      </c>
      <c r="W587" s="124">
        <v>3191</v>
      </c>
      <c r="X587" s="124">
        <v>1064</v>
      </c>
      <c r="Y587" s="124">
        <v>124</v>
      </c>
      <c r="Z587" s="124">
        <v>111</v>
      </c>
      <c r="AA587" s="124">
        <v>95</v>
      </c>
      <c r="AB587" s="124">
        <v>330</v>
      </c>
      <c r="AC587" s="124">
        <v>110</v>
      </c>
      <c r="AD587" s="128">
        <v>0.10340000000000001</v>
      </c>
      <c r="AE587" s="124">
        <v>64</v>
      </c>
      <c r="AF587" s="124">
        <v>556</v>
      </c>
      <c r="AG587" s="125">
        <v>0.58499999999999996</v>
      </c>
    </row>
    <row r="588" spans="1:33" x14ac:dyDescent="0.3">
      <c r="A588" s="123" t="s">
        <v>1175</v>
      </c>
      <c r="B588" s="121" t="s">
        <v>1176</v>
      </c>
      <c r="C588" s="121">
        <v>1</v>
      </c>
      <c r="D588" s="121">
        <v>0</v>
      </c>
      <c r="E588" s="124">
        <v>7446</v>
      </c>
      <c r="F588" s="124">
        <v>5829</v>
      </c>
      <c r="G588" s="124">
        <v>17611</v>
      </c>
      <c r="H588" s="124">
        <v>3825</v>
      </c>
      <c r="I588" s="124">
        <v>4108</v>
      </c>
      <c r="J588" s="124">
        <v>3516</v>
      </c>
      <c r="K588" s="124">
        <v>11449</v>
      </c>
      <c r="L588" s="128">
        <v>0.65010000000000001</v>
      </c>
      <c r="M588" s="124">
        <v>2463</v>
      </c>
      <c r="N588" s="125">
        <v>97.676000000000002</v>
      </c>
      <c r="O588" s="124">
        <v>1</v>
      </c>
      <c r="P588" s="125">
        <v>0</v>
      </c>
      <c r="Q588" s="124">
        <v>0</v>
      </c>
      <c r="R588" s="124">
        <v>578</v>
      </c>
      <c r="S588" s="124">
        <v>306</v>
      </c>
      <c r="T588" s="124">
        <v>6884</v>
      </c>
      <c r="U588" s="124">
        <v>6658</v>
      </c>
      <c r="V588" s="124">
        <v>6633</v>
      </c>
      <c r="W588" s="124">
        <v>20175</v>
      </c>
      <c r="X588" s="124">
        <v>6725</v>
      </c>
      <c r="Y588" s="124">
        <v>1126</v>
      </c>
      <c r="Z588" s="124">
        <v>1175</v>
      </c>
      <c r="AA588" s="124">
        <v>999</v>
      </c>
      <c r="AB588" s="124">
        <v>3300</v>
      </c>
      <c r="AC588" s="124">
        <v>1100</v>
      </c>
      <c r="AD588" s="128">
        <v>0.1636</v>
      </c>
      <c r="AE588" s="124">
        <v>620</v>
      </c>
      <c r="AF588" s="124">
        <v>3390</v>
      </c>
      <c r="AG588" s="125">
        <v>0.58099999999999996</v>
      </c>
    </row>
    <row r="589" spans="1:33" x14ac:dyDescent="0.3">
      <c r="A589" s="123" t="s">
        <v>1177</v>
      </c>
      <c r="B589" s="121" t="s">
        <v>1178</v>
      </c>
      <c r="C589" s="121">
        <v>1</v>
      </c>
      <c r="D589" s="121">
        <v>0</v>
      </c>
      <c r="E589" s="124">
        <v>1979</v>
      </c>
      <c r="F589" s="124">
        <v>1549</v>
      </c>
      <c r="G589" s="124">
        <v>4609</v>
      </c>
      <c r="H589" s="124">
        <v>647</v>
      </c>
      <c r="I589" s="124">
        <v>631</v>
      </c>
      <c r="J589" s="124">
        <v>614</v>
      </c>
      <c r="K589" s="124">
        <v>1892</v>
      </c>
      <c r="L589" s="128">
        <v>0.41049999999999998</v>
      </c>
      <c r="M589" s="124">
        <v>413</v>
      </c>
      <c r="N589" s="125">
        <v>43.598999999999997</v>
      </c>
      <c r="O589" s="124">
        <v>1</v>
      </c>
      <c r="P589" s="125">
        <v>0</v>
      </c>
      <c r="Q589" s="124">
        <v>0</v>
      </c>
      <c r="R589" s="124">
        <v>32</v>
      </c>
      <c r="S589" s="124">
        <v>16</v>
      </c>
      <c r="T589" s="124">
        <v>1801</v>
      </c>
      <c r="U589" s="124">
        <v>1742</v>
      </c>
      <c r="V589" s="124">
        <v>1735</v>
      </c>
      <c r="W589" s="124">
        <v>5278</v>
      </c>
      <c r="X589" s="124">
        <v>1759</v>
      </c>
      <c r="Y589" s="124">
        <v>162</v>
      </c>
      <c r="Z589" s="124">
        <v>188</v>
      </c>
      <c r="AA589" s="124">
        <v>138</v>
      </c>
      <c r="AB589" s="124">
        <v>488</v>
      </c>
      <c r="AC589" s="124">
        <v>163</v>
      </c>
      <c r="AD589" s="128">
        <v>9.2499999999999999E-2</v>
      </c>
      <c r="AE589" s="124">
        <v>93</v>
      </c>
      <c r="AF589" s="124">
        <v>524</v>
      </c>
      <c r="AG589" s="125">
        <v>0.33800000000000002</v>
      </c>
    </row>
    <row r="590" spans="1:33" x14ac:dyDescent="0.3">
      <c r="A590" s="123" t="s">
        <v>1179</v>
      </c>
      <c r="B590" s="121" t="s">
        <v>1180</v>
      </c>
      <c r="C590" s="121">
        <v>1</v>
      </c>
      <c r="D590" s="121">
        <v>0</v>
      </c>
      <c r="E590" s="124">
        <v>2068</v>
      </c>
      <c r="F590" s="124">
        <v>1689</v>
      </c>
      <c r="G590" s="124">
        <v>5042</v>
      </c>
      <c r="H590" s="124">
        <v>731</v>
      </c>
      <c r="I590" s="124">
        <v>748</v>
      </c>
      <c r="J590" s="124">
        <v>796</v>
      </c>
      <c r="K590" s="124">
        <v>2275</v>
      </c>
      <c r="L590" s="128">
        <v>0.45119999999999999</v>
      </c>
      <c r="M590" s="124">
        <v>495</v>
      </c>
      <c r="N590" s="125">
        <v>152.01</v>
      </c>
      <c r="O590" s="124">
        <v>1</v>
      </c>
      <c r="P590" s="125">
        <v>0.27200000000000002</v>
      </c>
      <c r="Q590" s="124">
        <v>459</v>
      </c>
      <c r="R590" s="124">
        <v>24</v>
      </c>
      <c r="S590" s="124">
        <v>12</v>
      </c>
      <c r="T590" s="124">
        <v>2090</v>
      </c>
      <c r="U590" s="124">
        <v>2021</v>
      </c>
      <c r="V590" s="124">
        <v>2014</v>
      </c>
      <c r="W590" s="124">
        <v>6125</v>
      </c>
      <c r="X590" s="124">
        <v>2042</v>
      </c>
      <c r="Y590" s="124">
        <v>278</v>
      </c>
      <c r="Z590" s="124">
        <v>251</v>
      </c>
      <c r="AA590" s="124">
        <v>197</v>
      </c>
      <c r="AB590" s="124">
        <v>726</v>
      </c>
      <c r="AC590" s="124">
        <v>242</v>
      </c>
      <c r="AD590" s="128">
        <v>0.11849999999999999</v>
      </c>
      <c r="AE590" s="124">
        <v>130</v>
      </c>
      <c r="AF590" s="124">
        <v>1098</v>
      </c>
      <c r="AG590" s="125">
        <v>0.65</v>
      </c>
    </row>
    <row r="591" spans="1:33" x14ac:dyDescent="0.3">
      <c r="A591" s="123" t="s">
        <v>1181</v>
      </c>
      <c r="B591" s="121" t="s">
        <v>1182</v>
      </c>
      <c r="C591" s="121">
        <v>1</v>
      </c>
      <c r="D591" s="121">
        <v>0</v>
      </c>
      <c r="E591" s="124">
        <v>2325</v>
      </c>
      <c r="F591" s="124">
        <v>1876</v>
      </c>
      <c r="G591" s="124">
        <v>5513</v>
      </c>
      <c r="H591" s="124">
        <v>750</v>
      </c>
      <c r="I591" s="124">
        <v>818</v>
      </c>
      <c r="J591" s="124">
        <v>747</v>
      </c>
      <c r="K591" s="124">
        <v>2315</v>
      </c>
      <c r="L591" s="128">
        <v>0.4199</v>
      </c>
      <c r="M591" s="124">
        <v>512</v>
      </c>
      <c r="N591" s="125">
        <v>37.406999999999996</v>
      </c>
      <c r="O591" s="124">
        <v>1</v>
      </c>
      <c r="P591" s="125">
        <v>0</v>
      </c>
      <c r="Q591" s="124">
        <v>0</v>
      </c>
      <c r="R591" s="124">
        <v>52</v>
      </c>
      <c r="S591" s="124">
        <v>27</v>
      </c>
      <c r="T591" s="124">
        <v>1958</v>
      </c>
      <c r="U591" s="124">
        <v>1907</v>
      </c>
      <c r="V591" s="124">
        <v>1906</v>
      </c>
      <c r="W591" s="124">
        <v>5771</v>
      </c>
      <c r="X591" s="124">
        <v>1924</v>
      </c>
      <c r="Y591" s="124">
        <v>173</v>
      </c>
      <c r="Z591" s="124">
        <v>182</v>
      </c>
      <c r="AA591" s="124">
        <v>180</v>
      </c>
      <c r="AB591" s="124">
        <v>535</v>
      </c>
      <c r="AC591" s="124">
        <v>178</v>
      </c>
      <c r="AD591" s="128">
        <v>9.2700000000000005E-2</v>
      </c>
      <c r="AE591" s="124">
        <v>113</v>
      </c>
      <c r="AF591" s="124">
        <v>654</v>
      </c>
      <c r="AG591" s="125">
        <v>0.34799999999999998</v>
      </c>
    </row>
    <row r="592" spans="1:33" x14ac:dyDescent="0.3">
      <c r="A592" s="123" t="s">
        <v>1183</v>
      </c>
      <c r="B592" s="121" t="s">
        <v>1184</v>
      </c>
      <c r="C592" s="121">
        <v>1</v>
      </c>
      <c r="D592" s="121">
        <v>0</v>
      </c>
      <c r="E592" s="124">
        <v>2324</v>
      </c>
      <c r="F592" s="124">
        <v>1694</v>
      </c>
      <c r="G592" s="124">
        <v>5259</v>
      </c>
      <c r="H592" s="124">
        <v>496</v>
      </c>
      <c r="I592" s="124">
        <v>531</v>
      </c>
      <c r="J592" s="124">
        <v>510</v>
      </c>
      <c r="K592" s="124">
        <v>1537</v>
      </c>
      <c r="L592" s="128">
        <v>0.2923</v>
      </c>
      <c r="M592" s="124">
        <v>322</v>
      </c>
      <c r="N592" s="125">
        <v>82.831999999999994</v>
      </c>
      <c r="O592" s="124">
        <v>1</v>
      </c>
      <c r="P592" s="125">
        <v>8.8999999999999996E-2</v>
      </c>
      <c r="Q592" s="124">
        <v>151</v>
      </c>
      <c r="R592" s="124">
        <v>64</v>
      </c>
      <c r="S592" s="124">
        <v>33</v>
      </c>
      <c r="T592" s="124">
        <v>2316</v>
      </c>
      <c r="U592" s="124">
        <v>2240</v>
      </c>
      <c r="V592" s="124">
        <v>2231</v>
      </c>
      <c r="W592" s="124">
        <v>6787</v>
      </c>
      <c r="X592" s="124">
        <v>2262</v>
      </c>
      <c r="Y592" s="124">
        <v>180</v>
      </c>
      <c r="Z592" s="124">
        <v>184</v>
      </c>
      <c r="AA592" s="124">
        <v>172</v>
      </c>
      <c r="AB592" s="124">
        <v>536</v>
      </c>
      <c r="AC592" s="124">
        <v>179</v>
      </c>
      <c r="AD592" s="128">
        <v>7.9000000000000001E-2</v>
      </c>
      <c r="AE592" s="124">
        <v>87</v>
      </c>
      <c r="AF592" s="124">
        <v>595</v>
      </c>
      <c r="AG592" s="125">
        <v>0.35099999999999998</v>
      </c>
    </row>
    <row r="593" spans="1:33" x14ac:dyDescent="0.3">
      <c r="A593" s="123" t="s">
        <v>1185</v>
      </c>
      <c r="B593" s="121" t="s">
        <v>1186</v>
      </c>
      <c r="C593" s="121">
        <v>1</v>
      </c>
      <c r="D593" s="121">
        <v>0</v>
      </c>
      <c r="E593" s="124">
        <v>1381</v>
      </c>
      <c r="F593" s="124">
        <v>1059</v>
      </c>
      <c r="G593" s="124">
        <v>3261</v>
      </c>
      <c r="H593" s="124">
        <v>533</v>
      </c>
      <c r="I593" s="124">
        <v>538</v>
      </c>
      <c r="J593" s="124">
        <v>469</v>
      </c>
      <c r="K593" s="124">
        <v>1540</v>
      </c>
      <c r="L593" s="128">
        <v>0.47220000000000001</v>
      </c>
      <c r="M593" s="124">
        <v>325</v>
      </c>
      <c r="N593" s="125">
        <v>287.483</v>
      </c>
      <c r="O593" s="124">
        <v>1</v>
      </c>
      <c r="P593" s="125">
        <v>0.41799999999999998</v>
      </c>
      <c r="Q593" s="124">
        <v>443</v>
      </c>
      <c r="R593" s="124">
        <v>36</v>
      </c>
      <c r="S593" s="124">
        <v>19</v>
      </c>
      <c r="T593" s="124">
        <v>1675</v>
      </c>
      <c r="U593" s="124">
        <v>1620</v>
      </c>
      <c r="V593" s="124">
        <v>1614</v>
      </c>
      <c r="W593" s="124">
        <v>4909</v>
      </c>
      <c r="X593" s="124">
        <v>1636</v>
      </c>
      <c r="Y593" s="124">
        <v>250</v>
      </c>
      <c r="Z593" s="124">
        <v>218</v>
      </c>
      <c r="AA593" s="124">
        <v>168</v>
      </c>
      <c r="AB593" s="124">
        <v>636</v>
      </c>
      <c r="AC593" s="124">
        <v>212</v>
      </c>
      <c r="AD593" s="128">
        <v>0.12959999999999999</v>
      </c>
      <c r="AE593" s="124">
        <v>89</v>
      </c>
      <c r="AF593" s="124">
        <v>877</v>
      </c>
      <c r="AG593" s="125">
        <v>0.82799999999999996</v>
      </c>
    </row>
    <row r="594" spans="1:33" x14ac:dyDescent="0.3">
      <c r="A594" s="123" t="s">
        <v>1187</v>
      </c>
      <c r="B594" s="121" t="s">
        <v>1188</v>
      </c>
      <c r="C594" s="121">
        <v>1</v>
      </c>
      <c r="D594" s="121">
        <v>0</v>
      </c>
      <c r="E594" s="124">
        <v>2737</v>
      </c>
      <c r="F594" s="124">
        <v>2313</v>
      </c>
      <c r="G594" s="124">
        <v>6808</v>
      </c>
      <c r="H594" s="124">
        <v>982</v>
      </c>
      <c r="I594" s="124">
        <v>1073</v>
      </c>
      <c r="J594" s="124">
        <v>1104</v>
      </c>
      <c r="K594" s="124">
        <v>3159</v>
      </c>
      <c r="L594" s="128">
        <v>0.46400000000000002</v>
      </c>
      <c r="M594" s="124">
        <v>698</v>
      </c>
      <c r="N594" s="125">
        <v>76.058000000000007</v>
      </c>
      <c r="O594" s="124">
        <v>1</v>
      </c>
      <c r="P594" s="125">
        <v>0</v>
      </c>
      <c r="Q594" s="124">
        <v>0</v>
      </c>
      <c r="R594" s="124">
        <v>87</v>
      </c>
      <c r="S594" s="124">
        <v>46</v>
      </c>
      <c r="T594" s="124">
        <v>2680</v>
      </c>
      <c r="U594" s="124">
        <v>2592</v>
      </c>
      <c r="V594" s="124">
        <v>2582</v>
      </c>
      <c r="W594" s="124">
        <v>7854</v>
      </c>
      <c r="X594" s="124">
        <v>2618</v>
      </c>
      <c r="Y594" s="124">
        <v>329</v>
      </c>
      <c r="Z594" s="124">
        <v>355</v>
      </c>
      <c r="AA594" s="124">
        <v>320</v>
      </c>
      <c r="AB594" s="124">
        <v>1004</v>
      </c>
      <c r="AC594" s="124">
        <v>335</v>
      </c>
      <c r="AD594" s="128">
        <v>0.1278</v>
      </c>
      <c r="AE594" s="124">
        <v>192</v>
      </c>
      <c r="AF594" s="124">
        <v>937</v>
      </c>
      <c r="AG594" s="125">
        <v>0.40500000000000003</v>
      </c>
    </row>
    <row r="595" spans="1:33" x14ac:dyDescent="0.3">
      <c r="A595" s="123" t="s">
        <v>1189</v>
      </c>
      <c r="B595" s="121" t="s">
        <v>1190</v>
      </c>
      <c r="C595" s="121">
        <v>1</v>
      </c>
      <c r="D595" s="121">
        <v>0</v>
      </c>
      <c r="E595" s="124">
        <v>3413</v>
      </c>
      <c r="F595" s="124">
        <v>2692</v>
      </c>
      <c r="G595" s="124">
        <v>8258</v>
      </c>
      <c r="H595" s="124">
        <v>1033</v>
      </c>
      <c r="I595" s="124">
        <v>1131</v>
      </c>
      <c r="J595" s="124">
        <v>1114</v>
      </c>
      <c r="K595" s="124">
        <v>3278</v>
      </c>
      <c r="L595" s="128">
        <v>0.39689999999999998</v>
      </c>
      <c r="M595" s="124">
        <v>695</v>
      </c>
      <c r="N595" s="125">
        <v>82.722999999999999</v>
      </c>
      <c r="O595" s="124">
        <v>1</v>
      </c>
      <c r="P595" s="125">
        <v>0</v>
      </c>
      <c r="Q595" s="124">
        <v>0</v>
      </c>
      <c r="R595" s="124">
        <v>102</v>
      </c>
      <c r="S595" s="124">
        <v>54</v>
      </c>
      <c r="T595" s="124">
        <v>3161</v>
      </c>
      <c r="U595" s="124">
        <v>3077</v>
      </c>
      <c r="V595" s="124">
        <v>3074</v>
      </c>
      <c r="W595" s="124">
        <v>9312</v>
      </c>
      <c r="X595" s="124">
        <v>3104</v>
      </c>
      <c r="Y595" s="124">
        <v>332</v>
      </c>
      <c r="Z595" s="124">
        <v>314</v>
      </c>
      <c r="AA595" s="124">
        <v>243</v>
      </c>
      <c r="AB595" s="124">
        <v>889</v>
      </c>
      <c r="AC595" s="124">
        <v>296</v>
      </c>
      <c r="AD595" s="128">
        <v>9.5500000000000002E-2</v>
      </c>
      <c r="AE595" s="124">
        <v>167</v>
      </c>
      <c r="AF595" s="124">
        <v>916</v>
      </c>
      <c r="AG595" s="125">
        <v>0.34</v>
      </c>
    </row>
    <row r="596" spans="1:33" x14ac:dyDescent="0.3">
      <c r="A596" s="123" t="s">
        <v>1191</v>
      </c>
      <c r="B596" s="121" t="s">
        <v>1192</v>
      </c>
      <c r="C596" s="121">
        <v>1</v>
      </c>
      <c r="D596" s="121">
        <v>0</v>
      </c>
      <c r="E596" s="124">
        <v>1692</v>
      </c>
      <c r="F596" s="124">
        <v>1413</v>
      </c>
      <c r="G596" s="124">
        <v>4226</v>
      </c>
      <c r="H596" s="124">
        <v>976</v>
      </c>
      <c r="I596" s="124">
        <v>971</v>
      </c>
      <c r="J596" s="124">
        <v>888</v>
      </c>
      <c r="K596" s="124">
        <v>2835</v>
      </c>
      <c r="L596" s="128">
        <v>0.67079999999999995</v>
      </c>
      <c r="M596" s="124">
        <v>616</v>
      </c>
      <c r="N596" s="125">
        <v>134.73699999999999</v>
      </c>
      <c r="O596" s="124">
        <v>1</v>
      </c>
      <c r="P596" s="125">
        <v>0.28499999999999998</v>
      </c>
      <c r="Q596" s="124">
        <v>403</v>
      </c>
      <c r="R596" s="124">
        <v>60</v>
      </c>
      <c r="S596" s="124">
        <v>31</v>
      </c>
      <c r="T596" s="124">
        <v>1689</v>
      </c>
      <c r="U596" s="124">
        <v>1635</v>
      </c>
      <c r="V596" s="124">
        <v>1631</v>
      </c>
      <c r="W596" s="124">
        <v>4955</v>
      </c>
      <c r="X596" s="124">
        <v>1652</v>
      </c>
      <c r="Y596" s="124">
        <v>384</v>
      </c>
      <c r="Z596" s="124">
        <v>395</v>
      </c>
      <c r="AA596" s="124">
        <v>376</v>
      </c>
      <c r="AB596" s="124">
        <v>1155</v>
      </c>
      <c r="AC596" s="124">
        <v>385</v>
      </c>
      <c r="AD596" s="128">
        <v>0.2331</v>
      </c>
      <c r="AE596" s="124">
        <v>214</v>
      </c>
      <c r="AF596" s="124">
        <v>1266</v>
      </c>
      <c r="AG596" s="125">
        <v>0.89500000000000002</v>
      </c>
    </row>
    <row r="597" spans="1:33" x14ac:dyDescent="0.3">
      <c r="A597" s="123" t="s">
        <v>1193</v>
      </c>
      <c r="B597" s="121" t="s">
        <v>1194</v>
      </c>
      <c r="C597" s="121">
        <v>1</v>
      </c>
      <c r="D597" s="121">
        <v>0</v>
      </c>
      <c r="E597" s="124">
        <v>131</v>
      </c>
      <c r="F597" s="124">
        <v>160</v>
      </c>
      <c r="G597" s="124">
        <v>481</v>
      </c>
      <c r="H597" s="124">
        <v>47</v>
      </c>
      <c r="I597" s="124">
        <v>49</v>
      </c>
      <c r="J597" s="124">
        <v>59</v>
      </c>
      <c r="K597" s="124">
        <v>155</v>
      </c>
      <c r="L597" s="128">
        <v>0.32219999999999999</v>
      </c>
      <c r="M597" s="124">
        <v>34</v>
      </c>
      <c r="N597" s="125">
        <v>84.831999999999994</v>
      </c>
      <c r="O597" s="124">
        <v>1</v>
      </c>
      <c r="P597" s="125">
        <v>0.45400000000000001</v>
      </c>
      <c r="Q597" s="124">
        <v>73</v>
      </c>
      <c r="R597" s="124">
        <v>0</v>
      </c>
      <c r="S597" s="124">
        <v>0</v>
      </c>
      <c r="T597" s="124">
        <v>142</v>
      </c>
      <c r="U597" s="124">
        <v>136</v>
      </c>
      <c r="V597" s="124">
        <v>136</v>
      </c>
      <c r="W597" s="124">
        <v>414</v>
      </c>
      <c r="X597" s="124">
        <v>138</v>
      </c>
      <c r="Y597" s="124">
        <v>20</v>
      </c>
      <c r="Z597" s="124">
        <v>21</v>
      </c>
      <c r="AA597" s="124">
        <v>26</v>
      </c>
      <c r="AB597" s="124">
        <v>67</v>
      </c>
      <c r="AC597" s="124">
        <v>22</v>
      </c>
      <c r="AD597" s="128">
        <v>0.1618</v>
      </c>
      <c r="AE597" s="124">
        <v>17</v>
      </c>
      <c r="AF597" s="124">
        <v>125</v>
      </c>
      <c r="AG597" s="125">
        <v>0.78100000000000003</v>
      </c>
    </row>
    <row r="598" spans="1:33" x14ac:dyDescent="0.3">
      <c r="A598" s="123" t="s">
        <v>1195</v>
      </c>
      <c r="B598" s="121" t="s">
        <v>1196</v>
      </c>
      <c r="C598" s="121">
        <v>1</v>
      </c>
      <c r="D598" s="121">
        <v>0</v>
      </c>
      <c r="E598" s="124">
        <v>550</v>
      </c>
      <c r="F598" s="124">
        <v>456</v>
      </c>
      <c r="G598" s="124">
        <v>1368</v>
      </c>
      <c r="H598" s="124">
        <v>200</v>
      </c>
      <c r="I598" s="124">
        <v>215</v>
      </c>
      <c r="J598" s="124">
        <v>232</v>
      </c>
      <c r="K598" s="124">
        <v>647</v>
      </c>
      <c r="L598" s="128">
        <v>0.47299999999999998</v>
      </c>
      <c r="M598" s="124">
        <v>140</v>
      </c>
      <c r="N598" s="125">
        <v>150.05199999999999</v>
      </c>
      <c r="O598" s="124">
        <v>1</v>
      </c>
      <c r="P598" s="125">
        <v>0.43099999999999999</v>
      </c>
      <c r="Q598" s="124">
        <v>197</v>
      </c>
      <c r="R598" s="124">
        <v>8</v>
      </c>
      <c r="S598" s="124">
        <v>4</v>
      </c>
      <c r="T598" s="124">
        <v>516</v>
      </c>
      <c r="U598" s="124">
        <v>496</v>
      </c>
      <c r="V598" s="124">
        <v>496</v>
      </c>
      <c r="W598" s="124">
        <v>1508</v>
      </c>
      <c r="X598" s="124">
        <v>503</v>
      </c>
      <c r="Y598" s="124">
        <v>91</v>
      </c>
      <c r="Z598" s="124">
        <v>62</v>
      </c>
      <c r="AA598" s="124">
        <v>58</v>
      </c>
      <c r="AB598" s="124">
        <v>211</v>
      </c>
      <c r="AC598" s="124">
        <v>70</v>
      </c>
      <c r="AD598" s="128">
        <v>0.1399</v>
      </c>
      <c r="AE598" s="124">
        <v>41</v>
      </c>
      <c r="AF598" s="124">
        <v>383</v>
      </c>
      <c r="AG598" s="125">
        <v>0.83899999999999997</v>
      </c>
    </row>
    <row r="599" spans="1:33" x14ac:dyDescent="0.3">
      <c r="A599" s="123" t="s">
        <v>1197</v>
      </c>
      <c r="B599" s="121" t="s">
        <v>1198</v>
      </c>
      <c r="C599" s="121">
        <v>1</v>
      </c>
      <c r="D599" s="121">
        <v>0</v>
      </c>
      <c r="E599" s="124">
        <v>2363</v>
      </c>
      <c r="F599" s="124">
        <v>1943</v>
      </c>
      <c r="G599" s="124">
        <v>5781</v>
      </c>
      <c r="H599" s="124">
        <v>1052</v>
      </c>
      <c r="I599" s="124">
        <v>1001</v>
      </c>
      <c r="J599" s="124">
        <v>839</v>
      </c>
      <c r="K599" s="124">
        <v>2892</v>
      </c>
      <c r="L599" s="128">
        <v>0.50029999999999997</v>
      </c>
      <c r="M599" s="124">
        <v>632</v>
      </c>
      <c r="N599" s="125">
        <v>5.9210000000000003</v>
      </c>
      <c r="O599" s="124">
        <v>1</v>
      </c>
      <c r="P599" s="125">
        <v>0</v>
      </c>
      <c r="Q599" s="124">
        <v>0</v>
      </c>
      <c r="R599" s="124">
        <v>0</v>
      </c>
      <c r="S599" s="124">
        <v>0</v>
      </c>
      <c r="T599" s="124">
        <v>2090</v>
      </c>
      <c r="U599" s="124">
        <v>2011</v>
      </c>
      <c r="V599" s="124">
        <v>2009</v>
      </c>
      <c r="W599" s="124">
        <v>6110</v>
      </c>
      <c r="X599" s="124">
        <v>2037</v>
      </c>
      <c r="Y599" s="124">
        <v>365</v>
      </c>
      <c r="Z599" s="124">
        <v>323</v>
      </c>
      <c r="AA599" s="124">
        <v>338</v>
      </c>
      <c r="AB599" s="124">
        <v>1026</v>
      </c>
      <c r="AC599" s="124">
        <v>342</v>
      </c>
      <c r="AD599" s="128">
        <v>0.16789999999999999</v>
      </c>
      <c r="AE599" s="124">
        <v>212</v>
      </c>
      <c r="AF599" s="124">
        <v>845</v>
      </c>
      <c r="AG599" s="125">
        <v>0.434</v>
      </c>
    </row>
    <row r="600" spans="1:33" x14ac:dyDescent="0.3">
      <c r="A600" s="123" t="s">
        <v>1199</v>
      </c>
      <c r="B600" s="121" t="s">
        <v>1200</v>
      </c>
      <c r="C600" s="121">
        <v>1</v>
      </c>
      <c r="D600" s="121">
        <v>0</v>
      </c>
      <c r="E600" s="124">
        <v>308</v>
      </c>
      <c r="F600" s="124">
        <v>240</v>
      </c>
      <c r="G600" s="124">
        <v>788</v>
      </c>
      <c r="H600" s="124">
        <v>131</v>
      </c>
      <c r="I600" s="124">
        <v>129</v>
      </c>
      <c r="J600" s="124">
        <v>103</v>
      </c>
      <c r="K600" s="124">
        <v>363</v>
      </c>
      <c r="L600" s="128">
        <v>0.4607</v>
      </c>
      <c r="M600" s="124">
        <v>72</v>
      </c>
      <c r="N600" s="125">
        <v>218.92699999999999</v>
      </c>
      <c r="O600" s="124">
        <v>1</v>
      </c>
      <c r="P600" s="125">
        <v>0.46899999999999997</v>
      </c>
      <c r="Q600" s="124">
        <v>113</v>
      </c>
      <c r="R600" s="124">
        <v>0</v>
      </c>
      <c r="S600" s="124">
        <v>0</v>
      </c>
      <c r="T600" s="124">
        <v>282</v>
      </c>
      <c r="U600" s="124">
        <v>271</v>
      </c>
      <c r="V600" s="124">
        <v>271</v>
      </c>
      <c r="W600" s="124">
        <v>824</v>
      </c>
      <c r="X600" s="124">
        <v>275</v>
      </c>
      <c r="Y600" s="124">
        <v>48</v>
      </c>
      <c r="Z600" s="124">
        <v>50</v>
      </c>
      <c r="AA600" s="124">
        <v>43</v>
      </c>
      <c r="AB600" s="124">
        <v>141</v>
      </c>
      <c r="AC600" s="124">
        <v>47</v>
      </c>
      <c r="AD600" s="128">
        <v>0.1711</v>
      </c>
      <c r="AE600" s="124">
        <v>27</v>
      </c>
      <c r="AF600" s="124">
        <v>213</v>
      </c>
      <c r="AG600" s="125">
        <v>0.88700000000000001</v>
      </c>
    </row>
    <row r="601" spans="1:33" x14ac:dyDescent="0.3">
      <c r="A601" s="123" t="s">
        <v>1201</v>
      </c>
      <c r="B601" s="121" t="s">
        <v>1202</v>
      </c>
      <c r="C601" s="121">
        <v>1</v>
      </c>
      <c r="D601" s="121">
        <v>0</v>
      </c>
      <c r="E601" s="124">
        <v>717</v>
      </c>
      <c r="F601" s="124">
        <v>587</v>
      </c>
      <c r="G601" s="124">
        <v>1881</v>
      </c>
      <c r="H601" s="124">
        <v>125</v>
      </c>
      <c r="I601" s="124">
        <v>156</v>
      </c>
      <c r="J601" s="124">
        <v>175</v>
      </c>
      <c r="K601" s="124">
        <v>456</v>
      </c>
      <c r="L601" s="128">
        <v>0.2424</v>
      </c>
      <c r="M601" s="124">
        <v>92</v>
      </c>
      <c r="N601" s="125">
        <v>63.021000000000001</v>
      </c>
      <c r="O601" s="124">
        <v>1</v>
      </c>
      <c r="P601" s="125">
        <v>0.308</v>
      </c>
      <c r="Q601" s="124">
        <v>181</v>
      </c>
      <c r="R601" s="124">
        <v>3</v>
      </c>
      <c r="S601" s="124">
        <v>1</v>
      </c>
      <c r="T601" s="124">
        <v>791</v>
      </c>
      <c r="U601" s="124">
        <v>763</v>
      </c>
      <c r="V601" s="124">
        <v>761</v>
      </c>
      <c r="W601" s="124">
        <v>2315</v>
      </c>
      <c r="X601" s="124">
        <v>772</v>
      </c>
      <c r="Y601" s="124">
        <v>74</v>
      </c>
      <c r="Z601" s="124">
        <v>57</v>
      </c>
      <c r="AA601" s="124">
        <v>64</v>
      </c>
      <c r="AB601" s="124">
        <v>195</v>
      </c>
      <c r="AC601" s="124">
        <v>65</v>
      </c>
      <c r="AD601" s="128">
        <v>8.4199999999999997E-2</v>
      </c>
      <c r="AE601" s="124">
        <v>32</v>
      </c>
      <c r="AF601" s="124">
        <v>308</v>
      </c>
      <c r="AG601" s="125">
        <v>0.52400000000000002</v>
      </c>
    </row>
    <row r="602" spans="1:33" x14ac:dyDescent="0.3">
      <c r="A602" s="123" t="s">
        <v>1203</v>
      </c>
      <c r="B602" s="121" t="s">
        <v>1204</v>
      </c>
      <c r="C602" s="121">
        <v>1</v>
      </c>
      <c r="D602" s="121">
        <v>0</v>
      </c>
      <c r="E602" s="124">
        <v>787</v>
      </c>
      <c r="F602" s="124">
        <v>615</v>
      </c>
      <c r="G602" s="124">
        <v>1869</v>
      </c>
      <c r="H602" s="124">
        <v>299</v>
      </c>
      <c r="I602" s="124">
        <v>349</v>
      </c>
      <c r="J602" s="124">
        <v>332</v>
      </c>
      <c r="K602" s="124">
        <v>980</v>
      </c>
      <c r="L602" s="128">
        <v>0.52429999999999999</v>
      </c>
      <c r="M602" s="124">
        <v>210</v>
      </c>
      <c r="N602" s="125">
        <v>205.399</v>
      </c>
      <c r="O602" s="124">
        <v>1</v>
      </c>
      <c r="P602" s="125">
        <v>0.432</v>
      </c>
      <c r="Q602" s="124">
        <v>266</v>
      </c>
      <c r="R602" s="124">
        <v>0</v>
      </c>
      <c r="S602" s="124">
        <v>0</v>
      </c>
      <c r="T602" s="124">
        <v>769</v>
      </c>
      <c r="U602" s="124">
        <v>746</v>
      </c>
      <c r="V602" s="124">
        <v>745</v>
      </c>
      <c r="W602" s="124">
        <v>2260</v>
      </c>
      <c r="X602" s="124">
        <v>753</v>
      </c>
      <c r="Y602" s="124">
        <v>128</v>
      </c>
      <c r="Z602" s="124">
        <v>96</v>
      </c>
      <c r="AA602" s="124">
        <v>124</v>
      </c>
      <c r="AB602" s="124">
        <v>348</v>
      </c>
      <c r="AC602" s="124">
        <v>116</v>
      </c>
      <c r="AD602" s="128">
        <v>0.154</v>
      </c>
      <c r="AE602" s="124">
        <v>62</v>
      </c>
      <c r="AF602" s="124">
        <v>539</v>
      </c>
      <c r="AG602" s="125">
        <v>0.876</v>
      </c>
    </row>
    <row r="603" spans="1:33" x14ac:dyDescent="0.3">
      <c r="A603" s="123" t="s">
        <v>1205</v>
      </c>
      <c r="B603" s="121" t="s">
        <v>1206</v>
      </c>
      <c r="C603" s="121">
        <v>1</v>
      </c>
      <c r="D603" s="121">
        <v>0</v>
      </c>
      <c r="E603" s="124">
        <v>3661</v>
      </c>
      <c r="F603" s="124">
        <v>2954</v>
      </c>
      <c r="G603" s="124">
        <v>9055</v>
      </c>
      <c r="H603" s="124">
        <v>1133</v>
      </c>
      <c r="I603" s="124">
        <v>1149</v>
      </c>
      <c r="J603" s="124">
        <v>1239</v>
      </c>
      <c r="K603" s="124">
        <v>3521</v>
      </c>
      <c r="L603" s="128">
        <v>0.38879999999999998</v>
      </c>
      <c r="M603" s="124">
        <v>747</v>
      </c>
      <c r="N603" s="125">
        <v>43.289000000000001</v>
      </c>
      <c r="O603" s="124">
        <v>1</v>
      </c>
      <c r="P603" s="125">
        <v>0</v>
      </c>
      <c r="Q603" s="124">
        <v>0</v>
      </c>
      <c r="R603" s="124">
        <v>28</v>
      </c>
      <c r="S603" s="124">
        <v>14</v>
      </c>
      <c r="T603" s="124">
        <v>3484</v>
      </c>
      <c r="U603" s="124">
        <v>3353</v>
      </c>
      <c r="V603" s="124">
        <v>3350</v>
      </c>
      <c r="W603" s="124">
        <v>10187</v>
      </c>
      <c r="X603" s="124">
        <v>3396</v>
      </c>
      <c r="Y603" s="124">
        <v>367</v>
      </c>
      <c r="Z603" s="124">
        <v>328</v>
      </c>
      <c r="AA603" s="124">
        <v>361</v>
      </c>
      <c r="AB603" s="124">
        <v>1056</v>
      </c>
      <c r="AC603" s="124">
        <v>352</v>
      </c>
      <c r="AD603" s="128">
        <v>0.1037</v>
      </c>
      <c r="AE603" s="124">
        <v>199</v>
      </c>
      <c r="AF603" s="124">
        <v>962</v>
      </c>
      <c r="AG603" s="125">
        <v>0.32500000000000001</v>
      </c>
    </row>
    <row r="604" spans="1:33" x14ac:dyDescent="0.3">
      <c r="A604" s="123" t="s">
        <v>1207</v>
      </c>
      <c r="B604" s="121" t="s">
        <v>1208</v>
      </c>
      <c r="C604" s="121">
        <v>1</v>
      </c>
      <c r="D604" s="121">
        <v>0</v>
      </c>
      <c r="E604" s="124">
        <v>341</v>
      </c>
      <c r="F604" s="124">
        <v>144</v>
      </c>
      <c r="G604" s="124">
        <v>457</v>
      </c>
      <c r="H604" s="124">
        <v>139</v>
      </c>
      <c r="I604" s="124">
        <v>125</v>
      </c>
      <c r="J604" s="124">
        <v>87</v>
      </c>
      <c r="K604" s="124">
        <v>351</v>
      </c>
      <c r="L604" s="128">
        <v>0.7681</v>
      </c>
      <c r="M604" s="124">
        <v>72</v>
      </c>
      <c r="N604" s="125">
        <v>0.86</v>
      </c>
      <c r="O604" s="124">
        <v>0</v>
      </c>
      <c r="P604" s="125">
        <v>0</v>
      </c>
      <c r="Q604" s="124">
        <v>0</v>
      </c>
      <c r="R604" s="124">
        <v>1</v>
      </c>
      <c r="S604" s="124">
        <v>0</v>
      </c>
      <c r="T604" s="124">
        <v>322</v>
      </c>
      <c r="U604" s="124">
        <v>310</v>
      </c>
      <c r="V604" s="124">
        <v>310</v>
      </c>
      <c r="W604" s="124">
        <v>942</v>
      </c>
      <c r="X604" s="124">
        <v>314</v>
      </c>
      <c r="Y604" s="124">
        <v>80</v>
      </c>
      <c r="Z604" s="124">
        <v>78</v>
      </c>
      <c r="AA604" s="124">
        <v>88</v>
      </c>
      <c r="AB604" s="124">
        <v>246</v>
      </c>
      <c r="AC604" s="124">
        <v>82</v>
      </c>
      <c r="AD604" s="128">
        <v>0.2611</v>
      </c>
      <c r="AE604" s="124">
        <v>24</v>
      </c>
      <c r="AF604" s="124">
        <v>98</v>
      </c>
      <c r="AG604" s="125">
        <v>0.68</v>
      </c>
    </row>
    <row r="605" spans="1:33" x14ac:dyDescent="0.3">
      <c r="A605" s="123" t="s">
        <v>1209</v>
      </c>
      <c r="B605" s="121" t="s">
        <v>1210</v>
      </c>
      <c r="C605" s="121">
        <v>1</v>
      </c>
      <c r="D605" s="121">
        <v>0</v>
      </c>
      <c r="E605" s="124">
        <v>737</v>
      </c>
      <c r="F605" s="124">
        <v>580</v>
      </c>
      <c r="G605" s="124">
        <v>1894</v>
      </c>
      <c r="H605" s="124">
        <v>383</v>
      </c>
      <c r="I605" s="124">
        <v>394</v>
      </c>
      <c r="J605" s="124">
        <v>359</v>
      </c>
      <c r="K605" s="124">
        <v>1136</v>
      </c>
      <c r="L605" s="128">
        <v>0.5998</v>
      </c>
      <c r="M605" s="124">
        <v>226</v>
      </c>
      <c r="N605" s="125">
        <v>169.90299999999999</v>
      </c>
      <c r="O605" s="124">
        <v>1</v>
      </c>
      <c r="P605" s="125">
        <v>0.42399999999999999</v>
      </c>
      <c r="Q605" s="124">
        <v>246</v>
      </c>
      <c r="R605" s="124">
        <v>3</v>
      </c>
      <c r="S605" s="124">
        <v>1</v>
      </c>
      <c r="T605" s="124">
        <v>783</v>
      </c>
      <c r="U605" s="124">
        <v>754</v>
      </c>
      <c r="V605" s="124">
        <v>753</v>
      </c>
      <c r="W605" s="124">
        <v>2290</v>
      </c>
      <c r="X605" s="124">
        <v>763</v>
      </c>
      <c r="Y605" s="124">
        <v>162</v>
      </c>
      <c r="Z605" s="124">
        <v>120</v>
      </c>
      <c r="AA605" s="124">
        <v>143</v>
      </c>
      <c r="AB605" s="124">
        <v>425</v>
      </c>
      <c r="AC605" s="124">
        <v>142</v>
      </c>
      <c r="AD605" s="128">
        <v>0.18559999999999999</v>
      </c>
      <c r="AE605" s="124">
        <v>70</v>
      </c>
      <c r="AF605" s="124">
        <v>545</v>
      </c>
      <c r="AG605" s="125">
        <v>0.93899999999999995</v>
      </c>
    </row>
    <row r="606" spans="1:33" x14ac:dyDescent="0.3">
      <c r="A606" s="123" t="s">
        <v>1211</v>
      </c>
      <c r="B606" s="121" t="s">
        <v>1212</v>
      </c>
      <c r="C606" s="121">
        <v>1</v>
      </c>
      <c r="D606" s="121">
        <v>0</v>
      </c>
      <c r="E606" s="124">
        <v>569</v>
      </c>
      <c r="F606" s="124">
        <v>484</v>
      </c>
      <c r="G606" s="124">
        <v>1409</v>
      </c>
      <c r="H606" s="124">
        <v>211</v>
      </c>
      <c r="I606" s="124">
        <v>243</v>
      </c>
      <c r="J606" s="124">
        <v>227</v>
      </c>
      <c r="K606" s="124">
        <v>681</v>
      </c>
      <c r="L606" s="128">
        <v>0.48330000000000001</v>
      </c>
      <c r="M606" s="124">
        <v>152</v>
      </c>
      <c r="N606" s="125">
        <v>62.295999999999999</v>
      </c>
      <c r="O606" s="124">
        <v>1</v>
      </c>
      <c r="P606" s="125">
        <v>0.33800000000000002</v>
      </c>
      <c r="Q606" s="124">
        <v>164</v>
      </c>
      <c r="R606" s="124">
        <v>0</v>
      </c>
      <c r="S606" s="124">
        <v>0</v>
      </c>
      <c r="T606" s="124">
        <v>488</v>
      </c>
      <c r="U606" s="124">
        <v>478</v>
      </c>
      <c r="V606" s="124">
        <v>472</v>
      </c>
      <c r="W606" s="124">
        <v>1438</v>
      </c>
      <c r="X606" s="124">
        <v>479</v>
      </c>
      <c r="Y606" s="124">
        <v>61</v>
      </c>
      <c r="Z606" s="124">
        <v>59</v>
      </c>
      <c r="AA606" s="124">
        <v>63</v>
      </c>
      <c r="AB606" s="124">
        <v>183</v>
      </c>
      <c r="AC606" s="124">
        <v>61</v>
      </c>
      <c r="AD606" s="128">
        <v>0.1273</v>
      </c>
      <c r="AE606" s="124">
        <v>40</v>
      </c>
      <c r="AF606" s="124">
        <v>357</v>
      </c>
      <c r="AG606" s="125">
        <v>0.73699999999999999</v>
      </c>
    </row>
    <row r="607" spans="1:33" x14ac:dyDescent="0.3">
      <c r="A607" s="123" t="s">
        <v>1213</v>
      </c>
      <c r="B607" s="121" t="s">
        <v>1214</v>
      </c>
      <c r="C607" s="121">
        <v>1</v>
      </c>
      <c r="D607" s="121">
        <v>0</v>
      </c>
      <c r="E607" s="124">
        <v>526</v>
      </c>
      <c r="F607" s="124">
        <v>446</v>
      </c>
      <c r="G607" s="124">
        <v>1257</v>
      </c>
      <c r="H607" s="124">
        <v>178</v>
      </c>
      <c r="I607" s="124">
        <v>196</v>
      </c>
      <c r="J607" s="124">
        <v>191</v>
      </c>
      <c r="K607" s="124">
        <v>565</v>
      </c>
      <c r="L607" s="128">
        <v>0.44950000000000001</v>
      </c>
      <c r="M607" s="124">
        <v>130</v>
      </c>
      <c r="N607" s="125">
        <v>108.53</v>
      </c>
      <c r="O607" s="124">
        <v>1</v>
      </c>
      <c r="P607" s="125">
        <v>0.41</v>
      </c>
      <c r="Q607" s="124">
        <v>183</v>
      </c>
      <c r="R607" s="124">
        <v>0</v>
      </c>
      <c r="S607" s="124">
        <v>0</v>
      </c>
      <c r="T607" s="124">
        <v>487</v>
      </c>
      <c r="U607" s="124">
        <v>477</v>
      </c>
      <c r="V607" s="124">
        <v>470</v>
      </c>
      <c r="W607" s="124">
        <v>1434</v>
      </c>
      <c r="X607" s="124">
        <v>478</v>
      </c>
      <c r="Y607" s="124">
        <v>58</v>
      </c>
      <c r="Z607" s="124">
        <v>36</v>
      </c>
      <c r="AA607" s="124">
        <v>49</v>
      </c>
      <c r="AB607" s="124">
        <v>143</v>
      </c>
      <c r="AC607" s="124">
        <v>48</v>
      </c>
      <c r="AD607" s="128">
        <v>9.9699999999999997E-2</v>
      </c>
      <c r="AE607" s="124">
        <v>29</v>
      </c>
      <c r="AF607" s="124">
        <v>343</v>
      </c>
      <c r="AG607" s="125">
        <v>0.76900000000000002</v>
      </c>
    </row>
    <row r="608" spans="1:33" x14ac:dyDescent="0.3">
      <c r="A608" s="123" t="s">
        <v>1215</v>
      </c>
      <c r="B608" s="121" t="s">
        <v>1216</v>
      </c>
      <c r="C608" s="121">
        <v>1</v>
      </c>
      <c r="D608" s="121">
        <v>1</v>
      </c>
      <c r="E608" s="124">
        <v>435</v>
      </c>
      <c r="F608" s="124">
        <v>359</v>
      </c>
      <c r="G608" s="124">
        <v>1108</v>
      </c>
      <c r="H608" s="124">
        <v>215</v>
      </c>
      <c r="I608" s="124">
        <v>212</v>
      </c>
      <c r="J608" s="124">
        <v>213</v>
      </c>
      <c r="K608" s="124">
        <v>640</v>
      </c>
      <c r="L608" s="128">
        <v>0.5776</v>
      </c>
      <c r="M608" s="124">
        <v>135</v>
      </c>
      <c r="N608" s="125">
        <v>3.129</v>
      </c>
      <c r="O608" s="124">
        <v>1</v>
      </c>
      <c r="P608" s="125">
        <v>0</v>
      </c>
      <c r="Q608" s="124">
        <v>0</v>
      </c>
      <c r="R608" s="124">
        <v>0</v>
      </c>
      <c r="S608" s="124">
        <v>0</v>
      </c>
      <c r="T608" s="124">
        <v>415</v>
      </c>
      <c r="U608" s="124">
        <v>407</v>
      </c>
      <c r="V608" s="124">
        <v>401</v>
      </c>
      <c r="W608" s="124">
        <v>1223</v>
      </c>
      <c r="X608" s="124">
        <v>408</v>
      </c>
      <c r="Y608" s="124">
        <v>75</v>
      </c>
      <c r="Z608" s="124">
        <v>69</v>
      </c>
      <c r="AA608" s="124">
        <v>71</v>
      </c>
      <c r="AB608" s="124">
        <v>215</v>
      </c>
      <c r="AC608" s="124">
        <v>72</v>
      </c>
      <c r="AD608" s="128">
        <v>0.17580000000000001</v>
      </c>
      <c r="AE608" s="124">
        <v>41</v>
      </c>
      <c r="AF608" s="124">
        <v>177</v>
      </c>
      <c r="AG608" s="125">
        <v>0.49299999999999999</v>
      </c>
    </row>
    <row r="609" spans="1:33" x14ac:dyDescent="0.3">
      <c r="A609" s="123" t="s">
        <v>1217</v>
      </c>
      <c r="B609" s="121" t="s">
        <v>1218</v>
      </c>
      <c r="C609" s="121">
        <v>1</v>
      </c>
      <c r="D609" s="121">
        <v>0</v>
      </c>
      <c r="E609" s="124">
        <v>1140</v>
      </c>
      <c r="F609" s="124">
        <v>954</v>
      </c>
      <c r="G609" s="124">
        <v>2917</v>
      </c>
      <c r="H609" s="124">
        <v>465</v>
      </c>
      <c r="I609" s="124">
        <v>509</v>
      </c>
      <c r="J609" s="124">
        <v>522</v>
      </c>
      <c r="K609" s="124">
        <v>1496</v>
      </c>
      <c r="L609" s="128">
        <v>0.51290000000000002</v>
      </c>
      <c r="M609" s="124">
        <v>318</v>
      </c>
      <c r="N609" s="125">
        <v>83.578000000000003</v>
      </c>
      <c r="O609" s="124">
        <v>1</v>
      </c>
      <c r="P609" s="125">
        <v>0.26600000000000001</v>
      </c>
      <c r="Q609" s="124">
        <v>254</v>
      </c>
      <c r="R609" s="124">
        <v>0</v>
      </c>
      <c r="S609" s="124">
        <v>0</v>
      </c>
      <c r="T609" s="124">
        <v>1057</v>
      </c>
      <c r="U609" s="124">
        <v>1035</v>
      </c>
      <c r="V609" s="124">
        <v>1021</v>
      </c>
      <c r="W609" s="124">
        <v>3113</v>
      </c>
      <c r="X609" s="124">
        <v>1038</v>
      </c>
      <c r="Y609" s="124">
        <v>228</v>
      </c>
      <c r="Z609" s="124">
        <v>202</v>
      </c>
      <c r="AA609" s="124">
        <v>180</v>
      </c>
      <c r="AB609" s="124">
        <v>610</v>
      </c>
      <c r="AC609" s="124">
        <v>203</v>
      </c>
      <c r="AD609" s="128">
        <v>0.19600000000000001</v>
      </c>
      <c r="AE609" s="124">
        <v>122</v>
      </c>
      <c r="AF609" s="124">
        <v>695</v>
      </c>
      <c r="AG609" s="125">
        <v>0.72799999999999998</v>
      </c>
    </row>
    <row r="610" spans="1:33" x14ac:dyDescent="0.3">
      <c r="A610" s="123" t="s">
        <v>1219</v>
      </c>
      <c r="B610" s="121" t="s">
        <v>1220</v>
      </c>
      <c r="C610" s="121">
        <v>1</v>
      </c>
      <c r="D610" s="121">
        <v>0</v>
      </c>
      <c r="E610" s="124">
        <v>1026</v>
      </c>
      <c r="F610" s="124">
        <v>836</v>
      </c>
      <c r="G610" s="124">
        <v>2544</v>
      </c>
      <c r="H610" s="124">
        <v>293</v>
      </c>
      <c r="I610" s="124">
        <v>309</v>
      </c>
      <c r="J610" s="124">
        <v>319</v>
      </c>
      <c r="K610" s="124">
        <v>921</v>
      </c>
      <c r="L610" s="128">
        <v>0.36199999999999999</v>
      </c>
      <c r="M610" s="124">
        <v>197</v>
      </c>
      <c r="N610" s="125">
        <v>99.138999999999996</v>
      </c>
      <c r="O610" s="124">
        <v>1</v>
      </c>
      <c r="P610" s="125">
        <v>0.32500000000000001</v>
      </c>
      <c r="Q610" s="124">
        <v>272</v>
      </c>
      <c r="R610" s="124">
        <v>9</v>
      </c>
      <c r="S610" s="124">
        <v>4</v>
      </c>
      <c r="T610" s="124">
        <v>967</v>
      </c>
      <c r="U610" s="124">
        <v>947</v>
      </c>
      <c r="V610" s="124">
        <v>934</v>
      </c>
      <c r="W610" s="124">
        <v>2848</v>
      </c>
      <c r="X610" s="124">
        <v>949</v>
      </c>
      <c r="Y610" s="124">
        <v>77</v>
      </c>
      <c r="Z610" s="124">
        <v>59</v>
      </c>
      <c r="AA610" s="124">
        <v>84</v>
      </c>
      <c r="AB610" s="124">
        <v>220</v>
      </c>
      <c r="AC610" s="124">
        <v>73</v>
      </c>
      <c r="AD610" s="128">
        <v>7.7200000000000005E-2</v>
      </c>
      <c r="AE610" s="124">
        <v>42</v>
      </c>
      <c r="AF610" s="124">
        <v>517</v>
      </c>
      <c r="AG610" s="125">
        <v>0.61799999999999999</v>
      </c>
    </row>
    <row r="611" spans="1:33" x14ac:dyDescent="0.3">
      <c r="A611" s="123" t="s">
        <v>1221</v>
      </c>
      <c r="B611" s="121" t="s">
        <v>1222</v>
      </c>
      <c r="C611" s="121">
        <v>1</v>
      </c>
      <c r="D611" s="121">
        <v>0</v>
      </c>
      <c r="E611" s="124">
        <v>450</v>
      </c>
      <c r="F611" s="124">
        <v>341</v>
      </c>
      <c r="G611" s="124">
        <v>1096</v>
      </c>
      <c r="H611" s="124">
        <v>187</v>
      </c>
      <c r="I611" s="124">
        <v>187</v>
      </c>
      <c r="J611" s="124">
        <v>163</v>
      </c>
      <c r="K611" s="124">
        <v>537</v>
      </c>
      <c r="L611" s="128">
        <v>0.49</v>
      </c>
      <c r="M611" s="124">
        <v>109</v>
      </c>
      <c r="N611" s="125">
        <v>60.225999999999999</v>
      </c>
      <c r="O611" s="124">
        <v>1</v>
      </c>
      <c r="P611" s="125">
        <v>0.379</v>
      </c>
      <c r="Q611" s="124">
        <v>129</v>
      </c>
      <c r="R611" s="124">
        <v>0</v>
      </c>
      <c r="S611" s="124">
        <v>0</v>
      </c>
      <c r="T611" s="124">
        <v>439</v>
      </c>
      <c r="U611" s="124">
        <v>430</v>
      </c>
      <c r="V611" s="124">
        <v>425</v>
      </c>
      <c r="W611" s="124">
        <v>1294</v>
      </c>
      <c r="X611" s="124">
        <v>431</v>
      </c>
      <c r="Y611" s="124">
        <v>79</v>
      </c>
      <c r="Z611" s="124">
        <v>37</v>
      </c>
      <c r="AA611" s="124">
        <v>56</v>
      </c>
      <c r="AB611" s="124">
        <v>172</v>
      </c>
      <c r="AC611" s="124">
        <v>57</v>
      </c>
      <c r="AD611" s="128">
        <v>0.13289999999999999</v>
      </c>
      <c r="AE611" s="124">
        <v>29</v>
      </c>
      <c r="AF611" s="124">
        <v>268</v>
      </c>
      <c r="AG611" s="125">
        <v>0.78500000000000003</v>
      </c>
    </row>
    <row r="612" spans="1:33" x14ac:dyDescent="0.3">
      <c r="A612" s="123" t="s">
        <v>1223</v>
      </c>
      <c r="B612" s="121" t="s">
        <v>1224</v>
      </c>
      <c r="C612" s="121">
        <v>1</v>
      </c>
      <c r="D612" s="121">
        <v>0</v>
      </c>
      <c r="E612" s="124">
        <v>2624</v>
      </c>
      <c r="F612" s="124">
        <v>2040</v>
      </c>
      <c r="G612" s="124">
        <v>6316</v>
      </c>
      <c r="H612" s="124">
        <v>1015</v>
      </c>
      <c r="I612" s="124">
        <v>976</v>
      </c>
      <c r="J612" s="124">
        <v>968</v>
      </c>
      <c r="K612" s="124">
        <v>2959</v>
      </c>
      <c r="L612" s="128">
        <v>0.46850000000000003</v>
      </c>
      <c r="M612" s="124">
        <v>621</v>
      </c>
      <c r="N612" s="125">
        <v>52.88</v>
      </c>
      <c r="O612" s="124">
        <v>1</v>
      </c>
      <c r="P612" s="125">
        <v>0</v>
      </c>
      <c r="Q612" s="124">
        <v>0</v>
      </c>
      <c r="R612" s="124">
        <v>0</v>
      </c>
      <c r="S612" s="124">
        <v>0</v>
      </c>
      <c r="T612" s="124">
        <v>2194</v>
      </c>
      <c r="U612" s="124">
        <v>2148</v>
      </c>
      <c r="V612" s="124">
        <v>2119</v>
      </c>
      <c r="W612" s="124">
        <v>6461</v>
      </c>
      <c r="X612" s="124">
        <v>2154</v>
      </c>
      <c r="Y612" s="124">
        <v>414</v>
      </c>
      <c r="Z612" s="124">
        <v>321</v>
      </c>
      <c r="AA612" s="124">
        <v>347</v>
      </c>
      <c r="AB612" s="124">
        <v>1082</v>
      </c>
      <c r="AC612" s="124">
        <v>361</v>
      </c>
      <c r="AD612" s="128">
        <v>0.16750000000000001</v>
      </c>
      <c r="AE612" s="124">
        <v>222</v>
      </c>
      <c r="AF612" s="124">
        <v>844</v>
      </c>
      <c r="AG612" s="125">
        <v>0.41299999999999998</v>
      </c>
    </row>
    <row r="613" spans="1:33" x14ac:dyDescent="0.3">
      <c r="A613" s="123" t="s">
        <v>1225</v>
      </c>
      <c r="B613" s="121" t="s">
        <v>1226</v>
      </c>
      <c r="C613" s="121">
        <v>1</v>
      </c>
      <c r="D613" s="121">
        <v>0</v>
      </c>
      <c r="E613" s="124">
        <v>82</v>
      </c>
      <c r="F613" s="124">
        <v>27</v>
      </c>
      <c r="G613" s="124">
        <v>117</v>
      </c>
      <c r="H613" s="124">
        <v>26</v>
      </c>
      <c r="I613" s="124">
        <v>25</v>
      </c>
      <c r="J613" s="124">
        <v>22</v>
      </c>
      <c r="K613" s="124">
        <v>73</v>
      </c>
      <c r="L613" s="128">
        <v>0.62390000000000001</v>
      </c>
      <c r="M613" s="124">
        <v>11</v>
      </c>
      <c r="N613" s="125">
        <v>36.695999999999998</v>
      </c>
      <c r="O613" s="124">
        <v>0</v>
      </c>
      <c r="P613" s="125">
        <v>0.47599999999999998</v>
      </c>
      <c r="Q613" s="124">
        <v>0</v>
      </c>
      <c r="R613" s="124">
        <v>0</v>
      </c>
      <c r="S613" s="124">
        <v>0</v>
      </c>
      <c r="T613" s="124">
        <v>89</v>
      </c>
      <c r="U613" s="124">
        <v>87</v>
      </c>
      <c r="V613" s="124">
        <v>86</v>
      </c>
      <c r="W613" s="124">
        <v>262</v>
      </c>
      <c r="X613" s="124">
        <v>87</v>
      </c>
      <c r="Y613" s="124">
        <v>12</v>
      </c>
      <c r="Z613" s="124">
        <v>13</v>
      </c>
      <c r="AA613" s="124">
        <v>11</v>
      </c>
      <c r="AB613" s="124">
        <v>36</v>
      </c>
      <c r="AC613" s="124">
        <v>12</v>
      </c>
      <c r="AD613" s="128">
        <v>0.13739999999999999</v>
      </c>
      <c r="AE613" s="124">
        <v>2</v>
      </c>
      <c r="AF613" s="124">
        <v>14</v>
      </c>
      <c r="AG613" s="125">
        <v>0.51800000000000002</v>
      </c>
    </row>
    <row r="614" spans="1:33" x14ac:dyDescent="0.3">
      <c r="A614" s="123" t="s">
        <v>1227</v>
      </c>
      <c r="B614" s="121" t="s">
        <v>1228</v>
      </c>
      <c r="C614" s="121">
        <v>1</v>
      </c>
      <c r="D614" s="121">
        <v>0</v>
      </c>
      <c r="E614" s="124">
        <v>652</v>
      </c>
      <c r="F614" s="124">
        <v>514</v>
      </c>
      <c r="G614" s="124">
        <v>1592</v>
      </c>
      <c r="H614" s="124">
        <v>255</v>
      </c>
      <c r="I614" s="124">
        <v>305</v>
      </c>
      <c r="J614" s="124">
        <v>282</v>
      </c>
      <c r="K614" s="124">
        <v>842</v>
      </c>
      <c r="L614" s="128">
        <v>0.52890000000000004</v>
      </c>
      <c r="M614" s="124">
        <v>177</v>
      </c>
      <c r="N614" s="125">
        <v>81.566000000000003</v>
      </c>
      <c r="O614" s="124">
        <v>1</v>
      </c>
      <c r="P614" s="125">
        <v>0.36699999999999999</v>
      </c>
      <c r="Q614" s="124">
        <v>189</v>
      </c>
      <c r="R614" s="124">
        <v>7</v>
      </c>
      <c r="S614" s="124">
        <v>3</v>
      </c>
      <c r="T614" s="124">
        <v>578</v>
      </c>
      <c r="U614" s="124">
        <v>566</v>
      </c>
      <c r="V614" s="124">
        <v>559</v>
      </c>
      <c r="W614" s="124">
        <v>1703</v>
      </c>
      <c r="X614" s="124">
        <v>568</v>
      </c>
      <c r="Y614" s="124">
        <v>126</v>
      </c>
      <c r="Z614" s="124">
        <v>105</v>
      </c>
      <c r="AA614" s="124">
        <v>82</v>
      </c>
      <c r="AB614" s="124">
        <v>313</v>
      </c>
      <c r="AC614" s="124">
        <v>104</v>
      </c>
      <c r="AD614" s="128">
        <v>0.18379999999999999</v>
      </c>
      <c r="AE614" s="124">
        <v>61</v>
      </c>
      <c r="AF614" s="124">
        <v>432</v>
      </c>
      <c r="AG614" s="125">
        <v>0.84</v>
      </c>
    </row>
    <row r="615" spans="1:33" x14ac:dyDescent="0.3">
      <c r="A615" s="123" t="s">
        <v>1229</v>
      </c>
      <c r="B615" s="121" t="s">
        <v>1230</v>
      </c>
      <c r="C615" s="121">
        <v>1</v>
      </c>
      <c r="D615" s="121">
        <v>0</v>
      </c>
      <c r="E615" s="124">
        <v>961</v>
      </c>
      <c r="F615" s="124">
        <v>746</v>
      </c>
      <c r="G615" s="124">
        <v>2397</v>
      </c>
      <c r="H615" s="124">
        <v>314</v>
      </c>
      <c r="I615" s="124">
        <v>415</v>
      </c>
      <c r="J615" s="124">
        <v>366</v>
      </c>
      <c r="K615" s="124">
        <v>1095</v>
      </c>
      <c r="L615" s="128">
        <v>0.45679999999999998</v>
      </c>
      <c r="M615" s="124">
        <v>222</v>
      </c>
      <c r="N615" s="125">
        <v>103.922</v>
      </c>
      <c r="O615" s="124">
        <v>1</v>
      </c>
      <c r="P615" s="125">
        <v>0.35</v>
      </c>
      <c r="Q615" s="124">
        <v>261</v>
      </c>
      <c r="R615" s="124">
        <v>0</v>
      </c>
      <c r="S615" s="124">
        <v>0</v>
      </c>
      <c r="T615" s="124">
        <v>873</v>
      </c>
      <c r="U615" s="124">
        <v>855</v>
      </c>
      <c r="V615" s="124">
        <v>844</v>
      </c>
      <c r="W615" s="124">
        <v>2572</v>
      </c>
      <c r="X615" s="124">
        <v>857</v>
      </c>
      <c r="Y615" s="124">
        <v>110</v>
      </c>
      <c r="Z615" s="124">
        <v>102</v>
      </c>
      <c r="AA615" s="124">
        <v>96</v>
      </c>
      <c r="AB615" s="124">
        <v>308</v>
      </c>
      <c r="AC615" s="124">
        <v>103</v>
      </c>
      <c r="AD615" s="128">
        <v>0.1198</v>
      </c>
      <c r="AE615" s="124">
        <v>58</v>
      </c>
      <c r="AF615" s="124">
        <v>542</v>
      </c>
      <c r="AG615" s="125">
        <v>0.72599999999999998</v>
      </c>
    </row>
    <row r="616" spans="1:33" x14ac:dyDescent="0.3">
      <c r="A616" s="123" t="s">
        <v>1231</v>
      </c>
      <c r="B616" s="121" t="s">
        <v>1232</v>
      </c>
      <c r="C616" s="121">
        <v>1</v>
      </c>
      <c r="D616" s="121">
        <v>0</v>
      </c>
      <c r="E616" s="124">
        <v>809</v>
      </c>
      <c r="F616" s="124">
        <v>655</v>
      </c>
      <c r="G616" s="124">
        <v>2012</v>
      </c>
      <c r="H616" s="124">
        <v>395</v>
      </c>
      <c r="I616" s="124">
        <v>415</v>
      </c>
      <c r="J616" s="124">
        <v>375</v>
      </c>
      <c r="K616" s="124">
        <v>1185</v>
      </c>
      <c r="L616" s="128">
        <v>0.58899999999999997</v>
      </c>
      <c r="M616" s="124">
        <v>251</v>
      </c>
      <c r="N616" s="125">
        <v>122.971</v>
      </c>
      <c r="O616" s="124">
        <v>1</v>
      </c>
      <c r="P616" s="125">
        <v>0.38600000000000001</v>
      </c>
      <c r="Q616" s="124">
        <v>253</v>
      </c>
      <c r="R616" s="124">
        <v>0</v>
      </c>
      <c r="S616" s="124">
        <v>0</v>
      </c>
      <c r="T616" s="124">
        <v>766</v>
      </c>
      <c r="U616" s="124">
        <v>750</v>
      </c>
      <c r="V616" s="124">
        <v>740</v>
      </c>
      <c r="W616" s="124">
        <v>2256</v>
      </c>
      <c r="X616" s="124">
        <v>752</v>
      </c>
      <c r="Y616" s="124">
        <v>172</v>
      </c>
      <c r="Z616" s="124">
        <v>135</v>
      </c>
      <c r="AA616" s="124">
        <v>139</v>
      </c>
      <c r="AB616" s="124">
        <v>446</v>
      </c>
      <c r="AC616" s="124">
        <v>149</v>
      </c>
      <c r="AD616" s="128">
        <v>0.19769999999999999</v>
      </c>
      <c r="AE616" s="124">
        <v>84</v>
      </c>
      <c r="AF616" s="124">
        <v>589</v>
      </c>
      <c r="AG616" s="125">
        <v>0.89900000000000002</v>
      </c>
    </row>
    <row r="617" spans="1:33" x14ac:dyDescent="0.3">
      <c r="A617" s="123" t="s">
        <v>1233</v>
      </c>
      <c r="B617" s="121" t="s">
        <v>1234</v>
      </c>
      <c r="C617" s="121">
        <v>1</v>
      </c>
      <c r="D617" s="121">
        <v>0</v>
      </c>
      <c r="E617" s="124">
        <v>2251</v>
      </c>
      <c r="F617" s="124">
        <v>1796</v>
      </c>
      <c r="G617" s="124">
        <v>5429</v>
      </c>
      <c r="H617" s="124">
        <v>1034</v>
      </c>
      <c r="I617" s="124">
        <v>1128</v>
      </c>
      <c r="J617" s="124">
        <v>1057</v>
      </c>
      <c r="K617" s="124">
        <v>3219</v>
      </c>
      <c r="L617" s="128">
        <v>0.59289999999999998</v>
      </c>
      <c r="M617" s="124">
        <v>692</v>
      </c>
      <c r="N617" s="125">
        <v>60.697000000000003</v>
      </c>
      <c r="O617" s="124">
        <v>1</v>
      </c>
      <c r="P617" s="125">
        <v>0</v>
      </c>
      <c r="Q617" s="124">
        <v>0</v>
      </c>
      <c r="R617" s="124">
        <v>27</v>
      </c>
      <c r="S617" s="124">
        <v>14</v>
      </c>
      <c r="T617" s="124">
        <v>2174</v>
      </c>
      <c r="U617" s="124">
        <v>2128</v>
      </c>
      <c r="V617" s="124">
        <v>2134</v>
      </c>
      <c r="W617" s="124">
        <v>6436</v>
      </c>
      <c r="X617" s="124">
        <v>2145</v>
      </c>
      <c r="Y617" s="124">
        <v>346</v>
      </c>
      <c r="Z617" s="124">
        <v>318</v>
      </c>
      <c r="AA617" s="124">
        <v>291</v>
      </c>
      <c r="AB617" s="124">
        <v>955</v>
      </c>
      <c r="AC617" s="124">
        <v>318</v>
      </c>
      <c r="AD617" s="128">
        <v>0.1484</v>
      </c>
      <c r="AE617" s="124">
        <v>173</v>
      </c>
      <c r="AF617" s="124">
        <v>880</v>
      </c>
      <c r="AG617" s="125">
        <v>0.48899999999999999</v>
      </c>
    </row>
    <row r="618" spans="1:33" x14ac:dyDescent="0.3">
      <c r="A618" s="123" t="s">
        <v>1235</v>
      </c>
      <c r="B618" s="121" t="s">
        <v>1236</v>
      </c>
      <c r="C618" s="121">
        <v>1</v>
      </c>
      <c r="D618" s="121">
        <v>0</v>
      </c>
      <c r="E618" s="124">
        <v>919</v>
      </c>
      <c r="F618" s="124">
        <v>694</v>
      </c>
      <c r="G618" s="124">
        <v>2188</v>
      </c>
      <c r="H618" s="124">
        <v>428</v>
      </c>
      <c r="I618" s="124">
        <v>436</v>
      </c>
      <c r="J618" s="124">
        <v>473</v>
      </c>
      <c r="K618" s="124">
        <v>1337</v>
      </c>
      <c r="L618" s="128">
        <v>0.61109999999999998</v>
      </c>
      <c r="M618" s="124">
        <v>276</v>
      </c>
      <c r="N618" s="125">
        <v>89.251999999999995</v>
      </c>
      <c r="O618" s="124">
        <v>1</v>
      </c>
      <c r="P618" s="125">
        <v>0.33800000000000002</v>
      </c>
      <c r="Q618" s="124">
        <v>235</v>
      </c>
      <c r="R618" s="124">
        <v>15</v>
      </c>
      <c r="S618" s="124">
        <v>7</v>
      </c>
      <c r="T618" s="124">
        <v>1032</v>
      </c>
      <c r="U618" s="124">
        <v>1011</v>
      </c>
      <c r="V618" s="124">
        <v>1013</v>
      </c>
      <c r="W618" s="124">
        <v>3056</v>
      </c>
      <c r="X618" s="124">
        <v>1019</v>
      </c>
      <c r="Y618" s="124">
        <v>182</v>
      </c>
      <c r="Z618" s="124">
        <v>170</v>
      </c>
      <c r="AA618" s="124">
        <v>148</v>
      </c>
      <c r="AB618" s="124">
        <v>500</v>
      </c>
      <c r="AC618" s="124">
        <v>167</v>
      </c>
      <c r="AD618" s="128">
        <v>0.1636</v>
      </c>
      <c r="AE618" s="124">
        <v>74</v>
      </c>
      <c r="AF618" s="124">
        <v>594</v>
      </c>
      <c r="AG618" s="125">
        <v>0.85499999999999998</v>
      </c>
    </row>
    <row r="619" spans="1:33" x14ac:dyDescent="0.3">
      <c r="A619" s="123" t="s">
        <v>1237</v>
      </c>
      <c r="B619" s="121" t="s">
        <v>1238</v>
      </c>
      <c r="C619" s="121">
        <v>1</v>
      </c>
      <c r="D619" s="121">
        <v>0</v>
      </c>
      <c r="E619" s="124">
        <v>1082</v>
      </c>
      <c r="F619" s="124">
        <v>894</v>
      </c>
      <c r="G619" s="124">
        <v>2479</v>
      </c>
      <c r="H619" s="124">
        <v>555</v>
      </c>
      <c r="I619" s="124">
        <v>583</v>
      </c>
      <c r="J619" s="124">
        <v>598</v>
      </c>
      <c r="K619" s="124">
        <v>1736</v>
      </c>
      <c r="L619" s="128">
        <v>0.70030000000000003</v>
      </c>
      <c r="M619" s="124">
        <v>407</v>
      </c>
      <c r="N619" s="125">
        <v>57.921999999999997</v>
      </c>
      <c r="O619" s="124">
        <v>1</v>
      </c>
      <c r="P619" s="125">
        <v>0.188</v>
      </c>
      <c r="Q619" s="124">
        <v>168</v>
      </c>
      <c r="R619" s="124">
        <v>0</v>
      </c>
      <c r="S619" s="124">
        <v>0</v>
      </c>
      <c r="T619" s="124">
        <v>1086</v>
      </c>
      <c r="U619" s="124">
        <v>1064</v>
      </c>
      <c r="V619" s="124">
        <v>1066</v>
      </c>
      <c r="W619" s="124">
        <v>3216</v>
      </c>
      <c r="X619" s="124">
        <v>1072</v>
      </c>
      <c r="Y619" s="124">
        <v>237</v>
      </c>
      <c r="Z619" s="124">
        <v>278</v>
      </c>
      <c r="AA619" s="124">
        <v>210</v>
      </c>
      <c r="AB619" s="124">
        <v>725</v>
      </c>
      <c r="AC619" s="124">
        <v>242</v>
      </c>
      <c r="AD619" s="128">
        <v>0.22539999999999999</v>
      </c>
      <c r="AE619" s="124">
        <v>131</v>
      </c>
      <c r="AF619" s="124">
        <v>707</v>
      </c>
      <c r="AG619" s="125">
        <v>0.79</v>
      </c>
    </row>
    <row r="620" spans="1:33" x14ac:dyDescent="0.3">
      <c r="A620" s="123" t="s">
        <v>1239</v>
      </c>
      <c r="B620" s="121" t="s">
        <v>1240</v>
      </c>
      <c r="C620" s="121">
        <v>1</v>
      </c>
      <c r="D620" s="121">
        <v>0</v>
      </c>
      <c r="E620" s="124">
        <v>770</v>
      </c>
      <c r="F620" s="124">
        <v>577</v>
      </c>
      <c r="G620" s="124">
        <v>1810</v>
      </c>
      <c r="H620" s="124">
        <v>299</v>
      </c>
      <c r="I620" s="124">
        <v>318</v>
      </c>
      <c r="J620" s="124">
        <v>300</v>
      </c>
      <c r="K620" s="124">
        <v>917</v>
      </c>
      <c r="L620" s="128">
        <v>0.50660000000000005</v>
      </c>
      <c r="M620" s="124">
        <v>190</v>
      </c>
      <c r="N620" s="125">
        <v>42.058</v>
      </c>
      <c r="O620" s="124">
        <v>1</v>
      </c>
      <c r="P620" s="125">
        <v>0.221</v>
      </c>
      <c r="Q620" s="124">
        <v>128</v>
      </c>
      <c r="R620" s="124">
        <v>6</v>
      </c>
      <c r="S620" s="124">
        <v>3</v>
      </c>
      <c r="T620" s="124">
        <v>847</v>
      </c>
      <c r="U620" s="124">
        <v>830</v>
      </c>
      <c r="V620" s="124">
        <v>831</v>
      </c>
      <c r="W620" s="124">
        <v>2508</v>
      </c>
      <c r="X620" s="124">
        <v>836</v>
      </c>
      <c r="Y620" s="124">
        <v>92</v>
      </c>
      <c r="Z620" s="124">
        <v>82</v>
      </c>
      <c r="AA620" s="124">
        <v>85</v>
      </c>
      <c r="AB620" s="124">
        <v>259</v>
      </c>
      <c r="AC620" s="124">
        <v>86</v>
      </c>
      <c r="AD620" s="128">
        <v>0.1033</v>
      </c>
      <c r="AE620" s="124">
        <v>39</v>
      </c>
      <c r="AF620" s="124">
        <v>361</v>
      </c>
      <c r="AG620" s="125">
        <v>0.625</v>
      </c>
    </row>
    <row r="621" spans="1:33" x14ac:dyDescent="0.3">
      <c r="A621" s="123" t="s">
        <v>1241</v>
      </c>
      <c r="B621" s="121" t="s">
        <v>1242</v>
      </c>
      <c r="C621" s="121">
        <v>1</v>
      </c>
      <c r="D621" s="121">
        <v>0</v>
      </c>
      <c r="E621" s="124">
        <v>2422</v>
      </c>
      <c r="F621" s="124">
        <v>2038</v>
      </c>
      <c r="G621" s="124">
        <v>6073</v>
      </c>
      <c r="H621" s="124">
        <v>728</v>
      </c>
      <c r="I621" s="124">
        <v>821</v>
      </c>
      <c r="J621" s="124">
        <v>777</v>
      </c>
      <c r="K621" s="124">
        <v>2326</v>
      </c>
      <c r="L621" s="128">
        <v>0.38300000000000001</v>
      </c>
      <c r="M621" s="124">
        <v>507</v>
      </c>
      <c r="N621" s="125">
        <v>60.444000000000003</v>
      </c>
      <c r="O621" s="124">
        <v>1</v>
      </c>
      <c r="P621" s="125">
        <v>0</v>
      </c>
      <c r="Q621" s="124">
        <v>0</v>
      </c>
      <c r="R621" s="124">
        <v>20</v>
      </c>
      <c r="S621" s="124">
        <v>10</v>
      </c>
      <c r="T621" s="124">
        <v>2375</v>
      </c>
      <c r="U621" s="124">
        <v>2326</v>
      </c>
      <c r="V621" s="124">
        <v>2331</v>
      </c>
      <c r="W621" s="124">
        <v>7032</v>
      </c>
      <c r="X621" s="124">
        <v>2344</v>
      </c>
      <c r="Y621" s="124">
        <v>175</v>
      </c>
      <c r="Z621" s="124">
        <v>198</v>
      </c>
      <c r="AA621" s="124">
        <v>183</v>
      </c>
      <c r="AB621" s="124">
        <v>556</v>
      </c>
      <c r="AC621" s="124">
        <v>185</v>
      </c>
      <c r="AD621" s="128">
        <v>7.9100000000000004E-2</v>
      </c>
      <c r="AE621" s="124">
        <v>105</v>
      </c>
      <c r="AF621" s="124">
        <v>624</v>
      </c>
      <c r="AG621" s="125">
        <v>0.30599999999999999</v>
      </c>
    </row>
    <row r="622" spans="1:33" x14ac:dyDescent="0.3">
      <c r="A622" s="123" t="s">
        <v>1243</v>
      </c>
      <c r="B622" s="121" t="s">
        <v>1244</v>
      </c>
      <c r="C622" s="121">
        <v>1</v>
      </c>
      <c r="D622" s="121">
        <v>0</v>
      </c>
      <c r="E622" s="124">
        <v>1982</v>
      </c>
      <c r="F622" s="124">
        <v>1594</v>
      </c>
      <c r="G622" s="124">
        <v>5070</v>
      </c>
      <c r="H622" s="124">
        <v>764</v>
      </c>
      <c r="I622" s="124">
        <v>771</v>
      </c>
      <c r="J622" s="124">
        <v>764</v>
      </c>
      <c r="K622" s="124">
        <v>2299</v>
      </c>
      <c r="L622" s="128">
        <v>0.45350000000000001</v>
      </c>
      <c r="M622" s="124">
        <v>470</v>
      </c>
      <c r="N622" s="125">
        <v>48.540999999999997</v>
      </c>
      <c r="O622" s="124">
        <v>1</v>
      </c>
      <c r="P622" s="125">
        <v>0</v>
      </c>
      <c r="Q622" s="124">
        <v>0</v>
      </c>
      <c r="R622" s="124">
        <v>13</v>
      </c>
      <c r="S622" s="124">
        <v>6</v>
      </c>
      <c r="T622" s="124">
        <v>1929</v>
      </c>
      <c r="U622" s="124">
        <v>1889</v>
      </c>
      <c r="V622" s="124">
        <v>1892</v>
      </c>
      <c r="W622" s="124">
        <v>5710</v>
      </c>
      <c r="X622" s="124">
        <v>1903</v>
      </c>
      <c r="Y622" s="124">
        <v>228</v>
      </c>
      <c r="Z622" s="124">
        <v>158</v>
      </c>
      <c r="AA622" s="124">
        <v>181</v>
      </c>
      <c r="AB622" s="124">
        <v>567</v>
      </c>
      <c r="AC622" s="124">
        <v>189</v>
      </c>
      <c r="AD622" s="128">
        <v>9.9299999999999999E-2</v>
      </c>
      <c r="AE622" s="124">
        <v>103</v>
      </c>
      <c r="AF622" s="124">
        <v>581</v>
      </c>
      <c r="AG622" s="125">
        <v>0.36399999999999999</v>
      </c>
    </row>
    <row r="623" spans="1:33" x14ac:dyDescent="0.3">
      <c r="A623" s="123" t="s">
        <v>1245</v>
      </c>
      <c r="B623" s="121" t="s">
        <v>1246</v>
      </c>
      <c r="C623" s="121">
        <v>1</v>
      </c>
      <c r="D623" s="121">
        <v>0</v>
      </c>
      <c r="E623" s="124">
        <v>971</v>
      </c>
      <c r="F623" s="124">
        <v>788</v>
      </c>
      <c r="G623" s="124">
        <v>2428</v>
      </c>
      <c r="H623" s="124">
        <v>275</v>
      </c>
      <c r="I623" s="124">
        <v>275</v>
      </c>
      <c r="J623" s="124">
        <v>253</v>
      </c>
      <c r="K623" s="124">
        <v>803</v>
      </c>
      <c r="L623" s="128">
        <v>0.33069999999999999</v>
      </c>
      <c r="M623" s="124">
        <v>169</v>
      </c>
      <c r="N623" s="125">
        <v>16.494</v>
      </c>
      <c r="O623" s="124">
        <v>1</v>
      </c>
      <c r="P623" s="125">
        <v>0</v>
      </c>
      <c r="Q623" s="124">
        <v>0</v>
      </c>
      <c r="R623" s="124">
        <v>8</v>
      </c>
      <c r="S623" s="124">
        <v>4</v>
      </c>
      <c r="T623" s="124">
        <v>979</v>
      </c>
      <c r="U623" s="124">
        <v>959</v>
      </c>
      <c r="V623" s="124">
        <v>961</v>
      </c>
      <c r="W623" s="124">
        <v>2899</v>
      </c>
      <c r="X623" s="124">
        <v>966</v>
      </c>
      <c r="Y623" s="124">
        <v>52</v>
      </c>
      <c r="Z623" s="124">
        <v>57</v>
      </c>
      <c r="AA623" s="124">
        <v>55</v>
      </c>
      <c r="AB623" s="124">
        <v>164</v>
      </c>
      <c r="AC623" s="124">
        <v>55</v>
      </c>
      <c r="AD623" s="128">
        <v>5.6599999999999998E-2</v>
      </c>
      <c r="AE623" s="124">
        <v>29</v>
      </c>
      <c r="AF623" s="124">
        <v>203</v>
      </c>
      <c r="AG623" s="125">
        <v>0.25700000000000001</v>
      </c>
    </row>
    <row r="624" spans="1:33" x14ac:dyDescent="0.3">
      <c r="A624" s="123" t="s">
        <v>1247</v>
      </c>
      <c r="B624" s="121" t="s">
        <v>1248</v>
      </c>
      <c r="C624" s="121">
        <v>1</v>
      </c>
      <c r="D624" s="121">
        <v>0</v>
      </c>
      <c r="E624" s="124">
        <v>1203</v>
      </c>
      <c r="F624" s="124">
        <v>984</v>
      </c>
      <c r="G624" s="124">
        <v>2889</v>
      </c>
      <c r="H624" s="124">
        <v>655</v>
      </c>
      <c r="I624" s="124">
        <v>715</v>
      </c>
      <c r="J624" s="124">
        <v>758</v>
      </c>
      <c r="K624" s="124">
        <v>2128</v>
      </c>
      <c r="L624" s="128">
        <v>0.73660000000000003</v>
      </c>
      <c r="M624" s="124">
        <v>471</v>
      </c>
      <c r="N624" s="125">
        <v>57.042000000000002</v>
      </c>
      <c r="O624" s="124">
        <v>1</v>
      </c>
      <c r="P624" s="125">
        <v>0.152</v>
      </c>
      <c r="Q624" s="124">
        <v>150</v>
      </c>
      <c r="R624" s="124">
        <v>100</v>
      </c>
      <c r="S624" s="124">
        <v>53</v>
      </c>
      <c r="T624" s="124">
        <v>998</v>
      </c>
      <c r="U624" s="124">
        <v>977</v>
      </c>
      <c r="V624" s="124">
        <v>980</v>
      </c>
      <c r="W624" s="124">
        <v>2955</v>
      </c>
      <c r="X624" s="124">
        <v>985</v>
      </c>
      <c r="Y624" s="124">
        <v>187</v>
      </c>
      <c r="Z624" s="124">
        <v>186</v>
      </c>
      <c r="AA624" s="124">
        <v>175</v>
      </c>
      <c r="AB624" s="124">
        <v>548</v>
      </c>
      <c r="AC624" s="124">
        <v>183</v>
      </c>
      <c r="AD624" s="128">
        <v>0.18540000000000001</v>
      </c>
      <c r="AE624" s="124">
        <v>119</v>
      </c>
      <c r="AF624" s="124">
        <v>794</v>
      </c>
      <c r="AG624" s="125">
        <v>0.80600000000000005</v>
      </c>
    </row>
    <row r="625" spans="1:33" x14ac:dyDescent="0.3">
      <c r="A625" s="123" t="s">
        <v>1249</v>
      </c>
      <c r="B625" s="121" t="s">
        <v>1250</v>
      </c>
      <c r="C625" s="121">
        <v>1</v>
      </c>
      <c r="D625" s="121">
        <v>0</v>
      </c>
      <c r="E625" s="124">
        <v>1113</v>
      </c>
      <c r="F625" s="124">
        <v>912</v>
      </c>
      <c r="G625" s="124">
        <v>2821</v>
      </c>
      <c r="H625" s="124">
        <v>505</v>
      </c>
      <c r="I625" s="124">
        <v>504</v>
      </c>
      <c r="J625" s="124">
        <v>467</v>
      </c>
      <c r="K625" s="124">
        <v>1476</v>
      </c>
      <c r="L625" s="128">
        <v>0.5232</v>
      </c>
      <c r="M625" s="124">
        <v>310</v>
      </c>
      <c r="N625" s="125">
        <v>35.107999999999997</v>
      </c>
      <c r="O625" s="124">
        <v>1</v>
      </c>
      <c r="P625" s="125">
        <v>0</v>
      </c>
      <c r="Q625" s="124">
        <v>0</v>
      </c>
      <c r="R625" s="124">
        <v>30</v>
      </c>
      <c r="S625" s="124">
        <v>15</v>
      </c>
      <c r="T625" s="124">
        <v>1088</v>
      </c>
      <c r="U625" s="124">
        <v>1065</v>
      </c>
      <c r="V625" s="124">
        <v>1068</v>
      </c>
      <c r="W625" s="124">
        <v>3221</v>
      </c>
      <c r="X625" s="124">
        <v>1074</v>
      </c>
      <c r="Y625" s="124">
        <v>128</v>
      </c>
      <c r="Z625" s="124">
        <v>97</v>
      </c>
      <c r="AA625" s="124">
        <v>111</v>
      </c>
      <c r="AB625" s="124">
        <v>336</v>
      </c>
      <c r="AC625" s="124">
        <v>112</v>
      </c>
      <c r="AD625" s="128">
        <v>0.1043</v>
      </c>
      <c r="AE625" s="124">
        <v>62</v>
      </c>
      <c r="AF625" s="124">
        <v>389</v>
      </c>
      <c r="AG625" s="125">
        <v>0.42599999999999999</v>
      </c>
    </row>
    <row r="626" spans="1:33" x14ac:dyDescent="0.3">
      <c r="A626" s="123" t="s">
        <v>1251</v>
      </c>
      <c r="B626" s="121" t="s">
        <v>1252</v>
      </c>
      <c r="C626" s="121">
        <v>1</v>
      </c>
      <c r="D626" s="121">
        <v>0</v>
      </c>
      <c r="E626" s="124">
        <v>1280</v>
      </c>
      <c r="F626" s="124">
        <v>1010</v>
      </c>
      <c r="G626" s="124">
        <v>3139</v>
      </c>
      <c r="H626" s="124">
        <v>641</v>
      </c>
      <c r="I626" s="124">
        <v>666</v>
      </c>
      <c r="J626" s="124">
        <v>671</v>
      </c>
      <c r="K626" s="124">
        <v>1978</v>
      </c>
      <c r="L626" s="128">
        <v>0.63009999999999999</v>
      </c>
      <c r="M626" s="124">
        <v>414</v>
      </c>
      <c r="N626" s="125">
        <v>124.033</v>
      </c>
      <c r="O626" s="124">
        <v>1</v>
      </c>
      <c r="P626" s="125">
        <v>0.33100000000000002</v>
      </c>
      <c r="Q626" s="124">
        <v>334</v>
      </c>
      <c r="R626" s="124">
        <v>24</v>
      </c>
      <c r="S626" s="124">
        <v>12</v>
      </c>
      <c r="T626" s="124">
        <v>1316</v>
      </c>
      <c r="U626" s="124">
        <v>1288</v>
      </c>
      <c r="V626" s="124">
        <v>1291</v>
      </c>
      <c r="W626" s="124">
        <v>3895</v>
      </c>
      <c r="X626" s="124">
        <v>1298</v>
      </c>
      <c r="Y626" s="124">
        <v>205</v>
      </c>
      <c r="Z626" s="124">
        <v>209</v>
      </c>
      <c r="AA626" s="124">
        <v>168</v>
      </c>
      <c r="AB626" s="124">
        <v>582</v>
      </c>
      <c r="AC626" s="124">
        <v>194</v>
      </c>
      <c r="AD626" s="128">
        <v>0.14940000000000001</v>
      </c>
      <c r="AE626" s="124">
        <v>98</v>
      </c>
      <c r="AF626" s="124">
        <v>860</v>
      </c>
      <c r="AG626" s="125">
        <v>0.85099999999999998</v>
      </c>
    </row>
    <row r="627" spans="1:33" x14ac:dyDescent="0.3">
      <c r="A627" s="123" t="s">
        <v>1253</v>
      </c>
      <c r="B627" s="121" t="s">
        <v>1254</v>
      </c>
      <c r="C627" s="121">
        <v>1</v>
      </c>
      <c r="D627" s="121">
        <v>0</v>
      </c>
      <c r="E627" s="124">
        <v>936</v>
      </c>
      <c r="F627" s="124">
        <v>761</v>
      </c>
      <c r="G627" s="124">
        <v>2282</v>
      </c>
      <c r="H627" s="124">
        <v>395</v>
      </c>
      <c r="I627" s="124">
        <v>408</v>
      </c>
      <c r="J627" s="124">
        <v>392</v>
      </c>
      <c r="K627" s="124">
        <v>1195</v>
      </c>
      <c r="L627" s="128">
        <v>0.52370000000000005</v>
      </c>
      <c r="M627" s="124">
        <v>259</v>
      </c>
      <c r="N627" s="125">
        <v>79.367999999999995</v>
      </c>
      <c r="O627" s="124">
        <v>1</v>
      </c>
      <c r="P627" s="125">
        <v>0.30199999999999999</v>
      </c>
      <c r="Q627" s="124">
        <v>230</v>
      </c>
      <c r="R627" s="124">
        <v>1</v>
      </c>
      <c r="S627" s="124">
        <v>0</v>
      </c>
      <c r="T627" s="124">
        <v>869</v>
      </c>
      <c r="U627" s="124">
        <v>849</v>
      </c>
      <c r="V627" s="124">
        <v>850</v>
      </c>
      <c r="W627" s="124">
        <v>2568</v>
      </c>
      <c r="X627" s="124">
        <v>856</v>
      </c>
      <c r="Y627" s="124">
        <v>161</v>
      </c>
      <c r="Z627" s="124">
        <v>145</v>
      </c>
      <c r="AA627" s="124">
        <v>115</v>
      </c>
      <c r="AB627" s="124">
        <v>421</v>
      </c>
      <c r="AC627" s="124">
        <v>140</v>
      </c>
      <c r="AD627" s="128">
        <v>0.16389999999999999</v>
      </c>
      <c r="AE627" s="124">
        <v>81</v>
      </c>
      <c r="AF627" s="124">
        <v>572</v>
      </c>
      <c r="AG627" s="125">
        <v>0.751</v>
      </c>
    </row>
    <row r="628" spans="1:33" x14ac:dyDescent="0.3">
      <c r="A628" s="123" t="s">
        <v>1255</v>
      </c>
      <c r="B628" s="121" t="s">
        <v>1256</v>
      </c>
      <c r="C628" s="121">
        <v>1</v>
      </c>
      <c r="D628" s="121">
        <v>0</v>
      </c>
      <c r="E628" s="124">
        <v>3399</v>
      </c>
      <c r="F628" s="124">
        <v>2789</v>
      </c>
      <c r="G628" s="124">
        <v>8489</v>
      </c>
      <c r="H628" s="124">
        <v>228</v>
      </c>
      <c r="I628" s="124">
        <v>230</v>
      </c>
      <c r="J628" s="124">
        <v>213</v>
      </c>
      <c r="K628" s="124">
        <v>671</v>
      </c>
      <c r="L628" s="128">
        <v>7.9000000000000001E-2</v>
      </c>
      <c r="M628" s="124">
        <v>143</v>
      </c>
      <c r="N628" s="125">
        <v>46.542000000000002</v>
      </c>
      <c r="O628" s="124">
        <v>1</v>
      </c>
      <c r="P628" s="125">
        <v>0</v>
      </c>
      <c r="Q628" s="124">
        <v>0</v>
      </c>
      <c r="R628" s="124">
        <v>48</v>
      </c>
      <c r="S628" s="124">
        <v>25</v>
      </c>
      <c r="T628" s="124">
        <v>3302</v>
      </c>
      <c r="U628" s="124">
        <v>3185</v>
      </c>
      <c r="V628" s="124">
        <v>3185</v>
      </c>
      <c r="W628" s="124">
        <v>9672</v>
      </c>
      <c r="X628" s="124">
        <v>3224</v>
      </c>
      <c r="Y628" s="124">
        <v>118</v>
      </c>
      <c r="Z628" s="124">
        <v>96</v>
      </c>
      <c r="AA628" s="124">
        <v>100</v>
      </c>
      <c r="AB628" s="124">
        <v>314</v>
      </c>
      <c r="AC628" s="124">
        <v>105</v>
      </c>
      <c r="AD628" s="128">
        <v>3.2500000000000001E-2</v>
      </c>
      <c r="AE628" s="124">
        <v>59</v>
      </c>
      <c r="AF628" s="124">
        <v>228</v>
      </c>
      <c r="AG628" s="125">
        <v>8.1000000000000003E-2</v>
      </c>
    </row>
    <row r="629" spans="1:33" x14ac:dyDescent="0.3">
      <c r="A629" s="123" t="s">
        <v>1257</v>
      </c>
      <c r="B629" s="121" t="s">
        <v>1258</v>
      </c>
      <c r="C629" s="121">
        <v>1</v>
      </c>
      <c r="D629" s="121">
        <v>0</v>
      </c>
      <c r="E629" s="124">
        <v>4205</v>
      </c>
      <c r="F629" s="124">
        <v>3502</v>
      </c>
      <c r="G629" s="124">
        <v>10775</v>
      </c>
      <c r="H629" s="124">
        <v>1389</v>
      </c>
      <c r="I629" s="124">
        <v>1302</v>
      </c>
      <c r="J629" s="124">
        <v>1360</v>
      </c>
      <c r="K629" s="124">
        <v>4051</v>
      </c>
      <c r="L629" s="128">
        <v>0.376</v>
      </c>
      <c r="M629" s="124">
        <v>856</v>
      </c>
      <c r="N629" s="125">
        <v>52.328000000000003</v>
      </c>
      <c r="O629" s="124">
        <v>1</v>
      </c>
      <c r="P629" s="125">
        <v>0</v>
      </c>
      <c r="Q629" s="124">
        <v>0</v>
      </c>
      <c r="R629" s="124">
        <v>670</v>
      </c>
      <c r="S629" s="124">
        <v>355</v>
      </c>
      <c r="T629" s="124">
        <v>4579</v>
      </c>
      <c r="U629" s="124">
        <v>4416</v>
      </c>
      <c r="V629" s="124">
        <v>4417</v>
      </c>
      <c r="W629" s="124">
        <v>13412</v>
      </c>
      <c r="X629" s="124">
        <v>4471</v>
      </c>
      <c r="Y629" s="124">
        <v>592</v>
      </c>
      <c r="Z629" s="124">
        <v>422</v>
      </c>
      <c r="AA629" s="124">
        <v>433</v>
      </c>
      <c r="AB629" s="124">
        <v>1447</v>
      </c>
      <c r="AC629" s="124">
        <v>482</v>
      </c>
      <c r="AD629" s="128">
        <v>0.1079</v>
      </c>
      <c r="AE629" s="124">
        <v>246</v>
      </c>
      <c r="AF629" s="124">
        <v>1458</v>
      </c>
      <c r="AG629" s="125">
        <v>0.41599999999999998</v>
      </c>
    </row>
    <row r="630" spans="1:33" x14ac:dyDescent="0.3">
      <c r="A630" s="123" t="s">
        <v>1259</v>
      </c>
      <c r="B630" s="121" t="s">
        <v>1260</v>
      </c>
      <c r="C630" s="121">
        <v>1</v>
      </c>
      <c r="D630" s="121">
        <v>0</v>
      </c>
      <c r="E630" s="124">
        <v>1916</v>
      </c>
      <c r="F630" s="124">
        <v>1561</v>
      </c>
      <c r="G630" s="124">
        <v>4628</v>
      </c>
      <c r="H630" s="124">
        <v>215</v>
      </c>
      <c r="I630" s="124">
        <v>193</v>
      </c>
      <c r="J630" s="124">
        <v>240</v>
      </c>
      <c r="K630" s="124">
        <v>648</v>
      </c>
      <c r="L630" s="128">
        <v>0.14000000000000001</v>
      </c>
      <c r="M630" s="124">
        <v>142</v>
      </c>
      <c r="N630" s="125">
        <v>18.175000000000001</v>
      </c>
      <c r="O630" s="124">
        <v>1</v>
      </c>
      <c r="P630" s="125">
        <v>0</v>
      </c>
      <c r="Q630" s="124">
        <v>0</v>
      </c>
      <c r="R630" s="124">
        <v>52</v>
      </c>
      <c r="S630" s="124">
        <v>27</v>
      </c>
      <c r="T630" s="124">
        <v>1756</v>
      </c>
      <c r="U630" s="124">
        <v>1693</v>
      </c>
      <c r="V630" s="124">
        <v>1694</v>
      </c>
      <c r="W630" s="124">
        <v>5143</v>
      </c>
      <c r="X630" s="124">
        <v>1714</v>
      </c>
      <c r="Y630" s="124">
        <v>82</v>
      </c>
      <c r="Z630" s="124">
        <v>66</v>
      </c>
      <c r="AA630" s="124">
        <v>55</v>
      </c>
      <c r="AB630" s="124">
        <v>203</v>
      </c>
      <c r="AC630" s="124">
        <v>68</v>
      </c>
      <c r="AD630" s="128">
        <v>3.95E-2</v>
      </c>
      <c r="AE630" s="124">
        <v>40</v>
      </c>
      <c r="AF630" s="124">
        <v>211</v>
      </c>
      <c r="AG630" s="125">
        <v>0.13500000000000001</v>
      </c>
    </row>
    <row r="631" spans="1:33" x14ac:dyDescent="0.3">
      <c r="A631" s="123" t="s">
        <v>1261</v>
      </c>
      <c r="B631" s="121" t="s">
        <v>1262</v>
      </c>
      <c r="C631" s="121">
        <v>1</v>
      </c>
      <c r="D631" s="121">
        <v>1</v>
      </c>
      <c r="E631" s="124">
        <v>2815</v>
      </c>
      <c r="F631" s="124">
        <v>2183</v>
      </c>
      <c r="G631" s="124">
        <v>6592</v>
      </c>
      <c r="H631" s="124">
        <v>651</v>
      </c>
      <c r="I631" s="124">
        <v>696</v>
      </c>
      <c r="J631" s="124">
        <v>796</v>
      </c>
      <c r="K631" s="124">
        <v>2143</v>
      </c>
      <c r="L631" s="128">
        <v>0.3251</v>
      </c>
      <c r="M631" s="124">
        <v>461</v>
      </c>
      <c r="N631" s="125">
        <v>19.100999999999999</v>
      </c>
      <c r="O631" s="124">
        <v>1</v>
      </c>
      <c r="P631" s="125">
        <v>0</v>
      </c>
      <c r="Q631" s="124">
        <v>0</v>
      </c>
      <c r="R631" s="124">
        <v>116</v>
      </c>
      <c r="S631" s="124">
        <v>61</v>
      </c>
      <c r="T631" s="124">
        <v>2490</v>
      </c>
      <c r="U631" s="124">
        <v>2400</v>
      </c>
      <c r="V631" s="124">
        <v>2400</v>
      </c>
      <c r="W631" s="124">
        <v>7290</v>
      </c>
      <c r="X631" s="124">
        <v>2430</v>
      </c>
      <c r="Y631" s="124">
        <v>217</v>
      </c>
      <c r="Z631" s="124">
        <v>149</v>
      </c>
      <c r="AA631" s="124">
        <v>157</v>
      </c>
      <c r="AB631" s="124">
        <v>523</v>
      </c>
      <c r="AC631" s="124">
        <v>174</v>
      </c>
      <c r="AD631" s="128">
        <v>7.17E-2</v>
      </c>
      <c r="AE631" s="124">
        <v>102</v>
      </c>
      <c r="AF631" s="124">
        <v>625</v>
      </c>
      <c r="AG631" s="125">
        <v>0.28599999999999998</v>
      </c>
    </row>
    <row r="632" spans="1:33" x14ac:dyDescent="0.3">
      <c r="A632" s="123" t="s">
        <v>1263</v>
      </c>
      <c r="B632" s="121" t="s">
        <v>1264</v>
      </c>
      <c r="C632" s="121">
        <v>1</v>
      </c>
      <c r="D632" s="121">
        <v>0</v>
      </c>
      <c r="E632" s="124">
        <v>3658</v>
      </c>
      <c r="F632" s="124">
        <v>2949</v>
      </c>
      <c r="G632" s="124">
        <v>9195</v>
      </c>
      <c r="H632" s="124">
        <v>68</v>
      </c>
      <c r="I632" s="124">
        <v>72</v>
      </c>
      <c r="J632" s="124">
        <v>84</v>
      </c>
      <c r="K632" s="124">
        <v>224</v>
      </c>
      <c r="L632" s="128">
        <v>2.4400000000000002E-2</v>
      </c>
      <c r="M632" s="124">
        <v>47</v>
      </c>
      <c r="N632" s="125">
        <v>2.85</v>
      </c>
      <c r="O632" s="124">
        <v>1</v>
      </c>
      <c r="P632" s="125">
        <v>0</v>
      </c>
      <c r="Q632" s="124">
        <v>0</v>
      </c>
      <c r="R632" s="124">
        <v>208</v>
      </c>
      <c r="S632" s="124">
        <v>110</v>
      </c>
      <c r="T632" s="124">
        <v>3296</v>
      </c>
      <c r="U632" s="124">
        <v>3178</v>
      </c>
      <c r="V632" s="124">
        <v>3178</v>
      </c>
      <c r="W632" s="124">
        <v>9652</v>
      </c>
      <c r="X632" s="124">
        <v>3217</v>
      </c>
      <c r="Y632" s="124">
        <v>120</v>
      </c>
      <c r="Z632" s="124">
        <v>102</v>
      </c>
      <c r="AA632" s="124">
        <v>107</v>
      </c>
      <c r="AB632" s="124">
        <v>329</v>
      </c>
      <c r="AC632" s="124">
        <v>110</v>
      </c>
      <c r="AD632" s="128">
        <v>3.4099999999999998E-2</v>
      </c>
      <c r="AE632" s="124">
        <v>65</v>
      </c>
      <c r="AF632" s="124">
        <v>223</v>
      </c>
      <c r="AG632" s="125">
        <v>7.4999999999999997E-2</v>
      </c>
    </row>
    <row r="633" spans="1:33" x14ac:dyDescent="0.3">
      <c r="A633" s="123" t="s">
        <v>1265</v>
      </c>
      <c r="B633" s="121" t="s">
        <v>1266</v>
      </c>
      <c r="C633" s="121">
        <v>1</v>
      </c>
      <c r="D633" s="121">
        <v>0</v>
      </c>
      <c r="E633" s="124">
        <v>1361</v>
      </c>
      <c r="F633" s="124">
        <v>1068</v>
      </c>
      <c r="G633" s="124">
        <v>3280</v>
      </c>
      <c r="H633" s="124">
        <v>219</v>
      </c>
      <c r="I633" s="124">
        <v>228</v>
      </c>
      <c r="J633" s="124">
        <v>231</v>
      </c>
      <c r="K633" s="124">
        <v>678</v>
      </c>
      <c r="L633" s="128">
        <v>0.20669999999999999</v>
      </c>
      <c r="M633" s="124">
        <v>143</v>
      </c>
      <c r="N633" s="125">
        <v>1.1930000000000001</v>
      </c>
      <c r="O633" s="124">
        <v>1</v>
      </c>
      <c r="P633" s="125">
        <v>0</v>
      </c>
      <c r="Q633" s="124">
        <v>0</v>
      </c>
      <c r="R633" s="124">
        <v>60</v>
      </c>
      <c r="S633" s="124">
        <v>31</v>
      </c>
      <c r="T633" s="124">
        <v>1191</v>
      </c>
      <c r="U633" s="124">
        <v>1148</v>
      </c>
      <c r="V633" s="124">
        <v>1148</v>
      </c>
      <c r="W633" s="124">
        <v>3487</v>
      </c>
      <c r="X633" s="124">
        <v>1162</v>
      </c>
      <c r="Y633" s="124">
        <v>79</v>
      </c>
      <c r="Z633" s="124">
        <v>48</v>
      </c>
      <c r="AA633" s="124">
        <v>52</v>
      </c>
      <c r="AB633" s="124">
        <v>179</v>
      </c>
      <c r="AC633" s="124">
        <v>60</v>
      </c>
      <c r="AD633" s="128">
        <v>5.1299999999999998E-2</v>
      </c>
      <c r="AE633" s="124">
        <v>36</v>
      </c>
      <c r="AF633" s="124">
        <v>212</v>
      </c>
      <c r="AG633" s="125">
        <v>0.19800000000000001</v>
      </c>
    </row>
    <row r="634" spans="1:33" x14ac:dyDescent="0.3">
      <c r="A634" s="123" t="s">
        <v>1267</v>
      </c>
      <c r="B634" s="121" t="s">
        <v>1268</v>
      </c>
      <c r="C634" s="121">
        <v>1</v>
      </c>
      <c r="D634" s="121">
        <v>0</v>
      </c>
      <c r="E634" s="124">
        <v>1761</v>
      </c>
      <c r="F634" s="124">
        <v>1583</v>
      </c>
      <c r="G634" s="124">
        <v>4678</v>
      </c>
      <c r="H634" s="124">
        <v>64</v>
      </c>
      <c r="I634" s="124">
        <v>55</v>
      </c>
      <c r="J634" s="124">
        <v>55</v>
      </c>
      <c r="K634" s="124">
        <v>174</v>
      </c>
      <c r="L634" s="128">
        <v>3.7199999999999997E-2</v>
      </c>
      <c r="M634" s="124">
        <v>38</v>
      </c>
      <c r="N634" s="125">
        <v>0.95199999999999996</v>
      </c>
      <c r="O634" s="124">
        <v>1</v>
      </c>
      <c r="P634" s="125">
        <v>0</v>
      </c>
      <c r="Q634" s="124">
        <v>0</v>
      </c>
      <c r="R634" s="124">
        <v>13</v>
      </c>
      <c r="S634" s="124">
        <v>6</v>
      </c>
      <c r="T634" s="124">
        <v>1564</v>
      </c>
      <c r="U634" s="124">
        <v>1509</v>
      </c>
      <c r="V634" s="124">
        <v>1509</v>
      </c>
      <c r="W634" s="124">
        <v>4582</v>
      </c>
      <c r="X634" s="124">
        <v>1527</v>
      </c>
      <c r="Y634" s="124">
        <v>36</v>
      </c>
      <c r="Z634" s="124">
        <v>30</v>
      </c>
      <c r="AA634" s="124">
        <v>35</v>
      </c>
      <c r="AB634" s="124">
        <v>101</v>
      </c>
      <c r="AC634" s="124">
        <v>34</v>
      </c>
      <c r="AD634" s="128">
        <v>2.1999999999999999E-2</v>
      </c>
      <c r="AE634" s="124">
        <v>23</v>
      </c>
      <c r="AF634" s="124">
        <v>69</v>
      </c>
      <c r="AG634" s="125">
        <v>4.2999999999999997E-2</v>
      </c>
    </row>
    <row r="635" spans="1:33" x14ac:dyDescent="0.3">
      <c r="A635" s="123" t="s">
        <v>1269</v>
      </c>
      <c r="B635" s="121" t="s">
        <v>1270</v>
      </c>
      <c r="C635" s="121">
        <v>1</v>
      </c>
      <c r="D635" s="121">
        <v>0</v>
      </c>
      <c r="E635" s="124">
        <v>3289</v>
      </c>
      <c r="F635" s="124">
        <v>2663</v>
      </c>
      <c r="G635" s="124">
        <v>7789</v>
      </c>
      <c r="H635" s="124">
        <v>1398</v>
      </c>
      <c r="I635" s="124">
        <v>1390</v>
      </c>
      <c r="J635" s="124">
        <v>1455</v>
      </c>
      <c r="K635" s="124">
        <v>4243</v>
      </c>
      <c r="L635" s="128">
        <v>0.54469999999999996</v>
      </c>
      <c r="M635" s="124">
        <v>943</v>
      </c>
      <c r="N635" s="125">
        <v>10.073</v>
      </c>
      <c r="O635" s="124">
        <v>1</v>
      </c>
      <c r="P635" s="125">
        <v>0</v>
      </c>
      <c r="Q635" s="124">
        <v>0</v>
      </c>
      <c r="R635" s="124">
        <v>570</v>
      </c>
      <c r="S635" s="124">
        <v>302</v>
      </c>
      <c r="T635" s="124">
        <v>2831</v>
      </c>
      <c r="U635" s="124">
        <v>2731</v>
      </c>
      <c r="V635" s="124">
        <v>2731</v>
      </c>
      <c r="W635" s="124">
        <v>8293</v>
      </c>
      <c r="X635" s="124">
        <v>2764</v>
      </c>
      <c r="Y635" s="124">
        <v>363</v>
      </c>
      <c r="Z635" s="124">
        <v>252</v>
      </c>
      <c r="AA635" s="124">
        <v>305</v>
      </c>
      <c r="AB635" s="124">
        <v>920</v>
      </c>
      <c r="AC635" s="124">
        <v>307</v>
      </c>
      <c r="AD635" s="128">
        <v>0.1109</v>
      </c>
      <c r="AE635" s="124">
        <v>192</v>
      </c>
      <c r="AF635" s="124">
        <v>1438</v>
      </c>
      <c r="AG635" s="125">
        <v>0.53900000000000003</v>
      </c>
    </row>
    <row r="636" spans="1:33" x14ac:dyDescent="0.3">
      <c r="A636" s="123" t="s">
        <v>1271</v>
      </c>
      <c r="B636" s="121" t="s">
        <v>1272</v>
      </c>
      <c r="C636" s="121">
        <v>1</v>
      </c>
      <c r="D636" s="121">
        <v>0</v>
      </c>
      <c r="E636" s="124">
        <v>2151</v>
      </c>
      <c r="F636" s="124">
        <v>1725</v>
      </c>
      <c r="G636" s="124">
        <v>5209</v>
      </c>
      <c r="H636" s="124">
        <v>151</v>
      </c>
      <c r="I636" s="124">
        <v>170</v>
      </c>
      <c r="J636" s="124">
        <v>150</v>
      </c>
      <c r="K636" s="124">
        <v>471</v>
      </c>
      <c r="L636" s="128">
        <v>9.0399999999999994E-2</v>
      </c>
      <c r="M636" s="124">
        <v>101</v>
      </c>
      <c r="N636" s="125">
        <v>7.109</v>
      </c>
      <c r="O636" s="124">
        <v>1</v>
      </c>
      <c r="P636" s="125">
        <v>0</v>
      </c>
      <c r="Q636" s="124">
        <v>0</v>
      </c>
      <c r="R636" s="124">
        <v>19</v>
      </c>
      <c r="S636" s="124">
        <v>10</v>
      </c>
      <c r="T636" s="124">
        <v>1857</v>
      </c>
      <c r="U636" s="124">
        <v>1791</v>
      </c>
      <c r="V636" s="124">
        <v>1791</v>
      </c>
      <c r="W636" s="124">
        <v>5439</v>
      </c>
      <c r="X636" s="124">
        <v>1813</v>
      </c>
      <c r="Y636" s="124">
        <v>50</v>
      </c>
      <c r="Z636" s="124">
        <v>41</v>
      </c>
      <c r="AA636" s="124">
        <v>54</v>
      </c>
      <c r="AB636" s="124">
        <v>145</v>
      </c>
      <c r="AC636" s="124">
        <v>48</v>
      </c>
      <c r="AD636" s="128">
        <v>2.6700000000000002E-2</v>
      </c>
      <c r="AE636" s="124">
        <v>30</v>
      </c>
      <c r="AF636" s="124">
        <v>142</v>
      </c>
      <c r="AG636" s="125">
        <v>8.2000000000000003E-2</v>
      </c>
    </row>
    <row r="637" spans="1:33" x14ac:dyDescent="0.3">
      <c r="A637" s="123" t="s">
        <v>1273</v>
      </c>
      <c r="B637" s="121" t="s">
        <v>1274</v>
      </c>
      <c r="C637" s="121">
        <v>1</v>
      </c>
      <c r="D637" s="121">
        <v>0</v>
      </c>
      <c r="E637" s="124">
        <v>1857</v>
      </c>
      <c r="F637" s="124">
        <v>1492</v>
      </c>
      <c r="G637" s="124">
        <v>4516</v>
      </c>
      <c r="H637" s="124">
        <v>230</v>
      </c>
      <c r="I637" s="124">
        <v>250</v>
      </c>
      <c r="J637" s="124">
        <v>269</v>
      </c>
      <c r="K637" s="124">
        <v>749</v>
      </c>
      <c r="L637" s="128">
        <v>0.16589999999999999</v>
      </c>
      <c r="M637" s="124">
        <v>161</v>
      </c>
      <c r="N637" s="125">
        <v>2.9980000000000002</v>
      </c>
      <c r="O637" s="124">
        <v>1</v>
      </c>
      <c r="P637" s="125">
        <v>0</v>
      </c>
      <c r="Q637" s="124">
        <v>0</v>
      </c>
      <c r="R637" s="124">
        <v>40</v>
      </c>
      <c r="S637" s="124">
        <v>21</v>
      </c>
      <c r="T637" s="124">
        <v>1803</v>
      </c>
      <c r="U637" s="124">
        <v>1739</v>
      </c>
      <c r="V637" s="124">
        <v>1737</v>
      </c>
      <c r="W637" s="124">
        <v>5279</v>
      </c>
      <c r="X637" s="124">
        <v>1760</v>
      </c>
      <c r="Y637" s="124">
        <v>88</v>
      </c>
      <c r="Z637" s="124">
        <v>49</v>
      </c>
      <c r="AA637" s="124">
        <v>71</v>
      </c>
      <c r="AB637" s="124">
        <v>208</v>
      </c>
      <c r="AC637" s="124">
        <v>69</v>
      </c>
      <c r="AD637" s="128">
        <v>3.9399999999999998E-2</v>
      </c>
      <c r="AE637" s="124">
        <v>38</v>
      </c>
      <c r="AF637" s="124">
        <v>221</v>
      </c>
      <c r="AG637" s="125">
        <v>0.14799999999999999</v>
      </c>
    </row>
    <row r="638" spans="1:33" x14ac:dyDescent="0.3">
      <c r="A638" s="123" t="s">
        <v>1275</v>
      </c>
      <c r="B638" s="121" t="s">
        <v>1276</v>
      </c>
      <c r="C638" s="121">
        <v>1</v>
      </c>
      <c r="D638" s="121">
        <v>0</v>
      </c>
      <c r="E638" s="124">
        <v>1974</v>
      </c>
      <c r="F638" s="124">
        <v>1602</v>
      </c>
      <c r="G638" s="124">
        <v>4791</v>
      </c>
      <c r="H638" s="124">
        <v>51</v>
      </c>
      <c r="I638" s="124">
        <v>55</v>
      </c>
      <c r="J638" s="124">
        <v>61</v>
      </c>
      <c r="K638" s="124">
        <v>167</v>
      </c>
      <c r="L638" s="128">
        <v>3.49E-2</v>
      </c>
      <c r="M638" s="124">
        <v>36</v>
      </c>
      <c r="N638" s="125">
        <v>3.419</v>
      </c>
      <c r="O638" s="124">
        <v>1</v>
      </c>
      <c r="P638" s="125">
        <v>0</v>
      </c>
      <c r="Q638" s="124">
        <v>0</v>
      </c>
      <c r="R638" s="124">
        <v>38</v>
      </c>
      <c r="S638" s="124">
        <v>20</v>
      </c>
      <c r="T638" s="124">
        <v>1805</v>
      </c>
      <c r="U638" s="124">
        <v>1740</v>
      </c>
      <c r="V638" s="124">
        <v>1740</v>
      </c>
      <c r="W638" s="124">
        <v>5285</v>
      </c>
      <c r="X638" s="124">
        <v>1762</v>
      </c>
      <c r="Y638" s="124">
        <v>62</v>
      </c>
      <c r="Z638" s="124">
        <v>53</v>
      </c>
      <c r="AA638" s="124">
        <v>56</v>
      </c>
      <c r="AB638" s="124">
        <v>171</v>
      </c>
      <c r="AC638" s="124">
        <v>57</v>
      </c>
      <c r="AD638" s="128">
        <v>3.2399999999999998E-2</v>
      </c>
      <c r="AE638" s="124">
        <v>34</v>
      </c>
      <c r="AF638" s="124">
        <v>91</v>
      </c>
      <c r="AG638" s="125">
        <v>5.6000000000000001E-2</v>
      </c>
    </row>
    <row r="639" spans="1:33" x14ac:dyDescent="0.3">
      <c r="A639" s="123" t="s">
        <v>1277</v>
      </c>
      <c r="B639" s="121" t="s">
        <v>1278</v>
      </c>
      <c r="C639" s="121">
        <v>1</v>
      </c>
      <c r="D639" s="121">
        <v>0</v>
      </c>
      <c r="E639" s="124">
        <v>2773</v>
      </c>
      <c r="F639" s="124">
        <v>2331</v>
      </c>
      <c r="G639" s="124">
        <v>6955</v>
      </c>
      <c r="H639" s="124">
        <v>222</v>
      </c>
      <c r="I639" s="124">
        <v>264</v>
      </c>
      <c r="J639" s="124">
        <v>326</v>
      </c>
      <c r="K639" s="124">
        <v>812</v>
      </c>
      <c r="L639" s="128">
        <v>0.1168</v>
      </c>
      <c r="M639" s="124">
        <v>177</v>
      </c>
      <c r="N639" s="125">
        <v>4.2309999999999999</v>
      </c>
      <c r="O639" s="124">
        <v>1</v>
      </c>
      <c r="P639" s="125">
        <v>0</v>
      </c>
      <c r="Q639" s="124">
        <v>0</v>
      </c>
      <c r="R639" s="124">
        <v>47</v>
      </c>
      <c r="S639" s="124">
        <v>24</v>
      </c>
      <c r="T639" s="124">
        <v>2369</v>
      </c>
      <c r="U639" s="124">
        <v>2285</v>
      </c>
      <c r="V639" s="124">
        <v>2287</v>
      </c>
      <c r="W639" s="124">
        <v>6941</v>
      </c>
      <c r="X639" s="124">
        <v>2314</v>
      </c>
      <c r="Y639" s="124">
        <v>76</v>
      </c>
      <c r="Z639" s="124">
        <v>64</v>
      </c>
      <c r="AA639" s="124">
        <v>78</v>
      </c>
      <c r="AB639" s="124">
        <v>218</v>
      </c>
      <c r="AC639" s="124">
        <v>73</v>
      </c>
      <c r="AD639" s="128">
        <v>3.1399999999999997E-2</v>
      </c>
      <c r="AE639" s="124">
        <v>48</v>
      </c>
      <c r="AF639" s="124">
        <v>251</v>
      </c>
      <c r="AG639" s="125">
        <v>0.107</v>
      </c>
    </row>
    <row r="640" spans="1:33" x14ac:dyDescent="0.3">
      <c r="A640" s="123" t="s">
        <v>1279</v>
      </c>
      <c r="B640" s="121" t="s">
        <v>1280</v>
      </c>
      <c r="C640" s="121">
        <v>1</v>
      </c>
      <c r="D640" s="121">
        <v>0</v>
      </c>
      <c r="E640" s="124">
        <v>2199</v>
      </c>
      <c r="F640" s="124">
        <v>1836</v>
      </c>
      <c r="G640" s="124">
        <v>5748</v>
      </c>
      <c r="H640" s="124">
        <v>6</v>
      </c>
      <c r="I640" s="124">
        <v>1</v>
      </c>
      <c r="J640" s="124">
        <v>0</v>
      </c>
      <c r="K640" s="124">
        <v>7</v>
      </c>
      <c r="L640" s="128">
        <v>1.1999999999999999E-3</v>
      </c>
      <c r="M640" s="124">
        <v>1</v>
      </c>
      <c r="N640" s="125">
        <v>2.6960000000000002</v>
      </c>
      <c r="O640" s="124">
        <v>1</v>
      </c>
      <c r="P640" s="125">
        <v>0</v>
      </c>
      <c r="Q640" s="124">
        <v>0</v>
      </c>
      <c r="R640" s="124">
        <v>66</v>
      </c>
      <c r="S640" s="124">
        <v>34</v>
      </c>
      <c r="T640" s="124">
        <v>1871</v>
      </c>
      <c r="U640" s="124">
        <v>1804</v>
      </c>
      <c r="V640" s="124">
        <v>1804</v>
      </c>
      <c r="W640" s="124">
        <v>5479</v>
      </c>
      <c r="X640" s="124">
        <v>1826</v>
      </c>
      <c r="Y640" s="124">
        <v>58</v>
      </c>
      <c r="Z640" s="124">
        <v>36</v>
      </c>
      <c r="AA640" s="124">
        <v>42</v>
      </c>
      <c r="AB640" s="124">
        <v>136</v>
      </c>
      <c r="AC640" s="124">
        <v>45</v>
      </c>
      <c r="AD640" s="128">
        <v>2.4799999999999999E-2</v>
      </c>
      <c r="AE640" s="124">
        <v>30</v>
      </c>
      <c r="AF640" s="124">
        <v>67</v>
      </c>
      <c r="AG640" s="125">
        <v>3.5999999999999997E-2</v>
      </c>
    </row>
    <row r="641" spans="1:33" x14ac:dyDescent="0.3">
      <c r="A641" s="123" t="s">
        <v>1281</v>
      </c>
      <c r="B641" s="121" t="s">
        <v>1282</v>
      </c>
      <c r="C641" s="121">
        <v>1</v>
      </c>
      <c r="D641" s="121">
        <v>0</v>
      </c>
      <c r="E641" s="124">
        <v>2061</v>
      </c>
      <c r="F641" s="124">
        <v>1578</v>
      </c>
      <c r="G641" s="124">
        <v>4603</v>
      </c>
      <c r="H641" s="124">
        <v>735</v>
      </c>
      <c r="I641" s="124">
        <v>880</v>
      </c>
      <c r="J641" s="124">
        <v>830</v>
      </c>
      <c r="K641" s="124">
        <v>2445</v>
      </c>
      <c r="L641" s="128">
        <v>0.53120000000000001</v>
      </c>
      <c r="M641" s="124">
        <v>545</v>
      </c>
      <c r="N641" s="125">
        <v>6.1429999999999998</v>
      </c>
      <c r="O641" s="124">
        <v>1</v>
      </c>
      <c r="P641" s="125">
        <v>0</v>
      </c>
      <c r="Q641" s="124">
        <v>0</v>
      </c>
      <c r="R641" s="124">
        <v>190</v>
      </c>
      <c r="S641" s="124">
        <v>100</v>
      </c>
      <c r="T641" s="124">
        <v>2399</v>
      </c>
      <c r="U641" s="124">
        <v>2314</v>
      </c>
      <c r="V641" s="124">
        <v>2314</v>
      </c>
      <c r="W641" s="124">
        <v>7027</v>
      </c>
      <c r="X641" s="124">
        <v>2342</v>
      </c>
      <c r="Y641" s="124">
        <v>253</v>
      </c>
      <c r="Z641" s="124">
        <v>220</v>
      </c>
      <c r="AA641" s="124">
        <v>231</v>
      </c>
      <c r="AB641" s="124">
        <v>704</v>
      </c>
      <c r="AC641" s="124">
        <v>235</v>
      </c>
      <c r="AD641" s="128">
        <v>0.1002</v>
      </c>
      <c r="AE641" s="124">
        <v>103</v>
      </c>
      <c r="AF641" s="124">
        <v>750</v>
      </c>
      <c r="AG641" s="125">
        <v>0.47499999999999998</v>
      </c>
    </row>
    <row r="642" spans="1:33" x14ac:dyDescent="0.3">
      <c r="A642" s="123" t="s">
        <v>1283</v>
      </c>
      <c r="B642" s="121" t="s">
        <v>1284</v>
      </c>
      <c r="C642" s="121">
        <v>1</v>
      </c>
      <c r="D642" s="121">
        <v>0</v>
      </c>
      <c r="E642" s="124">
        <v>1279</v>
      </c>
      <c r="F642" s="124">
        <v>1018</v>
      </c>
      <c r="G642" s="124">
        <v>2963</v>
      </c>
      <c r="H642" s="124">
        <v>358</v>
      </c>
      <c r="I642" s="124">
        <v>618</v>
      </c>
      <c r="J642" s="124">
        <v>497</v>
      </c>
      <c r="K642" s="124">
        <v>1473</v>
      </c>
      <c r="L642" s="128">
        <v>0.49709999999999999</v>
      </c>
      <c r="M642" s="124">
        <v>329</v>
      </c>
      <c r="N642" s="125">
        <v>2.774</v>
      </c>
      <c r="O642" s="124">
        <v>1</v>
      </c>
      <c r="P642" s="125">
        <v>0</v>
      </c>
      <c r="Q642" s="124">
        <v>0</v>
      </c>
      <c r="R642" s="124">
        <v>211</v>
      </c>
      <c r="S642" s="124">
        <v>111</v>
      </c>
      <c r="T642" s="124">
        <v>1307</v>
      </c>
      <c r="U642" s="124">
        <v>1260</v>
      </c>
      <c r="V642" s="124">
        <v>1260</v>
      </c>
      <c r="W642" s="124">
        <v>3827</v>
      </c>
      <c r="X642" s="124">
        <v>1276</v>
      </c>
      <c r="Y642" s="124">
        <v>159</v>
      </c>
      <c r="Z642" s="124">
        <v>144</v>
      </c>
      <c r="AA642" s="124">
        <v>159</v>
      </c>
      <c r="AB642" s="124">
        <v>462</v>
      </c>
      <c r="AC642" s="124">
        <v>154</v>
      </c>
      <c r="AD642" s="128">
        <v>0.1207</v>
      </c>
      <c r="AE642" s="124">
        <v>80</v>
      </c>
      <c r="AF642" s="124">
        <v>522</v>
      </c>
      <c r="AG642" s="125">
        <v>0.51200000000000001</v>
      </c>
    </row>
    <row r="643" spans="1:33" x14ac:dyDescent="0.3">
      <c r="A643" s="123" t="s">
        <v>1285</v>
      </c>
      <c r="B643" s="121" t="s">
        <v>1286</v>
      </c>
      <c r="C643" s="121">
        <v>1</v>
      </c>
      <c r="D643" s="121">
        <v>0</v>
      </c>
      <c r="E643" s="124">
        <v>4639</v>
      </c>
      <c r="F643" s="124">
        <v>3797</v>
      </c>
      <c r="G643" s="124">
        <v>10978</v>
      </c>
      <c r="H643" s="124">
        <v>647</v>
      </c>
      <c r="I643" s="124">
        <v>715</v>
      </c>
      <c r="J643" s="124">
        <v>783</v>
      </c>
      <c r="K643" s="124">
        <v>2145</v>
      </c>
      <c r="L643" s="128">
        <v>0.19539999999999999</v>
      </c>
      <c r="M643" s="124">
        <v>482</v>
      </c>
      <c r="N643" s="125">
        <v>17.375</v>
      </c>
      <c r="O643" s="124">
        <v>1</v>
      </c>
      <c r="P643" s="125">
        <v>0</v>
      </c>
      <c r="Q643" s="124">
        <v>0</v>
      </c>
      <c r="R643" s="124">
        <v>425</v>
      </c>
      <c r="S643" s="124">
        <v>225</v>
      </c>
      <c r="T643" s="124">
        <v>5100</v>
      </c>
      <c r="U643" s="124">
        <v>4918</v>
      </c>
      <c r="V643" s="124">
        <v>4918</v>
      </c>
      <c r="W643" s="124">
        <v>14936</v>
      </c>
      <c r="X643" s="124">
        <v>4979</v>
      </c>
      <c r="Y643" s="124">
        <v>328</v>
      </c>
      <c r="Z643" s="124">
        <v>253</v>
      </c>
      <c r="AA643" s="124">
        <v>271</v>
      </c>
      <c r="AB643" s="124">
        <v>852</v>
      </c>
      <c r="AC643" s="124">
        <v>284</v>
      </c>
      <c r="AD643" s="128">
        <v>5.7000000000000002E-2</v>
      </c>
      <c r="AE643" s="124">
        <v>141</v>
      </c>
      <c r="AF643" s="124">
        <v>849</v>
      </c>
      <c r="AG643" s="125">
        <v>0.223</v>
      </c>
    </row>
    <row r="644" spans="1:33" x14ac:dyDescent="0.3">
      <c r="A644" s="123" t="s">
        <v>1287</v>
      </c>
      <c r="B644" s="121" t="s">
        <v>1288</v>
      </c>
      <c r="C644" s="121">
        <v>1</v>
      </c>
      <c r="D644" s="121">
        <v>0</v>
      </c>
      <c r="E644" s="124">
        <v>6660</v>
      </c>
      <c r="F644" s="124">
        <v>5510</v>
      </c>
      <c r="G644" s="124">
        <v>16304</v>
      </c>
      <c r="H644" s="124">
        <v>980</v>
      </c>
      <c r="I644" s="124">
        <v>1167</v>
      </c>
      <c r="J644" s="124">
        <v>1176</v>
      </c>
      <c r="K644" s="124">
        <v>3323</v>
      </c>
      <c r="L644" s="128">
        <v>0.20380000000000001</v>
      </c>
      <c r="M644" s="124">
        <v>730</v>
      </c>
      <c r="N644" s="125">
        <v>13.582000000000001</v>
      </c>
      <c r="O644" s="124">
        <v>1</v>
      </c>
      <c r="P644" s="125">
        <v>0</v>
      </c>
      <c r="Q644" s="124">
        <v>0</v>
      </c>
      <c r="R644" s="124">
        <v>310</v>
      </c>
      <c r="S644" s="124">
        <v>164</v>
      </c>
      <c r="T644" s="124">
        <v>5985</v>
      </c>
      <c r="U644" s="124">
        <v>5772</v>
      </c>
      <c r="V644" s="124">
        <v>5772</v>
      </c>
      <c r="W644" s="124">
        <v>17529</v>
      </c>
      <c r="X644" s="124">
        <v>5843</v>
      </c>
      <c r="Y644" s="124">
        <v>336</v>
      </c>
      <c r="Z644" s="124">
        <v>267</v>
      </c>
      <c r="AA644" s="124">
        <v>322</v>
      </c>
      <c r="AB644" s="124">
        <v>925</v>
      </c>
      <c r="AC644" s="124">
        <v>308</v>
      </c>
      <c r="AD644" s="128">
        <v>5.28E-2</v>
      </c>
      <c r="AE644" s="124">
        <v>189</v>
      </c>
      <c r="AF644" s="124">
        <v>1084</v>
      </c>
      <c r="AG644" s="125">
        <v>0.19600000000000001</v>
      </c>
    </row>
    <row r="645" spans="1:33" x14ac:dyDescent="0.3">
      <c r="A645" s="123" t="s">
        <v>1289</v>
      </c>
      <c r="B645" s="121" t="s">
        <v>1290</v>
      </c>
      <c r="C645" s="121">
        <v>1</v>
      </c>
      <c r="D645" s="121">
        <v>0</v>
      </c>
      <c r="E645" s="124">
        <v>2412</v>
      </c>
      <c r="F645" s="124">
        <v>1947</v>
      </c>
      <c r="G645" s="124">
        <v>5739</v>
      </c>
      <c r="H645" s="124">
        <v>225</v>
      </c>
      <c r="I645" s="124">
        <v>274</v>
      </c>
      <c r="J645" s="124">
        <v>269</v>
      </c>
      <c r="K645" s="124">
        <v>768</v>
      </c>
      <c r="L645" s="128">
        <v>0.1338</v>
      </c>
      <c r="M645" s="124">
        <v>169</v>
      </c>
      <c r="N645" s="125">
        <v>10.337999999999999</v>
      </c>
      <c r="O645" s="124">
        <v>1</v>
      </c>
      <c r="P645" s="125">
        <v>0</v>
      </c>
      <c r="Q645" s="124">
        <v>0</v>
      </c>
      <c r="R645" s="124">
        <v>58</v>
      </c>
      <c r="S645" s="124">
        <v>30</v>
      </c>
      <c r="T645" s="124">
        <v>2327</v>
      </c>
      <c r="U645" s="124">
        <v>2245</v>
      </c>
      <c r="V645" s="124">
        <v>2245</v>
      </c>
      <c r="W645" s="124">
        <v>6817</v>
      </c>
      <c r="X645" s="124">
        <v>2272</v>
      </c>
      <c r="Y645" s="124">
        <v>96</v>
      </c>
      <c r="Z645" s="124">
        <v>73</v>
      </c>
      <c r="AA645" s="124">
        <v>89</v>
      </c>
      <c r="AB645" s="124">
        <v>258</v>
      </c>
      <c r="AC645" s="124">
        <v>86</v>
      </c>
      <c r="AD645" s="128">
        <v>3.78E-2</v>
      </c>
      <c r="AE645" s="124">
        <v>48</v>
      </c>
      <c r="AF645" s="124">
        <v>249</v>
      </c>
      <c r="AG645" s="125">
        <v>0.127</v>
      </c>
    </row>
    <row r="646" spans="1:33" x14ac:dyDescent="0.3">
      <c r="A646" s="123" t="s">
        <v>1291</v>
      </c>
      <c r="B646" s="121" t="s">
        <v>1292</v>
      </c>
      <c r="C646" s="121">
        <v>1</v>
      </c>
      <c r="D646" s="121">
        <v>0</v>
      </c>
      <c r="E646" s="124">
        <v>496</v>
      </c>
      <c r="F646" s="124">
        <v>291</v>
      </c>
      <c r="G646" s="124">
        <v>848</v>
      </c>
      <c r="H646" s="124">
        <v>68</v>
      </c>
      <c r="I646" s="124">
        <v>64</v>
      </c>
      <c r="J646" s="124">
        <v>48</v>
      </c>
      <c r="K646" s="124">
        <v>180</v>
      </c>
      <c r="L646" s="128">
        <v>0.21229999999999999</v>
      </c>
      <c r="M646" s="124">
        <v>40</v>
      </c>
      <c r="N646" s="125">
        <v>8.5190000000000001</v>
      </c>
      <c r="O646" s="124">
        <v>0</v>
      </c>
      <c r="P646" s="125">
        <v>0</v>
      </c>
      <c r="Q646" s="124">
        <v>0</v>
      </c>
      <c r="R646" s="124">
        <v>0</v>
      </c>
      <c r="S646" s="124">
        <v>0</v>
      </c>
      <c r="T646" s="124">
        <v>478</v>
      </c>
      <c r="U646" s="124">
        <v>461</v>
      </c>
      <c r="V646" s="124">
        <v>461</v>
      </c>
      <c r="W646" s="124">
        <v>1400</v>
      </c>
      <c r="X646" s="124">
        <v>467</v>
      </c>
      <c r="Y646" s="124">
        <v>27</v>
      </c>
      <c r="Z646" s="124">
        <v>20</v>
      </c>
      <c r="AA646" s="124">
        <v>26</v>
      </c>
      <c r="AB646" s="124">
        <v>73</v>
      </c>
      <c r="AC646" s="124">
        <v>24</v>
      </c>
      <c r="AD646" s="128">
        <v>5.21E-2</v>
      </c>
      <c r="AE646" s="124">
        <v>10</v>
      </c>
      <c r="AF646" s="124">
        <v>51</v>
      </c>
      <c r="AG646" s="125">
        <v>0.17499999999999999</v>
      </c>
    </row>
    <row r="647" spans="1:33" x14ac:dyDescent="0.3">
      <c r="A647" s="123" t="s">
        <v>1293</v>
      </c>
      <c r="B647" s="121" t="s">
        <v>1294</v>
      </c>
      <c r="C647" s="121">
        <v>1</v>
      </c>
      <c r="D647" s="121">
        <v>0</v>
      </c>
      <c r="E647" s="124">
        <v>1673</v>
      </c>
      <c r="F647" s="124">
        <v>1436</v>
      </c>
      <c r="G647" s="124">
        <v>4125</v>
      </c>
      <c r="H647" s="124">
        <v>258</v>
      </c>
      <c r="I647" s="124">
        <v>318</v>
      </c>
      <c r="J647" s="124">
        <v>349</v>
      </c>
      <c r="K647" s="124">
        <v>925</v>
      </c>
      <c r="L647" s="128">
        <v>0.22420000000000001</v>
      </c>
      <c r="M647" s="124">
        <v>209</v>
      </c>
      <c r="N647" s="125">
        <v>5.1779999999999999</v>
      </c>
      <c r="O647" s="124">
        <v>1</v>
      </c>
      <c r="P647" s="125">
        <v>0</v>
      </c>
      <c r="Q647" s="124">
        <v>0</v>
      </c>
      <c r="R647" s="124">
        <v>89</v>
      </c>
      <c r="S647" s="124">
        <v>47</v>
      </c>
      <c r="T647" s="124">
        <v>1528</v>
      </c>
      <c r="U647" s="124">
        <v>1473</v>
      </c>
      <c r="V647" s="124">
        <v>1473</v>
      </c>
      <c r="W647" s="124">
        <v>4474</v>
      </c>
      <c r="X647" s="124">
        <v>1491</v>
      </c>
      <c r="Y647" s="124">
        <v>85</v>
      </c>
      <c r="Z647" s="124">
        <v>69</v>
      </c>
      <c r="AA647" s="124">
        <v>73</v>
      </c>
      <c r="AB647" s="124">
        <v>227</v>
      </c>
      <c r="AC647" s="124">
        <v>76</v>
      </c>
      <c r="AD647" s="128">
        <v>5.0700000000000002E-2</v>
      </c>
      <c r="AE647" s="124">
        <v>47</v>
      </c>
      <c r="AF647" s="124">
        <v>304</v>
      </c>
      <c r="AG647" s="125">
        <v>0.21099999999999999</v>
      </c>
    </row>
    <row r="648" spans="1:33" x14ac:dyDescent="0.3">
      <c r="A648" s="123" t="s">
        <v>1295</v>
      </c>
      <c r="B648" s="121" t="s">
        <v>1296</v>
      </c>
      <c r="C648" s="121">
        <v>1</v>
      </c>
      <c r="D648" s="121">
        <v>0</v>
      </c>
      <c r="E648" s="124">
        <v>1984</v>
      </c>
      <c r="F648" s="124">
        <v>1611</v>
      </c>
      <c r="G648" s="124">
        <v>4862</v>
      </c>
      <c r="H648" s="124">
        <v>222</v>
      </c>
      <c r="I648" s="124">
        <v>242</v>
      </c>
      <c r="J648" s="124">
        <v>260</v>
      </c>
      <c r="K648" s="124">
        <v>724</v>
      </c>
      <c r="L648" s="128">
        <v>0.1489</v>
      </c>
      <c r="M648" s="124">
        <v>156</v>
      </c>
      <c r="N648" s="125">
        <v>2.4300000000000002</v>
      </c>
      <c r="O648" s="124">
        <v>1</v>
      </c>
      <c r="P648" s="125">
        <v>0</v>
      </c>
      <c r="Q648" s="124">
        <v>0</v>
      </c>
      <c r="R648" s="124">
        <v>54</v>
      </c>
      <c r="S648" s="124">
        <v>28</v>
      </c>
      <c r="T648" s="124">
        <v>1589</v>
      </c>
      <c r="U648" s="124">
        <v>1533</v>
      </c>
      <c r="V648" s="124">
        <v>1533</v>
      </c>
      <c r="W648" s="124">
        <v>4655</v>
      </c>
      <c r="X648" s="124">
        <v>1552</v>
      </c>
      <c r="Y648" s="124">
        <v>55</v>
      </c>
      <c r="Z648" s="124">
        <v>38</v>
      </c>
      <c r="AA648" s="124">
        <v>46</v>
      </c>
      <c r="AB648" s="124">
        <v>139</v>
      </c>
      <c r="AC648" s="124">
        <v>46</v>
      </c>
      <c r="AD648" s="128">
        <v>2.9899999999999999E-2</v>
      </c>
      <c r="AE648" s="124">
        <v>31</v>
      </c>
      <c r="AF648" s="124">
        <v>217</v>
      </c>
      <c r="AG648" s="125">
        <v>0.13400000000000001</v>
      </c>
    </row>
    <row r="649" spans="1:33" x14ac:dyDescent="0.3">
      <c r="A649" s="123" t="s">
        <v>1297</v>
      </c>
      <c r="B649" s="121" t="s">
        <v>1298</v>
      </c>
      <c r="C649" s="121">
        <v>1</v>
      </c>
      <c r="D649" s="121">
        <v>0</v>
      </c>
      <c r="E649" s="124">
        <v>9030</v>
      </c>
      <c r="F649" s="124">
        <v>7168</v>
      </c>
      <c r="G649" s="124">
        <v>19778</v>
      </c>
      <c r="H649" s="124">
        <v>4967</v>
      </c>
      <c r="I649" s="124">
        <v>4682</v>
      </c>
      <c r="J649" s="124">
        <v>4738</v>
      </c>
      <c r="K649" s="124">
        <v>14387</v>
      </c>
      <c r="L649" s="128">
        <v>0.72740000000000005</v>
      </c>
      <c r="M649" s="124">
        <v>3389</v>
      </c>
      <c r="N649" s="125">
        <v>4.3380000000000001</v>
      </c>
      <c r="O649" s="124">
        <v>1</v>
      </c>
      <c r="P649" s="125">
        <v>0</v>
      </c>
      <c r="Q649" s="124">
        <v>0</v>
      </c>
      <c r="R649" s="124">
        <v>763</v>
      </c>
      <c r="S649" s="124">
        <v>404</v>
      </c>
      <c r="T649" s="124">
        <v>10648</v>
      </c>
      <c r="U649" s="124">
        <v>10269</v>
      </c>
      <c r="V649" s="124">
        <v>10270</v>
      </c>
      <c r="W649" s="124">
        <v>31187</v>
      </c>
      <c r="X649" s="124">
        <v>10396</v>
      </c>
      <c r="Y649" s="124">
        <v>1919</v>
      </c>
      <c r="Z649" s="124">
        <v>1718</v>
      </c>
      <c r="AA649" s="124">
        <v>1984</v>
      </c>
      <c r="AB649" s="124">
        <v>5621</v>
      </c>
      <c r="AC649" s="124">
        <v>1874</v>
      </c>
      <c r="AD649" s="128">
        <v>0.1802</v>
      </c>
      <c r="AE649" s="124">
        <v>840</v>
      </c>
      <c r="AF649" s="124">
        <v>4634</v>
      </c>
      <c r="AG649" s="125">
        <v>0.64600000000000002</v>
      </c>
    </row>
    <row r="650" spans="1:33" x14ac:dyDescent="0.3">
      <c r="A650" s="123" t="s">
        <v>1299</v>
      </c>
      <c r="B650" s="121" t="s">
        <v>1300</v>
      </c>
      <c r="C650" s="121">
        <v>1</v>
      </c>
      <c r="D650" s="121">
        <v>0</v>
      </c>
      <c r="E650" s="124">
        <v>4190</v>
      </c>
      <c r="F650" s="124">
        <v>3521</v>
      </c>
      <c r="G650" s="124">
        <v>10631</v>
      </c>
      <c r="H650" s="124">
        <v>202</v>
      </c>
      <c r="I650" s="124">
        <v>199</v>
      </c>
      <c r="J650" s="124">
        <v>214</v>
      </c>
      <c r="K650" s="124">
        <v>615</v>
      </c>
      <c r="L650" s="128">
        <v>5.7799999999999997E-2</v>
      </c>
      <c r="M650" s="124">
        <v>133</v>
      </c>
      <c r="N650" s="125">
        <v>19.056000000000001</v>
      </c>
      <c r="O650" s="124">
        <v>1</v>
      </c>
      <c r="P650" s="125">
        <v>0</v>
      </c>
      <c r="Q650" s="124">
        <v>0</v>
      </c>
      <c r="R650" s="124">
        <v>55</v>
      </c>
      <c r="S650" s="124">
        <v>29</v>
      </c>
      <c r="T650" s="124">
        <v>3714</v>
      </c>
      <c r="U650" s="124">
        <v>3582</v>
      </c>
      <c r="V650" s="124">
        <v>3582</v>
      </c>
      <c r="W650" s="124">
        <v>10878</v>
      </c>
      <c r="X650" s="124">
        <v>3626</v>
      </c>
      <c r="Y650" s="124">
        <v>100</v>
      </c>
      <c r="Z650" s="124">
        <v>81</v>
      </c>
      <c r="AA650" s="124">
        <v>73</v>
      </c>
      <c r="AB650" s="124">
        <v>254</v>
      </c>
      <c r="AC650" s="124">
        <v>85</v>
      </c>
      <c r="AD650" s="128">
        <v>2.3300000000000001E-2</v>
      </c>
      <c r="AE650" s="124">
        <v>53</v>
      </c>
      <c r="AF650" s="124">
        <v>215</v>
      </c>
      <c r="AG650" s="125">
        <v>6.0999999999999999E-2</v>
      </c>
    </row>
    <row r="651" spans="1:33" x14ac:dyDescent="0.3">
      <c r="A651" s="123" t="s">
        <v>1301</v>
      </c>
      <c r="B651" s="121" t="s">
        <v>1302</v>
      </c>
      <c r="C651" s="121">
        <v>1</v>
      </c>
      <c r="D651" s="121">
        <v>0</v>
      </c>
      <c r="E651" s="124">
        <v>12064</v>
      </c>
      <c r="F651" s="124">
        <v>9756</v>
      </c>
      <c r="G651" s="124">
        <v>29086</v>
      </c>
      <c r="H651" s="124">
        <v>5466</v>
      </c>
      <c r="I651" s="124">
        <v>5634</v>
      </c>
      <c r="J651" s="124">
        <v>5789</v>
      </c>
      <c r="K651" s="124">
        <v>16889</v>
      </c>
      <c r="L651" s="128">
        <v>0.58069999999999999</v>
      </c>
      <c r="M651" s="124">
        <v>3682</v>
      </c>
      <c r="N651" s="125">
        <v>13.209</v>
      </c>
      <c r="O651" s="124">
        <v>1</v>
      </c>
      <c r="P651" s="125">
        <v>0</v>
      </c>
      <c r="Q651" s="124">
        <v>0</v>
      </c>
      <c r="R651" s="124">
        <v>1155</v>
      </c>
      <c r="S651" s="124">
        <v>612</v>
      </c>
      <c r="T651" s="124">
        <v>11795</v>
      </c>
      <c r="U651" s="124">
        <v>11375</v>
      </c>
      <c r="V651" s="124">
        <v>11376</v>
      </c>
      <c r="W651" s="124">
        <v>34546</v>
      </c>
      <c r="X651" s="124">
        <v>11515</v>
      </c>
      <c r="Y651" s="124">
        <v>1637</v>
      </c>
      <c r="Z651" s="124">
        <v>1255</v>
      </c>
      <c r="AA651" s="124">
        <v>1507</v>
      </c>
      <c r="AB651" s="124">
        <v>4399</v>
      </c>
      <c r="AC651" s="124">
        <v>1466</v>
      </c>
      <c r="AD651" s="128">
        <v>0.1273</v>
      </c>
      <c r="AE651" s="124">
        <v>807</v>
      </c>
      <c r="AF651" s="124">
        <v>5102</v>
      </c>
      <c r="AG651" s="125">
        <v>0.52200000000000002</v>
      </c>
    </row>
    <row r="652" spans="1:33" x14ac:dyDescent="0.3">
      <c r="A652" s="123" t="s">
        <v>1303</v>
      </c>
      <c r="B652" s="121" t="s">
        <v>1304</v>
      </c>
      <c r="C652" s="121">
        <v>1</v>
      </c>
      <c r="D652" s="121">
        <v>0</v>
      </c>
      <c r="E652" s="124">
        <v>2784</v>
      </c>
      <c r="F652" s="124">
        <v>2338</v>
      </c>
      <c r="G652" s="124">
        <v>6953</v>
      </c>
      <c r="H652" s="124">
        <v>126</v>
      </c>
      <c r="I652" s="124">
        <v>126</v>
      </c>
      <c r="J652" s="124">
        <v>123</v>
      </c>
      <c r="K652" s="124">
        <v>375</v>
      </c>
      <c r="L652" s="128">
        <v>5.3900000000000003E-2</v>
      </c>
      <c r="M652" s="124">
        <v>82</v>
      </c>
      <c r="N652" s="125">
        <v>22.613</v>
      </c>
      <c r="O652" s="124">
        <v>1</v>
      </c>
      <c r="P652" s="125">
        <v>0</v>
      </c>
      <c r="Q652" s="124">
        <v>0</v>
      </c>
      <c r="R652" s="124">
        <v>0</v>
      </c>
      <c r="S652" s="124">
        <v>0</v>
      </c>
      <c r="T652" s="124">
        <v>2480</v>
      </c>
      <c r="U652" s="124">
        <v>2392</v>
      </c>
      <c r="V652" s="124">
        <v>2392</v>
      </c>
      <c r="W652" s="124">
        <v>7264</v>
      </c>
      <c r="X652" s="124">
        <v>2421</v>
      </c>
      <c r="Y652" s="124">
        <v>99</v>
      </c>
      <c r="Z652" s="124">
        <v>65</v>
      </c>
      <c r="AA652" s="124">
        <v>63</v>
      </c>
      <c r="AB652" s="124">
        <v>227</v>
      </c>
      <c r="AC652" s="124">
        <v>76</v>
      </c>
      <c r="AD652" s="128">
        <v>3.1300000000000001E-2</v>
      </c>
      <c r="AE652" s="124">
        <v>48</v>
      </c>
      <c r="AF652" s="124">
        <v>131</v>
      </c>
      <c r="AG652" s="125">
        <v>5.6000000000000001E-2</v>
      </c>
    </row>
    <row r="653" spans="1:33" x14ac:dyDescent="0.3">
      <c r="A653" s="123" t="s">
        <v>1305</v>
      </c>
      <c r="B653" s="121" t="s">
        <v>1306</v>
      </c>
      <c r="C653" s="121">
        <v>1</v>
      </c>
      <c r="D653" s="121">
        <v>0</v>
      </c>
      <c r="E653" s="124">
        <v>1178</v>
      </c>
      <c r="F653" s="124">
        <v>945</v>
      </c>
      <c r="G653" s="124">
        <v>2967</v>
      </c>
      <c r="H653" s="124">
        <v>173</v>
      </c>
      <c r="I653" s="124">
        <v>194</v>
      </c>
      <c r="J653" s="124">
        <v>188</v>
      </c>
      <c r="K653" s="124">
        <v>555</v>
      </c>
      <c r="L653" s="128">
        <v>0.18709999999999999</v>
      </c>
      <c r="M653" s="124">
        <v>115</v>
      </c>
      <c r="N653" s="125">
        <v>28.625</v>
      </c>
      <c r="O653" s="124">
        <v>1</v>
      </c>
      <c r="P653" s="125">
        <v>0</v>
      </c>
      <c r="Q653" s="124">
        <v>0</v>
      </c>
      <c r="R653" s="124">
        <v>37</v>
      </c>
      <c r="S653" s="124">
        <v>19</v>
      </c>
      <c r="T653" s="124">
        <v>1196</v>
      </c>
      <c r="U653" s="124">
        <v>1158</v>
      </c>
      <c r="V653" s="124">
        <v>1159</v>
      </c>
      <c r="W653" s="124">
        <v>3513</v>
      </c>
      <c r="X653" s="124">
        <v>1171</v>
      </c>
      <c r="Y653" s="124">
        <v>67</v>
      </c>
      <c r="Z653" s="124">
        <v>47</v>
      </c>
      <c r="AA653" s="124">
        <v>48</v>
      </c>
      <c r="AB653" s="124">
        <v>162</v>
      </c>
      <c r="AC653" s="124">
        <v>54</v>
      </c>
      <c r="AD653" s="128">
        <v>4.6100000000000002E-2</v>
      </c>
      <c r="AE653" s="124">
        <v>28</v>
      </c>
      <c r="AF653" s="124">
        <v>164</v>
      </c>
      <c r="AG653" s="125">
        <v>0.17299999999999999</v>
      </c>
    </row>
    <row r="654" spans="1:33" x14ac:dyDescent="0.3">
      <c r="A654" s="123" t="s">
        <v>1307</v>
      </c>
      <c r="B654" s="121" t="s">
        <v>1308</v>
      </c>
      <c r="C654" s="121">
        <v>1</v>
      </c>
      <c r="D654" s="121">
        <v>0</v>
      </c>
      <c r="E654" s="124">
        <v>6010</v>
      </c>
      <c r="F654" s="124">
        <v>4778</v>
      </c>
      <c r="G654" s="124">
        <v>14057</v>
      </c>
      <c r="H654" s="124">
        <v>2714</v>
      </c>
      <c r="I654" s="124">
        <v>2641</v>
      </c>
      <c r="J654" s="124">
        <v>2764</v>
      </c>
      <c r="K654" s="124">
        <v>8119</v>
      </c>
      <c r="L654" s="128">
        <v>0.5776</v>
      </c>
      <c r="M654" s="124">
        <v>1794</v>
      </c>
      <c r="N654" s="125">
        <v>17.221</v>
      </c>
      <c r="O654" s="124">
        <v>1</v>
      </c>
      <c r="P654" s="125">
        <v>0</v>
      </c>
      <c r="Q654" s="124">
        <v>0</v>
      </c>
      <c r="R654" s="124">
        <v>1200</v>
      </c>
      <c r="S654" s="124">
        <v>636</v>
      </c>
      <c r="T654" s="124">
        <v>5232</v>
      </c>
      <c r="U654" s="124">
        <v>5045</v>
      </c>
      <c r="V654" s="124">
        <v>5046</v>
      </c>
      <c r="W654" s="124">
        <v>15323</v>
      </c>
      <c r="X654" s="124">
        <v>5108</v>
      </c>
      <c r="Y654" s="124">
        <v>657</v>
      </c>
      <c r="Z654" s="124">
        <v>532</v>
      </c>
      <c r="AA654" s="124">
        <v>614</v>
      </c>
      <c r="AB654" s="124">
        <v>1803</v>
      </c>
      <c r="AC654" s="124">
        <v>601</v>
      </c>
      <c r="AD654" s="128">
        <v>0.1177</v>
      </c>
      <c r="AE654" s="124">
        <v>366</v>
      </c>
      <c r="AF654" s="124">
        <v>2797</v>
      </c>
      <c r="AG654" s="125">
        <v>0.58499999999999996</v>
      </c>
    </row>
    <row r="655" spans="1:33" x14ac:dyDescent="0.3">
      <c r="A655" s="123" t="s">
        <v>1309</v>
      </c>
      <c r="B655" s="121" t="s">
        <v>1310</v>
      </c>
      <c r="C655" s="121">
        <v>1</v>
      </c>
      <c r="D655" s="121">
        <v>0</v>
      </c>
      <c r="E655" s="124">
        <v>1432</v>
      </c>
      <c r="F655" s="124">
        <v>1335</v>
      </c>
      <c r="G655" s="124">
        <v>4029</v>
      </c>
      <c r="H655" s="124">
        <v>58</v>
      </c>
      <c r="I655" s="124">
        <v>57</v>
      </c>
      <c r="J655" s="124">
        <v>36</v>
      </c>
      <c r="K655" s="124">
        <v>151</v>
      </c>
      <c r="L655" s="128">
        <v>3.7499999999999999E-2</v>
      </c>
      <c r="M655" s="124">
        <v>33</v>
      </c>
      <c r="N655" s="125">
        <v>6.6779999999999999</v>
      </c>
      <c r="O655" s="124">
        <v>1</v>
      </c>
      <c r="P655" s="125">
        <v>0</v>
      </c>
      <c r="Q655" s="124">
        <v>0</v>
      </c>
      <c r="R655" s="124">
        <v>9</v>
      </c>
      <c r="S655" s="124">
        <v>4</v>
      </c>
      <c r="T655" s="124">
        <v>1344</v>
      </c>
      <c r="U655" s="124">
        <v>1296</v>
      </c>
      <c r="V655" s="124">
        <v>1296</v>
      </c>
      <c r="W655" s="124">
        <v>3936</v>
      </c>
      <c r="X655" s="124">
        <v>1312</v>
      </c>
      <c r="Y655" s="124">
        <v>31</v>
      </c>
      <c r="Z655" s="124">
        <v>21</v>
      </c>
      <c r="AA655" s="124">
        <v>24</v>
      </c>
      <c r="AB655" s="124">
        <v>76</v>
      </c>
      <c r="AC655" s="124">
        <v>25</v>
      </c>
      <c r="AD655" s="128">
        <v>1.9300000000000001E-2</v>
      </c>
      <c r="AE655" s="124">
        <v>17</v>
      </c>
      <c r="AF655" s="124">
        <v>56</v>
      </c>
      <c r="AG655" s="125">
        <v>4.1000000000000002E-2</v>
      </c>
    </row>
    <row r="656" spans="1:33" x14ac:dyDescent="0.3">
      <c r="A656" s="123" t="s">
        <v>1311</v>
      </c>
      <c r="B656" s="121" t="s">
        <v>1312</v>
      </c>
      <c r="C656" s="121">
        <v>1</v>
      </c>
      <c r="D656" s="121">
        <v>0</v>
      </c>
      <c r="E656" s="124">
        <v>4533</v>
      </c>
      <c r="F656" s="124">
        <v>3670</v>
      </c>
      <c r="G656" s="124">
        <v>10361</v>
      </c>
      <c r="H656" s="124">
        <v>2359</v>
      </c>
      <c r="I656" s="124">
        <v>2194</v>
      </c>
      <c r="J656" s="124">
        <v>2130</v>
      </c>
      <c r="K656" s="124">
        <v>6683</v>
      </c>
      <c r="L656" s="128">
        <v>0.64500000000000002</v>
      </c>
      <c r="M656" s="124">
        <v>1539</v>
      </c>
      <c r="N656" s="125">
        <v>4.9050000000000002</v>
      </c>
      <c r="O656" s="124">
        <v>1</v>
      </c>
      <c r="P656" s="125">
        <v>0</v>
      </c>
      <c r="Q656" s="124">
        <v>0</v>
      </c>
      <c r="R656" s="124">
        <v>1182</v>
      </c>
      <c r="S656" s="124">
        <v>626</v>
      </c>
      <c r="T656" s="124">
        <v>3342</v>
      </c>
      <c r="U656" s="124">
        <v>3224</v>
      </c>
      <c r="V656" s="124">
        <v>3224</v>
      </c>
      <c r="W656" s="124">
        <v>9790</v>
      </c>
      <c r="X656" s="124">
        <v>3263</v>
      </c>
      <c r="Y656" s="124">
        <v>677</v>
      </c>
      <c r="Z656" s="124">
        <v>533</v>
      </c>
      <c r="AA656" s="124">
        <v>594</v>
      </c>
      <c r="AB656" s="124">
        <v>1804</v>
      </c>
      <c r="AC656" s="124">
        <v>601</v>
      </c>
      <c r="AD656" s="128">
        <v>0.18429999999999999</v>
      </c>
      <c r="AE656" s="124">
        <v>440</v>
      </c>
      <c r="AF656" s="124">
        <v>2606</v>
      </c>
      <c r="AG656" s="125">
        <v>0.71</v>
      </c>
    </row>
    <row r="657" spans="1:33" x14ac:dyDescent="0.3">
      <c r="A657" s="123" t="s">
        <v>1313</v>
      </c>
      <c r="B657" s="121" t="s">
        <v>1314</v>
      </c>
      <c r="C657" s="121">
        <v>1</v>
      </c>
      <c r="D657" s="121">
        <v>0</v>
      </c>
      <c r="E657" s="124">
        <v>3241</v>
      </c>
      <c r="F657" s="124">
        <v>2836</v>
      </c>
      <c r="G657" s="124">
        <v>8385</v>
      </c>
      <c r="H657" s="124">
        <v>352</v>
      </c>
      <c r="I657" s="124">
        <v>356</v>
      </c>
      <c r="J657" s="124">
        <v>366</v>
      </c>
      <c r="K657" s="124">
        <v>1074</v>
      </c>
      <c r="L657" s="128">
        <v>0.12809999999999999</v>
      </c>
      <c r="M657" s="124">
        <v>236</v>
      </c>
      <c r="N657" s="125">
        <v>2.23</v>
      </c>
      <c r="O657" s="124">
        <v>1</v>
      </c>
      <c r="P657" s="125">
        <v>0</v>
      </c>
      <c r="Q657" s="124">
        <v>0</v>
      </c>
      <c r="R657" s="124">
        <v>42</v>
      </c>
      <c r="S657" s="124">
        <v>22</v>
      </c>
      <c r="T657" s="124">
        <v>2924</v>
      </c>
      <c r="U657" s="124">
        <v>2820</v>
      </c>
      <c r="V657" s="124">
        <v>2820</v>
      </c>
      <c r="W657" s="124">
        <v>8564</v>
      </c>
      <c r="X657" s="124">
        <v>2855</v>
      </c>
      <c r="Y657" s="124">
        <v>111</v>
      </c>
      <c r="Z657" s="124">
        <v>88</v>
      </c>
      <c r="AA657" s="124">
        <v>82</v>
      </c>
      <c r="AB657" s="124">
        <v>281</v>
      </c>
      <c r="AC657" s="124">
        <v>94</v>
      </c>
      <c r="AD657" s="128">
        <v>3.2800000000000003E-2</v>
      </c>
      <c r="AE657" s="124">
        <v>60</v>
      </c>
      <c r="AF657" s="124">
        <v>319</v>
      </c>
      <c r="AG657" s="125">
        <v>0.112</v>
      </c>
    </row>
    <row r="658" spans="1:33" x14ac:dyDescent="0.3">
      <c r="A658" s="123" t="s">
        <v>1315</v>
      </c>
      <c r="B658" s="121" t="s">
        <v>1316</v>
      </c>
      <c r="C658" s="121">
        <v>1</v>
      </c>
      <c r="D658" s="121">
        <v>0</v>
      </c>
      <c r="E658" s="124">
        <v>3423</v>
      </c>
      <c r="F658" s="124">
        <v>2797</v>
      </c>
      <c r="G658" s="124">
        <v>8592</v>
      </c>
      <c r="H658" s="124">
        <v>52</v>
      </c>
      <c r="I658" s="124">
        <v>61</v>
      </c>
      <c r="J658" s="124">
        <v>70</v>
      </c>
      <c r="K658" s="124">
        <v>183</v>
      </c>
      <c r="L658" s="128">
        <v>2.1299999999999999E-2</v>
      </c>
      <c r="M658" s="124">
        <v>39</v>
      </c>
      <c r="N658" s="125">
        <v>18.712</v>
      </c>
      <c r="O658" s="124">
        <v>1</v>
      </c>
      <c r="P658" s="125">
        <v>0</v>
      </c>
      <c r="Q658" s="124">
        <v>0</v>
      </c>
      <c r="R658" s="124">
        <v>75</v>
      </c>
      <c r="S658" s="124">
        <v>39</v>
      </c>
      <c r="T658" s="124">
        <v>3459</v>
      </c>
      <c r="U658" s="124">
        <v>3286</v>
      </c>
      <c r="V658" s="124">
        <v>3286</v>
      </c>
      <c r="W658" s="124">
        <v>10031</v>
      </c>
      <c r="X658" s="124">
        <v>3344</v>
      </c>
      <c r="Y658" s="124">
        <v>97</v>
      </c>
      <c r="Z658" s="124">
        <v>70</v>
      </c>
      <c r="AA658" s="124">
        <v>87</v>
      </c>
      <c r="AB658" s="124">
        <v>254</v>
      </c>
      <c r="AC658" s="124">
        <v>85</v>
      </c>
      <c r="AD658" s="128">
        <v>2.53E-2</v>
      </c>
      <c r="AE658" s="124">
        <v>46</v>
      </c>
      <c r="AF658" s="124">
        <v>126</v>
      </c>
      <c r="AG658" s="125">
        <v>4.4999999999999998E-2</v>
      </c>
    </row>
    <row r="659" spans="1:33" x14ac:dyDescent="0.3">
      <c r="A659" s="123" t="s">
        <v>1317</v>
      </c>
      <c r="B659" s="121" t="s">
        <v>1318</v>
      </c>
      <c r="C659" s="121">
        <v>1</v>
      </c>
      <c r="D659" s="121">
        <v>0</v>
      </c>
      <c r="E659" s="124">
        <v>1765</v>
      </c>
      <c r="F659" s="124">
        <v>1431</v>
      </c>
      <c r="G659" s="124">
        <v>4525</v>
      </c>
      <c r="H659" s="124">
        <v>239</v>
      </c>
      <c r="I659" s="124">
        <v>242</v>
      </c>
      <c r="J659" s="124">
        <v>257</v>
      </c>
      <c r="K659" s="124">
        <v>738</v>
      </c>
      <c r="L659" s="128">
        <v>0.16309999999999999</v>
      </c>
      <c r="M659" s="124">
        <v>152</v>
      </c>
      <c r="N659" s="125">
        <v>2.7759999999999998</v>
      </c>
      <c r="O659" s="124">
        <v>1</v>
      </c>
      <c r="P659" s="125">
        <v>0</v>
      </c>
      <c r="Q659" s="124">
        <v>0</v>
      </c>
      <c r="R659" s="124">
        <v>98</v>
      </c>
      <c r="S659" s="124">
        <v>51</v>
      </c>
      <c r="T659" s="124">
        <v>1708</v>
      </c>
      <c r="U659" s="124">
        <v>1696</v>
      </c>
      <c r="V659" s="124">
        <v>1697</v>
      </c>
      <c r="W659" s="124">
        <v>5101</v>
      </c>
      <c r="X659" s="124">
        <v>1700</v>
      </c>
      <c r="Y659" s="124">
        <v>82</v>
      </c>
      <c r="Z659" s="124">
        <v>67</v>
      </c>
      <c r="AA659" s="124">
        <v>70</v>
      </c>
      <c r="AB659" s="124">
        <v>219</v>
      </c>
      <c r="AC659" s="124">
        <v>73</v>
      </c>
      <c r="AD659" s="128">
        <v>4.2900000000000001E-2</v>
      </c>
      <c r="AE659" s="124">
        <v>40</v>
      </c>
      <c r="AF659" s="124">
        <v>245</v>
      </c>
      <c r="AG659" s="125">
        <v>0.17100000000000001</v>
      </c>
    </row>
    <row r="660" spans="1:33" x14ac:dyDescent="0.3">
      <c r="A660" s="123" t="s">
        <v>1319</v>
      </c>
      <c r="B660" s="121" t="s">
        <v>1320</v>
      </c>
      <c r="C660" s="121">
        <v>1</v>
      </c>
      <c r="D660" s="121">
        <v>0</v>
      </c>
      <c r="E660" s="124">
        <v>5874</v>
      </c>
      <c r="F660" s="124">
        <v>4436</v>
      </c>
      <c r="G660" s="124">
        <v>13464</v>
      </c>
      <c r="H660" s="124">
        <v>3438</v>
      </c>
      <c r="I660" s="124">
        <v>3556</v>
      </c>
      <c r="J660" s="124">
        <v>3526</v>
      </c>
      <c r="K660" s="124">
        <v>10520</v>
      </c>
      <c r="L660" s="128">
        <v>0.78129999999999999</v>
      </c>
      <c r="M660" s="124">
        <v>2253</v>
      </c>
      <c r="N660" s="125">
        <v>3.0619999999999998</v>
      </c>
      <c r="O660" s="124">
        <v>1</v>
      </c>
      <c r="P660" s="125">
        <v>0</v>
      </c>
      <c r="Q660" s="124">
        <v>0</v>
      </c>
      <c r="R660" s="124">
        <v>2024</v>
      </c>
      <c r="S660" s="124">
        <v>1072</v>
      </c>
      <c r="T660" s="124">
        <v>5323</v>
      </c>
      <c r="U660" s="124">
        <v>5134</v>
      </c>
      <c r="V660" s="124">
        <v>5134</v>
      </c>
      <c r="W660" s="124">
        <v>15591</v>
      </c>
      <c r="X660" s="124">
        <v>5197</v>
      </c>
      <c r="Y660" s="124">
        <v>1036</v>
      </c>
      <c r="Z660" s="124">
        <v>802</v>
      </c>
      <c r="AA660" s="124">
        <v>916</v>
      </c>
      <c r="AB660" s="124">
        <v>2754</v>
      </c>
      <c r="AC660" s="124">
        <v>918</v>
      </c>
      <c r="AD660" s="128">
        <v>0.17660000000000001</v>
      </c>
      <c r="AE660" s="124">
        <v>509</v>
      </c>
      <c r="AF660" s="124">
        <v>3836</v>
      </c>
      <c r="AG660" s="125">
        <v>0.86399999999999999</v>
      </c>
    </row>
    <row r="661" spans="1:33" x14ac:dyDescent="0.3">
      <c r="A661" s="123" t="s">
        <v>1321</v>
      </c>
      <c r="B661" s="121" t="s">
        <v>1322</v>
      </c>
      <c r="C661" s="121">
        <v>1</v>
      </c>
      <c r="D661" s="121">
        <v>0</v>
      </c>
      <c r="E661" s="124">
        <v>1600</v>
      </c>
      <c r="F661" s="124">
        <v>1292</v>
      </c>
      <c r="G661" s="124">
        <v>3861</v>
      </c>
      <c r="H661" s="124">
        <v>3</v>
      </c>
      <c r="I661" s="124">
        <v>1</v>
      </c>
      <c r="J661" s="124">
        <v>3</v>
      </c>
      <c r="K661" s="124">
        <v>7</v>
      </c>
      <c r="L661" s="128">
        <v>1.8E-3</v>
      </c>
      <c r="M661" s="124">
        <v>2</v>
      </c>
      <c r="N661" s="125">
        <v>2.7650000000000001</v>
      </c>
      <c r="O661" s="124">
        <v>1</v>
      </c>
      <c r="P661" s="125">
        <v>0</v>
      </c>
      <c r="Q661" s="124">
        <v>0</v>
      </c>
      <c r="R661" s="124">
        <v>20</v>
      </c>
      <c r="S661" s="124">
        <v>10</v>
      </c>
      <c r="T661" s="124">
        <v>1432</v>
      </c>
      <c r="U661" s="124">
        <v>1381</v>
      </c>
      <c r="V661" s="124">
        <v>1381</v>
      </c>
      <c r="W661" s="124">
        <v>4194</v>
      </c>
      <c r="X661" s="124">
        <v>1398</v>
      </c>
      <c r="Y661" s="124">
        <v>37</v>
      </c>
      <c r="Z661" s="124">
        <v>27</v>
      </c>
      <c r="AA661" s="124">
        <v>20</v>
      </c>
      <c r="AB661" s="124">
        <v>84</v>
      </c>
      <c r="AC661" s="124">
        <v>28</v>
      </c>
      <c r="AD661" s="128">
        <v>0.02</v>
      </c>
      <c r="AE661" s="124">
        <v>17</v>
      </c>
      <c r="AF661" s="124">
        <v>31</v>
      </c>
      <c r="AG661" s="125">
        <v>2.3E-2</v>
      </c>
    </row>
    <row r="662" spans="1:33" x14ac:dyDescent="0.3">
      <c r="A662" s="123" t="s">
        <v>1323</v>
      </c>
      <c r="B662" s="121" t="s">
        <v>1324</v>
      </c>
      <c r="C662" s="121">
        <v>1</v>
      </c>
      <c r="D662" s="121">
        <v>0</v>
      </c>
      <c r="E662" s="124">
        <v>5618</v>
      </c>
      <c r="F662" s="124">
        <v>4701</v>
      </c>
      <c r="G662" s="124">
        <v>13983</v>
      </c>
      <c r="H662" s="124">
        <v>0</v>
      </c>
      <c r="I662" s="124">
        <v>0</v>
      </c>
      <c r="J662" s="124">
        <v>1</v>
      </c>
      <c r="K662" s="124">
        <v>1</v>
      </c>
      <c r="L662" s="128">
        <v>1E-4</v>
      </c>
      <c r="M662" s="124">
        <v>0</v>
      </c>
      <c r="N662" s="125">
        <v>7.15</v>
      </c>
      <c r="O662" s="124">
        <v>1</v>
      </c>
      <c r="P662" s="125">
        <v>0</v>
      </c>
      <c r="Q662" s="124">
        <v>0</v>
      </c>
      <c r="R662" s="124">
        <v>77</v>
      </c>
      <c r="S662" s="124">
        <v>40</v>
      </c>
      <c r="T662" s="124">
        <v>4769</v>
      </c>
      <c r="U662" s="124">
        <v>4599</v>
      </c>
      <c r="V662" s="124">
        <v>4600</v>
      </c>
      <c r="W662" s="124">
        <v>13968</v>
      </c>
      <c r="X662" s="124">
        <v>4656</v>
      </c>
      <c r="Y662" s="124">
        <v>104</v>
      </c>
      <c r="Z662" s="124">
        <v>80</v>
      </c>
      <c r="AA662" s="124">
        <v>90</v>
      </c>
      <c r="AB662" s="124">
        <v>274</v>
      </c>
      <c r="AC662" s="124">
        <v>91</v>
      </c>
      <c r="AD662" s="128">
        <v>1.9599999999999999E-2</v>
      </c>
      <c r="AE662" s="124">
        <v>60</v>
      </c>
      <c r="AF662" s="124">
        <v>102</v>
      </c>
      <c r="AG662" s="125">
        <v>2.1000000000000001E-2</v>
      </c>
    </row>
    <row r="663" spans="1:33" x14ac:dyDescent="0.3">
      <c r="A663" s="123" t="s">
        <v>1325</v>
      </c>
      <c r="B663" s="121" t="s">
        <v>1326</v>
      </c>
      <c r="C663" s="121">
        <v>1</v>
      </c>
      <c r="D663" s="121">
        <v>0</v>
      </c>
      <c r="E663" s="124">
        <v>3237</v>
      </c>
      <c r="F663" s="124">
        <v>2491</v>
      </c>
      <c r="G663" s="124">
        <v>7832</v>
      </c>
      <c r="H663" s="124">
        <v>295</v>
      </c>
      <c r="I663" s="124">
        <v>267</v>
      </c>
      <c r="J663" s="124">
        <v>329</v>
      </c>
      <c r="K663" s="124">
        <v>891</v>
      </c>
      <c r="L663" s="128">
        <v>0.1138</v>
      </c>
      <c r="M663" s="124">
        <v>184</v>
      </c>
      <c r="N663" s="125">
        <v>31.02</v>
      </c>
      <c r="O663" s="124">
        <v>1</v>
      </c>
      <c r="P663" s="125">
        <v>0</v>
      </c>
      <c r="Q663" s="124">
        <v>0</v>
      </c>
      <c r="R663" s="124">
        <v>69</v>
      </c>
      <c r="S663" s="124">
        <v>36</v>
      </c>
      <c r="T663" s="124">
        <v>3149</v>
      </c>
      <c r="U663" s="124">
        <v>3037</v>
      </c>
      <c r="V663" s="124">
        <v>3037</v>
      </c>
      <c r="W663" s="124">
        <v>9223</v>
      </c>
      <c r="X663" s="124">
        <v>3074</v>
      </c>
      <c r="Y663" s="124">
        <v>110</v>
      </c>
      <c r="Z663" s="124">
        <v>86</v>
      </c>
      <c r="AA663" s="124">
        <v>90</v>
      </c>
      <c r="AB663" s="124">
        <v>286</v>
      </c>
      <c r="AC663" s="124">
        <v>95</v>
      </c>
      <c r="AD663" s="128">
        <v>3.1E-2</v>
      </c>
      <c r="AE663" s="124">
        <v>50</v>
      </c>
      <c r="AF663" s="124">
        <v>272</v>
      </c>
      <c r="AG663" s="125">
        <v>0.109</v>
      </c>
    </row>
    <row r="664" spans="1:33" x14ac:dyDescent="0.3">
      <c r="A664" s="123" t="s">
        <v>1327</v>
      </c>
      <c r="B664" s="121" t="s">
        <v>1328</v>
      </c>
      <c r="C664" s="121">
        <v>1</v>
      </c>
      <c r="D664" s="121">
        <v>0</v>
      </c>
      <c r="E664" s="124">
        <v>8663</v>
      </c>
      <c r="F664" s="124">
        <v>6813</v>
      </c>
      <c r="G664" s="124">
        <v>20104</v>
      </c>
      <c r="H664" s="124">
        <v>3545</v>
      </c>
      <c r="I664" s="124">
        <v>3691</v>
      </c>
      <c r="J664" s="124">
        <v>3758</v>
      </c>
      <c r="K664" s="124">
        <v>10994</v>
      </c>
      <c r="L664" s="128">
        <v>0.54690000000000005</v>
      </c>
      <c r="M664" s="124">
        <v>2422</v>
      </c>
      <c r="N664" s="125">
        <v>9.875</v>
      </c>
      <c r="O664" s="124">
        <v>1</v>
      </c>
      <c r="P664" s="125">
        <v>0</v>
      </c>
      <c r="Q664" s="124">
        <v>0</v>
      </c>
      <c r="R664" s="124">
        <v>1230</v>
      </c>
      <c r="S664" s="124">
        <v>651</v>
      </c>
      <c r="T664" s="124">
        <v>7791</v>
      </c>
      <c r="U664" s="124">
        <v>7513</v>
      </c>
      <c r="V664" s="124">
        <v>7513</v>
      </c>
      <c r="W664" s="124">
        <v>22817</v>
      </c>
      <c r="X664" s="124">
        <v>7606</v>
      </c>
      <c r="Y664" s="124">
        <v>1096</v>
      </c>
      <c r="Z664" s="124">
        <v>865</v>
      </c>
      <c r="AA664" s="124">
        <v>928</v>
      </c>
      <c r="AB664" s="124">
        <v>2889</v>
      </c>
      <c r="AC664" s="124">
        <v>963</v>
      </c>
      <c r="AD664" s="128">
        <v>0.12659999999999999</v>
      </c>
      <c r="AE664" s="124">
        <v>561</v>
      </c>
      <c r="AF664" s="124">
        <v>3636</v>
      </c>
      <c r="AG664" s="125">
        <v>0.53300000000000003</v>
      </c>
    </row>
    <row r="665" spans="1:33" x14ac:dyDescent="0.3">
      <c r="A665" s="123" t="s">
        <v>1329</v>
      </c>
      <c r="B665" s="121" t="s">
        <v>1330</v>
      </c>
      <c r="C665" s="121">
        <v>1</v>
      </c>
      <c r="D665" s="121">
        <v>1</v>
      </c>
      <c r="E665" s="124">
        <v>31665</v>
      </c>
      <c r="F665" s="124">
        <v>24022</v>
      </c>
      <c r="G665" s="124">
        <v>68526</v>
      </c>
      <c r="H665" s="124">
        <v>17972</v>
      </c>
      <c r="I665" s="124">
        <v>17690</v>
      </c>
      <c r="J665" s="124">
        <v>17123</v>
      </c>
      <c r="K665" s="124">
        <v>52785</v>
      </c>
      <c r="L665" s="128">
        <v>0.77029999999999998</v>
      </c>
      <c r="M665" s="124">
        <v>12028</v>
      </c>
      <c r="N665" s="125">
        <v>20.321000000000002</v>
      </c>
      <c r="O665" s="124">
        <v>1</v>
      </c>
      <c r="P665" s="125">
        <v>0</v>
      </c>
      <c r="Q665" s="124">
        <v>0</v>
      </c>
      <c r="R665" s="124">
        <v>3199</v>
      </c>
      <c r="S665" s="124">
        <v>1695</v>
      </c>
      <c r="T665" s="124">
        <v>31235</v>
      </c>
      <c r="U665" s="124">
        <v>30123</v>
      </c>
      <c r="V665" s="124">
        <v>30124</v>
      </c>
      <c r="W665" s="124">
        <v>91482</v>
      </c>
      <c r="X665" s="124">
        <v>30494</v>
      </c>
      <c r="Y665" s="124">
        <v>6288</v>
      </c>
      <c r="Z665" s="124">
        <v>5241</v>
      </c>
      <c r="AA665" s="124">
        <v>6027</v>
      </c>
      <c r="AB665" s="124">
        <v>17556</v>
      </c>
      <c r="AC665" s="124">
        <v>5852</v>
      </c>
      <c r="AD665" s="128">
        <v>0.19189999999999999</v>
      </c>
      <c r="AE665" s="124">
        <v>2996</v>
      </c>
      <c r="AF665" s="124">
        <v>16720</v>
      </c>
      <c r="AG665" s="125">
        <v>0.69599999999999995</v>
      </c>
    </row>
    <row r="666" spans="1:33" x14ac:dyDescent="0.3">
      <c r="A666" s="123" t="s">
        <v>1331</v>
      </c>
      <c r="B666" s="121" t="s">
        <v>1332</v>
      </c>
      <c r="C666" s="121">
        <v>1</v>
      </c>
      <c r="D666" s="121">
        <v>0</v>
      </c>
      <c r="E666" s="124">
        <v>6878</v>
      </c>
      <c r="F666" s="124">
        <v>5258</v>
      </c>
      <c r="G666" s="124">
        <v>15964</v>
      </c>
      <c r="H666" s="124">
        <v>1554</v>
      </c>
      <c r="I666" s="124">
        <v>1752</v>
      </c>
      <c r="J666" s="124">
        <v>1710</v>
      </c>
      <c r="K666" s="124">
        <v>5016</v>
      </c>
      <c r="L666" s="128">
        <v>0.31419999999999998</v>
      </c>
      <c r="M666" s="124">
        <v>1074</v>
      </c>
      <c r="N666" s="125">
        <v>28.655000000000001</v>
      </c>
      <c r="O666" s="124">
        <v>1</v>
      </c>
      <c r="P666" s="125">
        <v>0</v>
      </c>
      <c r="Q666" s="124">
        <v>0</v>
      </c>
      <c r="R666" s="124">
        <v>235</v>
      </c>
      <c r="S666" s="124">
        <v>124</v>
      </c>
      <c r="T666" s="124">
        <v>5679</v>
      </c>
      <c r="U666" s="124">
        <v>5485</v>
      </c>
      <c r="V666" s="124">
        <v>5488</v>
      </c>
      <c r="W666" s="124">
        <v>16652</v>
      </c>
      <c r="X666" s="124">
        <v>5551</v>
      </c>
      <c r="Y666" s="124">
        <v>309</v>
      </c>
      <c r="Z666" s="124">
        <v>248</v>
      </c>
      <c r="AA666" s="124">
        <v>277</v>
      </c>
      <c r="AB666" s="124">
        <v>834</v>
      </c>
      <c r="AC666" s="124">
        <v>278</v>
      </c>
      <c r="AD666" s="128">
        <v>5.0099999999999999E-2</v>
      </c>
      <c r="AE666" s="124">
        <v>171</v>
      </c>
      <c r="AF666" s="124">
        <v>1371</v>
      </c>
      <c r="AG666" s="125">
        <v>0.26</v>
      </c>
    </row>
    <row r="667" spans="1:33" x14ac:dyDescent="0.3">
      <c r="A667" s="123" t="s">
        <v>1333</v>
      </c>
      <c r="B667" s="121" t="s">
        <v>1334</v>
      </c>
      <c r="C667" s="121">
        <v>1</v>
      </c>
      <c r="D667" s="121">
        <v>0</v>
      </c>
      <c r="E667" s="124">
        <v>4389</v>
      </c>
      <c r="F667" s="124">
        <v>3479</v>
      </c>
      <c r="G667" s="124">
        <v>10230</v>
      </c>
      <c r="H667" s="124">
        <v>457</v>
      </c>
      <c r="I667" s="124">
        <v>471</v>
      </c>
      <c r="J667" s="124">
        <v>496</v>
      </c>
      <c r="K667" s="124">
        <v>1424</v>
      </c>
      <c r="L667" s="128">
        <v>0.13919999999999999</v>
      </c>
      <c r="M667" s="124">
        <v>315</v>
      </c>
      <c r="N667" s="125">
        <v>29.201000000000001</v>
      </c>
      <c r="O667" s="124">
        <v>1</v>
      </c>
      <c r="P667" s="125">
        <v>0</v>
      </c>
      <c r="Q667" s="124">
        <v>0</v>
      </c>
      <c r="R667" s="124">
        <v>61</v>
      </c>
      <c r="S667" s="124">
        <v>32</v>
      </c>
      <c r="T667" s="124">
        <v>3807</v>
      </c>
      <c r="U667" s="124">
        <v>3671</v>
      </c>
      <c r="V667" s="124">
        <v>3671</v>
      </c>
      <c r="W667" s="124">
        <v>11149</v>
      </c>
      <c r="X667" s="124">
        <v>3716</v>
      </c>
      <c r="Y667" s="124">
        <v>206</v>
      </c>
      <c r="Z667" s="124">
        <v>159</v>
      </c>
      <c r="AA667" s="124">
        <v>173</v>
      </c>
      <c r="AB667" s="124">
        <v>538</v>
      </c>
      <c r="AC667" s="124">
        <v>179</v>
      </c>
      <c r="AD667" s="128">
        <v>4.8300000000000003E-2</v>
      </c>
      <c r="AE667" s="124">
        <v>109</v>
      </c>
      <c r="AF667" s="124">
        <v>457</v>
      </c>
      <c r="AG667" s="125">
        <v>0.13100000000000001</v>
      </c>
    </row>
    <row r="668" spans="1:33" x14ac:dyDescent="0.3">
      <c r="A668" s="123" t="s">
        <v>1335</v>
      </c>
      <c r="B668" s="121" t="s">
        <v>1336</v>
      </c>
      <c r="C668" s="121">
        <v>1</v>
      </c>
      <c r="D668" s="121">
        <v>0</v>
      </c>
      <c r="E668" s="124">
        <v>1346</v>
      </c>
      <c r="F668" s="124">
        <v>1096</v>
      </c>
      <c r="G668" s="124">
        <v>3288</v>
      </c>
      <c r="H668" s="124">
        <v>456</v>
      </c>
      <c r="I668" s="124">
        <v>498</v>
      </c>
      <c r="J668" s="124">
        <v>472</v>
      </c>
      <c r="K668" s="124">
        <v>1426</v>
      </c>
      <c r="L668" s="128">
        <v>0.43369999999999997</v>
      </c>
      <c r="M668" s="124">
        <v>309</v>
      </c>
      <c r="N668" s="125">
        <v>148.34399999999999</v>
      </c>
      <c r="O668" s="124">
        <v>1</v>
      </c>
      <c r="P668" s="125">
        <v>0.34599999999999997</v>
      </c>
      <c r="Q668" s="124">
        <v>379</v>
      </c>
      <c r="R668" s="124">
        <v>1</v>
      </c>
      <c r="S668" s="124">
        <v>0</v>
      </c>
      <c r="T668" s="124">
        <v>1419</v>
      </c>
      <c r="U668" s="124">
        <v>1376</v>
      </c>
      <c r="V668" s="124">
        <v>1378</v>
      </c>
      <c r="W668" s="124">
        <v>4173</v>
      </c>
      <c r="X668" s="124">
        <v>1391</v>
      </c>
      <c r="Y668" s="124">
        <v>108</v>
      </c>
      <c r="Z668" s="124">
        <v>156</v>
      </c>
      <c r="AA668" s="124">
        <v>148</v>
      </c>
      <c r="AB668" s="124">
        <v>412</v>
      </c>
      <c r="AC668" s="124">
        <v>137</v>
      </c>
      <c r="AD668" s="128">
        <v>9.8699999999999996E-2</v>
      </c>
      <c r="AE668" s="124">
        <v>70</v>
      </c>
      <c r="AF668" s="124">
        <v>760</v>
      </c>
      <c r="AG668" s="125">
        <v>0.69299999999999995</v>
      </c>
    </row>
    <row r="669" spans="1:33" x14ac:dyDescent="0.3">
      <c r="A669" s="123" t="s">
        <v>1337</v>
      </c>
      <c r="B669" s="121" t="s">
        <v>1338</v>
      </c>
      <c r="C669" s="121">
        <v>1</v>
      </c>
      <c r="D669" s="121">
        <v>0</v>
      </c>
      <c r="E669" s="124">
        <v>1003</v>
      </c>
      <c r="F669" s="124">
        <v>831</v>
      </c>
      <c r="G669" s="124">
        <v>2537</v>
      </c>
      <c r="H669" s="124">
        <v>363</v>
      </c>
      <c r="I669" s="124">
        <v>403</v>
      </c>
      <c r="J669" s="124">
        <v>371</v>
      </c>
      <c r="K669" s="124">
        <v>1137</v>
      </c>
      <c r="L669" s="128">
        <v>0.44819999999999999</v>
      </c>
      <c r="M669" s="124">
        <v>242</v>
      </c>
      <c r="N669" s="125">
        <v>136.23099999999999</v>
      </c>
      <c r="O669" s="124">
        <v>1</v>
      </c>
      <c r="P669" s="125">
        <v>0.371</v>
      </c>
      <c r="Q669" s="124">
        <v>308</v>
      </c>
      <c r="R669" s="124">
        <v>5</v>
      </c>
      <c r="S669" s="124">
        <v>2</v>
      </c>
      <c r="T669" s="124">
        <v>921</v>
      </c>
      <c r="U669" s="124">
        <v>894</v>
      </c>
      <c r="V669" s="124">
        <v>894</v>
      </c>
      <c r="W669" s="124">
        <v>2709</v>
      </c>
      <c r="X669" s="124">
        <v>903</v>
      </c>
      <c r="Y669" s="124">
        <v>137</v>
      </c>
      <c r="Z669" s="124">
        <v>136</v>
      </c>
      <c r="AA669" s="124">
        <v>117</v>
      </c>
      <c r="AB669" s="124">
        <v>390</v>
      </c>
      <c r="AC669" s="124">
        <v>130</v>
      </c>
      <c r="AD669" s="128">
        <v>0.14399999999999999</v>
      </c>
      <c r="AE669" s="124">
        <v>78</v>
      </c>
      <c r="AF669" s="124">
        <v>632</v>
      </c>
      <c r="AG669" s="125">
        <v>0.76</v>
      </c>
    </row>
    <row r="670" spans="1:33" x14ac:dyDescent="0.3">
      <c r="A670" s="123" t="s">
        <v>1339</v>
      </c>
      <c r="B670" s="121" t="s">
        <v>1340</v>
      </c>
      <c r="C670" s="121">
        <v>1</v>
      </c>
      <c r="D670" s="121">
        <v>0</v>
      </c>
      <c r="E670" s="124">
        <v>215</v>
      </c>
      <c r="F670" s="124">
        <v>136</v>
      </c>
      <c r="G670" s="124">
        <v>396</v>
      </c>
      <c r="H670" s="124">
        <v>61</v>
      </c>
      <c r="I670" s="124">
        <v>62</v>
      </c>
      <c r="J670" s="124">
        <v>50</v>
      </c>
      <c r="K670" s="124">
        <v>173</v>
      </c>
      <c r="L670" s="128">
        <v>0.43690000000000001</v>
      </c>
      <c r="M670" s="124">
        <v>39</v>
      </c>
      <c r="N670" s="125">
        <v>47.021000000000001</v>
      </c>
      <c r="O670" s="124">
        <v>0</v>
      </c>
      <c r="P670" s="125">
        <v>0.434</v>
      </c>
      <c r="Q670" s="124">
        <v>0</v>
      </c>
      <c r="R670" s="124">
        <v>0</v>
      </c>
      <c r="S670" s="124">
        <v>0</v>
      </c>
      <c r="T670" s="124">
        <v>252</v>
      </c>
      <c r="U670" s="124">
        <v>244</v>
      </c>
      <c r="V670" s="124">
        <v>245</v>
      </c>
      <c r="W670" s="124">
        <v>741</v>
      </c>
      <c r="X670" s="124">
        <v>247</v>
      </c>
      <c r="Y670" s="124">
        <v>29</v>
      </c>
      <c r="Z670" s="124">
        <v>17</v>
      </c>
      <c r="AA670" s="124">
        <v>14</v>
      </c>
      <c r="AB670" s="124">
        <v>60</v>
      </c>
      <c r="AC670" s="124">
        <v>20</v>
      </c>
      <c r="AD670" s="128">
        <v>8.1000000000000003E-2</v>
      </c>
      <c r="AE670" s="124">
        <v>7</v>
      </c>
      <c r="AF670" s="124">
        <v>47</v>
      </c>
      <c r="AG670" s="125">
        <v>0.34499999999999997</v>
      </c>
    </row>
    <row r="671" spans="1:33" x14ac:dyDescent="0.3">
      <c r="A671" s="123" t="s">
        <v>1341</v>
      </c>
      <c r="B671" s="121" t="s">
        <v>1342</v>
      </c>
      <c r="C671" s="121">
        <v>1</v>
      </c>
      <c r="D671" s="121">
        <v>0</v>
      </c>
      <c r="E671" s="124">
        <v>869</v>
      </c>
      <c r="F671" s="124">
        <v>703</v>
      </c>
      <c r="G671" s="124">
        <v>2183</v>
      </c>
      <c r="H671" s="124">
        <v>375</v>
      </c>
      <c r="I671" s="124">
        <v>385</v>
      </c>
      <c r="J671" s="124">
        <v>344</v>
      </c>
      <c r="K671" s="124">
        <v>1104</v>
      </c>
      <c r="L671" s="128">
        <v>0.50570000000000004</v>
      </c>
      <c r="M671" s="124">
        <v>231</v>
      </c>
      <c r="N671" s="125">
        <v>69.894000000000005</v>
      </c>
      <c r="O671" s="124">
        <v>1</v>
      </c>
      <c r="P671" s="125">
        <v>0.29299999999999998</v>
      </c>
      <c r="Q671" s="124">
        <v>206</v>
      </c>
      <c r="R671" s="124">
        <v>9</v>
      </c>
      <c r="S671" s="124">
        <v>4</v>
      </c>
      <c r="T671" s="124">
        <v>921</v>
      </c>
      <c r="U671" s="124">
        <v>894</v>
      </c>
      <c r="V671" s="124">
        <v>894</v>
      </c>
      <c r="W671" s="124">
        <v>2709</v>
      </c>
      <c r="X671" s="124">
        <v>903</v>
      </c>
      <c r="Y671" s="124">
        <v>112</v>
      </c>
      <c r="Z671" s="124">
        <v>160</v>
      </c>
      <c r="AA671" s="124">
        <v>141</v>
      </c>
      <c r="AB671" s="124">
        <v>413</v>
      </c>
      <c r="AC671" s="124">
        <v>138</v>
      </c>
      <c r="AD671" s="128">
        <v>0.1525</v>
      </c>
      <c r="AE671" s="124">
        <v>70</v>
      </c>
      <c r="AF671" s="124">
        <v>513</v>
      </c>
      <c r="AG671" s="125">
        <v>0.72899999999999998</v>
      </c>
    </row>
    <row r="672" spans="1:33" x14ac:dyDescent="0.3">
      <c r="A672" s="123" t="s">
        <v>1343</v>
      </c>
      <c r="B672" s="121" t="s">
        <v>1344</v>
      </c>
      <c r="C672" s="121">
        <v>1</v>
      </c>
      <c r="D672" s="121">
        <v>0</v>
      </c>
      <c r="E672" s="124">
        <v>954</v>
      </c>
      <c r="F672" s="124">
        <v>754</v>
      </c>
      <c r="G672" s="124">
        <v>2327</v>
      </c>
      <c r="H672" s="124">
        <v>396</v>
      </c>
      <c r="I672" s="124">
        <v>408</v>
      </c>
      <c r="J672" s="124">
        <v>369</v>
      </c>
      <c r="K672" s="124">
        <v>1173</v>
      </c>
      <c r="L672" s="128">
        <v>0.50409999999999999</v>
      </c>
      <c r="M672" s="124">
        <v>247</v>
      </c>
      <c r="N672" s="125">
        <v>77.039000000000001</v>
      </c>
      <c r="O672" s="124">
        <v>1</v>
      </c>
      <c r="P672" s="125">
        <v>0.29899999999999999</v>
      </c>
      <c r="Q672" s="124">
        <v>225</v>
      </c>
      <c r="R672" s="124">
        <v>11</v>
      </c>
      <c r="S672" s="124">
        <v>5</v>
      </c>
      <c r="T672" s="124">
        <v>883</v>
      </c>
      <c r="U672" s="124">
        <v>857</v>
      </c>
      <c r="V672" s="124">
        <v>857</v>
      </c>
      <c r="W672" s="124">
        <v>2597</v>
      </c>
      <c r="X672" s="124">
        <v>866</v>
      </c>
      <c r="Y672" s="124">
        <v>98</v>
      </c>
      <c r="Z672" s="124">
        <v>245</v>
      </c>
      <c r="AA672" s="124">
        <v>111</v>
      </c>
      <c r="AB672" s="124">
        <v>454</v>
      </c>
      <c r="AC672" s="124">
        <v>151</v>
      </c>
      <c r="AD672" s="128">
        <v>0.17480000000000001</v>
      </c>
      <c r="AE672" s="124">
        <v>86</v>
      </c>
      <c r="AF672" s="124">
        <v>565</v>
      </c>
      <c r="AG672" s="125">
        <v>0.749</v>
      </c>
    </row>
    <row r="673" spans="1:33" x14ac:dyDescent="0.3">
      <c r="A673" s="123" t="s">
        <v>1345</v>
      </c>
      <c r="B673" s="121" t="s">
        <v>1346</v>
      </c>
      <c r="C673" s="121">
        <v>1</v>
      </c>
      <c r="D673" s="121">
        <v>0</v>
      </c>
      <c r="E673" s="124">
        <v>1499</v>
      </c>
      <c r="F673" s="124">
        <v>1262</v>
      </c>
      <c r="G673" s="124">
        <v>3664</v>
      </c>
      <c r="H673" s="124">
        <v>676</v>
      </c>
      <c r="I673" s="124">
        <v>682</v>
      </c>
      <c r="J673" s="124">
        <v>736</v>
      </c>
      <c r="K673" s="124">
        <v>2094</v>
      </c>
      <c r="L673" s="128">
        <v>0.57150000000000001</v>
      </c>
      <c r="M673" s="124">
        <v>469</v>
      </c>
      <c r="N673" s="125">
        <v>182.44900000000001</v>
      </c>
      <c r="O673" s="124">
        <v>1</v>
      </c>
      <c r="P673" s="125">
        <v>0.35499999999999998</v>
      </c>
      <c r="Q673" s="124">
        <v>448</v>
      </c>
      <c r="R673" s="124">
        <v>12</v>
      </c>
      <c r="S673" s="124">
        <v>6</v>
      </c>
      <c r="T673" s="124">
        <v>2241</v>
      </c>
      <c r="U673" s="124">
        <v>2178</v>
      </c>
      <c r="V673" s="124">
        <v>2215</v>
      </c>
      <c r="W673" s="124">
        <v>6634</v>
      </c>
      <c r="X673" s="124">
        <v>2211</v>
      </c>
      <c r="Y673" s="124">
        <v>340</v>
      </c>
      <c r="Z673" s="124">
        <v>418</v>
      </c>
      <c r="AA673" s="124">
        <v>366</v>
      </c>
      <c r="AB673" s="124">
        <v>1124</v>
      </c>
      <c r="AC673" s="124">
        <v>375</v>
      </c>
      <c r="AD673" s="128">
        <v>0.1694</v>
      </c>
      <c r="AE673" s="124">
        <v>139</v>
      </c>
      <c r="AF673" s="124">
        <v>1063</v>
      </c>
      <c r="AG673" s="125">
        <v>0.84199999999999997</v>
      </c>
    </row>
    <row r="674" spans="1:33" x14ac:dyDescent="0.3">
      <c r="A674" s="123" t="s">
        <v>1347</v>
      </c>
      <c r="B674" s="121" t="s">
        <v>1348</v>
      </c>
      <c r="C674" s="121">
        <v>1</v>
      </c>
      <c r="D674" s="121">
        <v>0</v>
      </c>
      <c r="E674" s="124">
        <v>718</v>
      </c>
      <c r="F674" s="124">
        <v>577</v>
      </c>
      <c r="G674" s="124">
        <v>1790</v>
      </c>
      <c r="H674" s="124">
        <v>380</v>
      </c>
      <c r="I674" s="124">
        <v>337</v>
      </c>
      <c r="J674" s="124">
        <v>344</v>
      </c>
      <c r="K674" s="124">
        <v>1061</v>
      </c>
      <c r="L674" s="128">
        <v>0.5927</v>
      </c>
      <c r="M674" s="124">
        <v>222</v>
      </c>
      <c r="N674" s="125">
        <v>102.90300000000001</v>
      </c>
      <c r="O674" s="124">
        <v>1</v>
      </c>
      <c r="P674" s="125">
        <v>0.38100000000000001</v>
      </c>
      <c r="Q674" s="124">
        <v>220</v>
      </c>
      <c r="R674" s="124">
        <v>0</v>
      </c>
      <c r="S674" s="124">
        <v>0</v>
      </c>
      <c r="T674" s="124">
        <v>1095</v>
      </c>
      <c r="U674" s="124">
        <v>1064</v>
      </c>
      <c r="V674" s="124">
        <v>1079</v>
      </c>
      <c r="W674" s="124">
        <v>3238</v>
      </c>
      <c r="X674" s="124">
        <v>1079</v>
      </c>
      <c r="Y674" s="124">
        <v>272</v>
      </c>
      <c r="Z674" s="124">
        <v>320</v>
      </c>
      <c r="AA674" s="124">
        <v>235</v>
      </c>
      <c r="AB674" s="124">
        <v>827</v>
      </c>
      <c r="AC674" s="124">
        <v>276</v>
      </c>
      <c r="AD674" s="128">
        <v>0.25540000000000002</v>
      </c>
      <c r="AE674" s="124">
        <v>96</v>
      </c>
      <c r="AF674" s="124">
        <v>539</v>
      </c>
      <c r="AG674" s="125">
        <v>0.93400000000000005</v>
      </c>
    </row>
    <row r="675" spans="1:33" x14ac:dyDescent="0.3">
      <c r="A675" s="129" t="s">
        <v>1349</v>
      </c>
      <c r="B675" s="121" t="s">
        <v>1350</v>
      </c>
      <c r="C675" s="121">
        <v>1</v>
      </c>
      <c r="D675" s="121">
        <v>1</v>
      </c>
      <c r="E675" s="124">
        <v>3202894</v>
      </c>
      <c r="F675" s="124">
        <v>2447922</v>
      </c>
      <c r="G675" s="124">
        <v>6752830</v>
      </c>
      <c r="H675" s="124">
        <v>1235373</v>
      </c>
      <c r="I675" s="124">
        <v>1263497</v>
      </c>
      <c r="J675" s="124">
        <v>1281170</v>
      </c>
      <c r="K675" s="124">
        <v>3780040</v>
      </c>
      <c r="L675" s="128">
        <v>296.78949999999986</v>
      </c>
      <c r="M675" s="124">
        <v>916317</v>
      </c>
      <c r="N675" s="125">
        <v>48163.874999999956</v>
      </c>
      <c r="O675" s="124">
        <v>646</v>
      </c>
      <c r="P675" s="125">
        <v>110.05900000000004</v>
      </c>
      <c r="Q675" s="124">
        <v>73411</v>
      </c>
      <c r="R675" s="124">
        <v>272426</v>
      </c>
      <c r="S675" s="124">
        <v>144150</v>
      </c>
      <c r="T675" s="124">
        <v>3012649</v>
      </c>
      <c r="U675" s="124">
        <v>2928563</v>
      </c>
      <c r="V675" s="124">
        <v>2919580</v>
      </c>
      <c r="W675" s="124">
        <v>8860792</v>
      </c>
      <c r="X675" s="124">
        <v>2953597</v>
      </c>
      <c r="Y675" s="124">
        <v>538156</v>
      </c>
      <c r="Z675" s="124">
        <v>520502</v>
      </c>
      <c r="AA675" s="124">
        <v>509054</v>
      </c>
      <c r="AB675" s="124">
        <v>1567712</v>
      </c>
      <c r="AC675" s="124">
        <v>522565</v>
      </c>
      <c r="AD675" s="128">
        <v>84.062600000000018</v>
      </c>
      <c r="AE675" s="124">
        <v>272029</v>
      </c>
      <c r="AF675" s="124">
        <v>1406833</v>
      </c>
      <c r="AG675" s="125">
        <v>368.95000000000005</v>
      </c>
    </row>
    <row r="676" spans="1:33" x14ac:dyDescent="0.3">
      <c r="A676" s="129" t="s">
        <v>1351</v>
      </c>
      <c r="B676" s="121" t="s">
        <v>1352</v>
      </c>
      <c r="C676" s="121">
        <v>1</v>
      </c>
      <c r="D676" s="121">
        <v>1</v>
      </c>
      <c r="E676" s="124">
        <v>787</v>
      </c>
      <c r="F676" s="124">
        <v>627</v>
      </c>
      <c r="G676" s="124">
        <v>1920</v>
      </c>
      <c r="H676" s="124">
        <v>380</v>
      </c>
      <c r="I676" s="124">
        <v>380</v>
      </c>
      <c r="J676" s="124">
        <v>326</v>
      </c>
      <c r="K676" s="124">
        <v>1086</v>
      </c>
      <c r="L676" s="128">
        <v>0.87280000000000002</v>
      </c>
      <c r="M676" s="124">
        <v>232</v>
      </c>
      <c r="N676" s="125">
        <v>343.65600000000001</v>
      </c>
      <c r="O676" s="124">
        <v>2</v>
      </c>
      <c r="P676" s="125">
        <v>0.876</v>
      </c>
      <c r="Q676" s="124">
        <v>248</v>
      </c>
      <c r="R676" s="124">
        <v>0</v>
      </c>
      <c r="S676" s="124">
        <v>0</v>
      </c>
      <c r="T676" s="124">
        <v>920</v>
      </c>
      <c r="U676" s="124">
        <v>904</v>
      </c>
      <c r="V676" s="124">
        <v>907</v>
      </c>
      <c r="W676" s="124">
        <v>2731</v>
      </c>
      <c r="X676" s="124">
        <v>910</v>
      </c>
      <c r="Y676" s="124">
        <v>183</v>
      </c>
      <c r="Z676" s="124">
        <v>179</v>
      </c>
      <c r="AA676" s="124">
        <v>177</v>
      </c>
      <c r="AB676" s="124">
        <v>539</v>
      </c>
      <c r="AC676" s="124">
        <v>180</v>
      </c>
      <c r="AD676" s="128">
        <v>0.27489999999999998</v>
      </c>
      <c r="AE676" s="124">
        <v>79</v>
      </c>
      <c r="AF676" s="124">
        <v>561</v>
      </c>
      <c r="AG676" s="125">
        <v>1.637</v>
      </c>
    </row>
    <row r="677" spans="1:33" x14ac:dyDescent="0.3">
      <c r="A677" s="123" t="s">
        <v>1353</v>
      </c>
      <c r="B677" s="121" t="s">
        <v>1354</v>
      </c>
      <c r="C677" s="121">
        <v>1</v>
      </c>
      <c r="D677" s="121">
        <v>1</v>
      </c>
      <c r="E677" s="124">
        <v>3203681</v>
      </c>
      <c r="F677" s="124">
        <v>2448549</v>
      </c>
      <c r="G677" s="124">
        <v>6754750</v>
      </c>
      <c r="H677" s="124">
        <v>1235753</v>
      </c>
      <c r="I677" s="124">
        <v>1263877</v>
      </c>
      <c r="J677" s="124">
        <v>1281496</v>
      </c>
      <c r="K677" s="124">
        <v>3781126</v>
      </c>
      <c r="L677" s="128">
        <v>297.66229999999985</v>
      </c>
      <c r="M677" s="124">
        <v>916549</v>
      </c>
      <c r="N677" s="125">
        <v>48507.530999999966</v>
      </c>
      <c r="O677" s="124">
        <v>648</v>
      </c>
      <c r="P677" s="125">
        <v>110.93500000000004</v>
      </c>
      <c r="Q677" s="124">
        <v>73659</v>
      </c>
      <c r="R677" s="124">
        <v>272426</v>
      </c>
      <c r="S677" s="124">
        <v>144150</v>
      </c>
      <c r="T677" s="124">
        <v>3013569</v>
      </c>
      <c r="U677" s="124">
        <v>2929467</v>
      </c>
      <c r="V677" s="124">
        <v>2920487</v>
      </c>
      <c r="W677" s="124">
        <v>8863523</v>
      </c>
      <c r="X677" s="124">
        <v>2954507</v>
      </c>
      <c r="Y677" s="124">
        <v>538339</v>
      </c>
      <c r="Z677" s="124">
        <v>520681</v>
      </c>
      <c r="AA677" s="124">
        <v>509231</v>
      </c>
      <c r="AB677" s="124">
        <v>1568251</v>
      </c>
      <c r="AC677" s="124">
        <v>522745</v>
      </c>
      <c r="AD677" s="128">
        <v>84.337499999999991</v>
      </c>
      <c r="AE677" s="124">
        <v>272108</v>
      </c>
      <c r="AF677" s="124">
        <v>1407394</v>
      </c>
      <c r="AG677" s="125">
        <v>370.5870000000001</v>
      </c>
    </row>
    <row r="678" spans="1:33" x14ac:dyDescent="0.3">
      <c r="E678" s="124"/>
      <c r="F678" s="124"/>
      <c r="G678" s="124"/>
      <c r="H678" s="124"/>
      <c r="I678" s="124"/>
      <c r="J678" s="124"/>
      <c r="K678" s="124"/>
      <c r="L678" s="128"/>
      <c r="M678" s="124"/>
      <c r="N678" s="125"/>
      <c r="O678" s="124"/>
      <c r="P678" s="125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8"/>
      <c r="AE678" s="124"/>
      <c r="AF678" s="124"/>
      <c r="AG678" s="125"/>
    </row>
    <row r="679" spans="1:33" x14ac:dyDescent="0.3">
      <c r="E679" s="124"/>
      <c r="F679" s="124"/>
      <c r="G679" s="124"/>
      <c r="H679" s="124"/>
      <c r="I679" s="124"/>
      <c r="J679" s="124"/>
      <c r="K679" s="124"/>
      <c r="L679" s="128"/>
      <c r="M679" s="124"/>
      <c r="N679" s="125"/>
      <c r="O679" s="124"/>
      <c r="P679" s="125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8"/>
      <c r="AE679" s="124"/>
      <c r="AF679" s="124"/>
      <c r="AG679" s="125"/>
    </row>
    <row r="680" spans="1:33" x14ac:dyDescent="0.3">
      <c r="A680" s="123" t="s">
        <v>1542</v>
      </c>
      <c r="E680" s="124"/>
      <c r="F680" s="124"/>
      <c r="G680" s="124"/>
      <c r="H680" s="124"/>
      <c r="I680" s="124"/>
      <c r="J680" s="124"/>
      <c r="K680" s="124"/>
      <c r="L680" s="128"/>
      <c r="M680" s="124"/>
      <c r="N680" s="125"/>
      <c r="O680" s="124"/>
      <c r="P680" s="125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8"/>
      <c r="AE680" s="124"/>
      <c r="AF680" s="124"/>
      <c r="AG680" s="125"/>
    </row>
    <row r="681" spans="1:33" x14ac:dyDescent="0.3">
      <c r="A681" s="123" t="s">
        <v>1355</v>
      </c>
      <c r="B681" s="121" t="s">
        <v>1356</v>
      </c>
      <c r="E681" s="124" t="s">
        <v>1357</v>
      </c>
      <c r="F681" s="124"/>
      <c r="G681" s="124"/>
      <c r="H681" s="124"/>
      <c r="I681" s="124"/>
      <c r="J681" s="124"/>
      <c r="K681" s="124"/>
      <c r="L681" s="128"/>
      <c r="M681" s="124"/>
      <c r="N681" s="125"/>
      <c r="O681" s="124"/>
      <c r="P681" s="125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8"/>
      <c r="AE681" s="124"/>
      <c r="AF681" s="124"/>
      <c r="AG681" s="125"/>
    </row>
    <row r="682" spans="1:33" x14ac:dyDescent="0.3">
      <c r="A682" s="123" t="s">
        <v>1355</v>
      </c>
      <c r="B682" s="121" t="s">
        <v>1358</v>
      </c>
      <c r="E682" s="124" t="s">
        <v>1359</v>
      </c>
      <c r="F682" s="124"/>
      <c r="G682" s="124"/>
      <c r="H682" s="124"/>
      <c r="I682" s="124"/>
      <c r="J682" s="124"/>
      <c r="K682" s="124"/>
      <c r="L682" s="128"/>
      <c r="M682" s="124"/>
      <c r="N682" s="125"/>
      <c r="O682" s="124"/>
      <c r="P682" s="125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8"/>
      <c r="AE682" s="124"/>
      <c r="AF682" s="124"/>
      <c r="AG682" s="125"/>
    </row>
  </sheetData>
  <hyperlinks>
    <hyperlink ref="A1" location="'Key'!E1" display="DBSAE1" xr:uid="{D7C274A5-0368-4F58-9D31-387C95F39D6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5D93D1-F1BC-4D93-A8A5-961CA17893C1}">
  <sheetPr codeName="Sheet11"/>
  <dimension ref="A1:P682"/>
  <sheetViews>
    <sheetView workbookViewId="0">
      <pane xSplit="2" ySplit="1" topLeftCell="C2" activePane="bottomRight" state="frozen"/>
      <selection activeCell="D674" sqref="A2:D674"/>
      <selection pane="topRight" activeCell="D674" sqref="A2:D674"/>
      <selection pane="bottomLeft" activeCell="D674" sqref="A2:D674"/>
      <selection pane="bottomRight" activeCell="D674" sqref="A2:D674"/>
    </sheetView>
  </sheetViews>
  <sheetFormatPr defaultRowHeight="14" x14ac:dyDescent="0.3"/>
  <cols>
    <col min="1" max="1" width="8.7265625" style="121"/>
    <col min="2" max="2" width="21.81640625" style="121" bestFit="1" customWidth="1"/>
    <col min="3" max="3" width="4.1796875" style="121" bestFit="1" customWidth="1"/>
    <col min="4" max="4" width="5.1796875" style="121" bestFit="1" customWidth="1"/>
    <col min="5" max="6" width="17.453125" style="121" bestFit="1" customWidth="1"/>
    <col min="7" max="8" width="15.81640625" style="121" bestFit="1" customWidth="1"/>
    <col min="9" max="11" width="11.81640625" style="121" bestFit="1" customWidth="1"/>
    <col min="12" max="14" width="10.1796875" style="121" bestFit="1" customWidth="1"/>
    <col min="15" max="15" width="9.6328125" style="121" bestFit="1" customWidth="1"/>
    <col min="16" max="257" width="8.7265625" style="121"/>
    <col min="258" max="258" width="21.81640625" style="121" bestFit="1" customWidth="1"/>
    <col min="259" max="259" width="4.1796875" style="121" bestFit="1" customWidth="1"/>
    <col min="260" max="260" width="5.1796875" style="121" bestFit="1" customWidth="1"/>
    <col min="261" max="262" width="17.453125" style="121" bestFit="1" customWidth="1"/>
    <col min="263" max="264" width="15.81640625" style="121" bestFit="1" customWidth="1"/>
    <col min="265" max="267" width="11.81640625" style="121" bestFit="1" customWidth="1"/>
    <col min="268" max="270" width="10.1796875" style="121" bestFit="1" customWidth="1"/>
    <col min="271" max="271" width="9.6328125" style="121" bestFit="1" customWidth="1"/>
    <col min="272" max="513" width="8.7265625" style="121"/>
    <col min="514" max="514" width="21.81640625" style="121" bestFit="1" customWidth="1"/>
    <col min="515" max="515" width="4.1796875" style="121" bestFit="1" customWidth="1"/>
    <col min="516" max="516" width="5.1796875" style="121" bestFit="1" customWidth="1"/>
    <col min="517" max="518" width="17.453125" style="121" bestFit="1" customWidth="1"/>
    <col min="519" max="520" width="15.81640625" style="121" bestFit="1" customWidth="1"/>
    <col min="521" max="523" width="11.81640625" style="121" bestFit="1" customWidth="1"/>
    <col min="524" max="526" width="10.1796875" style="121" bestFit="1" customWidth="1"/>
    <col min="527" max="527" width="9.6328125" style="121" bestFit="1" customWidth="1"/>
    <col min="528" max="769" width="8.7265625" style="121"/>
    <col min="770" max="770" width="21.81640625" style="121" bestFit="1" customWidth="1"/>
    <col min="771" max="771" width="4.1796875" style="121" bestFit="1" customWidth="1"/>
    <col min="772" max="772" width="5.1796875" style="121" bestFit="1" customWidth="1"/>
    <col min="773" max="774" width="17.453125" style="121" bestFit="1" customWidth="1"/>
    <col min="775" max="776" width="15.81640625" style="121" bestFit="1" customWidth="1"/>
    <col min="777" max="779" width="11.81640625" style="121" bestFit="1" customWidth="1"/>
    <col min="780" max="782" width="10.1796875" style="121" bestFit="1" customWidth="1"/>
    <col min="783" max="783" width="9.6328125" style="121" bestFit="1" customWidth="1"/>
    <col min="784" max="1025" width="8.7265625" style="121"/>
    <col min="1026" max="1026" width="21.81640625" style="121" bestFit="1" customWidth="1"/>
    <col min="1027" max="1027" width="4.1796875" style="121" bestFit="1" customWidth="1"/>
    <col min="1028" max="1028" width="5.1796875" style="121" bestFit="1" customWidth="1"/>
    <col min="1029" max="1030" width="17.453125" style="121" bestFit="1" customWidth="1"/>
    <col min="1031" max="1032" width="15.81640625" style="121" bestFit="1" customWidth="1"/>
    <col min="1033" max="1035" width="11.81640625" style="121" bestFit="1" customWidth="1"/>
    <col min="1036" max="1038" width="10.1796875" style="121" bestFit="1" customWidth="1"/>
    <col min="1039" max="1039" width="9.6328125" style="121" bestFit="1" customWidth="1"/>
    <col min="1040" max="1281" width="8.7265625" style="121"/>
    <col min="1282" max="1282" width="21.81640625" style="121" bestFit="1" customWidth="1"/>
    <col min="1283" max="1283" width="4.1796875" style="121" bestFit="1" customWidth="1"/>
    <col min="1284" max="1284" width="5.1796875" style="121" bestFit="1" customWidth="1"/>
    <col min="1285" max="1286" width="17.453125" style="121" bestFit="1" customWidth="1"/>
    <col min="1287" max="1288" width="15.81640625" style="121" bestFit="1" customWidth="1"/>
    <col min="1289" max="1291" width="11.81640625" style="121" bestFit="1" customWidth="1"/>
    <col min="1292" max="1294" width="10.1796875" style="121" bestFit="1" customWidth="1"/>
    <col min="1295" max="1295" width="9.6328125" style="121" bestFit="1" customWidth="1"/>
    <col min="1296" max="1537" width="8.7265625" style="121"/>
    <col min="1538" max="1538" width="21.81640625" style="121" bestFit="1" customWidth="1"/>
    <col min="1539" max="1539" width="4.1796875" style="121" bestFit="1" customWidth="1"/>
    <col min="1540" max="1540" width="5.1796875" style="121" bestFit="1" customWidth="1"/>
    <col min="1541" max="1542" width="17.453125" style="121" bestFit="1" customWidth="1"/>
    <col min="1543" max="1544" width="15.81640625" style="121" bestFit="1" customWidth="1"/>
    <col min="1545" max="1547" width="11.81640625" style="121" bestFit="1" customWidth="1"/>
    <col min="1548" max="1550" width="10.1796875" style="121" bestFit="1" customWidth="1"/>
    <col min="1551" max="1551" width="9.6328125" style="121" bestFit="1" customWidth="1"/>
    <col min="1552" max="1793" width="8.7265625" style="121"/>
    <col min="1794" max="1794" width="21.81640625" style="121" bestFit="1" customWidth="1"/>
    <col min="1795" max="1795" width="4.1796875" style="121" bestFit="1" customWidth="1"/>
    <col min="1796" max="1796" width="5.1796875" style="121" bestFit="1" customWidth="1"/>
    <col min="1797" max="1798" width="17.453125" style="121" bestFit="1" customWidth="1"/>
    <col min="1799" max="1800" width="15.81640625" style="121" bestFit="1" customWidth="1"/>
    <col min="1801" max="1803" width="11.81640625" style="121" bestFit="1" customWidth="1"/>
    <col min="1804" max="1806" width="10.1796875" style="121" bestFit="1" customWidth="1"/>
    <col min="1807" max="1807" width="9.6328125" style="121" bestFit="1" customWidth="1"/>
    <col min="1808" max="2049" width="8.7265625" style="121"/>
    <col min="2050" max="2050" width="21.81640625" style="121" bestFit="1" customWidth="1"/>
    <col min="2051" max="2051" width="4.1796875" style="121" bestFit="1" customWidth="1"/>
    <col min="2052" max="2052" width="5.1796875" style="121" bestFit="1" customWidth="1"/>
    <col min="2053" max="2054" width="17.453125" style="121" bestFit="1" customWidth="1"/>
    <col min="2055" max="2056" width="15.81640625" style="121" bestFit="1" customWidth="1"/>
    <col min="2057" max="2059" width="11.81640625" style="121" bestFit="1" customWidth="1"/>
    <col min="2060" max="2062" width="10.1796875" style="121" bestFit="1" customWidth="1"/>
    <col min="2063" max="2063" width="9.6328125" style="121" bestFit="1" customWidth="1"/>
    <col min="2064" max="2305" width="8.7265625" style="121"/>
    <col min="2306" max="2306" width="21.81640625" style="121" bestFit="1" customWidth="1"/>
    <col min="2307" max="2307" width="4.1796875" style="121" bestFit="1" customWidth="1"/>
    <col min="2308" max="2308" width="5.1796875" style="121" bestFit="1" customWidth="1"/>
    <col min="2309" max="2310" width="17.453125" style="121" bestFit="1" customWidth="1"/>
    <col min="2311" max="2312" width="15.81640625" style="121" bestFit="1" customWidth="1"/>
    <col min="2313" max="2315" width="11.81640625" style="121" bestFit="1" customWidth="1"/>
    <col min="2316" max="2318" width="10.1796875" style="121" bestFit="1" customWidth="1"/>
    <col min="2319" max="2319" width="9.6328125" style="121" bestFit="1" customWidth="1"/>
    <col min="2320" max="2561" width="8.7265625" style="121"/>
    <col min="2562" max="2562" width="21.81640625" style="121" bestFit="1" customWidth="1"/>
    <col min="2563" max="2563" width="4.1796875" style="121" bestFit="1" customWidth="1"/>
    <col min="2564" max="2564" width="5.1796875" style="121" bestFit="1" customWidth="1"/>
    <col min="2565" max="2566" width="17.453125" style="121" bestFit="1" customWidth="1"/>
    <col min="2567" max="2568" width="15.81640625" style="121" bestFit="1" customWidth="1"/>
    <col min="2569" max="2571" width="11.81640625" style="121" bestFit="1" customWidth="1"/>
    <col min="2572" max="2574" width="10.1796875" style="121" bestFit="1" customWidth="1"/>
    <col min="2575" max="2575" width="9.6328125" style="121" bestFit="1" customWidth="1"/>
    <col min="2576" max="2817" width="8.7265625" style="121"/>
    <col min="2818" max="2818" width="21.81640625" style="121" bestFit="1" customWidth="1"/>
    <col min="2819" max="2819" width="4.1796875" style="121" bestFit="1" customWidth="1"/>
    <col min="2820" max="2820" width="5.1796875" style="121" bestFit="1" customWidth="1"/>
    <col min="2821" max="2822" width="17.453125" style="121" bestFit="1" customWidth="1"/>
    <col min="2823" max="2824" width="15.81640625" style="121" bestFit="1" customWidth="1"/>
    <col min="2825" max="2827" width="11.81640625" style="121" bestFit="1" customWidth="1"/>
    <col min="2828" max="2830" width="10.1796875" style="121" bestFit="1" customWidth="1"/>
    <col min="2831" max="2831" width="9.6328125" style="121" bestFit="1" customWidth="1"/>
    <col min="2832" max="3073" width="8.7265625" style="121"/>
    <col min="3074" max="3074" width="21.81640625" style="121" bestFit="1" customWidth="1"/>
    <col min="3075" max="3075" width="4.1796875" style="121" bestFit="1" customWidth="1"/>
    <col min="3076" max="3076" width="5.1796875" style="121" bestFit="1" customWidth="1"/>
    <col min="3077" max="3078" width="17.453125" style="121" bestFit="1" customWidth="1"/>
    <col min="3079" max="3080" width="15.81640625" style="121" bestFit="1" customWidth="1"/>
    <col min="3081" max="3083" width="11.81640625" style="121" bestFit="1" customWidth="1"/>
    <col min="3084" max="3086" width="10.1796875" style="121" bestFit="1" customWidth="1"/>
    <col min="3087" max="3087" width="9.6328125" style="121" bestFit="1" customWidth="1"/>
    <col min="3088" max="3329" width="8.7265625" style="121"/>
    <col min="3330" max="3330" width="21.81640625" style="121" bestFit="1" customWidth="1"/>
    <col min="3331" max="3331" width="4.1796875" style="121" bestFit="1" customWidth="1"/>
    <col min="3332" max="3332" width="5.1796875" style="121" bestFit="1" customWidth="1"/>
    <col min="3333" max="3334" width="17.453125" style="121" bestFit="1" customWidth="1"/>
    <col min="3335" max="3336" width="15.81640625" style="121" bestFit="1" customWidth="1"/>
    <col min="3337" max="3339" width="11.81640625" style="121" bestFit="1" customWidth="1"/>
    <col min="3340" max="3342" width="10.1796875" style="121" bestFit="1" customWidth="1"/>
    <col min="3343" max="3343" width="9.6328125" style="121" bestFit="1" customWidth="1"/>
    <col min="3344" max="3585" width="8.7265625" style="121"/>
    <col min="3586" max="3586" width="21.81640625" style="121" bestFit="1" customWidth="1"/>
    <col min="3587" max="3587" width="4.1796875" style="121" bestFit="1" customWidth="1"/>
    <col min="3588" max="3588" width="5.1796875" style="121" bestFit="1" customWidth="1"/>
    <col min="3589" max="3590" width="17.453125" style="121" bestFit="1" customWidth="1"/>
    <col min="3591" max="3592" width="15.81640625" style="121" bestFit="1" customWidth="1"/>
    <col min="3593" max="3595" width="11.81640625" style="121" bestFit="1" customWidth="1"/>
    <col min="3596" max="3598" width="10.1796875" style="121" bestFit="1" customWidth="1"/>
    <col min="3599" max="3599" width="9.6328125" style="121" bestFit="1" customWidth="1"/>
    <col min="3600" max="3841" width="8.7265625" style="121"/>
    <col min="3842" max="3842" width="21.81640625" style="121" bestFit="1" customWidth="1"/>
    <col min="3843" max="3843" width="4.1796875" style="121" bestFit="1" customWidth="1"/>
    <col min="3844" max="3844" width="5.1796875" style="121" bestFit="1" customWidth="1"/>
    <col min="3845" max="3846" width="17.453125" style="121" bestFit="1" customWidth="1"/>
    <col min="3847" max="3848" width="15.81640625" style="121" bestFit="1" customWidth="1"/>
    <col min="3849" max="3851" width="11.81640625" style="121" bestFit="1" customWidth="1"/>
    <col min="3852" max="3854" width="10.1796875" style="121" bestFit="1" customWidth="1"/>
    <col min="3855" max="3855" width="9.6328125" style="121" bestFit="1" customWidth="1"/>
    <col min="3856" max="4097" width="8.7265625" style="121"/>
    <col min="4098" max="4098" width="21.81640625" style="121" bestFit="1" customWidth="1"/>
    <col min="4099" max="4099" width="4.1796875" style="121" bestFit="1" customWidth="1"/>
    <col min="4100" max="4100" width="5.1796875" style="121" bestFit="1" customWidth="1"/>
    <col min="4101" max="4102" width="17.453125" style="121" bestFit="1" customWidth="1"/>
    <col min="4103" max="4104" width="15.81640625" style="121" bestFit="1" customWidth="1"/>
    <col min="4105" max="4107" width="11.81640625" style="121" bestFit="1" customWidth="1"/>
    <col min="4108" max="4110" width="10.1796875" style="121" bestFit="1" customWidth="1"/>
    <col min="4111" max="4111" width="9.6328125" style="121" bestFit="1" customWidth="1"/>
    <col min="4112" max="4353" width="8.7265625" style="121"/>
    <col min="4354" max="4354" width="21.81640625" style="121" bestFit="1" customWidth="1"/>
    <col min="4355" max="4355" width="4.1796875" style="121" bestFit="1" customWidth="1"/>
    <col min="4356" max="4356" width="5.1796875" style="121" bestFit="1" customWidth="1"/>
    <col min="4357" max="4358" width="17.453125" style="121" bestFit="1" customWidth="1"/>
    <col min="4359" max="4360" width="15.81640625" style="121" bestFit="1" customWidth="1"/>
    <col min="4361" max="4363" width="11.81640625" style="121" bestFit="1" customWidth="1"/>
    <col min="4364" max="4366" width="10.1796875" style="121" bestFit="1" customWidth="1"/>
    <col min="4367" max="4367" width="9.6328125" style="121" bestFit="1" customWidth="1"/>
    <col min="4368" max="4609" width="8.7265625" style="121"/>
    <col min="4610" max="4610" width="21.81640625" style="121" bestFit="1" customWidth="1"/>
    <col min="4611" max="4611" width="4.1796875" style="121" bestFit="1" customWidth="1"/>
    <col min="4612" max="4612" width="5.1796875" style="121" bestFit="1" customWidth="1"/>
    <col min="4613" max="4614" width="17.453125" style="121" bestFit="1" customWidth="1"/>
    <col min="4615" max="4616" width="15.81640625" style="121" bestFit="1" customWidth="1"/>
    <col min="4617" max="4619" width="11.81640625" style="121" bestFit="1" customWidth="1"/>
    <col min="4620" max="4622" width="10.1796875" style="121" bestFit="1" customWidth="1"/>
    <col min="4623" max="4623" width="9.6328125" style="121" bestFit="1" customWidth="1"/>
    <col min="4624" max="4865" width="8.7265625" style="121"/>
    <col min="4866" max="4866" width="21.81640625" style="121" bestFit="1" customWidth="1"/>
    <col min="4867" max="4867" width="4.1796875" style="121" bestFit="1" customWidth="1"/>
    <col min="4868" max="4868" width="5.1796875" style="121" bestFit="1" customWidth="1"/>
    <col min="4869" max="4870" width="17.453125" style="121" bestFit="1" customWidth="1"/>
    <col min="4871" max="4872" width="15.81640625" style="121" bestFit="1" customWidth="1"/>
    <col min="4873" max="4875" width="11.81640625" style="121" bestFit="1" customWidth="1"/>
    <col min="4876" max="4878" width="10.1796875" style="121" bestFit="1" customWidth="1"/>
    <col min="4879" max="4879" width="9.6328125" style="121" bestFit="1" customWidth="1"/>
    <col min="4880" max="5121" width="8.7265625" style="121"/>
    <col min="5122" max="5122" width="21.81640625" style="121" bestFit="1" customWidth="1"/>
    <col min="5123" max="5123" width="4.1796875" style="121" bestFit="1" customWidth="1"/>
    <col min="5124" max="5124" width="5.1796875" style="121" bestFit="1" customWidth="1"/>
    <col min="5125" max="5126" width="17.453125" style="121" bestFit="1" customWidth="1"/>
    <col min="5127" max="5128" width="15.81640625" style="121" bestFit="1" customWidth="1"/>
    <col min="5129" max="5131" width="11.81640625" style="121" bestFit="1" customWidth="1"/>
    <col min="5132" max="5134" width="10.1796875" style="121" bestFit="1" customWidth="1"/>
    <col min="5135" max="5135" width="9.6328125" style="121" bestFit="1" customWidth="1"/>
    <col min="5136" max="5377" width="8.7265625" style="121"/>
    <col min="5378" max="5378" width="21.81640625" style="121" bestFit="1" customWidth="1"/>
    <col min="5379" max="5379" width="4.1796875" style="121" bestFit="1" customWidth="1"/>
    <col min="5380" max="5380" width="5.1796875" style="121" bestFit="1" customWidth="1"/>
    <col min="5381" max="5382" width="17.453125" style="121" bestFit="1" customWidth="1"/>
    <col min="5383" max="5384" width="15.81640625" style="121" bestFit="1" customWidth="1"/>
    <col min="5385" max="5387" width="11.81640625" style="121" bestFit="1" customWidth="1"/>
    <col min="5388" max="5390" width="10.1796875" style="121" bestFit="1" customWidth="1"/>
    <col min="5391" max="5391" width="9.6328125" style="121" bestFit="1" customWidth="1"/>
    <col min="5392" max="5633" width="8.7265625" style="121"/>
    <col min="5634" max="5634" width="21.81640625" style="121" bestFit="1" customWidth="1"/>
    <col min="5635" max="5635" width="4.1796875" style="121" bestFit="1" customWidth="1"/>
    <col min="5636" max="5636" width="5.1796875" style="121" bestFit="1" customWidth="1"/>
    <col min="5637" max="5638" width="17.453125" style="121" bestFit="1" customWidth="1"/>
    <col min="5639" max="5640" width="15.81640625" style="121" bestFit="1" customWidth="1"/>
    <col min="5641" max="5643" width="11.81640625" style="121" bestFit="1" customWidth="1"/>
    <col min="5644" max="5646" width="10.1796875" style="121" bestFit="1" customWidth="1"/>
    <col min="5647" max="5647" width="9.6328125" style="121" bestFit="1" customWidth="1"/>
    <col min="5648" max="5889" width="8.7265625" style="121"/>
    <col min="5890" max="5890" width="21.81640625" style="121" bestFit="1" customWidth="1"/>
    <col min="5891" max="5891" width="4.1796875" style="121" bestFit="1" customWidth="1"/>
    <col min="5892" max="5892" width="5.1796875" style="121" bestFit="1" customWidth="1"/>
    <col min="5893" max="5894" width="17.453125" style="121" bestFit="1" customWidth="1"/>
    <col min="5895" max="5896" width="15.81640625" style="121" bestFit="1" customWidth="1"/>
    <col min="5897" max="5899" width="11.81640625" style="121" bestFit="1" customWidth="1"/>
    <col min="5900" max="5902" width="10.1796875" style="121" bestFit="1" customWidth="1"/>
    <col min="5903" max="5903" width="9.6328125" style="121" bestFit="1" customWidth="1"/>
    <col min="5904" max="6145" width="8.7265625" style="121"/>
    <col min="6146" max="6146" width="21.81640625" style="121" bestFit="1" customWidth="1"/>
    <col min="6147" max="6147" width="4.1796875" style="121" bestFit="1" customWidth="1"/>
    <col min="6148" max="6148" width="5.1796875" style="121" bestFit="1" customWidth="1"/>
    <col min="6149" max="6150" width="17.453125" style="121" bestFit="1" customWidth="1"/>
    <col min="6151" max="6152" width="15.81640625" style="121" bestFit="1" customWidth="1"/>
    <col min="6153" max="6155" width="11.81640625" style="121" bestFit="1" customWidth="1"/>
    <col min="6156" max="6158" width="10.1796875" style="121" bestFit="1" customWidth="1"/>
    <col min="6159" max="6159" width="9.6328125" style="121" bestFit="1" customWidth="1"/>
    <col min="6160" max="6401" width="8.7265625" style="121"/>
    <col min="6402" max="6402" width="21.81640625" style="121" bestFit="1" customWidth="1"/>
    <col min="6403" max="6403" width="4.1796875" style="121" bestFit="1" customWidth="1"/>
    <col min="6404" max="6404" width="5.1796875" style="121" bestFit="1" customWidth="1"/>
    <col min="6405" max="6406" width="17.453125" style="121" bestFit="1" customWidth="1"/>
    <col min="6407" max="6408" width="15.81640625" style="121" bestFit="1" customWidth="1"/>
    <col min="6409" max="6411" width="11.81640625" style="121" bestFit="1" customWidth="1"/>
    <col min="6412" max="6414" width="10.1796875" style="121" bestFit="1" customWidth="1"/>
    <col min="6415" max="6415" width="9.6328125" style="121" bestFit="1" customWidth="1"/>
    <col min="6416" max="6657" width="8.7265625" style="121"/>
    <col min="6658" max="6658" width="21.81640625" style="121" bestFit="1" customWidth="1"/>
    <col min="6659" max="6659" width="4.1796875" style="121" bestFit="1" customWidth="1"/>
    <col min="6660" max="6660" width="5.1796875" style="121" bestFit="1" customWidth="1"/>
    <col min="6661" max="6662" width="17.453125" style="121" bestFit="1" customWidth="1"/>
    <col min="6663" max="6664" width="15.81640625" style="121" bestFit="1" customWidth="1"/>
    <col min="6665" max="6667" width="11.81640625" style="121" bestFit="1" customWidth="1"/>
    <col min="6668" max="6670" width="10.1796875" style="121" bestFit="1" customWidth="1"/>
    <col min="6671" max="6671" width="9.6328125" style="121" bestFit="1" customWidth="1"/>
    <col min="6672" max="6913" width="8.7265625" style="121"/>
    <col min="6914" max="6914" width="21.81640625" style="121" bestFit="1" customWidth="1"/>
    <col min="6915" max="6915" width="4.1796875" style="121" bestFit="1" customWidth="1"/>
    <col min="6916" max="6916" width="5.1796875" style="121" bestFit="1" customWidth="1"/>
    <col min="6917" max="6918" width="17.453125" style="121" bestFit="1" customWidth="1"/>
    <col min="6919" max="6920" width="15.81640625" style="121" bestFit="1" customWidth="1"/>
    <col min="6921" max="6923" width="11.81640625" style="121" bestFit="1" customWidth="1"/>
    <col min="6924" max="6926" width="10.1796875" style="121" bestFit="1" customWidth="1"/>
    <col min="6927" max="6927" width="9.6328125" style="121" bestFit="1" customWidth="1"/>
    <col min="6928" max="7169" width="8.7265625" style="121"/>
    <col min="7170" max="7170" width="21.81640625" style="121" bestFit="1" customWidth="1"/>
    <col min="7171" max="7171" width="4.1796875" style="121" bestFit="1" customWidth="1"/>
    <col min="7172" max="7172" width="5.1796875" style="121" bestFit="1" customWidth="1"/>
    <col min="7173" max="7174" width="17.453125" style="121" bestFit="1" customWidth="1"/>
    <col min="7175" max="7176" width="15.81640625" style="121" bestFit="1" customWidth="1"/>
    <col min="7177" max="7179" width="11.81640625" style="121" bestFit="1" customWidth="1"/>
    <col min="7180" max="7182" width="10.1796875" style="121" bestFit="1" customWidth="1"/>
    <col min="7183" max="7183" width="9.6328125" style="121" bestFit="1" customWidth="1"/>
    <col min="7184" max="7425" width="8.7265625" style="121"/>
    <col min="7426" max="7426" width="21.81640625" style="121" bestFit="1" customWidth="1"/>
    <col min="7427" max="7427" width="4.1796875" style="121" bestFit="1" customWidth="1"/>
    <col min="7428" max="7428" width="5.1796875" style="121" bestFit="1" customWidth="1"/>
    <col min="7429" max="7430" width="17.453125" style="121" bestFit="1" customWidth="1"/>
    <col min="7431" max="7432" width="15.81640625" style="121" bestFit="1" customWidth="1"/>
    <col min="7433" max="7435" width="11.81640625" style="121" bestFit="1" customWidth="1"/>
    <col min="7436" max="7438" width="10.1796875" style="121" bestFit="1" customWidth="1"/>
    <col min="7439" max="7439" width="9.6328125" style="121" bestFit="1" customWidth="1"/>
    <col min="7440" max="7681" width="8.7265625" style="121"/>
    <col min="7682" max="7682" width="21.81640625" style="121" bestFit="1" customWidth="1"/>
    <col min="7683" max="7683" width="4.1796875" style="121" bestFit="1" customWidth="1"/>
    <col min="7684" max="7684" width="5.1796875" style="121" bestFit="1" customWidth="1"/>
    <col min="7685" max="7686" width="17.453125" style="121" bestFit="1" customWidth="1"/>
    <col min="7687" max="7688" width="15.81640625" style="121" bestFit="1" customWidth="1"/>
    <col min="7689" max="7691" width="11.81640625" style="121" bestFit="1" customWidth="1"/>
    <col min="7692" max="7694" width="10.1796875" style="121" bestFit="1" customWidth="1"/>
    <col min="7695" max="7695" width="9.6328125" style="121" bestFit="1" customWidth="1"/>
    <col min="7696" max="7937" width="8.7265625" style="121"/>
    <col min="7938" max="7938" width="21.81640625" style="121" bestFit="1" customWidth="1"/>
    <col min="7939" max="7939" width="4.1796875" style="121" bestFit="1" customWidth="1"/>
    <col min="7940" max="7940" width="5.1796875" style="121" bestFit="1" customWidth="1"/>
    <col min="7941" max="7942" width="17.453125" style="121" bestFit="1" customWidth="1"/>
    <col min="7943" max="7944" width="15.81640625" style="121" bestFit="1" customWidth="1"/>
    <col min="7945" max="7947" width="11.81640625" style="121" bestFit="1" customWidth="1"/>
    <col min="7948" max="7950" width="10.1796875" style="121" bestFit="1" customWidth="1"/>
    <col min="7951" max="7951" width="9.6328125" style="121" bestFit="1" customWidth="1"/>
    <col min="7952" max="8193" width="8.7265625" style="121"/>
    <col min="8194" max="8194" width="21.81640625" style="121" bestFit="1" customWidth="1"/>
    <col min="8195" max="8195" width="4.1796875" style="121" bestFit="1" customWidth="1"/>
    <col min="8196" max="8196" width="5.1796875" style="121" bestFit="1" customWidth="1"/>
    <col min="8197" max="8198" width="17.453125" style="121" bestFit="1" customWidth="1"/>
    <col min="8199" max="8200" width="15.81640625" style="121" bestFit="1" customWidth="1"/>
    <col min="8201" max="8203" width="11.81640625" style="121" bestFit="1" customWidth="1"/>
    <col min="8204" max="8206" width="10.1796875" style="121" bestFit="1" customWidth="1"/>
    <col min="8207" max="8207" width="9.6328125" style="121" bestFit="1" customWidth="1"/>
    <col min="8208" max="8449" width="8.7265625" style="121"/>
    <col min="8450" max="8450" width="21.81640625" style="121" bestFit="1" customWidth="1"/>
    <col min="8451" max="8451" width="4.1796875" style="121" bestFit="1" customWidth="1"/>
    <col min="8452" max="8452" width="5.1796875" style="121" bestFit="1" customWidth="1"/>
    <col min="8453" max="8454" width="17.453125" style="121" bestFit="1" customWidth="1"/>
    <col min="8455" max="8456" width="15.81640625" style="121" bestFit="1" customWidth="1"/>
    <col min="8457" max="8459" width="11.81640625" style="121" bestFit="1" customWidth="1"/>
    <col min="8460" max="8462" width="10.1796875" style="121" bestFit="1" customWidth="1"/>
    <col min="8463" max="8463" width="9.6328125" style="121" bestFit="1" customWidth="1"/>
    <col min="8464" max="8705" width="8.7265625" style="121"/>
    <col min="8706" max="8706" width="21.81640625" style="121" bestFit="1" customWidth="1"/>
    <col min="8707" max="8707" width="4.1796875" style="121" bestFit="1" customWidth="1"/>
    <col min="8708" max="8708" width="5.1796875" style="121" bestFit="1" customWidth="1"/>
    <col min="8709" max="8710" width="17.453125" style="121" bestFit="1" customWidth="1"/>
    <col min="8711" max="8712" width="15.81640625" style="121" bestFit="1" customWidth="1"/>
    <col min="8713" max="8715" width="11.81640625" style="121" bestFit="1" customWidth="1"/>
    <col min="8716" max="8718" width="10.1796875" style="121" bestFit="1" customWidth="1"/>
    <col min="8719" max="8719" width="9.6328125" style="121" bestFit="1" customWidth="1"/>
    <col min="8720" max="8961" width="8.7265625" style="121"/>
    <col min="8962" max="8962" width="21.81640625" style="121" bestFit="1" customWidth="1"/>
    <col min="8963" max="8963" width="4.1796875" style="121" bestFit="1" customWidth="1"/>
    <col min="8964" max="8964" width="5.1796875" style="121" bestFit="1" customWidth="1"/>
    <col min="8965" max="8966" width="17.453125" style="121" bestFit="1" customWidth="1"/>
    <col min="8967" max="8968" width="15.81640625" style="121" bestFit="1" customWidth="1"/>
    <col min="8969" max="8971" width="11.81640625" style="121" bestFit="1" customWidth="1"/>
    <col min="8972" max="8974" width="10.1796875" style="121" bestFit="1" customWidth="1"/>
    <col min="8975" max="8975" width="9.6328125" style="121" bestFit="1" customWidth="1"/>
    <col min="8976" max="9217" width="8.7265625" style="121"/>
    <col min="9218" max="9218" width="21.81640625" style="121" bestFit="1" customWidth="1"/>
    <col min="9219" max="9219" width="4.1796875" style="121" bestFit="1" customWidth="1"/>
    <col min="9220" max="9220" width="5.1796875" style="121" bestFit="1" customWidth="1"/>
    <col min="9221" max="9222" width="17.453125" style="121" bestFit="1" customWidth="1"/>
    <col min="9223" max="9224" width="15.81640625" style="121" bestFit="1" customWidth="1"/>
    <col min="9225" max="9227" width="11.81640625" style="121" bestFit="1" customWidth="1"/>
    <col min="9228" max="9230" width="10.1796875" style="121" bestFit="1" customWidth="1"/>
    <col min="9231" max="9231" width="9.6328125" style="121" bestFit="1" customWidth="1"/>
    <col min="9232" max="9473" width="8.7265625" style="121"/>
    <col min="9474" max="9474" width="21.81640625" style="121" bestFit="1" customWidth="1"/>
    <col min="9475" max="9475" width="4.1796875" style="121" bestFit="1" customWidth="1"/>
    <col min="9476" max="9476" width="5.1796875" style="121" bestFit="1" customWidth="1"/>
    <col min="9477" max="9478" width="17.453125" style="121" bestFit="1" customWidth="1"/>
    <col min="9479" max="9480" width="15.81640625" style="121" bestFit="1" customWidth="1"/>
    <col min="9481" max="9483" width="11.81640625" style="121" bestFit="1" customWidth="1"/>
    <col min="9484" max="9486" width="10.1796875" style="121" bestFit="1" customWidth="1"/>
    <col min="9487" max="9487" width="9.6328125" style="121" bestFit="1" customWidth="1"/>
    <col min="9488" max="9729" width="8.7265625" style="121"/>
    <col min="9730" max="9730" width="21.81640625" style="121" bestFit="1" customWidth="1"/>
    <col min="9731" max="9731" width="4.1796875" style="121" bestFit="1" customWidth="1"/>
    <col min="9732" max="9732" width="5.1796875" style="121" bestFit="1" customWidth="1"/>
    <col min="9733" max="9734" width="17.453125" style="121" bestFit="1" customWidth="1"/>
    <col min="9735" max="9736" width="15.81640625" style="121" bestFit="1" customWidth="1"/>
    <col min="9737" max="9739" width="11.81640625" style="121" bestFit="1" customWidth="1"/>
    <col min="9740" max="9742" width="10.1796875" style="121" bestFit="1" customWidth="1"/>
    <col min="9743" max="9743" width="9.6328125" style="121" bestFit="1" customWidth="1"/>
    <col min="9744" max="9985" width="8.7265625" style="121"/>
    <col min="9986" max="9986" width="21.81640625" style="121" bestFit="1" customWidth="1"/>
    <col min="9987" max="9987" width="4.1796875" style="121" bestFit="1" customWidth="1"/>
    <col min="9988" max="9988" width="5.1796875" style="121" bestFit="1" customWidth="1"/>
    <col min="9989" max="9990" width="17.453125" style="121" bestFit="1" customWidth="1"/>
    <col min="9991" max="9992" width="15.81640625" style="121" bestFit="1" customWidth="1"/>
    <col min="9993" max="9995" width="11.81640625" style="121" bestFit="1" customWidth="1"/>
    <col min="9996" max="9998" width="10.1796875" style="121" bestFit="1" customWidth="1"/>
    <col min="9999" max="9999" width="9.6328125" style="121" bestFit="1" customWidth="1"/>
    <col min="10000" max="10241" width="8.7265625" style="121"/>
    <col min="10242" max="10242" width="21.81640625" style="121" bestFit="1" customWidth="1"/>
    <col min="10243" max="10243" width="4.1796875" style="121" bestFit="1" customWidth="1"/>
    <col min="10244" max="10244" width="5.1796875" style="121" bestFit="1" customWidth="1"/>
    <col min="10245" max="10246" width="17.453125" style="121" bestFit="1" customWidth="1"/>
    <col min="10247" max="10248" width="15.81640625" style="121" bestFit="1" customWidth="1"/>
    <col min="10249" max="10251" width="11.81640625" style="121" bestFit="1" customWidth="1"/>
    <col min="10252" max="10254" width="10.1796875" style="121" bestFit="1" customWidth="1"/>
    <col min="10255" max="10255" width="9.6328125" style="121" bestFit="1" customWidth="1"/>
    <col min="10256" max="10497" width="8.7265625" style="121"/>
    <col min="10498" max="10498" width="21.81640625" style="121" bestFit="1" customWidth="1"/>
    <col min="10499" max="10499" width="4.1796875" style="121" bestFit="1" customWidth="1"/>
    <col min="10500" max="10500" width="5.1796875" style="121" bestFit="1" customWidth="1"/>
    <col min="10501" max="10502" width="17.453125" style="121" bestFit="1" customWidth="1"/>
    <col min="10503" max="10504" width="15.81640625" style="121" bestFit="1" customWidth="1"/>
    <col min="10505" max="10507" width="11.81640625" style="121" bestFit="1" customWidth="1"/>
    <col min="10508" max="10510" width="10.1796875" style="121" bestFit="1" customWidth="1"/>
    <col min="10511" max="10511" width="9.6328125" style="121" bestFit="1" customWidth="1"/>
    <col min="10512" max="10753" width="8.7265625" style="121"/>
    <col min="10754" max="10754" width="21.81640625" style="121" bestFit="1" customWidth="1"/>
    <col min="10755" max="10755" width="4.1796875" style="121" bestFit="1" customWidth="1"/>
    <col min="10756" max="10756" width="5.1796875" style="121" bestFit="1" customWidth="1"/>
    <col min="10757" max="10758" width="17.453125" style="121" bestFit="1" customWidth="1"/>
    <col min="10759" max="10760" width="15.81640625" style="121" bestFit="1" customWidth="1"/>
    <col min="10761" max="10763" width="11.81640625" style="121" bestFit="1" customWidth="1"/>
    <col min="10764" max="10766" width="10.1796875" style="121" bestFit="1" customWidth="1"/>
    <col min="10767" max="10767" width="9.6328125" style="121" bestFit="1" customWidth="1"/>
    <col min="10768" max="11009" width="8.7265625" style="121"/>
    <col min="11010" max="11010" width="21.81640625" style="121" bestFit="1" customWidth="1"/>
    <col min="11011" max="11011" width="4.1796875" style="121" bestFit="1" customWidth="1"/>
    <col min="11012" max="11012" width="5.1796875" style="121" bestFit="1" customWidth="1"/>
    <col min="11013" max="11014" width="17.453125" style="121" bestFit="1" customWidth="1"/>
    <col min="11015" max="11016" width="15.81640625" style="121" bestFit="1" customWidth="1"/>
    <col min="11017" max="11019" width="11.81640625" style="121" bestFit="1" customWidth="1"/>
    <col min="11020" max="11022" width="10.1796875" style="121" bestFit="1" customWidth="1"/>
    <col min="11023" max="11023" width="9.6328125" style="121" bestFit="1" customWidth="1"/>
    <col min="11024" max="11265" width="8.7265625" style="121"/>
    <col min="11266" max="11266" width="21.81640625" style="121" bestFit="1" customWidth="1"/>
    <col min="11267" max="11267" width="4.1796875" style="121" bestFit="1" customWidth="1"/>
    <col min="11268" max="11268" width="5.1796875" style="121" bestFit="1" customWidth="1"/>
    <col min="11269" max="11270" width="17.453125" style="121" bestFit="1" customWidth="1"/>
    <col min="11271" max="11272" width="15.81640625" style="121" bestFit="1" customWidth="1"/>
    <col min="11273" max="11275" width="11.81640625" style="121" bestFit="1" customWidth="1"/>
    <col min="11276" max="11278" width="10.1796875" style="121" bestFit="1" customWidth="1"/>
    <col min="11279" max="11279" width="9.6328125" style="121" bestFit="1" customWidth="1"/>
    <col min="11280" max="11521" width="8.7265625" style="121"/>
    <col min="11522" max="11522" width="21.81640625" style="121" bestFit="1" customWidth="1"/>
    <col min="11523" max="11523" width="4.1796875" style="121" bestFit="1" customWidth="1"/>
    <col min="11524" max="11524" width="5.1796875" style="121" bestFit="1" customWidth="1"/>
    <col min="11525" max="11526" width="17.453125" style="121" bestFit="1" customWidth="1"/>
    <col min="11527" max="11528" width="15.81640625" style="121" bestFit="1" customWidth="1"/>
    <col min="11529" max="11531" width="11.81640625" style="121" bestFit="1" customWidth="1"/>
    <col min="11532" max="11534" width="10.1796875" style="121" bestFit="1" customWidth="1"/>
    <col min="11535" max="11535" width="9.6328125" style="121" bestFit="1" customWidth="1"/>
    <col min="11536" max="11777" width="8.7265625" style="121"/>
    <col min="11778" max="11778" width="21.81640625" style="121" bestFit="1" customWidth="1"/>
    <col min="11779" max="11779" width="4.1796875" style="121" bestFit="1" customWidth="1"/>
    <col min="11780" max="11780" width="5.1796875" style="121" bestFit="1" customWidth="1"/>
    <col min="11781" max="11782" width="17.453125" style="121" bestFit="1" customWidth="1"/>
    <col min="11783" max="11784" width="15.81640625" style="121" bestFit="1" customWidth="1"/>
    <col min="11785" max="11787" width="11.81640625" style="121" bestFit="1" customWidth="1"/>
    <col min="11788" max="11790" width="10.1796875" style="121" bestFit="1" customWidth="1"/>
    <col min="11791" max="11791" width="9.6328125" style="121" bestFit="1" customWidth="1"/>
    <col min="11792" max="12033" width="8.7265625" style="121"/>
    <col min="12034" max="12034" width="21.81640625" style="121" bestFit="1" customWidth="1"/>
    <col min="12035" max="12035" width="4.1796875" style="121" bestFit="1" customWidth="1"/>
    <col min="12036" max="12036" width="5.1796875" style="121" bestFit="1" customWidth="1"/>
    <col min="12037" max="12038" width="17.453125" style="121" bestFit="1" customWidth="1"/>
    <col min="12039" max="12040" width="15.81640625" style="121" bestFit="1" customWidth="1"/>
    <col min="12041" max="12043" width="11.81640625" style="121" bestFit="1" customWidth="1"/>
    <col min="12044" max="12046" width="10.1796875" style="121" bestFit="1" customWidth="1"/>
    <col min="12047" max="12047" width="9.6328125" style="121" bestFit="1" customWidth="1"/>
    <col min="12048" max="12289" width="8.7265625" style="121"/>
    <col min="12290" max="12290" width="21.81640625" style="121" bestFit="1" customWidth="1"/>
    <col min="12291" max="12291" width="4.1796875" style="121" bestFit="1" customWidth="1"/>
    <col min="12292" max="12292" width="5.1796875" style="121" bestFit="1" customWidth="1"/>
    <col min="12293" max="12294" width="17.453125" style="121" bestFit="1" customWidth="1"/>
    <col min="12295" max="12296" width="15.81640625" style="121" bestFit="1" customWidth="1"/>
    <col min="12297" max="12299" width="11.81640625" style="121" bestFit="1" customWidth="1"/>
    <col min="12300" max="12302" width="10.1796875" style="121" bestFit="1" customWidth="1"/>
    <col min="12303" max="12303" width="9.6328125" style="121" bestFit="1" customWidth="1"/>
    <col min="12304" max="12545" width="8.7265625" style="121"/>
    <col min="12546" max="12546" width="21.81640625" style="121" bestFit="1" customWidth="1"/>
    <col min="12547" max="12547" width="4.1796875" style="121" bestFit="1" customWidth="1"/>
    <col min="12548" max="12548" width="5.1796875" style="121" bestFit="1" customWidth="1"/>
    <col min="12549" max="12550" width="17.453125" style="121" bestFit="1" customWidth="1"/>
    <col min="12551" max="12552" width="15.81640625" style="121" bestFit="1" customWidth="1"/>
    <col min="12553" max="12555" width="11.81640625" style="121" bestFit="1" customWidth="1"/>
    <col min="12556" max="12558" width="10.1796875" style="121" bestFit="1" customWidth="1"/>
    <col min="12559" max="12559" width="9.6328125" style="121" bestFit="1" customWidth="1"/>
    <col min="12560" max="12801" width="8.7265625" style="121"/>
    <col min="12802" max="12802" width="21.81640625" style="121" bestFit="1" customWidth="1"/>
    <col min="12803" max="12803" width="4.1796875" style="121" bestFit="1" customWidth="1"/>
    <col min="12804" max="12804" width="5.1796875" style="121" bestFit="1" customWidth="1"/>
    <col min="12805" max="12806" width="17.453125" style="121" bestFit="1" customWidth="1"/>
    <col min="12807" max="12808" width="15.81640625" style="121" bestFit="1" customWidth="1"/>
    <col min="12809" max="12811" width="11.81640625" style="121" bestFit="1" customWidth="1"/>
    <col min="12812" max="12814" width="10.1796875" style="121" bestFit="1" customWidth="1"/>
    <col min="12815" max="12815" width="9.6328125" style="121" bestFit="1" customWidth="1"/>
    <col min="12816" max="13057" width="8.7265625" style="121"/>
    <col min="13058" max="13058" width="21.81640625" style="121" bestFit="1" customWidth="1"/>
    <col min="13059" max="13059" width="4.1796875" style="121" bestFit="1" customWidth="1"/>
    <col min="13060" max="13060" width="5.1796875" style="121" bestFit="1" customWidth="1"/>
    <col min="13061" max="13062" width="17.453125" style="121" bestFit="1" customWidth="1"/>
    <col min="13063" max="13064" width="15.81640625" style="121" bestFit="1" customWidth="1"/>
    <col min="13065" max="13067" width="11.81640625" style="121" bestFit="1" customWidth="1"/>
    <col min="13068" max="13070" width="10.1796875" style="121" bestFit="1" customWidth="1"/>
    <col min="13071" max="13071" width="9.6328125" style="121" bestFit="1" customWidth="1"/>
    <col min="13072" max="13313" width="8.7265625" style="121"/>
    <col min="13314" max="13314" width="21.81640625" style="121" bestFit="1" customWidth="1"/>
    <col min="13315" max="13315" width="4.1796875" style="121" bestFit="1" customWidth="1"/>
    <col min="13316" max="13316" width="5.1796875" style="121" bestFit="1" customWidth="1"/>
    <col min="13317" max="13318" width="17.453125" style="121" bestFit="1" customWidth="1"/>
    <col min="13319" max="13320" width="15.81640625" style="121" bestFit="1" customWidth="1"/>
    <col min="13321" max="13323" width="11.81640625" style="121" bestFit="1" customWidth="1"/>
    <col min="13324" max="13326" width="10.1796875" style="121" bestFit="1" customWidth="1"/>
    <col min="13327" max="13327" width="9.6328125" style="121" bestFit="1" customWidth="1"/>
    <col min="13328" max="13569" width="8.7265625" style="121"/>
    <col min="13570" max="13570" width="21.81640625" style="121" bestFit="1" customWidth="1"/>
    <col min="13571" max="13571" width="4.1796875" style="121" bestFit="1" customWidth="1"/>
    <col min="13572" max="13572" width="5.1796875" style="121" bestFit="1" customWidth="1"/>
    <col min="13573" max="13574" width="17.453125" style="121" bestFit="1" customWidth="1"/>
    <col min="13575" max="13576" width="15.81640625" style="121" bestFit="1" customWidth="1"/>
    <col min="13577" max="13579" width="11.81640625" style="121" bestFit="1" customWidth="1"/>
    <col min="13580" max="13582" width="10.1796875" style="121" bestFit="1" customWidth="1"/>
    <col min="13583" max="13583" width="9.6328125" style="121" bestFit="1" customWidth="1"/>
    <col min="13584" max="13825" width="8.7265625" style="121"/>
    <col min="13826" max="13826" width="21.81640625" style="121" bestFit="1" customWidth="1"/>
    <col min="13827" max="13827" width="4.1796875" style="121" bestFit="1" customWidth="1"/>
    <col min="13828" max="13828" width="5.1796875" style="121" bestFit="1" customWidth="1"/>
    <col min="13829" max="13830" width="17.453125" style="121" bestFit="1" customWidth="1"/>
    <col min="13831" max="13832" width="15.81640625" style="121" bestFit="1" customWidth="1"/>
    <col min="13833" max="13835" width="11.81640625" style="121" bestFit="1" customWidth="1"/>
    <col min="13836" max="13838" width="10.1796875" style="121" bestFit="1" customWidth="1"/>
    <col min="13839" max="13839" width="9.6328125" style="121" bestFit="1" customWidth="1"/>
    <col min="13840" max="14081" width="8.7265625" style="121"/>
    <col min="14082" max="14082" width="21.81640625" style="121" bestFit="1" customWidth="1"/>
    <col min="14083" max="14083" width="4.1796875" style="121" bestFit="1" customWidth="1"/>
    <col min="14084" max="14084" width="5.1796875" style="121" bestFit="1" customWidth="1"/>
    <col min="14085" max="14086" width="17.453125" style="121" bestFit="1" customWidth="1"/>
    <col min="14087" max="14088" width="15.81640625" style="121" bestFit="1" customWidth="1"/>
    <col min="14089" max="14091" width="11.81640625" style="121" bestFit="1" customWidth="1"/>
    <col min="14092" max="14094" width="10.1796875" style="121" bestFit="1" customWidth="1"/>
    <col min="14095" max="14095" width="9.6328125" style="121" bestFit="1" customWidth="1"/>
    <col min="14096" max="14337" width="8.7265625" style="121"/>
    <col min="14338" max="14338" width="21.81640625" style="121" bestFit="1" customWidth="1"/>
    <col min="14339" max="14339" width="4.1796875" style="121" bestFit="1" customWidth="1"/>
    <col min="14340" max="14340" width="5.1796875" style="121" bestFit="1" customWidth="1"/>
    <col min="14341" max="14342" width="17.453125" style="121" bestFit="1" customWidth="1"/>
    <col min="14343" max="14344" width="15.81640625" style="121" bestFit="1" customWidth="1"/>
    <col min="14345" max="14347" width="11.81640625" style="121" bestFit="1" customWidth="1"/>
    <col min="14348" max="14350" width="10.1796875" style="121" bestFit="1" customWidth="1"/>
    <col min="14351" max="14351" width="9.6328125" style="121" bestFit="1" customWidth="1"/>
    <col min="14352" max="14593" width="8.7265625" style="121"/>
    <col min="14594" max="14594" width="21.81640625" style="121" bestFit="1" customWidth="1"/>
    <col min="14595" max="14595" width="4.1796875" style="121" bestFit="1" customWidth="1"/>
    <col min="14596" max="14596" width="5.1796875" style="121" bestFit="1" customWidth="1"/>
    <col min="14597" max="14598" width="17.453125" style="121" bestFit="1" customWidth="1"/>
    <col min="14599" max="14600" width="15.81640625" style="121" bestFit="1" customWidth="1"/>
    <col min="14601" max="14603" width="11.81640625" style="121" bestFit="1" customWidth="1"/>
    <col min="14604" max="14606" width="10.1796875" style="121" bestFit="1" customWidth="1"/>
    <col min="14607" max="14607" width="9.6328125" style="121" bestFit="1" customWidth="1"/>
    <col min="14608" max="14849" width="8.7265625" style="121"/>
    <col min="14850" max="14850" width="21.81640625" style="121" bestFit="1" customWidth="1"/>
    <col min="14851" max="14851" width="4.1796875" style="121" bestFit="1" customWidth="1"/>
    <col min="14852" max="14852" width="5.1796875" style="121" bestFit="1" customWidth="1"/>
    <col min="14853" max="14854" width="17.453125" style="121" bestFit="1" customWidth="1"/>
    <col min="14855" max="14856" width="15.81640625" style="121" bestFit="1" customWidth="1"/>
    <col min="14857" max="14859" width="11.81640625" style="121" bestFit="1" customWidth="1"/>
    <col min="14860" max="14862" width="10.1796875" style="121" bestFit="1" customWidth="1"/>
    <col min="14863" max="14863" width="9.6328125" style="121" bestFit="1" customWidth="1"/>
    <col min="14864" max="15105" width="8.7265625" style="121"/>
    <col min="15106" max="15106" width="21.81640625" style="121" bestFit="1" customWidth="1"/>
    <col min="15107" max="15107" width="4.1796875" style="121" bestFit="1" customWidth="1"/>
    <col min="15108" max="15108" width="5.1796875" style="121" bestFit="1" customWidth="1"/>
    <col min="15109" max="15110" width="17.453125" style="121" bestFit="1" customWidth="1"/>
    <col min="15111" max="15112" width="15.81640625" style="121" bestFit="1" customWidth="1"/>
    <col min="15113" max="15115" width="11.81640625" style="121" bestFit="1" customWidth="1"/>
    <col min="15116" max="15118" width="10.1796875" style="121" bestFit="1" customWidth="1"/>
    <col min="15119" max="15119" width="9.6328125" style="121" bestFit="1" customWidth="1"/>
    <col min="15120" max="15361" width="8.7265625" style="121"/>
    <col min="15362" max="15362" width="21.81640625" style="121" bestFit="1" customWidth="1"/>
    <col min="15363" max="15363" width="4.1796875" style="121" bestFit="1" customWidth="1"/>
    <col min="15364" max="15364" width="5.1796875" style="121" bestFit="1" customWidth="1"/>
    <col min="15365" max="15366" width="17.453125" style="121" bestFit="1" customWidth="1"/>
    <col min="15367" max="15368" width="15.81640625" style="121" bestFit="1" customWidth="1"/>
    <col min="15369" max="15371" width="11.81640625" style="121" bestFit="1" customWidth="1"/>
    <col min="15372" max="15374" width="10.1796875" style="121" bestFit="1" customWidth="1"/>
    <col min="15375" max="15375" width="9.6328125" style="121" bestFit="1" customWidth="1"/>
    <col min="15376" max="15617" width="8.7265625" style="121"/>
    <col min="15618" max="15618" width="21.81640625" style="121" bestFit="1" customWidth="1"/>
    <col min="15619" max="15619" width="4.1796875" style="121" bestFit="1" customWidth="1"/>
    <col min="15620" max="15620" width="5.1796875" style="121" bestFit="1" customWidth="1"/>
    <col min="15621" max="15622" width="17.453125" style="121" bestFit="1" customWidth="1"/>
    <col min="15623" max="15624" width="15.81640625" style="121" bestFit="1" customWidth="1"/>
    <col min="15625" max="15627" width="11.81640625" style="121" bestFit="1" customWidth="1"/>
    <col min="15628" max="15630" width="10.1796875" style="121" bestFit="1" customWidth="1"/>
    <col min="15631" max="15631" width="9.6328125" style="121" bestFit="1" customWidth="1"/>
    <col min="15632" max="15873" width="8.7265625" style="121"/>
    <col min="15874" max="15874" width="21.81640625" style="121" bestFit="1" customWidth="1"/>
    <col min="15875" max="15875" width="4.1796875" style="121" bestFit="1" customWidth="1"/>
    <col min="15876" max="15876" width="5.1796875" style="121" bestFit="1" customWidth="1"/>
    <col min="15877" max="15878" width="17.453125" style="121" bestFit="1" customWidth="1"/>
    <col min="15879" max="15880" width="15.81640625" style="121" bestFit="1" customWidth="1"/>
    <col min="15881" max="15883" width="11.81640625" style="121" bestFit="1" customWidth="1"/>
    <col min="15884" max="15886" width="10.1796875" style="121" bestFit="1" customWidth="1"/>
    <col min="15887" max="15887" width="9.6328125" style="121" bestFit="1" customWidth="1"/>
    <col min="15888" max="16129" width="8.7265625" style="121"/>
    <col min="16130" max="16130" width="21.81640625" style="121" bestFit="1" customWidth="1"/>
    <col min="16131" max="16131" width="4.1796875" style="121" bestFit="1" customWidth="1"/>
    <col min="16132" max="16132" width="5.1796875" style="121" bestFit="1" customWidth="1"/>
    <col min="16133" max="16134" width="17.453125" style="121" bestFit="1" customWidth="1"/>
    <col min="16135" max="16136" width="15.81640625" style="121" bestFit="1" customWidth="1"/>
    <col min="16137" max="16139" width="11.81640625" style="121" bestFit="1" customWidth="1"/>
    <col min="16140" max="16142" width="10.1796875" style="121" bestFit="1" customWidth="1"/>
    <col min="16143" max="16143" width="9.6328125" style="121" bestFit="1" customWidth="1"/>
    <col min="16144" max="16384" width="8.7265625" style="121"/>
  </cols>
  <sheetData>
    <row r="1" spans="1:16" ht="140" x14ac:dyDescent="0.3">
      <c r="A1" s="120" t="s">
        <v>1546</v>
      </c>
      <c r="B1" s="121" t="s">
        <v>1541</v>
      </c>
      <c r="C1" s="121" t="s">
        <v>1</v>
      </c>
      <c r="D1" s="121" t="s">
        <v>2</v>
      </c>
      <c r="E1" s="122" t="s">
        <v>1529</v>
      </c>
      <c r="F1" s="122" t="s">
        <v>1530</v>
      </c>
      <c r="G1" s="122" t="s">
        <v>1531</v>
      </c>
      <c r="H1" s="122" t="s">
        <v>1532</v>
      </c>
      <c r="I1" s="122" t="s">
        <v>1533</v>
      </c>
      <c r="J1" s="122" t="s">
        <v>1534</v>
      </c>
      <c r="K1" s="122" t="s">
        <v>1535</v>
      </c>
      <c r="L1" s="122" t="s">
        <v>1536</v>
      </c>
      <c r="M1" s="122" t="s">
        <v>1537</v>
      </c>
      <c r="N1" s="122" t="s">
        <v>1538</v>
      </c>
      <c r="O1" s="122" t="s">
        <v>1539</v>
      </c>
      <c r="P1" s="122" t="s">
        <v>1540</v>
      </c>
    </row>
    <row r="2" spans="1:16" x14ac:dyDescent="0.3">
      <c r="A2" s="123" t="s">
        <v>3</v>
      </c>
      <c r="B2" s="121" t="s">
        <v>4</v>
      </c>
      <c r="C2" s="121">
        <v>1</v>
      </c>
      <c r="D2" s="121">
        <v>1</v>
      </c>
      <c r="E2" s="124">
        <v>5497950781</v>
      </c>
      <c r="F2" s="124">
        <v>6130435438</v>
      </c>
      <c r="G2" s="124">
        <v>2279595259</v>
      </c>
      <c r="H2" s="124">
        <v>2344090340</v>
      </c>
      <c r="I2" s="124">
        <v>464986</v>
      </c>
      <c r="J2" s="124">
        <v>184888</v>
      </c>
      <c r="K2" s="125">
        <v>0.53400000000000003</v>
      </c>
      <c r="L2" s="125">
        <v>0.63400000000000001</v>
      </c>
      <c r="M2" s="125">
        <v>0.58399999999999996</v>
      </c>
      <c r="N2" s="125">
        <v>0.68400000000000005</v>
      </c>
      <c r="O2" s="128">
        <v>0.88219999999999998</v>
      </c>
      <c r="P2" s="124">
        <v>10347</v>
      </c>
    </row>
    <row r="3" spans="1:16" x14ac:dyDescent="0.3">
      <c r="A3" s="123" t="s">
        <v>5</v>
      </c>
      <c r="B3" s="121" t="s">
        <v>6</v>
      </c>
      <c r="C3" s="121">
        <v>1</v>
      </c>
      <c r="D3" s="121">
        <v>0</v>
      </c>
      <c r="E3" s="124">
        <v>681147262</v>
      </c>
      <c r="F3" s="124">
        <v>763832884</v>
      </c>
      <c r="G3" s="124">
        <v>229616374</v>
      </c>
      <c r="H3" s="124">
        <v>205929337</v>
      </c>
      <c r="I3" s="124">
        <v>826647</v>
      </c>
      <c r="J3" s="124">
        <v>235617</v>
      </c>
      <c r="K3" s="125">
        <v>0.95</v>
      </c>
      <c r="L3" s="125">
        <v>0.80800000000000005</v>
      </c>
      <c r="M3" s="125">
        <v>0.879</v>
      </c>
      <c r="N3" s="125">
        <v>0.45900000000000002</v>
      </c>
      <c r="O3" s="128">
        <v>0.93389999999999995</v>
      </c>
      <c r="P3" s="124">
        <v>689</v>
      </c>
    </row>
    <row r="4" spans="1:16" x14ac:dyDescent="0.3">
      <c r="A4" s="123" t="s">
        <v>7</v>
      </c>
      <c r="B4" s="121" t="s">
        <v>8</v>
      </c>
      <c r="C4" s="121">
        <v>1</v>
      </c>
      <c r="D4" s="121">
        <v>0</v>
      </c>
      <c r="E4" s="124">
        <v>3460420357</v>
      </c>
      <c r="F4" s="124">
        <v>3784536396</v>
      </c>
      <c r="G4" s="124">
        <v>1672959838</v>
      </c>
      <c r="H4" s="124">
        <v>1662109870</v>
      </c>
      <c r="I4" s="124">
        <v>747673</v>
      </c>
      <c r="J4" s="124">
        <v>343056</v>
      </c>
      <c r="K4" s="125">
        <v>0.86</v>
      </c>
      <c r="L4" s="125">
        <v>1.1759999999999999</v>
      </c>
      <c r="M4" s="125">
        <v>1.018</v>
      </c>
      <c r="N4" s="125">
        <v>0.40300000000000002</v>
      </c>
      <c r="O4" s="128">
        <v>0.95440000000000003</v>
      </c>
      <c r="P4" s="124">
        <v>4114</v>
      </c>
    </row>
    <row r="5" spans="1:16" x14ac:dyDescent="0.3">
      <c r="A5" s="123" t="s">
        <v>9</v>
      </c>
      <c r="B5" s="121" t="s">
        <v>10</v>
      </c>
      <c r="C5" s="121">
        <v>1</v>
      </c>
      <c r="D5" s="121">
        <v>0</v>
      </c>
      <c r="E5" s="124">
        <v>1444179677</v>
      </c>
      <c r="F5" s="124">
        <v>1576468071</v>
      </c>
      <c r="G5" s="124">
        <v>487314229</v>
      </c>
      <c r="H5" s="124">
        <v>510186811</v>
      </c>
      <c r="I5" s="124">
        <v>693445</v>
      </c>
      <c r="J5" s="124">
        <v>228994</v>
      </c>
      <c r="K5" s="125">
        <v>0.79700000000000004</v>
      </c>
      <c r="L5" s="125">
        <v>0.78500000000000003</v>
      </c>
      <c r="M5" s="125">
        <v>0.79</v>
      </c>
      <c r="N5" s="125">
        <v>0.51400000000000001</v>
      </c>
      <c r="O5" s="128">
        <v>0.92300000000000004</v>
      </c>
      <c r="P5" s="124">
        <v>1719</v>
      </c>
    </row>
    <row r="6" spans="1:16" x14ac:dyDescent="0.3">
      <c r="A6" s="123" t="s">
        <v>11</v>
      </c>
      <c r="B6" s="121" t="s">
        <v>12</v>
      </c>
      <c r="C6" s="121">
        <v>1</v>
      </c>
      <c r="D6" s="121">
        <v>0</v>
      </c>
      <c r="E6" s="124">
        <v>1006999121</v>
      </c>
      <c r="F6" s="124">
        <v>1109637817</v>
      </c>
      <c r="G6" s="124">
        <v>409283567</v>
      </c>
      <c r="H6" s="124">
        <v>418726563</v>
      </c>
      <c r="I6" s="124">
        <v>433559</v>
      </c>
      <c r="J6" s="124">
        <v>169604</v>
      </c>
      <c r="K6" s="125">
        <v>0.498</v>
      </c>
      <c r="L6" s="125">
        <v>0.58099999999999996</v>
      </c>
      <c r="M6" s="125">
        <v>0.53900000000000003</v>
      </c>
      <c r="N6" s="125">
        <v>0.74299999999999999</v>
      </c>
      <c r="O6" s="128">
        <v>0.87309999999999999</v>
      </c>
      <c r="P6" s="124">
        <v>1994</v>
      </c>
    </row>
    <row r="7" spans="1:16" x14ac:dyDescent="0.3">
      <c r="A7" s="123" t="s">
        <v>13</v>
      </c>
      <c r="B7" s="121" t="s">
        <v>14</v>
      </c>
      <c r="C7" s="121">
        <v>1</v>
      </c>
      <c r="D7" s="121">
        <v>0</v>
      </c>
      <c r="E7" s="124">
        <v>4468526448</v>
      </c>
      <c r="F7" s="124">
        <v>4756192067</v>
      </c>
      <c r="G7" s="124">
        <v>1304351820</v>
      </c>
      <c r="H7" s="124">
        <v>1330982729</v>
      </c>
      <c r="I7" s="124">
        <v>803686</v>
      </c>
      <c r="J7" s="124">
        <v>229598</v>
      </c>
      <c r="K7" s="125">
        <v>0.92400000000000004</v>
      </c>
      <c r="L7" s="125">
        <v>0.78700000000000003</v>
      </c>
      <c r="M7" s="125">
        <v>0.85499999999999998</v>
      </c>
      <c r="N7" s="125">
        <v>0.47399999999999998</v>
      </c>
      <c r="O7" s="128">
        <v>0.93210000000000004</v>
      </c>
      <c r="P7" s="124">
        <v>4874</v>
      </c>
    </row>
    <row r="8" spans="1:16" x14ac:dyDescent="0.3">
      <c r="A8" s="123" t="s">
        <v>15</v>
      </c>
      <c r="B8" s="121" t="s">
        <v>16</v>
      </c>
      <c r="C8" s="121">
        <v>1</v>
      </c>
      <c r="D8" s="121">
        <v>0</v>
      </c>
      <c r="E8" s="124">
        <v>425734707</v>
      </c>
      <c r="F8" s="124">
        <v>447293616</v>
      </c>
      <c r="G8" s="124">
        <v>189928499</v>
      </c>
      <c r="H8" s="124">
        <v>168528414</v>
      </c>
      <c r="I8" s="124">
        <v>924818</v>
      </c>
      <c r="J8" s="124">
        <v>357051</v>
      </c>
      <c r="K8" s="125">
        <v>1.0629999999999999</v>
      </c>
      <c r="L8" s="125">
        <v>1.224</v>
      </c>
      <c r="M8" s="125">
        <v>1.143</v>
      </c>
      <c r="N8" s="125">
        <v>0.35499999999999998</v>
      </c>
      <c r="O8" s="128">
        <v>0.94699999999999995</v>
      </c>
      <c r="P8" s="124">
        <v>276</v>
      </c>
    </row>
    <row r="9" spans="1:16" x14ac:dyDescent="0.3">
      <c r="A9" s="123" t="s">
        <v>17</v>
      </c>
      <c r="B9" s="121" t="s">
        <v>18</v>
      </c>
      <c r="C9" s="121">
        <v>1</v>
      </c>
      <c r="D9" s="121">
        <v>1</v>
      </c>
      <c r="E9" s="124">
        <v>5721925085</v>
      </c>
      <c r="F9" s="124">
        <v>6109892335</v>
      </c>
      <c r="G9" s="124">
        <v>2229368458</v>
      </c>
      <c r="H9" s="124">
        <v>2249701368</v>
      </c>
      <c r="I9" s="124">
        <v>828790</v>
      </c>
      <c r="J9" s="124">
        <v>313748</v>
      </c>
      <c r="K9" s="125">
        <v>0.95299999999999996</v>
      </c>
      <c r="L9" s="125">
        <v>1.075</v>
      </c>
      <c r="M9" s="125">
        <v>1.0129999999999999</v>
      </c>
      <c r="N9" s="125">
        <v>0.40500000000000003</v>
      </c>
      <c r="O9" s="128">
        <v>0.93600000000000005</v>
      </c>
      <c r="P9" s="124">
        <v>6135</v>
      </c>
    </row>
    <row r="10" spans="1:16" x14ac:dyDescent="0.3">
      <c r="A10" s="123" t="s">
        <v>19</v>
      </c>
      <c r="B10" s="121" t="s">
        <v>20</v>
      </c>
      <c r="C10" s="121">
        <v>1</v>
      </c>
      <c r="D10" s="121">
        <v>0</v>
      </c>
      <c r="E10" s="124">
        <v>212909560</v>
      </c>
      <c r="F10" s="124">
        <v>223270199</v>
      </c>
      <c r="G10" s="124">
        <v>74886990</v>
      </c>
      <c r="H10" s="124">
        <v>75158189</v>
      </c>
      <c r="I10" s="124">
        <v>710390</v>
      </c>
      <c r="J10" s="124">
        <v>244373</v>
      </c>
      <c r="K10" s="125">
        <v>0.81699999999999995</v>
      </c>
      <c r="L10" s="125">
        <v>0.83799999999999997</v>
      </c>
      <c r="M10" s="125">
        <v>0.82699999999999996</v>
      </c>
      <c r="N10" s="125">
        <v>0.49099999999999999</v>
      </c>
      <c r="O10" s="128">
        <v>0.90410000000000001</v>
      </c>
      <c r="P10" s="124">
        <v>256</v>
      </c>
    </row>
    <row r="11" spans="1:16" x14ac:dyDescent="0.3">
      <c r="A11" s="123" t="s">
        <v>21</v>
      </c>
      <c r="B11" s="121" t="s">
        <v>22</v>
      </c>
      <c r="C11" s="121">
        <v>1</v>
      </c>
      <c r="D11" s="121">
        <v>0</v>
      </c>
      <c r="E11" s="124">
        <v>4307124316</v>
      </c>
      <c r="F11" s="124">
        <v>4631863341</v>
      </c>
      <c r="G11" s="124">
        <v>1836165653</v>
      </c>
      <c r="H11" s="124">
        <v>1815856125</v>
      </c>
      <c r="I11" s="124">
        <v>777438</v>
      </c>
      <c r="J11" s="124">
        <v>315855</v>
      </c>
      <c r="K11" s="125">
        <v>0.89400000000000002</v>
      </c>
      <c r="L11" s="125">
        <v>1.083</v>
      </c>
      <c r="M11" s="125">
        <v>0.98799999999999999</v>
      </c>
      <c r="N11" s="125">
        <v>0.41499999999999998</v>
      </c>
      <c r="O11" s="128">
        <v>0.94420000000000004</v>
      </c>
      <c r="P11" s="124">
        <v>4891</v>
      </c>
    </row>
    <row r="12" spans="1:16" x14ac:dyDescent="0.3">
      <c r="A12" s="123" t="s">
        <v>23</v>
      </c>
      <c r="B12" s="121" t="s">
        <v>24</v>
      </c>
      <c r="C12" s="121">
        <v>1</v>
      </c>
      <c r="D12" s="121">
        <v>0</v>
      </c>
      <c r="E12" s="124">
        <v>1063461732</v>
      </c>
      <c r="F12" s="124">
        <v>1204743690</v>
      </c>
      <c r="G12" s="124">
        <v>485037131</v>
      </c>
      <c r="H12" s="124">
        <v>461233824</v>
      </c>
      <c r="I12" s="124">
        <v>815901</v>
      </c>
      <c r="J12" s="124">
        <v>331822</v>
      </c>
      <c r="K12" s="125">
        <v>0.93799999999999994</v>
      </c>
      <c r="L12" s="125">
        <v>1.137</v>
      </c>
      <c r="M12" s="125">
        <v>1.0369999999999999</v>
      </c>
      <c r="N12" s="125">
        <v>0.39600000000000002</v>
      </c>
      <c r="O12" s="128">
        <v>0.9486</v>
      </c>
      <c r="P12" s="124">
        <v>1207</v>
      </c>
    </row>
    <row r="13" spans="1:16" x14ac:dyDescent="0.3">
      <c r="A13" s="123" t="s">
        <v>25</v>
      </c>
      <c r="B13" s="121" t="s">
        <v>26</v>
      </c>
      <c r="C13" s="121">
        <v>1</v>
      </c>
      <c r="D13" s="121">
        <v>0</v>
      </c>
      <c r="E13" s="124">
        <v>525920327</v>
      </c>
      <c r="F13" s="124">
        <v>571339923</v>
      </c>
      <c r="G13" s="124">
        <v>229851923</v>
      </c>
      <c r="H13" s="124">
        <v>230186547</v>
      </c>
      <c r="I13" s="124">
        <v>296396</v>
      </c>
      <c r="J13" s="124">
        <v>124267</v>
      </c>
      <c r="K13" s="125">
        <v>0.34</v>
      </c>
      <c r="L13" s="125">
        <v>0.42599999999999999</v>
      </c>
      <c r="M13" s="125">
        <v>0.38300000000000001</v>
      </c>
      <c r="N13" s="125">
        <v>0.93</v>
      </c>
      <c r="O13" s="128">
        <v>0.90669999999999995</v>
      </c>
      <c r="P13" s="124">
        <v>1500</v>
      </c>
    </row>
    <row r="14" spans="1:16" x14ac:dyDescent="0.3">
      <c r="A14" s="123" t="s">
        <v>27</v>
      </c>
      <c r="B14" s="121" t="s">
        <v>28</v>
      </c>
      <c r="C14" s="121">
        <v>1</v>
      </c>
      <c r="D14" s="121">
        <v>0</v>
      </c>
      <c r="E14" s="124">
        <v>243027538</v>
      </c>
      <c r="F14" s="124">
        <v>266637690</v>
      </c>
      <c r="G14" s="124">
        <v>93494371</v>
      </c>
      <c r="H14" s="124">
        <v>94323074</v>
      </c>
      <c r="I14" s="124">
        <v>437856</v>
      </c>
      <c r="J14" s="124">
        <v>161355</v>
      </c>
      <c r="K14" s="125">
        <v>0.503</v>
      </c>
      <c r="L14" s="125">
        <v>0.55300000000000005</v>
      </c>
      <c r="M14" s="125">
        <v>0.52700000000000002</v>
      </c>
      <c r="N14" s="125">
        <v>0.72199999999999998</v>
      </c>
      <c r="O14" s="128">
        <v>0.9395</v>
      </c>
      <c r="P14" s="124">
        <v>501</v>
      </c>
    </row>
    <row r="15" spans="1:16" x14ac:dyDescent="0.3">
      <c r="A15" s="123" t="s">
        <v>29</v>
      </c>
      <c r="B15" s="121" t="s">
        <v>30</v>
      </c>
      <c r="C15" s="121">
        <v>1</v>
      </c>
      <c r="D15" s="121">
        <v>0</v>
      </c>
      <c r="E15" s="124">
        <v>119956440</v>
      </c>
      <c r="F15" s="124">
        <v>130702186</v>
      </c>
      <c r="G15" s="124">
        <v>45792022</v>
      </c>
      <c r="H15" s="124">
        <v>46111157</v>
      </c>
      <c r="I15" s="124">
        <v>426290</v>
      </c>
      <c r="J15" s="124">
        <v>156297</v>
      </c>
      <c r="K15" s="125">
        <v>0.49</v>
      </c>
      <c r="L15" s="125">
        <v>0.53500000000000003</v>
      </c>
      <c r="M15" s="125">
        <v>0.51200000000000001</v>
      </c>
      <c r="N15" s="125">
        <v>0.77800000000000002</v>
      </c>
      <c r="O15" s="128">
        <v>0.9355</v>
      </c>
      <c r="P15" s="124">
        <v>254</v>
      </c>
    </row>
    <row r="16" spans="1:16" x14ac:dyDescent="0.3">
      <c r="A16" s="123" t="s">
        <v>31</v>
      </c>
      <c r="B16" s="121" t="s">
        <v>32</v>
      </c>
      <c r="C16" s="121">
        <v>1</v>
      </c>
      <c r="D16" s="121">
        <v>0</v>
      </c>
      <c r="E16" s="124">
        <v>219293270</v>
      </c>
      <c r="F16" s="124">
        <v>234943408</v>
      </c>
      <c r="G16" s="124">
        <v>71449468</v>
      </c>
      <c r="H16" s="124">
        <v>75871616</v>
      </c>
      <c r="I16" s="124">
        <v>441006</v>
      </c>
      <c r="J16" s="124">
        <v>143030</v>
      </c>
      <c r="K16" s="125">
        <v>0.50700000000000001</v>
      </c>
      <c r="L16" s="125">
        <v>0.49</v>
      </c>
      <c r="M16" s="125">
        <v>0.498</v>
      </c>
      <c r="N16" s="125">
        <v>0.79500000000000004</v>
      </c>
      <c r="O16" s="128">
        <v>0.94220000000000004</v>
      </c>
      <c r="P16" s="124">
        <v>478</v>
      </c>
    </row>
    <row r="17" spans="1:16" x14ac:dyDescent="0.3">
      <c r="A17" s="123" t="s">
        <v>33</v>
      </c>
      <c r="B17" s="121" t="s">
        <v>34</v>
      </c>
      <c r="C17" s="121">
        <v>1</v>
      </c>
      <c r="D17" s="121">
        <v>0</v>
      </c>
      <c r="E17" s="124">
        <v>124429866</v>
      </c>
      <c r="F17" s="124">
        <v>141158904</v>
      </c>
      <c r="G17" s="124">
        <v>38410843</v>
      </c>
      <c r="H17" s="124">
        <v>41862604</v>
      </c>
      <c r="I17" s="124">
        <v>316177</v>
      </c>
      <c r="J17" s="124">
        <v>95563</v>
      </c>
      <c r="K17" s="125">
        <v>0.36299999999999999</v>
      </c>
      <c r="L17" s="125">
        <v>0.32700000000000001</v>
      </c>
      <c r="M17" s="125">
        <v>0.34399999999999997</v>
      </c>
      <c r="N17" s="125">
        <v>0.93</v>
      </c>
      <c r="O17" s="128">
        <v>0.93840000000000001</v>
      </c>
      <c r="P17" s="124">
        <v>310</v>
      </c>
    </row>
    <row r="18" spans="1:16" x14ac:dyDescent="0.3">
      <c r="A18" s="123" t="s">
        <v>35</v>
      </c>
      <c r="B18" s="121" t="s">
        <v>36</v>
      </c>
      <c r="C18" s="121">
        <v>1</v>
      </c>
      <c r="D18" s="121">
        <v>0</v>
      </c>
      <c r="E18" s="124">
        <v>116882022</v>
      </c>
      <c r="F18" s="124">
        <v>126030680</v>
      </c>
      <c r="G18" s="124">
        <v>32710795</v>
      </c>
      <c r="H18" s="124">
        <v>33249842</v>
      </c>
      <c r="I18" s="124">
        <v>463573</v>
      </c>
      <c r="J18" s="124">
        <v>125879</v>
      </c>
      <c r="K18" s="125">
        <v>0.53300000000000003</v>
      </c>
      <c r="L18" s="125">
        <v>0.43099999999999999</v>
      </c>
      <c r="M18" s="125">
        <v>0.48099999999999998</v>
      </c>
      <c r="N18" s="125">
        <v>0.81699999999999995</v>
      </c>
      <c r="O18" s="128">
        <v>0.9395</v>
      </c>
      <c r="P18" s="124">
        <v>209</v>
      </c>
    </row>
    <row r="19" spans="1:16" x14ac:dyDescent="0.3">
      <c r="A19" s="123" t="s">
        <v>37</v>
      </c>
      <c r="B19" s="121" t="s">
        <v>38</v>
      </c>
      <c r="C19" s="121">
        <v>1</v>
      </c>
      <c r="D19" s="121">
        <v>0</v>
      </c>
      <c r="E19" s="124">
        <v>92869897</v>
      </c>
      <c r="F19" s="124">
        <v>103873350</v>
      </c>
      <c r="G19" s="124">
        <v>31239493</v>
      </c>
      <c r="H19" s="124">
        <v>32575266</v>
      </c>
      <c r="I19" s="124">
        <v>273254</v>
      </c>
      <c r="J19" s="124">
        <v>88631</v>
      </c>
      <c r="K19" s="125">
        <v>0.314</v>
      </c>
      <c r="L19" s="125">
        <v>0.30299999999999999</v>
      </c>
      <c r="M19" s="125">
        <v>0.308</v>
      </c>
      <c r="N19" s="125">
        <v>0.93</v>
      </c>
      <c r="O19" s="128">
        <v>0.93530000000000002</v>
      </c>
      <c r="P19" s="124">
        <v>268</v>
      </c>
    </row>
    <row r="20" spans="1:16" x14ac:dyDescent="0.3">
      <c r="A20" s="123" t="s">
        <v>39</v>
      </c>
      <c r="B20" s="121" t="s">
        <v>40</v>
      </c>
      <c r="C20" s="121">
        <v>0</v>
      </c>
      <c r="D20" s="121">
        <v>0</v>
      </c>
      <c r="E20" s="124">
        <v>217922768</v>
      </c>
      <c r="F20" s="124">
        <v>236605441</v>
      </c>
      <c r="G20" s="124">
        <v>73901223</v>
      </c>
      <c r="H20" s="124">
        <v>74459108</v>
      </c>
      <c r="I20" s="124">
        <v>310470</v>
      </c>
      <c r="J20" s="124">
        <v>101339</v>
      </c>
      <c r="K20" s="125">
        <v>0.35699999999999998</v>
      </c>
      <c r="L20" s="125">
        <v>0.34699999999999998</v>
      </c>
      <c r="M20" s="125">
        <v>0.35099999999999998</v>
      </c>
      <c r="N20" s="125">
        <v>0.93</v>
      </c>
      <c r="O20" s="128">
        <v>0.93379999999999996</v>
      </c>
      <c r="P20" s="124">
        <v>579</v>
      </c>
    </row>
    <row r="21" spans="1:16" x14ac:dyDescent="0.3">
      <c r="A21" s="123" t="s">
        <v>41</v>
      </c>
      <c r="B21" s="121" t="s">
        <v>42</v>
      </c>
      <c r="C21" s="121">
        <v>1</v>
      </c>
      <c r="D21" s="121">
        <v>0</v>
      </c>
      <c r="E21" s="124">
        <v>78515455</v>
      </c>
      <c r="F21" s="124">
        <v>89456725</v>
      </c>
      <c r="G21" s="124">
        <v>19547154</v>
      </c>
      <c r="H21" s="124">
        <v>19030657</v>
      </c>
      <c r="I21" s="124">
        <v>613037</v>
      </c>
      <c r="J21" s="124">
        <v>138909</v>
      </c>
      <c r="K21" s="125">
        <v>0.70499999999999996</v>
      </c>
      <c r="L21" s="125">
        <v>0.47599999999999998</v>
      </c>
      <c r="M21" s="125">
        <v>0.59</v>
      </c>
      <c r="N21" s="125">
        <v>0.67700000000000005</v>
      </c>
      <c r="O21" s="128">
        <v>0.93689999999999996</v>
      </c>
      <c r="P21" s="124">
        <v>119</v>
      </c>
    </row>
    <row r="22" spans="1:16" x14ac:dyDescent="0.3">
      <c r="A22" s="123" t="s">
        <v>43</v>
      </c>
      <c r="B22" s="121" t="s">
        <v>44</v>
      </c>
      <c r="C22" s="121">
        <v>1</v>
      </c>
      <c r="D22" s="121">
        <v>0</v>
      </c>
      <c r="E22" s="124">
        <v>482801078</v>
      </c>
      <c r="F22" s="124">
        <v>535435581</v>
      </c>
      <c r="G22" s="124">
        <v>142710421</v>
      </c>
      <c r="H22" s="124">
        <v>140942370</v>
      </c>
      <c r="I22" s="124">
        <v>547439</v>
      </c>
      <c r="J22" s="124">
        <v>151550</v>
      </c>
      <c r="K22" s="125">
        <v>0.629</v>
      </c>
      <c r="L22" s="125">
        <v>0.51900000000000002</v>
      </c>
      <c r="M22" s="125">
        <v>0.57299999999999995</v>
      </c>
      <c r="N22" s="125">
        <v>0.69899999999999995</v>
      </c>
      <c r="O22" s="128">
        <v>0.93120000000000003</v>
      </c>
      <c r="P22" s="124">
        <v>719</v>
      </c>
    </row>
    <row r="23" spans="1:16" x14ac:dyDescent="0.3">
      <c r="A23" s="123" t="s">
        <v>45</v>
      </c>
      <c r="B23" s="121" t="s">
        <v>46</v>
      </c>
      <c r="C23" s="121">
        <v>1</v>
      </c>
      <c r="D23" s="121">
        <v>0</v>
      </c>
      <c r="E23" s="124">
        <v>106752301</v>
      </c>
      <c r="F23" s="124">
        <v>115806908</v>
      </c>
      <c r="G23" s="124">
        <v>37918995</v>
      </c>
      <c r="H23" s="124">
        <v>42692952</v>
      </c>
      <c r="I23" s="124">
        <v>307402</v>
      </c>
      <c r="J23" s="124">
        <v>111342</v>
      </c>
      <c r="K23" s="125">
        <v>0.35299999999999998</v>
      </c>
      <c r="L23" s="125">
        <v>0.38100000000000001</v>
      </c>
      <c r="M23" s="125">
        <v>0.36599999999999999</v>
      </c>
      <c r="N23" s="125">
        <v>0.93</v>
      </c>
      <c r="O23" s="128">
        <v>0.92349999999999999</v>
      </c>
      <c r="P23" s="124">
        <v>270</v>
      </c>
    </row>
    <row r="24" spans="1:16" x14ac:dyDescent="0.3">
      <c r="A24" s="123" t="s">
        <v>47</v>
      </c>
      <c r="B24" s="121" t="s">
        <v>48</v>
      </c>
      <c r="C24" s="121">
        <v>1</v>
      </c>
      <c r="D24" s="121">
        <v>0</v>
      </c>
      <c r="E24" s="124">
        <v>480790297</v>
      </c>
      <c r="F24" s="124">
        <v>511037892</v>
      </c>
      <c r="G24" s="124">
        <v>188080438</v>
      </c>
      <c r="H24" s="124">
        <v>176765660</v>
      </c>
      <c r="I24" s="124">
        <v>340133</v>
      </c>
      <c r="J24" s="124">
        <v>121238</v>
      </c>
      <c r="K24" s="125">
        <v>0.39100000000000001</v>
      </c>
      <c r="L24" s="125">
        <v>0.41499999999999998</v>
      </c>
      <c r="M24" s="125">
        <v>0.40200000000000002</v>
      </c>
      <c r="N24" s="125">
        <v>0.91900000000000004</v>
      </c>
      <c r="O24" s="128">
        <v>0.92469999999999997</v>
      </c>
      <c r="P24" s="124">
        <v>1143</v>
      </c>
    </row>
    <row r="25" spans="1:16" x14ac:dyDescent="0.3">
      <c r="A25" s="123" t="s">
        <v>49</v>
      </c>
      <c r="B25" s="121" t="s">
        <v>50</v>
      </c>
      <c r="C25" s="121">
        <v>1</v>
      </c>
      <c r="D25" s="121">
        <v>0</v>
      </c>
      <c r="E25" s="124">
        <v>200754386</v>
      </c>
      <c r="F25" s="124">
        <v>217877213</v>
      </c>
      <c r="G25" s="124">
        <v>78435819</v>
      </c>
      <c r="H25" s="124">
        <v>80109389</v>
      </c>
      <c r="I25" s="124">
        <v>252796</v>
      </c>
      <c r="J25" s="124">
        <v>95739</v>
      </c>
      <c r="K25" s="125">
        <v>0.28999999999999998</v>
      </c>
      <c r="L25" s="125">
        <v>0.32800000000000001</v>
      </c>
      <c r="M25" s="125">
        <v>0.309</v>
      </c>
      <c r="N25" s="125">
        <v>0.93</v>
      </c>
      <c r="O25" s="128">
        <v>0.92179999999999995</v>
      </c>
      <c r="P25" s="124">
        <v>659</v>
      </c>
    </row>
    <row r="26" spans="1:16" x14ac:dyDescent="0.3">
      <c r="A26" s="123" t="s">
        <v>51</v>
      </c>
      <c r="B26" s="121" t="s">
        <v>52</v>
      </c>
      <c r="C26" s="121">
        <v>1</v>
      </c>
      <c r="D26" s="121">
        <v>0</v>
      </c>
      <c r="E26" s="124">
        <v>540448575</v>
      </c>
      <c r="F26" s="124">
        <v>612422407</v>
      </c>
      <c r="G26" s="124">
        <v>326312832</v>
      </c>
      <c r="H26" s="124">
        <v>304567459</v>
      </c>
      <c r="I26" s="124">
        <v>374795</v>
      </c>
      <c r="J26" s="124">
        <v>198028</v>
      </c>
      <c r="K26" s="125">
        <v>0.43099999999999999</v>
      </c>
      <c r="L26" s="125">
        <v>0.67900000000000005</v>
      </c>
      <c r="M26" s="125">
        <v>0.55400000000000005</v>
      </c>
      <c r="N26" s="125">
        <v>0.68899999999999995</v>
      </c>
      <c r="O26" s="128">
        <v>0.94140000000000001</v>
      </c>
      <c r="P26" s="124">
        <v>1293</v>
      </c>
    </row>
    <row r="27" spans="1:16" x14ac:dyDescent="0.3">
      <c r="A27" s="123" t="s">
        <v>53</v>
      </c>
      <c r="B27" s="121" t="s">
        <v>54</v>
      </c>
      <c r="C27" s="121">
        <v>1</v>
      </c>
      <c r="D27" s="121">
        <v>0</v>
      </c>
      <c r="E27" s="124">
        <v>1585867677</v>
      </c>
      <c r="F27" s="124">
        <v>1845831126</v>
      </c>
      <c r="G27" s="124">
        <v>883810786</v>
      </c>
      <c r="H27" s="124">
        <v>915046013</v>
      </c>
      <c r="I27" s="124">
        <v>314719</v>
      </c>
      <c r="J27" s="124">
        <v>164972</v>
      </c>
      <c r="K27" s="125">
        <v>0.36199999999999999</v>
      </c>
      <c r="L27" s="125">
        <v>0.56499999999999995</v>
      </c>
      <c r="M27" s="125">
        <v>0.46300000000000002</v>
      </c>
      <c r="N27" s="125">
        <v>0.84099999999999997</v>
      </c>
      <c r="O27" s="128">
        <v>0.88449999999999995</v>
      </c>
      <c r="P27" s="124">
        <v>4569</v>
      </c>
    </row>
    <row r="28" spans="1:16" x14ac:dyDescent="0.3">
      <c r="A28" s="123" t="s">
        <v>55</v>
      </c>
      <c r="B28" s="121" t="s">
        <v>56</v>
      </c>
      <c r="C28" s="121">
        <v>1</v>
      </c>
      <c r="D28" s="121">
        <v>0</v>
      </c>
      <c r="E28" s="124">
        <v>290126242</v>
      </c>
      <c r="F28" s="124">
        <v>321124509</v>
      </c>
      <c r="G28" s="124">
        <v>105992090</v>
      </c>
      <c r="H28" s="124">
        <v>109068914</v>
      </c>
      <c r="I28" s="124">
        <v>422134</v>
      </c>
      <c r="J28" s="124">
        <v>148522</v>
      </c>
      <c r="K28" s="125">
        <v>0.48499999999999999</v>
      </c>
      <c r="L28" s="125">
        <v>0.50900000000000001</v>
      </c>
      <c r="M28" s="125">
        <v>0.496</v>
      </c>
      <c r="N28" s="125">
        <v>0.79800000000000004</v>
      </c>
      <c r="O28" s="128">
        <v>0.92820000000000003</v>
      </c>
      <c r="P28" s="124">
        <v>579</v>
      </c>
    </row>
    <row r="29" spans="1:16" x14ac:dyDescent="0.3">
      <c r="A29" s="123" t="s">
        <v>57</v>
      </c>
      <c r="B29" s="121" t="s">
        <v>58</v>
      </c>
      <c r="C29" s="121">
        <v>1</v>
      </c>
      <c r="D29" s="121">
        <v>0</v>
      </c>
      <c r="E29" s="124">
        <v>654432490</v>
      </c>
      <c r="F29" s="124">
        <v>704382702</v>
      </c>
      <c r="G29" s="124">
        <v>298204861</v>
      </c>
      <c r="H29" s="124">
        <v>303826894</v>
      </c>
      <c r="I29" s="124">
        <v>415032</v>
      </c>
      <c r="J29" s="124">
        <v>183882</v>
      </c>
      <c r="K29" s="125">
        <v>0.47699999999999998</v>
      </c>
      <c r="L29" s="125">
        <v>0.63</v>
      </c>
      <c r="M29" s="125">
        <v>0.55300000000000005</v>
      </c>
      <c r="N29" s="125">
        <v>0.69</v>
      </c>
      <c r="O29" s="128">
        <v>0.93049999999999999</v>
      </c>
      <c r="P29" s="124">
        <v>1406</v>
      </c>
    </row>
    <row r="30" spans="1:16" x14ac:dyDescent="0.3">
      <c r="A30" s="123" t="s">
        <v>59</v>
      </c>
      <c r="B30" s="121" t="s">
        <v>60</v>
      </c>
      <c r="C30" s="121">
        <v>1</v>
      </c>
      <c r="D30" s="121">
        <v>0</v>
      </c>
      <c r="E30" s="124">
        <v>753990720</v>
      </c>
      <c r="F30" s="124">
        <v>833543540</v>
      </c>
      <c r="G30" s="124">
        <v>335594209</v>
      </c>
      <c r="H30" s="124">
        <v>336630247</v>
      </c>
      <c r="I30" s="124">
        <v>406018</v>
      </c>
      <c r="J30" s="124">
        <v>171924</v>
      </c>
      <c r="K30" s="125">
        <v>0.46700000000000003</v>
      </c>
      <c r="L30" s="125">
        <v>0.58899999999999997</v>
      </c>
      <c r="M30" s="125">
        <v>0.52700000000000002</v>
      </c>
      <c r="N30" s="125">
        <v>0.72199999999999998</v>
      </c>
      <c r="O30" s="128">
        <v>0.92759999999999998</v>
      </c>
      <c r="P30" s="124">
        <v>1640</v>
      </c>
    </row>
    <row r="31" spans="1:16" x14ac:dyDescent="0.3">
      <c r="A31" s="123" t="s">
        <v>61</v>
      </c>
      <c r="B31" s="121" t="s">
        <v>62</v>
      </c>
      <c r="C31" s="121">
        <v>1</v>
      </c>
      <c r="D31" s="121">
        <v>0</v>
      </c>
      <c r="E31" s="124">
        <v>889094961</v>
      </c>
      <c r="F31" s="124">
        <v>987837976</v>
      </c>
      <c r="G31" s="124">
        <v>511304931</v>
      </c>
      <c r="H31" s="124">
        <v>512561500</v>
      </c>
      <c r="I31" s="124">
        <v>304104</v>
      </c>
      <c r="J31" s="124">
        <v>165888</v>
      </c>
      <c r="K31" s="125">
        <v>0.34899999999999998</v>
      </c>
      <c r="L31" s="125">
        <v>0.56799999999999995</v>
      </c>
      <c r="M31" s="125">
        <v>0.45800000000000002</v>
      </c>
      <c r="N31" s="125">
        <v>0.80700000000000005</v>
      </c>
      <c r="O31" s="128">
        <v>0.93840000000000001</v>
      </c>
      <c r="P31" s="124">
        <v>2530</v>
      </c>
    </row>
    <row r="32" spans="1:16" x14ac:dyDescent="0.3">
      <c r="A32" s="123" t="s">
        <v>63</v>
      </c>
      <c r="B32" s="121" t="s">
        <v>64</v>
      </c>
      <c r="C32" s="121">
        <v>1</v>
      </c>
      <c r="D32" s="121">
        <v>0</v>
      </c>
      <c r="E32" s="124">
        <v>648599687</v>
      </c>
      <c r="F32" s="124">
        <v>694067440</v>
      </c>
      <c r="G32" s="124">
        <v>67489763</v>
      </c>
      <c r="H32" s="124">
        <v>68369650</v>
      </c>
      <c r="I32" s="124">
        <v>1157471</v>
      </c>
      <c r="J32" s="124">
        <v>117120</v>
      </c>
      <c r="K32" s="125">
        <v>1.331</v>
      </c>
      <c r="L32" s="125">
        <v>0.40100000000000002</v>
      </c>
      <c r="M32" s="125">
        <v>0.86499999999999999</v>
      </c>
      <c r="N32" s="125">
        <v>0.49099999999999999</v>
      </c>
      <c r="O32" s="128">
        <v>0.92459999999999998</v>
      </c>
      <c r="P32" s="124">
        <v>472</v>
      </c>
    </row>
    <row r="33" spans="1:16" x14ac:dyDescent="0.3">
      <c r="A33" s="123" t="s">
        <v>65</v>
      </c>
      <c r="B33" s="121" t="s">
        <v>66</v>
      </c>
      <c r="C33" s="121">
        <v>1</v>
      </c>
      <c r="D33" s="121">
        <v>0</v>
      </c>
      <c r="E33" s="124">
        <v>445264173</v>
      </c>
      <c r="F33" s="124">
        <v>495908202</v>
      </c>
      <c r="G33" s="124">
        <v>191809862</v>
      </c>
      <c r="H33" s="124">
        <v>207087290</v>
      </c>
      <c r="I33" s="124">
        <v>283485</v>
      </c>
      <c r="J33" s="124">
        <v>120149</v>
      </c>
      <c r="K33" s="125">
        <v>0.32600000000000001</v>
      </c>
      <c r="L33" s="125">
        <v>0.41199999999999998</v>
      </c>
      <c r="M33" s="125">
        <v>0.36899999999999999</v>
      </c>
      <c r="N33" s="125">
        <v>0.93</v>
      </c>
      <c r="O33" s="128">
        <v>0.91879999999999995</v>
      </c>
      <c r="P33" s="124">
        <v>1351</v>
      </c>
    </row>
    <row r="34" spans="1:16" x14ac:dyDescent="0.3">
      <c r="A34" s="123" t="s">
        <v>67</v>
      </c>
      <c r="B34" s="121" t="s">
        <v>68</v>
      </c>
      <c r="C34" s="121">
        <v>1</v>
      </c>
      <c r="D34" s="121">
        <v>0</v>
      </c>
      <c r="E34" s="124">
        <v>1562676407</v>
      </c>
      <c r="F34" s="124">
        <v>1718312656</v>
      </c>
      <c r="G34" s="124">
        <v>797441242</v>
      </c>
      <c r="H34" s="124">
        <v>799287840</v>
      </c>
      <c r="I34" s="124">
        <v>394160</v>
      </c>
      <c r="J34" s="124">
        <v>191822</v>
      </c>
      <c r="K34" s="125">
        <v>0.45300000000000001</v>
      </c>
      <c r="L34" s="125">
        <v>0.65700000000000003</v>
      </c>
      <c r="M34" s="125">
        <v>0.55400000000000005</v>
      </c>
      <c r="N34" s="125">
        <v>0.68899999999999995</v>
      </c>
      <c r="O34" s="128">
        <v>0.91020000000000001</v>
      </c>
      <c r="P34" s="124">
        <v>3561</v>
      </c>
    </row>
    <row r="35" spans="1:16" x14ac:dyDescent="0.3">
      <c r="A35" s="123" t="s">
        <v>69</v>
      </c>
      <c r="B35" s="121" t="s">
        <v>70</v>
      </c>
      <c r="C35" s="121">
        <v>1</v>
      </c>
      <c r="D35" s="121">
        <v>0</v>
      </c>
      <c r="E35" s="124">
        <v>990373065</v>
      </c>
      <c r="F35" s="124">
        <v>1084149526</v>
      </c>
      <c r="G35" s="124">
        <v>391123341</v>
      </c>
      <c r="H35" s="124">
        <v>398789059</v>
      </c>
      <c r="I35" s="124">
        <v>380925</v>
      </c>
      <c r="J35" s="124">
        <v>145044</v>
      </c>
      <c r="K35" s="125">
        <v>0.438</v>
      </c>
      <c r="L35" s="125">
        <v>0.497</v>
      </c>
      <c r="M35" s="125">
        <v>0.46700000000000003</v>
      </c>
      <c r="N35" s="125">
        <v>0.83499999999999996</v>
      </c>
      <c r="O35" s="128">
        <v>0.90469999999999995</v>
      </c>
      <c r="P35" s="124">
        <v>2248</v>
      </c>
    </row>
    <row r="36" spans="1:16" x14ac:dyDescent="0.3">
      <c r="A36" s="123" t="s">
        <v>71</v>
      </c>
      <c r="B36" s="121" t="s">
        <v>72</v>
      </c>
      <c r="C36" s="121">
        <v>1</v>
      </c>
      <c r="D36" s="121">
        <v>0</v>
      </c>
      <c r="E36" s="124">
        <v>2252635716</v>
      </c>
      <c r="F36" s="124">
        <v>2391939229</v>
      </c>
      <c r="G36" s="124">
        <v>1301306401</v>
      </c>
      <c r="H36" s="124">
        <v>1042586232</v>
      </c>
      <c r="I36" s="124">
        <v>569188</v>
      </c>
      <c r="J36" s="124">
        <v>255535</v>
      </c>
      <c r="K36" s="125">
        <v>0.65400000000000003</v>
      </c>
      <c r="L36" s="125">
        <v>0.876</v>
      </c>
      <c r="M36" s="125">
        <v>0.76500000000000001</v>
      </c>
      <c r="N36" s="125">
        <v>0.52900000000000003</v>
      </c>
      <c r="O36" s="128">
        <v>0.94199999999999995</v>
      </c>
      <c r="P36" s="124">
        <v>3434</v>
      </c>
    </row>
    <row r="37" spans="1:16" x14ac:dyDescent="0.3">
      <c r="A37" s="123" t="s">
        <v>73</v>
      </c>
      <c r="B37" s="121" t="s">
        <v>74</v>
      </c>
      <c r="C37" s="121">
        <v>1</v>
      </c>
      <c r="D37" s="121">
        <v>0</v>
      </c>
      <c r="E37" s="124">
        <v>821354363</v>
      </c>
      <c r="F37" s="124">
        <v>897915230</v>
      </c>
      <c r="G37" s="124">
        <v>240805581</v>
      </c>
      <c r="H37" s="124">
        <v>243726243</v>
      </c>
      <c r="I37" s="124">
        <v>478372</v>
      </c>
      <c r="J37" s="124">
        <v>134816</v>
      </c>
      <c r="K37" s="125">
        <v>0.55000000000000004</v>
      </c>
      <c r="L37" s="125">
        <v>0.46200000000000002</v>
      </c>
      <c r="M37" s="125">
        <v>0.50600000000000001</v>
      </c>
      <c r="N37" s="125">
        <v>0.748</v>
      </c>
      <c r="O37" s="128">
        <v>0.93</v>
      </c>
      <c r="P37" s="124">
        <v>1510</v>
      </c>
    </row>
    <row r="38" spans="1:16" x14ac:dyDescent="0.3">
      <c r="A38" s="123" t="s">
        <v>75</v>
      </c>
      <c r="B38" s="121" t="s">
        <v>76</v>
      </c>
      <c r="C38" s="121">
        <v>1</v>
      </c>
      <c r="D38" s="121">
        <v>0</v>
      </c>
      <c r="E38" s="124">
        <v>189010280</v>
      </c>
      <c r="F38" s="124">
        <v>206288739</v>
      </c>
      <c r="G38" s="124">
        <v>54742136</v>
      </c>
      <c r="H38" s="124">
        <v>57279714</v>
      </c>
      <c r="I38" s="124">
        <v>743043</v>
      </c>
      <c r="J38" s="124">
        <v>210567</v>
      </c>
      <c r="K38" s="125">
        <v>0.85399999999999998</v>
      </c>
      <c r="L38" s="125">
        <v>0.72199999999999998</v>
      </c>
      <c r="M38" s="125">
        <v>0.78800000000000003</v>
      </c>
      <c r="N38" s="125">
        <v>0.51500000000000001</v>
      </c>
      <c r="O38" s="128">
        <v>0.9405</v>
      </c>
      <c r="P38" s="124">
        <v>192</v>
      </c>
    </row>
    <row r="39" spans="1:16" x14ac:dyDescent="0.3">
      <c r="A39" s="123" t="s">
        <v>77</v>
      </c>
      <c r="B39" s="121" t="s">
        <v>78</v>
      </c>
      <c r="C39" s="121">
        <v>1</v>
      </c>
      <c r="D39" s="121">
        <v>0</v>
      </c>
      <c r="E39" s="124">
        <v>501634032</v>
      </c>
      <c r="F39" s="124">
        <v>528907765</v>
      </c>
      <c r="G39" s="124">
        <v>207080643</v>
      </c>
      <c r="H39" s="124">
        <v>212088657</v>
      </c>
      <c r="I39" s="124">
        <v>442292</v>
      </c>
      <c r="J39" s="124">
        <v>179900</v>
      </c>
      <c r="K39" s="125">
        <v>0.50800000000000001</v>
      </c>
      <c r="L39" s="125">
        <v>0.61599999999999999</v>
      </c>
      <c r="M39" s="125">
        <v>0.56200000000000006</v>
      </c>
      <c r="N39" s="125">
        <v>0.67900000000000005</v>
      </c>
      <c r="O39" s="128">
        <v>0.91710000000000003</v>
      </c>
      <c r="P39" s="124">
        <v>1014</v>
      </c>
    </row>
    <row r="40" spans="1:16" x14ac:dyDescent="0.3">
      <c r="A40" s="123" t="s">
        <v>79</v>
      </c>
      <c r="B40" s="121" t="s">
        <v>80</v>
      </c>
      <c r="C40" s="121">
        <v>1</v>
      </c>
      <c r="D40" s="121">
        <v>0</v>
      </c>
      <c r="E40" s="124">
        <v>910040458</v>
      </c>
      <c r="F40" s="124">
        <v>1057840218</v>
      </c>
      <c r="G40" s="124">
        <v>115530329</v>
      </c>
      <c r="H40" s="124">
        <v>124422991</v>
      </c>
      <c r="I40" s="124">
        <v>1888561</v>
      </c>
      <c r="J40" s="124">
        <v>230281</v>
      </c>
      <c r="K40" s="125">
        <v>2.1720000000000002</v>
      </c>
      <c r="L40" s="125">
        <v>0.78900000000000003</v>
      </c>
      <c r="M40" s="125">
        <v>1.48</v>
      </c>
      <c r="N40" s="125">
        <v>0.254</v>
      </c>
      <c r="O40" s="128">
        <v>0.94259999999999999</v>
      </c>
      <c r="P40" s="124">
        <v>525</v>
      </c>
    </row>
    <row r="41" spans="1:16" x14ac:dyDescent="0.3">
      <c r="A41" s="123" t="s">
        <v>81</v>
      </c>
      <c r="B41" s="121" t="s">
        <v>82</v>
      </c>
      <c r="C41" s="121">
        <v>1</v>
      </c>
      <c r="D41" s="121">
        <v>0</v>
      </c>
      <c r="E41" s="124">
        <v>277549362</v>
      </c>
      <c r="F41" s="124">
        <v>312953299</v>
      </c>
      <c r="G41" s="124">
        <v>85410515</v>
      </c>
      <c r="H41" s="124">
        <v>92927315</v>
      </c>
      <c r="I41" s="124">
        <v>389513</v>
      </c>
      <c r="J41" s="124">
        <v>117637</v>
      </c>
      <c r="K41" s="125">
        <v>0.44800000000000001</v>
      </c>
      <c r="L41" s="125">
        <v>0.40300000000000002</v>
      </c>
      <c r="M41" s="125">
        <v>0.42499999999999999</v>
      </c>
      <c r="N41" s="125">
        <v>0.89</v>
      </c>
      <c r="O41" s="128">
        <v>0.93240000000000001</v>
      </c>
      <c r="P41" s="124">
        <v>596</v>
      </c>
    </row>
    <row r="42" spans="1:16" x14ac:dyDescent="0.3">
      <c r="A42" s="123" t="s">
        <v>83</v>
      </c>
      <c r="B42" s="121" t="s">
        <v>84</v>
      </c>
      <c r="C42" s="121">
        <v>1</v>
      </c>
      <c r="D42" s="121">
        <v>0</v>
      </c>
      <c r="E42" s="124">
        <v>223672130</v>
      </c>
      <c r="F42" s="124">
        <v>241570632</v>
      </c>
      <c r="G42" s="124">
        <v>56028954</v>
      </c>
      <c r="H42" s="124">
        <v>58477918</v>
      </c>
      <c r="I42" s="124">
        <v>498118</v>
      </c>
      <c r="J42" s="124">
        <v>122598</v>
      </c>
      <c r="K42" s="125">
        <v>0.57299999999999995</v>
      </c>
      <c r="L42" s="125">
        <v>0.42</v>
      </c>
      <c r="M42" s="125">
        <v>0.496</v>
      </c>
      <c r="N42" s="125">
        <v>0.79800000000000004</v>
      </c>
      <c r="O42" s="128">
        <v>0.93720000000000003</v>
      </c>
      <c r="P42" s="124">
        <v>372</v>
      </c>
    </row>
    <row r="43" spans="1:16" x14ac:dyDescent="0.3">
      <c r="A43" s="123" t="s">
        <v>85</v>
      </c>
      <c r="B43" s="121" t="s">
        <v>86</v>
      </c>
      <c r="C43" s="121">
        <v>1</v>
      </c>
      <c r="D43" s="121">
        <v>0</v>
      </c>
      <c r="E43" s="124">
        <v>446382243</v>
      </c>
      <c r="F43" s="124">
        <v>503348584</v>
      </c>
      <c r="G43" s="124">
        <v>131513689</v>
      </c>
      <c r="H43" s="124">
        <v>136311988</v>
      </c>
      <c r="I43" s="124">
        <v>463735</v>
      </c>
      <c r="J43" s="124">
        <v>130774</v>
      </c>
      <c r="K43" s="125">
        <v>0.53300000000000003</v>
      </c>
      <c r="L43" s="125">
        <v>0.44800000000000001</v>
      </c>
      <c r="M43" s="125">
        <v>0.49</v>
      </c>
      <c r="N43" s="125">
        <v>0.80600000000000005</v>
      </c>
      <c r="O43" s="128">
        <v>0.92400000000000004</v>
      </c>
      <c r="P43" s="124">
        <v>802</v>
      </c>
    </row>
    <row r="44" spans="1:16" x14ac:dyDescent="0.3">
      <c r="A44" s="123" t="s">
        <v>87</v>
      </c>
      <c r="B44" s="121" t="s">
        <v>88</v>
      </c>
      <c r="C44" s="121">
        <v>1</v>
      </c>
      <c r="D44" s="121">
        <v>0</v>
      </c>
      <c r="E44" s="124">
        <v>646406539</v>
      </c>
      <c r="F44" s="124">
        <v>666252179</v>
      </c>
      <c r="G44" s="124">
        <v>342214171</v>
      </c>
      <c r="H44" s="124">
        <v>353334778</v>
      </c>
      <c r="I44" s="124">
        <v>294450</v>
      </c>
      <c r="J44" s="124">
        <v>156022</v>
      </c>
      <c r="K44" s="125">
        <v>0.33800000000000002</v>
      </c>
      <c r="L44" s="125">
        <v>0.53500000000000003</v>
      </c>
      <c r="M44" s="125">
        <v>0.436</v>
      </c>
      <c r="N44" s="125">
        <v>0.875</v>
      </c>
      <c r="O44" s="128">
        <v>0.90090000000000003</v>
      </c>
      <c r="P44" s="124">
        <v>1834</v>
      </c>
    </row>
    <row r="45" spans="1:16" x14ac:dyDescent="0.3">
      <c r="A45" s="123" t="s">
        <v>89</v>
      </c>
      <c r="B45" s="121" t="s">
        <v>90</v>
      </c>
      <c r="C45" s="121">
        <v>1</v>
      </c>
      <c r="D45" s="121">
        <v>0</v>
      </c>
      <c r="E45" s="124">
        <v>390723776</v>
      </c>
      <c r="F45" s="124">
        <v>451522117</v>
      </c>
      <c r="G45" s="124">
        <v>149083795</v>
      </c>
      <c r="H45" s="124">
        <v>151791398</v>
      </c>
      <c r="I45" s="124">
        <v>306494</v>
      </c>
      <c r="J45" s="124">
        <v>109488</v>
      </c>
      <c r="K45" s="125">
        <v>0.35199999999999998</v>
      </c>
      <c r="L45" s="125">
        <v>0.375</v>
      </c>
      <c r="M45" s="125">
        <v>0.36299999999999999</v>
      </c>
      <c r="N45" s="125">
        <v>0.93</v>
      </c>
      <c r="O45" s="128">
        <v>0.90700000000000003</v>
      </c>
      <c r="P45" s="124">
        <v>1035</v>
      </c>
    </row>
    <row r="46" spans="1:16" x14ac:dyDescent="0.3">
      <c r="A46" s="123" t="s">
        <v>91</v>
      </c>
      <c r="B46" s="121" t="s">
        <v>92</v>
      </c>
      <c r="C46" s="121">
        <v>1</v>
      </c>
      <c r="D46" s="121">
        <v>0</v>
      </c>
      <c r="E46" s="124">
        <v>229971916</v>
      </c>
      <c r="F46" s="124">
        <v>244881756</v>
      </c>
      <c r="G46" s="124">
        <v>115705002</v>
      </c>
      <c r="H46" s="124">
        <v>133533261</v>
      </c>
      <c r="I46" s="124">
        <v>299781</v>
      </c>
      <c r="J46" s="124">
        <v>157347</v>
      </c>
      <c r="K46" s="125">
        <v>0.34399999999999997</v>
      </c>
      <c r="L46" s="125">
        <v>0.53900000000000003</v>
      </c>
      <c r="M46" s="125">
        <v>0.441</v>
      </c>
      <c r="N46" s="125">
        <v>0.82799999999999996</v>
      </c>
      <c r="O46" s="128">
        <v>0.94379999999999997</v>
      </c>
      <c r="P46" s="124">
        <v>954</v>
      </c>
    </row>
    <row r="47" spans="1:16" x14ac:dyDescent="0.3">
      <c r="A47" s="123" t="s">
        <v>93</v>
      </c>
      <c r="B47" s="121" t="s">
        <v>94</v>
      </c>
      <c r="C47" s="121">
        <v>1</v>
      </c>
      <c r="D47" s="121">
        <v>0</v>
      </c>
      <c r="E47" s="124">
        <v>594612004</v>
      </c>
      <c r="F47" s="124">
        <v>656009667</v>
      </c>
      <c r="G47" s="124">
        <v>106144241</v>
      </c>
      <c r="H47" s="124">
        <v>108951762</v>
      </c>
      <c r="I47" s="124">
        <v>675281</v>
      </c>
      <c r="J47" s="124">
        <v>116142</v>
      </c>
      <c r="K47" s="125">
        <v>0.77600000000000002</v>
      </c>
      <c r="L47" s="125">
        <v>0.39800000000000002</v>
      </c>
      <c r="M47" s="125">
        <v>0.58699999999999997</v>
      </c>
      <c r="N47" s="125">
        <v>0.68</v>
      </c>
      <c r="O47" s="128">
        <v>0.93459999999999999</v>
      </c>
      <c r="P47" s="124">
        <v>781</v>
      </c>
    </row>
    <row r="48" spans="1:16" x14ac:dyDescent="0.3">
      <c r="A48" s="123" t="s">
        <v>95</v>
      </c>
      <c r="B48" s="121" t="s">
        <v>96</v>
      </c>
      <c r="C48" s="121">
        <v>1</v>
      </c>
      <c r="D48" s="121">
        <v>0</v>
      </c>
      <c r="E48" s="124">
        <v>231714273</v>
      </c>
      <c r="F48" s="124">
        <v>248577192</v>
      </c>
      <c r="G48" s="124">
        <v>98973009</v>
      </c>
      <c r="H48" s="124">
        <v>98409990</v>
      </c>
      <c r="I48" s="124">
        <v>152183</v>
      </c>
      <c r="J48" s="124">
        <v>62363</v>
      </c>
      <c r="K48" s="125">
        <v>0.17499999999999999</v>
      </c>
      <c r="L48" s="125">
        <v>0.21299999999999999</v>
      </c>
      <c r="M48" s="125">
        <v>0.193</v>
      </c>
      <c r="N48" s="125">
        <v>0.93</v>
      </c>
      <c r="O48" s="128">
        <v>0.88870000000000005</v>
      </c>
      <c r="P48" s="124">
        <v>1331</v>
      </c>
    </row>
    <row r="49" spans="1:16" x14ac:dyDescent="0.3">
      <c r="A49" s="123" t="s">
        <v>97</v>
      </c>
      <c r="B49" s="121" t="s">
        <v>98</v>
      </c>
      <c r="C49" s="121">
        <v>1</v>
      </c>
      <c r="D49" s="121">
        <v>0</v>
      </c>
      <c r="E49" s="124">
        <v>1126670699</v>
      </c>
      <c r="F49" s="124">
        <v>1243895710</v>
      </c>
      <c r="G49" s="124">
        <v>371371851</v>
      </c>
      <c r="H49" s="124">
        <v>399799477</v>
      </c>
      <c r="I49" s="124">
        <v>460841</v>
      </c>
      <c r="J49" s="124">
        <v>149916</v>
      </c>
      <c r="K49" s="125">
        <v>0.53</v>
      </c>
      <c r="L49" s="125">
        <v>0.51400000000000001</v>
      </c>
      <c r="M49" s="125">
        <v>0.52200000000000002</v>
      </c>
      <c r="N49" s="125">
        <v>0.76400000000000001</v>
      </c>
      <c r="O49" s="128">
        <v>0.88929999999999998</v>
      </c>
      <c r="P49" s="124">
        <v>2116</v>
      </c>
    </row>
    <row r="50" spans="1:16" x14ac:dyDescent="0.3">
      <c r="A50" s="123" t="s">
        <v>99</v>
      </c>
      <c r="B50" s="121" t="s">
        <v>100</v>
      </c>
      <c r="C50" s="121">
        <v>1</v>
      </c>
      <c r="D50" s="121">
        <v>0</v>
      </c>
      <c r="E50" s="124">
        <v>1819308161</v>
      </c>
      <c r="F50" s="124">
        <v>2064045368</v>
      </c>
      <c r="G50" s="124">
        <v>866394362</v>
      </c>
      <c r="H50" s="124">
        <v>756823800</v>
      </c>
      <c r="I50" s="124">
        <v>430336</v>
      </c>
      <c r="J50" s="124">
        <v>167735</v>
      </c>
      <c r="K50" s="125">
        <v>0.495</v>
      </c>
      <c r="L50" s="125">
        <v>0.57499999999999996</v>
      </c>
      <c r="M50" s="125">
        <v>0.53400000000000003</v>
      </c>
      <c r="N50" s="125">
        <v>0.71399999999999997</v>
      </c>
      <c r="O50" s="128">
        <v>0.90069999999999995</v>
      </c>
      <c r="P50" s="124">
        <v>3843</v>
      </c>
    </row>
    <row r="51" spans="1:16" x14ac:dyDescent="0.3">
      <c r="A51" s="123" t="s">
        <v>101</v>
      </c>
      <c r="B51" s="121" t="s">
        <v>102</v>
      </c>
      <c r="C51" s="121">
        <v>1</v>
      </c>
      <c r="D51" s="121">
        <v>0</v>
      </c>
      <c r="E51" s="124">
        <v>391965074</v>
      </c>
      <c r="F51" s="124">
        <v>453617004</v>
      </c>
      <c r="G51" s="124">
        <v>141737570</v>
      </c>
      <c r="H51" s="124">
        <v>144466231</v>
      </c>
      <c r="I51" s="124">
        <v>510001</v>
      </c>
      <c r="J51" s="124">
        <v>172619</v>
      </c>
      <c r="K51" s="125">
        <v>0.58599999999999997</v>
      </c>
      <c r="L51" s="125">
        <v>0.59099999999999997</v>
      </c>
      <c r="M51" s="125">
        <v>0.58799999999999997</v>
      </c>
      <c r="N51" s="125">
        <v>0.64700000000000002</v>
      </c>
      <c r="O51" s="128">
        <v>0.93710000000000004</v>
      </c>
      <c r="P51" s="124">
        <v>689</v>
      </c>
    </row>
    <row r="52" spans="1:16" x14ac:dyDescent="0.3">
      <c r="A52" s="123" t="s">
        <v>103</v>
      </c>
      <c r="B52" s="121" t="s">
        <v>104</v>
      </c>
      <c r="C52" s="121">
        <v>1</v>
      </c>
      <c r="D52" s="121">
        <v>0</v>
      </c>
      <c r="E52" s="124">
        <v>399817288</v>
      </c>
      <c r="F52" s="124">
        <v>426087062</v>
      </c>
      <c r="G52" s="124">
        <v>163418502</v>
      </c>
      <c r="H52" s="124">
        <v>174394301</v>
      </c>
      <c r="I52" s="124">
        <v>427044</v>
      </c>
      <c r="J52" s="124">
        <v>174670</v>
      </c>
      <c r="K52" s="125">
        <v>0.49099999999999999</v>
      </c>
      <c r="L52" s="125">
        <v>0.59899999999999998</v>
      </c>
      <c r="M52" s="125">
        <v>0.54400000000000004</v>
      </c>
      <c r="N52" s="125">
        <v>0.70099999999999996</v>
      </c>
      <c r="O52" s="128">
        <v>0.92700000000000005</v>
      </c>
      <c r="P52" s="124">
        <v>827</v>
      </c>
    </row>
    <row r="53" spans="1:16" x14ac:dyDescent="0.3">
      <c r="A53" s="123" t="s">
        <v>105</v>
      </c>
      <c r="B53" s="121" t="s">
        <v>106</v>
      </c>
      <c r="C53" s="121">
        <v>1</v>
      </c>
      <c r="D53" s="121">
        <v>0</v>
      </c>
      <c r="E53" s="124">
        <v>707519909</v>
      </c>
      <c r="F53" s="124">
        <v>762475390</v>
      </c>
      <c r="G53" s="124">
        <v>166572656</v>
      </c>
      <c r="H53" s="124">
        <v>183133080</v>
      </c>
      <c r="I53" s="124">
        <v>1012393</v>
      </c>
      <c r="J53" s="124">
        <v>240844</v>
      </c>
      <c r="K53" s="125">
        <v>1.1639999999999999</v>
      </c>
      <c r="L53" s="125">
        <v>0.82499999999999996</v>
      </c>
      <c r="M53" s="125">
        <v>0.99399999999999999</v>
      </c>
      <c r="N53" s="125">
        <v>0.41299999999999998</v>
      </c>
      <c r="O53" s="128">
        <v>0.9365</v>
      </c>
      <c r="P53" s="124">
        <v>634</v>
      </c>
    </row>
    <row r="54" spans="1:16" x14ac:dyDescent="0.3">
      <c r="A54" s="123" t="s">
        <v>107</v>
      </c>
      <c r="B54" s="121" t="s">
        <v>108</v>
      </c>
      <c r="C54" s="121">
        <v>1</v>
      </c>
      <c r="D54" s="121">
        <v>0</v>
      </c>
      <c r="E54" s="124">
        <v>359430159</v>
      </c>
      <c r="F54" s="124">
        <v>394156137</v>
      </c>
      <c r="G54" s="124">
        <v>159620029</v>
      </c>
      <c r="H54" s="124">
        <v>158945956</v>
      </c>
      <c r="I54" s="124">
        <v>410003</v>
      </c>
      <c r="J54" s="124">
        <v>172955</v>
      </c>
      <c r="K54" s="125">
        <v>0.47099999999999997</v>
      </c>
      <c r="L54" s="125">
        <v>0.59299999999999997</v>
      </c>
      <c r="M54" s="125">
        <v>0.53100000000000003</v>
      </c>
      <c r="N54" s="125">
        <v>0.71699999999999997</v>
      </c>
      <c r="O54" s="128">
        <v>0.91600000000000004</v>
      </c>
      <c r="P54" s="124">
        <v>766</v>
      </c>
    </row>
    <row r="55" spans="1:16" x14ac:dyDescent="0.3">
      <c r="A55" s="123" t="s">
        <v>109</v>
      </c>
      <c r="B55" s="121" t="s">
        <v>110</v>
      </c>
      <c r="C55" s="121">
        <v>1</v>
      </c>
      <c r="D55" s="121">
        <v>0</v>
      </c>
      <c r="E55" s="124">
        <v>613684879</v>
      </c>
      <c r="F55" s="124">
        <v>669456774</v>
      </c>
      <c r="G55" s="124">
        <v>154557039</v>
      </c>
      <c r="H55" s="124">
        <v>162403841</v>
      </c>
      <c r="I55" s="124">
        <v>608700</v>
      </c>
      <c r="J55" s="124">
        <v>150360</v>
      </c>
      <c r="K55" s="125">
        <v>0.7</v>
      </c>
      <c r="L55" s="125">
        <v>0.51500000000000001</v>
      </c>
      <c r="M55" s="125">
        <v>0.60699999999999998</v>
      </c>
      <c r="N55" s="125">
        <v>0.627</v>
      </c>
      <c r="O55" s="128">
        <v>0.92710000000000004</v>
      </c>
      <c r="P55" s="124">
        <v>871</v>
      </c>
    </row>
    <row r="56" spans="1:16" x14ac:dyDescent="0.3">
      <c r="A56" s="123" t="s">
        <v>111</v>
      </c>
      <c r="B56" s="121" t="s">
        <v>112</v>
      </c>
      <c r="C56" s="121">
        <v>1</v>
      </c>
      <c r="D56" s="121">
        <v>0</v>
      </c>
      <c r="E56" s="124">
        <v>607054587</v>
      </c>
      <c r="F56" s="124">
        <v>647730374</v>
      </c>
      <c r="G56" s="124">
        <v>199879344</v>
      </c>
      <c r="H56" s="124">
        <v>175988145</v>
      </c>
      <c r="I56" s="124">
        <v>793163</v>
      </c>
      <c r="J56" s="124">
        <v>222488</v>
      </c>
      <c r="K56" s="125">
        <v>0.91200000000000003</v>
      </c>
      <c r="L56" s="125">
        <v>0.76200000000000001</v>
      </c>
      <c r="M56" s="125">
        <v>0.83699999999999997</v>
      </c>
      <c r="N56" s="125">
        <v>0.48499999999999999</v>
      </c>
      <c r="O56" s="128">
        <v>0.93079999999999996</v>
      </c>
      <c r="P56" s="124">
        <v>698</v>
      </c>
    </row>
    <row r="57" spans="1:16" x14ac:dyDescent="0.3">
      <c r="A57" s="123" t="s">
        <v>113</v>
      </c>
      <c r="B57" s="121" t="s">
        <v>114</v>
      </c>
      <c r="C57" s="121">
        <v>1</v>
      </c>
      <c r="D57" s="121">
        <v>0</v>
      </c>
      <c r="E57" s="124">
        <v>712336985</v>
      </c>
      <c r="F57" s="124">
        <v>789198074</v>
      </c>
      <c r="G57" s="124">
        <v>310982409</v>
      </c>
      <c r="H57" s="124">
        <v>315670933</v>
      </c>
      <c r="I57" s="124">
        <v>512469</v>
      </c>
      <c r="J57" s="124">
        <v>213874</v>
      </c>
      <c r="K57" s="125">
        <v>0.58899999999999997</v>
      </c>
      <c r="L57" s="125">
        <v>0.73299999999999998</v>
      </c>
      <c r="M57" s="125">
        <v>0.66</v>
      </c>
      <c r="N57" s="125">
        <v>0.59399999999999997</v>
      </c>
      <c r="O57" s="128">
        <v>0.93910000000000005</v>
      </c>
      <c r="P57" s="124">
        <v>1246</v>
      </c>
    </row>
    <row r="58" spans="1:16" x14ac:dyDescent="0.3">
      <c r="A58" s="123" t="s">
        <v>115</v>
      </c>
      <c r="B58" s="121" t="s">
        <v>116</v>
      </c>
      <c r="C58" s="121">
        <v>1</v>
      </c>
      <c r="D58" s="121">
        <v>0</v>
      </c>
      <c r="E58" s="124">
        <v>239078824</v>
      </c>
      <c r="F58" s="124">
        <v>255922889</v>
      </c>
      <c r="G58" s="124">
        <v>112894336</v>
      </c>
      <c r="H58" s="124">
        <v>117529992</v>
      </c>
      <c r="I58" s="124">
        <v>305556</v>
      </c>
      <c r="J58" s="124">
        <v>142237</v>
      </c>
      <c r="K58" s="125">
        <v>0.35099999999999998</v>
      </c>
      <c r="L58" s="125">
        <v>0.48699999999999999</v>
      </c>
      <c r="M58" s="125">
        <v>0.41799999999999998</v>
      </c>
      <c r="N58" s="125">
        <v>0.85599999999999998</v>
      </c>
      <c r="O58" s="128">
        <v>0.94069999999999998</v>
      </c>
      <c r="P58" s="124">
        <v>700</v>
      </c>
    </row>
    <row r="59" spans="1:16" x14ac:dyDescent="0.3">
      <c r="A59" s="123" t="s">
        <v>117</v>
      </c>
      <c r="B59" s="121" t="s">
        <v>118</v>
      </c>
      <c r="C59" s="121">
        <v>1</v>
      </c>
      <c r="D59" s="121">
        <v>0</v>
      </c>
      <c r="E59" s="124">
        <v>376769863</v>
      </c>
      <c r="F59" s="124">
        <v>430198209</v>
      </c>
      <c r="G59" s="124">
        <v>132586326</v>
      </c>
      <c r="H59" s="124">
        <v>132084651</v>
      </c>
      <c r="I59" s="124">
        <v>425167</v>
      </c>
      <c r="J59" s="124">
        <v>139182</v>
      </c>
      <c r="K59" s="125">
        <v>0.48899999999999999</v>
      </c>
      <c r="L59" s="125">
        <v>0.47699999999999998</v>
      </c>
      <c r="M59" s="125">
        <v>0.48199999999999998</v>
      </c>
      <c r="N59" s="125">
        <v>0.81599999999999995</v>
      </c>
      <c r="O59" s="128">
        <v>0.94259999999999999</v>
      </c>
      <c r="P59" s="124">
        <v>773</v>
      </c>
    </row>
    <row r="60" spans="1:16" x14ac:dyDescent="0.3">
      <c r="A60" s="123" t="s">
        <v>119</v>
      </c>
      <c r="B60" s="121" t="s">
        <v>120</v>
      </c>
      <c r="C60" s="121">
        <v>1</v>
      </c>
      <c r="D60" s="121">
        <v>0</v>
      </c>
      <c r="E60" s="124">
        <v>1447196369</v>
      </c>
      <c r="F60" s="124">
        <v>1505463396</v>
      </c>
      <c r="G60" s="124">
        <v>150821764</v>
      </c>
      <c r="H60" s="124">
        <v>127293267</v>
      </c>
      <c r="I60" s="124">
        <v>2036317</v>
      </c>
      <c r="J60" s="124">
        <v>175576</v>
      </c>
      <c r="K60" s="125">
        <v>2.3420000000000001</v>
      </c>
      <c r="L60" s="125">
        <v>0.60199999999999998</v>
      </c>
      <c r="M60" s="125">
        <v>1.472</v>
      </c>
      <c r="N60" s="125">
        <v>0.25600000000000001</v>
      </c>
      <c r="O60" s="128">
        <v>0.93669999999999998</v>
      </c>
      <c r="P60" s="124">
        <v>692</v>
      </c>
    </row>
    <row r="61" spans="1:16" x14ac:dyDescent="0.3">
      <c r="A61" s="123" t="s">
        <v>121</v>
      </c>
      <c r="B61" s="121" t="s">
        <v>122</v>
      </c>
      <c r="C61" s="121">
        <v>1</v>
      </c>
      <c r="D61" s="121">
        <v>0</v>
      </c>
      <c r="E61" s="124">
        <v>231037678</v>
      </c>
      <c r="F61" s="124">
        <v>251047775</v>
      </c>
      <c r="G61" s="124">
        <v>67542341</v>
      </c>
      <c r="H61" s="124">
        <v>73620185</v>
      </c>
      <c r="I61" s="124">
        <v>436671</v>
      </c>
      <c r="J61" s="124">
        <v>127864</v>
      </c>
      <c r="K61" s="125">
        <v>0.502</v>
      </c>
      <c r="L61" s="125">
        <v>0.438</v>
      </c>
      <c r="M61" s="125">
        <v>0.47</v>
      </c>
      <c r="N61" s="125">
        <v>0.83099999999999996</v>
      </c>
      <c r="O61" s="128">
        <v>0.92449999999999999</v>
      </c>
      <c r="P61" s="124">
        <v>484</v>
      </c>
    </row>
    <row r="62" spans="1:16" x14ac:dyDescent="0.3">
      <c r="A62" s="123" t="s">
        <v>123</v>
      </c>
      <c r="B62" s="121" t="s">
        <v>124</v>
      </c>
      <c r="C62" s="121">
        <v>1</v>
      </c>
      <c r="D62" s="121">
        <v>0</v>
      </c>
      <c r="E62" s="124">
        <v>342381968</v>
      </c>
      <c r="F62" s="124">
        <v>356311786</v>
      </c>
      <c r="G62" s="124">
        <v>74284263</v>
      </c>
      <c r="H62" s="124">
        <v>80094904</v>
      </c>
      <c r="I62" s="124">
        <v>783288</v>
      </c>
      <c r="J62" s="124">
        <v>173070</v>
      </c>
      <c r="K62" s="125">
        <v>0.90100000000000002</v>
      </c>
      <c r="L62" s="125">
        <v>0.59299999999999997</v>
      </c>
      <c r="M62" s="125">
        <v>0.746</v>
      </c>
      <c r="N62" s="125">
        <v>0.56799999999999995</v>
      </c>
      <c r="O62" s="128">
        <v>0.95179999999999998</v>
      </c>
      <c r="P62" s="124">
        <v>351</v>
      </c>
    </row>
    <row r="63" spans="1:16" x14ac:dyDescent="0.3">
      <c r="A63" s="123" t="s">
        <v>125</v>
      </c>
      <c r="B63" s="121" t="s">
        <v>126</v>
      </c>
      <c r="C63" s="121">
        <v>1</v>
      </c>
      <c r="D63" s="121">
        <v>0</v>
      </c>
      <c r="E63" s="124">
        <v>608989415</v>
      </c>
      <c r="F63" s="124">
        <v>682669239</v>
      </c>
      <c r="G63" s="124">
        <v>223505609</v>
      </c>
      <c r="H63" s="124">
        <v>226152371</v>
      </c>
      <c r="I63" s="124">
        <v>273888</v>
      </c>
      <c r="J63" s="124">
        <v>95347</v>
      </c>
      <c r="K63" s="125">
        <v>0.315</v>
      </c>
      <c r="L63" s="125">
        <v>0.32600000000000001</v>
      </c>
      <c r="M63" s="125">
        <v>0.32</v>
      </c>
      <c r="N63" s="125">
        <v>0.93</v>
      </c>
      <c r="O63" s="128">
        <v>0.89829999999999999</v>
      </c>
      <c r="P63" s="124">
        <v>1932</v>
      </c>
    </row>
    <row r="64" spans="1:16" x14ac:dyDescent="0.3">
      <c r="A64" s="123" t="s">
        <v>127</v>
      </c>
      <c r="B64" s="121" t="s">
        <v>128</v>
      </c>
      <c r="C64" s="121">
        <v>1</v>
      </c>
      <c r="D64" s="121">
        <v>0</v>
      </c>
      <c r="E64" s="124">
        <v>644898585</v>
      </c>
      <c r="F64" s="124">
        <v>731481643</v>
      </c>
      <c r="G64" s="124">
        <v>163306895</v>
      </c>
      <c r="H64" s="124">
        <v>160924636</v>
      </c>
      <c r="I64" s="124">
        <v>1045881</v>
      </c>
      <c r="J64" s="124">
        <v>244566</v>
      </c>
      <c r="K64" s="125">
        <v>1.2030000000000001</v>
      </c>
      <c r="L64" s="125">
        <v>0.83799999999999997</v>
      </c>
      <c r="M64" s="125">
        <v>1.02</v>
      </c>
      <c r="N64" s="125">
        <v>0.40300000000000002</v>
      </c>
      <c r="O64" s="128">
        <v>0.9294</v>
      </c>
      <c r="P64" s="124">
        <v>560</v>
      </c>
    </row>
    <row r="65" spans="1:16" x14ac:dyDescent="0.3">
      <c r="A65" s="123" t="s">
        <v>129</v>
      </c>
      <c r="B65" s="121" t="s">
        <v>130</v>
      </c>
      <c r="C65" s="121">
        <v>1</v>
      </c>
      <c r="D65" s="121">
        <v>0</v>
      </c>
      <c r="E65" s="124">
        <v>428256864</v>
      </c>
      <c r="F65" s="124">
        <v>458191079</v>
      </c>
      <c r="G65" s="124">
        <v>148422962</v>
      </c>
      <c r="H65" s="124">
        <v>154295109</v>
      </c>
      <c r="I65" s="124">
        <v>354295</v>
      </c>
      <c r="J65" s="124">
        <v>120990</v>
      </c>
      <c r="K65" s="125">
        <v>0.40699999999999997</v>
      </c>
      <c r="L65" s="125">
        <v>0.41399999999999998</v>
      </c>
      <c r="M65" s="125">
        <v>0.41</v>
      </c>
      <c r="N65" s="125">
        <v>0.86599999999999999</v>
      </c>
      <c r="O65" s="128">
        <v>0.91649999999999998</v>
      </c>
      <c r="P65" s="124">
        <v>1093</v>
      </c>
    </row>
    <row r="66" spans="1:16" x14ac:dyDescent="0.3">
      <c r="A66" s="123" t="s">
        <v>131</v>
      </c>
      <c r="B66" s="121" t="s">
        <v>132</v>
      </c>
      <c r="C66" s="121">
        <v>1</v>
      </c>
      <c r="D66" s="121">
        <v>0</v>
      </c>
      <c r="E66" s="124">
        <v>421477813</v>
      </c>
      <c r="F66" s="124">
        <v>472488056</v>
      </c>
      <c r="G66" s="124">
        <v>136356778</v>
      </c>
      <c r="H66" s="124">
        <v>135852297</v>
      </c>
      <c r="I66" s="124">
        <v>404509</v>
      </c>
      <c r="J66" s="124">
        <v>122943</v>
      </c>
      <c r="K66" s="125">
        <v>0.46500000000000002</v>
      </c>
      <c r="L66" s="125">
        <v>0.42099999999999999</v>
      </c>
      <c r="M66" s="125">
        <v>0.442</v>
      </c>
      <c r="N66" s="125">
        <v>0.86799999999999999</v>
      </c>
      <c r="O66" s="128">
        <v>0.9073</v>
      </c>
      <c r="P66" s="124">
        <v>921</v>
      </c>
    </row>
    <row r="67" spans="1:16" x14ac:dyDescent="0.3">
      <c r="A67" s="123" t="s">
        <v>133</v>
      </c>
      <c r="B67" s="121" t="s">
        <v>134</v>
      </c>
      <c r="C67" s="121">
        <v>1</v>
      </c>
      <c r="D67" s="121">
        <v>0</v>
      </c>
      <c r="E67" s="124">
        <v>257089552</v>
      </c>
      <c r="F67" s="124">
        <v>284892385</v>
      </c>
      <c r="G67" s="124">
        <v>83383601</v>
      </c>
      <c r="H67" s="124">
        <v>86471700</v>
      </c>
      <c r="I67" s="124">
        <v>538749</v>
      </c>
      <c r="J67" s="124">
        <v>168842</v>
      </c>
      <c r="K67" s="125">
        <v>0.61899999999999999</v>
      </c>
      <c r="L67" s="125">
        <v>0.57899999999999996</v>
      </c>
      <c r="M67" s="125">
        <v>0.59799999999999998</v>
      </c>
      <c r="N67" s="125">
        <v>0.66600000000000004</v>
      </c>
      <c r="O67" s="128">
        <v>0.92630000000000001</v>
      </c>
      <c r="P67" s="124">
        <v>402</v>
      </c>
    </row>
    <row r="68" spans="1:16" x14ac:dyDescent="0.3">
      <c r="A68" s="123" t="s">
        <v>135</v>
      </c>
      <c r="B68" s="121" t="s">
        <v>136</v>
      </c>
      <c r="C68" s="121">
        <v>1</v>
      </c>
      <c r="D68" s="121">
        <v>0</v>
      </c>
      <c r="E68" s="124">
        <v>218062194</v>
      </c>
      <c r="F68" s="124">
        <v>245125155</v>
      </c>
      <c r="G68" s="124">
        <v>72330565</v>
      </c>
      <c r="H68" s="124">
        <v>76214963</v>
      </c>
      <c r="I68" s="124">
        <v>452331</v>
      </c>
      <c r="J68" s="124">
        <v>145063</v>
      </c>
      <c r="K68" s="125">
        <v>0.52</v>
      </c>
      <c r="L68" s="125">
        <v>0.497</v>
      </c>
      <c r="M68" s="125">
        <v>0.50800000000000001</v>
      </c>
      <c r="N68" s="125">
        <v>0.746</v>
      </c>
      <c r="O68" s="128">
        <v>0.9446</v>
      </c>
      <c r="P68" s="124">
        <v>405</v>
      </c>
    </row>
    <row r="69" spans="1:16" x14ac:dyDescent="0.3">
      <c r="A69" s="123" t="s">
        <v>137</v>
      </c>
      <c r="B69" s="121" t="s">
        <v>138</v>
      </c>
      <c r="C69" s="121">
        <v>1</v>
      </c>
      <c r="D69" s="121">
        <v>0</v>
      </c>
      <c r="E69" s="124">
        <v>818496672</v>
      </c>
      <c r="F69" s="124">
        <v>871406901</v>
      </c>
      <c r="G69" s="124">
        <v>473726502</v>
      </c>
      <c r="H69" s="124">
        <v>472876034</v>
      </c>
      <c r="I69" s="124">
        <v>172721</v>
      </c>
      <c r="J69" s="124">
        <v>96663</v>
      </c>
      <c r="K69" s="125">
        <v>0.19800000000000001</v>
      </c>
      <c r="L69" s="125">
        <v>0.33100000000000002</v>
      </c>
      <c r="M69" s="125">
        <v>0.26400000000000001</v>
      </c>
      <c r="N69" s="125">
        <v>0.93</v>
      </c>
      <c r="O69" s="128">
        <v>0.86229999999999996</v>
      </c>
      <c r="P69" s="124">
        <v>4309</v>
      </c>
    </row>
    <row r="70" spans="1:16" x14ac:dyDescent="0.3">
      <c r="A70" s="123" t="s">
        <v>139</v>
      </c>
      <c r="B70" s="121" t="s">
        <v>140</v>
      </c>
      <c r="C70" s="121">
        <v>1</v>
      </c>
      <c r="D70" s="121">
        <v>0</v>
      </c>
      <c r="E70" s="124">
        <v>850984229</v>
      </c>
      <c r="F70" s="124">
        <v>882971448</v>
      </c>
      <c r="G70" s="124">
        <v>287351928</v>
      </c>
      <c r="H70" s="124">
        <v>278401166</v>
      </c>
      <c r="I70" s="124">
        <v>522275</v>
      </c>
      <c r="J70" s="124">
        <v>167711</v>
      </c>
      <c r="K70" s="125">
        <v>0.6</v>
      </c>
      <c r="L70" s="125">
        <v>0.57499999999999996</v>
      </c>
      <c r="M70" s="125">
        <v>0.58699999999999997</v>
      </c>
      <c r="N70" s="125">
        <v>0.64800000000000002</v>
      </c>
      <c r="O70" s="128">
        <v>0.91910000000000003</v>
      </c>
      <c r="P70" s="124">
        <v>1433</v>
      </c>
    </row>
    <row r="71" spans="1:16" x14ac:dyDescent="0.3">
      <c r="A71" s="123" t="s">
        <v>141</v>
      </c>
      <c r="B71" s="121" t="s">
        <v>142</v>
      </c>
      <c r="C71" s="121">
        <v>1</v>
      </c>
      <c r="D71" s="121">
        <v>0</v>
      </c>
      <c r="E71" s="124">
        <v>227100706</v>
      </c>
      <c r="F71" s="124">
        <v>234467527</v>
      </c>
      <c r="G71" s="124">
        <v>70947890</v>
      </c>
      <c r="H71" s="124">
        <v>72962489</v>
      </c>
      <c r="I71" s="124">
        <v>347043</v>
      </c>
      <c r="J71" s="124">
        <v>108203</v>
      </c>
      <c r="K71" s="125">
        <v>0.39900000000000002</v>
      </c>
      <c r="L71" s="125">
        <v>0.371</v>
      </c>
      <c r="M71" s="125">
        <v>0.38400000000000001</v>
      </c>
      <c r="N71" s="125">
        <v>0.93</v>
      </c>
      <c r="O71" s="128">
        <v>0.90810000000000002</v>
      </c>
      <c r="P71" s="124">
        <v>502</v>
      </c>
    </row>
    <row r="72" spans="1:16" x14ac:dyDescent="0.3">
      <c r="A72" s="123" t="s">
        <v>143</v>
      </c>
      <c r="B72" s="121" t="s">
        <v>144</v>
      </c>
      <c r="C72" s="121">
        <v>1</v>
      </c>
      <c r="D72" s="121">
        <v>0</v>
      </c>
      <c r="E72" s="124">
        <v>93174553</v>
      </c>
      <c r="F72" s="124">
        <v>99321695</v>
      </c>
      <c r="G72" s="124">
        <v>34835010</v>
      </c>
      <c r="H72" s="124">
        <v>36756694</v>
      </c>
      <c r="I72" s="124">
        <v>374506</v>
      </c>
      <c r="J72" s="124">
        <v>139283</v>
      </c>
      <c r="K72" s="125">
        <v>0.43</v>
      </c>
      <c r="L72" s="125">
        <v>0.47699999999999998</v>
      </c>
      <c r="M72" s="125">
        <v>0.45300000000000001</v>
      </c>
      <c r="N72" s="125">
        <v>0.85299999999999998</v>
      </c>
      <c r="O72" s="128">
        <v>0.93689999999999996</v>
      </c>
      <c r="P72" s="124">
        <v>116</v>
      </c>
    </row>
    <row r="73" spans="1:16" x14ac:dyDescent="0.3">
      <c r="A73" s="123" t="s">
        <v>145</v>
      </c>
      <c r="B73" s="121" t="s">
        <v>146</v>
      </c>
      <c r="C73" s="121">
        <v>1</v>
      </c>
      <c r="D73" s="121">
        <v>0</v>
      </c>
      <c r="E73" s="124">
        <v>185882512</v>
      </c>
      <c r="F73" s="124">
        <v>194509033</v>
      </c>
      <c r="G73" s="124">
        <v>50109016</v>
      </c>
      <c r="H73" s="124">
        <v>52589460</v>
      </c>
      <c r="I73" s="124">
        <v>450700</v>
      </c>
      <c r="J73" s="124">
        <v>121680</v>
      </c>
      <c r="K73" s="125">
        <v>0.51800000000000002</v>
      </c>
      <c r="L73" s="125">
        <v>0.41699999999999998</v>
      </c>
      <c r="M73" s="125">
        <v>0.46700000000000003</v>
      </c>
      <c r="N73" s="125">
        <v>0.83499999999999996</v>
      </c>
      <c r="O73" s="128">
        <v>0.92949999999999999</v>
      </c>
      <c r="P73" s="124">
        <v>403</v>
      </c>
    </row>
    <row r="74" spans="1:16" x14ac:dyDescent="0.3">
      <c r="A74" s="123" t="s">
        <v>147</v>
      </c>
      <c r="B74" s="121" t="s">
        <v>148</v>
      </c>
      <c r="C74" s="121">
        <v>1</v>
      </c>
      <c r="D74" s="121">
        <v>0</v>
      </c>
      <c r="E74" s="124">
        <v>357289511</v>
      </c>
      <c r="F74" s="124">
        <v>382650031</v>
      </c>
      <c r="G74" s="124">
        <v>106174497</v>
      </c>
      <c r="H74" s="124">
        <v>104536566</v>
      </c>
      <c r="I74" s="124">
        <v>493293</v>
      </c>
      <c r="J74" s="124">
        <v>139382</v>
      </c>
      <c r="K74" s="125">
        <v>0.56699999999999995</v>
      </c>
      <c r="L74" s="125">
        <v>0.47699999999999998</v>
      </c>
      <c r="M74" s="125">
        <v>0.52100000000000002</v>
      </c>
      <c r="N74" s="125">
        <v>0.76600000000000001</v>
      </c>
      <c r="O74" s="128">
        <v>0.91620000000000001</v>
      </c>
      <c r="P74" s="124">
        <v>615</v>
      </c>
    </row>
    <row r="75" spans="1:16" x14ac:dyDescent="0.3">
      <c r="A75" s="123" t="s">
        <v>149</v>
      </c>
      <c r="B75" s="121" t="s">
        <v>150</v>
      </c>
      <c r="C75" s="121">
        <v>1</v>
      </c>
      <c r="D75" s="121">
        <v>0</v>
      </c>
      <c r="E75" s="124">
        <v>1668216738</v>
      </c>
      <c r="F75" s="124">
        <v>1984389795</v>
      </c>
      <c r="G75" s="124">
        <v>888827434</v>
      </c>
      <c r="H75" s="124">
        <v>893545444</v>
      </c>
      <c r="I75" s="124">
        <v>278145</v>
      </c>
      <c r="J75" s="124">
        <v>135727</v>
      </c>
      <c r="K75" s="125">
        <v>0.31900000000000001</v>
      </c>
      <c r="L75" s="125">
        <v>0.46500000000000002</v>
      </c>
      <c r="M75" s="125">
        <v>0.39100000000000001</v>
      </c>
      <c r="N75" s="125">
        <v>0.93</v>
      </c>
      <c r="O75" s="128">
        <v>0.879</v>
      </c>
      <c r="P75" s="124">
        <v>5763</v>
      </c>
    </row>
    <row r="76" spans="1:16" x14ac:dyDescent="0.3">
      <c r="A76" s="123" t="s">
        <v>151</v>
      </c>
      <c r="B76" s="121" t="s">
        <v>152</v>
      </c>
      <c r="C76" s="121">
        <v>1</v>
      </c>
      <c r="D76" s="121">
        <v>0</v>
      </c>
      <c r="E76" s="124">
        <v>2342586644</v>
      </c>
      <c r="F76" s="124">
        <v>2600796303</v>
      </c>
      <c r="G76" s="124">
        <v>957866899</v>
      </c>
      <c r="H76" s="124">
        <v>962166706</v>
      </c>
      <c r="I76" s="124">
        <v>552703</v>
      </c>
      <c r="J76" s="124">
        <v>214672</v>
      </c>
      <c r="K76" s="125">
        <v>0.63500000000000001</v>
      </c>
      <c r="L76" s="125">
        <v>0.73599999999999999</v>
      </c>
      <c r="M76" s="125">
        <v>0.68500000000000005</v>
      </c>
      <c r="N76" s="125">
        <v>0.57899999999999996</v>
      </c>
      <c r="O76" s="128">
        <v>0.94140000000000001</v>
      </c>
      <c r="P76" s="124">
        <v>3680</v>
      </c>
    </row>
    <row r="77" spans="1:16" x14ac:dyDescent="0.3">
      <c r="A77" s="123" t="s">
        <v>153</v>
      </c>
      <c r="B77" s="121" t="s">
        <v>154</v>
      </c>
      <c r="C77" s="121">
        <v>1</v>
      </c>
      <c r="D77" s="121">
        <v>0</v>
      </c>
      <c r="E77" s="124">
        <v>375212600</v>
      </c>
      <c r="F77" s="124">
        <v>438005603</v>
      </c>
      <c r="G77" s="124">
        <v>169325008</v>
      </c>
      <c r="H77" s="124">
        <v>180553749</v>
      </c>
      <c r="I77" s="124">
        <v>321939</v>
      </c>
      <c r="J77" s="124">
        <v>138510</v>
      </c>
      <c r="K77" s="125">
        <v>0.37</v>
      </c>
      <c r="L77" s="125">
        <v>0.47499999999999998</v>
      </c>
      <c r="M77" s="125">
        <v>0.42199999999999999</v>
      </c>
      <c r="N77" s="125">
        <v>0.85099999999999998</v>
      </c>
      <c r="O77" s="128">
        <v>0.92630000000000001</v>
      </c>
      <c r="P77" s="124">
        <v>1057</v>
      </c>
    </row>
    <row r="78" spans="1:16" x14ac:dyDescent="0.3">
      <c r="A78" s="123" t="s">
        <v>155</v>
      </c>
      <c r="B78" s="121" t="s">
        <v>156</v>
      </c>
      <c r="C78" s="121">
        <v>1</v>
      </c>
      <c r="D78" s="121">
        <v>0</v>
      </c>
      <c r="E78" s="124">
        <v>237240641</v>
      </c>
      <c r="F78" s="124">
        <v>262819924</v>
      </c>
      <c r="G78" s="124">
        <v>78916137</v>
      </c>
      <c r="H78" s="124">
        <v>288166736</v>
      </c>
      <c r="I78" s="124">
        <v>434080</v>
      </c>
      <c r="J78" s="124">
        <v>318648</v>
      </c>
      <c r="K78" s="125">
        <v>0.499</v>
      </c>
      <c r="L78" s="125">
        <v>1.0920000000000001</v>
      </c>
      <c r="M78" s="125">
        <v>0.79500000000000004</v>
      </c>
      <c r="N78" s="125">
        <v>0.53600000000000003</v>
      </c>
      <c r="O78" s="128">
        <v>0.90129999999999999</v>
      </c>
      <c r="P78" s="124">
        <v>538</v>
      </c>
    </row>
    <row r="79" spans="1:16" x14ac:dyDescent="0.3">
      <c r="A79" s="123" t="s">
        <v>157</v>
      </c>
      <c r="B79" s="121" t="s">
        <v>158</v>
      </c>
      <c r="C79" s="121">
        <v>1</v>
      </c>
      <c r="D79" s="121">
        <v>0</v>
      </c>
      <c r="E79" s="124">
        <v>341414522</v>
      </c>
      <c r="F79" s="124">
        <v>372140578</v>
      </c>
      <c r="G79" s="124">
        <v>122224027</v>
      </c>
      <c r="H79" s="124">
        <v>123117577</v>
      </c>
      <c r="I79" s="124">
        <v>393794</v>
      </c>
      <c r="J79" s="124">
        <v>135398</v>
      </c>
      <c r="K79" s="125">
        <v>0.45300000000000001</v>
      </c>
      <c r="L79" s="125">
        <v>0.46400000000000002</v>
      </c>
      <c r="M79" s="125">
        <v>0.45800000000000002</v>
      </c>
      <c r="N79" s="125">
        <v>0.80700000000000005</v>
      </c>
      <c r="O79" s="128">
        <v>0.91749999999999998</v>
      </c>
      <c r="P79" s="124">
        <v>736</v>
      </c>
    </row>
    <row r="80" spans="1:16" x14ac:dyDescent="0.3">
      <c r="A80" s="123" t="s">
        <v>159</v>
      </c>
      <c r="B80" s="121" t="s">
        <v>160</v>
      </c>
      <c r="C80" s="121">
        <v>1</v>
      </c>
      <c r="D80" s="121">
        <v>0</v>
      </c>
      <c r="E80" s="124">
        <v>441666572</v>
      </c>
      <c r="F80" s="124">
        <v>482866224</v>
      </c>
      <c r="G80" s="124">
        <v>174929946</v>
      </c>
      <c r="H80" s="124">
        <v>173613823</v>
      </c>
      <c r="I80" s="124">
        <v>430415</v>
      </c>
      <c r="J80" s="124">
        <v>161651</v>
      </c>
      <c r="K80" s="125">
        <v>0.495</v>
      </c>
      <c r="L80" s="125">
        <v>0.55400000000000005</v>
      </c>
      <c r="M80" s="125">
        <v>0.52400000000000002</v>
      </c>
      <c r="N80" s="125">
        <v>0.76200000000000001</v>
      </c>
      <c r="O80" s="128">
        <v>0.9415</v>
      </c>
      <c r="P80" s="124">
        <v>886</v>
      </c>
    </row>
    <row r="81" spans="1:16" x14ac:dyDescent="0.3">
      <c r="A81" s="123" t="s">
        <v>161</v>
      </c>
      <c r="B81" s="121" t="s">
        <v>162</v>
      </c>
      <c r="C81" s="121">
        <v>1</v>
      </c>
      <c r="D81" s="121">
        <v>0</v>
      </c>
      <c r="E81" s="124">
        <v>333508217</v>
      </c>
      <c r="F81" s="124">
        <v>378654175</v>
      </c>
      <c r="G81" s="124">
        <v>103663411</v>
      </c>
      <c r="H81" s="124">
        <v>107761061</v>
      </c>
      <c r="I81" s="124">
        <v>393459</v>
      </c>
      <c r="J81" s="124">
        <v>116809</v>
      </c>
      <c r="K81" s="125">
        <v>0.45200000000000001</v>
      </c>
      <c r="L81" s="125">
        <v>0.4</v>
      </c>
      <c r="M81" s="125">
        <v>0.42599999999999999</v>
      </c>
      <c r="N81" s="125">
        <v>0.88900000000000001</v>
      </c>
      <c r="O81" s="128">
        <v>0.91439999999999999</v>
      </c>
      <c r="P81" s="124">
        <v>774</v>
      </c>
    </row>
    <row r="82" spans="1:16" x14ac:dyDescent="0.3">
      <c r="A82" s="123" t="s">
        <v>163</v>
      </c>
      <c r="B82" s="121" t="s">
        <v>164</v>
      </c>
      <c r="C82" s="121">
        <v>1</v>
      </c>
      <c r="D82" s="121">
        <v>0</v>
      </c>
      <c r="E82" s="124">
        <v>621669398</v>
      </c>
      <c r="F82" s="124">
        <v>699816993</v>
      </c>
      <c r="G82" s="124">
        <v>281964361</v>
      </c>
      <c r="H82" s="124">
        <v>290501064</v>
      </c>
      <c r="I82" s="124">
        <v>343243</v>
      </c>
      <c r="J82" s="124">
        <v>148692</v>
      </c>
      <c r="K82" s="125">
        <v>0.39400000000000002</v>
      </c>
      <c r="L82" s="125">
        <v>0.50900000000000001</v>
      </c>
      <c r="M82" s="125">
        <v>0.45100000000000001</v>
      </c>
      <c r="N82" s="125">
        <v>0.85599999999999998</v>
      </c>
      <c r="O82" s="128">
        <v>0.91020000000000001</v>
      </c>
      <c r="P82" s="124">
        <v>1602</v>
      </c>
    </row>
    <row r="83" spans="1:16" x14ac:dyDescent="0.3">
      <c r="A83" s="123" t="s">
        <v>165</v>
      </c>
      <c r="B83" s="121" t="s">
        <v>166</v>
      </c>
      <c r="C83" s="121">
        <v>1</v>
      </c>
      <c r="D83" s="121">
        <v>0</v>
      </c>
      <c r="E83" s="124">
        <v>196171370</v>
      </c>
      <c r="F83" s="124">
        <v>216105630</v>
      </c>
      <c r="G83" s="124">
        <v>44241931</v>
      </c>
      <c r="H83" s="124">
        <v>47104051</v>
      </c>
      <c r="I83" s="124">
        <v>561685</v>
      </c>
      <c r="J83" s="124">
        <v>124449</v>
      </c>
      <c r="K83" s="125">
        <v>0.64600000000000002</v>
      </c>
      <c r="L83" s="125">
        <v>0.42599999999999999</v>
      </c>
      <c r="M83" s="125">
        <v>0.53600000000000003</v>
      </c>
      <c r="N83" s="125">
        <v>0.746</v>
      </c>
      <c r="O83" s="128">
        <v>0.91069999999999995</v>
      </c>
      <c r="P83" s="124">
        <v>289</v>
      </c>
    </row>
    <row r="84" spans="1:16" x14ac:dyDescent="0.3">
      <c r="A84" s="123" t="s">
        <v>167</v>
      </c>
      <c r="B84" s="121" t="s">
        <v>168</v>
      </c>
      <c r="C84" s="121">
        <v>1</v>
      </c>
      <c r="D84" s="121">
        <v>0</v>
      </c>
      <c r="E84" s="124">
        <v>267281396</v>
      </c>
      <c r="F84" s="124">
        <v>309782536</v>
      </c>
      <c r="G84" s="124">
        <v>101875547</v>
      </c>
      <c r="H84" s="124">
        <v>99110623</v>
      </c>
      <c r="I84" s="124">
        <v>337859</v>
      </c>
      <c r="J84" s="124">
        <v>116054</v>
      </c>
      <c r="K84" s="125">
        <v>0.38800000000000001</v>
      </c>
      <c r="L84" s="125">
        <v>0.39700000000000002</v>
      </c>
      <c r="M84" s="125">
        <v>0.39200000000000002</v>
      </c>
      <c r="N84" s="125">
        <v>0.93</v>
      </c>
      <c r="O84" s="128">
        <v>0.93240000000000001</v>
      </c>
      <c r="P84" s="124">
        <v>697</v>
      </c>
    </row>
    <row r="85" spans="1:16" x14ac:dyDescent="0.3">
      <c r="A85" s="123" t="s">
        <v>169</v>
      </c>
      <c r="B85" s="121" t="s">
        <v>170</v>
      </c>
      <c r="C85" s="121">
        <v>1</v>
      </c>
      <c r="D85" s="121">
        <v>0</v>
      </c>
      <c r="E85" s="124">
        <v>459312350</v>
      </c>
      <c r="F85" s="124">
        <v>538014517</v>
      </c>
      <c r="G85" s="124">
        <v>181602771</v>
      </c>
      <c r="H85" s="124">
        <v>190033246</v>
      </c>
      <c r="I85" s="124">
        <v>320477</v>
      </c>
      <c r="J85" s="124">
        <v>119420</v>
      </c>
      <c r="K85" s="125">
        <v>0.36799999999999999</v>
      </c>
      <c r="L85" s="125">
        <v>0.40899999999999997</v>
      </c>
      <c r="M85" s="125">
        <v>0.38800000000000001</v>
      </c>
      <c r="N85" s="125">
        <v>0.93</v>
      </c>
      <c r="O85" s="128">
        <v>0.92049999999999998</v>
      </c>
      <c r="P85" s="124">
        <v>1247</v>
      </c>
    </row>
    <row r="86" spans="1:16" x14ac:dyDescent="0.3">
      <c r="A86" s="123" t="s">
        <v>171</v>
      </c>
      <c r="B86" s="121" t="s">
        <v>172</v>
      </c>
      <c r="C86" s="121">
        <v>1</v>
      </c>
      <c r="D86" s="121">
        <v>0</v>
      </c>
      <c r="E86" s="124">
        <v>865065428</v>
      </c>
      <c r="F86" s="124">
        <v>1018818698</v>
      </c>
      <c r="G86" s="124">
        <v>217568836</v>
      </c>
      <c r="H86" s="124">
        <v>209578205</v>
      </c>
      <c r="I86" s="124">
        <v>674743</v>
      </c>
      <c r="J86" s="124">
        <v>150127</v>
      </c>
      <c r="K86" s="125">
        <v>0.77600000000000002</v>
      </c>
      <c r="L86" s="125">
        <v>0.51400000000000001</v>
      </c>
      <c r="M86" s="125">
        <v>0.64500000000000002</v>
      </c>
      <c r="N86" s="125">
        <v>0.63300000000000001</v>
      </c>
      <c r="O86" s="128">
        <v>0.93049999999999999</v>
      </c>
      <c r="P86" s="124">
        <v>1122</v>
      </c>
    </row>
    <row r="87" spans="1:16" x14ac:dyDescent="0.3">
      <c r="A87" s="123" t="s">
        <v>173</v>
      </c>
      <c r="B87" s="121" t="s">
        <v>174</v>
      </c>
      <c r="C87" s="121">
        <v>1</v>
      </c>
      <c r="D87" s="121">
        <v>0</v>
      </c>
      <c r="E87" s="124">
        <v>1342908212</v>
      </c>
      <c r="F87" s="124">
        <v>1420579776</v>
      </c>
      <c r="G87" s="124">
        <v>371223104</v>
      </c>
      <c r="H87" s="124">
        <v>376490619</v>
      </c>
      <c r="I87" s="124">
        <v>588727</v>
      </c>
      <c r="J87" s="124">
        <v>159291</v>
      </c>
      <c r="K87" s="125">
        <v>0.67700000000000005</v>
      </c>
      <c r="L87" s="125">
        <v>0.54600000000000004</v>
      </c>
      <c r="M87" s="125">
        <v>0.61099999999999999</v>
      </c>
      <c r="N87" s="125">
        <v>0.65500000000000003</v>
      </c>
      <c r="O87" s="128">
        <v>0.92949999999999999</v>
      </c>
      <c r="P87" s="124">
        <v>1952</v>
      </c>
    </row>
    <row r="88" spans="1:16" x14ac:dyDescent="0.3">
      <c r="A88" s="123" t="s">
        <v>175</v>
      </c>
      <c r="B88" s="121" t="s">
        <v>176</v>
      </c>
      <c r="C88" s="121">
        <v>1</v>
      </c>
      <c r="D88" s="121">
        <v>0</v>
      </c>
      <c r="E88" s="124">
        <v>566356675</v>
      </c>
      <c r="F88" s="124">
        <v>661537330</v>
      </c>
      <c r="G88" s="124">
        <v>209952865</v>
      </c>
      <c r="H88" s="124">
        <v>218222499</v>
      </c>
      <c r="I88" s="124">
        <v>419936</v>
      </c>
      <c r="J88" s="124">
        <v>146434</v>
      </c>
      <c r="K88" s="125">
        <v>0.48299999999999998</v>
      </c>
      <c r="L88" s="125">
        <v>0.502</v>
      </c>
      <c r="M88" s="125">
        <v>0.49199999999999999</v>
      </c>
      <c r="N88" s="125">
        <v>0.76500000000000001</v>
      </c>
      <c r="O88" s="128">
        <v>0.9214</v>
      </c>
      <c r="P88" s="124">
        <v>1207</v>
      </c>
    </row>
    <row r="89" spans="1:16" x14ac:dyDescent="0.3">
      <c r="A89" s="123" t="s">
        <v>177</v>
      </c>
      <c r="B89" s="121" t="s">
        <v>178</v>
      </c>
      <c r="C89" s="121">
        <v>1</v>
      </c>
      <c r="D89" s="121">
        <v>0</v>
      </c>
      <c r="E89" s="124">
        <v>253156302</v>
      </c>
      <c r="F89" s="124">
        <v>303761508</v>
      </c>
      <c r="G89" s="124">
        <v>85407194</v>
      </c>
      <c r="H89" s="124">
        <v>103450265</v>
      </c>
      <c r="I89" s="124">
        <v>494598</v>
      </c>
      <c r="J89" s="124">
        <v>167724</v>
      </c>
      <c r="K89" s="125">
        <v>0.56799999999999995</v>
      </c>
      <c r="L89" s="125">
        <v>0.57499999999999996</v>
      </c>
      <c r="M89" s="125">
        <v>0.57099999999999995</v>
      </c>
      <c r="N89" s="125">
        <v>0.66800000000000004</v>
      </c>
      <c r="O89" s="128">
        <v>0.94689999999999996</v>
      </c>
      <c r="P89" s="124">
        <v>478</v>
      </c>
    </row>
    <row r="90" spans="1:16" x14ac:dyDescent="0.3">
      <c r="A90" s="123" t="s">
        <v>179</v>
      </c>
      <c r="B90" s="121" t="s">
        <v>180</v>
      </c>
      <c r="C90" s="121">
        <v>1</v>
      </c>
      <c r="D90" s="121">
        <v>0</v>
      </c>
      <c r="E90" s="124">
        <v>427494846</v>
      </c>
      <c r="F90" s="124">
        <v>509557178</v>
      </c>
      <c r="G90" s="124">
        <v>120871728</v>
      </c>
      <c r="H90" s="124">
        <v>124731426</v>
      </c>
      <c r="I90" s="124">
        <v>479555</v>
      </c>
      <c r="J90" s="124">
        <v>125692</v>
      </c>
      <c r="K90" s="125">
        <v>0.55100000000000005</v>
      </c>
      <c r="L90" s="125">
        <v>0.43099999999999999</v>
      </c>
      <c r="M90" s="125">
        <v>0.49</v>
      </c>
      <c r="N90" s="125">
        <v>0.80600000000000005</v>
      </c>
      <c r="O90" s="128">
        <v>0.9254</v>
      </c>
      <c r="P90" s="124">
        <v>826</v>
      </c>
    </row>
    <row r="91" spans="1:16" x14ac:dyDescent="0.3">
      <c r="A91" s="123" t="s">
        <v>181</v>
      </c>
      <c r="B91" s="121" t="s">
        <v>182</v>
      </c>
      <c r="C91" s="121">
        <v>1</v>
      </c>
      <c r="D91" s="121">
        <v>0</v>
      </c>
      <c r="E91" s="124">
        <v>979834367</v>
      </c>
      <c r="F91" s="124">
        <v>1096782830</v>
      </c>
      <c r="G91" s="124">
        <v>356808833</v>
      </c>
      <c r="H91" s="124">
        <v>359117997</v>
      </c>
      <c r="I91" s="124">
        <v>476725</v>
      </c>
      <c r="J91" s="124">
        <v>164354</v>
      </c>
      <c r="K91" s="125">
        <v>0.54800000000000004</v>
      </c>
      <c r="L91" s="125">
        <v>0.56299999999999994</v>
      </c>
      <c r="M91" s="125">
        <v>0.55500000000000005</v>
      </c>
      <c r="N91" s="125">
        <v>0.68799999999999994</v>
      </c>
      <c r="O91" s="128">
        <v>0.92120000000000002</v>
      </c>
      <c r="P91" s="124">
        <v>1740</v>
      </c>
    </row>
    <row r="92" spans="1:16" x14ac:dyDescent="0.3">
      <c r="A92" s="123" t="s">
        <v>183</v>
      </c>
      <c r="B92" s="121" t="s">
        <v>184</v>
      </c>
      <c r="C92" s="121">
        <v>1</v>
      </c>
      <c r="D92" s="121">
        <v>0</v>
      </c>
      <c r="E92" s="124">
        <v>1036786004</v>
      </c>
      <c r="F92" s="124">
        <v>1107414765</v>
      </c>
      <c r="G92" s="124">
        <v>404453537</v>
      </c>
      <c r="H92" s="124">
        <v>396264761</v>
      </c>
      <c r="I92" s="124">
        <v>475221</v>
      </c>
      <c r="J92" s="124">
        <v>175649</v>
      </c>
      <c r="K92" s="125">
        <v>0.54600000000000004</v>
      </c>
      <c r="L92" s="125">
        <v>0.60199999999999998</v>
      </c>
      <c r="M92" s="125">
        <v>0.57399999999999995</v>
      </c>
      <c r="N92" s="125">
        <v>0.69699999999999995</v>
      </c>
      <c r="O92" s="128">
        <v>0.91239999999999999</v>
      </c>
      <c r="P92" s="124">
        <v>1769</v>
      </c>
    </row>
    <row r="93" spans="1:16" x14ac:dyDescent="0.3">
      <c r="A93" s="123" t="s">
        <v>185</v>
      </c>
      <c r="B93" s="121" t="s">
        <v>186</v>
      </c>
      <c r="C93" s="121">
        <v>1</v>
      </c>
      <c r="D93" s="121">
        <v>0</v>
      </c>
      <c r="E93" s="124">
        <v>726280076</v>
      </c>
      <c r="F93" s="124">
        <v>798052773</v>
      </c>
      <c r="G93" s="124">
        <v>256253687</v>
      </c>
      <c r="H93" s="124">
        <v>264984663</v>
      </c>
      <c r="I93" s="124">
        <v>417396</v>
      </c>
      <c r="J93" s="124">
        <v>142726</v>
      </c>
      <c r="K93" s="125">
        <v>0.48</v>
      </c>
      <c r="L93" s="125">
        <v>0.48899999999999999</v>
      </c>
      <c r="M93" s="125">
        <v>0.48399999999999999</v>
      </c>
      <c r="N93" s="125">
        <v>0.77500000000000002</v>
      </c>
      <c r="O93" s="128">
        <v>0.93510000000000004</v>
      </c>
      <c r="P93" s="124">
        <v>1499</v>
      </c>
    </row>
    <row r="94" spans="1:16" x14ac:dyDescent="0.3">
      <c r="A94" s="123" t="s">
        <v>187</v>
      </c>
      <c r="B94" s="121" t="s">
        <v>188</v>
      </c>
      <c r="C94" s="121">
        <v>1</v>
      </c>
      <c r="D94" s="121">
        <v>0</v>
      </c>
      <c r="E94" s="124">
        <v>2453336174</v>
      </c>
      <c r="F94" s="124">
        <v>2962042156</v>
      </c>
      <c r="G94" s="124">
        <v>666714313</v>
      </c>
      <c r="H94" s="124">
        <v>620012409</v>
      </c>
      <c r="I94" s="124">
        <v>2466019</v>
      </c>
      <c r="J94" s="124">
        <v>564674</v>
      </c>
      <c r="K94" s="125">
        <v>2.8359999999999999</v>
      </c>
      <c r="L94" s="125">
        <v>1.9359999999999999</v>
      </c>
      <c r="M94" s="125">
        <v>2.3860000000000001</v>
      </c>
      <c r="N94" s="125">
        <v>9.8000000000000004E-2</v>
      </c>
      <c r="O94" s="128">
        <v>0.91359999999999997</v>
      </c>
      <c r="P94" s="124">
        <v>992</v>
      </c>
    </row>
    <row r="95" spans="1:16" x14ac:dyDescent="0.3">
      <c r="A95" s="123" t="s">
        <v>189</v>
      </c>
      <c r="B95" s="121" t="s">
        <v>190</v>
      </c>
      <c r="C95" s="121">
        <v>1</v>
      </c>
      <c r="D95" s="121">
        <v>0</v>
      </c>
      <c r="E95" s="124">
        <v>822041969</v>
      </c>
      <c r="F95" s="124">
        <v>1008527274</v>
      </c>
      <c r="G95" s="124">
        <v>258920920</v>
      </c>
      <c r="H95" s="124">
        <v>263979637</v>
      </c>
      <c r="I95" s="124">
        <v>1586281</v>
      </c>
      <c r="J95" s="124">
        <v>453120</v>
      </c>
      <c r="K95" s="125">
        <v>1.8240000000000001</v>
      </c>
      <c r="L95" s="125">
        <v>1.5529999999999999</v>
      </c>
      <c r="M95" s="125">
        <v>1.6879999999999999</v>
      </c>
      <c r="N95" s="125">
        <v>0.218</v>
      </c>
      <c r="O95" s="128">
        <v>0.92969999999999997</v>
      </c>
      <c r="P95" s="124">
        <v>450</v>
      </c>
    </row>
    <row r="96" spans="1:16" x14ac:dyDescent="0.3">
      <c r="A96" s="123" t="s">
        <v>191</v>
      </c>
      <c r="B96" s="121" t="s">
        <v>192</v>
      </c>
      <c r="C96" s="121">
        <v>1</v>
      </c>
      <c r="D96" s="121">
        <v>0</v>
      </c>
      <c r="E96" s="124">
        <v>1591091865</v>
      </c>
      <c r="F96" s="124">
        <v>2025126272</v>
      </c>
      <c r="G96" s="124">
        <v>504405233</v>
      </c>
      <c r="H96" s="124">
        <v>475861021</v>
      </c>
      <c r="I96" s="124">
        <v>1696162</v>
      </c>
      <c r="J96" s="124">
        <v>446398</v>
      </c>
      <c r="K96" s="125">
        <v>1.9510000000000001</v>
      </c>
      <c r="L96" s="125">
        <v>1.53</v>
      </c>
      <c r="M96" s="125">
        <v>1.74</v>
      </c>
      <c r="N96" s="125">
        <v>0.20899999999999999</v>
      </c>
      <c r="O96" s="128">
        <v>0.92659999999999998</v>
      </c>
      <c r="P96" s="124">
        <v>859</v>
      </c>
    </row>
    <row r="97" spans="1:16" x14ac:dyDescent="0.3">
      <c r="A97" s="123" t="s">
        <v>193</v>
      </c>
      <c r="B97" s="121" t="s">
        <v>194</v>
      </c>
      <c r="C97" s="121">
        <v>1</v>
      </c>
      <c r="D97" s="121">
        <v>0</v>
      </c>
      <c r="E97" s="124">
        <v>1977281865</v>
      </c>
      <c r="F97" s="124">
        <v>2227098831</v>
      </c>
      <c r="G97" s="124">
        <v>523015979</v>
      </c>
      <c r="H97" s="124">
        <v>507863841</v>
      </c>
      <c r="I97" s="124">
        <v>1093751</v>
      </c>
      <c r="J97" s="124">
        <v>264237</v>
      </c>
      <c r="K97" s="125">
        <v>1.258</v>
      </c>
      <c r="L97" s="125">
        <v>0.90600000000000003</v>
      </c>
      <c r="M97" s="125">
        <v>1.0820000000000001</v>
      </c>
      <c r="N97" s="125">
        <v>0.39700000000000002</v>
      </c>
      <c r="O97" s="128">
        <v>0.91279999999999994</v>
      </c>
      <c r="P97" s="124">
        <v>1520</v>
      </c>
    </row>
    <row r="98" spans="1:16" x14ac:dyDescent="0.3">
      <c r="A98" s="123" t="s">
        <v>195</v>
      </c>
      <c r="B98" s="121" t="s">
        <v>196</v>
      </c>
      <c r="C98" s="121">
        <v>1</v>
      </c>
      <c r="D98" s="121">
        <v>0</v>
      </c>
      <c r="E98" s="124">
        <v>1509967919</v>
      </c>
      <c r="F98" s="124">
        <v>1845162024</v>
      </c>
      <c r="G98" s="124">
        <v>586296959</v>
      </c>
      <c r="H98" s="124">
        <v>557260296</v>
      </c>
      <c r="I98" s="124">
        <v>792425</v>
      </c>
      <c r="J98" s="124">
        <v>263231</v>
      </c>
      <c r="K98" s="125">
        <v>0.91100000000000003</v>
      </c>
      <c r="L98" s="125">
        <v>0.90200000000000002</v>
      </c>
      <c r="M98" s="125">
        <v>0.90600000000000003</v>
      </c>
      <c r="N98" s="125">
        <v>0.44700000000000001</v>
      </c>
      <c r="O98" s="128">
        <v>0.94259999999999999</v>
      </c>
      <c r="P98" s="124">
        <v>1682</v>
      </c>
    </row>
    <row r="99" spans="1:16" x14ac:dyDescent="0.3">
      <c r="A99" s="123" t="s">
        <v>197</v>
      </c>
      <c r="B99" s="121" t="s">
        <v>198</v>
      </c>
      <c r="C99" s="121">
        <v>1</v>
      </c>
      <c r="D99" s="121">
        <v>0</v>
      </c>
      <c r="E99" s="124">
        <v>701358463</v>
      </c>
      <c r="F99" s="124">
        <v>822562543</v>
      </c>
      <c r="G99" s="124">
        <v>192505519</v>
      </c>
      <c r="H99" s="124">
        <v>169758890</v>
      </c>
      <c r="I99" s="124">
        <v>1577557</v>
      </c>
      <c r="J99" s="124">
        <v>351467</v>
      </c>
      <c r="K99" s="125">
        <v>1.8140000000000001</v>
      </c>
      <c r="L99" s="125">
        <v>1.2050000000000001</v>
      </c>
      <c r="M99" s="125">
        <v>1.5089999999999999</v>
      </c>
      <c r="N99" s="125">
        <v>0.249</v>
      </c>
      <c r="O99" s="128">
        <v>0.91810000000000003</v>
      </c>
      <c r="P99" s="124">
        <v>394</v>
      </c>
    </row>
    <row r="100" spans="1:16" x14ac:dyDescent="0.3">
      <c r="A100" s="123" t="s">
        <v>199</v>
      </c>
      <c r="B100" s="121" t="s">
        <v>200</v>
      </c>
      <c r="C100" s="121">
        <v>1</v>
      </c>
      <c r="D100" s="121">
        <v>0</v>
      </c>
      <c r="E100" s="124">
        <v>244957421</v>
      </c>
      <c r="F100" s="124">
        <v>265466857</v>
      </c>
      <c r="G100" s="124">
        <v>69919986</v>
      </c>
      <c r="H100" s="124">
        <v>73504316</v>
      </c>
      <c r="I100" s="124">
        <v>390232</v>
      </c>
      <c r="J100" s="124">
        <v>109651</v>
      </c>
      <c r="K100" s="125">
        <v>0.44800000000000001</v>
      </c>
      <c r="L100" s="125">
        <v>0.376</v>
      </c>
      <c r="M100" s="125">
        <v>0.41199999999999998</v>
      </c>
      <c r="N100" s="125">
        <v>0.90700000000000003</v>
      </c>
      <c r="O100" s="128">
        <v>0.93100000000000005</v>
      </c>
      <c r="P100" s="124">
        <v>500</v>
      </c>
    </row>
    <row r="101" spans="1:16" x14ac:dyDescent="0.3">
      <c r="A101" s="123" t="s">
        <v>201</v>
      </c>
      <c r="B101" s="121" t="s">
        <v>202</v>
      </c>
      <c r="C101" s="121">
        <v>1</v>
      </c>
      <c r="D101" s="121">
        <v>0</v>
      </c>
      <c r="E101" s="124">
        <v>1068903367</v>
      </c>
      <c r="F101" s="124">
        <v>1169890280</v>
      </c>
      <c r="G101" s="124">
        <v>484135655</v>
      </c>
      <c r="H101" s="124">
        <v>424614112</v>
      </c>
      <c r="I101" s="124">
        <v>461416</v>
      </c>
      <c r="J101" s="124">
        <v>175026</v>
      </c>
      <c r="K101" s="125">
        <v>0.53</v>
      </c>
      <c r="L101" s="125">
        <v>0.6</v>
      </c>
      <c r="M101" s="125">
        <v>0.56499999999999995</v>
      </c>
      <c r="N101" s="125">
        <v>0.70899999999999996</v>
      </c>
      <c r="O101" s="128">
        <v>0.90910000000000002</v>
      </c>
      <c r="P101" s="124">
        <v>1955</v>
      </c>
    </row>
    <row r="102" spans="1:16" x14ac:dyDescent="0.3">
      <c r="A102" s="123" t="s">
        <v>203</v>
      </c>
      <c r="B102" s="121" t="s">
        <v>204</v>
      </c>
      <c r="C102" s="121">
        <v>1</v>
      </c>
      <c r="D102" s="121">
        <v>0</v>
      </c>
      <c r="E102" s="124">
        <v>202025697</v>
      </c>
      <c r="F102" s="124">
        <v>221459412</v>
      </c>
      <c r="G102" s="124">
        <v>81925191</v>
      </c>
      <c r="H102" s="124">
        <v>82703365</v>
      </c>
      <c r="I102" s="124">
        <v>338788</v>
      </c>
      <c r="J102" s="124">
        <v>131702</v>
      </c>
      <c r="K102" s="125">
        <v>0.38900000000000001</v>
      </c>
      <c r="L102" s="125">
        <v>0.45100000000000001</v>
      </c>
      <c r="M102" s="125">
        <v>0.41899999999999998</v>
      </c>
      <c r="N102" s="125">
        <v>0.89700000000000002</v>
      </c>
      <c r="O102" s="128">
        <v>0.92810000000000004</v>
      </c>
      <c r="P102" s="124">
        <v>474</v>
      </c>
    </row>
    <row r="103" spans="1:16" x14ac:dyDescent="0.3">
      <c r="A103" s="123" t="s">
        <v>205</v>
      </c>
      <c r="B103" s="121" t="s">
        <v>206</v>
      </c>
      <c r="C103" s="121">
        <v>1</v>
      </c>
      <c r="D103" s="121">
        <v>0</v>
      </c>
      <c r="E103" s="124">
        <v>947912202</v>
      </c>
      <c r="F103" s="124">
        <v>1044245529</v>
      </c>
      <c r="G103" s="124">
        <v>374524137</v>
      </c>
      <c r="H103" s="124">
        <v>383887102</v>
      </c>
      <c r="I103" s="124">
        <v>495069</v>
      </c>
      <c r="J103" s="124">
        <v>188471</v>
      </c>
      <c r="K103" s="125">
        <v>0.56899999999999995</v>
      </c>
      <c r="L103" s="125">
        <v>0.64600000000000002</v>
      </c>
      <c r="M103" s="125">
        <v>0.60699999999999998</v>
      </c>
      <c r="N103" s="125">
        <v>0.627</v>
      </c>
      <c r="O103" s="128">
        <v>0.93610000000000004</v>
      </c>
      <c r="P103" s="124">
        <v>1771</v>
      </c>
    </row>
    <row r="104" spans="1:16" x14ac:dyDescent="0.3">
      <c r="A104" s="123" t="s">
        <v>207</v>
      </c>
      <c r="B104" s="121" t="s">
        <v>208</v>
      </c>
      <c r="C104" s="121">
        <v>1</v>
      </c>
      <c r="D104" s="121">
        <v>0</v>
      </c>
      <c r="E104" s="124">
        <v>295920231</v>
      </c>
      <c r="F104" s="124">
        <v>324384453</v>
      </c>
      <c r="G104" s="124">
        <v>105529247</v>
      </c>
      <c r="H104" s="124">
        <v>116234936</v>
      </c>
      <c r="I104" s="124">
        <v>366177</v>
      </c>
      <c r="J104" s="124">
        <v>130911</v>
      </c>
      <c r="K104" s="125">
        <v>0.42099999999999999</v>
      </c>
      <c r="L104" s="125">
        <v>0.44800000000000001</v>
      </c>
      <c r="M104" s="125">
        <v>0.434</v>
      </c>
      <c r="N104" s="125">
        <v>0.878</v>
      </c>
      <c r="O104" s="128">
        <v>0.93220000000000003</v>
      </c>
      <c r="P104" s="124">
        <v>710</v>
      </c>
    </row>
    <row r="105" spans="1:16" x14ac:dyDescent="0.3">
      <c r="A105" s="123" t="s">
        <v>209</v>
      </c>
      <c r="B105" s="121" t="s">
        <v>210</v>
      </c>
      <c r="C105" s="121">
        <v>1</v>
      </c>
      <c r="D105" s="121">
        <v>0</v>
      </c>
      <c r="E105" s="124">
        <v>423755547</v>
      </c>
      <c r="F105" s="124">
        <v>476653706</v>
      </c>
      <c r="G105" s="124">
        <v>40116235</v>
      </c>
      <c r="H105" s="124">
        <v>41166654</v>
      </c>
      <c r="I105" s="124">
        <v>5234937</v>
      </c>
      <c r="J105" s="124">
        <v>472574</v>
      </c>
      <c r="K105" s="125">
        <v>6.0220000000000002</v>
      </c>
      <c r="L105" s="125">
        <v>1.62</v>
      </c>
      <c r="M105" s="125">
        <v>3.8210000000000002</v>
      </c>
      <c r="N105" s="125">
        <v>0</v>
      </c>
      <c r="O105" s="128">
        <v>0.91859999999999997</v>
      </c>
      <c r="P105" s="124">
        <v>70</v>
      </c>
    </row>
    <row r="106" spans="1:16" x14ac:dyDescent="0.3">
      <c r="A106" s="123" t="s">
        <v>211</v>
      </c>
      <c r="B106" s="121" t="s">
        <v>212</v>
      </c>
      <c r="C106" s="121">
        <v>1</v>
      </c>
      <c r="D106" s="121">
        <v>0</v>
      </c>
      <c r="E106" s="124">
        <v>881517513</v>
      </c>
      <c r="F106" s="124">
        <v>932837451</v>
      </c>
      <c r="G106" s="124">
        <v>40725708</v>
      </c>
      <c r="H106" s="124">
        <v>44204010</v>
      </c>
      <c r="I106" s="124">
        <v>3599910</v>
      </c>
      <c r="J106" s="124">
        <v>168511</v>
      </c>
      <c r="K106" s="125">
        <v>4.141</v>
      </c>
      <c r="L106" s="125">
        <v>0.57699999999999996</v>
      </c>
      <c r="M106" s="125">
        <v>2.3580000000000001</v>
      </c>
      <c r="N106" s="125">
        <v>0.10299999999999999</v>
      </c>
      <c r="O106" s="128">
        <v>0.94630000000000003</v>
      </c>
      <c r="P106" s="124">
        <v>207</v>
      </c>
    </row>
    <row r="107" spans="1:16" x14ac:dyDescent="0.3">
      <c r="A107" s="123" t="s">
        <v>213</v>
      </c>
      <c r="B107" s="121" t="s">
        <v>214</v>
      </c>
      <c r="C107" s="121">
        <v>1</v>
      </c>
      <c r="D107" s="121">
        <v>0</v>
      </c>
      <c r="E107" s="124">
        <v>254258011</v>
      </c>
      <c r="F107" s="124">
        <v>304743406</v>
      </c>
      <c r="G107" s="124">
        <v>63262261</v>
      </c>
      <c r="H107" s="124">
        <v>76840985</v>
      </c>
      <c r="I107" s="124">
        <v>718510</v>
      </c>
      <c r="J107" s="124">
        <v>180081</v>
      </c>
      <c r="K107" s="125">
        <v>0.82599999999999996</v>
      </c>
      <c r="L107" s="125">
        <v>0.61699999999999999</v>
      </c>
      <c r="M107" s="125">
        <v>0.72099999999999997</v>
      </c>
      <c r="N107" s="125">
        <v>0.58299999999999996</v>
      </c>
      <c r="O107" s="128">
        <v>0.91279999999999994</v>
      </c>
      <c r="P107" s="124">
        <v>338</v>
      </c>
    </row>
    <row r="108" spans="1:16" x14ac:dyDescent="0.3">
      <c r="A108" s="123" t="s">
        <v>215</v>
      </c>
      <c r="B108" s="121" t="s">
        <v>216</v>
      </c>
      <c r="C108" s="121">
        <v>1</v>
      </c>
      <c r="D108" s="121">
        <v>0</v>
      </c>
      <c r="E108" s="124">
        <v>729365314</v>
      </c>
      <c r="F108" s="124">
        <v>822561439</v>
      </c>
      <c r="G108" s="124">
        <v>175801237</v>
      </c>
      <c r="H108" s="124">
        <v>187007144</v>
      </c>
      <c r="I108" s="124">
        <v>871868</v>
      </c>
      <c r="J108" s="124">
        <v>203824</v>
      </c>
      <c r="K108" s="125">
        <v>1.002</v>
      </c>
      <c r="L108" s="125">
        <v>0.69799999999999995</v>
      </c>
      <c r="M108" s="125">
        <v>0.85</v>
      </c>
      <c r="N108" s="125">
        <v>0.47699999999999998</v>
      </c>
      <c r="O108" s="128">
        <v>0.93700000000000006</v>
      </c>
      <c r="P108" s="124">
        <v>738</v>
      </c>
    </row>
    <row r="109" spans="1:16" x14ac:dyDescent="0.3">
      <c r="A109" s="123" t="s">
        <v>217</v>
      </c>
      <c r="B109" s="121" t="s">
        <v>218</v>
      </c>
      <c r="C109" s="121">
        <v>1</v>
      </c>
      <c r="D109" s="121">
        <v>0</v>
      </c>
      <c r="E109" s="124">
        <v>190561168</v>
      </c>
      <c r="F109" s="124">
        <v>207588164</v>
      </c>
      <c r="G109" s="124">
        <v>146145416</v>
      </c>
      <c r="H109" s="124">
        <v>56721233</v>
      </c>
      <c r="I109" s="124">
        <v>796298</v>
      </c>
      <c r="J109" s="124">
        <v>226884</v>
      </c>
      <c r="K109" s="125">
        <v>0.91600000000000004</v>
      </c>
      <c r="L109" s="125">
        <v>0.77800000000000002</v>
      </c>
      <c r="M109" s="125">
        <v>0.84699999999999998</v>
      </c>
      <c r="N109" s="125">
        <v>0.502</v>
      </c>
      <c r="O109" s="128">
        <v>0.9456</v>
      </c>
      <c r="P109" s="124">
        <v>197</v>
      </c>
    </row>
    <row r="110" spans="1:16" x14ac:dyDescent="0.3">
      <c r="A110" s="123" t="s">
        <v>219</v>
      </c>
      <c r="B110" s="121" t="s">
        <v>220</v>
      </c>
      <c r="C110" s="121">
        <v>1</v>
      </c>
      <c r="D110" s="121">
        <v>0</v>
      </c>
      <c r="E110" s="124">
        <v>329171112</v>
      </c>
      <c r="F110" s="124">
        <v>352864818</v>
      </c>
      <c r="G110" s="124">
        <v>51935723</v>
      </c>
      <c r="H110" s="124">
        <v>49971878</v>
      </c>
      <c r="I110" s="124">
        <v>1110807</v>
      </c>
      <c r="J110" s="124">
        <v>162774</v>
      </c>
      <c r="K110" s="125">
        <v>1.2769999999999999</v>
      </c>
      <c r="L110" s="125">
        <v>0.55800000000000005</v>
      </c>
      <c r="M110" s="125">
        <v>0.91700000000000004</v>
      </c>
      <c r="N110" s="125">
        <v>0.46500000000000002</v>
      </c>
      <c r="O110" s="128">
        <v>0.9264</v>
      </c>
      <c r="P110" s="124">
        <v>286</v>
      </c>
    </row>
    <row r="111" spans="1:16" x14ac:dyDescent="0.3">
      <c r="A111" s="123" t="s">
        <v>221</v>
      </c>
      <c r="B111" s="121" t="s">
        <v>222</v>
      </c>
      <c r="C111" s="121">
        <v>1</v>
      </c>
      <c r="D111" s="121">
        <v>0</v>
      </c>
      <c r="E111" s="124">
        <v>887595804</v>
      </c>
      <c r="F111" s="124">
        <v>1040431988</v>
      </c>
      <c r="G111" s="124">
        <v>109163056</v>
      </c>
      <c r="H111" s="124">
        <v>104199360</v>
      </c>
      <c r="I111" s="124">
        <v>2289819</v>
      </c>
      <c r="J111" s="124">
        <v>247504</v>
      </c>
      <c r="K111" s="125">
        <v>2.6339999999999999</v>
      </c>
      <c r="L111" s="125">
        <v>0.84799999999999998</v>
      </c>
      <c r="M111" s="125">
        <v>1.7410000000000001</v>
      </c>
      <c r="N111" s="125">
        <v>0.219</v>
      </c>
      <c r="O111" s="128">
        <v>0.92400000000000004</v>
      </c>
      <c r="P111" s="124">
        <v>305</v>
      </c>
    </row>
    <row r="112" spans="1:16" x14ac:dyDescent="0.3">
      <c r="A112" s="123" t="s">
        <v>223</v>
      </c>
      <c r="B112" s="121" t="s">
        <v>224</v>
      </c>
      <c r="C112" s="121">
        <v>1</v>
      </c>
      <c r="D112" s="121">
        <v>0</v>
      </c>
      <c r="E112" s="124">
        <v>534313532</v>
      </c>
      <c r="F112" s="124">
        <v>602970361</v>
      </c>
      <c r="G112" s="124">
        <v>71402154</v>
      </c>
      <c r="H112" s="124">
        <v>69352755</v>
      </c>
      <c r="I112" s="124">
        <v>2045474</v>
      </c>
      <c r="J112" s="124">
        <v>249470</v>
      </c>
      <c r="K112" s="125">
        <v>2.3530000000000002</v>
      </c>
      <c r="L112" s="125">
        <v>0.85499999999999998</v>
      </c>
      <c r="M112" s="125">
        <v>1.603</v>
      </c>
      <c r="N112" s="125">
        <v>0.23300000000000001</v>
      </c>
      <c r="O112" s="128">
        <v>0.92920000000000003</v>
      </c>
      <c r="P112" s="124">
        <v>222</v>
      </c>
    </row>
    <row r="113" spans="1:16" x14ac:dyDescent="0.3">
      <c r="A113" s="123" t="s">
        <v>225</v>
      </c>
      <c r="B113" s="121" t="s">
        <v>226</v>
      </c>
      <c r="C113" s="121">
        <v>1</v>
      </c>
      <c r="D113" s="121">
        <v>0</v>
      </c>
      <c r="E113" s="124">
        <v>433360096</v>
      </c>
      <c r="F113" s="124">
        <v>468926429</v>
      </c>
      <c r="G113" s="124">
        <v>150929688</v>
      </c>
      <c r="H113" s="124">
        <v>148721344</v>
      </c>
      <c r="I113" s="124">
        <v>355510</v>
      </c>
      <c r="J113" s="124">
        <v>117195</v>
      </c>
      <c r="K113" s="125">
        <v>0.40799999999999997</v>
      </c>
      <c r="L113" s="125">
        <v>0.40100000000000002</v>
      </c>
      <c r="M113" s="125">
        <v>0.40400000000000003</v>
      </c>
      <c r="N113" s="125">
        <v>0.91700000000000004</v>
      </c>
      <c r="O113" s="128">
        <v>0.92349999999999999</v>
      </c>
      <c r="P113" s="124">
        <v>1030</v>
      </c>
    </row>
    <row r="114" spans="1:16" x14ac:dyDescent="0.3">
      <c r="A114" s="123" t="s">
        <v>227</v>
      </c>
      <c r="B114" s="121" t="s">
        <v>228</v>
      </c>
      <c r="C114" s="121">
        <v>1</v>
      </c>
      <c r="D114" s="121">
        <v>0</v>
      </c>
      <c r="E114" s="124">
        <v>224350883</v>
      </c>
      <c r="F114" s="124">
        <v>259178937</v>
      </c>
      <c r="G114" s="124">
        <v>54887439</v>
      </c>
      <c r="H114" s="124">
        <v>55155044</v>
      </c>
      <c r="I114" s="124">
        <v>787507</v>
      </c>
      <c r="J114" s="124">
        <v>179222</v>
      </c>
      <c r="K114" s="125">
        <v>0.90500000000000003</v>
      </c>
      <c r="L114" s="125">
        <v>0.61399999999999999</v>
      </c>
      <c r="M114" s="125">
        <v>0.75900000000000001</v>
      </c>
      <c r="N114" s="125">
        <v>0.55900000000000005</v>
      </c>
      <c r="O114" s="128">
        <v>0.94</v>
      </c>
      <c r="P114" s="124">
        <v>237</v>
      </c>
    </row>
    <row r="115" spans="1:16" x14ac:dyDescent="0.3">
      <c r="A115" s="123" t="s">
        <v>229</v>
      </c>
      <c r="B115" s="121" t="s">
        <v>230</v>
      </c>
      <c r="C115" s="121">
        <v>1</v>
      </c>
      <c r="D115" s="121">
        <v>0</v>
      </c>
      <c r="E115" s="124">
        <v>294266120</v>
      </c>
      <c r="F115" s="124">
        <v>343242066</v>
      </c>
      <c r="G115" s="124">
        <v>64997030</v>
      </c>
      <c r="H115" s="124">
        <v>64232933</v>
      </c>
      <c r="I115" s="124">
        <v>996106</v>
      </c>
      <c r="J115" s="124">
        <v>200727</v>
      </c>
      <c r="K115" s="125">
        <v>1.145</v>
      </c>
      <c r="L115" s="125">
        <v>0.68799999999999994</v>
      </c>
      <c r="M115" s="125">
        <v>0.91600000000000004</v>
      </c>
      <c r="N115" s="125">
        <v>0.46500000000000002</v>
      </c>
      <c r="O115" s="128">
        <v>0.93269999999999997</v>
      </c>
      <c r="P115" s="124">
        <v>302</v>
      </c>
    </row>
    <row r="116" spans="1:16" x14ac:dyDescent="0.3">
      <c r="A116" s="123" t="s">
        <v>231</v>
      </c>
      <c r="B116" s="121" t="s">
        <v>232</v>
      </c>
      <c r="C116" s="121">
        <v>1</v>
      </c>
      <c r="D116" s="121">
        <v>0</v>
      </c>
      <c r="E116" s="124">
        <v>562421916</v>
      </c>
      <c r="F116" s="124">
        <v>620605831</v>
      </c>
      <c r="G116" s="124">
        <v>141750924</v>
      </c>
      <c r="H116" s="124">
        <v>137183226</v>
      </c>
      <c r="I116" s="124">
        <v>595084</v>
      </c>
      <c r="J116" s="124">
        <v>138011</v>
      </c>
      <c r="K116" s="125">
        <v>0.68400000000000005</v>
      </c>
      <c r="L116" s="125">
        <v>0.47299999999999998</v>
      </c>
      <c r="M116" s="125">
        <v>0.57799999999999996</v>
      </c>
      <c r="N116" s="125">
        <v>0.69299999999999995</v>
      </c>
      <c r="O116" s="128">
        <v>0.91469999999999996</v>
      </c>
      <c r="P116" s="124">
        <v>801</v>
      </c>
    </row>
    <row r="117" spans="1:16" x14ac:dyDescent="0.3">
      <c r="A117" s="123" t="s">
        <v>233</v>
      </c>
      <c r="B117" s="121" t="s">
        <v>234</v>
      </c>
      <c r="C117" s="121">
        <v>1</v>
      </c>
      <c r="D117" s="121">
        <v>0</v>
      </c>
      <c r="E117" s="124">
        <v>2674816019</v>
      </c>
      <c r="F117" s="124">
        <v>3041028748</v>
      </c>
      <c r="G117" s="124">
        <v>972001276</v>
      </c>
      <c r="H117" s="124">
        <v>1014518341</v>
      </c>
      <c r="I117" s="124">
        <v>947901</v>
      </c>
      <c r="J117" s="124">
        <v>329439</v>
      </c>
      <c r="K117" s="125">
        <v>1.0900000000000001</v>
      </c>
      <c r="L117" s="125">
        <v>1.129</v>
      </c>
      <c r="M117" s="125">
        <v>1.109</v>
      </c>
      <c r="N117" s="125">
        <v>0.38600000000000001</v>
      </c>
      <c r="O117" s="128">
        <v>0.91849999999999998</v>
      </c>
      <c r="P117" s="124">
        <v>2481</v>
      </c>
    </row>
    <row r="118" spans="1:16" x14ac:dyDescent="0.3">
      <c r="A118" s="123" t="s">
        <v>235</v>
      </c>
      <c r="B118" s="121" t="s">
        <v>236</v>
      </c>
      <c r="C118" s="121">
        <v>1</v>
      </c>
      <c r="D118" s="121">
        <v>0</v>
      </c>
      <c r="E118" s="124">
        <v>924942308</v>
      </c>
      <c r="F118" s="124">
        <v>1075679739</v>
      </c>
      <c r="G118" s="124">
        <v>374458841</v>
      </c>
      <c r="H118" s="124">
        <v>290865886</v>
      </c>
      <c r="I118" s="124">
        <v>627941</v>
      </c>
      <c r="J118" s="124">
        <v>182590</v>
      </c>
      <c r="K118" s="125">
        <v>0.72199999999999998</v>
      </c>
      <c r="L118" s="125">
        <v>0.626</v>
      </c>
      <c r="M118" s="125">
        <v>0.67400000000000004</v>
      </c>
      <c r="N118" s="125">
        <v>0.58499999999999996</v>
      </c>
      <c r="O118" s="128">
        <v>0.91800000000000004</v>
      </c>
      <c r="P118" s="124">
        <v>1313</v>
      </c>
    </row>
    <row r="119" spans="1:16" x14ac:dyDescent="0.3">
      <c r="A119" s="123" t="s">
        <v>237</v>
      </c>
      <c r="B119" s="121" t="s">
        <v>238</v>
      </c>
      <c r="C119" s="121">
        <v>1</v>
      </c>
      <c r="D119" s="121">
        <v>0</v>
      </c>
      <c r="E119" s="124">
        <v>2964774345</v>
      </c>
      <c r="F119" s="124">
        <v>3401568550</v>
      </c>
      <c r="G119" s="124">
        <v>1028881072</v>
      </c>
      <c r="H119" s="124">
        <v>1054480983</v>
      </c>
      <c r="I119" s="124">
        <v>765553</v>
      </c>
      <c r="J119" s="124">
        <v>250524</v>
      </c>
      <c r="K119" s="125">
        <v>0.88</v>
      </c>
      <c r="L119" s="125">
        <v>0.85899999999999999</v>
      </c>
      <c r="M119" s="125">
        <v>0.86899999999999999</v>
      </c>
      <c r="N119" s="125">
        <v>0.46500000000000002</v>
      </c>
      <c r="O119" s="128">
        <v>0.92110000000000003</v>
      </c>
      <c r="P119" s="124">
        <v>3342</v>
      </c>
    </row>
    <row r="120" spans="1:16" x14ac:dyDescent="0.3">
      <c r="A120" s="123" t="s">
        <v>239</v>
      </c>
      <c r="B120" s="121" t="s">
        <v>240</v>
      </c>
      <c r="C120" s="121">
        <v>1</v>
      </c>
      <c r="D120" s="121">
        <v>0</v>
      </c>
      <c r="E120" s="124">
        <v>1477901879</v>
      </c>
      <c r="F120" s="124">
        <v>1651167181</v>
      </c>
      <c r="G120" s="124">
        <v>309349104</v>
      </c>
      <c r="H120" s="124">
        <v>300609941</v>
      </c>
      <c r="I120" s="124">
        <v>1933911</v>
      </c>
      <c r="J120" s="124">
        <v>371582</v>
      </c>
      <c r="K120" s="125">
        <v>2.2240000000000002</v>
      </c>
      <c r="L120" s="125">
        <v>1.274</v>
      </c>
      <c r="M120" s="125">
        <v>1.7490000000000001</v>
      </c>
      <c r="N120" s="125">
        <v>0.20799999999999999</v>
      </c>
      <c r="O120" s="128">
        <v>0.9022</v>
      </c>
      <c r="P120" s="124">
        <v>650</v>
      </c>
    </row>
    <row r="121" spans="1:16" x14ac:dyDescent="0.3">
      <c r="A121" s="123" t="s">
        <v>241</v>
      </c>
      <c r="B121" s="121" t="s">
        <v>242</v>
      </c>
      <c r="C121" s="121">
        <v>1</v>
      </c>
      <c r="D121" s="121">
        <v>0</v>
      </c>
      <c r="E121" s="124">
        <v>1255691084</v>
      </c>
      <c r="F121" s="124">
        <v>1480038870</v>
      </c>
      <c r="G121" s="124">
        <v>507599427</v>
      </c>
      <c r="H121" s="124">
        <v>439610449</v>
      </c>
      <c r="I121" s="124">
        <v>1101340</v>
      </c>
      <c r="J121" s="124">
        <v>353953</v>
      </c>
      <c r="K121" s="125">
        <v>1.266</v>
      </c>
      <c r="L121" s="125">
        <v>1.2130000000000001</v>
      </c>
      <c r="M121" s="125">
        <v>1.2390000000000001</v>
      </c>
      <c r="N121" s="125">
        <v>0.317</v>
      </c>
      <c r="O121" s="128">
        <v>0.92710000000000004</v>
      </c>
      <c r="P121" s="124">
        <v>1042</v>
      </c>
    </row>
    <row r="122" spans="1:16" x14ac:dyDescent="0.3">
      <c r="A122" s="123" t="s">
        <v>243</v>
      </c>
      <c r="B122" s="121" t="s">
        <v>244</v>
      </c>
      <c r="C122" s="121">
        <v>1</v>
      </c>
      <c r="D122" s="121">
        <v>0</v>
      </c>
      <c r="E122" s="124">
        <v>1907861702</v>
      </c>
      <c r="F122" s="124">
        <v>2234869600</v>
      </c>
      <c r="G122" s="124">
        <v>610218656</v>
      </c>
      <c r="H122" s="124">
        <v>459055827</v>
      </c>
      <c r="I122" s="124">
        <v>2276225</v>
      </c>
      <c r="J122" s="124">
        <v>504456</v>
      </c>
      <c r="K122" s="125">
        <v>2.6179999999999999</v>
      </c>
      <c r="L122" s="125">
        <v>1.7290000000000001</v>
      </c>
      <c r="M122" s="125">
        <v>2.173</v>
      </c>
      <c r="N122" s="125">
        <v>0.13500000000000001</v>
      </c>
      <c r="O122" s="128">
        <v>0.92620000000000002</v>
      </c>
      <c r="P122" s="124">
        <v>763</v>
      </c>
    </row>
    <row r="123" spans="1:16" x14ac:dyDescent="0.3">
      <c r="A123" s="123" t="s">
        <v>245</v>
      </c>
      <c r="B123" s="121" t="s">
        <v>246</v>
      </c>
      <c r="C123" s="121">
        <v>1</v>
      </c>
      <c r="D123" s="121">
        <v>0</v>
      </c>
      <c r="E123" s="124">
        <v>1974457781</v>
      </c>
      <c r="F123" s="124">
        <v>2233669617</v>
      </c>
      <c r="G123" s="124">
        <v>748205120</v>
      </c>
      <c r="H123" s="124">
        <v>769531300</v>
      </c>
      <c r="I123" s="124">
        <v>425665</v>
      </c>
      <c r="J123" s="124">
        <v>153523</v>
      </c>
      <c r="K123" s="125">
        <v>0.48899999999999999</v>
      </c>
      <c r="L123" s="125">
        <v>0.52600000000000002</v>
      </c>
      <c r="M123" s="125">
        <v>0.50700000000000001</v>
      </c>
      <c r="N123" s="125">
        <v>0.78400000000000003</v>
      </c>
      <c r="O123" s="128">
        <v>0.88</v>
      </c>
      <c r="P123" s="124">
        <v>3864</v>
      </c>
    </row>
    <row r="124" spans="1:16" x14ac:dyDescent="0.3">
      <c r="A124" s="123" t="s">
        <v>247</v>
      </c>
      <c r="B124" s="121" t="s">
        <v>248</v>
      </c>
      <c r="C124" s="121">
        <v>1</v>
      </c>
      <c r="D124" s="121">
        <v>0</v>
      </c>
      <c r="E124" s="124">
        <v>6145263397</v>
      </c>
      <c r="F124" s="124">
        <v>7074424556</v>
      </c>
      <c r="G124" s="124">
        <v>2526628214</v>
      </c>
      <c r="H124" s="124">
        <v>2610148942</v>
      </c>
      <c r="I124" s="124">
        <v>680655</v>
      </c>
      <c r="J124" s="124">
        <v>264482</v>
      </c>
      <c r="K124" s="125">
        <v>0.78200000000000003</v>
      </c>
      <c r="L124" s="125">
        <v>0.90700000000000003</v>
      </c>
      <c r="M124" s="125">
        <v>0.84399999999999997</v>
      </c>
      <c r="N124" s="125">
        <v>0.48099999999999998</v>
      </c>
      <c r="O124" s="128">
        <v>0.93479999999999996</v>
      </c>
      <c r="P124" s="124">
        <v>7686</v>
      </c>
    </row>
    <row r="125" spans="1:16" x14ac:dyDescent="0.3">
      <c r="A125" s="123" t="s">
        <v>249</v>
      </c>
      <c r="B125" s="121" t="s">
        <v>250</v>
      </c>
      <c r="C125" s="121">
        <v>1</v>
      </c>
      <c r="D125" s="121">
        <v>0</v>
      </c>
      <c r="E125" s="124">
        <v>981516333</v>
      </c>
      <c r="F125" s="124">
        <v>1124904401</v>
      </c>
      <c r="G125" s="124">
        <v>400882456</v>
      </c>
      <c r="H125" s="124">
        <v>413734563</v>
      </c>
      <c r="I125" s="124">
        <v>559622</v>
      </c>
      <c r="J125" s="124">
        <v>216423</v>
      </c>
      <c r="K125" s="125">
        <v>0.64300000000000002</v>
      </c>
      <c r="L125" s="125">
        <v>0.74199999999999999</v>
      </c>
      <c r="M125" s="125">
        <v>0.69199999999999995</v>
      </c>
      <c r="N125" s="125">
        <v>0.57399999999999995</v>
      </c>
      <c r="O125" s="128">
        <v>0.94289999999999996</v>
      </c>
      <c r="P125" s="124">
        <v>1573</v>
      </c>
    </row>
    <row r="126" spans="1:16" x14ac:dyDescent="0.3">
      <c r="A126" s="123" t="s">
        <v>251</v>
      </c>
      <c r="B126" s="121" t="s">
        <v>252</v>
      </c>
      <c r="C126" s="121">
        <v>1</v>
      </c>
      <c r="D126" s="121">
        <v>0</v>
      </c>
      <c r="E126" s="124">
        <v>1682260079</v>
      </c>
      <c r="F126" s="124">
        <v>2001723528</v>
      </c>
      <c r="G126" s="124">
        <v>668861932</v>
      </c>
      <c r="H126" s="124">
        <v>598747107</v>
      </c>
      <c r="I126" s="124">
        <v>1018237</v>
      </c>
      <c r="J126" s="124">
        <v>330982</v>
      </c>
      <c r="K126" s="125">
        <v>1.171</v>
      </c>
      <c r="L126" s="125">
        <v>1.135</v>
      </c>
      <c r="M126" s="125">
        <v>1.1519999999999999</v>
      </c>
      <c r="N126" s="125">
        <v>0.35099999999999998</v>
      </c>
      <c r="O126" s="128">
        <v>0.93310000000000004</v>
      </c>
      <c r="P126" s="124">
        <v>1562</v>
      </c>
    </row>
    <row r="127" spans="1:16" x14ac:dyDescent="0.3">
      <c r="A127" s="123" t="s">
        <v>253</v>
      </c>
      <c r="B127" s="121" t="s">
        <v>254</v>
      </c>
      <c r="C127" s="121">
        <v>1</v>
      </c>
      <c r="D127" s="121">
        <v>0</v>
      </c>
      <c r="E127" s="124">
        <v>2264982892</v>
      </c>
      <c r="F127" s="124">
        <v>2633741384</v>
      </c>
      <c r="G127" s="124">
        <v>1031619033</v>
      </c>
      <c r="H127" s="124">
        <v>929386096</v>
      </c>
      <c r="I127" s="124">
        <v>2284852</v>
      </c>
      <c r="J127" s="124">
        <v>866964</v>
      </c>
      <c r="K127" s="125">
        <v>2.6280000000000001</v>
      </c>
      <c r="L127" s="125">
        <v>2.9729999999999999</v>
      </c>
      <c r="M127" s="125">
        <v>2.8</v>
      </c>
      <c r="N127" s="125">
        <v>2.5999999999999999E-2</v>
      </c>
      <c r="O127" s="128">
        <v>0.93100000000000005</v>
      </c>
      <c r="P127" s="124">
        <v>916</v>
      </c>
    </row>
    <row r="128" spans="1:16" x14ac:dyDescent="0.3">
      <c r="A128" s="123" t="s">
        <v>255</v>
      </c>
      <c r="B128" s="121" t="s">
        <v>256</v>
      </c>
      <c r="C128" s="121">
        <v>1</v>
      </c>
      <c r="D128" s="121">
        <v>0</v>
      </c>
      <c r="E128" s="124">
        <v>10055331142</v>
      </c>
      <c r="F128" s="124">
        <v>11084508073</v>
      </c>
      <c r="G128" s="124">
        <v>3319064464</v>
      </c>
      <c r="H128" s="124">
        <v>3332934770</v>
      </c>
      <c r="I128" s="124">
        <v>787331</v>
      </c>
      <c r="J128" s="124">
        <v>247746</v>
      </c>
      <c r="K128" s="125">
        <v>0.90500000000000003</v>
      </c>
      <c r="L128" s="125">
        <v>0.84899999999999998</v>
      </c>
      <c r="M128" s="125">
        <v>0.876</v>
      </c>
      <c r="N128" s="125">
        <v>0.46100000000000002</v>
      </c>
      <c r="O128" s="128">
        <v>0.94310000000000005</v>
      </c>
      <c r="P128" s="124">
        <v>10298</v>
      </c>
    </row>
    <row r="129" spans="1:16" x14ac:dyDescent="0.3">
      <c r="A129" s="123" t="s">
        <v>257</v>
      </c>
      <c r="B129" s="121" t="s">
        <v>258</v>
      </c>
      <c r="C129" s="121">
        <v>1</v>
      </c>
      <c r="D129" s="121">
        <v>0</v>
      </c>
      <c r="E129" s="124">
        <v>1653729177</v>
      </c>
      <c r="F129" s="124">
        <v>1919599370</v>
      </c>
      <c r="G129" s="124">
        <v>604422278</v>
      </c>
      <c r="H129" s="124">
        <v>579676907</v>
      </c>
      <c r="I129" s="124">
        <v>1874778</v>
      </c>
      <c r="J129" s="124">
        <v>608265</v>
      </c>
      <c r="K129" s="125">
        <v>2.1560000000000001</v>
      </c>
      <c r="L129" s="125">
        <v>2.085</v>
      </c>
      <c r="M129" s="125">
        <v>2.12</v>
      </c>
      <c r="N129" s="125">
        <v>0.14399999999999999</v>
      </c>
      <c r="O129" s="128">
        <v>0.92820000000000003</v>
      </c>
      <c r="P129" s="124">
        <v>760</v>
      </c>
    </row>
    <row r="130" spans="1:16" x14ac:dyDescent="0.3">
      <c r="A130" s="123" t="s">
        <v>259</v>
      </c>
      <c r="B130" s="121" t="s">
        <v>260</v>
      </c>
      <c r="C130" s="121">
        <v>1</v>
      </c>
      <c r="D130" s="121">
        <v>0</v>
      </c>
      <c r="E130" s="124">
        <v>1084916918</v>
      </c>
      <c r="F130" s="124">
        <v>1192332873</v>
      </c>
      <c r="G130" s="124">
        <v>387360030</v>
      </c>
      <c r="H130" s="124">
        <v>384967871</v>
      </c>
      <c r="I130" s="124">
        <v>653255</v>
      </c>
      <c r="J130" s="124">
        <v>220865</v>
      </c>
      <c r="K130" s="125">
        <v>0.751</v>
      </c>
      <c r="L130" s="125">
        <v>0.75700000000000001</v>
      </c>
      <c r="M130" s="125">
        <v>0.753</v>
      </c>
      <c r="N130" s="125">
        <v>0.53700000000000003</v>
      </c>
      <c r="O130" s="128">
        <v>0.94540000000000002</v>
      </c>
      <c r="P130" s="124">
        <v>1482</v>
      </c>
    </row>
    <row r="131" spans="1:16" x14ac:dyDescent="0.3">
      <c r="A131" s="123" t="s">
        <v>261</v>
      </c>
      <c r="B131" s="121" t="s">
        <v>262</v>
      </c>
      <c r="C131" s="121">
        <v>1</v>
      </c>
      <c r="D131" s="121">
        <v>0</v>
      </c>
      <c r="E131" s="124">
        <v>2073243015</v>
      </c>
      <c r="F131" s="124">
        <v>2444077508</v>
      </c>
      <c r="G131" s="124">
        <v>1121381262</v>
      </c>
      <c r="H131" s="124">
        <v>1112473000</v>
      </c>
      <c r="I131" s="124">
        <v>626883</v>
      </c>
      <c r="J131" s="124">
        <v>308762</v>
      </c>
      <c r="K131" s="125">
        <v>0.72099999999999997</v>
      </c>
      <c r="L131" s="125">
        <v>1.0580000000000001</v>
      </c>
      <c r="M131" s="125">
        <v>0.88900000000000001</v>
      </c>
      <c r="N131" s="125">
        <v>0.45400000000000001</v>
      </c>
      <c r="O131" s="128">
        <v>0.93910000000000005</v>
      </c>
      <c r="P131" s="124">
        <v>2968</v>
      </c>
    </row>
    <row r="132" spans="1:16" x14ac:dyDescent="0.3">
      <c r="A132" s="123" t="s">
        <v>263</v>
      </c>
      <c r="B132" s="121" t="s">
        <v>264</v>
      </c>
      <c r="C132" s="121">
        <v>1</v>
      </c>
      <c r="D132" s="121">
        <v>0</v>
      </c>
      <c r="E132" s="124">
        <v>8525451943</v>
      </c>
      <c r="F132" s="124">
        <v>10048897096</v>
      </c>
      <c r="G132" s="124">
        <v>4061054248</v>
      </c>
      <c r="H132" s="124">
        <v>3981333998</v>
      </c>
      <c r="I132" s="124">
        <v>818397</v>
      </c>
      <c r="J132" s="124">
        <v>350840</v>
      </c>
      <c r="K132" s="125">
        <v>0.94099999999999995</v>
      </c>
      <c r="L132" s="125">
        <v>1.2030000000000001</v>
      </c>
      <c r="M132" s="125">
        <v>1.071</v>
      </c>
      <c r="N132" s="125">
        <v>0.38300000000000001</v>
      </c>
      <c r="O132" s="128">
        <v>0.94269999999999998</v>
      </c>
      <c r="P132" s="124">
        <v>9585</v>
      </c>
    </row>
    <row r="133" spans="1:16" x14ac:dyDescent="0.3">
      <c r="A133" s="123" t="s">
        <v>265</v>
      </c>
      <c r="B133" s="121" t="s">
        <v>266</v>
      </c>
      <c r="C133" s="121">
        <v>1</v>
      </c>
      <c r="D133" s="121">
        <v>0</v>
      </c>
      <c r="E133" s="124">
        <v>3085068514</v>
      </c>
      <c r="F133" s="124">
        <v>3631552983</v>
      </c>
      <c r="G133" s="124">
        <v>860703044</v>
      </c>
      <c r="H133" s="124">
        <v>879592345</v>
      </c>
      <c r="I133" s="124">
        <v>826152</v>
      </c>
      <c r="J133" s="124">
        <v>214058</v>
      </c>
      <c r="K133" s="125">
        <v>0.95</v>
      </c>
      <c r="L133" s="125">
        <v>0.73399999999999999</v>
      </c>
      <c r="M133" s="125">
        <v>0.84199999999999997</v>
      </c>
      <c r="N133" s="125">
        <v>0.48199999999999998</v>
      </c>
      <c r="O133" s="128">
        <v>0.92149999999999999</v>
      </c>
      <c r="P133" s="124">
        <v>3578</v>
      </c>
    </row>
    <row r="134" spans="1:16" x14ac:dyDescent="0.3">
      <c r="A134" s="123" t="s">
        <v>267</v>
      </c>
      <c r="B134" s="121" t="s">
        <v>268</v>
      </c>
      <c r="C134" s="121">
        <v>1</v>
      </c>
      <c r="D134" s="121">
        <v>0</v>
      </c>
      <c r="E134" s="124">
        <v>1797416297</v>
      </c>
      <c r="F134" s="124">
        <v>1990117018</v>
      </c>
      <c r="G134" s="124">
        <v>770378488</v>
      </c>
      <c r="H134" s="124">
        <v>758207942</v>
      </c>
      <c r="I134" s="124">
        <v>951641</v>
      </c>
      <c r="J134" s="124">
        <v>381009</v>
      </c>
      <c r="K134" s="125">
        <v>1.0940000000000001</v>
      </c>
      <c r="L134" s="125">
        <v>1.306</v>
      </c>
      <c r="M134" s="125">
        <v>1.2</v>
      </c>
      <c r="N134" s="125">
        <v>0.33200000000000002</v>
      </c>
      <c r="O134" s="128">
        <v>0.95150000000000001</v>
      </c>
      <c r="P134" s="124">
        <v>1662</v>
      </c>
    </row>
    <row r="135" spans="1:16" x14ac:dyDescent="0.3">
      <c r="A135" s="123" t="s">
        <v>269</v>
      </c>
      <c r="B135" s="121" t="s">
        <v>270</v>
      </c>
      <c r="C135" s="121">
        <v>1</v>
      </c>
      <c r="D135" s="121">
        <v>1</v>
      </c>
      <c r="E135" s="124">
        <v>13252481929</v>
      </c>
      <c r="F135" s="124">
        <v>14893685845</v>
      </c>
      <c r="G135" s="124">
        <v>5474433793</v>
      </c>
      <c r="H135" s="124">
        <v>5857497353</v>
      </c>
      <c r="I135" s="124">
        <v>302068</v>
      </c>
      <c r="J135" s="124">
        <v>121615</v>
      </c>
      <c r="K135" s="125">
        <v>0.34699999999999998</v>
      </c>
      <c r="L135" s="125">
        <v>0.41699999999999998</v>
      </c>
      <c r="M135" s="125">
        <v>0.38100000000000001</v>
      </c>
      <c r="N135" s="125">
        <v>0.93</v>
      </c>
      <c r="O135" s="128">
        <v>0.83540000000000003</v>
      </c>
      <c r="P135" s="124">
        <v>38308</v>
      </c>
    </row>
    <row r="136" spans="1:16" x14ac:dyDescent="0.3">
      <c r="A136" s="123" t="s">
        <v>271</v>
      </c>
      <c r="B136" s="121" t="s">
        <v>272</v>
      </c>
      <c r="C136" s="121">
        <v>1</v>
      </c>
      <c r="D136" s="121">
        <v>0</v>
      </c>
      <c r="E136" s="124">
        <v>1805536984</v>
      </c>
      <c r="F136" s="124">
        <v>1997044897</v>
      </c>
      <c r="G136" s="124">
        <v>461091397</v>
      </c>
      <c r="H136" s="124">
        <v>464207904</v>
      </c>
      <c r="I136" s="124">
        <v>676134</v>
      </c>
      <c r="J136" s="124">
        <v>164526</v>
      </c>
      <c r="K136" s="125">
        <v>0.77700000000000002</v>
      </c>
      <c r="L136" s="125">
        <v>0.56399999999999995</v>
      </c>
      <c r="M136" s="125">
        <v>0.67</v>
      </c>
      <c r="N136" s="125">
        <v>0.58799999999999997</v>
      </c>
      <c r="O136" s="128">
        <v>0.9</v>
      </c>
      <c r="P136" s="124">
        <v>2393</v>
      </c>
    </row>
    <row r="137" spans="1:16" x14ac:dyDescent="0.3">
      <c r="A137" s="123" t="s">
        <v>273</v>
      </c>
      <c r="B137" s="121" t="s">
        <v>274</v>
      </c>
      <c r="C137" s="121">
        <v>1</v>
      </c>
      <c r="D137" s="121">
        <v>0</v>
      </c>
      <c r="E137" s="124">
        <v>1482832074</v>
      </c>
      <c r="F137" s="124">
        <v>1627840592</v>
      </c>
      <c r="G137" s="124">
        <v>455476988</v>
      </c>
      <c r="H137" s="124">
        <v>473605990</v>
      </c>
      <c r="I137" s="124">
        <v>576477</v>
      </c>
      <c r="J137" s="124">
        <v>172179</v>
      </c>
      <c r="K137" s="125">
        <v>0.66300000000000003</v>
      </c>
      <c r="L137" s="125">
        <v>0.59</v>
      </c>
      <c r="M137" s="125">
        <v>0.626</v>
      </c>
      <c r="N137" s="125">
        <v>0.61499999999999999</v>
      </c>
      <c r="O137" s="128">
        <v>0.91659999999999997</v>
      </c>
      <c r="P137" s="124">
        <v>2223</v>
      </c>
    </row>
    <row r="138" spans="1:16" x14ac:dyDescent="0.3">
      <c r="A138" s="123" t="s">
        <v>275</v>
      </c>
      <c r="B138" s="121" t="s">
        <v>276</v>
      </c>
      <c r="C138" s="121">
        <v>1</v>
      </c>
      <c r="D138" s="121">
        <v>0</v>
      </c>
      <c r="E138" s="124">
        <v>696382247</v>
      </c>
      <c r="F138" s="124">
        <v>777207339</v>
      </c>
      <c r="G138" s="124">
        <v>277895339</v>
      </c>
      <c r="H138" s="124">
        <v>289691993</v>
      </c>
      <c r="I138" s="124">
        <v>449539</v>
      </c>
      <c r="J138" s="124">
        <v>173150</v>
      </c>
      <c r="K138" s="125">
        <v>0.51700000000000002</v>
      </c>
      <c r="L138" s="125">
        <v>0.59299999999999997</v>
      </c>
      <c r="M138" s="125">
        <v>0.55400000000000005</v>
      </c>
      <c r="N138" s="125">
        <v>0.68899999999999995</v>
      </c>
      <c r="O138" s="128">
        <v>0.91859999999999997</v>
      </c>
      <c r="P138" s="124">
        <v>1366</v>
      </c>
    </row>
    <row r="139" spans="1:16" x14ac:dyDescent="0.3">
      <c r="A139" s="123" t="s">
        <v>277</v>
      </c>
      <c r="B139" s="121" t="s">
        <v>278</v>
      </c>
      <c r="C139" s="121">
        <v>1</v>
      </c>
      <c r="D139" s="121">
        <v>0</v>
      </c>
      <c r="E139" s="124">
        <v>1126057992</v>
      </c>
      <c r="F139" s="124">
        <v>1266547360</v>
      </c>
      <c r="G139" s="124">
        <v>415359464</v>
      </c>
      <c r="H139" s="124">
        <v>422992938</v>
      </c>
      <c r="I139" s="124">
        <v>535737</v>
      </c>
      <c r="J139" s="124">
        <v>187718</v>
      </c>
      <c r="K139" s="125">
        <v>0.61599999999999999</v>
      </c>
      <c r="L139" s="125">
        <v>0.64300000000000002</v>
      </c>
      <c r="M139" s="125">
        <v>0.629</v>
      </c>
      <c r="N139" s="125">
        <v>0.61299999999999999</v>
      </c>
      <c r="O139" s="128">
        <v>0.91900000000000004</v>
      </c>
      <c r="P139" s="124">
        <v>1839</v>
      </c>
    </row>
    <row r="140" spans="1:16" x14ac:dyDescent="0.3">
      <c r="A140" s="123" t="s">
        <v>279</v>
      </c>
      <c r="B140" s="121" t="s">
        <v>280</v>
      </c>
      <c r="C140" s="121">
        <v>1</v>
      </c>
      <c r="D140" s="121">
        <v>0</v>
      </c>
      <c r="E140" s="124">
        <v>722032603</v>
      </c>
      <c r="F140" s="124">
        <v>813899180</v>
      </c>
      <c r="G140" s="124">
        <v>253581712</v>
      </c>
      <c r="H140" s="124">
        <v>261800857</v>
      </c>
      <c r="I140" s="124">
        <v>492601</v>
      </c>
      <c r="J140" s="124">
        <v>165292</v>
      </c>
      <c r="K140" s="125">
        <v>0.56599999999999995</v>
      </c>
      <c r="L140" s="125">
        <v>0.56599999999999995</v>
      </c>
      <c r="M140" s="125">
        <v>0.56599999999999995</v>
      </c>
      <c r="N140" s="125">
        <v>0.67400000000000004</v>
      </c>
      <c r="O140" s="128">
        <v>0.89139999999999997</v>
      </c>
      <c r="P140" s="124">
        <v>1334</v>
      </c>
    </row>
    <row r="141" spans="1:16" x14ac:dyDescent="0.3">
      <c r="A141" s="123" t="s">
        <v>281</v>
      </c>
      <c r="B141" s="121" t="s">
        <v>282</v>
      </c>
      <c r="C141" s="121">
        <v>1</v>
      </c>
      <c r="D141" s="121">
        <v>0</v>
      </c>
      <c r="E141" s="124">
        <v>4135548114</v>
      </c>
      <c r="F141" s="124">
        <v>4451905080</v>
      </c>
      <c r="G141" s="124">
        <v>2174214389</v>
      </c>
      <c r="H141" s="124">
        <v>1952913837</v>
      </c>
      <c r="I141" s="124">
        <v>885669</v>
      </c>
      <c r="J141" s="124">
        <v>402828</v>
      </c>
      <c r="K141" s="125">
        <v>1.018</v>
      </c>
      <c r="L141" s="125">
        <v>1.381</v>
      </c>
      <c r="M141" s="125">
        <v>1.1990000000000001</v>
      </c>
      <c r="N141" s="125">
        <v>0.33300000000000002</v>
      </c>
      <c r="O141" s="128">
        <v>0.94579999999999997</v>
      </c>
      <c r="P141" s="124">
        <v>4092</v>
      </c>
    </row>
    <row r="142" spans="1:16" x14ac:dyDescent="0.3">
      <c r="A142" s="123" t="s">
        <v>283</v>
      </c>
      <c r="B142" s="121" t="s">
        <v>284</v>
      </c>
      <c r="C142" s="121">
        <v>1</v>
      </c>
      <c r="D142" s="121">
        <v>0</v>
      </c>
      <c r="E142" s="124">
        <v>1159530415</v>
      </c>
      <c r="F142" s="124">
        <v>1261360643</v>
      </c>
      <c r="G142" s="124">
        <v>398313858</v>
      </c>
      <c r="H142" s="124">
        <v>416029336</v>
      </c>
      <c r="I142" s="124">
        <v>654294</v>
      </c>
      <c r="J142" s="124">
        <v>220092</v>
      </c>
      <c r="K142" s="125">
        <v>0.752</v>
      </c>
      <c r="L142" s="125">
        <v>0.754</v>
      </c>
      <c r="M142" s="125">
        <v>0.753</v>
      </c>
      <c r="N142" s="125">
        <v>0.53700000000000003</v>
      </c>
      <c r="O142" s="128">
        <v>0.92779999999999996</v>
      </c>
      <c r="P142" s="124">
        <v>1569</v>
      </c>
    </row>
    <row r="143" spans="1:16" x14ac:dyDescent="0.3">
      <c r="A143" s="123" t="s">
        <v>285</v>
      </c>
      <c r="B143" s="121" t="s">
        <v>286</v>
      </c>
      <c r="C143" s="121">
        <v>1</v>
      </c>
      <c r="D143" s="121">
        <v>0</v>
      </c>
      <c r="E143" s="124">
        <v>938224225</v>
      </c>
      <c r="F143" s="124">
        <v>1048329764</v>
      </c>
      <c r="G143" s="124">
        <v>358039173</v>
      </c>
      <c r="H143" s="124">
        <v>343363233</v>
      </c>
      <c r="I143" s="124">
        <v>656929</v>
      </c>
      <c r="J143" s="124">
        <v>227092</v>
      </c>
      <c r="K143" s="125">
        <v>0.755</v>
      </c>
      <c r="L143" s="125">
        <v>0.77800000000000002</v>
      </c>
      <c r="M143" s="125">
        <v>0.76600000000000001</v>
      </c>
      <c r="N143" s="125">
        <v>0.52900000000000003</v>
      </c>
      <c r="O143" s="128">
        <v>0.93740000000000001</v>
      </c>
      <c r="P143" s="124">
        <v>1257</v>
      </c>
    </row>
    <row r="144" spans="1:16" x14ac:dyDescent="0.3">
      <c r="A144" s="123" t="s">
        <v>287</v>
      </c>
      <c r="B144" s="121" t="s">
        <v>288</v>
      </c>
      <c r="C144" s="121">
        <v>1</v>
      </c>
      <c r="D144" s="121">
        <v>0</v>
      </c>
      <c r="E144" s="124">
        <v>2304623760</v>
      </c>
      <c r="F144" s="124">
        <v>2565538831</v>
      </c>
      <c r="G144" s="124">
        <v>820011627</v>
      </c>
      <c r="H144" s="124">
        <v>842114761</v>
      </c>
      <c r="I144" s="124">
        <v>985862</v>
      </c>
      <c r="J144" s="124">
        <v>336462</v>
      </c>
      <c r="K144" s="125">
        <v>1.1339999999999999</v>
      </c>
      <c r="L144" s="125">
        <v>1.153</v>
      </c>
      <c r="M144" s="125">
        <v>1.143</v>
      </c>
      <c r="N144" s="125">
        <v>0.35499999999999998</v>
      </c>
      <c r="O144" s="128">
        <v>0.94359999999999999</v>
      </c>
      <c r="P144" s="124">
        <v>2010</v>
      </c>
    </row>
    <row r="145" spans="1:16" x14ac:dyDescent="0.3">
      <c r="A145" s="123" t="s">
        <v>289</v>
      </c>
      <c r="B145" s="121" t="s">
        <v>290</v>
      </c>
      <c r="C145" s="121">
        <v>1</v>
      </c>
      <c r="D145" s="121">
        <v>0</v>
      </c>
      <c r="E145" s="124">
        <v>1331392742</v>
      </c>
      <c r="F145" s="124">
        <v>1496717215</v>
      </c>
      <c r="G145" s="124">
        <v>445223543</v>
      </c>
      <c r="H145" s="124">
        <v>456416188</v>
      </c>
      <c r="I145" s="124">
        <v>535829</v>
      </c>
      <c r="J145" s="124">
        <v>170829</v>
      </c>
      <c r="K145" s="125">
        <v>0.61599999999999999</v>
      </c>
      <c r="L145" s="125">
        <v>0.58499999999999996</v>
      </c>
      <c r="M145" s="125">
        <v>0.6</v>
      </c>
      <c r="N145" s="125">
        <v>0.63200000000000001</v>
      </c>
      <c r="O145" s="128">
        <v>0.91910000000000003</v>
      </c>
      <c r="P145" s="124">
        <v>2080</v>
      </c>
    </row>
    <row r="146" spans="1:16" x14ac:dyDescent="0.3">
      <c r="A146" s="123" t="s">
        <v>291</v>
      </c>
      <c r="B146" s="121" t="s">
        <v>292</v>
      </c>
      <c r="C146" s="121">
        <v>1</v>
      </c>
      <c r="D146" s="121">
        <v>0</v>
      </c>
      <c r="E146" s="124">
        <v>2240507936</v>
      </c>
      <c r="F146" s="124">
        <v>2510861441</v>
      </c>
      <c r="G146" s="124">
        <v>1002206253</v>
      </c>
      <c r="H146" s="124">
        <v>954764412</v>
      </c>
      <c r="I146" s="124">
        <v>735050</v>
      </c>
      <c r="J146" s="124">
        <v>295409</v>
      </c>
      <c r="K146" s="125">
        <v>0.84499999999999997</v>
      </c>
      <c r="L146" s="125">
        <v>1.0129999999999999</v>
      </c>
      <c r="M146" s="125">
        <v>0.92800000000000005</v>
      </c>
      <c r="N146" s="125">
        <v>0.439</v>
      </c>
      <c r="O146" s="128">
        <v>0.93100000000000005</v>
      </c>
      <c r="P146" s="124">
        <v>2778</v>
      </c>
    </row>
    <row r="147" spans="1:16" x14ac:dyDescent="0.3">
      <c r="A147" s="123" t="s">
        <v>293</v>
      </c>
      <c r="B147" s="121" t="s">
        <v>294</v>
      </c>
      <c r="C147" s="121">
        <v>1</v>
      </c>
      <c r="D147" s="121">
        <v>0</v>
      </c>
      <c r="E147" s="124">
        <v>2414411682</v>
      </c>
      <c r="F147" s="124">
        <v>2691635613</v>
      </c>
      <c r="G147" s="124">
        <v>945901981</v>
      </c>
      <c r="H147" s="124">
        <v>980782645</v>
      </c>
      <c r="I147" s="124">
        <v>650451</v>
      </c>
      <c r="J147" s="124">
        <v>245437</v>
      </c>
      <c r="K147" s="125">
        <v>0.748</v>
      </c>
      <c r="L147" s="125">
        <v>0.84099999999999997</v>
      </c>
      <c r="M147" s="125">
        <v>0.79400000000000004</v>
      </c>
      <c r="N147" s="125">
        <v>0.51100000000000001</v>
      </c>
      <c r="O147" s="128">
        <v>0.94310000000000005</v>
      </c>
      <c r="P147" s="124">
        <v>3215</v>
      </c>
    </row>
    <row r="148" spans="1:16" x14ac:dyDescent="0.3">
      <c r="A148" s="123" t="s">
        <v>295</v>
      </c>
      <c r="B148" s="121" t="s">
        <v>296</v>
      </c>
      <c r="C148" s="121">
        <v>1</v>
      </c>
      <c r="D148" s="121">
        <v>0</v>
      </c>
      <c r="E148" s="124">
        <v>3520748530</v>
      </c>
      <c r="F148" s="124">
        <v>3921054448</v>
      </c>
      <c r="G148" s="124">
        <v>1240923537</v>
      </c>
      <c r="H148" s="124">
        <v>1279094462</v>
      </c>
      <c r="I148" s="124">
        <v>678748</v>
      </c>
      <c r="J148" s="124">
        <v>229844</v>
      </c>
      <c r="K148" s="125">
        <v>0.78</v>
      </c>
      <c r="L148" s="125">
        <v>0.78800000000000003</v>
      </c>
      <c r="M148" s="125">
        <v>0.78400000000000003</v>
      </c>
      <c r="N148" s="125">
        <v>0.51800000000000002</v>
      </c>
      <c r="O148" s="128">
        <v>0.92859999999999998</v>
      </c>
      <c r="P148" s="124">
        <v>4510</v>
      </c>
    </row>
    <row r="149" spans="1:16" x14ac:dyDescent="0.3">
      <c r="A149" s="123" t="s">
        <v>297</v>
      </c>
      <c r="B149" s="121" t="s">
        <v>298</v>
      </c>
      <c r="C149" s="121">
        <v>1</v>
      </c>
      <c r="D149" s="121">
        <v>0</v>
      </c>
      <c r="E149" s="124">
        <v>675449679</v>
      </c>
      <c r="F149" s="124">
        <v>751423784</v>
      </c>
      <c r="G149" s="124">
        <v>240407915</v>
      </c>
      <c r="H149" s="124">
        <v>239840143</v>
      </c>
      <c r="I149" s="124">
        <v>816289</v>
      </c>
      <c r="J149" s="124">
        <v>274416</v>
      </c>
      <c r="K149" s="125">
        <v>0.93899999999999995</v>
      </c>
      <c r="L149" s="125">
        <v>0.94099999999999995</v>
      </c>
      <c r="M149" s="125">
        <v>0.93899999999999995</v>
      </c>
      <c r="N149" s="125">
        <v>0.434</v>
      </c>
      <c r="O149" s="128">
        <v>0.94130000000000003</v>
      </c>
      <c r="P149" s="124">
        <v>703</v>
      </c>
    </row>
    <row r="150" spans="1:16" x14ac:dyDescent="0.3">
      <c r="A150" s="123" t="s">
        <v>299</v>
      </c>
      <c r="B150" s="121" t="s">
        <v>300</v>
      </c>
      <c r="C150" s="121">
        <v>1</v>
      </c>
      <c r="D150" s="121">
        <v>0</v>
      </c>
      <c r="E150" s="124">
        <v>771826500</v>
      </c>
      <c r="F150" s="124">
        <v>863433552</v>
      </c>
      <c r="G150" s="124">
        <v>325346008</v>
      </c>
      <c r="H150" s="124">
        <v>316038720</v>
      </c>
      <c r="I150" s="124">
        <v>254951</v>
      </c>
      <c r="J150" s="124">
        <v>98546</v>
      </c>
      <c r="K150" s="125">
        <v>0.29299999999999998</v>
      </c>
      <c r="L150" s="125">
        <v>0.33700000000000002</v>
      </c>
      <c r="M150" s="125">
        <v>0.314</v>
      </c>
      <c r="N150" s="125">
        <v>0.93</v>
      </c>
      <c r="O150" s="128">
        <v>0.86329999999999996</v>
      </c>
      <c r="P150" s="124">
        <v>2709</v>
      </c>
    </row>
    <row r="151" spans="1:16" x14ac:dyDescent="0.3">
      <c r="A151" s="123" t="s">
        <v>301</v>
      </c>
      <c r="B151" s="121" t="s">
        <v>302</v>
      </c>
      <c r="C151" s="121">
        <v>1</v>
      </c>
      <c r="D151" s="121">
        <v>0</v>
      </c>
      <c r="E151" s="124">
        <v>4130746868</v>
      </c>
      <c r="F151" s="124">
        <v>4757818307</v>
      </c>
      <c r="G151" s="124">
        <v>1614497290</v>
      </c>
      <c r="H151" s="124">
        <v>1636278563</v>
      </c>
      <c r="I151" s="124">
        <v>679346</v>
      </c>
      <c r="J151" s="124">
        <v>248454</v>
      </c>
      <c r="K151" s="125">
        <v>0.78100000000000003</v>
      </c>
      <c r="L151" s="125">
        <v>0.85199999999999998</v>
      </c>
      <c r="M151" s="125">
        <v>0.81599999999999995</v>
      </c>
      <c r="N151" s="125">
        <v>0.498</v>
      </c>
      <c r="O151" s="128">
        <v>0.94530000000000003</v>
      </c>
      <c r="P151" s="124">
        <v>5353</v>
      </c>
    </row>
    <row r="152" spans="1:16" x14ac:dyDescent="0.3">
      <c r="A152" s="123" t="s">
        <v>303</v>
      </c>
      <c r="B152" s="121" t="s">
        <v>304</v>
      </c>
      <c r="C152" s="121">
        <v>1</v>
      </c>
      <c r="D152" s="121">
        <v>0</v>
      </c>
      <c r="E152" s="124">
        <v>753701257</v>
      </c>
      <c r="F152" s="124">
        <v>962637673</v>
      </c>
      <c r="G152" s="124">
        <v>294239268</v>
      </c>
      <c r="H152" s="124">
        <v>299083941</v>
      </c>
      <c r="I152" s="124">
        <v>589807</v>
      </c>
      <c r="J152" s="124">
        <v>203891</v>
      </c>
      <c r="K152" s="125">
        <v>0.67800000000000005</v>
      </c>
      <c r="L152" s="125">
        <v>0.69899999999999995</v>
      </c>
      <c r="M152" s="125">
        <v>0.68799999999999994</v>
      </c>
      <c r="N152" s="125">
        <v>0.57699999999999996</v>
      </c>
      <c r="O152" s="128">
        <v>0.93410000000000004</v>
      </c>
      <c r="P152" s="124">
        <v>1182</v>
      </c>
    </row>
    <row r="153" spans="1:16" x14ac:dyDescent="0.3">
      <c r="A153" s="123" t="s">
        <v>305</v>
      </c>
      <c r="B153" s="121" t="s">
        <v>306</v>
      </c>
      <c r="C153" s="121">
        <v>1</v>
      </c>
      <c r="D153" s="121">
        <v>0</v>
      </c>
      <c r="E153" s="124">
        <v>393653958</v>
      </c>
      <c r="F153" s="124">
        <v>434783073</v>
      </c>
      <c r="G153" s="124">
        <v>121026666</v>
      </c>
      <c r="H153" s="124">
        <v>132519699</v>
      </c>
      <c r="I153" s="124">
        <v>589215</v>
      </c>
      <c r="J153" s="124">
        <v>180331</v>
      </c>
      <c r="K153" s="125">
        <v>0.67700000000000005</v>
      </c>
      <c r="L153" s="125">
        <v>0.61799999999999999</v>
      </c>
      <c r="M153" s="125">
        <v>0.64700000000000002</v>
      </c>
      <c r="N153" s="125">
        <v>0.60199999999999998</v>
      </c>
      <c r="O153" s="128">
        <v>0.93340000000000001</v>
      </c>
      <c r="P153" s="124">
        <v>544</v>
      </c>
    </row>
    <row r="154" spans="1:16" x14ac:dyDescent="0.3">
      <c r="A154" s="123" t="s">
        <v>307</v>
      </c>
      <c r="B154" s="121" t="s">
        <v>308</v>
      </c>
      <c r="C154" s="121">
        <v>1</v>
      </c>
      <c r="D154" s="121">
        <v>0</v>
      </c>
      <c r="E154" s="124">
        <v>4292592446</v>
      </c>
      <c r="F154" s="124">
        <v>4808157808</v>
      </c>
      <c r="G154" s="124">
        <v>2015473108</v>
      </c>
      <c r="H154" s="124">
        <v>1987931945</v>
      </c>
      <c r="I154" s="124">
        <v>795103</v>
      </c>
      <c r="J154" s="124">
        <v>347358</v>
      </c>
      <c r="K154" s="125">
        <v>0.91400000000000003</v>
      </c>
      <c r="L154" s="125">
        <v>1.1910000000000001</v>
      </c>
      <c r="M154" s="125">
        <v>1.052</v>
      </c>
      <c r="N154" s="125">
        <v>0.39</v>
      </c>
      <c r="O154" s="128">
        <v>0.95</v>
      </c>
      <c r="P154" s="124">
        <v>4671</v>
      </c>
    </row>
    <row r="155" spans="1:16" x14ac:dyDescent="0.3">
      <c r="A155" s="123" t="s">
        <v>309</v>
      </c>
      <c r="B155" s="121" t="s">
        <v>310</v>
      </c>
      <c r="C155" s="121">
        <v>1</v>
      </c>
      <c r="D155" s="121">
        <v>0</v>
      </c>
      <c r="E155" s="124">
        <v>886975540</v>
      </c>
      <c r="F155" s="124">
        <v>980838154</v>
      </c>
      <c r="G155" s="124">
        <v>369796245</v>
      </c>
      <c r="H155" s="124">
        <v>373761722</v>
      </c>
      <c r="I155" s="124">
        <v>456454</v>
      </c>
      <c r="J155" s="124">
        <v>181710</v>
      </c>
      <c r="K155" s="125">
        <v>0.52500000000000002</v>
      </c>
      <c r="L155" s="125">
        <v>0.623</v>
      </c>
      <c r="M155" s="125">
        <v>0.57299999999999995</v>
      </c>
      <c r="N155" s="125">
        <v>0.66600000000000004</v>
      </c>
      <c r="O155" s="128">
        <v>0.91349999999999998</v>
      </c>
      <c r="P155" s="124">
        <v>1711</v>
      </c>
    </row>
    <row r="156" spans="1:16" x14ac:dyDescent="0.3">
      <c r="A156" s="123" t="s">
        <v>311</v>
      </c>
      <c r="B156" s="121" t="s">
        <v>312</v>
      </c>
      <c r="C156" s="121">
        <v>1</v>
      </c>
      <c r="D156" s="121">
        <v>0</v>
      </c>
      <c r="E156" s="124">
        <v>5022814579</v>
      </c>
      <c r="F156" s="124">
        <v>5729886003</v>
      </c>
      <c r="G156" s="124">
        <v>1885494585</v>
      </c>
      <c r="H156" s="124">
        <v>1920889345</v>
      </c>
      <c r="I156" s="124">
        <v>660810</v>
      </c>
      <c r="J156" s="124">
        <v>233922</v>
      </c>
      <c r="K156" s="125">
        <v>0.76</v>
      </c>
      <c r="L156" s="125">
        <v>0.80200000000000005</v>
      </c>
      <c r="M156" s="125">
        <v>0.78100000000000003</v>
      </c>
      <c r="N156" s="125">
        <v>0.51900000000000002</v>
      </c>
      <c r="O156" s="128">
        <v>0.93459999999999999</v>
      </c>
      <c r="P156" s="124">
        <v>6670</v>
      </c>
    </row>
    <row r="157" spans="1:16" x14ac:dyDescent="0.3">
      <c r="A157" s="123" t="s">
        <v>313</v>
      </c>
      <c r="B157" s="121" t="s">
        <v>314</v>
      </c>
      <c r="C157" s="121">
        <v>1</v>
      </c>
      <c r="D157" s="121">
        <v>0</v>
      </c>
      <c r="E157" s="124">
        <v>4217186980</v>
      </c>
      <c r="F157" s="124">
        <v>4813972905</v>
      </c>
      <c r="G157" s="124">
        <v>1553051820</v>
      </c>
      <c r="H157" s="124">
        <v>1600437462</v>
      </c>
      <c r="I157" s="124">
        <v>606280</v>
      </c>
      <c r="J157" s="124">
        <v>211700</v>
      </c>
      <c r="K157" s="125">
        <v>0.69699999999999995</v>
      </c>
      <c r="L157" s="125">
        <v>0.72499999999999998</v>
      </c>
      <c r="M157" s="125">
        <v>0.71</v>
      </c>
      <c r="N157" s="125">
        <v>0.56299999999999994</v>
      </c>
      <c r="O157" s="128">
        <v>0.9234</v>
      </c>
      <c r="P157" s="124">
        <v>6054</v>
      </c>
    </row>
    <row r="158" spans="1:16" x14ac:dyDescent="0.3">
      <c r="A158" s="123" t="s">
        <v>315</v>
      </c>
      <c r="B158" s="121" t="s">
        <v>316</v>
      </c>
      <c r="C158" s="121">
        <v>1</v>
      </c>
      <c r="D158" s="121">
        <v>0</v>
      </c>
      <c r="E158" s="124">
        <v>171262788</v>
      </c>
      <c r="F158" s="124">
        <v>181486627</v>
      </c>
      <c r="G158" s="124">
        <v>42345222</v>
      </c>
      <c r="H158" s="124">
        <v>46777629</v>
      </c>
      <c r="I158" s="124">
        <v>439837</v>
      </c>
      <c r="J158" s="124">
        <v>111125</v>
      </c>
      <c r="K158" s="125">
        <v>0.505</v>
      </c>
      <c r="L158" s="125">
        <v>0.38100000000000001</v>
      </c>
      <c r="M158" s="125">
        <v>0.442</v>
      </c>
      <c r="N158" s="125">
        <v>0.86799999999999999</v>
      </c>
      <c r="O158" s="128">
        <v>0.93340000000000001</v>
      </c>
      <c r="P158" s="124">
        <v>314</v>
      </c>
    </row>
    <row r="159" spans="1:16" x14ac:dyDescent="0.3">
      <c r="A159" s="123" t="s">
        <v>317</v>
      </c>
      <c r="B159" s="121" t="s">
        <v>318</v>
      </c>
      <c r="C159" s="121">
        <v>1</v>
      </c>
      <c r="D159" s="121">
        <v>0</v>
      </c>
      <c r="E159" s="124">
        <v>569181683</v>
      </c>
      <c r="F159" s="124">
        <v>646957851</v>
      </c>
      <c r="G159" s="124">
        <v>50654166</v>
      </c>
      <c r="H159" s="124">
        <v>50335571</v>
      </c>
      <c r="I159" s="124">
        <v>4136529</v>
      </c>
      <c r="J159" s="124">
        <v>342418</v>
      </c>
      <c r="K159" s="125">
        <v>4.758</v>
      </c>
      <c r="L159" s="125">
        <v>1.1739999999999999</v>
      </c>
      <c r="M159" s="125">
        <v>2.9660000000000002</v>
      </c>
      <c r="N159" s="125">
        <v>0</v>
      </c>
      <c r="O159" s="128">
        <v>0.90539999999999998</v>
      </c>
      <c r="P159" s="124">
        <v>169</v>
      </c>
    </row>
    <row r="160" spans="1:16" x14ac:dyDescent="0.3">
      <c r="A160" s="123" t="s">
        <v>319</v>
      </c>
      <c r="B160" s="121" t="s">
        <v>320</v>
      </c>
      <c r="C160" s="121">
        <v>1</v>
      </c>
      <c r="D160" s="121">
        <v>0</v>
      </c>
      <c r="E160" s="124">
        <v>341392857</v>
      </c>
      <c r="F160" s="124">
        <v>369976473</v>
      </c>
      <c r="G160" s="124">
        <v>22038704</v>
      </c>
      <c r="H160" s="124">
        <v>17522310</v>
      </c>
      <c r="I160" s="124">
        <v>2715150</v>
      </c>
      <c r="J160" s="124">
        <v>133758</v>
      </c>
      <c r="K160" s="125">
        <v>3.1230000000000002</v>
      </c>
      <c r="L160" s="125">
        <v>0.45800000000000002</v>
      </c>
      <c r="M160" s="125">
        <v>1.79</v>
      </c>
      <c r="N160" s="125">
        <v>0.20100000000000001</v>
      </c>
      <c r="O160" s="128">
        <v>0.92269999999999996</v>
      </c>
      <c r="P160" s="124">
        <v>99</v>
      </c>
    </row>
    <row r="161" spans="1:16" x14ac:dyDescent="0.3">
      <c r="A161" s="123" t="s">
        <v>321</v>
      </c>
      <c r="B161" s="121" t="s">
        <v>322</v>
      </c>
      <c r="C161" s="121">
        <v>1</v>
      </c>
      <c r="D161" s="121">
        <v>0</v>
      </c>
      <c r="E161" s="124">
        <v>243808561</v>
      </c>
      <c r="F161" s="124">
        <v>249968196</v>
      </c>
      <c r="G161" s="124">
        <v>93074670</v>
      </c>
      <c r="H161" s="124">
        <v>95462401</v>
      </c>
      <c r="I161" s="124">
        <v>268356</v>
      </c>
      <c r="J161" s="124">
        <v>102465</v>
      </c>
      <c r="K161" s="125">
        <v>0.308</v>
      </c>
      <c r="L161" s="125">
        <v>0.35099999999999998</v>
      </c>
      <c r="M161" s="125">
        <v>0.32900000000000001</v>
      </c>
      <c r="N161" s="125">
        <v>0.93</v>
      </c>
      <c r="O161" s="128">
        <v>0.91210000000000002</v>
      </c>
      <c r="P161" s="124">
        <v>664</v>
      </c>
    </row>
    <row r="162" spans="1:16" x14ac:dyDescent="0.3">
      <c r="A162" s="123" t="s">
        <v>323</v>
      </c>
      <c r="B162" s="121" t="s">
        <v>324</v>
      </c>
      <c r="C162" s="121">
        <v>0</v>
      </c>
      <c r="D162" s="121">
        <v>0</v>
      </c>
      <c r="E162" s="124">
        <v>336310865</v>
      </c>
      <c r="F162" s="124">
        <v>383425042</v>
      </c>
      <c r="G162" s="124">
        <v>8397240</v>
      </c>
      <c r="H162" s="124">
        <v>8589523</v>
      </c>
      <c r="I162" s="124">
        <v>6543053</v>
      </c>
      <c r="J162" s="124">
        <v>154425</v>
      </c>
      <c r="K162" s="125">
        <v>7.5259999999999998</v>
      </c>
      <c r="L162" s="125">
        <v>0.52900000000000003</v>
      </c>
      <c r="M162" s="125">
        <v>4.0270000000000001</v>
      </c>
      <c r="N162" s="125">
        <v>0</v>
      </c>
      <c r="O162" s="128">
        <v>0.94199999999999995</v>
      </c>
      <c r="P162" s="124">
        <v>49</v>
      </c>
    </row>
    <row r="163" spans="1:16" x14ac:dyDescent="0.3">
      <c r="A163" s="123" t="s">
        <v>325</v>
      </c>
      <c r="B163" s="121" t="s">
        <v>326</v>
      </c>
      <c r="C163" s="121">
        <v>1</v>
      </c>
      <c r="D163" s="121">
        <v>0</v>
      </c>
      <c r="E163" s="124">
        <v>2431239443</v>
      </c>
      <c r="F163" s="124">
        <v>2715390086</v>
      </c>
      <c r="G163" s="124">
        <v>278887700</v>
      </c>
      <c r="H163" s="124">
        <v>250929160</v>
      </c>
      <c r="I163" s="124">
        <v>3734854</v>
      </c>
      <c r="J163" s="124">
        <v>364193</v>
      </c>
      <c r="K163" s="125">
        <v>4.2960000000000003</v>
      </c>
      <c r="L163" s="125">
        <v>1.248</v>
      </c>
      <c r="M163" s="125">
        <v>2.7719999999999998</v>
      </c>
      <c r="N163" s="125">
        <v>3.1E-2</v>
      </c>
      <c r="O163" s="128">
        <v>0.94330000000000003</v>
      </c>
      <c r="P163" s="124">
        <v>549</v>
      </c>
    </row>
    <row r="164" spans="1:16" x14ac:dyDescent="0.3">
      <c r="A164" s="123" t="s">
        <v>327</v>
      </c>
      <c r="B164" s="121" t="s">
        <v>328</v>
      </c>
      <c r="C164" s="121">
        <v>1</v>
      </c>
      <c r="D164" s="121">
        <v>0</v>
      </c>
      <c r="E164" s="124">
        <v>837527860</v>
      </c>
      <c r="F164" s="124">
        <v>952274991</v>
      </c>
      <c r="G164" s="124">
        <v>57771706</v>
      </c>
      <c r="H164" s="124">
        <v>54425173</v>
      </c>
      <c r="I164" s="124">
        <v>3351690</v>
      </c>
      <c r="J164" s="124">
        <v>203839</v>
      </c>
      <c r="K164" s="125">
        <v>3.855</v>
      </c>
      <c r="L164" s="125">
        <v>0.69899999999999995</v>
      </c>
      <c r="M164" s="125">
        <v>2.2759999999999998</v>
      </c>
      <c r="N164" s="125">
        <v>0.11700000000000001</v>
      </c>
      <c r="O164" s="128">
        <v>0.93030000000000002</v>
      </c>
      <c r="P164" s="124">
        <v>220</v>
      </c>
    </row>
    <row r="165" spans="1:16" x14ac:dyDescent="0.3">
      <c r="A165" s="123" t="s">
        <v>329</v>
      </c>
      <c r="B165" s="121" t="s">
        <v>330</v>
      </c>
      <c r="C165" s="121">
        <v>1</v>
      </c>
      <c r="D165" s="121">
        <v>0</v>
      </c>
      <c r="E165" s="124">
        <v>1186607835</v>
      </c>
      <c r="F165" s="124">
        <v>1288474071</v>
      </c>
      <c r="G165" s="124">
        <v>132283958</v>
      </c>
      <c r="H165" s="124">
        <v>126233510</v>
      </c>
      <c r="I165" s="124">
        <v>1378107</v>
      </c>
      <c r="J165" s="124">
        <v>140571</v>
      </c>
      <c r="K165" s="125">
        <v>1.585</v>
      </c>
      <c r="L165" s="125">
        <v>0.48199999999999998</v>
      </c>
      <c r="M165" s="125">
        <v>1.0329999999999999</v>
      </c>
      <c r="N165" s="125">
        <v>0.41699999999999998</v>
      </c>
      <c r="O165" s="128">
        <v>0.93720000000000003</v>
      </c>
      <c r="P165" s="124">
        <v>729</v>
      </c>
    </row>
    <row r="166" spans="1:16" x14ac:dyDescent="0.3">
      <c r="A166" s="123" t="s">
        <v>331</v>
      </c>
      <c r="B166" s="121" t="s">
        <v>332</v>
      </c>
      <c r="C166" s="121">
        <v>1</v>
      </c>
      <c r="D166" s="121">
        <v>0</v>
      </c>
      <c r="E166" s="124">
        <v>463849387</v>
      </c>
      <c r="F166" s="124">
        <v>554019279</v>
      </c>
      <c r="G166" s="124">
        <v>64903738</v>
      </c>
      <c r="H166" s="124">
        <v>64859123</v>
      </c>
      <c r="I166" s="124">
        <v>1615664</v>
      </c>
      <c r="J166" s="124">
        <v>205901</v>
      </c>
      <c r="K166" s="125">
        <v>1.8580000000000001</v>
      </c>
      <c r="L166" s="125">
        <v>0.70599999999999996</v>
      </c>
      <c r="M166" s="125">
        <v>1.282</v>
      </c>
      <c r="N166" s="125">
        <v>0.30099999999999999</v>
      </c>
      <c r="O166" s="128">
        <v>0.94410000000000005</v>
      </c>
      <c r="P166" s="124">
        <v>250</v>
      </c>
    </row>
    <row r="167" spans="1:16" x14ac:dyDescent="0.3">
      <c r="A167" s="123" t="s">
        <v>333</v>
      </c>
      <c r="B167" s="121" t="s">
        <v>334</v>
      </c>
      <c r="C167" s="121">
        <v>1</v>
      </c>
      <c r="D167" s="121">
        <v>1</v>
      </c>
      <c r="E167" s="124">
        <v>547777509</v>
      </c>
      <c r="F167" s="124">
        <v>614516807</v>
      </c>
      <c r="G167" s="124">
        <v>92617605</v>
      </c>
      <c r="H167" s="124">
        <v>106603732</v>
      </c>
      <c r="I167" s="124">
        <v>1226048</v>
      </c>
      <c r="J167" s="124">
        <v>210149</v>
      </c>
      <c r="K167" s="125">
        <v>1.41</v>
      </c>
      <c r="L167" s="125">
        <v>0.72</v>
      </c>
      <c r="M167" s="125">
        <v>1.0649999999999999</v>
      </c>
      <c r="N167" s="125">
        <v>0.38500000000000001</v>
      </c>
      <c r="O167" s="128">
        <v>0.93430000000000002</v>
      </c>
      <c r="P167" s="124">
        <v>372</v>
      </c>
    </row>
    <row r="168" spans="1:16" x14ac:dyDescent="0.3">
      <c r="A168" s="123" t="s">
        <v>335</v>
      </c>
      <c r="B168" s="121" t="s">
        <v>336</v>
      </c>
      <c r="C168" s="121">
        <v>1</v>
      </c>
      <c r="D168" s="121">
        <v>0</v>
      </c>
      <c r="E168" s="124">
        <v>643843265</v>
      </c>
      <c r="F168" s="124">
        <v>746294949</v>
      </c>
      <c r="G168" s="124">
        <v>119587116</v>
      </c>
      <c r="H168" s="124">
        <v>125972061</v>
      </c>
      <c r="I168" s="124">
        <v>808219</v>
      </c>
      <c r="J168" s="124">
        <v>142766</v>
      </c>
      <c r="K168" s="125">
        <v>0.92900000000000005</v>
      </c>
      <c r="L168" s="125">
        <v>0.48899999999999999</v>
      </c>
      <c r="M168" s="125">
        <v>0.70799999999999996</v>
      </c>
      <c r="N168" s="125">
        <v>0.56399999999999995</v>
      </c>
      <c r="O168" s="128">
        <v>0.93159999999999998</v>
      </c>
      <c r="P168" s="124">
        <v>712</v>
      </c>
    </row>
    <row r="169" spans="1:16" x14ac:dyDescent="0.3">
      <c r="A169" s="123" t="s">
        <v>337</v>
      </c>
      <c r="B169" s="121" t="s">
        <v>338</v>
      </c>
      <c r="C169" s="121">
        <v>1</v>
      </c>
      <c r="D169" s="121">
        <v>0</v>
      </c>
      <c r="E169" s="124">
        <v>231942805</v>
      </c>
      <c r="F169" s="124">
        <v>259705113</v>
      </c>
      <c r="G169" s="124">
        <v>71991729</v>
      </c>
      <c r="H169" s="124">
        <v>71103871</v>
      </c>
      <c r="I169" s="124">
        <v>395851</v>
      </c>
      <c r="J169" s="124">
        <v>114498</v>
      </c>
      <c r="K169" s="125">
        <v>0.45500000000000002</v>
      </c>
      <c r="L169" s="125">
        <v>0.39200000000000002</v>
      </c>
      <c r="M169" s="125">
        <v>0.42299999999999999</v>
      </c>
      <c r="N169" s="125">
        <v>0.89200000000000002</v>
      </c>
      <c r="O169" s="128">
        <v>0.94930000000000003</v>
      </c>
      <c r="P169" s="124">
        <v>519</v>
      </c>
    </row>
    <row r="170" spans="1:16" x14ac:dyDescent="0.3">
      <c r="A170" s="123" t="s">
        <v>339</v>
      </c>
      <c r="B170" s="121" t="s">
        <v>340</v>
      </c>
      <c r="C170" s="121">
        <v>1</v>
      </c>
      <c r="D170" s="121">
        <v>0</v>
      </c>
      <c r="E170" s="124">
        <v>230065941</v>
      </c>
      <c r="F170" s="124">
        <v>238742206</v>
      </c>
      <c r="G170" s="124">
        <v>79636019</v>
      </c>
      <c r="H170" s="124">
        <v>82361756</v>
      </c>
      <c r="I170" s="124">
        <v>149683</v>
      </c>
      <c r="J170" s="124">
        <v>51723</v>
      </c>
      <c r="K170" s="125">
        <v>0.17199999999999999</v>
      </c>
      <c r="L170" s="125">
        <v>0.17699999999999999</v>
      </c>
      <c r="M170" s="125">
        <v>0.17399999999999999</v>
      </c>
      <c r="N170" s="125">
        <v>0.93</v>
      </c>
      <c r="O170" s="128">
        <v>0.89439999999999997</v>
      </c>
      <c r="P170" s="124">
        <v>1315</v>
      </c>
    </row>
    <row r="171" spans="1:16" x14ac:dyDescent="0.3">
      <c r="A171" s="123" t="s">
        <v>341</v>
      </c>
      <c r="B171" s="121" t="s">
        <v>342</v>
      </c>
      <c r="C171" s="121">
        <v>1</v>
      </c>
      <c r="D171" s="121">
        <v>0</v>
      </c>
      <c r="E171" s="124">
        <v>2343844722</v>
      </c>
      <c r="F171" s="124">
        <v>2616556570</v>
      </c>
      <c r="G171" s="124">
        <v>339774368</v>
      </c>
      <c r="H171" s="124">
        <v>326854889</v>
      </c>
      <c r="I171" s="124">
        <v>1963737</v>
      </c>
      <c r="J171" s="124">
        <v>258792</v>
      </c>
      <c r="K171" s="125">
        <v>2.258</v>
      </c>
      <c r="L171" s="125">
        <v>0.88700000000000001</v>
      </c>
      <c r="M171" s="125">
        <v>1.5720000000000001</v>
      </c>
      <c r="N171" s="125">
        <v>0.23899999999999999</v>
      </c>
      <c r="O171" s="128">
        <v>0.94079999999999997</v>
      </c>
      <c r="P171" s="124">
        <v>1047</v>
      </c>
    </row>
    <row r="172" spans="1:16" x14ac:dyDescent="0.3">
      <c r="A172" s="123" t="s">
        <v>343</v>
      </c>
      <c r="B172" s="121" t="s">
        <v>344</v>
      </c>
      <c r="C172" s="121">
        <v>1</v>
      </c>
      <c r="D172" s="121">
        <v>0</v>
      </c>
      <c r="E172" s="124">
        <v>904397023</v>
      </c>
      <c r="F172" s="124">
        <v>998659481</v>
      </c>
      <c r="G172" s="124">
        <v>317060108</v>
      </c>
      <c r="H172" s="124">
        <v>331945273</v>
      </c>
      <c r="I172" s="124">
        <v>346514</v>
      </c>
      <c r="J172" s="124">
        <v>118172</v>
      </c>
      <c r="K172" s="125">
        <v>0.39800000000000002</v>
      </c>
      <c r="L172" s="125">
        <v>0.40500000000000003</v>
      </c>
      <c r="M172" s="125">
        <v>0.40100000000000002</v>
      </c>
      <c r="N172" s="125">
        <v>0.92</v>
      </c>
      <c r="O172" s="128">
        <v>0.92559999999999998</v>
      </c>
      <c r="P172" s="124">
        <v>2089</v>
      </c>
    </row>
    <row r="173" spans="1:16" x14ac:dyDescent="0.3">
      <c r="A173" s="123" t="s">
        <v>345</v>
      </c>
      <c r="B173" s="121" t="s">
        <v>346</v>
      </c>
      <c r="C173" s="121">
        <v>1</v>
      </c>
      <c r="D173" s="121">
        <v>0</v>
      </c>
      <c r="E173" s="124">
        <v>203938585</v>
      </c>
      <c r="F173" s="124">
        <v>225908688</v>
      </c>
      <c r="G173" s="124">
        <v>85596200</v>
      </c>
      <c r="H173" s="124">
        <v>92311851</v>
      </c>
      <c r="I173" s="124">
        <v>241216</v>
      </c>
      <c r="J173" s="124">
        <v>99836</v>
      </c>
      <c r="K173" s="125">
        <v>0.27700000000000002</v>
      </c>
      <c r="L173" s="125">
        <v>0.34200000000000003</v>
      </c>
      <c r="M173" s="125">
        <v>0.309</v>
      </c>
      <c r="N173" s="125">
        <v>0.93</v>
      </c>
      <c r="O173" s="128">
        <v>0.93740000000000001</v>
      </c>
      <c r="P173" s="124">
        <v>751</v>
      </c>
    </row>
    <row r="174" spans="1:16" x14ac:dyDescent="0.3">
      <c r="A174" s="123" t="s">
        <v>347</v>
      </c>
      <c r="B174" s="121" t="s">
        <v>348</v>
      </c>
      <c r="C174" s="121">
        <v>1</v>
      </c>
      <c r="D174" s="121">
        <v>0</v>
      </c>
      <c r="E174" s="124">
        <v>171806879</v>
      </c>
      <c r="F174" s="124">
        <v>183300464</v>
      </c>
      <c r="G174" s="124">
        <v>36625514</v>
      </c>
      <c r="H174" s="124">
        <v>35891104</v>
      </c>
      <c r="I174" s="124">
        <v>713066</v>
      </c>
      <c r="J174" s="124">
        <v>144140</v>
      </c>
      <c r="K174" s="125">
        <v>0.82</v>
      </c>
      <c r="L174" s="125">
        <v>0.49399999999999999</v>
      </c>
      <c r="M174" s="125">
        <v>0.65700000000000003</v>
      </c>
      <c r="N174" s="125">
        <v>0.625</v>
      </c>
      <c r="O174" s="128">
        <v>0.92300000000000004</v>
      </c>
      <c r="P174" s="124">
        <v>203</v>
      </c>
    </row>
    <row r="175" spans="1:16" x14ac:dyDescent="0.3">
      <c r="A175" s="123" t="s">
        <v>349</v>
      </c>
      <c r="B175" s="121" t="s">
        <v>350</v>
      </c>
      <c r="C175" s="121">
        <v>1</v>
      </c>
      <c r="D175" s="121">
        <v>0</v>
      </c>
      <c r="E175" s="124">
        <v>280262257</v>
      </c>
      <c r="F175" s="124">
        <v>316445124</v>
      </c>
      <c r="G175" s="124">
        <v>31161945</v>
      </c>
      <c r="H175" s="124">
        <v>31860311</v>
      </c>
      <c r="I175" s="124">
        <v>2226520</v>
      </c>
      <c r="J175" s="124">
        <v>235157</v>
      </c>
      <c r="K175" s="125">
        <v>2.5609999999999999</v>
      </c>
      <c r="L175" s="125">
        <v>0.80600000000000005</v>
      </c>
      <c r="M175" s="125">
        <v>1.6830000000000001</v>
      </c>
      <c r="N175" s="125">
        <v>0.219</v>
      </c>
      <c r="O175" s="128">
        <v>0.94969999999999999</v>
      </c>
      <c r="P175" s="124">
        <v>100</v>
      </c>
    </row>
    <row r="176" spans="1:16" x14ac:dyDescent="0.3">
      <c r="A176" s="123" t="s">
        <v>351</v>
      </c>
      <c r="B176" s="121" t="s">
        <v>352</v>
      </c>
      <c r="C176" s="121">
        <v>1</v>
      </c>
      <c r="D176" s="121">
        <v>0</v>
      </c>
      <c r="E176" s="124">
        <v>711585540</v>
      </c>
      <c r="F176" s="124">
        <v>788864766</v>
      </c>
      <c r="G176" s="124">
        <v>328618506</v>
      </c>
      <c r="H176" s="124">
        <v>336045889</v>
      </c>
      <c r="I176" s="124">
        <v>248830</v>
      </c>
      <c r="J176" s="124">
        <v>110226</v>
      </c>
      <c r="K176" s="125">
        <v>0.28599999999999998</v>
      </c>
      <c r="L176" s="125">
        <v>0.378</v>
      </c>
      <c r="M176" s="125">
        <v>0.33200000000000002</v>
      </c>
      <c r="N176" s="125">
        <v>0.93</v>
      </c>
      <c r="O176" s="128">
        <v>0.88600000000000001</v>
      </c>
      <c r="P176" s="124">
        <v>2411</v>
      </c>
    </row>
    <row r="177" spans="1:16" x14ac:dyDescent="0.3">
      <c r="A177" s="123" t="s">
        <v>353</v>
      </c>
      <c r="B177" s="121" t="s">
        <v>354</v>
      </c>
      <c r="C177" s="121">
        <v>1</v>
      </c>
      <c r="D177" s="121">
        <v>0</v>
      </c>
      <c r="E177" s="124">
        <v>653397006</v>
      </c>
      <c r="F177" s="124">
        <v>709223030</v>
      </c>
      <c r="G177" s="124">
        <v>271135478</v>
      </c>
      <c r="H177" s="124">
        <v>271349082</v>
      </c>
      <c r="I177" s="124">
        <v>390883</v>
      </c>
      <c r="J177" s="124">
        <v>155618</v>
      </c>
      <c r="K177" s="125">
        <v>0.44900000000000001</v>
      </c>
      <c r="L177" s="125">
        <v>0.53300000000000003</v>
      </c>
      <c r="M177" s="125">
        <v>0.49</v>
      </c>
      <c r="N177" s="125">
        <v>0.80600000000000005</v>
      </c>
      <c r="O177" s="128">
        <v>0.91700000000000004</v>
      </c>
      <c r="P177" s="124">
        <v>1461</v>
      </c>
    </row>
    <row r="178" spans="1:16" x14ac:dyDescent="0.3">
      <c r="A178" s="123" t="s">
        <v>355</v>
      </c>
      <c r="B178" s="121" t="s">
        <v>356</v>
      </c>
      <c r="C178" s="121">
        <v>1</v>
      </c>
      <c r="D178" s="121">
        <v>0</v>
      </c>
      <c r="E178" s="124">
        <v>563578464</v>
      </c>
      <c r="F178" s="124">
        <v>662686592</v>
      </c>
      <c r="G178" s="124">
        <v>170286648</v>
      </c>
      <c r="H178" s="124">
        <v>190376376</v>
      </c>
      <c r="I178" s="124">
        <v>625007</v>
      </c>
      <c r="J178" s="124">
        <v>183824</v>
      </c>
      <c r="K178" s="125">
        <v>0.71799999999999997</v>
      </c>
      <c r="L178" s="125">
        <v>0.63</v>
      </c>
      <c r="M178" s="125">
        <v>0.67400000000000004</v>
      </c>
      <c r="N178" s="125">
        <v>0.58499999999999996</v>
      </c>
      <c r="O178" s="128">
        <v>0.92689999999999995</v>
      </c>
      <c r="P178" s="124">
        <v>801</v>
      </c>
    </row>
    <row r="179" spans="1:16" x14ac:dyDescent="0.3">
      <c r="A179" s="123" t="s">
        <v>357</v>
      </c>
      <c r="B179" s="121" t="s">
        <v>358</v>
      </c>
      <c r="C179" s="121">
        <v>1</v>
      </c>
      <c r="D179" s="121">
        <v>0</v>
      </c>
      <c r="E179" s="124">
        <v>591663426</v>
      </c>
      <c r="F179" s="124">
        <v>690963928</v>
      </c>
      <c r="G179" s="124">
        <v>77145426</v>
      </c>
      <c r="H179" s="124">
        <v>88746220</v>
      </c>
      <c r="I179" s="124">
        <v>1508973</v>
      </c>
      <c r="J179" s="124">
        <v>195166</v>
      </c>
      <c r="K179" s="125">
        <v>1.7350000000000001</v>
      </c>
      <c r="L179" s="125">
        <v>0.66900000000000004</v>
      </c>
      <c r="M179" s="125">
        <v>1.2010000000000001</v>
      </c>
      <c r="N179" s="125">
        <v>0.33200000000000002</v>
      </c>
      <c r="O179" s="128">
        <v>0.93759999999999999</v>
      </c>
      <c r="P179" s="124">
        <v>393</v>
      </c>
    </row>
    <row r="180" spans="1:16" x14ac:dyDescent="0.3">
      <c r="A180" s="123" t="s">
        <v>359</v>
      </c>
      <c r="B180" s="121" t="s">
        <v>360</v>
      </c>
      <c r="C180" s="121">
        <v>1</v>
      </c>
      <c r="D180" s="121">
        <v>0</v>
      </c>
      <c r="E180" s="124">
        <v>1015443633</v>
      </c>
      <c r="F180" s="124">
        <v>1159454613</v>
      </c>
      <c r="G180" s="124">
        <v>334796216</v>
      </c>
      <c r="H180" s="124">
        <v>337803534</v>
      </c>
      <c r="I180" s="124">
        <v>581523</v>
      </c>
      <c r="J180" s="124">
        <v>179839</v>
      </c>
      <c r="K180" s="125">
        <v>0.66800000000000004</v>
      </c>
      <c r="L180" s="125">
        <v>0.61599999999999999</v>
      </c>
      <c r="M180" s="125">
        <v>0.64200000000000002</v>
      </c>
      <c r="N180" s="125">
        <v>0.60499999999999998</v>
      </c>
      <c r="O180" s="128">
        <v>0.93049999999999999</v>
      </c>
      <c r="P180" s="124">
        <v>1610</v>
      </c>
    </row>
    <row r="181" spans="1:16" x14ac:dyDescent="0.3">
      <c r="A181" s="123" t="s">
        <v>361</v>
      </c>
      <c r="B181" s="121" t="s">
        <v>362</v>
      </c>
      <c r="C181" s="121">
        <v>1</v>
      </c>
      <c r="D181" s="121">
        <v>0</v>
      </c>
      <c r="E181" s="124">
        <v>333906784</v>
      </c>
      <c r="F181" s="124">
        <v>369059440</v>
      </c>
      <c r="G181" s="124">
        <v>137684586</v>
      </c>
      <c r="H181" s="124">
        <v>149554789</v>
      </c>
      <c r="I181" s="124">
        <v>419932</v>
      </c>
      <c r="J181" s="124">
        <v>171588</v>
      </c>
      <c r="K181" s="125">
        <v>0.48299999999999998</v>
      </c>
      <c r="L181" s="125">
        <v>0.58799999999999997</v>
      </c>
      <c r="M181" s="125">
        <v>0.53500000000000003</v>
      </c>
      <c r="N181" s="125">
        <v>0.71199999999999997</v>
      </c>
      <c r="O181" s="128">
        <v>0.9446</v>
      </c>
      <c r="P181" s="124">
        <v>714</v>
      </c>
    </row>
    <row r="182" spans="1:16" x14ac:dyDescent="0.3">
      <c r="A182" s="123" t="s">
        <v>363</v>
      </c>
      <c r="B182" s="121" t="s">
        <v>364</v>
      </c>
      <c r="C182" s="121">
        <v>1</v>
      </c>
      <c r="D182" s="121">
        <v>0</v>
      </c>
      <c r="E182" s="124">
        <v>1011002551</v>
      </c>
      <c r="F182" s="124">
        <v>1121425032</v>
      </c>
      <c r="G182" s="124">
        <v>430031901</v>
      </c>
      <c r="H182" s="124">
        <v>434114222</v>
      </c>
      <c r="I182" s="124">
        <v>431316</v>
      </c>
      <c r="J182" s="124">
        <v>174786</v>
      </c>
      <c r="K182" s="125">
        <v>0.496</v>
      </c>
      <c r="L182" s="125">
        <v>0.59899999999999998</v>
      </c>
      <c r="M182" s="125">
        <v>0.54700000000000004</v>
      </c>
      <c r="N182" s="125">
        <v>0.73199999999999998</v>
      </c>
      <c r="O182" s="128">
        <v>0.89670000000000005</v>
      </c>
      <c r="P182" s="124">
        <v>2108</v>
      </c>
    </row>
    <row r="183" spans="1:16" x14ac:dyDescent="0.3">
      <c r="A183" s="123" t="s">
        <v>365</v>
      </c>
      <c r="B183" s="121" t="s">
        <v>366</v>
      </c>
      <c r="C183" s="121">
        <v>1</v>
      </c>
      <c r="D183" s="121">
        <v>0</v>
      </c>
      <c r="E183" s="124">
        <v>405873603</v>
      </c>
      <c r="F183" s="124">
        <v>441087643</v>
      </c>
      <c r="G183" s="124">
        <v>181780496</v>
      </c>
      <c r="H183" s="124">
        <v>197151821</v>
      </c>
      <c r="I183" s="124">
        <v>449554</v>
      </c>
      <c r="J183" s="124">
        <v>201131</v>
      </c>
      <c r="K183" s="125">
        <v>0.51700000000000002</v>
      </c>
      <c r="L183" s="125">
        <v>0.68899999999999995</v>
      </c>
      <c r="M183" s="125">
        <v>0.60199999999999998</v>
      </c>
      <c r="N183" s="125">
        <v>0.63</v>
      </c>
      <c r="O183" s="128">
        <v>0.93989999999999996</v>
      </c>
      <c r="P183" s="124">
        <v>822</v>
      </c>
    </row>
    <row r="184" spans="1:16" x14ac:dyDescent="0.3">
      <c r="A184" s="123" t="s">
        <v>367</v>
      </c>
      <c r="B184" s="121" t="s">
        <v>368</v>
      </c>
      <c r="C184" s="121">
        <v>1</v>
      </c>
      <c r="D184" s="121">
        <v>0</v>
      </c>
      <c r="E184" s="124">
        <v>164287493</v>
      </c>
      <c r="F184" s="124">
        <v>180012883</v>
      </c>
      <c r="G184" s="124">
        <v>82544155</v>
      </c>
      <c r="H184" s="124">
        <v>81085981</v>
      </c>
      <c r="I184" s="124">
        <v>421936</v>
      </c>
      <c r="J184" s="124">
        <v>198740</v>
      </c>
      <c r="K184" s="125">
        <v>0.48499999999999999</v>
      </c>
      <c r="L184" s="125">
        <v>0.68100000000000005</v>
      </c>
      <c r="M184" s="125">
        <v>0.58199999999999996</v>
      </c>
      <c r="N184" s="125">
        <v>0.65500000000000003</v>
      </c>
      <c r="O184" s="128">
        <v>0.94699999999999995</v>
      </c>
      <c r="P184" s="124">
        <v>401</v>
      </c>
    </row>
    <row r="185" spans="1:16" x14ac:dyDescent="0.3">
      <c r="A185" s="123" t="s">
        <v>369</v>
      </c>
      <c r="B185" s="121" t="s">
        <v>370</v>
      </c>
      <c r="C185" s="121">
        <v>1</v>
      </c>
      <c r="D185" s="121">
        <v>0</v>
      </c>
      <c r="E185" s="124">
        <v>477825000</v>
      </c>
      <c r="F185" s="124">
        <v>543242497</v>
      </c>
      <c r="G185" s="124">
        <v>227853047</v>
      </c>
      <c r="H185" s="124">
        <v>242130655</v>
      </c>
      <c r="I185" s="124">
        <v>374566</v>
      </c>
      <c r="J185" s="124">
        <v>172407</v>
      </c>
      <c r="K185" s="125">
        <v>0.43</v>
      </c>
      <c r="L185" s="125">
        <v>0.59099999999999997</v>
      </c>
      <c r="M185" s="125">
        <v>0.51</v>
      </c>
      <c r="N185" s="125">
        <v>0.74299999999999999</v>
      </c>
      <c r="O185" s="128">
        <v>0.93540000000000001</v>
      </c>
      <c r="P185" s="124">
        <v>1121</v>
      </c>
    </row>
    <row r="186" spans="1:16" x14ac:dyDescent="0.3">
      <c r="A186" s="123" t="s">
        <v>371</v>
      </c>
      <c r="B186" s="121" t="s">
        <v>372</v>
      </c>
      <c r="C186" s="121">
        <v>1</v>
      </c>
      <c r="D186" s="121">
        <v>0</v>
      </c>
      <c r="E186" s="124">
        <v>277003214</v>
      </c>
      <c r="F186" s="124">
        <v>297653694</v>
      </c>
      <c r="G186" s="124">
        <v>118634753</v>
      </c>
      <c r="H186" s="124">
        <v>134319150</v>
      </c>
      <c r="I186" s="124">
        <v>361419</v>
      </c>
      <c r="J186" s="124">
        <v>159090</v>
      </c>
      <c r="K186" s="125">
        <v>0.41499999999999998</v>
      </c>
      <c r="L186" s="125">
        <v>0.54500000000000004</v>
      </c>
      <c r="M186" s="125">
        <v>0.47899999999999998</v>
      </c>
      <c r="N186" s="125">
        <v>0.78100000000000003</v>
      </c>
      <c r="O186" s="128">
        <v>0.93589999999999995</v>
      </c>
      <c r="P186" s="124">
        <v>674</v>
      </c>
    </row>
    <row r="187" spans="1:16" x14ac:dyDescent="0.3">
      <c r="A187" s="123" t="s">
        <v>373</v>
      </c>
      <c r="B187" s="121" t="s">
        <v>374</v>
      </c>
      <c r="C187" s="121">
        <v>1</v>
      </c>
      <c r="D187" s="121">
        <v>0</v>
      </c>
      <c r="E187" s="124">
        <v>304796297</v>
      </c>
      <c r="F187" s="124">
        <v>340124605</v>
      </c>
      <c r="G187" s="124">
        <v>123476439</v>
      </c>
      <c r="H187" s="124">
        <v>128066302</v>
      </c>
      <c r="I187" s="124">
        <v>477719</v>
      </c>
      <c r="J187" s="124">
        <v>186327</v>
      </c>
      <c r="K187" s="125">
        <v>0.54900000000000004</v>
      </c>
      <c r="L187" s="125">
        <v>0.63800000000000001</v>
      </c>
      <c r="M187" s="125">
        <v>0.59299999999999997</v>
      </c>
      <c r="N187" s="125">
        <v>0.64100000000000001</v>
      </c>
      <c r="O187" s="128">
        <v>0.94930000000000003</v>
      </c>
      <c r="P187" s="124">
        <v>573</v>
      </c>
    </row>
    <row r="188" spans="1:16" x14ac:dyDescent="0.3">
      <c r="A188" s="123" t="s">
        <v>375</v>
      </c>
      <c r="B188" s="121" t="s">
        <v>376</v>
      </c>
      <c r="C188" s="121">
        <v>1</v>
      </c>
      <c r="D188" s="121">
        <v>0</v>
      </c>
      <c r="E188" s="124">
        <v>500273751</v>
      </c>
      <c r="F188" s="124">
        <v>551183738</v>
      </c>
      <c r="G188" s="124">
        <v>181683814</v>
      </c>
      <c r="H188" s="124">
        <v>187645928</v>
      </c>
      <c r="I188" s="124">
        <v>488595</v>
      </c>
      <c r="J188" s="124">
        <v>171621</v>
      </c>
      <c r="K188" s="125">
        <v>0.56200000000000006</v>
      </c>
      <c r="L188" s="125">
        <v>0.58799999999999997</v>
      </c>
      <c r="M188" s="125">
        <v>0.57499999999999996</v>
      </c>
      <c r="N188" s="125">
        <v>0.66300000000000003</v>
      </c>
      <c r="O188" s="128">
        <v>0.93879999999999997</v>
      </c>
      <c r="P188" s="124">
        <v>875</v>
      </c>
    </row>
    <row r="189" spans="1:16" x14ac:dyDescent="0.3">
      <c r="A189" s="123" t="s">
        <v>377</v>
      </c>
      <c r="B189" s="121" t="s">
        <v>378</v>
      </c>
      <c r="C189" s="121">
        <v>1</v>
      </c>
      <c r="D189" s="121">
        <v>0</v>
      </c>
      <c r="E189" s="124">
        <v>1109421085</v>
      </c>
      <c r="F189" s="124">
        <v>1367357451</v>
      </c>
      <c r="G189" s="124">
        <v>253575841</v>
      </c>
      <c r="H189" s="124">
        <v>257845975</v>
      </c>
      <c r="I189" s="124">
        <v>969764</v>
      </c>
      <c r="J189" s="124">
        <v>200243</v>
      </c>
      <c r="K189" s="125">
        <v>1.115</v>
      </c>
      <c r="L189" s="125">
        <v>0.68600000000000005</v>
      </c>
      <c r="M189" s="125">
        <v>0.9</v>
      </c>
      <c r="N189" s="125">
        <v>0.44900000000000001</v>
      </c>
      <c r="O189" s="128">
        <v>0.91149999999999998</v>
      </c>
      <c r="P189" s="124">
        <v>1043</v>
      </c>
    </row>
    <row r="190" spans="1:16" x14ac:dyDescent="0.3">
      <c r="A190" s="123" t="s">
        <v>379</v>
      </c>
      <c r="B190" s="121" t="s">
        <v>380</v>
      </c>
      <c r="C190" s="121">
        <v>1</v>
      </c>
      <c r="D190" s="121">
        <v>0</v>
      </c>
      <c r="E190" s="124">
        <v>1345938643</v>
      </c>
      <c r="F190" s="124">
        <v>1596282640</v>
      </c>
      <c r="G190" s="124">
        <v>350266600</v>
      </c>
      <c r="H190" s="124">
        <v>352574798</v>
      </c>
      <c r="I190" s="124">
        <v>950329</v>
      </c>
      <c r="J190" s="124">
        <v>227015</v>
      </c>
      <c r="K190" s="125">
        <v>1.093</v>
      </c>
      <c r="L190" s="125">
        <v>0.77800000000000002</v>
      </c>
      <c r="M190" s="125">
        <v>0.93500000000000005</v>
      </c>
      <c r="N190" s="125">
        <v>0.45700000000000002</v>
      </c>
      <c r="O190" s="128">
        <v>0.91790000000000005</v>
      </c>
      <c r="P190" s="124">
        <v>1248</v>
      </c>
    </row>
    <row r="191" spans="1:16" x14ac:dyDescent="0.3">
      <c r="A191" s="123" t="s">
        <v>381</v>
      </c>
      <c r="B191" s="121" t="s">
        <v>382</v>
      </c>
      <c r="C191" s="121">
        <v>1</v>
      </c>
      <c r="D191" s="121">
        <v>0</v>
      </c>
      <c r="E191" s="124">
        <v>1116697370</v>
      </c>
      <c r="F191" s="124">
        <v>1338378663</v>
      </c>
      <c r="G191" s="124">
        <v>328191243</v>
      </c>
      <c r="H191" s="124">
        <v>334885624</v>
      </c>
      <c r="I191" s="124">
        <v>931364</v>
      </c>
      <c r="J191" s="124">
        <v>251546</v>
      </c>
      <c r="K191" s="125">
        <v>1.071</v>
      </c>
      <c r="L191" s="125">
        <v>0.86199999999999999</v>
      </c>
      <c r="M191" s="125">
        <v>0.96599999999999997</v>
      </c>
      <c r="N191" s="125">
        <v>0.42399999999999999</v>
      </c>
      <c r="O191" s="128">
        <v>0.91649999999999998</v>
      </c>
      <c r="P191" s="124">
        <v>1093</v>
      </c>
    </row>
    <row r="192" spans="1:16" x14ac:dyDescent="0.3">
      <c r="A192" s="123" t="s">
        <v>383</v>
      </c>
      <c r="B192" s="121" t="s">
        <v>384</v>
      </c>
      <c r="C192" s="121">
        <v>1</v>
      </c>
      <c r="D192" s="121">
        <v>0</v>
      </c>
      <c r="E192" s="124">
        <v>875442087</v>
      </c>
      <c r="F192" s="124">
        <v>1012164559</v>
      </c>
      <c r="G192" s="124">
        <v>257741348</v>
      </c>
      <c r="H192" s="124">
        <v>270639167</v>
      </c>
      <c r="I192" s="124">
        <v>737922</v>
      </c>
      <c r="J192" s="124">
        <v>206560</v>
      </c>
      <c r="K192" s="125">
        <v>0.84799999999999998</v>
      </c>
      <c r="L192" s="125">
        <v>0.70799999999999996</v>
      </c>
      <c r="M192" s="125">
        <v>0.77800000000000002</v>
      </c>
      <c r="N192" s="125">
        <v>0.52100000000000002</v>
      </c>
      <c r="O192" s="128">
        <v>0.92490000000000006</v>
      </c>
      <c r="P192" s="124">
        <v>1089</v>
      </c>
    </row>
    <row r="193" spans="1:16" x14ac:dyDescent="0.3">
      <c r="A193" s="123" t="s">
        <v>385</v>
      </c>
      <c r="B193" s="121" t="s">
        <v>386</v>
      </c>
      <c r="C193" s="121">
        <v>1</v>
      </c>
      <c r="D193" s="121">
        <v>0</v>
      </c>
      <c r="E193" s="124">
        <v>1188760461</v>
      </c>
      <c r="F193" s="124">
        <v>1466125130</v>
      </c>
      <c r="G193" s="124">
        <v>128175044</v>
      </c>
      <c r="H193" s="124">
        <v>123418245</v>
      </c>
      <c r="I193" s="124">
        <v>3190968</v>
      </c>
      <c r="J193" s="124">
        <v>296678</v>
      </c>
      <c r="K193" s="125">
        <v>3.67</v>
      </c>
      <c r="L193" s="125">
        <v>1.0169999999999999</v>
      </c>
      <c r="M193" s="125">
        <v>2.343</v>
      </c>
      <c r="N193" s="125">
        <v>0.105</v>
      </c>
      <c r="O193" s="128">
        <v>0.9375</v>
      </c>
      <c r="P193" s="124">
        <v>308</v>
      </c>
    </row>
    <row r="194" spans="1:16" x14ac:dyDescent="0.3">
      <c r="A194" s="123" t="s">
        <v>387</v>
      </c>
      <c r="B194" s="121" t="s">
        <v>388</v>
      </c>
      <c r="C194" s="121">
        <v>1</v>
      </c>
      <c r="D194" s="121">
        <v>0</v>
      </c>
      <c r="E194" s="124">
        <v>1346415170</v>
      </c>
      <c r="F194" s="124">
        <v>1679778646</v>
      </c>
      <c r="G194" s="124">
        <v>143028274</v>
      </c>
      <c r="H194" s="124">
        <v>150961535</v>
      </c>
      <c r="I194" s="124">
        <v>4156859</v>
      </c>
      <c r="J194" s="124">
        <v>403832</v>
      </c>
      <c r="K194" s="125">
        <v>4.7809999999999997</v>
      </c>
      <c r="L194" s="125">
        <v>1.3839999999999999</v>
      </c>
      <c r="M194" s="125">
        <v>3.0819999999999999</v>
      </c>
      <c r="N194" s="125">
        <v>0</v>
      </c>
      <c r="O194" s="128">
        <v>0.93049999999999999</v>
      </c>
      <c r="P194" s="124">
        <v>288</v>
      </c>
    </row>
    <row r="195" spans="1:16" x14ac:dyDescent="0.3">
      <c r="A195" s="123" t="s">
        <v>389</v>
      </c>
      <c r="B195" s="121" t="s">
        <v>390</v>
      </c>
      <c r="C195" s="121">
        <v>1</v>
      </c>
      <c r="D195" s="121">
        <v>0</v>
      </c>
      <c r="E195" s="124">
        <v>665191746</v>
      </c>
      <c r="F195" s="124">
        <v>739611059</v>
      </c>
      <c r="G195" s="124">
        <v>37430357</v>
      </c>
      <c r="H195" s="124">
        <v>35618507</v>
      </c>
      <c r="I195" s="124">
        <v>5053247</v>
      </c>
      <c r="J195" s="124">
        <v>256248</v>
      </c>
      <c r="K195" s="125">
        <v>5.8129999999999997</v>
      </c>
      <c r="L195" s="125">
        <v>0.878</v>
      </c>
      <c r="M195" s="125">
        <v>3.3450000000000002</v>
      </c>
      <c r="N195" s="125">
        <v>0</v>
      </c>
      <c r="O195" s="128">
        <v>0.93630000000000002</v>
      </c>
      <c r="P195" s="124">
        <v>113</v>
      </c>
    </row>
    <row r="196" spans="1:16" x14ac:dyDescent="0.3">
      <c r="A196" s="123" t="s">
        <v>391</v>
      </c>
      <c r="B196" s="121" t="s">
        <v>392</v>
      </c>
      <c r="C196" s="121">
        <v>1</v>
      </c>
      <c r="D196" s="121">
        <v>0</v>
      </c>
      <c r="E196" s="124">
        <v>459169449</v>
      </c>
      <c r="F196" s="124">
        <v>511238770</v>
      </c>
      <c r="G196" s="124">
        <v>23998938</v>
      </c>
      <c r="H196" s="124">
        <v>22167493</v>
      </c>
      <c r="I196" s="124">
        <v>5776239</v>
      </c>
      <c r="J196" s="124">
        <v>263898</v>
      </c>
      <c r="K196" s="125">
        <v>6.6440000000000001</v>
      </c>
      <c r="L196" s="125">
        <v>0.90500000000000003</v>
      </c>
      <c r="M196" s="125">
        <v>3.774</v>
      </c>
      <c r="N196" s="125">
        <v>0</v>
      </c>
      <c r="O196" s="128">
        <v>0.94199999999999995</v>
      </c>
      <c r="P196" s="124">
        <v>64</v>
      </c>
    </row>
    <row r="197" spans="1:16" x14ac:dyDescent="0.3">
      <c r="A197" s="123" t="s">
        <v>393</v>
      </c>
      <c r="B197" s="121" t="s">
        <v>394</v>
      </c>
      <c r="C197" s="121">
        <v>1</v>
      </c>
      <c r="D197" s="121">
        <v>0</v>
      </c>
      <c r="E197" s="124">
        <v>604134858</v>
      </c>
      <c r="F197" s="124">
        <v>674682143</v>
      </c>
      <c r="G197" s="124">
        <v>16773717</v>
      </c>
      <c r="H197" s="124">
        <v>17617884</v>
      </c>
      <c r="I197" s="124">
        <v>9990757</v>
      </c>
      <c r="J197" s="124">
        <v>268684</v>
      </c>
      <c r="K197" s="125">
        <v>11.492000000000001</v>
      </c>
      <c r="L197" s="125">
        <v>0.92100000000000004</v>
      </c>
      <c r="M197" s="125">
        <v>6.2060000000000004</v>
      </c>
      <c r="N197" s="125">
        <v>0</v>
      </c>
      <c r="O197" s="128">
        <v>0.93359999999999999</v>
      </c>
      <c r="P197" s="124">
        <v>55</v>
      </c>
    </row>
    <row r="198" spans="1:16" x14ac:dyDescent="0.3">
      <c r="A198" s="123" t="s">
        <v>395</v>
      </c>
      <c r="B198" s="121" t="s">
        <v>396</v>
      </c>
      <c r="C198" s="121">
        <v>1</v>
      </c>
      <c r="D198" s="121">
        <v>0</v>
      </c>
      <c r="E198" s="124">
        <v>425212073</v>
      </c>
      <c r="F198" s="124">
        <v>458877684</v>
      </c>
      <c r="G198" s="124">
        <v>21256734</v>
      </c>
      <c r="H198" s="124">
        <v>23201774</v>
      </c>
      <c r="I198" s="124">
        <v>3135070</v>
      </c>
      <c r="J198" s="124">
        <v>157654</v>
      </c>
      <c r="K198" s="125">
        <v>3.6059999999999999</v>
      </c>
      <c r="L198" s="125">
        <v>0.54</v>
      </c>
      <c r="M198" s="125">
        <v>2.073</v>
      </c>
      <c r="N198" s="125">
        <v>0.152</v>
      </c>
      <c r="O198" s="128">
        <v>0.91439999999999999</v>
      </c>
      <c r="P198" s="124">
        <v>126</v>
      </c>
    </row>
    <row r="199" spans="1:16" x14ac:dyDescent="0.3">
      <c r="A199" s="123" t="s">
        <v>397</v>
      </c>
      <c r="B199" s="121" t="s">
        <v>398</v>
      </c>
      <c r="C199" s="121">
        <v>1</v>
      </c>
      <c r="D199" s="121">
        <v>0</v>
      </c>
      <c r="E199" s="124">
        <v>319885315</v>
      </c>
      <c r="F199" s="124">
        <v>362159004</v>
      </c>
      <c r="G199" s="124">
        <v>117322082</v>
      </c>
      <c r="H199" s="124">
        <v>131629814</v>
      </c>
      <c r="I199" s="124">
        <v>483719</v>
      </c>
      <c r="J199" s="124">
        <v>176561</v>
      </c>
      <c r="K199" s="125">
        <v>0.55600000000000005</v>
      </c>
      <c r="L199" s="125">
        <v>0.60499999999999998</v>
      </c>
      <c r="M199" s="125">
        <v>0.57999999999999996</v>
      </c>
      <c r="N199" s="125">
        <v>0.68899999999999995</v>
      </c>
      <c r="O199" s="128">
        <v>0.94030000000000002</v>
      </c>
      <c r="P199" s="124">
        <v>621</v>
      </c>
    </row>
    <row r="200" spans="1:16" x14ac:dyDescent="0.3">
      <c r="A200" s="123" t="s">
        <v>399</v>
      </c>
      <c r="B200" s="121" t="s">
        <v>400</v>
      </c>
      <c r="C200" s="121">
        <v>1</v>
      </c>
      <c r="D200" s="121">
        <v>0</v>
      </c>
      <c r="E200" s="124">
        <v>420716756</v>
      </c>
      <c r="F200" s="124">
        <v>454763731</v>
      </c>
      <c r="G200" s="124">
        <v>193096077</v>
      </c>
      <c r="H200" s="124">
        <v>179343173</v>
      </c>
      <c r="I200" s="124">
        <v>479978</v>
      </c>
      <c r="J200" s="124">
        <v>196648</v>
      </c>
      <c r="K200" s="125">
        <v>0.55200000000000005</v>
      </c>
      <c r="L200" s="125">
        <v>0.67400000000000004</v>
      </c>
      <c r="M200" s="125">
        <v>0.61299999999999999</v>
      </c>
      <c r="N200" s="125">
        <v>0.623</v>
      </c>
      <c r="O200" s="128">
        <v>0.93089999999999995</v>
      </c>
      <c r="P200" s="124">
        <v>858</v>
      </c>
    </row>
    <row r="201" spans="1:16" x14ac:dyDescent="0.3">
      <c r="A201" s="123" t="s">
        <v>401</v>
      </c>
      <c r="B201" s="121" t="s">
        <v>402</v>
      </c>
      <c r="C201" s="121">
        <v>1</v>
      </c>
      <c r="D201" s="121">
        <v>0</v>
      </c>
      <c r="E201" s="124">
        <v>405472362</v>
      </c>
      <c r="F201" s="124">
        <v>440633001</v>
      </c>
      <c r="G201" s="124">
        <v>181345471</v>
      </c>
      <c r="H201" s="124">
        <v>181736553</v>
      </c>
      <c r="I201" s="124">
        <v>314303</v>
      </c>
      <c r="J201" s="124">
        <v>134874</v>
      </c>
      <c r="K201" s="125">
        <v>0.36099999999999999</v>
      </c>
      <c r="L201" s="125">
        <v>0.46200000000000002</v>
      </c>
      <c r="M201" s="125">
        <v>0.41099999999999998</v>
      </c>
      <c r="N201" s="125">
        <v>0.90800000000000003</v>
      </c>
      <c r="O201" s="128">
        <v>0.91400000000000003</v>
      </c>
      <c r="P201" s="124">
        <v>1084</v>
      </c>
    </row>
    <row r="202" spans="1:16" x14ac:dyDescent="0.3">
      <c r="A202" s="123" t="s">
        <v>403</v>
      </c>
      <c r="B202" s="121" t="s">
        <v>404</v>
      </c>
      <c r="C202" s="121">
        <v>1</v>
      </c>
      <c r="D202" s="121">
        <v>0</v>
      </c>
      <c r="E202" s="124">
        <v>352584407</v>
      </c>
      <c r="F202" s="124">
        <v>384603163</v>
      </c>
      <c r="G202" s="124">
        <v>182865162</v>
      </c>
      <c r="H202" s="124">
        <v>164834070</v>
      </c>
      <c r="I202" s="124">
        <v>306395</v>
      </c>
      <c r="J202" s="124">
        <v>137019</v>
      </c>
      <c r="K202" s="125">
        <v>0.35199999999999998</v>
      </c>
      <c r="L202" s="125">
        <v>0.46899999999999997</v>
      </c>
      <c r="M202" s="125">
        <v>0.41</v>
      </c>
      <c r="N202" s="125">
        <v>0.90900000000000003</v>
      </c>
      <c r="O202" s="128">
        <v>0.93369999999999997</v>
      </c>
      <c r="P202" s="124">
        <v>1057</v>
      </c>
    </row>
    <row r="203" spans="1:16" x14ac:dyDescent="0.3">
      <c r="A203" s="123" t="s">
        <v>405</v>
      </c>
      <c r="B203" s="121" t="s">
        <v>406</v>
      </c>
      <c r="C203" s="121">
        <v>1</v>
      </c>
      <c r="D203" s="121">
        <v>0</v>
      </c>
      <c r="E203" s="124">
        <v>371504605</v>
      </c>
      <c r="F203" s="124">
        <v>413628252</v>
      </c>
      <c r="G203" s="124">
        <v>98478233</v>
      </c>
      <c r="H203" s="124">
        <v>105699632</v>
      </c>
      <c r="I203" s="124">
        <v>465126</v>
      </c>
      <c r="J203" s="124">
        <v>120958</v>
      </c>
      <c r="K203" s="125">
        <v>0.53500000000000003</v>
      </c>
      <c r="L203" s="125">
        <v>0.41399999999999998</v>
      </c>
      <c r="M203" s="125">
        <v>0.47399999999999998</v>
      </c>
      <c r="N203" s="125">
        <v>0.82599999999999996</v>
      </c>
      <c r="O203" s="128">
        <v>0.92559999999999998</v>
      </c>
      <c r="P203" s="124">
        <v>771</v>
      </c>
    </row>
    <row r="204" spans="1:16" x14ac:dyDescent="0.3">
      <c r="A204" s="123" t="s">
        <v>407</v>
      </c>
      <c r="B204" s="121" t="s">
        <v>408</v>
      </c>
      <c r="C204" s="121">
        <v>1</v>
      </c>
      <c r="D204" s="121">
        <v>0</v>
      </c>
      <c r="E204" s="124">
        <v>541530738</v>
      </c>
      <c r="F204" s="124">
        <v>621358306</v>
      </c>
      <c r="G204" s="124">
        <v>99828395</v>
      </c>
      <c r="H204" s="124">
        <v>106600331</v>
      </c>
      <c r="I204" s="124">
        <v>945438</v>
      </c>
      <c r="J204" s="124">
        <v>167828</v>
      </c>
      <c r="K204" s="125">
        <v>1.087</v>
      </c>
      <c r="L204" s="125">
        <v>0.57499999999999996</v>
      </c>
      <c r="M204" s="125">
        <v>0.83</v>
      </c>
      <c r="N204" s="125">
        <v>0.51300000000000001</v>
      </c>
      <c r="O204" s="128">
        <v>0.94120000000000004</v>
      </c>
      <c r="P204" s="124">
        <v>491</v>
      </c>
    </row>
    <row r="205" spans="1:16" x14ac:dyDescent="0.3">
      <c r="A205" s="123" t="s">
        <v>409</v>
      </c>
      <c r="B205" s="121" t="s">
        <v>410</v>
      </c>
      <c r="C205" s="121">
        <v>1</v>
      </c>
      <c r="D205" s="121">
        <v>0</v>
      </c>
      <c r="E205" s="124">
        <v>118977412</v>
      </c>
      <c r="F205" s="124">
        <v>128904776</v>
      </c>
      <c r="G205" s="124">
        <v>33993543</v>
      </c>
      <c r="H205" s="124">
        <v>37124721</v>
      </c>
      <c r="I205" s="124">
        <v>655772</v>
      </c>
      <c r="J205" s="124">
        <v>188143</v>
      </c>
      <c r="K205" s="125">
        <v>0.754</v>
      </c>
      <c r="L205" s="125">
        <v>0.64500000000000002</v>
      </c>
      <c r="M205" s="125">
        <v>0.69899999999999995</v>
      </c>
      <c r="N205" s="125">
        <v>0.59799999999999998</v>
      </c>
      <c r="O205" s="128">
        <v>0.94699999999999995</v>
      </c>
      <c r="P205" s="124">
        <v>165</v>
      </c>
    </row>
    <row r="206" spans="1:16" x14ac:dyDescent="0.3">
      <c r="A206" s="123" t="s">
        <v>411</v>
      </c>
      <c r="B206" s="121" t="s">
        <v>412</v>
      </c>
      <c r="C206" s="121">
        <v>1</v>
      </c>
      <c r="D206" s="121">
        <v>0</v>
      </c>
      <c r="E206" s="124">
        <v>2161944434</v>
      </c>
      <c r="F206" s="124">
        <v>2320481017</v>
      </c>
      <c r="G206" s="124">
        <v>74381949</v>
      </c>
      <c r="H206" s="124">
        <v>85357640</v>
      </c>
      <c r="I206" s="124">
        <v>10050281</v>
      </c>
      <c r="J206" s="124">
        <v>358160</v>
      </c>
      <c r="K206" s="125">
        <v>11.561</v>
      </c>
      <c r="L206" s="125">
        <v>1.228</v>
      </c>
      <c r="M206" s="125">
        <v>6.3940000000000001</v>
      </c>
      <c r="N206" s="125">
        <v>0</v>
      </c>
      <c r="O206" s="128">
        <v>0.9254</v>
      </c>
      <c r="P206" s="124">
        <v>219</v>
      </c>
    </row>
    <row r="207" spans="1:16" x14ac:dyDescent="0.3">
      <c r="A207" s="123" t="s">
        <v>413</v>
      </c>
      <c r="B207" s="121" t="s">
        <v>414</v>
      </c>
      <c r="C207" s="121">
        <v>1</v>
      </c>
      <c r="D207" s="121">
        <v>0</v>
      </c>
      <c r="E207" s="124">
        <v>436737238</v>
      </c>
      <c r="F207" s="124">
        <v>479486373</v>
      </c>
      <c r="G207" s="124">
        <v>176798220</v>
      </c>
      <c r="H207" s="124">
        <v>175976338</v>
      </c>
      <c r="I207" s="124">
        <v>379231</v>
      </c>
      <c r="J207" s="124">
        <v>145675</v>
      </c>
      <c r="K207" s="125">
        <v>0.436</v>
      </c>
      <c r="L207" s="125">
        <v>0.499</v>
      </c>
      <c r="M207" s="125">
        <v>0.46700000000000003</v>
      </c>
      <c r="N207" s="125">
        <v>0.83499999999999996</v>
      </c>
      <c r="O207" s="128">
        <v>0.92649999999999999</v>
      </c>
      <c r="P207" s="124">
        <v>1014</v>
      </c>
    </row>
    <row r="208" spans="1:16" x14ac:dyDescent="0.3">
      <c r="A208" s="123" t="s">
        <v>415</v>
      </c>
      <c r="B208" s="121" t="s">
        <v>416</v>
      </c>
      <c r="C208" s="121">
        <v>1</v>
      </c>
      <c r="D208" s="121">
        <v>1</v>
      </c>
      <c r="E208" s="124">
        <v>538206740</v>
      </c>
      <c r="F208" s="124">
        <v>586517846</v>
      </c>
      <c r="G208" s="124">
        <v>284531069</v>
      </c>
      <c r="H208" s="124">
        <v>303726734</v>
      </c>
      <c r="I208" s="124">
        <v>220447</v>
      </c>
      <c r="J208" s="124">
        <v>115299</v>
      </c>
      <c r="K208" s="125">
        <v>0.253</v>
      </c>
      <c r="L208" s="125">
        <v>0.39500000000000002</v>
      </c>
      <c r="M208" s="125">
        <v>0.32300000000000001</v>
      </c>
      <c r="N208" s="125">
        <v>0.93</v>
      </c>
      <c r="O208" s="128">
        <v>0.92110000000000003</v>
      </c>
      <c r="P208" s="124">
        <v>2035</v>
      </c>
    </row>
    <row r="209" spans="1:16" x14ac:dyDescent="0.3">
      <c r="A209" s="123" t="s">
        <v>417</v>
      </c>
      <c r="B209" s="121" t="s">
        <v>418</v>
      </c>
      <c r="C209" s="121">
        <v>1</v>
      </c>
      <c r="D209" s="121">
        <v>0</v>
      </c>
      <c r="E209" s="124">
        <v>728578026</v>
      </c>
      <c r="F209" s="124">
        <v>776112430</v>
      </c>
      <c r="G209" s="124">
        <v>279777294</v>
      </c>
      <c r="H209" s="124">
        <v>288056724</v>
      </c>
      <c r="I209" s="124">
        <v>353711</v>
      </c>
      <c r="J209" s="124">
        <v>133482</v>
      </c>
      <c r="K209" s="125">
        <v>0.40600000000000003</v>
      </c>
      <c r="L209" s="125">
        <v>0.45700000000000002</v>
      </c>
      <c r="M209" s="125">
        <v>0.43099999999999999</v>
      </c>
      <c r="N209" s="125">
        <v>0.84</v>
      </c>
      <c r="O209" s="128">
        <v>0.93159999999999998</v>
      </c>
      <c r="P209" s="124">
        <v>1750</v>
      </c>
    </row>
    <row r="210" spans="1:16" x14ac:dyDescent="0.3">
      <c r="A210" s="123" t="s">
        <v>419</v>
      </c>
      <c r="B210" s="121" t="s">
        <v>420</v>
      </c>
      <c r="C210" s="121">
        <v>1</v>
      </c>
      <c r="D210" s="121">
        <v>0</v>
      </c>
      <c r="E210" s="124">
        <v>666079074</v>
      </c>
      <c r="F210" s="124">
        <v>737117123</v>
      </c>
      <c r="G210" s="124">
        <v>101418742</v>
      </c>
      <c r="H210" s="124">
        <v>99297216</v>
      </c>
      <c r="I210" s="124">
        <v>1304085</v>
      </c>
      <c r="J210" s="124">
        <v>184567</v>
      </c>
      <c r="K210" s="125">
        <v>1.5</v>
      </c>
      <c r="L210" s="125">
        <v>0.63200000000000001</v>
      </c>
      <c r="M210" s="125">
        <v>1.0660000000000001</v>
      </c>
      <c r="N210" s="125">
        <v>0.38500000000000001</v>
      </c>
      <c r="O210" s="128">
        <v>0.93220000000000003</v>
      </c>
      <c r="P210" s="124">
        <v>451</v>
      </c>
    </row>
    <row r="211" spans="1:16" x14ac:dyDescent="0.3">
      <c r="A211" s="123" t="s">
        <v>421</v>
      </c>
      <c r="B211" s="121" t="s">
        <v>422</v>
      </c>
      <c r="C211" s="121">
        <v>1</v>
      </c>
      <c r="D211" s="121">
        <v>0</v>
      </c>
      <c r="E211" s="124">
        <v>834368747</v>
      </c>
      <c r="F211" s="124">
        <v>899184617</v>
      </c>
      <c r="G211" s="124">
        <v>239432122</v>
      </c>
      <c r="H211" s="124">
        <v>250308564</v>
      </c>
      <c r="I211" s="124">
        <v>225370</v>
      </c>
      <c r="J211" s="124">
        <v>63668</v>
      </c>
      <c r="K211" s="125">
        <v>0.25900000000000001</v>
      </c>
      <c r="L211" s="125">
        <v>0.218</v>
      </c>
      <c r="M211" s="125">
        <v>0.23799999999999999</v>
      </c>
      <c r="N211" s="125">
        <v>0.93</v>
      </c>
      <c r="O211" s="128">
        <v>0.92320000000000002</v>
      </c>
      <c r="P211" s="124">
        <v>3489</v>
      </c>
    </row>
    <row r="212" spans="1:16" x14ac:dyDescent="0.3">
      <c r="A212" s="123" t="s">
        <v>423</v>
      </c>
      <c r="B212" s="121" t="s">
        <v>424</v>
      </c>
      <c r="C212" s="121">
        <v>1</v>
      </c>
      <c r="D212" s="121">
        <v>0</v>
      </c>
      <c r="E212" s="124">
        <v>824222202</v>
      </c>
      <c r="F212" s="124">
        <v>911246649</v>
      </c>
      <c r="G212" s="124">
        <v>215168062</v>
      </c>
      <c r="H212" s="124">
        <v>219221159</v>
      </c>
      <c r="I212" s="124">
        <v>562733</v>
      </c>
      <c r="J212" s="124">
        <v>140852</v>
      </c>
      <c r="K212" s="125">
        <v>0.64700000000000002</v>
      </c>
      <c r="L212" s="125">
        <v>0.48299999999999998</v>
      </c>
      <c r="M212" s="125">
        <v>0.56399999999999995</v>
      </c>
      <c r="N212" s="125">
        <v>0.67700000000000005</v>
      </c>
      <c r="O212" s="128">
        <v>0.93179999999999996</v>
      </c>
      <c r="P212" s="124">
        <v>1316</v>
      </c>
    </row>
    <row r="213" spans="1:16" x14ac:dyDescent="0.3">
      <c r="A213" s="123" t="s">
        <v>425</v>
      </c>
      <c r="B213" s="121" t="s">
        <v>426</v>
      </c>
      <c r="C213" s="121">
        <v>1</v>
      </c>
      <c r="D213" s="121">
        <v>0</v>
      </c>
      <c r="E213" s="124">
        <v>1152577065</v>
      </c>
      <c r="F213" s="124">
        <v>1322257766</v>
      </c>
      <c r="G213" s="124">
        <v>189195622</v>
      </c>
      <c r="H213" s="124">
        <v>184810976</v>
      </c>
      <c r="I213" s="124">
        <v>1349419</v>
      </c>
      <c r="J213" s="124">
        <v>201538</v>
      </c>
      <c r="K213" s="125">
        <v>1.552</v>
      </c>
      <c r="L213" s="125">
        <v>0.69099999999999995</v>
      </c>
      <c r="M213" s="125">
        <v>1.121</v>
      </c>
      <c r="N213" s="125">
        <v>0.36299999999999999</v>
      </c>
      <c r="O213" s="128">
        <v>0.92810000000000004</v>
      </c>
      <c r="P213" s="124">
        <v>804</v>
      </c>
    </row>
    <row r="214" spans="1:16" x14ac:dyDescent="0.3">
      <c r="A214" s="123" t="s">
        <v>427</v>
      </c>
      <c r="B214" s="121" t="s">
        <v>428</v>
      </c>
      <c r="C214" s="121">
        <v>1</v>
      </c>
      <c r="D214" s="121">
        <v>0</v>
      </c>
      <c r="E214" s="124">
        <v>541531738</v>
      </c>
      <c r="F214" s="124">
        <v>597922943</v>
      </c>
      <c r="G214" s="124">
        <v>93935410</v>
      </c>
      <c r="H214" s="124">
        <v>89264216</v>
      </c>
      <c r="I214" s="124">
        <v>996026</v>
      </c>
      <c r="J214" s="124">
        <v>156056</v>
      </c>
      <c r="K214" s="125">
        <v>1.145</v>
      </c>
      <c r="L214" s="125">
        <v>0.53500000000000003</v>
      </c>
      <c r="M214" s="125">
        <v>0.83899999999999997</v>
      </c>
      <c r="N214" s="125">
        <v>0.50800000000000001</v>
      </c>
      <c r="O214" s="128">
        <v>0.93879999999999997</v>
      </c>
      <c r="P214" s="124">
        <v>485</v>
      </c>
    </row>
    <row r="215" spans="1:16" x14ac:dyDescent="0.3">
      <c r="A215" s="123" t="s">
        <v>429</v>
      </c>
      <c r="B215" s="121" t="s">
        <v>430</v>
      </c>
      <c r="C215" s="121">
        <v>1</v>
      </c>
      <c r="D215" s="121">
        <v>0</v>
      </c>
      <c r="E215" s="124">
        <v>366461388</v>
      </c>
      <c r="F215" s="124">
        <v>410892072</v>
      </c>
      <c r="G215" s="124">
        <v>95833547</v>
      </c>
      <c r="H215" s="124">
        <v>96158310</v>
      </c>
      <c r="I215" s="124">
        <v>873430</v>
      </c>
      <c r="J215" s="124">
        <v>215721</v>
      </c>
      <c r="K215" s="125">
        <v>1.004</v>
      </c>
      <c r="L215" s="125">
        <v>0.73899999999999999</v>
      </c>
      <c r="M215" s="125">
        <v>0.871</v>
      </c>
      <c r="N215" s="125">
        <v>0.46400000000000002</v>
      </c>
      <c r="O215" s="128">
        <v>0.93869999999999998</v>
      </c>
      <c r="P215" s="124">
        <v>408</v>
      </c>
    </row>
    <row r="216" spans="1:16" x14ac:dyDescent="0.3">
      <c r="A216" s="123" t="s">
        <v>431</v>
      </c>
      <c r="B216" s="121" t="s">
        <v>432</v>
      </c>
      <c r="C216" s="121">
        <v>1</v>
      </c>
      <c r="D216" s="121">
        <v>0</v>
      </c>
      <c r="E216" s="124">
        <v>420508067</v>
      </c>
      <c r="F216" s="124">
        <v>459599091</v>
      </c>
      <c r="G216" s="124">
        <v>63147289</v>
      </c>
      <c r="H216" s="124">
        <v>64002615</v>
      </c>
      <c r="I216" s="124">
        <v>1122585</v>
      </c>
      <c r="J216" s="124">
        <v>162181</v>
      </c>
      <c r="K216" s="125">
        <v>1.2909999999999999</v>
      </c>
      <c r="L216" s="125">
        <v>0.55600000000000005</v>
      </c>
      <c r="M216" s="125">
        <v>0.92300000000000004</v>
      </c>
      <c r="N216" s="125">
        <v>0.46300000000000002</v>
      </c>
      <c r="O216" s="128">
        <v>0.92269999999999996</v>
      </c>
      <c r="P216" s="124">
        <v>337</v>
      </c>
    </row>
    <row r="217" spans="1:16" x14ac:dyDescent="0.3">
      <c r="A217" s="123" t="s">
        <v>433</v>
      </c>
      <c r="B217" s="121" t="s">
        <v>434</v>
      </c>
      <c r="C217" s="121">
        <v>1</v>
      </c>
      <c r="D217" s="121">
        <v>0</v>
      </c>
      <c r="E217" s="124">
        <v>468126502</v>
      </c>
      <c r="F217" s="124">
        <v>511603069</v>
      </c>
      <c r="G217" s="124">
        <v>71111139</v>
      </c>
      <c r="H217" s="124">
        <v>69688434</v>
      </c>
      <c r="I217" s="124">
        <v>931301</v>
      </c>
      <c r="J217" s="124">
        <v>132487</v>
      </c>
      <c r="K217" s="125">
        <v>1.071</v>
      </c>
      <c r="L217" s="125">
        <v>0.45400000000000001</v>
      </c>
      <c r="M217" s="125">
        <v>0.76200000000000001</v>
      </c>
      <c r="N217" s="125">
        <v>0.55700000000000005</v>
      </c>
      <c r="O217" s="128">
        <v>0.92810000000000004</v>
      </c>
      <c r="P217" s="124">
        <v>462</v>
      </c>
    </row>
    <row r="218" spans="1:16" x14ac:dyDescent="0.3">
      <c r="A218" s="123" t="s">
        <v>435</v>
      </c>
      <c r="B218" s="121" t="s">
        <v>436</v>
      </c>
      <c r="C218" s="121">
        <v>1</v>
      </c>
      <c r="D218" s="121">
        <v>0</v>
      </c>
      <c r="E218" s="124">
        <v>1685443863</v>
      </c>
      <c r="F218" s="124">
        <v>1753490458</v>
      </c>
      <c r="G218" s="124">
        <v>565666937</v>
      </c>
      <c r="H218" s="124">
        <v>567015150</v>
      </c>
      <c r="I218" s="124">
        <v>382869</v>
      </c>
      <c r="J218" s="124">
        <v>126105</v>
      </c>
      <c r="K218" s="125">
        <v>0.44</v>
      </c>
      <c r="L218" s="125">
        <v>0.432</v>
      </c>
      <c r="M218" s="125">
        <v>0.436</v>
      </c>
      <c r="N218" s="125">
        <v>0.875</v>
      </c>
      <c r="O218" s="128">
        <v>0.86509999999999998</v>
      </c>
      <c r="P218" s="124">
        <v>4018</v>
      </c>
    </row>
    <row r="219" spans="1:16" x14ac:dyDescent="0.3">
      <c r="A219" s="123" t="s">
        <v>437</v>
      </c>
      <c r="B219" s="121" t="s">
        <v>438</v>
      </c>
      <c r="C219" s="121">
        <v>1</v>
      </c>
      <c r="D219" s="121">
        <v>0</v>
      </c>
      <c r="E219" s="124">
        <v>896660371</v>
      </c>
      <c r="F219" s="124">
        <v>908771025</v>
      </c>
      <c r="G219" s="124">
        <v>263346940</v>
      </c>
      <c r="H219" s="124">
        <v>273190309</v>
      </c>
      <c r="I219" s="124">
        <v>257624</v>
      </c>
      <c r="J219" s="124">
        <v>76560</v>
      </c>
      <c r="K219" s="125">
        <v>0.29599999999999999</v>
      </c>
      <c r="L219" s="125">
        <v>0.26200000000000001</v>
      </c>
      <c r="M219" s="125">
        <v>0.27900000000000003</v>
      </c>
      <c r="N219" s="125">
        <v>0.93</v>
      </c>
      <c r="O219" s="128">
        <v>0.92710000000000004</v>
      </c>
      <c r="P219" s="124">
        <v>3000</v>
      </c>
    </row>
    <row r="220" spans="1:16" x14ac:dyDescent="0.3">
      <c r="A220" s="123" t="s">
        <v>439</v>
      </c>
      <c r="B220" s="121" t="s">
        <v>440</v>
      </c>
      <c r="C220" s="121">
        <v>1</v>
      </c>
      <c r="D220" s="121">
        <v>0</v>
      </c>
      <c r="E220" s="124">
        <v>211477351</v>
      </c>
      <c r="F220" s="124">
        <v>222189050</v>
      </c>
      <c r="G220" s="124">
        <v>71183748</v>
      </c>
      <c r="H220" s="124">
        <v>77879474</v>
      </c>
      <c r="I220" s="124">
        <v>453625</v>
      </c>
      <c r="J220" s="124">
        <v>155923</v>
      </c>
      <c r="K220" s="125">
        <v>0.52100000000000002</v>
      </c>
      <c r="L220" s="125">
        <v>0.53400000000000003</v>
      </c>
      <c r="M220" s="125">
        <v>0.52700000000000002</v>
      </c>
      <c r="N220" s="125">
        <v>0.75800000000000001</v>
      </c>
      <c r="O220" s="128">
        <v>0.93459999999999999</v>
      </c>
      <c r="P220" s="124">
        <v>449</v>
      </c>
    </row>
    <row r="221" spans="1:16" x14ac:dyDescent="0.3">
      <c r="A221" s="123" t="s">
        <v>441</v>
      </c>
      <c r="B221" s="121" t="s">
        <v>442</v>
      </c>
      <c r="C221" s="121">
        <v>1</v>
      </c>
      <c r="D221" s="121">
        <v>0</v>
      </c>
      <c r="E221" s="124">
        <v>247432846</v>
      </c>
      <c r="F221" s="124">
        <v>255484393</v>
      </c>
      <c r="G221" s="124">
        <v>46960989</v>
      </c>
      <c r="H221" s="124">
        <v>50325649</v>
      </c>
      <c r="I221" s="124">
        <v>617834</v>
      </c>
      <c r="J221" s="124">
        <v>119516</v>
      </c>
      <c r="K221" s="125">
        <v>0.71</v>
      </c>
      <c r="L221" s="125">
        <v>0.40899999999999997</v>
      </c>
      <c r="M221" s="125">
        <v>0.55900000000000005</v>
      </c>
      <c r="N221" s="125">
        <v>0.68300000000000005</v>
      </c>
      <c r="O221" s="128">
        <v>0.93089999999999995</v>
      </c>
      <c r="P221" s="124">
        <v>320</v>
      </c>
    </row>
    <row r="222" spans="1:16" x14ac:dyDescent="0.3">
      <c r="A222" s="123" t="s">
        <v>443</v>
      </c>
      <c r="B222" s="121" t="s">
        <v>444</v>
      </c>
      <c r="C222" s="121">
        <v>1</v>
      </c>
      <c r="D222" s="121">
        <v>0</v>
      </c>
      <c r="E222" s="124">
        <v>610666313</v>
      </c>
      <c r="F222" s="124">
        <v>637801403</v>
      </c>
      <c r="G222" s="124">
        <v>190089638</v>
      </c>
      <c r="H222" s="124">
        <v>203804183</v>
      </c>
      <c r="I222" s="124">
        <v>440532</v>
      </c>
      <c r="J222" s="124">
        <v>138988</v>
      </c>
      <c r="K222" s="125">
        <v>0.50600000000000001</v>
      </c>
      <c r="L222" s="125">
        <v>0.47599999999999998</v>
      </c>
      <c r="M222" s="125">
        <v>0.49099999999999999</v>
      </c>
      <c r="N222" s="125">
        <v>0.80500000000000005</v>
      </c>
      <c r="O222" s="128">
        <v>0.94489999999999996</v>
      </c>
      <c r="P222" s="124">
        <v>1243</v>
      </c>
    </row>
    <row r="223" spans="1:16" x14ac:dyDescent="0.3">
      <c r="A223" s="123" t="s">
        <v>445</v>
      </c>
      <c r="B223" s="121" t="s">
        <v>446</v>
      </c>
      <c r="C223" s="121">
        <v>1</v>
      </c>
      <c r="D223" s="121">
        <v>0</v>
      </c>
      <c r="E223" s="124">
        <v>718731902</v>
      </c>
      <c r="F223" s="124">
        <v>786020073</v>
      </c>
      <c r="G223" s="124">
        <v>153273479</v>
      </c>
      <c r="H223" s="124">
        <v>157788517</v>
      </c>
      <c r="I223" s="124">
        <v>606754</v>
      </c>
      <c r="J223" s="124">
        <v>125428</v>
      </c>
      <c r="K223" s="125">
        <v>0.69699999999999995</v>
      </c>
      <c r="L223" s="125">
        <v>0.43</v>
      </c>
      <c r="M223" s="125">
        <v>0.56299999999999994</v>
      </c>
      <c r="N223" s="125">
        <v>0.71099999999999997</v>
      </c>
      <c r="O223" s="128">
        <v>0.9345</v>
      </c>
      <c r="P223" s="124">
        <v>1016</v>
      </c>
    </row>
    <row r="224" spans="1:16" x14ac:dyDescent="0.3">
      <c r="A224" s="123" t="s">
        <v>447</v>
      </c>
      <c r="B224" s="121" t="s">
        <v>448</v>
      </c>
      <c r="C224" s="121">
        <v>1</v>
      </c>
      <c r="D224" s="121">
        <v>0</v>
      </c>
      <c r="E224" s="124">
        <v>561048575</v>
      </c>
      <c r="F224" s="124">
        <v>585627870</v>
      </c>
      <c r="G224" s="124">
        <v>122184846</v>
      </c>
      <c r="H224" s="124">
        <v>126443423</v>
      </c>
      <c r="I224" s="124">
        <v>563200</v>
      </c>
      <c r="J224" s="124">
        <v>122116</v>
      </c>
      <c r="K224" s="125">
        <v>0.64700000000000002</v>
      </c>
      <c r="L224" s="125">
        <v>0.41799999999999998</v>
      </c>
      <c r="M224" s="125">
        <v>0.53200000000000003</v>
      </c>
      <c r="N224" s="125">
        <v>0.71599999999999997</v>
      </c>
      <c r="O224" s="128">
        <v>0.94040000000000001</v>
      </c>
      <c r="P224" s="124">
        <v>841</v>
      </c>
    </row>
    <row r="225" spans="1:16" x14ac:dyDescent="0.3">
      <c r="A225" s="123" t="s">
        <v>449</v>
      </c>
      <c r="B225" s="121" t="s">
        <v>450</v>
      </c>
      <c r="C225" s="121">
        <v>1</v>
      </c>
      <c r="D225" s="121">
        <v>0</v>
      </c>
      <c r="E225" s="124">
        <v>484899588</v>
      </c>
      <c r="F225" s="124">
        <v>555644242</v>
      </c>
      <c r="G225" s="124">
        <v>213351477</v>
      </c>
      <c r="H225" s="124">
        <v>212309395</v>
      </c>
      <c r="I225" s="124">
        <v>507582</v>
      </c>
      <c r="J225" s="124">
        <v>207131</v>
      </c>
      <c r="K225" s="125">
        <v>0.58299999999999996</v>
      </c>
      <c r="L225" s="125">
        <v>0.71</v>
      </c>
      <c r="M225" s="125">
        <v>0.64600000000000002</v>
      </c>
      <c r="N225" s="125">
        <v>0.60299999999999998</v>
      </c>
      <c r="O225" s="128">
        <v>0.9476</v>
      </c>
      <c r="P225" s="124">
        <v>876</v>
      </c>
    </row>
    <row r="226" spans="1:16" x14ac:dyDescent="0.3">
      <c r="A226" s="123" t="s">
        <v>451</v>
      </c>
      <c r="B226" s="121" t="s">
        <v>452</v>
      </c>
      <c r="C226" s="121">
        <v>1</v>
      </c>
      <c r="D226" s="121">
        <v>0</v>
      </c>
      <c r="E226" s="124">
        <v>418497570</v>
      </c>
      <c r="F226" s="124">
        <v>493622459</v>
      </c>
      <c r="G226" s="124">
        <v>164168581</v>
      </c>
      <c r="H226" s="124">
        <v>171589700</v>
      </c>
      <c r="I226" s="124">
        <v>499518</v>
      </c>
      <c r="J226" s="124">
        <v>183876</v>
      </c>
      <c r="K226" s="125">
        <v>0.57399999999999995</v>
      </c>
      <c r="L226" s="125">
        <v>0.63</v>
      </c>
      <c r="M226" s="125">
        <v>0.60199999999999998</v>
      </c>
      <c r="N226" s="125">
        <v>0.63</v>
      </c>
      <c r="O226" s="128">
        <v>0.94569999999999999</v>
      </c>
      <c r="P226" s="124">
        <v>770</v>
      </c>
    </row>
    <row r="227" spans="1:16" x14ac:dyDescent="0.3">
      <c r="A227" s="123" t="s">
        <v>453</v>
      </c>
      <c r="B227" s="121" t="s">
        <v>454</v>
      </c>
      <c r="C227" s="121">
        <v>1</v>
      </c>
      <c r="D227" s="121">
        <v>0</v>
      </c>
      <c r="E227" s="124">
        <v>751795418</v>
      </c>
      <c r="F227" s="124">
        <v>851897173</v>
      </c>
      <c r="G227" s="124">
        <v>227449785</v>
      </c>
      <c r="H227" s="124">
        <v>239027760</v>
      </c>
      <c r="I227" s="124">
        <v>748689</v>
      </c>
      <c r="J227" s="124">
        <v>217776</v>
      </c>
      <c r="K227" s="125">
        <v>0.86099999999999999</v>
      </c>
      <c r="L227" s="125">
        <v>0.746</v>
      </c>
      <c r="M227" s="125">
        <v>0.80300000000000005</v>
      </c>
      <c r="N227" s="125">
        <v>0.50600000000000001</v>
      </c>
      <c r="O227" s="128">
        <v>0.93110000000000004</v>
      </c>
      <c r="P227" s="124">
        <v>853</v>
      </c>
    </row>
    <row r="228" spans="1:16" x14ac:dyDescent="0.3">
      <c r="A228" s="123" t="s">
        <v>455</v>
      </c>
      <c r="B228" s="121" t="s">
        <v>456</v>
      </c>
      <c r="C228" s="121">
        <v>1</v>
      </c>
      <c r="D228" s="121">
        <v>0</v>
      </c>
      <c r="E228" s="124">
        <v>955785420</v>
      </c>
      <c r="F228" s="124">
        <v>1082515467</v>
      </c>
      <c r="G228" s="124">
        <v>336255907</v>
      </c>
      <c r="H228" s="124">
        <v>332500823</v>
      </c>
      <c r="I228" s="124">
        <v>645031</v>
      </c>
      <c r="J228" s="124">
        <v>210443</v>
      </c>
      <c r="K228" s="125">
        <v>0.74199999999999999</v>
      </c>
      <c r="L228" s="125">
        <v>0.72099999999999997</v>
      </c>
      <c r="M228" s="125">
        <v>0.73099999999999998</v>
      </c>
      <c r="N228" s="125">
        <v>0.55000000000000004</v>
      </c>
      <c r="O228" s="128">
        <v>0.93940000000000001</v>
      </c>
      <c r="P228" s="124">
        <v>1336</v>
      </c>
    </row>
    <row r="229" spans="1:16" x14ac:dyDescent="0.3">
      <c r="A229" s="123" t="s">
        <v>457</v>
      </c>
      <c r="B229" s="121" t="s">
        <v>458</v>
      </c>
      <c r="C229" s="121">
        <v>1</v>
      </c>
      <c r="D229" s="121">
        <v>0</v>
      </c>
      <c r="E229" s="124">
        <v>176605170</v>
      </c>
      <c r="F229" s="124">
        <v>194317074</v>
      </c>
      <c r="G229" s="124">
        <v>71242991</v>
      </c>
      <c r="H229" s="124">
        <v>75539703</v>
      </c>
      <c r="I229" s="124">
        <v>273945</v>
      </c>
      <c r="J229" s="124">
        <v>108406</v>
      </c>
      <c r="K229" s="125">
        <v>0.315</v>
      </c>
      <c r="L229" s="125">
        <v>0.371</v>
      </c>
      <c r="M229" s="125">
        <v>0.34200000000000003</v>
      </c>
      <c r="N229" s="125">
        <v>0.93</v>
      </c>
      <c r="O229" s="128">
        <v>0.93369999999999997</v>
      </c>
      <c r="P229" s="124">
        <v>535</v>
      </c>
    </row>
    <row r="230" spans="1:16" x14ac:dyDescent="0.3">
      <c r="A230" s="123" t="s">
        <v>459</v>
      </c>
      <c r="B230" s="121" t="s">
        <v>460</v>
      </c>
      <c r="C230" s="121">
        <v>1</v>
      </c>
      <c r="D230" s="121">
        <v>0</v>
      </c>
      <c r="E230" s="124">
        <v>537363514</v>
      </c>
      <c r="F230" s="124">
        <v>648830808</v>
      </c>
      <c r="G230" s="124">
        <v>220545218</v>
      </c>
      <c r="H230" s="124">
        <v>225579791</v>
      </c>
      <c r="I230" s="124">
        <v>393300</v>
      </c>
      <c r="J230" s="124">
        <v>147919</v>
      </c>
      <c r="K230" s="125">
        <v>0.45200000000000001</v>
      </c>
      <c r="L230" s="125">
        <v>0.50700000000000001</v>
      </c>
      <c r="M230" s="125">
        <v>0.47899999999999998</v>
      </c>
      <c r="N230" s="125">
        <v>0.78100000000000003</v>
      </c>
      <c r="O230" s="128">
        <v>0.91979999999999995</v>
      </c>
      <c r="P230" s="124">
        <v>1228</v>
      </c>
    </row>
    <row r="231" spans="1:16" x14ac:dyDescent="0.3">
      <c r="A231" s="123" t="s">
        <v>461</v>
      </c>
      <c r="B231" s="121" t="s">
        <v>462</v>
      </c>
      <c r="C231" s="121">
        <v>1</v>
      </c>
      <c r="D231" s="121">
        <v>0</v>
      </c>
      <c r="E231" s="124">
        <v>281093338</v>
      </c>
      <c r="F231" s="124">
        <v>318783488</v>
      </c>
      <c r="G231" s="124">
        <v>107569760</v>
      </c>
      <c r="H231" s="124">
        <v>108248840</v>
      </c>
      <c r="I231" s="124">
        <v>516245</v>
      </c>
      <c r="J231" s="124">
        <v>185730</v>
      </c>
      <c r="K231" s="125">
        <v>0.59299999999999997</v>
      </c>
      <c r="L231" s="125">
        <v>0.63600000000000001</v>
      </c>
      <c r="M231" s="125">
        <v>0.61399999999999999</v>
      </c>
      <c r="N231" s="125">
        <v>0.65300000000000002</v>
      </c>
      <c r="O231" s="128">
        <v>0.93899999999999995</v>
      </c>
      <c r="P231" s="124">
        <v>502</v>
      </c>
    </row>
    <row r="232" spans="1:16" x14ac:dyDescent="0.3">
      <c r="A232" s="123" t="s">
        <v>463</v>
      </c>
      <c r="B232" s="121" t="s">
        <v>464</v>
      </c>
      <c r="C232" s="121">
        <v>1</v>
      </c>
      <c r="D232" s="121">
        <v>0</v>
      </c>
      <c r="E232" s="124">
        <v>320856225</v>
      </c>
      <c r="F232" s="124">
        <v>386069109</v>
      </c>
      <c r="G232" s="124">
        <v>122793980</v>
      </c>
      <c r="H232" s="124">
        <v>130332526</v>
      </c>
      <c r="I232" s="124">
        <v>445167</v>
      </c>
      <c r="J232" s="124">
        <v>159399</v>
      </c>
      <c r="K232" s="125">
        <v>0.51200000000000001</v>
      </c>
      <c r="L232" s="125">
        <v>0.54600000000000004</v>
      </c>
      <c r="M232" s="125">
        <v>0.52900000000000003</v>
      </c>
      <c r="N232" s="125">
        <v>0.72</v>
      </c>
      <c r="O232" s="128">
        <v>0.93110000000000004</v>
      </c>
      <c r="P232" s="124">
        <v>655</v>
      </c>
    </row>
    <row r="233" spans="1:16" x14ac:dyDescent="0.3">
      <c r="A233" s="123" t="s">
        <v>465</v>
      </c>
      <c r="B233" s="121" t="s">
        <v>466</v>
      </c>
      <c r="C233" s="121">
        <v>1</v>
      </c>
      <c r="D233" s="121">
        <v>0</v>
      </c>
      <c r="E233" s="124">
        <v>89583766</v>
      </c>
      <c r="F233" s="124">
        <v>104541887</v>
      </c>
      <c r="G233" s="124">
        <v>29184135</v>
      </c>
      <c r="H233" s="124">
        <v>31042507</v>
      </c>
      <c r="I233" s="124">
        <v>379151</v>
      </c>
      <c r="J233" s="124">
        <v>117630</v>
      </c>
      <c r="K233" s="125">
        <v>0.436</v>
      </c>
      <c r="L233" s="125">
        <v>0.40300000000000002</v>
      </c>
      <c r="M233" s="125">
        <v>0.41899999999999998</v>
      </c>
      <c r="N233" s="125">
        <v>0.89700000000000002</v>
      </c>
      <c r="O233" s="128">
        <v>0.92679999999999996</v>
      </c>
      <c r="P233" s="124">
        <v>205</v>
      </c>
    </row>
    <row r="234" spans="1:16" x14ac:dyDescent="0.3">
      <c r="A234" s="123" t="s">
        <v>467</v>
      </c>
      <c r="B234" s="121" t="s">
        <v>468</v>
      </c>
      <c r="C234" s="121">
        <v>1</v>
      </c>
      <c r="D234" s="121">
        <v>0</v>
      </c>
      <c r="E234" s="124">
        <v>1086916682</v>
      </c>
      <c r="F234" s="124">
        <v>1194112824</v>
      </c>
      <c r="G234" s="124">
        <v>796907390</v>
      </c>
      <c r="H234" s="124">
        <v>651001541</v>
      </c>
      <c r="I234" s="124">
        <v>743006</v>
      </c>
      <c r="J234" s="124">
        <v>424105</v>
      </c>
      <c r="K234" s="125">
        <v>0.85399999999999998</v>
      </c>
      <c r="L234" s="125">
        <v>1.454</v>
      </c>
      <c r="M234" s="125">
        <v>1.1539999999999999</v>
      </c>
      <c r="N234" s="125">
        <v>0.35</v>
      </c>
      <c r="O234" s="128">
        <v>0.94169999999999998</v>
      </c>
      <c r="P234" s="124">
        <v>1304</v>
      </c>
    </row>
    <row r="235" spans="1:16" x14ac:dyDescent="0.3">
      <c r="A235" s="123" t="s">
        <v>469</v>
      </c>
      <c r="B235" s="121" t="s">
        <v>470</v>
      </c>
      <c r="C235" s="121">
        <v>1</v>
      </c>
      <c r="D235" s="121">
        <v>0</v>
      </c>
      <c r="E235" s="124">
        <v>259735898</v>
      </c>
      <c r="F235" s="124">
        <v>283756938</v>
      </c>
      <c r="G235" s="124">
        <v>53642257</v>
      </c>
      <c r="H235" s="124">
        <v>55936670</v>
      </c>
      <c r="I235" s="124">
        <v>748612</v>
      </c>
      <c r="J235" s="124">
        <v>150935</v>
      </c>
      <c r="K235" s="125">
        <v>0.86099999999999999</v>
      </c>
      <c r="L235" s="125">
        <v>0.51700000000000002</v>
      </c>
      <c r="M235" s="125">
        <v>0.68799999999999994</v>
      </c>
      <c r="N235" s="125">
        <v>0.60499999999999998</v>
      </c>
      <c r="O235" s="128">
        <v>0.91830000000000001</v>
      </c>
      <c r="P235" s="124">
        <v>315</v>
      </c>
    </row>
    <row r="236" spans="1:16" x14ac:dyDescent="0.3">
      <c r="A236" s="123" t="s">
        <v>471</v>
      </c>
      <c r="B236" s="121" t="s">
        <v>472</v>
      </c>
      <c r="C236" s="121">
        <v>1</v>
      </c>
      <c r="D236" s="121">
        <v>0</v>
      </c>
      <c r="E236" s="124">
        <v>312052452</v>
      </c>
      <c r="F236" s="124">
        <v>342381978</v>
      </c>
      <c r="G236" s="124">
        <v>110902376</v>
      </c>
      <c r="H236" s="124">
        <v>114018883</v>
      </c>
      <c r="I236" s="124">
        <v>458287</v>
      </c>
      <c r="J236" s="124">
        <v>157507</v>
      </c>
      <c r="K236" s="125">
        <v>0.52700000000000002</v>
      </c>
      <c r="L236" s="125">
        <v>0.54</v>
      </c>
      <c r="M236" s="125">
        <v>0.53300000000000003</v>
      </c>
      <c r="N236" s="125">
        <v>0.75</v>
      </c>
      <c r="O236" s="128">
        <v>0.93369999999999997</v>
      </c>
      <c r="P236" s="124">
        <v>578</v>
      </c>
    </row>
    <row r="237" spans="1:16" x14ac:dyDescent="0.3">
      <c r="A237" s="123" t="s">
        <v>473</v>
      </c>
      <c r="B237" s="121" t="s">
        <v>474</v>
      </c>
      <c r="C237" s="121">
        <v>1</v>
      </c>
      <c r="D237" s="121">
        <v>0</v>
      </c>
      <c r="E237" s="124">
        <v>430314434</v>
      </c>
      <c r="F237" s="124">
        <v>494713606</v>
      </c>
      <c r="G237" s="124">
        <v>163520951</v>
      </c>
      <c r="H237" s="124">
        <v>154130079</v>
      </c>
      <c r="I237" s="124">
        <v>706128</v>
      </c>
      <c r="J237" s="124">
        <v>235313</v>
      </c>
      <c r="K237" s="125">
        <v>0.81200000000000006</v>
      </c>
      <c r="L237" s="125">
        <v>0.80600000000000005</v>
      </c>
      <c r="M237" s="125">
        <v>0.80900000000000005</v>
      </c>
      <c r="N237" s="125">
        <v>0.502</v>
      </c>
      <c r="O237" s="128">
        <v>0.94520000000000004</v>
      </c>
      <c r="P237" s="124">
        <v>548</v>
      </c>
    </row>
    <row r="238" spans="1:16" x14ac:dyDescent="0.3">
      <c r="A238" s="123" t="s">
        <v>475</v>
      </c>
      <c r="B238" s="121" t="s">
        <v>476</v>
      </c>
      <c r="C238" s="121">
        <v>1</v>
      </c>
      <c r="D238" s="121">
        <v>0</v>
      </c>
      <c r="E238" s="124">
        <v>537041671</v>
      </c>
      <c r="F238" s="124">
        <v>586757338</v>
      </c>
      <c r="G238" s="124">
        <v>234898115</v>
      </c>
      <c r="H238" s="124">
        <v>240146957</v>
      </c>
      <c r="I238" s="124">
        <v>381466</v>
      </c>
      <c r="J238" s="124">
        <v>161250</v>
      </c>
      <c r="K238" s="125">
        <v>0.438</v>
      </c>
      <c r="L238" s="125">
        <v>0.55200000000000005</v>
      </c>
      <c r="M238" s="125">
        <v>0.495</v>
      </c>
      <c r="N238" s="125">
        <v>0.76200000000000001</v>
      </c>
      <c r="O238" s="128">
        <v>0.91769999999999996</v>
      </c>
      <c r="P238" s="124">
        <v>1228</v>
      </c>
    </row>
    <row r="239" spans="1:16" x14ac:dyDescent="0.3">
      <c r="A239" s="123" t="s">
        <v>477</v>
      </c>
      <c r="B239" s="121" t="s">
        <v>478</v>
      </c>
      <c r="C239" s="121">
        <v>1</v>
      </c>
      <c r="D239" s="121">
        <v>0</v>
      </c>
      <c r="E239" s="124">
        <v>189531329</v>
      </c>
      <c r="F239" s="124">
        <v>206612850</v>
      </c>
      <c r="G239" s="124">
        <v>74570004</v>
      </c>
      <c r="H239" s="124">
        <v>77192081</v>
      </c>
      <c r="I239" s="124">
        <v>416993</v>
      </c>
      <c r="J239" s="124">
        <v>159749</v>
      </c>
      <c r="K239" s="125">
        <v>0.47899999999999998</v>
      </c>
      <c r="L239" s="125">
        <v>0.54700000000000004</v>
      </c>
      <c r="M239" s="125">
        <v>0.51200000000000001</v>
      </c>
      <c r="N239" s="125">
        <v>0.74099999999999999</v>
      </c>
      <c r="O239" s="128">
        <v>0.91959999999999997</v>
      </c>
      <c r="P239" s="124">
        <v>407</v>
      </c>
    </row>
    <row r="240" spans="1:16" x14ac:dyDescent="0.3">
      <c r="A240" s="123" t="s">
        <v>479</v>
      </c>
      <c r="B240" s="121" t="s">
        <v>480</v>
      </c>
      <c r="C240" s="121">
        <v>1</v>
      </c>
      <c r="D240" s="121">
        <v>0</v>
      </c>
      <c r="E240" s="124">
        <v>819704107</v>
      </c>
      <c r="F240" s="124">
        <v>919438187</v>
      </c>
      <c r="G240" s="124">
        <v>359757711</v>
      </c>
      <c r="H240" s="124">
        <v>390832239</v>
      </c>
      <c r="I240" s="124">
        <v>418063</v>
      </c>
      <c r="J240" s="124">
        <v>180430</v>
      </c>
      <c r="K240" s="125">
        <v>0.48</v>
      </c>
      <c r="L240" s="125">
        <v>0.61799999999999999</v>
      </c>
      <c r="M240" s="125">
        <v>0.54900000000000004</v>
      </c>
      <c r="N240" s="125">
        <v>0.69499999999999995</v>
      </c>
      <c r="O240" s="128">
        <v>0.91100000000000003</v>
      </c>
      <c r="P240" s="124">
        <v>1692</v>
      </c>
    </row>
    <row r="241" spans="1:16" x14ac:dyDescent="0.3">
      <c r="A241" s="123" t="s">
        <v>481</v>
      </c>
      <c r="B241" s="121" t="s">
        <v>482</v>
      </c>
      <c r="C241" s="121">
        <v>1</v>
      </c>
      <c r="D241" s="121">
        <v>0</v>
      </c>
      <c r="E241" s="124">
        <v>128765528</v>
      </c>
      <c r="F241" s="124">
        <v>148894615</v>
      </c>
      <c r="G241" s="124">
        <v>61869298</v>
      </c>
      <c r="H241" s="124">
        <v>63360769</v>
      </c>
      <c r="I241" s="124">
        <v>292273</v>
      </c>
      <c r="J241" s="124">
        <v>131821</v>
      </c>
      <c r="K241" s="125">
        <v>0.33600000000000002</v>
      </c>
      <c r="L241" s="125">
        <v>0.45200000000000001</v>
      </c>
      <c r="M241" s="125">
        <v>0.39400000000000002</v>
      </c>
      <c r="N241" s="125">
        <v>0.93</v>
      </c>
      <c r="O241" s="128">
        <v>0.93130000000000002</v>
      </c>
      <c r="P241" s="124">
        <v>403</v>
      </c>
    </row>
    <row r="242" spans="1:16" x14ac:dyDescent="0.3">
      <c r="A242" s="123" t="s">
        <v>483</v>
      </c>
      <c r="B242" s="121" t="s">
        <v>484</v>
      </c>
      <c r="C242" s="121">
        <v>1</v>
      </c>
      <c r="D242" s="121">
        <v>0</v>
      </c>
      <c r="E242" s="124">
        <v>941509444</v>
      </c>
      <c r="F242" s="124">
        <v>1032153901</v>
      </c>
      <c r="G242" s="124">
        <v>439586780</v>
      </c>
      <c r="H242" s="124">
        <v>447833252</v>
      </c>
      <c r="I242" s="124">
        <v>430179</v>
      </c>
      <c r="J242" s="124">
        <v>193421</v>
      </c>
      <c r="K242" s="125">
        <v>0.49399999999999999</v>
      </c>
      <c r="L242" s="125">
        <v>0.66300000000000003</v>
      </c>
      <c r="M242" s="125">
        <v>0.57799999999999996</v>
      </c>
      <c r="N242" s="125">
        <v>0.66</v>
      </c>
      <c r="O242" s="128">
        <v>0.93400000000000005</v>
      </c>
      <c r="P242" s="124">
        <v>1867</v>
      </c>
    </row>
    <row r="243" spans="1:16" x14ac:dyDescent="0.3">
      <c r="A243" s="123" t="s">
        <v>485</v>
      </c>
      <c r="B243" s="121" t="s">
        <v>486</v>
      </c>
      <c r="C243" s="121">
        <v>1</v>
      </c>
      <c r="D243" s="121">
        <v>0</v>
      </c>
      <c r="E243" s="124">
        <v>2248708195</v>
      </c>
      <c r="F243" s="124">
        <v>2409078166</v>
      </c>
      <c r="G243" s="124">
        <v>1416992886</v>
      </c>
      <c r="H243" s="124">
        <v>1475575595</v>
      </c>
      <c r="I243" s="124">
        <v>575888</v>
      </c>
      <c r="J243" s="124">
        <v>357637</v>
      </c>
      <c r="K243" s="125">
        <v>0.66200000000000003</v>
      </c>
      <c r="L243" s="125">
        <v>1.226</v>
      </c>
      <c r="M243" s="125">
        <v>0.94399999999999995</v>
      </c>
      <c r="N243" s="125">
        <v>0.432</v>
      </c>
      <c r="O243" s="128">
        <v>0.94489999999999996</v>
      </c>
      <c r="P243" s="124">
        <v>3460</v>
      </c>
    </row>
    <row r="244" spans="1:16" x14ac:dyDescent="0.3">
      <c r="A244" s="123" t="s">
        <v>487</v>
      </c>
      <c r="B244" s="121" t="s">
        <v>488</v>
      </c>
      <c r="C244" s="121">
        <v>1</v>
      </c>
      <c r="D244" s="121">
        <v>0</v>
      </c>
      <c r="E244" s="124">
        <v>2368782752</v>
      </c>
      <c r="F244" s="124">
        <v>2649853544</v>
      </c>
      <c r="G244" s="124">
        <v>921502250</v>
      </c>
      <c r="H244" s="124">
        <v>967270564</v>
      </c>
      <c r="I244" s="124">
        <v>549806</v>
      </c>
      <c r="J244" s="124">
        <v>206920</v>
      </c>
      <c r="K244" s="125">
        <v>0.63200000000000001</v>
      </c>
      <c r="L244" s="125">
        <v>0.70899999999999996</v>
      </c>
      <c r="M244" s="125">
        <v>0.67</v>
      </c>
      <c r="N244" s="125">
        <v>0.58799999999999997</v>
      </c>
      <c r="O244" s="128">
        <v>0.92920000000000003</v>
      </c>
      <c r="P244" s="124">
        <v>3714</v>
      </c>
    </row>
    <row r="245" spans="1:16" x14ac:dyDescent="0.3">
      <c r="A245" s="123" t="s">
        <v>489</v>
      </c>
      <c r="B245" s="121" t="s">
        <v>490</v>
      </c>
      <c r="C245" s="121">
        <v>1</v>
      </c>
      <c r="D245" s="121">
        <v>0</v>
      </c>
      <c r="E245" s="124">
        <v>4790604152</v>
      </c>
      <c r="F245" s="124">
        <v>5619317101</v>
      </c>
      <c r="G245" s="124">
        <v>2283110359</v>
      </c>
      <c r="H245" s="124">
        <v>2306235041</v>
      </c>
      <c r="I245" s="124">
        <v>440538</v>
      </c>
      <c r="J245" s="124">
        <v>194216</v>
      </c>
      <c r="K245" s="125">
        <v>0.50600000000000001</v>
      </c>
      <c r="L245" s="125">
        <v>0.66600000000000004</v>
      </c>
      <c r="M245" s="125">
        <v>0.58599999999999997</v>
      </c>
      <c r="N245" s="125">
        <v>0.65</v>
      </c>
      <c r="O245" s="128">
        <v>0.89</v>
      </c>
      <c r="P245" s="124">
        <v>10099</v>
      </c>
    </row>
    <row r="246" spans="1:16" x14ac:dyDescent="0.3">
      <c r="A246" s="123" t="s">
        <v>491</v>
      </c>
      <c r="B246" s="121" t="s">
        <v>492</v>
      </c>
      <c r="C246" s="121">
        <v>1</v>
      </c>
      <c r="D246" s="121">
        <v>0</v>
      </c>
      <c r="E246" s="124">
        <v>1658536867</v>
      </c>
      <c r="F246" s="124">
        <v>1886175472</v>
      </c>
      <c r="G246" s="124">
        <v>744872331</v>
      </c>
      <c r="H246" s="124">
        <v>771395961</v>
      </c>
      <c r="I246" s="124">
        <v>563547</v>
      </c>
      <c r="J246" s="124">
        <v>241060</v>
      </c>
      <c r="K246" s="125">
        <v>0.64800000000000002</v>
      </c>
      <c r="L246" s="125">
        <v>0.82599999999999996</v>
      </c>
      <c r="M246" s="125">
        <v>0.73699999999999999</v>
      </c>
      <c r="N246" s="125">
        <v>0.54700000000000004</v>
      </c>
      <c r="O246" s="128">
        <v>0.89170000000000005</v>
      </c>
      <c r="P246" s="124">
        <v>2765</v>
      </c>
    </row>
    <row r="247" spans="1:16" x14ac:dyDescent="0.3">
      <c r="A247" s="123" t="s">
        <v>493</v>
      </c>
      <c r="B247" s="121" t="s">
        <v>494</v>
      </c>
      <c r="C247" s="121">
        <v>1</v>
      </c>
      <c r="D247" s="121">
        <v>0</v>
      </c>
      <c r="E247" s="124">
        <v>1653132963</v>
      </c>
      <c r="F247" s="124">
        <v>1865601353</v>
      </c>
      <c r="G247" s="124">
        <v>786803019</v>
      </c>
      <c r="H247" s="124">
        <v>797350849</v>
      </c>
      <c r="I247" s="124">
        <v>408395</v>
      </c>
      <c r="J247" s="124">
        <v>183861</v>
      </c>
      <c r="K247" s="125">
        <v>0.46899999999999997</v>
      </c>
      <c r="L247" s="125">
        <v>0.63</v>
      </c>
      <c r="M247" s="125">
        <v>0.54900000000000004</v>
      </c>
      <c r="N247" s="125">
        <v>0.69499999999999995</v>
      </c>
      <c r="O247" s="128">
        <v>0.92620000000000002</v>
      </c>
      <c r="P247" s="124">
        <v>3637</v>
      </c>
    </row>
    <row r="248" spans="1:16" x14ac:dyDescent="0.3">
      <c r="A248" s="123" t="s">
        <v>495</v>
      </c>
      <c r="B248" s="121" t="s">
        <v>496</v>
      </c>
      <c r="C248" s="121">
        <v>1</v>
      </c>
      <c r="D248" s="121">
        <v>0</v>
      </c>
      <c r="E248" s="124">
        <v>1329732605</v>
      </c>
      <c r="F248" s="124">
        <v>1587217265</v>
      </c>
      <c r="G248" s="124">
        <v>809726918</v>
      </c>
      <c r="H248" s="124">
        <v>766728733</v>
      </c>
      <c r="I248" s="124">
        <v>603174</v>
      </c>
      <c r="J248" s="124">
        <v>317092</v>
      </c>
      <c r="K248" s="125">
        <v>0.69299999999999995</v>
      </c>
      <c r="L248" s="125">
        <v>1.087</v>
      </c>
      <c r="M248" s="125">
        <v>0.88900000000000001</v>
      </c>
      <c r="N248" s="125">
        <v>0.45400000000000001</v>
      </c>
      <c r="O248" s="128">
        <v>0.94610000000000005</v>
      </c>
      <c r="P248" s="124">
        <v>2048</v>
      </c>
    </row>
    <row r="249" spans="1:16" x14ac:dyDescent="0.3">
      <c r="A249" s="123" t="s">
        <v>497</v>
      </c>
      <c r="B249" s="121" t="s">
        <v>498</v>
      </c>
      <c r="C249" s="121">
        <v>1</v>
      </c>
      <c r="D249" s="121">
        <v>0</v>
      </c>
      <c r="E249" s="124">
        <v>1772345615</v>
      </c>
      <c r="F249" s="124">
        <v>2145715395</v>
      </c>
      <c r="G249" s="124">
        <v>885043057</v>
      </c>
      <c r="H249" s="124">
        <v>867145294</v>
      </c>
      <c r="I249" s="124">
        <v>478162</v>
      </c>
      <c r="J249" s="124">
        <v>211653</v>
      </c>
      <c r="K249" s="125">
        <v>0.55000000000000004</v>
      </c>
      <c r="L249" s="125">
        <v>0.72499999999999998</v>
      </c>
      <c r="M249" s="125">
        <v>0.63700000000000001</v>
      </c>
      <c r="N249" s="125">
        <v>0.60799999999999998</v>
      </c>
      <c r="O249" s="128">
        <v>0.91290000000000004</v>
      </c>
      <c r="P249" s="124">
        <v>3544</v>
      </c>
    </row>
    <row r="250" spans="1:16" x14ac:dyDescent="0.3">
      <c r="A250" s="123" t="s">
        <v>499</v>
      </c>
      <c r="B250" s="121" t="s">
        <v>500</v>
      </c>
      <c r="C250" s="121">
        <v>1</v>
      </c>
      <c r="D250" s="121">
        <v>0</v>
      </c>
      <c r="E250" s="124">
        <v>1916941595</v>
      </c>
      <c r="F250" s="124">
        <v>2218329405</v>
      </c>
      <c r="G250" s="124">
        <v>960970216</v>
      </c>
      <c r="H250" s="124">
        <v>961659560</v>
      </c>
      <c r="I250" s="124">
        <v>433012</v>
      </c>
      <c r="J250" s="124">
        <v>201322</v>
      </c>
      <c r="K250" s="125">
        <v>0.498</v>
      </c>
      <c r="L250" s="125">
        <v>0.69</v>
      </c>
      <c r="M250" s="125">
        <v>0.59399999999999997</v>
      </c>
      <c r="N250" s="125">
        <v>0.64</v>
      </c>
      <c r="O250" s="128">
        <v>0.93540000000000001</v>
      </c>
      <c r="P250" s="124">
        <v>4056</v>
      </c>
    </row>
    <row r="251" spans="1:16" x14ac:dyDescent="0.3">
      <c r="A251" s="123" t="s">
        <v>501</v>
      </c>
      <c r="B251" s="121" t="s">
        <v>502</v>
      </c>
      <c r="C251" s="121">
        <v>1</v>
      </c>
      <c r="D251" s="121">
        <v>0</v>
      </c>
      <c r="E251" s="124">
        <v>2902358557</v>
      </c>
      <c r="F251" s="124">
        <v>3259086832</v>
      </c>
      <c r="G251" s="124">
        <v>1464765364</v>
      </c>
      <c r="H251" s="124">
        <v>1501122146</v>
      </c>
      <c r="I251" s="124">
        <v>563100</v>
      </c>
      <c r="J251" s="124">
        <v>271055</v>
      </c>
      <c r="K251" s="125">
        <v>0.64700000000000002</v>
      </c>
      <c r="L251" s="125">
        <v>0.92900000000000005</v>
      </c>
      <c r="M251" s="125">
        <v>0.78700000000000003</v>
      </c>
      <c r="N251" s="125">
        <v>0.51600000000000001</v>
      </c>
      <c r="O251" s="128">
        <v>0.94940000000000002</v>
      </c>
      <c r="P251" s="124">
        <v>4670</v>
      </c>
    </row>
    <row r="252" spans="1:16" x14ac:dyDescent="0.3">
      <c r="A252" s="123" t="s">
        <v>503</v>
      </c>
      <c r="B252" s="121" t="s">
        <v>504</v>
      </c>
      <c r="C252" s="121">
        <v>1</v>
      </c>
      <c r="D252" s="121">
        <v>0</v>
      </c>
      <c r="E252" s="124">
        <v>3743095754</v>
      </c>
      <c r="F252" s="124">
        <v>4395336833</v>
      </c>
      <c r="G252" s="124">
        <v>2004913924</v>
      </c>
      <c r="H252" s="124">
        <v>1921149772</v>
      </c>
      <c r="I252" s="124">
        <v>635914</v>
      </c>
      <c r="J252" s="124">
        <v>300226</v>
      </c>
      <c r="K252" s="125">
        <v>0.73099999999999998</v>
      </c>
      <c r="L252" s="125">
        <v>1.0289999999999999</v>
      </c>
      <c r="M252" s="125">
        <v>0.879</v>
      </c>
      <c r="N252" s="125">
        <v>0.45900000000000002</v>
      </c>
      <c r="O252" s="128">
        <v>0.94840000000000002</v>
      </c>
      <c r="P252" s="124">
        <v>5287</v>
      </c>
    </row>
    <row r="253" spans="1:16" x14ac:dyDescent="0.3">
      <c r="A253" s="123" t="s">
        <v>505</v>
      </c>
      <c r="B253" s="121" t="s">
        <v>506</v>
      </c>
      <c r="C253" s="121">
        <v>1</v>
      </c>
      <c r="D253" s="121">
        <v>0</v>
      </c>
      <c r="E253" s="124">
        <v>570224599</v>
      </c>
      <c r="F253" s="124">
        <v>641687890</v>
      </c>
      <c r="G253" s="124">
        <v>232512620</v>
      </c>
      <c r="H253" s="124">
        <v>279166996</v>
      </c>
      <c r="I253" s="124">
        <v>549371</v>
      </c>
      <c r="J253" s="124">
        <v>231949</v>
      </c>
      <c r="K253" s="125">
        <v>0.63100000000000001</v>
      </c>
      <c r="L253" s="125">
        <v>0.79500000000000004</v>
      </c>
      <c r="M253" s="125">
        <v>0.71199999999999997</v>
      </c>
      <c r="N253" s="125">
        <v>0.56200000000000006</v>
      </c>
      <c r="O253" s="128">
        <v>0.92279999999999995</v>
      </c>
      <c r="P253" s="124">
        <v>947</v>
      </c>
    </row>
    <row r="254" spans="1:16" x14ac:dyDescent="0.3">
      <c r="A254" s="123" t="s">
        <v>507</v>
      </c>
      <c r="B254" s="121" t="s">
        <v>508</v>
      </c>
      <c r="C254" s="121">
        <v>1</v>
      </c>
      <c r="D254" s="121">
        <v>0</v>
      </c>
      <c r="E254" s="124">
        <v>4404622134</v>
      </c>
      <c r="F254" s="124">
        <v>4950635322</v>
      </c>
      <c r="G254" s="124">
        <v>3049023434</v>
      </c>
      <c r="H254" s="124">
        <v>2916973573</v>
      </c>
      <c r="I254" s="124">
        <v>722971</v>
      </c>
      <c r="J254" s="124">
        <v>450845</v>
      </c>
      <c r="K254" s="125">
        <v>0.83099999999999996</v>
      </c>
      <c r="L254" s="125">
        <v>1.546</v>
      </c>
      <c r="M254" s="125">
        <v>1.1879999999999999</v>
      </c>
      <c r="N254" s="125">
        <v>0.33700000000000002</v>
      </c>
      <c r="O254" s="128">
        <v>0.95220000000000005</v>
      </c>
      <c r="P254" s="124">
        <v>5575</v>
      </c>
    </row>
    <row r="255" spans="1:16" x14ac:dyDescent="0.3">
      <c r="A255" s="123" t="s">
        <v>509</v>
      </c>
      <c r="B255" s="121" t="s">
        <v>510</v>
      </c>
      <c r="C255" s="121">
        <v>1</v>
      </c>
      <c r="D255" s="121">
        <v>0</v>
      </c>
      <c r="E255" s="124">
        <v>1928761463</v>
      </c>
      <c r="F255" s="124">
        <v>2169671036</v>
      </c>
      <c r="G255" s="124">
        <v>902756497</v>
      </c>
      <c r="H255" s="124">
        <v>948215022</v>
      </c>
      <c r="I255" s="124">
        <v>461743</v>
      </c>
      <c r="J255" s="124">
        <v>208536</v>
      </c>
      <c r="K255" s="125">
        <v>0.53100000000000003</v>
      </c>
      <c r="L255" s="125">
        <v>0.71499999999999997</v>
      </c>
      <c r="M255" s="125">
        <v>0.622</v>
      </c>
      <c r="N255" s="125">
        <v>0.61699999999999999</v>
      </c>
      <c r="O255" s="128">
        <v>0.93620000000000003</v>
      </c>
      <c r="P255" s="124">
        <v>3766</v>
      </c>
    </row>
    <row r="256" spans="1:16" x14ac:dyDescent="0.3">
      <c r="A256" s="123" t="s">
        <v>511</v>
      </c>
      <c r="B256" s="121" t="s">
        <v>512</v>
      </c>
      <c r="C256" s="121">
        <v>1</v>
      </c>
      <c r="D256" s="121">
        <v>1</v>
      </c>
      <c r="E256" s="124">
        <v>7550440766</v>
      </c>
      <c r="F256" s="124">
        <v>8283421229</v>
      </c>
      <c r="G256" s="124">
        <v>3655593333</v>
      </c>
      <c r="H256" s="124">
        <v>3703268800</v>
      </c>
      <c r="I256" s="124">
        <v>228285</v>
      </c>
      <c r="J256" s="124">
        <v>106096</v>
      </c>
      <c r="K256" s="125">
        <v>0.26200000000000001</v>
      </c>
      <c r="L256" s="125">
        <v>0.36299999999999999</v>
      </c>
      <c r="M256" s="125">
        <v>0.312</v>
      </c>
      <c r="N256" s="125">
        <v>0.93</v>
      </c>
      <c r="O256" s="128">
        <v>0.78900000000000003</v>
      </c>
      <c r="P256" s="124">
        <v>28007</v>
      </c>
    </row>
    <row r="257" spans="1:16" x14ac:dyDescent="0.3">
      <c r="A257" s="123" t="s">
        <v>513</v>
      </c>
      <c r="B257" s="121" t="s">
        <v>514</v>
      </c>
      <c r="C257" s="121">
        <v>1</v>
      </c>
      <c r="D257" s="121">
        <v>0</v>
      </c>
      <c r="E257" s="124">
        <v>4462184292</v>
      </c>
      <c r="F257" s="124">
        <v>4964150734</v>
      </c>
      <c r="G257" s="124">
        <v>1602878350</v>
      </c>
      <c r="H257" s="124">
        <v>1524872818</v>
      </c>
      <c r="I257" s="124">
        <v>700530</v>
      </c>
      <c r="J257" s="124">
        <v>226645</v>
      </c>
      <c r="K257" s="125">
        <v>0.80500000000000005</v>
      </c>
      <c r="L257" s="125">
        <v>0.77700000000000002</v>
      </c>
      <c r="M257" s="125">
        <v>0.79</v>
      </c>
      <c r="N257" s="125">
        <v>0.51400000000000001</v>
      </c>
      <c r="O257" s="128">
        <v>0.93789999999999996</v>
      </c>
      <c r="P257" s="124">
        <v>5562</v>
      </c>
    </row>
    <row r="258" spans="1:16" x14ac:dyDescent="0.3">
      <c r="A258" s="123" t="s">
        <v>515</v>
      </c>
      <c r="B258" s="121" t="s">
        <v>516</v>
      </c>
      <c r="C258" s="121">
        <v>1</v>
      </c>
      <c r="D258" s="121">
        <v>0</v>
      </c>
      <c r="E258" s="124">
        <v>1505643097</v>
      </c>
      <c r="F258" s="124">
        <v>1713524430</v>
      </c>
      <c r="G258" s="124">
        <v>650898013</v>
      </c>
      <c r="H258" s="124">
        <v>649411405</v>
      </c>
      <c r="I258" s="124">
        <v>420916</v>
      </c>
      <c r="J258" s="124">
        <v>169825</v>
      </c>
      <c r="K258" s="125">
        <v>0.48399999999999999</v>
      </c>
      <c r="L258" s="125">
        <v>0.58199999999999996</v>
      </c>
      <c r="M258" s="125">
        <v>0.53300000000000003</v>
      </c>
      <c r="N258" s="125">
        <v>0.71499999999999997</v>
      </c>
      <c r="O258" s="128">
        <v>0.91100000000000003</v>
      </c>
      <c r="P258" s="124">
        <v>3206</v>
      </c>
    </row>
    <row r="259" spans="1:16" x14ac:dyDescent="0.3">
      <c r="A259" s="123" t="s">
        <v>517</v>
      </c>
      <c r="B259" s="121" t="s">
        <v>518</v>
      </c>
      <c r="C259" s="121">
        <v>1</v>
      </c>
      <c r="D259" s="121">
        <v>0</v>
      </c>
      <c r="E259" s="124">
        <v>5939515412</v>
      </c>
      <c r="F259" s="124">
        <v>6718930183</v>
      </c>
      <c r="G259" s="124">
        <v>2716266592</v>
      </c>
      <c r="H259" s="124">
        <v>2743290888</v>
      </c>
      <c r="I259" s="124">
        <v>683132</v>
      </c>
      <c r="J259" s="124">
        <v>294633</v>
      </c>
      <c r="K259" s="125">
        <v>0.78500000000000003</v>
      </c>
      <c r="L259" s="125">
        <v>1.01</v>
      </c>
      <c r="M259" s="125">
        <v>0.89700000000000002</v>
      </c>
      <c r="N259" s="125">
        <v>0.45100000000000001</v>
      </c>
      <c r="O259" s="128">
        <v>0.94299999999999995</v>
      </c>
      <c r="P259" s="124">
        <v>7802</v>
      </c>
    </row>
    <row r="260" spans="1:16" x14ac:dyDescent="0.3">
      <c r="A260" s="123" t="s">
        <v>519</v>
      </c>
      <c r="B260" s="121" t="s">
        <v>520</v>
      </c>
      <c r="C260" s="121">
        <v>1</v>
      </c>
      <c r="D260" s="121">
        <v>0</v>
      </c>
      <c r="E260" s="124">
        <v>489353420</v>
      </c>
      <c r="F260" s="124">
        <v>552120359</v>
      </c>
      <c r="G260" s="124">
        <v>175926221</v>
      </c>
      <c r="H260" s="124">
        <v>174952771</v>
      </c>
      <c r="I260" s="124">
        <v>659160</v>
      </c>
      <c r="J260" s="124">
        <v>221459</v>
      </c>
      <c r="K260" s="125">
        <v>0.75800000000000001</v>
      </c>
      <c r="L260" s="125">
        <v>0.75900000000000001</v>
      </c>
      <c r="M260" s="125">
        <v>0.75800000000000001</v>
      </c>
      <c r="N260" s="125">
        <v>0.53400000000000003</v>
      </c>
      <c r="O260" s="128">
        <v>0.92479999999999996</v>
      </c>
      <c r="P260" s="124">
        <v>669</v>
      </c>
    </row>
    <row r="261" spans="1:16" x14ac:dyDescent="0.3">
      <c r="A261" s="123" t="s">
        <v>521</v>
      </c>
      <c r="B261" s="121" t="s">
        <v>522</v>
      </c>
      <c r="C261" s="121">
        <v>1</v>
      </c>
      <c r="D261" s="121">
        <v>0</v>
      </c>
      <c r="E261" s="124">
        <v>1263329507</v>
      </c>
      <c r="F261" s="124">
        <v>1477962366</v>
      </c>
      <c r="G261" s="124">
        <v>536495604</v>
      </c>
      <c r="H261" s="124">
        <v>543695331</v>
      </c>
      <c r="I261" s="124">
        <v>331554</v>
      </c>
      <c r="J261" s="124">
        <v>130647</v>
      </c>
      <c r="K261" s="125">
        <v>0.38100000000000001</v>
      </c>
      <c r="L261" s="125">
        <v>0.44800000000000001</v>
      </c>
      <c r="M261" s="125">
        <v>0.41399999999999998</v>
      </c>
      <c r="N261" s="125">
        <v>0.90400000000000003</v>
      </c>
      <c r="O261" s="128">
        <v>0.85</v>
      </c>
      <c r="P261" s="124">
        <v>3580</v>
      </c>
    </row>
    <row r="262" spans="1:16" x14ac:dyDescent="0.3">
      <c r="A262" s="123" t="s">
        <v>523</v>
      </c>
      <c r="B262" s="121" t="s">
        <v>524</v>
      </c>
      <c r="C262" s="121">
        <v>1</v>
      </c>
      <c r="D262" s="121">
        <v>0</v>
      </c>
      <c r="E262" s="124">
        <v>381228480</v>
      </c>
      <c r="F262" s="124">
        <v>434642096</v>
      </c>
      <c r="G262" s="124">
        <v>138269893</v>
      </c>
      <c r="H262" s="124">
        <v>142714507</v>
      </c>
      <c r="I262" s="124">
        <v>415412</v>
      </c>
      <c r="J262" s="124">
        <v>143067</v>
      </c>
      <c r="K262" s="125">
        <v>0.47699999999999998</v>
      </c>
      <c r="L262" s="125">
        <v>0.49</v>
      </c>
      <c r="M262" s="125">
        <v>0.48299999999999998</v>
      </c>
      <c r="N262" s="125">
        <v>0.81399999999999995</v>
      </c>
      <c r="O262" s="128">
        <v>0.94869999999999999</v>
      </c>
      <c r="P262" s="124">
        <v>804</v>
      </c>
    </row>
    <row r="263" spans="1:16" x14ac:dyDescent="0.3">
      <c r="A263" s="123" t="s">
        <v>525</v>
      </c>
      <c r="B263" s="121" t="s">
        <v>526</v>
      </c>
      <c r="C263" s="121">
        <v>1</v>
      </c>
      <c r="D263" s="121">
        <v>0</v>
      </c>
      <c r="E263" s="124">
        <v>675799892</v>
      </c>
      <c r="F263" s="124">
        <v>782366634</v>
      </c>
      <c r="G263" s="124">
        <v>230442810</v>
      </c>
      <c r="H263" s="124">
        <v>233309488</v>
      </c>
      <c r="I263" s="124">
        <v>494964</v>
      </c>
      <c r="J263" s="124">
        <v>157417</v>
      </c>
      <c r="K263" s="125">
        <v>0.56899999999999995</v>
      </c>
      <c r="L263" s="125">
        <v>0.53900000000000003</v>
      </c>
      <c r="M263" s="125">
        <v>0.55300000000000005</v>
      </c>
      <c r="N263" s="125">
        <v>0.69</v>
      </c>
      <c r="O263" s="128">
        <v>0.93989999999999996</v>
      </c>
      <c r="P263" s="124">
        <v>1209</v>
      </c>
    </row>
    <row r="264" spans="1:16" x14ac:dyDescent="0.3">
      <c r="A264" s="123" t="s">
        <v>527</v>
      </c>
      <c r="B264" s="121" t="s">
        <v>528</v>
      </c>
      <c r="C264" s="121">
        <v>1</v>
      </c>
      <c r="D264" s="121">
        <v>0</v>
      </c>
      <c r="E264" s="124">
        <v>291565793</v>
      </c>
      <c r="F264" s="124">
        <v>322848020</v>
      </c>
      <c r="G264" s="124">
        <v>96237539</v>
      </c>
      <c r="H264" s="124">
        <v>98755642</v>
      </c>
      <c r="I264" s="124">
        <v>402103</v>
      </c>
      <c r="J264" s="124">
        <v>127613</v>
      </c>
      <c r="K264" s="125">
        <v>0.46200000000000002</v>
      </c>
      <c r="L264" s="125">
        <v>0.437</v>
      </c>
      <c r="M264" s="125">
        <v>0.44900000000000001</v>
      </c>
      <c r="N264" s="125">
        <v>0.85799999999999998</v>
      </c>
      <c r="O264" s="128">
        <v>0.9254</v>
      </c>
      <c r="P264" s="124">
        <v>657</v>
      </c>
    </row>
    <row r="265" spans="1:16" x14ac:dyDescent="0.3">
      <c r="A265" s="123" t="s">
        <v>529</v>
      </c>
      <c r="B265" s="121" t="s">
        <v>530</v>
      </c>
      <c r="C265" s="121">
        <v>1</v>
      </c>
      <c r="D265" s="121">
        <v>1</v>
      </c>
      <c r="E265" s="124">
        <v>337833194</v>
      </c>
      <c r="F265" s="124">
        <v>385897372</v>
      </c>
      <c r="G265" s="124">
        <v>106504375</v>
      </c>
      <c r="H265" s="124">
        <v>110187005</v>
      </c>
      <c r="I265" s="124">
        <v>382926</v>
      </c>
      <c r="J265" s="124">
        <v>114651</v>
      </c>
      <c r="K265" s="125">
        <v>0.44</v>
      </c>
      <c r="L265" s="125">
        <v>0.39300000000000002</v>
      </c>
      <c r="M265" s="125">
        <v>0.41599999999999998</v>
      </c>
      <c r="N265" s="125">
        <v>0.90100000000000002</v>
      </c>
      <c r="O265" s="128">
        <v>0.91890000000000005</v>
      </c>
      <c r="P265" s="124">
        <v>700</v>
      </c>
    </row>
    <row r="266" spans="1:16" x14ac:dyDescent="0.3">
      <c r="A266" s="123" t="s">
        <v>531</v>
      </c>
      <c r="B266" s="121" t="s">
        <v>532</v>
      </c>
      <c r="C266" s="121">
        <v>1</v>
      </c>
      <c r="D266" s="121">
        <v>0</v>
      </c>
      <c r="E266" s="124">
        <v>4421823532</v>
      </c>
      <c r="F266" s="124">
        <v>5010064499</v>
      </c>
      <c r="G266" s="124">
        <v>1426765738</v>
      </c>
      <c r="H266" s="124">
        <v>1360877204</v>
      </c>
      <c r="I266" s="124">
        <v>1173412</v>
      </c>
      <c r="J266" s="124">
        <v>338610</v>
      </c>
      <c r="K266" s="125">
        <v>1.349</v>
      </c>
      <c r="L266" s="125">
        <v>1.161</v>
      </c>
      <c r="M266" s="125">
        <v>1.254</v>
      </c>
      <c r="N266" s="125">
        <v>0.311</v>
      </c>
      <c r="O266" s="128">
        <v>0.94099999999999995</v>
      </c>
      <c r="P266" s="124">
        <v>3177</v>
      </c>
    </row>
    <row r="267" spans="1:16" x14ac:dyDescent="0.3">
      <c r="A267" s="123" t="s">
        <v>533</v>
      </c>
      <c r="B267" s="121" t="s">
        <v>534</v>
      </c>
      <c r="C267" s="121">
        <v>1</v>
      </c>
      <c r="D267" s="121">
        <v>1</v>
      </c>
      <c r="E267" s="124">
        <v>2307484872</v>
      </c>
      <c r="F267" s="124">
        <v>2748778000</v>
      </c>
      <c r="G267" s="124">
        <v>956141833</v>
      </c>
      <c r="H267" s="124">
        <v>965146019</v>
      </c>
      <c r="I267" s="124">
        <v>227616</v>
      </c>
      <c r="J267" s="124">
        <v>86489</v>
      </c>
      <c r="K267" s="125">
        <v>0.26100000000000001</v>
      </c>
      <c r="L267" s="125">
        <v>0.29599999999999999</v>
      </c>
      <c r="M267" s="125">
        <v>0.27800000000000002</v>
      </c>
      <c r="N267" s="125">
        <v>0.93</v>
      </c>
      <c r="O267" s="128">
        <v>0.86060000000000003</v>
      </c>
      <c r="P267" s="124">
        <v>9132</v>
      </c>
    </row>
    <row r="268" spans="1:16" x14ac:dyDescent="0.3">
      <c r="A268" s="123" t="s">
        <v>535</v>
      </c>
      <c r="B268" s="121" t="s">
        <v>536</v>
      </c>
      <c r="C268" s="121">
        <v>1</v>
      </c>
      <c r="D268" s="121">
        <v>0</v>
      </c>
      <c r="E268" s="124">
        <v>5447434047</v>
      </c>
      <c r="F268" s="124">
        <v>6598462894</v>
      </c>
      <c r="G268" s="124">
        <v>1348462213</v>
      </c>
      <c r="H268" s="124">
        <v>1315114496</v>
      </c>
      <c r="I268" s="124">
        <v>735941</v>
      </c>
      <c r="J268" s="124">
        <v>160693</v>
      </c>
      <c r="K268" s="125">
        <v>0.84599999999999997</v>
      </c>
      <c r="L268" s="125">
        <v>0.55100000000000005</v>
      </c>
      <c r="M268" s="125">
        <v>0.69799999999999995</v>
      </c>
      <c r="N268" s="125">
        <v>0.57099999999999995</v>
      </c>
      <c r="O268" s="128">
        <v>0.89439999999999997</v>
      </c>
      <c r="P268" s="124">
        <v>6717</v>
      </c>
    </row>
    <row r="269" spans="1:16" x14ac:dyDescent="0.3">
      <c r="A269" s="123" t="s">
        <v>537</v>
      </c>
      <c r="B269" s="121" t="s">
        <v>538</v>
      </c>
      <c r="C269" s="121">
        <v>1</v>
      </c>
      <c r="D269" s="121">
        <v>0</v>
      </c>
      <c r="E269" s="124">
        <v>6437141053</v>
      </c>
      <c r="F269" s="124">
        <v>7379702942</v>
      </c>
      <c r="G269" s="124">
        <v>2356176925</v>
      </c>
      <c r="H269" s="124">
        <v>2373055859</v>
      </c>
      <c r="I269" s="124">
        <v>701362</v>
      </c>
      <c r="J269" s="124">
        <v>240062</v>
      </c>
      <c r="K269" s="125">
        <v>0.80600000000000005</v>
      </c>
      <c r="L269" s="125">
        <v>0.82299999999999995</v>
      </c>
      <c r="M269" s="125">
        <v>0.81399999999999995</v>
      </c>
      <c r="N269" s="125">
        <v>0.499</v>
      </c>
      <c r="O269" s="128">
        <v>0.94089999999999996</v>
      </c>
      <c r="P269" s="124">
        <v>7844</v>
      </c>
    </row>
    <row r="270" spans="1:16" x14ac:dyDescent="0.3">
      <c r="A270" s="123" t="s">
        <v>539</v>
      </c>
      <c r="B270" s="121" t="s">
        <v>540</v>
      </c>
      <c r="C270" s="121">
        <v>1</v>
      </c>
      <c r="D270" s="121">
        <v>0</v>
      </c>
      <c r="E270" s="124">
        <v>2991293684</v>
      </c>
      <c r="F270" s="124">
        <v>3431519412</v>
      </c>
      <c r="G270" s="124">
        <v>1333191552</v>
      </c>
      <c r="H270" s="124">
        <v>1350435824</v>
      </c>
      <c r="I270" s="124">
        <v>651400</v>
      </c>
      <c r="J270" s="124">
        <v>272173</v>
      </c>
      <c r="K270" s="125">
        <v>0.749</v>
      </c>
      <c r="L270" s="125">
        <v>0.93300000000000005</v>
      </c>
      <c r="M270" s="125">
        <v>0.84</v>
      </c>
      <c r="N270" s="125">
        <v>0.48299999999999998</v>
      </c>
      <c r="O270" s="128">
        <v>0.94479999999999997</v>
      </c>
      <c r="P270" s="124">
        <v>2112</v>
      </c>
    </row>
    <row r="271" spans="1:16" x14ac:dyDescent="0.3">
      <c r="A271" s="123" t="s">
        <v>541</v>
      </c>
      <c r="B271" s="121" t="s">
        <v>542</v>
      </c>
      <c r="C271" s="121">
        <v>1</v>
      </c>
      <c r="D271" s="121">
        <v>0</v>
      </c>
      <c r="E271" s="124">
        <v>4657971053</v>
      </c>
      <c r="F271" s="124">
        <v>5293357647</v>
      </c>
      <c r="G271" s="124">
        <v>2057120055</v>
      </c>
      <c r="H271" s="124">
        <v>2053186096</v>
      </c>
      <c r="I271" s="124">
        <v>559000</v>
      </c>
      <c r="J271" s="124">
        <v>230669</v>
      </c>
      <c r="K271" s="125">
        <v>0.64300000000000002</v>
      </c>
      <c r="L271" s="125">
        <v>0.79100000000000004</v>
      </c>
      <c r="M271" s="125">
        <v>0.71599999999999997</v>
      </c>
      <c r="N271" s="125">
        <v>0.55900000000000005</v>
      </c>
      <c r="O271" s="128">
        <v>0.94330000000000003</v>
      </c>
      <c r="P271" s="124">
        <v>7140</v>
      </c>
    </row>
    <row r="272" spans="1:16" x14ac:dyDescent="0.3">
      <c r="A272" s="123" t="s">
        <v>543</v>
      </c>
      <c r="B272" s="121" t="s">
        <v>544</v>
      </c>
      <c r="C272" s="121">
        <v>1</v>
      </c>
      <c r="D272" s="121">
        <v>0</v>
      </c>
      <c r="E272" s="124">
        <v>2259764210</v>
      </c>
      <c r="F272" s="124">
        <v>2595307059</v>
      </c>
      <c r="G272" s="124">
        <v>905639734</v>
      </c>
      <c r="H272" s="124">
        <v>895599966</v>
      </c>
      <c r="I272" s="124">
        <v>935106</v>
      </c>
      <c r="J272" s="124">
        <v>344992</v>
      </c>
      <c r="K272" s="125">
        <v>1.075</v>
      </c>
      <c r="L272" s="125">
        <v>1.1830000000000001</v>
      </c>
      <c r="M272" s="125">
        <v>1.1279999999999999</v>
      </c>
      <c r="N272" s="125">
        <v>0.36099999999999999</v>
      </c>
      <c r="O272" s="128">
        <v>0.94750000000000001</v>
      </c>
      <c r="P272" s="124">
        <v>2183</v>
      </c>
    </row>
    <row r="273" spans="1:16" x14ac:dyDescent="0.3">
      <c r="A273" s="123" t="s">
        <v>545</v>
      </c>
      <c r="B273" s="121" t="s">
        <v>546</v>
      </c>
      <c r="C273" s="121">
        <v>1</v>
      </c>
      <c r="D273" s="121">
        <v>0</v>
      </c>
      <c r="E273" s="124">
        <v>2110194211</v>
      </c>
      <c r="F273" s="124">
        <v>2410272353</v>
      </c>
      <c r="G273" s="124">
        <v>953022099</v>
      </c>
      <c r="H273" s="124">
        <v>1014862869</v>
      </c>
      <c r="I273" s="124">
        <v>876739</v>
      </c>
      <c r="J273" s="124">
        <v>381668</v>
      </c>
      <c r="K273" s="125">
        <v>1.008</v>
      </c>
      <c r="L273" s="125">
        <v>1.3080000000000001</v>
      </c>
      <c r="M273" s="125">
        <v>1.1579999999999999</v>
      </c>
      <c r="N273" s="125">
        <v>0.34899999999999998</v>
      </c>
      <c r="O273" s="128">
        <v>0.9456</v>
      </c>
      <c r="P273" s="124">
        <v>1032</v>
      </c>
    </row>
    <row r="274" spans="1:16" x14ac:dyDescent="0.3">
      <c r="A274" s="123" t="s">
        <v>547</v>
      </c>
      <c r="B274" s="121" t="s">
        <v>548</v>
      </c>
      <c r="C274" s="121">
        <v>1</v>
      </c>
      <c r="D274" s="121">
        <v>0</v>
      </c>
      <c r="E274" s="124">
        <v>1378866471</v>
      </c>
      <c r="F274" s="124">
        <v>1831614615</v>
      </c>
      <c r="G274" s="124">
        <v>457322758</v>
      </c>
      <c r="H274" s="124">
        <v>473125827</v>
      </c>
      <c r="I274" s="124">
        <v>354984</v>
      </c>
      <c r="J274" s="124">
        <v>102880</v>
      </c>
      <c r="K274" s="125">
        <v>0.40799999999999997</v>
      </c>
      <c r="L274" s="125">
        <v>0.35199999999999998</v>
      </c>
      <c r="M274" s="125">
        <v>0.38</v>
      </c>
      <c r="N274" s="125">
        <v>0.93</v>
      </c>
      <c r="O274" s="128">
        <v>0.90939999999999999</v>
      </c>
      <c r="P274" s="124">
        <v>3582</v>
      </c>
    </row>
    <row r="275" spans="1:16" x14ac:dyDescent="0.3">
      <c r="A275" s="123" t="s">
        <v>549</v>
      </c>
      <c r="B275" s="121" t="s">
        <v>550</v>
      </c>
      <c r="C275" s="121">
        <v>1</v>
      </c>
      <c r="D275" s="121">
        <v>0</v>
      </c>
      <c r="E275" s="124">
        <v>3623818788</v>
      </c>
      <c r="F275" s="124">
        <v>4624006428</v>
      </c>
      <c r="G275" s="124">
        <v>1221554159</v>
      </c>
      <c r="H275" s="124">
        <v>1225958678</v>
      </c>
      <c r="I275" s="124">
        <v>514781</v>
      </c>
      <c r="J275" s="124">
        <v>152759</v>
      </c>
      <c r="K275" s="125">
        <v>0.59199999999999997</v>
      </c>
      <c r="L275" s="125">
        <v>0.52300000000000002</v>
      </c>
      <c r="M275" s="125">
        <v>0.55700000000000005</v>
      </c>
      <c r="N275" s="125">
        <v>0.71899999999999997</v>
      </c>
      <c r="O275" s="128">
        <v>0.93359999999999999</v>
      </c>
      <c r="P275" s="124">
        <v>6419</v>
      </c>
    </row>
    <row r="276" spans="1:16" x14ac:dyDescent="0.3">
      <c r="A276" s="123" t="s">
        <v>551</v>
      </c>
      <c r="B276" s="121" t="s">
        <v>552</v>
      </c>
      <c r="C276" s="121">
        <v>1</v>
      </c>
      <c r="D276" s="121">
        <v>0</v>
      </c>
      <c r="E276" s="124">
        <v>3770864737</v>
      </c>
      <c r="F276" s="124">
        <v>4336089412</v>
      </c>
      <c r="G276" s="124">
        <v>1442917727</v>
      </c>
      <c r="H276" s="124">
        <v>1466579063</v>
      </c>
      <c r="I276" s="124">
        <v>722030</v>
      </c>
      <c r="J276" s="124">
        <v>259128</v>
      </c>
      <c r="K276" s="125">
        <v>0.83</v>
      </c>
      <c r="L276" s="125">
        <v>0.88800000000000001</v>
      </c>
      <c r="M276" s="125">
        <v>0.85899999999999999</v>
      </c>
      <c r="N276" s="125">
        <v>0.47099999999999997</v>
      </c>
      <c r="O276" s="128">
        <v>0.94989999999999997</v>
      </c>
      <c r="P276" s="124">
        <v>4474</v>
      </c>
    </row>
    <row r="277" spans="1:16" x14ac:dyDescent="0.3">
      <c r="A277" s="123" t="s">
        <v>553</v>
      </c>
      <c r="B277" s="121" t="s">
        <v>554</v>
      </c>
      <c r="C277" s="121">
        <v>1</v>
      </c>
      <c r="D277" s="121">
        <v>0</v>
      </c>
      <c r="E277" s="124">
        <v>7556732632</v>
      </c>
      <c r="F277" s="124">
        <v>7409082353</v>
      </c>
      <c r="G277" s="124">
        <v>2048479830</v>
      </c>
      <c r="H277" s="124">
        <v>2013836902</v>
      </c>
      <c r="I277" s="124">
        <v>1179790</v>
      </c>
      <c r="J277" s="124">
        <v>320674</v>
      </c>
      <c r="K277" s="125">
        <v>1.357</v>
      </c>
      <c r="L277" s="125">
        <v>1.099</v>
      </c>
      <c r="M277" s="125">
        <v>1.2270000000000001</v>
      </c>
      <c r="N277" s="125">
        <v>0.32200000000000001</v>
      </c>
      <c r="O277" s="128">
        <v>0.94799999999999995</v>
      </c>
      <c r="P277" s="124">
        <v>5289</v>
      </c>
    </row>
    <row r="278" spans="1:16" x14ac:dyDescent="0.3">
      <c r="A278" s="123" t="s">
        <v>555</v>
      </c>
      <c r="B278" s="121" t="s">
        <v>556</v>
      </c>
      <c r="C278" s="121">
        <v>1</v>
      </c>
      <c r="D278" s="121">
        <v>0</v>
      </c>
      <c r="E278" s="124">
        <v>1961258421</v>
      </c>
      <c r="F278" s="124">
        <v>2351205882</v>
      </c>
      <c r="G278" s="124">
        <v>666941448</v>
      </c>
      <c r="H278" s="124">
        <v>670908468</v>
      </c>
      <c r="I278" s="124">
        <v>897681</v>
      </c>
      <c r="J278" s="124">
        <v>278486</v>
      </c>
      <c r="K278" s="125">
        <v>1.032</v>
      </c>
      <c r="L278" s="125">
        <v>0.95499999999999996</v>
      </c>
      <c r="M278" s="125">
        <v>0.99299999999999999</v>
      </c>
      <c r="N278" s="125">
        <v>0.41299999999999998</v>
      </c>
      <c r="O278" s="128">
        <v>0.94430000000000003</v>
      </c>
      <c r="P278" s="124">
        <v>1865</v>
      </c>
    </row>
    <row r="279" spans="1:16" x14ac:dyDescent="0.3">
      <c r="A279" s="123" t="s">
        <v>557</v>
      </c>
      <c r="B279" s="121" t="s">
        <v>558</v>
      </c>
      <c r="C279" s="121">
        <v>1</v>
      </c>
      <c r="D279" s="121">
        <v>1</v>
      </c>
      <c r="E279" s="124">
        <v>3099296842</v>
      </c>
      <c r="F279" s="124">
        <v>3569370000</v>
      </c>
      <c r="G279" s="124">
        <v>1309723031</v>
      </c>
      <c r="H279" s="124">
        <v>1353819560</v>
      </c>
      <c r="I279" s="124">
        <v>630666</v>
      </c>
      <c r="J279" s="124">
        <v>251895</v>
      </c>
      <c r="K279" s="125">
        <v>0.72499999999999998</v>
      </c>
      <c r="L279" s="125">
        <v>0.86299999999999999</v>
      </c>
      <c r="M279" s="125">
        <v>0.79300000000000004</v>
      </c>
      <c r="N279" s="125">
        <v>0.51200000000000001</v>
      </c>
      <c r="O279" s="128">
        <v>0.93289999999999995</v>
      </c>
      <c r="P279" s="124">
        <v>1906</v>
      </c>
    </row>
    <row r="280" spans="1:16" x14ac:dyDescent="0.3">
      <c r="A280" s="123" t="s">
        <v>559</v>
      </c>
      <c r="B280" s="121" t="s">
        <v>560</v>
      </c>
      <c r="C280" s="121">
        <v>1</v>
      </c>
      <c r="D280" s="121">
        <v>0</v>
      </c>
      <c r="E280" s="124">
        <v>4097127369</v>
      </c>
      <c r="F280" s="124">
        <v>4704005294</v>
      </c>
      <c r="G280" s="124">
        <v>1985682658</v>
      </c>
      <c r="H280" s="124">
        <v>1867715538</v>
      </c>
      <c r="I280" s="124">
        <v>1232997</v>
      </c>
      <c r="J280" s="124">
        <v>523316</v>
      </c>
      <c r="K280" s="125">
        <v>1.4179999999999999</v>
      </c>
      <c r="L280" s="125">
        <v>1.794</v>
      </c>
      <c r="M280" s="125">
        <v>1.6060000000000001</v>
      </c>
      <c r="N280" s="125">
        <v>0.23300000000000001</v>
      </c>
      <c r="O280" s="128">
        <v>0.94599999999999995</v>
      </c>
      <c r="P280" s="124">
        <v>2718</v>
      </c>
    </row>
    <row r="281" spans="1:16" x14ac:dyDescent="0.3">
      <c r="A281" s="123" t="s">
        <v>561</v>
      </c>
      <c r="B281" s="121" t="s">
        <v>562</v>
      </c>
      <c r="C281" s="121">
        <v>1</v>
      </c>
      <c r="D281" s="121">
        <v>0</v>
      </c>
      <c r="E281" s="124">
        <v>9379432632</v>
      </c>
      <c r="F281" s="124">
        <v>11063801764</v>
      </c>
      <c r="G281" s="124">
        <v>3471020997</v>
      </c>
      <c r="H281" s="124">
        <v>3246191002</v>
      </c>
      <c r="I281" s="124">
        <v>3836943</v>
      </c>
      <c r="J281" s="124">
        <v>1218540</v>
      </c>
      <c r="K281" s="125">
        <v>4.4130000000000003</v>
      </c>
      <c r="L281" s="125">
        <v>4.1779999999999999</v>
      </c>
      <c r="M281" s="125">
        <v>4.2949999999999999</v>
      </c>
      <c r="N281" s="125">
        <v>0</v>
      </c>
      <c r="O281" s="128">
        <v>0.90369999999999995</v>
      </c>
      <c r="P281" s="124">
        <v>2225</v>
      </c>
    </row>
    <row r="282" spans="1:16" x14ac:dyDescent="0.3">
      <c r="A282" s="123" t="s">
        <v>563</v>
      </c>
      <c r="B282" s="121" t="s">
        <v>564</v>
      </c>
      <c r="C282" s="121">
        <v>1</v>
      </c>
      <c r="D282" s="121">
        <v>0</v>
      </c>
      <c r="E282" s="124">
        <v>5445826843</v>
      </c>
      <c r="F282" s="124">
        <v>6453471177</v>
      </c>
      <c r="G282" s="124">
        <v>1819970892</v>
      </c>
      <c r="H282" s="124">
        <v>1836361932</v>
      </c>
      <c r="I282" s="124">
        <v>726896</v>
      </c>
      <c r="J282" s="124">
        <v>223355</v>
      </c>
      <c r="K282" s="125">
        <v>0.83599999999999997</v>
      </c>
      <c r="L282" s="125">
        <v>0.76500000000000001</v>
      </c>
      <c r="M282" s="125">
        <v>0.8</v>
      </c>
      <c r="N282" s="125">
        <v>0.50800000000000001</v>
      </c>
      <c r="O282" s="128">
        <v>0.93269999999999997</v>
      </c>
      <c r="P282" s="124">
        <v>3179</v>
      </c>
    </row>
    <row r="283" spans="1:16" x14ac:dyDescent="0.3">
      <c r="A283" s="123" t="s">
        <v>565</v>
      </c>
      <c r="B283" s="121" t="s">
        <v>566</v>
      </c>
      <c r="C283" s="121">
        <v>1</v>
      </c>
      <c r="D283" s="121">
        <v>0</v>
      </c>
      <c r="E283" s="124">
        <v>3295395789</v>
      </c>
      <c r="F283" s="124">
        <v>3776771765</v>
      </c>
      <c r="G283" s="124">
        <v>1122921114</v>
      </c>
      <c r="H283" s="124">
        <v>1119762225</v>
      </c>
      <c r="I283" s="124">
        <v>916796</v>
      </c>
      <c r="J283" s="124">
        <v>290319</v>
      </c>
      <c r="K283" s="125">
        <v>1.054</v>
      </c>
      <c r="L283" s="125">
        <v>0.995</v>
      </c>
      <c r="M283" s="125">
        <v>1.024</v>
      </c>
      <c r="N283" s="125">
        <v>0.40100000000000002</v>
      </c>
      <c r="O283" s="128">
        <v>0.94469999999999998</v>
      </c>
      <c r="P283" s="124">
        <v>1800</v>
      </c>
    </row>
    <row r="284" spans="1:16" x14ac:dyDescent="0.3">
      <c r="A284" s="123" t="s">
        <v>567</v>
      </c>
      <c r="B284" s="121" t="s">
        <v>568</v>
      </c>
      <c r="C284" s="121">
        <v>1</v>
      </c>
      <c r="D284" s="121">
        <v>0</v>
      </c>
      <c r="E284" s="124">
        <v>7624025789</v>
      </c>
      <c r="F284" s="124">
        <v>8769841176</v>
      </c>
      <c r="G284" s="124">
        <v>3426513629</v>
      </c>
      <c r="H284" s="124">
        <v>3679724711</v>
      </c>
      <c r="I284" s="124">
        <v>1763539</v>
      </c>
      <c r="J284" s="124">
        <v>764440</v>
      </c>
      <c r="K284" s="125">
        <v>2.028</v>
      </c>
      <c r="L284" s="125">
        <v>2.621</v>
      </c>
      <c r="M284" s="125">
        <v>2.3239999999999998</v>
      </c>
      <c r="N284" s="125">
        <v>0.108</v>
      </c>
      <c r="O284" s="128">
        <v>0.95509999999999995</v>
      </c>
      <c r="P284" s="124">
        <v>3951</v>
      </c>
    </row>
    <row r="285" spans="1:16" x14ac:dyDescent="0.3">
      <c r="A285" s="123" t="s">
        <v>569</v>
      </c>
      <c r="B285" s="121" t="s">
        <v>570</v>
      </c>
      <c r="C285" s="121">
        <v>1</v>
      </c>
      <c r="D285" s="121">
        <v>0</v>
      </c>
      <c r="E285" s="124">
        <v>1436466842</v>
      </c>
      <c r="F285" s="124">
        <v>1680736470</v>
      </c>
      <c r="G285" s="124">
        <v>461813446</v>
      </c>
      <c r="H285" s="124">
        <v>462716034</v>
      </c>
      <c r="I285" s="124">
        <v>1122103</v>
      </c>
      <c r="J285" s="124">
        <v>332803</v>
      </c>
      <c r="K285" s="125">
        <v>1.29</v>
      </c>
      <c r="L285" s="125">
        <v>1.141</v>
      </c>
      <c r="M285" s="125">
        <v>1.2150000000000001</v>
      </c>
      <c r="N285" s="125">
        <v>0.32700000000000001</v>
      </c>
      <c r="O285" s="128">
        <v>0.94210000000000005</v>
      </c>
      <c r="P285" s="124">
        <v>1140</v>
      </c>
    </row>
    <row r="286" spans="1:16" x14ac:dyDescent="0.3">
      <c r="A286" s="123" t="s">
        <v>571</v>
      </c>
      <c r="B286" s="121" t="s">
        <v>572</v>
      </c>
      <c r="C286" s="121">
        <v>1</v>
      </c>
      <c r="D286" s="121">
        <v>0</v>
      </c>
      <c r="E286" s="124">
        <v>3417957895</v>
      </c>
      <c r="F286" s="124">
        <v>3994578824</v>
      </c>
      <c r="G286" s="124">
        <v>1041386026</v>
      </c>
      <c r="H286" s="124">
        <v>1023267877</v>
      </c>
      <c r="I286" s="124">
        <v>1107671</v>
      </c>
      <c r="J286" s="124">
        <v>305818</v>
      </c>
      <c r="K286" s="125">
        <v>1.274</v>
      </c>
      <c r="L286" s="125">
        <v>1.048</v>
      </c>
      <c r="M286" s="125">
        <v>1.161</v>
      </c>
      <c r="N286" s="125">
        <v>0.34799999999999998</v>
      </c>
      <c r="O286" s="128">
        <v>0.95120000000000005</v>
      </c>
      <c r="P286" s="124">
        <v>2744</v>
      </c>
    </row>
    <row r="287" spans="1:16" x14ac:dyDescent="0.3">
      <c r="A287" s="123" t="s">
        <v>573</v>
      </c>
      <c r="B287" s="121" t="s">
        <v>574</v>
      </c>
      <c r="C287" s="121">
        <v>1</v>
      </c>
      <c r="D287" s="121">
        <v>0</v>
      </c>
      <c r="E287" s="124">
        <v>4606545263</v>
      </c>
      <c r="F287" s="124">
        <v>5429776471</v>
      </c>
      <c r="G287" s="124">
        <v>2291296587</v>
      </c>
      <c r="H287" s="124">
        <v>2116615257</v>
      </c>
      <c r="I287" s="124">
        <v>1231148</v>
      </c>
      <c r="J287" s="124">
        <v>519287</v>
      </c>
      <c r="K287" s="125">
        <v>1.4159999999999999</v>
      </c>
      <c r="L287" s="125">
        <v>1.78</v>
      </c>
      <c r="M287" s="125">
        <v>1.5980000000000001</v>
      </c>
      <c r="N287" s="125">
        <v>0.23400000000000001</v>
      </c>
      <c r="O287" s="128">
        <v>0.94850000000000001</v>
      </c>
      <c r="P287" s="124">
        <v>3343</v>
      </c>
    </row>
    <row r="288" spans="1:16" x14ac:dyDescent="0.3">
      <c r="A288" s="123" t="s">
        <v>575</v>
      </c>
      <c r="B288" s="121" t="s">
        <v>576</v>
      </c>
      <c r="C288" s="121">
        <v>1</v>
      </c>
      <c r="D288" s="121">
        <v>0</v>
      </c>
      <c r="E288" s="124">
        <v>3237710703</v>
      </c>
      <c r="F288" s="124">
        <v>3759343373</v>
      </c>
      <c r="G288" s="124">
        <v>1128728460</v>
      </c>
      <c r="H288" s="124">
        <v>1128117307</v>
      </c>
      <c r="I288" s="124">
        <v>1084142</v>
      </c>
      <c r="J288" s="124">
        <v>349587</v>
      </c>
      <c r="K288" s="125">
        <v>1.2470000000000001</v>
      </c>
      <c r="L288" s="125">
        <v>1.198</v>
      </c>
      <c r="M288" s="125">
        <v>1.222</v>
      </c>
      <c r="N288" s="125">
        <v>0.32400000000000001</v>
      </c>
      <c r="O288" s="128">
        <v>0.94530000000000003</v>
      </c>
      <c r="P288" s="124">
        <v>1437</v>
      </c>
    </row>
    <row r="289" spans="1:16" x14ac:dyDescent="0.3">
      <c r="A289" s="123" t="s">
        <v>577</v>
      </c>
      <c r="B289" s="121" t="s">
        <v>578</v>
      </c>
      <c r="C289" s="121">
        <v>1</v>
      </c>
      <c r="D289" s="121">
        <v>0</v>
      </c>
      <c r="E289" s="124">
        <v>2645570526</v>
      </c>
      <c r="F289" s="124">
        <v>3021217059</v>
      </c>
      <c r="G289" s="124">
        <v>1115364020</v>
      </c>
      <c r="H289" s="124">
        <v>1136938714</v>
      </c>
      <c r="I289" s="124">
        <v>844528</v>
      </c>
      <c r="J289" s="124">
        <v>335663</v>
      </c>
      <c r="K289" s="125">
        <v>0.97099999999999997</v>
      </c>
      <c r="L289" s="125">
        <v>1.151</v>
      </c>
      <c r="M289" s="125">
        <v>1.06</v>
      </c>
      <c r="N289" s="125">
        <v>0.38700000000000001</v>
      </c>
      <c r="O289" s="128">
        <v>0.94989999999999997</v>
      </c>
      <c r="P289" s="124">
        <v>2745</v>
      </c>
    </row>
    <row r="290" spans="1:16" x14ac:dyDescent="0.3">
      <c r="A290" s="123" t="s">
        <v>579</v>
      </c>
      <c r="B290" s="121" t="s">
        <v>580</v>
      </c>
      <c r="C290" s="121">
        <v>1</v>
      </c>
      <c r="D290" s="121">
        <v>1</v>
      </c>
      <c r="E290" s="124">
        <v>2046047895</v>
      </c>
      <c r="F290" s="124">
        <v>2389814118</v>
      </c>
      <c r="G290" s="124">
        <v>549430668</v>
      </c>
      <c r="H290" s="124">
        <v>568875176</v>
      </c>
      <c r="I290" s="124">
        <v>797816</v>
      </c>
      <c r="J290" s="124">
        <v>201134</v>
      </c>
      <c r="K290" s="125">
        <v>0.91700000000000004</v>
      </c>
      <c r="L290" s="125">
        <v>0.68899999999999995</v>
      </c>
      <c r="M290" s="125">
        <v>0.80200000000000005</v>
      </c>
      <c r="N290" s="125">
        <v>0.50600000000000001</v>
      </c>
      <c r="O290" s="128">
        <v>0.93920000000000003</v>
      </c>
      <c r="P290" s="124">
        <v>1085</v>
      </c>
    </row>
    <row r="291" spans="1:16" x14ac:dyDescent="0.3">
      <c r="A291" s="123" t="s">
        <v>581</v>
      </c>
      <c r="B291" s="121" t="s">
        <v>582</v>
      </c>
      <c r="C291" s="121">
        <v>1</v>
      </c>
      <c r="D291" s="121">
        <v>0</v>
      </c>
      <c r="E291" s="124">
        <v>3084709474</v>
      </c>
      <c r="F291" s="124">
        <v>3541899412</v>
      </c>
      <c r="G291" s="124">
        <v>1558803907</v>
      </c>
      <c r="H291" s="124">
        <v>1629208054</v>
      </c>
      <c r="I291" s="124">
        <v>946928</v>
      </c>
      <c r="J291" s="124">
        <v>455560</v>
      </c>
      <c r="K291" s="125">
        <v>1.089</v>
      </c>
      <c r="L291" s="125">
        <v>1.5620000000000001</v>
      </c>
      <c r="M291" s="125">
        <v>1.325</v>
      </c>
      <c r="N291" s="125">
        <v>0.28399999999999997</v>
      </c>
      <c r="O291" s="128">
        <v>0.95140000000000002</v>
      </c>
      <c r="P291" s="124">
        <v>1600</v>
      </c>
    </row>
    <row r="292" spans="1:16" x14ac:dyDescent="0.3">
      <c r="A292" s="123" t="s">
        <v>583</v>
      </c>
      <c r="B292" s="121" t="s">
        <v>584</v>
      </c>
      <c r="C292" s="121">
        <v>1</v>
      </c>
      <c r="D292" s="121">
        <v>0</v>
      </c>
      <c r="E292" s="124">
        <v>2023949474</v>
      </c>
      <c r="F292" s="124">
        <v>2353835294</v>
      </c>
      <c r="G292" s="124">
        <v>614654726</v>
      </c>
      <c r="H292" s="124">
        <v>619308367</v>
      </c>
      <c r="I292" s="124">
        <v>809202</v>
      </c>
      <c r="J292" s="124">
        <v>228089</v>
      </c>
      <c r="K292" s="125">
        <v>0.93</v>
      </c>
      <c r="L292" s="125">
        <v>0.78200000000000003</v>
      </c>
      <c r="M292" s="125">
        <v>0.85599999999999998</v>
      </c>
      <c r="N292" s="125">
        <v>0.47299999999999998</v>
      </c>
      <c r="O292" s="128">
        <v>0.94210000000000005</v>
      </c>
      <c r="P292" s="124">
        <v>2259</v>
      </c>
    </row>
    <row r="293" spans="1:16" x14ac:dyDescent="0.3">
      <c r="A293" s="123" t="s">
        <v>585</v>
      </c>
      <c r="B293" s="121" t="s">
        <v>586</v>
      </c>
      <c r="C293" s="121">
        <v>1</v>
      </c>
      <c r="D293" s="121">
        <v>0</v>
      </c>
      <c r="E293" s="124">
        <v>2350815263</v>
      </c>
      <c r="F293" s="124">
        <v>2697891177</v>
      </c>
      <c r="G293" s="124">
        <v>895704061</v>
      </c>
      <c r="H293" s="124">
        <v>917237752</v>
      </c>
      <c r="I293" s="124">
        <v>1203218</v>
      </c>
      <c r="J293" s="124">
        <v>432064</v>
      </c>
      <c r="K293" s="125">
        <v>1.3839999999999999</v>
      </c>
      <c r="L293" s="125">
        <v>1.4810000000000001</v>
      </c>
      <c r="M293" s="125">
        <v>1.4319999999999999</v>
      </c>
      <c r="N293" s="125">
        <v>0.26300000000000001</v>
      </c>
      <c r="O293" s="128">
        <v>0.92279999999999995</v>
      </c>
      <c r="P293" s="124">
        <v>1640</v>
      </c>
    </row>
    <row r="294" spans="1:16" x14ac:dyDescent="0.3">
      <c r="A294" s="123" t="s">
        <v>587</v>
      </c>
      <c r="B294" s="121" t="s">
        <v>588</v>
      </c>
      <c r="C294" s="121">
        <v>1</v>
      </c>
      <c r="D294" s="121">
        <v>0</v>
      </c>
      <c r="E294" s="124">
        <v>1551740000</v>
      </c>
      <c r="F294" s="124">
        <v>1755224706</v>
      </c>
      <c r="G294" s="124">
        <v>794683613</v>
      </c>
      <c r="H294" s="124">
        <v>843145063</v>
      </c>
      <c r="I294" s="124">
        <v>584889</v>
      </c>
      <c r="J294" s="124">
        <v>289676</v>
      </c>
      <c r="K294" s="125">
        <v>0.67200000000000004</v>
      </c>
      <c r="L294" s="125">
        <v>0.99299999999999999</v>
      </c>
      <c r="M294" s="125">
        <v>0.83199999999999996</v>
      </c>
      <c r="N294" s="125">
        <v>0.48799999999999999</v>
      </c>
      <c r="O294" s="128">
        <v>0.92989999999999995</v>
      </c>
      <c r="P294" s="124">
        <v>1211</v>
      </c>
    </row>
    <row r="295" spans="1:16" x14ac:dyDescent="0.3">
      <c r="A295" s="123" t="s">
        <v>589</v>
      </c>
      <c r="B295" s="121" t="s">
        <v>590</v>
      </c>
      <c r="C295" s="121">
        <v>1</v>
      </c>
      <c r="D295" s="121">
        <v>1</v>
      </c>
      <c r="E295" s="124">
        <v>2356723158</v>
      </c>
      <c r="F295" s="124">
        <v>2757675882</v>
      </c>
      <c r="G295" s="124">
        <v>678804542</v>
      </c>
      <c r="H295" s="124">
        <v>695910398</v>
      </c>
      <c r="I295" s="124">
        <v>702141</v>
      </c>
      <c r="J295" s="124">
        <v>188730</v>
      </c>
      <c r="K295" s="125">
        <v>0.80700000000000005</v>
      </c>
      <c r="L295" s="125">
        <v>0.64700000000000002</v>
      </c>
      <c r="M295" s="125">
        <v>0.72599999999999998</v>
      </c>
      <c r="N295" s="125">
        <v>0.55300000000000005</v>
      </c>
      <c r="O295" s="128">
        <v>0.93679999999999997</v>
      </c>
      <c r="P295" s="124">
        <v>1371</v>
      </c>
    </row>
    <row r="296" spans="1:16" x14ac:dyDescent="0.3">
      <c r="A296" s="123" t="s">
        <v>591</v>
      </c>
      <c r="B296" s="121" t="s">
        <v>592</v>
      </c>
      <c r="C296" s="121">
        <v>1</v>
      </c>
      <c r="D296" s="121">
        <v>0</v>
      </c>
      <c r="E296" s="124">
        <v>2898423158</v>
      </c>
      <c r="F296" s="124">
        <v>1783548235</v>
      </c>
      <c r="G296" s="124">
        <v>365526280</v>
      </c>
      <c r="H296" s="124">
        <v>380500685</v>
      </c>
      <c r="I296" s="124">
        <v>1671554</v>
      </c>
      <c r="J296" s="124">
        <v>349590</v>
      </c>
      <c r="K296" s="125">
        <v>1.9219999999999999</v>
      </c>
      <c r="L296" s="125">
        <v>1.198</v>
      </c>
      <c r="M296" s="125">
        <v>1.56</v>
      </c>
      <c r="N296" s="125">
        <v>0.24099999999999999</v>
      </c>
      <c r="O296" s="128">
        <v>0.94750000000000001</v>
      </c>
      <c r="P296" s="124">
        <v>680</v>
      </c>
    </row>
    <row r="297" spans="1:16" x14ac:dyDescent="0.3">
      <c r="A297" s="123" t="s">
        <v>593</v>
      </c>
      <c r="B297" s="121" t="s">
        <v>594</v>
      </c>
      <c r="C297" s="121">
        <v>1</v>
      </c>
      <c r="D297" s="121">
        <v>1</v>
      </c>
      <c r="E297" s="124">
        <v>7502067895</v>
      </c>
      <c r="F297" s="124">
        <v>8716860000</v>
      </c>
      <c r="G297" s="124">
        <v>2537958241</v>
      </c>
      <c r="H297" s="124">
        <v>2618605134</v>
      </c>
      <c r="I297" s="124">
        <v>692642</v>
      </c>
      <c r="J297" s="124">
        <v>220215</v>
      </c>
      <c r="K297" s="125">
        <v>0.79600000000000004</v>
      </c>
      <c r="L297" s="125">
        <v>0.755</v>
      </c>
      <c r="M297" s="125">
        <v>0.77500000000000002</v>
      </c>
      <c r="N297" s="125">
        <v>0.52300000000000002</v>
      </c>
      <c r="O297" s="128">
        <v>0.94669999999999999</v>
      </c>
      <c r="P297" s="124">
        <v>4689</v>
      </c>
    </row>
    <row r="298" spans="1:16" x14ac:dyDescent="0.3">
      <c r="A298" s="123" t="s">
        <v>595</v>
      </c>
      <c r="B298" s="121" t="s">
        <v>596</v>
      </c>
      <c r="C298" s="121">
        <v>1</v>
      </c>
      <c r="D298" s="121">
        <v>0</v>
      </c>
      <c r="E298" s="124">
        <v>16392412749</v>
      </c>
      <c r="F298" s="124">
        <v>19529646824</v>
      </c>
      <c r="G298" s="124">
        <v>5249265786</v>
      </c>
      <c r="H298" s="124">
        <v>5227936338</v>
      </c>
      <c r="I298" s="124">
        <v>930671</v>
      </c>
      <c r="J298" s="124">
        <v>270891</v>
      </c>
      <c r="K298" s="125">
        <v>1.07</v>
      </c>
      <c r="L298" s="125">
        <v>0.92800000000000005</v>
      </c>
      <c r="M298" s="125">
        <v>0.999</v>
      </c>
      <c r="N298" s="125">
        <v>0.41099999999999998</v>
      </c>
      <c r="O298" s="128">
        <v>0.94989999999999997</v>
      </c>
      <c r="P298" s="124">
        <v>7815</v>
      </c>
    </row>
    <row r="299" spans="1:16" x14ac:dyDescent="0.3">
      <c r="A299" s="123" t="s">
        <v>597</v>
      </c>
      <c r="B299" s="121" t="s">
        <v>598</v>
      </c>
      <c r="C299" s="121">
        <v>1</v>
      </c>
      <c r="D299" s="121">
        <v>0</v>
      </c>
      <c r="E299" s="124">
        <v>9737937370</v>
      </c>
      <c r="F299" s="124">
        <v>11138915883</v>
      </c>
      <c r="G299" s="124">
        <v>4639701171</v>
      </c>
      <c r="H299" s="124">
        <v>4837651810</v>
      </c>
      <c r="I299" s="124">
        <v>754657</v>
      </c>
      <c r="J299" s="124">
        <v>342587</v>
      </c>
      <c r="K299" s="125">
        <v>0.86799999999999999</v>
      </c>
      <c r="L299" s="125">
        <v>1.1739999999999999</v>
      </c>
      <c r="M299" s="125">
        <v>1.0209999999999999</v>
      </c>
      <c r="N299" s="125">
        <v>0.40200000000000002</v>
      </c>
      <c r="O299" s="128">
        <v>0.94599999999999995</v>
      </c>
      <c r="P299" s="124">
        <v>5257</v>
      </c>
    </row>
    <row r="300" spans="1:16" x14ac:dyDescent="0.3">
      <c r="A300" s="123" t="s">
        <v>599</v>
      </c>
      <c r="B300" s="121" t="s">
        <v>600</v>
      </c>
      <c r="C300" s="121">
        <v>1</v>
      </c>
      <c r="D300" s="121">
        <v>0</v>
      </c>
      <c r="E300" s="124">
        <v>6877814540</v>
      </c>
      <c r="F300" s="124">
        <v>7614221995</v>
      </c>
      <c r="G300" s="124">
        <v>2435455327</v>
      </c>
      <c r="H300" s="124">
        <v>2346717912</v>
      </c>
      <c r="I300" s="124">
        <v>1723600</v>
      </c>
      <c r="J300" s="124">
        <v>558210</v>
      </c>
      <c r="K300" s="125">
        <v>1.982</v>
      </c>
      <c r="L300" s="125">
        <v>1.9139999999999999</v>
      </c>
      <c r="M300" s="125">
        <v>1.948</v>
      </c>
      <c r="N300" s="125">
        <v>0.17299999999999999</v>
      </c>
      <c r="O300" s="128">
        <v>0.92600000000000005</v>
      </c>
      <c r="P300" s="124">
        <v>3368</v>
      </c>
    </row>
    <row r="301" spans="1:16" x14ac:dyDescent="0.3">
      <c r="A301" s="123" t="s">
        <v>601</v>
      </c>
      <c r="B301" s="121" t="s">
        <v>602</v>
      </c>
      <c r="C301" s="121">
        <v>1</v>
      </c>
      <c r="D301" s="121">
        <v>0</v>
      </c>
      <c r="E301" s="124">
        <v>2743666429</v>
      </c>
      <c r="F301" s="124">
        <v>3321267917</v>
      </c>
      <c r="G301" s="124">
        <v>1006024714</v>
      </c>
      <c r="H301" s="124">
        <v>1008866373</v>
      </c>
      <c r="I301" s="124">
        <v>542480</v>
      </c>
      <c r="J301" s="124">
        <v>180222</v>
      </c>
      <c r="K301" s="125">
        <v>0.624</v>
      </c>
      <c r="L301" s="125">
        <v>0.61799999999999999</v>
      </c>
      <c r="M301" s="125">
        <v>0.621</v>
      </c>
      <c r="N301" s="125">
        <v>0.64800000000000002</v>
      </c>
      <c r="O301" s="128">
        <v>0.90049999999999997</v>
      </c>
      <c r="P301" s="124">
        <v>4577</v>
      </c>
    </row>
    <row r="302" spans="1:16" x14ac:dyDescent="0.3">
      <c r="A302" s="123" t="s">
        <v>603</v>
      </c>
      <c r="B302" s="121" t="s">
        <v>604</v>
      </c>
      <c r="C302" s="121">
        <v>1</v>
      </c>
      <c r="D302" s="121">
        <v>0</v>
      </c>
      <c r="E302" s="124">
        <v>2590879444</v>
      </c>
      <c r="F302" s="124">
        <v>3149769334</v>
      </c>
      <c r="G302" s="124">
        <v>1456080699</v>
      </c>
      <c r="H302" s="124">
        <v>1551335051</v>
      </c>
      <c r="I302" s="124">
        <v>1456278</v>
      </c>
      <c r="J302" s="124">
        <v>762916</v>
      </c>
      <c r="K302" s="125">
        <v>1.675</v>
      </c>
      <c r="L302" s="125">
        <v>2.6160000000000001</v>
      </c>
      <c r="M302" s="125">
        <v>2.145</v>
      </c>
      <c r="N302" s="125">
        <v>0.13900000000000001</v>
      </c>
      <c r="O302" s="128">
        <v>0.95179999999999998</v>
      </c>
      <c r="P302" s="124">
        <v>1606</v>
      </c>
    </row>
    <row r="303" spans="1:16" x14ac:dyDescent="0.3">
      <c r="A303" s="123" t="s">
        <v>605</v>
      </c>
      <c r="B303" s="121" t="s">
        <v>606</v>
      </c>
      <c r="C303" s="121">
        <v>1</v>
      </c>
      <c r="D303" s="121">
        <v>0</v>
      </c>
      <c r="E303" s="124">
        <v>6028435784</v>
      </c>
      <c r="F303" s="124">
        <v>7486262667</v>
      </c>
      <c r="G303" s="124">
        <v>2409196845</v>
      </c>
      <c r="H303" s="124">
        <v>2573167292</v>
      </c>
      <c r="I303" s="124">
        <v>1769866</v>
      </c>
      <c r="J303" s="124">
        <v>652483</v>
      </c>
      <c r="K303" s="125">
        <v>2.0350000000000001</v>
      </c>
      <c r="L303" s="125">
        <v>2.2370000000000001</v>
      </c>
      <c r="M303" s="125">
        <v>2.1349999999999998</v>
      </c>
      <c r="N303" s="125">
        <v>0.14099999999999999</v>
      </c>
      <c r="O303" s="128">
        <v>0.94140000000000001</v>
      </c>
      <c r="P303" s="124">
        <v>3314</v>
      </c>
    </row>
    <row r="304" spans="1:16" x14ac:dyDescent="0.3">
      <c r="A304" s="123" t="s">
        <v>607</v>
      </c>
      <c r="B304" s="121" t="s">
        <v>608</v>
      </c>
      <c r="C304" s="121">
        <v>1</v>
      </c>
      <c r="D304" s="121">
        <v>0</v>
      </c>
      <c r="E304" s="124">
        <v>8782848889</v>
      </c>
      <c r="F304" s="124">
        <v>10681230000</v>
      </c>
      <c r="G304" s="124">
        <v>4511717233</v>
      </c>
      <c r="H304" s="124">
        <v>4191323616</v>
      </c>
      <c r="I304" s="124">
        <v>1586573</v>
      </c>
      <c r="J304" s="124">
        <v>683293</v>
      </c>
      <c r="K304" s="125">
        <v>1.825</v>
      </c>
      <c r="L304" s="125">
        <v>2.343</v>
      </c>
      <c r="M304" s="125">
        <v>2.0830000000000002</v>
      </c>
      <c r="N304" s="125">
        <v>0.15</v>
      </c>
      <c r="O304" s="128">
        <v>0.93500000000000005</v>
      </c>
      <c r="P304" s="124">
        <v>5199</v>
      </c>
    </row>
    <row r="305" spans="1:16" x14ac:dyDescent="0.3">
      <c r="A305" s="123" t="s">
        <v>609</v>
      </c>
      <c r="B305" s="121" t="s">
        <v>610</v>
      </c>
      <c r="C305" s="121">
        <v>1</v>
      </c>
      <c r="D305" s="121">
        <v>0</v>
      </c>
      <c r="E305" s="124">
        <v>4413479415</v>
      </c>
      <c r="F305" s="124">
        <v>5540060510</v>
      </c>
      <c r="G305" s="124">
        <v>1177645320</v>
      </c>
      <c r="H305" s="124">
        <v>1143694874</v>
      </c>
      <c r="I305" s="124">
        <v>1234011</v>
      </c>
      <c r="J305" s="124">
        <v>283584</v>
      </c>
      <c r="K305" s="125">
        <v>1.419</v>
      </c>
      <c r="L305" s="125">
        <v>0.97199999999999998</v>
      </c>
      <c r="M305" s="125">
        <v>1.1950000000000001</v>
      </c>
      <c r="N305" s="125">
        <v>0.33400000000000002</v>
      </c>
      <c r="O305" s="128">
        <v>0.92600000000000005</v>
      </c>
      <c r="P305" s="124">
        <v>1460</v>
      </c>
    </row>
    <row r="306" spans="1:16" x14ac:dyDescent="0.3">
      <c r="A306" s="123" t="s">
        <v>611</v>
      </c>
      <c r="B306" s="121" t="s">
        <v>612</v>
      </c>
      <c r="C306" s="121">
        <v>1</v>
      </c>
      <c r="D306" s="121">
        <v>0</v>
      </c>
      <c r="E306" s="124">
        <v>8069553333</v>
      </c>
      <c r="F306" s="124">
        <v>9819346000</v>
      </c>
      <c r="G306" s="124">
        <v>3801993906</v>
      </c>
      <c r="H306" s="124">
        <v>3651595123</v>
      </c>
      <c r="I306" s="124">
        <v>2375053</v>
      </c>
      <c r="J306" s="124">
        <v>969621</v>
      </c>
      <c r="K306" s="125">
        <v>2.7320000000000002</v>
      </c>
      <c r="L306" s="125">
        <v>3.3250000000000002</v>
      </c>
      <c r="M306" s="125">
        <v>3.028</v>
      </c>
      <c r="N306" s="125">
        <v>0</v>
      </c>
      <c r="O306" s="128">
        <v>0.95320000000000005</v>
      </c>
      <c r="P306" s="124">
        <v>3026</v>
      </c>
    </row>
    <row r="307" spans="1:16" x14ac:dyDescent="0.3">
      <c r="A307" s="123" t="s">
        <v>613</v>
      </c>
      <c r="B307" s="121" t="s">
        <v>614</v>
      </c>
      <c r="C307" s="121">
        <v>1</v>
      </c>
      <c r="D307" s="121">
        <v>0</v>
      </c>
      <c r="E307" s="124">
        <v>18466590000</v>
      </c>
      <c r="F307" s="124">
        <v>22958404667</v>
      </c>
      <c r="G307" s="124">
        <v>5560450877</v>
      </c>
      <c r="H307" s="124">
        <v>5133663477</v>
      </c>
      <c r="I307" s="124">
        <v>2536741</v>
      </c>
      <c r="J307" s="124">
        <v>628740</v>
      </c>
      <c r="K307" s="125">
        <v>2.9180000000000001</v>
      </c>
      <c r="L307" s="125">
        <v>2.1560000000000001</v>
      </c>
      <c r="M307" s="125">
        <v>2.5369999999999999</v>
      </c>
      <c r="N307" s="125">
        <v>7.1999999999999995E-2</v>
      </c>
      <c r="O307" s="128">
        <v>0.9607</v>
      </c>
      <c r="P307" s="124">
        <v>6606</v>
      </c>
    </row>
    <row r="308" spans="1:16" x14ac:dyDescent="0.3">
      <c r="A308" s="123" t="s">
        <v>615</v>
      </c>
      <c r="B308" s="121" t="s">
        <v>616</v>
      </c>
      <c r="C308" s="121">
        <v>1</v>
      </c>
      <c r="D308" s="121">
        <v>0</v>
      </c>
      <c r="E308" s="124">
        <v>4746033333</v>
      </c>
      <c r="F308" s="124">
        <v>5747546667</v>
      </c>
      <c r="G308" s="124">
        <v>2337598565</v>
      </c>
      <c r="H308" s="124">
        <v>2125550291</v>
      </c>
      <c r="I308" s="124">
        <v>991269</v>
      </c>
      <c r="J308" s="124">
        <v>401577</v>
      </c>
      <c r="K308" s="125">
        <v>1.1399999999999999</v>
      </c>
      <c r="L308" s="125">
        <v>1.377</v>
      </c>
      <c r="M308" s="125">
        <v>1.258</v>
      </c>
      <c r="N308" s="125">
        <v>0.31</v>
      </c>
      <c r="O308" s="128">
        <v>0.95930000000000004</v>
      </c>
      <c r="P308" s="124">
        <v>4318</v>
      </c>
    </row>
    <row r="309" spans="1:16" x14ac:dyDescent="0.3">
      <c r="A309" s="123" t="s">
        <v>617</v>
      </c>
      <c r="B309" s="121" t="s">
        <v>618</v>
      </c>
      <c r="C309" s="121">
        <v>1</v>
      </c>
      <c r="D309" s="121">
        <v>0</v>
      </c>
      <c r="E309" s="124">
        <v>5788779444</v>
      </c>
      <c r="F309" s="124">
        <v>7269424666</v>
      </c>
      <c r="G309" s="124">
        <v>1335570828</v>
      </c>
      <c r="H309" s="124">
        <v>1314100584</v>
      </c>
      <c r="I309" s="124">
        <v>1910211</v>
      </c>
      <c r="J309" s="124">
        <v>384464</v>
      </c>
      <c r="K309" s="125">
        <v>2.1970000000000001</v>
      </c>
      <c r="L309" s="125">
        <v>1.3180000000000001</v>
      </c>
      <c r="M309" s="125">
        <v>1.7569999999999999</v>
      </c>
      <c r="N309" s="125">
        <v>0.20699999999999999</v>
      </c>
      <c r="O309" s="128">
        <v>0.94089999999999996</v>
      </c>
      <c r="P309" s="124">
        <v>2787</v>
      </c>
    </row>
    <row r="310" spans="1:16" x14ac:dyDescent="0.3">
      <c r="A310" s="123" t="s">
        <v>619</v>
      </c>
      <c r="B310" s="121" t="s">
        <v>620</v>
      </c>
      <c r="C310" s="121">
        <v>1</v>
      </c>
      <c r="D310" s="121">
        <v>0</v>
      </c>
      <c r="E310" s="124">
        <v>2896951666</v>
      </c>
      <c r="F310" s="124">
        <v>3613283333</v>
      </c>
      <c r="G310" s="124">
        <v>496171527</v>
      </c>
      <c r="H310" s="124">
        <v>498775059</v>
      </c>
      <c r="I310" s="124">
        <v>2069369</v>
      </c>
      <c r="J310" s="124">
        <v>316257</v>
      </c>
      <c r="K310" s="125">
        <v>2.38</v>
      </c>
      <c r="L310" s="125">
        <v>1.0840000000000001</v>
      </c>
      <c r="M310" s="125">
        <v>1.732</v>
      </c>
      <c r="N310" s="125">
        <v>0.21099999999999999</v>
      </c>
      <c r="O310" s="128">
        <v>0.95009999999999994</v>
      </c>
      <c r="P310" s="124">
        <v>1301</v>
      </c>
    </row>
    <row r="311" spans="1:16" x14ac:dyDescent="0.3">
      <c r="A311" s="123" t="s">
        <v>621</v>
      </c>
      <c r="B311" s="121" t="s">
        <v>622</v>
      </c>
      <c r="C311" s="121">
        <v>1</v>
      </c>
      <c r="D311" s="121">
        <v>0</v>
      </c>
      <c r="E311" s="124">
        <v>5116999020</v>
      </c>
      <c r="F311" s="124">
        <v>5367774667</v>
      </c>
      <c r="G311" s="124">
        <v>2001990626</v>
      </c>
      <c r="H311" s="124">
        <v>1919559622</v>
      </c>
      <c r="I311" s="124">
        <v>1680790</v>
      </c>
      <c r="J311" s="124">
        <v>615440</v>
      </c>
      <c r="K311" s="125">
        <v>1.9330000000000001</v>
      </c>
      <c r="L311" s="125">
        <v>2.11</v>
      </c>
      <c r="M311" s="125">
        <v>2.0209999999999999</v>
      </c>
      <c r="N311" s="125">
        <v>0.161</v>
      </c>
      <c r="O311" s="128">
        <v>0.95140000000000002</v>
      </c>
      <c r="P311" s="124">
        <v>2521</v>
      </c>
    </row>
    <row r="312" spans="1:16" x14ac:dyDescent="0.3">
      <c r="A312" s="123" t="s">
        <v>623</v>
      </c>
      <c r="B312" s="121" t="s">
        <v>624</v>
      </c>
      <c r="C312" s="121">
        <v>1</v>
      </c>
      <c r="D312" s="121">
        <v>0</v>
      </c>
      <c r="E312" s="124">
        <v>10899937632</v>
      </c>
      <c r="F312" s="124">
        <v>12477631000</v>
      </c>
      <c r="G312" s="124">
        <v>4379854588</v>
      </c>
      <c r="H312" s="124">
        <v>4086980028</v>
      </c>
      <c r="I312" s="124">
        <v>1398681</v>
      </c>
      <c r="J312" s="124">
        <v>489048</v>
      </c>
      <c r="K312" s="125">
        <v>1.6080000000000001</v>
      </c>
      <c r="L312" s="125">
        <v>1.677</v>
      </c>
      <c r="M312" s="125">
        <v>1.6419999999999999</v>
      </c>
      <c r="N312" s="125">
        <v>0.22600000000000001</v>
      </c>
      <c r="O312" s="128">
        <v>0.95989999999999998</v>
      </c>
      <c r="P312" s="124">
        <v>6991</v>
      </c>
    </row>
    <row r="313" spans="1:16" x14ac:dyDescent="0.3">
      <c r="A313" s="123" t="s">
        <v>625</v>
      </c>
      <c r="B313" s="121" t="s">
        <v>626</v>
      </c>
      <c r="C313" s="121">
        <v>1</v>
      </c>
      <c r="D313" s="121">
        <v>0</v>
      </c>
      <c r="E313" s="124">
        <v>4378615294</v>
      </c>
      <c r="F313" s="124">
        <v>4980850666</v>
      </c>
      <c r="G313" s="124">
        <v>3179061836</v>
      </c>
      <c r="H313" s="124">
        <v>2594320311</v>
      </c>
      <c r="I313" s="124">
        <v>1967928</v>
      </c>
      <c r="J313" s="124">
        <v>1090967</v>
      </c>
      <c r="K313" s="125">
        <v>2.2629999999999999</v>
      </c>
      <c r="L313" s="125">
        <v>3.7410000000000001</v>
      </c>
      <c r="M313" s="125">
        <v>3.0009999999999999</v>
      </c>
      <c r="N313" s="125">
        <v>0</v>
      </c>
      <c r="O313" s="128">
        <v>0.93620000000000003</v>
      </c>
      <c r="P313" s="124">
        <v>1836</v>
      </c>
    </row>
    <row r="314" spans="1:16" x14ac:dyDescent="0.3">
      <c r="A314" s="123" t="s">
        <v>627</v>
      </c>
      <c r="B314" s="121" t="s">
        <v>628</v>
      </c>
      <c r="C314" s="121">
        <v>1</v>
      </c>
      <c r="D314" s="121">
        <v>0</v>
      </c>
      <c r="E314" s="124">
        <v>6786662353</v>
      </c>
      <c r="F314" s="124">
        <v>7943516667</v>
      </c>
      <c r="G314" s="124">
        <v>2414548770</v>
      </c>
      <c r="H314" s="124">
        <v>2281936481</v>
      </c>
      <c r="I314" s="124">
        <v>1073315</v>
      </c>
      <c r="J314" s="124">
        <v>332546</v>
      </c>
      <c r="K314" s="125">
        <v>1.234</v>
      </c>
      <c r="L314" s="125">
        <v>1.1399999999999999</v>
      </c>
      <c r="M314" s="125">
        <v>1.1870000000000001</v>
      </c>
      <c r="N314" s="125">
        <v>0.33800000000000002</v>
      </c>
      <c r="O314" s="128">
        <v>0.95579999999999998</v>
      </c>
      <c r="P314" s="124">
        <v>5339</v>
      </c>
    </row>
    <row r="315" spans="1:16" x14ac:dyDescent="0.3">
      <c r="A315" s="123" t="s">
        <v>629</v>
      </c>
      <c r="B315" s="121" t="s">
        <v>630</v>
      </c>
      <c r="C315" s="121">
        <v>1</v>
      </c>
      <c r="D315" s="121">
        <v>0</v>
      </c>
      <c r="E315" s="124">
        <v>4119643529</v>
      </c>
      <c r="F315" s="124">
        <v>4707936666</v>
      </c>
      <c r="G315" s="124">
        <v>2109008290</v>
      </c>
      <c r="H315" s="124">
        <v>1699552293</v>
      </c>
      <c r="I315" s="124">
        <v>2702872</v>
      </c>
      <c r="J315" s="124">
        <v>1040754</v>
      </c>
      <c r="K315" s="125">
        <v>3.109</v>
      </c>
      <c r="L315" s="125">
        <v>3.569</v>
      </c>
      <c r="M315" s="125">
        <v>3.3380000000000001</v>
      </c>
      <c r="N315" s="125">
        <v>0</v>
      </c>
      <c r="O315" s="128">
        <v>0.94079999999999997</v>
      </c>
      <c r="P315" s="124">
        <v>1355</v>
      </c>
    </row>
    <row r="316" spans="1:16" x14ac:dyDescent="0.3">
      <c r="A316" s="123" t="s">
        <v>631</v>
      </c>
      <c r="B316" s="121" t="s">
        <v>632</v>
      </c>
      <c r="C316" s="121">
        <v>1</v>
      </c>
      <c r="D316" s="121">
        <v>0</v>
      </c>
      <c r="E316" s="124">
        <v>6519641765</v>
      </c>
      <c r="F316" s="124">
        <v>7636280001</v>
      </c>
      <c r="G316" s="124">
        <v>2697509693</v>
      </c>
      <c r="H316" s="124">
        <v>2505363998</v>
      </c>
      <c r="I316" s="124">
        <v>1800091</v>
      </c>
      <c r="J316" s="124">
        <v>637172</v>
      </c>
      <c r="K316" s="125">
        <v>2.0699999999999998</v>
      </c>
      <c r="L316" s="125">
        <v>2.1850000000000001</v>
      </c>
      <c r="M316" s="125">
        <v>2.1269999999999998</v>
      </c>
      <c r="N316" s="125">
        <v>0.14299999999999999</v>
      </c>
      <c r="O316" s="128">
        <v>0.95269999999999999</v>
      </c>
      <c r="P316" s="124">
        <v>3246</v>
      </c>
    </row>
    <row r="317" spans="1:16" x14ac:dyDescent="0.3">
      <c r="A317" s="123" t="s">
        <v>633</v>
      </c>
      <c r="B317" s="121" t="s">
        <v>634</v>
      </c>
      <c r="C317" s="121">
        <v>1</v>
      </c>
      <c r="D317" s="121">
        <v>0</v>
      </c>
      <c r="E317" s="124">
        <v>8528197058</v>
      </c>
      <c r="F317" s="124">
        <v>10264234000</v>
      </c>
      <c r="G317" s="124">
        <v>1623419376</v>
      </c>
      <c r="H317" s="124">
        <v>1644809521</v>
      </c>
      <c r="I317" s="124">
        <v>1454072</v>
      </c>
      <c r="J317" s="124">
        <v>252880</v>
      </c>
      <c r="K317" s="125">
        <v>1.6719999999999999</v>
      </c>
      <c r="L317" s="125">
        <v>0.86699999999999999</v>
      </c>
      <c r="M317" s="125">
        <v>1.2689999999999999</v>
      </c>
      <c r="N317" s="125">
        <v>0.30599999999999999</v>
      </c>
      <c r="O317" s="128">
        <v>0.91469999999999996</v>
      </c>
      <c r="P317" s="124">
        <v>5327</v>
      </c>
    </row>
    <row r="318" spans="1:16" x14ac:dyDescent="0.3">
      <c r="A318" s="123" t="s">
        <v>635</v>
      </c>
      <c r="B318" s="121" t="s">
        <v>636</v>
      </c>
      <c r="C318" s="121">
        <v>1</v>
      </c>
      <c r="D318" s="121">
        <v>0</v>
      </c>
      <c r="E318" s="124">
        <v>2811336471</v>
      </c>
      <c r="F318" s="124">
        <v>3256895333</v>
      </c>
      <c r="G318" s="124">
        <v>998413429</v>
      </c>
      <c r="H318" s="124">
        <v>1005367307</v>
      </c>
      <c r="I318" s="124">
        <v>876152</v>
      </c>
      <c r="J318" s="124">
        <v>289312</v>
      </c>
      <c r="K318" s="125">
        <v>1.0069999999999999</v>
      </c>
      <c r="L318" s="125">
        <v>0.99199999999999999</v>
      </c>
      <c r="M318" s="125">
        <v>0.999</v>
      </c>
      <c r="N318" s="125">
        <v>0.41099999999999998</v>
      </c>
      <c r="O318" s="128">
        <v>0.95489999999999997</v>
      </c>
      <c r="P318" s="124">
        <v>2817</v>
      </c>
    </row>
    <row r="319" spans="1:16" x14ac:dyDescent="0.3">
      <c r="A319" s="123" t="s">
        <v>637</v>
      </c>
      <c r="B319" s="121" t="s">
        <v>638</v>
      </c>
      <c r="C319" s="121">
        <v>1</v>
      </c>
      <c r="D319" s="121">
        <v>0</v>
      </c>
      <c r="E319" s="124">
        <v>3906247647</v>
      </c>
      <c r="F319" s="124">
        <v>4566784667</v>
      </c>
      <c r="G319" s="124">
        <v>933813063</v>
      </c>
      <c r="H319" s="124">
        <v>933906204</v>
      </c>
      <c r="I319" s="124">
        <v>1134274</v>
      </c>
      <c r="J319" s="124">
        <v>250029</v>
      </c>
      <c r="K319" s="125">
        <v>1.304</v>
      </c>
      <c r="L319" s="125">
        <v>0.85699999999999998</v>
      </c>
      <c r="M319" s="125">
        <v>1.08</v>
      </c>
      <c r="N319" s="125">
        <v>0.379</v>
      </c>
      <c r="O319" s="128">
        <v>0.94610000000000005</v>
      </c>
      <c r="P319" s="124">
        <v>3062</v>
      </c>
    </row>
    <row r="320" spans="1:16" x14ac:dyDescent="0.3">
      <c r="A320" s="123" t="s">
        <v>639</v>
      </c>
      <c r="B320" s="121" t="s">
        <v>640</v>
      </c>
      <c r="C320" s="121">
        <v>1</v>
      </c>
      <c r="D320" s="121">
        <v>0</v>
      </c>
      <c r="E320" s="124">
        <v>6488832745</v>
      </c>
      <c r="F320" s="124">
        <v>7457770538</v>
      </c>
      <c r="G320" s="124">
        <v>1862331736</v>
      </c>
      <c r="H320" s="124">
        <v>1860551733</v>
      </c>
      <c r="I320" s="124">
        <v>1072815</v>
      </c>
      <c r="J320" s="124">
        <v>286238</v>
      </c>
      <c r="K320" s="125">
        <v>1.234</v>
      </c>
      <c r="L320" s="125">
        <v>0.98099999999999998</v>
      </c>
      <c r="M320" s="125">
        <v>1.107</v>
      </c>
      <c r="N320" s="125">
        <v>0.36899999999999999</v>
      </c>
      <c r="O320" s="128">
        <v>0.92810000000000004</v>
      </c>
      <c r="P320" s="124">
        <v>5242</v>
      </c>
    </row>
    <row r="321" spans="1:16" x14ac:dyDescent="0.3">
      <c r="A321" s="123" t="s">
        <v>641</v>
      </c>
      <c r="B321" s="121" t="s">
        <v>642</v>
      </c>
      <c r="C321" s="121">
        <v>1</v>
      </c>
      <c r="D321" s="121">
        <v>0</v>
      </c>
      <c r="E321" s="124">
        <v>7997169412</v>
      </c>
      <c r="F321" s="124">
        <v>9151400000</v>
      </c>
      <c r="G321" s="124">
        <v>3137868117</v>
      </c>
      <c r="H321" s="124">
        <v>3225963863</v>
      </c>
      <c r="I321" s="124">
        <v>1087279</v>
      </c>
      <c r="J321" s="124">
        <v>403489</v>
      </c>
      <c r="K321" s="125">
        <v>1.25</v>
      </c>
      <c r="L321" s="125">
        <v>1.383</v>
      </c>
      <c r="M321" s="125">
        <v>1.3160000000000001</v>
      </c>
      <c r="N321" s="125">
        <v>0.28699999999999998</v>
      </c>
      <c r="O321" s="128">
        <v>0.94359999999999999</v>
      </c>
      <c r="P321" s="124">
        <v>6516</v>
      </c>
    </row>
    <row r="322" spans="1:16" x14ac:dyDescent="0.3">
      <c r="A322" s="123" t="s">
        <v>643</v>
      </c>
      <c r="B322" s="121" t="s">
        <v>644</v>
      </c>
      <c r="C322" s="121">
        <v>1</v>
      </c>
      <c r="D322" s="121">
        <v>1</v>
      </c>
      <c r="E322" s="124">
        <v>1178226516720</v>
      </c>
      <c r="F322" s="124">
        <v>1270698918866</v>
      </c>
      <c r="G322" s="124">
        <v>458329746291</v>
      </c>
      <c r="H322" s="124">
        <v>425277562354</v>
      </c>
      <c r="I322" s="124">
        <v>925049</v>
      </c>
      <c r="J322" s="124">
        <v>321285</v>
      </c>
      <c r="K322" s="125">
        <v>1.0640000000000001</v>
      </c>
      <c r="L322" s="125">
        <v>1.101</v>
      </c>
      <c r="M322" s="125">
        <v>1.0820000000000001</v>
      </c>
      <c r="N322" s="125">
        <v>0.39700000000000002</v>
      </c>
      <c r="O322" s="128">
        <v>0.86990000000000001</v>
      </c>
      <c r="P322" s="124">
        <v>945543</v>
      </c>
    </row>
    <row r="323" spans="1:16" x14ac:dyDescent="0.3">
      <c r="A323" s="123" t="s">
        <v>645</v>
      </c>
      <c r="B323" s="121" t="s">
        <v>646</v>
      </c>
      <c r="C323" s="121">
        <v>1</v>
      </c>
      <c r="D323" s="121">
        <v>0</v>
      </c>
      <c r="E323" s="124">
        <v>1887050396</v>
      </c>
      <c r="F323" s="124">
        <v>2012091683</v>
      </c>
      <c r="G323" s="124">
        <v>739703449</v>
      </c>
      <c r="H323" s="124">
        <v>714670297</v>
      </c>
      <c r="I323" s="124">
        <v>829251</v>
      </c>
      <c r="J323" s="124">
        <v>303985</v>
      </c>
      <c r="K323" s="125">
        <v>0.95299999999999996</v>
      </c>
      <c r="L323" s="125">
        <v>1.042</v>
      </c>
      <c r="M323" s="125">
        <v>0.997</v>
      </c>
      <c r="N323" s="125">
        <v>0.41199999999999998</v>
      </c>
      <c r="O323" s="128">
        <v>0.93500000000000005</v>
      </c>
      <c r="P323" s="124">
        <v>1890</v>
      </c>
    </row>
    <row r="324" spans="1:16" x14ac:dyDescent="0.3">
      <c r="A324" s="123" t="s">
        <v>647</v>
      </c>
      <c r="B324" s="121" t="s">
        <v>648</v>
      </c>
      <c r="C324" s="121">
        <v>1</v>
      </c>
      <c r="D324" s="121">
        <v>0</v>
      </c>
      <c r="E324" s="124">
        <v>2119970450</v>
      </c>
      <c r="F324" s="124">
        <v>2376776882</v>
      </c>
      <c r="G324" s="124">
        <v>846721572</v>
      </c>
      <c r="H324" s="124">
        <v>869463823</v>
      </c>
      <c r="I324" s="124">
        <v>433881</v>
      </c>
      <c r="J324" s="124">
        <v>165591</v>
      </c>
      <c r="K324" s="125">
        <v>0.499</v>
      </c>
      <c r="L324" s="125">
        <v>0.56699999999999995</v>
      </c>
      <c r="M324" s="125">
        <v>0.53200000000000003</v>
      </c>
      <c r="N324" s="125">
        <v>0.71599999999999997</v>
      </c>
      <c r="O324" s="128">
        <v>0.89480000000000004</v>
      </c>
      <c r="P324" s="124">
        <v>4176</v>
      </c>
    </row>
    <row r="325" spans="1:16" x14ac:dyDescent="0.3">
      <c r="A325" s="123" t="s">
        <v>649</v>
      </c>
      <c r="B325" s="121" t="s">
        <v>650</v>
      </c>
      <c r="C325" s="121">
        <v>1</v>
      </c>
      <c r="D325" s="121">
        <v>0</v>
      </c>
      <c r="E325" s="124">
        <v>743680945</v>
      </c>
      <c r="F325" s="124">
        <v>862585134</v>
      </c>
      <c r="G325" s="124">
        <v>270452742</v>
      </c>
      <c r="H325" s="124">
        <v>277062578</v>
      </c>
      <c r="I325" s="124">
        <v>506708</v>
      </c>
      <c r="J325" s="124">
        <v>172717</v>
      </c>
      <c r="K325" s="125">
        <v>0.58199999999999996</v>
      </c>
      <c r="L325" s="125">
        <v>0.59199999999999997</v>
      </c>
      <c r="M325" s="125">
        <v>0.58699999999999997</v>
      </c>
      <c r="N325" s="125">
        <v>0.64800000000000002</v>
      </c>
      <c r="O325" s="128">
        <v>0.93</v>
      </c>
      <c r="P325" s="124">
        <v>1258</v>
      </c>
    </row>
    <row r="326" spans="1:16" x14ac:dyDescent="0.3">
      <c r="A326" s="123" t="s">
        <v>651</v>
      </c>
      <c r="B326" s="121" t="s">
        <v>652</v>
      </c>
      <c r="C326" s="121">
        <v>1</v>
      </c>
      <c r="D326" s="121">
        <v>0</v>
      </c>
      <c r="E326" s="124">
        <v>2250338136</v>
      </c>
      <c r="F326" s="124">
        <v>2524037311</v>
      </c>
      <c r="G326" s="124">
        <v>806486986</v>
      </c>
      <c r="H326" s="124">
        <v>775118924</v>
      </c>
      <c r="I326" s="124">
        <v>605885</v>
      </c>
      <c r="J326" s="124">
        <v>196730</v>
      </c>
      <c r="K326" s="125">
        <v>0.69599999999999995</v>
      </c>
      <c r="L326" s="125">
        <v>0.67400000000000004</v>
      </c>
      <c r="M326" s="125">
        <v>0.68500000000000005</v>
      </c>
      <c r="N326" s="125">
        <v>0.57899999999999996</v>
      </c>
      <c r="O326" s="128">
        <v>0.92149999999999999</v>
      </c>
      <c r="P326" s="124">
        <v>3208</v>
      </c>
    </row>
    <row r="327" spans="1:16" x14ac:dyDescent="0.3">
      <c r="A327" s="123" t="s">
        <v>653</v>
      </c>
      <c r="B327" s="121" t="s">
        <v>654</v>
      </c>
      <c r="C327" s="121">
        <v>1</v>
      </c>
      <c r="D327" s="121">
        <v>0</v>
      </c>
      <c r="E327" s="124">
        <v>1968922407</v>
      </c>
      <c r="F327" s="124">
        <v>2127129826</v>
      </c>
      <c r="G327" s="124">
        <v>852413448</v>
      </c>
      <c r="H327" s="124">
        <v>862731670</v>
      </c>
      <c r="I327" s="124">
        <v>255971</v>
      </c>
      <c r="J327" s="124">
        <v>107183</v>
      </c>
      <c r="K327" s="125">
        <v>0.29399999999999998</v>
      </c>
      <c r="L327" s="125">
        <v>0.36699999999999999</v>
      </c>
      <c r="M327" s="125">
        <v>0.33</v>
      </c>
      <c r="N327" s="125">
        <v>0.93</v>
      </c>
      <c r="O327" s="128">
        <v>0.8417</v>
      </c>
      <c r="P327" s="124">
        <v>6769</v>
      </c>
    </row>
    <row r="328" spans="1:16" x14ac:dyDescent="0.3">
      <c r="A328" s="123" t="s">
        <v>655</v>
      </c>
      <c r="B328" s="121" t="s">
        <v>656</v>
      </c>
      <c r="C328" s="121">
        <v>1</v>
      </c>
      <c r="D328" s="121">
        <v>0</v>
      </c>
      <c r="E328" s="124">
        <v>1978208092</v>
      </c>
      <c r="F328" s="124">
        <v>2347730036</v>
      </c>
      <c r="G328" s="124">
        <v>781765166</v>
      </c>
      <c r="H328" s="124">
        <v>792498339</v>
      </c>
      <c r="I328" s="124">
        <v>574188</v>
      </c>
      <c r="J328" s="124">
        <v>208954</v>
      </c>
      <c r="K328" s="125">
        <v>0.66</v>
      </c>
      <c r="L328" s="125">
        <v>0.71599999999999997</v>
      </c>
      <c r="M328" s="125">
        <v>0.68799999999999994</v>
      </c>
      <c r="N328" s="125">
        <v>0.57699999999999996</v>
      </c>
      <c r="O328" s="128">
        <v>0.90629999999999999</v>
      </c>
      <c r="P328" s="124">
        <v>3181</v>
      </c>
    </row>
    <row r="329" spans="1:16" x14ac:dyDescent="0.3">
      <c r="A329" s="123" t="s">
        <v>657</v>
      </c>
      <c r="B329" s="121" t="s">
        <v>658</v>
      </c>
      <c r="C329" s="121">
        <v>1</v>
      </c>
      <c r="D329" s="121">
        <v>0</v>
      </c>
      <c r="E329" s="124">
        <v>1890498381</v>
      </c>
      <c r="F329" s="124">
        <v>2133044634</v>
      </c>
      <c r="G329" s="124">
        <v>722946229</v>
      </c>
      <c r="H329" s="124">
        <v>762002478</v>
      </c>
      <c r="I329" s="124">
        <v>576438</v>
      </c>
      <c r="J329" s="124">
        <v>212743</v>
      </c>
      <c r="K329" s="125">
        <v>0.66300000000000003</v>
      </c>
      <c r="L329" s="125">
        <v>0.72899999999999998</v>
      </c>
      <c r="M329" s="125">
        <v>0.69499999999999995</v>
      </c>
      <c r="N329" s="125">
        <v>0.57199999999999995</v>
      </c>
      <c r="O329" s="128">
        <v>0.94210000000000005</v>
      </c>
      <c r="P329" s="124">
        <v>2896</v>
      </c>
    </row>
    <row r="330" spans="1:16" x14ac:dyDescent="0.3">
      <c r="A330" s="123" t="s">
        <v>659</v>
      </c>
      <c r="B330" s="121" t="s">
        <v>660</v>
      </c>
      <c r="C330" s="121">
        <v>1</v>
      </c>
      <c r="D330" s="121">
        <v>0</v>
      </c>
      <c r="E330" s="124">
        <v>557882416</v>
      </c>
      <c r="F330" s="124">
        <v>622190855</v>
      </c>
      <c r="G330" s="124">
        <v>254356142</v>
      </c>
      <c r="H330" s="124">
        <v>258459626</v>
      </c>
      <c r="I330" s="124">
        <v>423876</v>
      </c>
      <c r="J330" s="124">
        <v>184201</v>
      </c>
      <c r="K330" s="125">
        <v>0.48699999999999999</v>
      </c>
      <c r="L330" s="125">
        <v>0.63100000000000001</v>
      </c>
      <c r="M330" s="125">
        <v>0.55800000000000005</v>
      </c>
      <c r="N330" s="125">
        <v>0.68400000000000005</v>
      </c>
      <c r="O330" s="128">
        <v>0.92569999999999997</v>
      </c>
      <c r="P330" s="124">
        <v>1118</v>
      </c>
    </row>
    <row r="331" spans="1:16" x14ac:dyDescent="0.3">
      <c r="A331" s="123" t="s">
        <v>661</v>
      </c>
      <c r="B331" s="121" t="s">
        <v>662</v>
      </c>
      <c r="C331" s="121">
        <v>1</v>
      </c>
      <c r="D331" s="121">
        <v>0</v>
      </c>
      <c r="E331" s="124">
        <v>371710450</v>
      </c>
      <c r="F331" s="124">
        <v>422883436</v>
      </c>
      <c r="G331" s="124">
        <v>114805702</v>
      </c>
      <c r="H331" s="124">
        <v>121780123</v>
      </c>
      <c r="I331" s="124">
        <v>499116</v>
      </c>
      <c r="J331" s="124">
        <v>148609</v>
      </c>
      <c r="K331" s="125">
        <v>0.57399999999999995</v>
      </c>
      <c r="L331" s="125">
        <v>0.50900000000000001</v>
      </c>
      <c r="M331" s="125">
        <v>0.54100000000000004</v>
      </c>
      <c r="N331" s="125">
        <v>0.70499999999999996</v>
      </c>
      <c r="O331" s="128">
        <v>0.93289999999999995</v>
      </c>
      <c r="P331" s="124">
        <v>639</v>
      </c>
    </row>
    <row r="332" spans="1:16" x14ac:dyDescent="0.3">
      <c r="A332" s="123" t="s">
        <v>663</v>
      </c>
      <c r="B332" s="121" t="s">
        <v>664</v>
      </c>
      <c r="C332" s="121">
        <v>1</v>
      </c>
      <c r="D332" s="121">
        <v>0</v>
      </c>
      <c r="E332" s="124">
        <v>655739195</v>
      </c>
      <c r="F332" s="124">
        <v>725644645</v>
      </c>
      <c r="G332" s="124">
        <v>262459389</v>
      </c>
      <c r="H332" s="124">
        <v>271994406</v>
      </c>
      <c r="I332" s="124">
        <v>570819</v>
      </c>
      <c r="J332" s="124">
        <v>220848</v>
      </c>
      <c r="K332" s="125">
        <v>0.65600000000000003</v>
      </c>
      <c r="L332" s="125">
        <v>0.75700000000000001</v>
      </c>
      <c r="M332" s="125">
        <v>0.70599999999999996</v>
      </c>
      <c r="N332" s="125">
        <v>0.56599999999999995</v>
      </c>
      <c r="O332" s="128">
        <v>0.93540000000000001</v>
      </c>
      <c r="P332" s="124">
        <v>967</v>
      </c>
    </row>
    <row r="333" spans="1:16" x14ac:dyDescent="0.3">
      <c r="A333" s="123" t="s">
        <v>665</v>
      </c>
      <c r="B333" s="121" t="s">
        <v>666</v>
      </c>
      <c r="C333" s="121">
        <v>1</v>
      </c>
      <c r="D333" s="121">
        <v>0</v>
      </c>
      <c r="E333" s="124">
        <v>757657808</v>
      </c>
      <c r="F333" s="124">
        <v>801095205</v>
      </c>
      <c r="G333" s="124">
        <v>207086387</v>
      </c>
      <c r="H333" s="124">
        <v>297592616</v>
      </c>
      <c r="I333" s="124">
        <v>610318</v>
      </c>
      <c r="J333" s="124">
        <v>197603</v>
      </c>
      <c r="K333" s="125">
        <v>0.70199999999999996</v>
      </c>
      <c r="L333" s="125">
        <v>0.67700000000000005</v>
      </c>
      <c r="M333" s="125">
        <v>0.68899999999999995</v>
      </c>
      <c r="N333" s="125">
        <v>0.60399999999999998</v>
      </c>
      <c r="O333" s="128">
        <v>0.92810000000000004</v>
      </c>
      <c r="P333" s="124">
        <v>1103</v>
      </c>
    </row>
    <row r="334" spans="1:16" x14ac:dyDescent="0.3">
      <c r="A334" s="123" t="s">
        <v>667</v>
      </c>
      <c r="B334" s="121" t="s">
        <v>668</v>
      </c>
      <c r="C334" s="121">
        <v>1</v>
      </c>
      <c r="D334" s="121">
        <v>0</v>
      </c>
      <c r="E334" s="124">
        <v>839101677</v>
      </c>
      <c r="F334" s="124">
        <v>906595229</v>
      </c>
      <c r="G334" s="124">
        <v>334908780</v>
      </c>
      <c r="H334" s="124">
        <v>317204758</v>
      </c>
      <c r="I334" s="124">
        <v>381156</v>
      </c>
      <c r="J334" s="124">
        <v>138517</v>
      </c>
      <c r="K334" s="125">
        <v>0.438</v>
      </c>
      <c r="L334" s="125">
        <v>0.47499999999999998</v>
      </c>
      <c r="M334" s="125">
        <v>0.45600000000000002</v>
      </c>
      <c r="N334" s="125">
        <v>0.85</v>
      </c>
      <c r="O334" s="128">
        <v>0.92249999999999999</v>
      </c>
      <c r="P334" s="124">
        <v>1925</v>
      </c>
    </row>
    <row r="335" spans="1:16" x14ac:dyDescent="0.3">
      <c r="A335" s="123" t="s">
        <v>669</v>
      </c>
      <c r="B335" s="121" t="s">
        <v>670</v>
      </c>
      <c r="C335" s="121">
        <v>1</v>
      </c>
      <c r="D335" s="121">
        <v>0</v>
      </c>
      <c r="E335" s="124">
        <v>712259234</v>
      </c>
      <c r="F335" s="124">
        <v>800631521</v>
      </c>
      <c r="G335" s="124">
        <v>385983300</v>
      </c>
      <c r="H335" s="124">
        <v>376338255</v>
      </c>
      <c r="I335" s="124">
        <v>533459</v>
      </c>
      <c r="J335" s="124">
        <v>265400</v>
      </c>
      <c r="K335" s="125">
        <v>0.61299999999999999</v>
      </c>
      <c r="L335" s="125">
        <v>0.91</v>
      </c>
      <c r="M335" s="125">
        <v>0.76100000000000001</v>
      </c>
      <c r="N335" s="125">
        <v>0.53200000000000003</v>
      </c>
      <c r="O335" s="128">
        <v>0.94</v>
      </c>
      <c r="P335" s="124">
        <v>1205</v>
      </c>
    </row>
    <row r="336" spans="1:16" x14ac:dyDescent="0.3">
      <c r="A336" s="123" t="s">
        <v>671</v>
      </c>
      <c r="B336" s="121" t="s">
        <v>672</v>
      </c>
      <c r="C336" s="121">
        <v>1</v>
      </c>
      <c r="D336" s="121">
        <v>0</v>
      </c>
      <c r="E336" s="124">
        <v>1615126894</v>
      </c>
      <c r="F336" s="124">
        <v>1788405645</v>
      </c>
      <c r="G336" s="124">
        <v>833423256</v>
      </c>
      <c r="H336" s="124">
        <v>796070939</v>
      </c>
      <c r="I336" s="124">
        <v>567066</v>
      </c>
      <c r="J336" s="124">
        <v>265268</v>
      </c>
      <c r="K336" s="125">
        <v>0.65200000000000002</v>
      </c>
      <c r="L336" s="125">
        <v>0.90900000000000003</v>
      </c>
      <c r="M336" s="125">
        <v>0.78</v>
      </c>
      <c r="N336" s="125">
        <v>0.52</v>
      </c>
      <c r="O336" s="128">
        <v>0.94379999999999997</v>
      </c>
      <c r="P336" s="124">
        <v>2586</v>
      </c>
    </row>
    <row r="337" spans="1:16" x14ac:dyDescent="0.3">
      <c r="A337" s="123" t="s">
        <v>673</v>
      </c>
      <c r="B337" s="121" t="s">
        <v>674</v>
      </c>
      <c r="C337" s="121">
        <v>1</v>
      </c>
      <c r="D337" s="121">
        <v>0</v>
      </c>
      <c r="E337" s="124">
        <v>399101976</v>
      </c>
      <c r="F337" s="124">
        <v>434233546</v>
      </c>
      <c r="G337" s="124">
        <v>131924358</v>
      </c>
      <c r="H337" s="124">
        <v>137829285</v>
      </c>
      <c r="I337" s="124">
        <v>608274</v>
      </c>
      <c r="J337" s="124">
        <v>196900</v>
      </c>
      <c r="K337" s="125">
        <v>0.69899999999999995</v>
      </c>
      <c r="L337" s="125">
        <v>0.67500000000000004</v>
      </c>
      <c r="M337" s="125">
        <v>0.68600000000000005</v>
      </c>
      <c r="N337" s="125">
        <v>0.57799999999999996</v>
      </c>
      <c r="O337" s="128">
        <v>0.92249999999999999</v>
      </c>
      <c r="P337" s="124">
        <v>598</v>
      </c>
    </row>
    <row r="338" spans="1:16" x14ac:dyDescent="0.3">
      <c r="A338" s="123" t="s">
        <v>675</v>
      </c>
      <c r="B338" s="121" t="s">
        <v>676</v>
      </c>
      <c r="C338" s="121">
        <v>1</v>
      </c>
      <c r="D338" s="121">
        <v>0</v>
      </c>
      <c r="E338" s="124">
        <v>450786786</v>
      </c>
      <c r="F338" s="124">
        <v>497014013</v>
      </c>
      <c r="G338" s="124">
        <v>190331400</v>
      </c>
      <c r="H338" s="124">
        <v>195363392</v>
      </c>
      <c r="I338" s="124">
        <v>423125</v>
      </c>
      <c r="J338" s="124">
        <v>172185</v>
      </c>
      <c r="K338" s="125">
        <v>0.48599999999999999</v>
      </c>
      <c r="L338" s="125">
        <v>0.59</v>
      </c>
      <c r="M338" s="125">
        <v>0.53800000000000003</v>
      </c>
      <c r="N338" s="125">
        <v>0.70899999999999996</v>
      </c>
      <c r="O338" s="128">
        <v>0.93210000000000004</v>
      </c>
      <c r="P338" s="124">
        <v>962</v>
      </c>
    </row>
    <row r="339" spans="1:16" x14ac:dyDescent="0.3">
      <c r="A339" s="123" t="s">
        <v>677</v>
      </c>
      <c r="B339" s="121" t="s">
        <v>678</v>
      </c>
      <c r="C339" s="121">
        <v>1</v>
      </c>
      <c r="D339" s="121">
        <v>0</v>
      </c>
      <c r="E339" s="124">
        <v>271065049</v>
      </c>
      <c r="F339" s="124">
        <v>293307624</v>
      </c>
      <c r="G339" s="124">
        <v>77500094</v>
      </c>
      <c r="H339" s="124">
        <v>81941670</v>
      </c>
      <c r="I339" s="124">
        <v>590347</v>
      </c>
      <c r="J339" s="124">
        <v>166780</v>
      </c>
      <c r="K339" s="125">
        <v>0.67900000000000005</v>
      </c>
      <c r="L339" s="125">
        <v>0.57099999999999995</v>
      </c>
      <c r="M339" s="125">
        <v>0.624</v>
      </c>
      <c r="N339" s="125">
        <v>0.61599999999999999</v>
      </c>
      <c r="O339" s="128">
        <v>0.93369999999999997</v>
      </c>
      <c r="P339" s="124">
        <v>387</v>
      </c>
    </row>
    <row r="340" spans="1:16" x14ac:dyDescent="0.3">
      <c r="A340" s="123" t="s">
        <v>679</v>
      </c>
      <c r="B340" s="121" t="s">
        <v>680</v>
      </c>
      <c r="C340" s="121">
        <v>1</v>
      </c>
      <c r="D340" s="121">
        <v>0</v>
      </c>
      <c r="E340" s="124">
        <v>1760343924</v>
      </c>
      <c r="F340" s="124">
        <v>2023538339</v>
      </c>
      <c r="G340" s="124">
        <v>785559826</v>
      </c>
      <c r="H340" s="124">
        <v>798907420</v>
      </c>
      <c r="I340" s="124">
        <v>290933</v>
      </c>
      <c r="J340" s="124">
        <v>121825</v>
      </c>
      <c r="K340" s="125">
        <v>0.33400000000000002</v>
      </c>
      <c r="L340" s="125">
        <v>0.41699999999999998</v>
      </c>
      <c r="M340" s="125">
        <v>0.375</v>
      </c>
      <c r="N340" s="125">
        <v>0.93</v>
      </c>
      <c r="O340" s="128">
        <v>0.88439999999999996</v>
      </c>
      <c r="P340" s="124">
        <v>5164</v>
      </c>
    </row>
    <row r="341" spans="1:16" x14ac:dyDescent="0.3">
      <c r="A341" s="123" t="s">
        <v>681</v>
      </c>
      <c r="B341" s="121" t="s">
        <v>682</v>
      </c>
      <c r="C341" s="121">
        <v>1</v>
      </c>
      <c r="D341" s="121">
        <v>0</v>
      </c>
      <c r="E341" s="124">
        <v>315821326</v>
      </c>
      <c r="F341" s="124">
        <v>352537724</v>
      </c>
      <c r="G341" s="124">
        <v>138045435</v>
      </c>
      <c r="H341" s="124">
        <v>141876901</v>
      </c>
      <c r="I341" s="124">
        <v>381919</v>
      </c>
      <c r="J341" s="124">
        <v>159955</v>
      </c>
      <c r="K341" s="125">
        <v>0.439</v>
      </c>
      <c r="L341" s="125">
        <v>0.54800000000000004</v>
      </c>
      <c r="M341" s="125">
        <v>0.49299999999999999</v>
      </c>
      <c r="N341" s="125">
        <v>0.76400000000000001</v>
      </c>
      <c r="O341" s="128">
        <v>0.93300000000000005</v>
      </c>
      <c r="P341" s="124">
        <v>740</v>
      </c>
    </row>
    <row r="342" spans="1:16" x14ac:dyDescent="0.3">
      <c r="A342" s="123" t="s">
        <v>683</v>
      </c>
      <c r="B342" s="121" t="s">
        <v>684</v>
      </c>
      <c r="C342" s="121">
        <v>1</v>
      </c>
      <c r="D342" s="121">
        <v>0</v>
      </c>
      <c r="E342" s="124">
        <v>790578529</v>
      </c>
      <c r="F342" s="124">
        <v>929101784</v>
      </c>
      <c r="G342" s="124">
        <v>331830109</v>
      </c>
      <c r="H342" s="124">
        <v>351955725</v>
      </c>
      <c r="I342" s="124">
        <v>416589</v>
      </c>
      <c r="J342" s="124">
        <v>165645</v>
      </c>
      <c r="K342" s="125">
        <v>0.47899999999999998</v>
      </c>
      <c r="L342" s="125">
        <v>0.56799999999999995</v>
      </c>
      <c r="M342" s="125">
        <v>0.52300000000000002</v>
      </c>
      <c r="N342" s="125">
        <v>0.72699999999999998</v>
      </c>
      <c r="O342" s="128">
        <v>0.92879999999999996</v>
      </c>
      <c r="P342" s="124">
        <v>1751</v>
      </c>
    </row>
    <row r="343" spans="1:16" x14ac:dyDescent="0.3">
      <c r="A343" s="123" t="s">
        <v>685</v>
      </c>
      <c r="B343" s="121" t="s">
        <v>686</v>
      </c>
      <c r="C343" s="121">
        <v>1</v>
      </c>
      <c r="D343" s="121">
        <v>0</v>
      </c>
      <c r="E343" s="124">
        <v>674958245</v>
      </c>
      <c r="F343" s="124">
        <v>767197961</v>
      </c>
      <c r="G343" s="124">
        <v>279561477</v>
      </c>
      <c r="H343" s="124">
        <v>289334651</v>
      </c>
      <c r="I343" s="124">
        <v>493213</v>
      </c>
      <c r="J343" s="124">
        <v>194560</v>
      </c>
      <c r="K343" s="125">
        <v>0.56699999999999995</v>
      </c>
      <c r="L343" s="125">
        <v>0.66700000000000004</v>
      </c>
      <c r="M343" s="125">
        <v>0.61599999999999999</v>
      </c>
      <c r="N343" s="125">
        <v>0.621</v>
      </c>
      <c r="O343" s="128">
        <v>0.93789999999999996</v>
      </c>
      <c r="P343" s="124">
        <v>1218</v>
      </c>
    </row>
    <row r="344" spans="1:16" x14ac:dyDescent="0.3">
      <c r="A344" s="123" t="s">
        <v>687</v>
      </c>
      <c r="B344" s="121" t="s">
        <v>688</v>
      </c>
      <c r="C344" s="121">
        <v>1</v>
      </c>
      <c r="D344" s="121">
        <v>0</v>
      </c>
      <c r="E344" s="124">
        <v>2087615378</v>
      </c>
      <c r="F344" s="124">
        <v>2320310102</v>
      </c>
      <c r="G344" s="124">
        <v>997214169</v>
      </c>
      <c r="H344" s="124">
        <v>1039248467</v>
      </c>
      <c r="I344" s="124">
        <v>184694</v>
      </c>
      <c r="J344" s="124">
        <v>85329</v>
      </c>
      <c r="K344" s="125">
        <v>0.21199999999999999</v>
      </c>
      <c r="L344" s="125">
        <v>0.29199999999999998</v>
      </c>
      <c r="M344" s="125">
        <v>0.252</v>
      </c>
      <c r="N344" s="125">
        <v>0.93</v>
      </c>
      <c r="O344" s="128">
        <v>0.86799999999999999</v>
      </c>
      <c r="P344" s="124">
        <v>10087</v>
      </c>
    </row>
    <row r="345" spans="1:16" x14ac:dyDescent="0.3">
      <c r="A345" s="123" t="s">
        <v>689</v>
      </c>
      <c r="B345" s="121" t="s">
        <v>690</v>
      </c>
      <c r="C345" s="121">
        <v>1</v>
      </c>
      <c r="D345" s="121">
        <v>0</v>
      </c>
      <c r="E345" s="124">
        <v>429229339</v>
      </c>
      <c r="F345" s="124">
        <v>522422742</v>
      </c>
      <c r="G345" s="124">
        <v>178500171</v>
      </c>
      <c r="H345" s="124">
        <v>186078586</v>
      </c>
      <c r="I345" s="124">
        <v>472988</v>
      </c>
      <c r="J345" s="124">
        <v>181202</v>
      </c>
      <c r="K345" s="125">
        <v>0.54400000000000004</v>
      </c>
      <c r="L345" s="125">
        <v>0.621</v>
      </c>
      <c r="M345" s="125">
        <v>0.58199999999999996</v>
      </c>
      <c r="N345" s="125">
        <v>0.65500000000000003</v>
      </c>
      <c r="O345" s="128">
        <v>0.94340000000000002</v>
      </c>
      <c r="P345" s="124">
        <v>827</v>
      </c>
    </row>
    <row r="346" spans="1:16" x14ac:dyDescent="0.3">
      <c r="A346" s="123" t="s">
        <v>691</v>
      </c>
      <c r="B346" s="121" t="s">
        <v>692</v>
      </c>
      <c r="C346" s="121">
        <v>1</v>
      </c>
      <c r="D346" s="121">
        <v>0</v>
      </c>
      <c r="E346" s="124">
        <v>343031081</v>
      </c>
      <c r="F346" s="124">
        <v>377394385</v>
      </c>
      <c r="G346" s="124">
        <v>116126641</v>
      </c>
      <c r="H346" s="124">
        <v>120908380</v>
      </c>
      <c r="I346" s="124">
        <v>569956</v>
      </c>
      <c r="J346" s="124">
        <v>187527</v>
      </c>
      <c r="K346" s="125">
        <v>0.65500000000000003</v>
      </c>
      <c r="L346" s="125">
        <v>0.64300000000000002</v>
      </c>
      <c r="M346" s="125">
        <v>0.64800000000000002</v>
      </c>
      <c r="N346" s="125">
        <v>0.60099999999999998</v>
      </c>
      <c r="O346" s="128">
        <v>0.94610000000000005</v>
      </c>
      <c r="P346" s="124">
        <v>545</v>
      </c>
    </row>
    <row r="347" spans="1:16" x14ac:dyDescent="0.3">
      <c r="A347" s="123" t="s">
        <v>693</v>
      </c>
      <c r="B347" s="121" t="s">
        <v>694</v>
      </c>
      <c r="C347" s="121">
        <v>1</v>
      </c>
      <c r="D347" s="121">
        <v>0</v>
      </c>
      <c r="E347" s="124">
        <v>1651420701</v>
      </c>
      <c r="F347" s="124">
        <v>1836937126</v>
      </c>
      <c r="G347" s="124">
        <v>724265981</v>
      </c>
      <c r="H347" s="124">
        <v>744202436</v>
      </c>
      <c r="I347" s="124">
        <v>473447</v>
      </c>
      <c r="J347" s="124">
        <v>199303</v>
      </c>
      <c r="K347" s="125">
        <v>0.54400000000000004</v>
      </c>
      <c r="L347" s="125">
        <v>0.68300000000000005</v>
      </c>
      <c r="M347" s="125">
        <v>0.61299999999999999</v>
      </c>
      <c r="N347" s="125">
        <v>0.623</v>
      </c>
      <c r="O347" s="128">
        <v>0.94</v>
      </c>
      <c r="P347" s="124">
        <v>3015</v>
      </c>
    </row>
    <row r="348" spans="1:16" x14ac:dyDescent="0.3">
      <c r="A348" s="123" t="s">
        <v>695</v>
      </c>
      <c r="B348" s="121" t="s">
        <v>696</v>
      </c>
      <c r="C348" s="121">
        <v>1</v>
      </c>
      <c r="D348" s="121">
        <v>0</v>
      </c>
      <c r="E348" s="124">
        <v>2370795144</v>
      </c>
      <c r="F348" s="124">
        <v>2640886781</v>
      </c>
      <c r="G348" s="124">
        <v>1198737142</v>
      </c>
      <c r="H348" s="124">
        <v>1209390622</v>
      </c>
      <c r="I348" s="124">
        <v>466029</v>
      </c>
      <c r="J348" s="124">
        <v>223928</v>
      </c>
      <c r="K348" s="125">
        <v>0.53600000000000003</v>
      </c>
      <c r="L348" s="125">
        <v>0.76700000000000002</v>
      </c>
      <c r="M348" s="125">
        <v>0.65100000000000002</v>
      </c>
      <c r="N348" s="125">
        <v>0.59899999999999998</v>
      </c>
      <c r="O348" s="128">
        <v>0.92659999999999998</v>
      </c>
      <c r="P348" s="124">
        <v>4509</v>
      </c>
    </row>
    <row r="349" spans="1:16" x14ac:dyDescent="0.3">
      <c r="A349" s="123" t="s">
        <v>697</v>
      </c>
      <c r="B349" s="121" t="s">
        <v>698</v>
      </c>
      <c r="C349" s="121">
        <v>1</v>
      </c>
      <c r="D349" s="121">
        <v>0</v>
      </c>
      <c r="E349" s="124">
        <v>4218561643</v>
      </c>
      <c r="F349" s="124">
        <v>4705898672</v>
      </c>
      <c r="G349" s="124">
        <v>1963069666</v>
      </c>
      <c r="H349" s="124">
        <v>2053429505</v>
      </c>
      <c r="I349" s="124">
        <v>477090</v>
      </c>
      <c r="J349" s="124">
        <v>214717</v>
      </c>
      <c r="K349" s="125">
        <v>0.54800000000000004</v>
      </c>
      <c r="L349" s="125">
        <v>0.73599999999999999</v>
      </c>
      <c r="M349" s="125">
        <v>0.64200000000000002</v>
      </c>
      <c r="N349" s="125">
        <v>0.60499999999999998</v>
      </c>
      <c r="O349" s="128">
        <v>0.93030000000000002</v>
      </c>
      <c r="P349" s="124">
        <v>7691</v>
      </c>
    </row>
    <row r="350" spans="1:16" x14ac:dyDescent="0.3">
      <c r="A350" s="123" t="s">
        <v>699</v>
      </c>
      <c r="B350" s="121" t="s">
        <v>700</v>
      </c>
      <c r="C350" s="121">
        <v>1</v>
      </c>
      <c r="D350" s="121">
        <v>0</v>
      </c>
      <c r="E350" s="124">
        <v>2054655758</v>
      </c>
      <c r="F350" s="124">
        <v>2247891476</v>
      </c>
      <c r="G350" s="124">
        <v>637833090</v>
      </c>
      <c r="H350" s="124">
        <v>655345271</v>
      </c>
      <c r="I350" s="124">
        <v>587940</v>
      </c>
      <c r="J350" s="124">
        <v>176711</v>
      </c>
      <c r="K350" s="125">
        <v>0.67600000000000005</v>
      </c>
      <c r="L350" s="125">
        <v>0.60599999999999998</v>
      </c>
      <c r="M350" s="125">
        <v>0.64100000000000001</v>
      </c>
      <c r="N350" s="125">
        <v>0.60599999999999998</v>
      </c>
      <c r="O350" s="128">
        <v>0.92300000000000004</v>
      </c>
      <c r="P350" s="124">
        <v>3238</v>
      </c>
    </row>
    <row r="351" spans="1:16" x14ac:dyDescent="0.3">
      <c r="A351" s="123" t="s">
        <v>701</v>
      </c>
      <c r="B351" s="121" t="s">
        <v>702</v>
      </c>
      <c r="C351" s="121">
        <v>1</v>
      </c>
      <c r="D351" s="121">
        <v>0</v>
      </c>
      <c r="E351" s="124">
        <v>1792605019</v>
      </c>
      <c r="F351" s="124">
        <v>2011404132</v>
      </c>
      <c r="G351" s="124">
        <v>1124249757</v>
      </c>
      <c r="H351" s="124">
        <v>1066754131</v>
      </c>
      <c r="I351" s="124">
        <v>660647</v>
      </c>
      <c r="J351" s="124">
        <v>370529</v>
      </c>
      <c r="K351" s="125">
        <v>0.75900000000000001</v>
      </c>
      <c r="L351" s="125">
        <v>1.27</v>
      </c>
      <c r="M351" s="125">
        <v>1.014</v>
      </c>
      <c r="N351" s="125">
        <v>0.40500000000000003</v>
      </c>
      <c r="O351" s="128">
        <v>0.9395</v>
      </c>
      <c r="P351" s="124">
        <v>2427</v>
      </c>
    </row>
    <row r="352" spans="1:16" x14ac:dyDescent="0.3">
      <c r="A352" s="123" t="s">
        <v>703</v>
      </c>
      <c r="B352" s="121" t="s">
        <v>704</v>
      </c>
      <c r="C352" s="121">
        <v>1</v>
      </c>
      <c r="D352" s="121">
        <v>0</v>
      </c>
      <c r="E352" s="124">
        <v>558112673</v>
      </c>
      <c r="F352" s="124">
        <v>630734938</v>
      </c>
      <c r="G352" s="124">
        <v>241204598</v>
      </c>
      <c r="H352" s="124">
        <v>246496432</v>
      </c>
      <c r="I352" s="124">
        <v>454452</v>
      </c>
      <c r="J352" s="124">
        <v>186430</v>
      </c>
      <c r="K352" s="125">
        <v>0.52200000000000002</v>
      </c>
      <c r="L352" s="125">
        <v>0.63900000000000001</v>
      </c>
      <c r="M352" s="125">
        <v>0.57999999999999996</v>
      </c>
      <c r="N352" s="125">
        <v>0.65700000000000003</v>
      </c>
      <c r="O352" s="128">
        <v>0.92320000000000002</v>
      </c>
      <c r="P352" s="124">
        <v>1073</v>
      </c>
    </row>
    <row r="353" spans="1:16" x14ac:dyDescent="0.3">
      <c r="A353" s="123" t="s">
        <v>705</v>
      </c>
      <c r="B353" s="121" t="s">
        <v>706</v>
      </c>
      <c r="C353" s="121">
        <v>1</v>
      </c>
      <c r="D353" s="121">
        <v>0</v>
      </c>
      <c r="E353" s="124">
        <v>366857095</v>
      </c>
      <c r="F353" s="124">
        <v>417633889</v>
      </c>
      <c r="G353" s="124">
        <v>167418833</v>
      </c>
      <c r="H353" s="124">
        <v>173880157</v>
      </c>
      <c r="I353" s="124">
        <v>556376</v>
      </c>
      <c r="J353" s="124">
        <v>242056</v>
      </c>
      <c r="K353" s="125">
        <v>0.64</v>
      </c>
      <c r="L353" s="125">
        <v>0.83</v>
      </c>
      <c r="M353" s="125">
        <v>0.73499999999999999</v>
      </c>
      <c r="N353" s="125">
        <v>0.54800000000000004</v>
      </c>
      <c r="O353" s="128">
        <v>0.94589999999999996</v>
      </c>
      <c r="P353" s="124">
        <v>628</v>
      </c>
    </row>
    <row r="354" spans="1:16" x14ac:dyDescent="0.3">
      <c r="A354" s="123" t="s">
        <v>707</v>
      </c>
      <c r="B354" s="121" t="s">
        <v>708</v>
      </c>
      <c r="C354" s="121">
        <v>1</v>
      </c>
      <c r="D354" s="121">
        <v>0</v>
      </c>
      <c r="E354" s="124">
        <v>874195936</v>
      </c>
      <c r="F354" s="124">
        <v>995162225</v>
      </c>
      <c r="G354" s="124">
        <v>488948727</v>
      </c>
      <c r="H354" s="124">
        <v>478164641</v>
      </c>
      <c r="I354" s="124">
        <v>451754</v>
      </c>
      <c r="J354" s="124">
        <v>231109</v>
      </c>
      <c r="K354" s="125">
        <v>0.51900000000000002</v>
      </c>
      <c r="L354" s="125">
        <v>0.79200000000000004</v>
      </c>
      <c r="M354" s="125">
        <v>0.65500000000000003</v>
      </c>
      <c r="N354" s="125">
        <v>0.59699999999999998</v>
      </c>
      <c r="O354" s="128">
        <v>0.93400000000000005</v>
      </c>
      <c r="P354" s="124">
        <v>1755</v>
      </c>
    </row>
    <row r="355" spans="1:16" x14ac:dyDescent="0.3">
      <c r="A355" s="123" t="s">
        <v>709</v>
      </c>
      <c r="B355" s="121" t="s">
        <v>710</v>
      </c>
      <c r="C355" s="121">
        <v>1</v>
      </c>
      <c r="D355" s="121">
        <v>0</v>
      </c>
      <c r="E355" s="124">
        <v>621856626</v>
      </c>
      <c r="F355" s="124">
        <v>693453013</v>
      </c>
      <c r="G355" s="124">
        <v>232180041</v>
      </c>
      <c r="H355" s="124">
        <v>240898158</v>
      </c>
      <c r="I355" s="124">
        <v>430966</v>
      </c>
      <c r="J355" s="124">
        <v>155005</v>
      </c>
      <c r="K355" s="125">
        <v>0.495</v>
      </c>
      <c r="L355" s="125">
        <v>0.53100000000000003</v>
      </c>
      <c r="M355" s="125">
        <v>0.51200000000000001</v>
      </c>
      <c r="N355" s="125">
        <v>0.74099999999999999</v>
      </c>
      <c r="O355" s="128">
        <v>0.90259999999999996</v>
      </c>
      <c r="P355" s="124">
        <v>1320</v>
      </c>
    </row>
    <row r="356" spans="1:16" x14ac:dyDescent="0.3">
      <c r="A356" s="123" t="s">
        <v>711</v>
      </c>
      <c r="B356" s="121" t="s">
        <v>712</v>
      </c>
      <c r="C356" s="121">
        <v>1</v>
      </c>
      <c r="D356" s="121">
        <v>0</v>
      </c>
      <c r="E356" s="124">
        <v>369470973</v>
      </c>
      <c r="F356" s="124">
        <v>414101524</v>
      </c>
      <c r="G356" s="124">
        <v>181363403</v>
      </c>
      <c r="H356" s="124">
        <v>201689560</v>
      </c>
      <c r="I356" s="124">
        <v>439222</v>
      </c>
      <c r="J356" s="124">
        <v>214715</v>
      </c>
      <c r="K356" s="125">
        <v>0.505</v>
      </c>
      <c r="L356" s="125">
        <v>0.73599999999999999</v>
      </c>
      <c r="M356" s="125">
        <v>0.62</v>
      </c>
      <c r="N356" s="125">
        <v>0.61899999999999999</v>
      </c>
      <c r="O356" s="128">
        <v>0.91800000000000004</v>
      </c>
      <c r="P356" s="124">
        <v>766</v>
      </c>
    </row>
    <row r="357" spans="1:16" x14ac:dyDescent="0.3">
      <c r="A357" s="123" t="s">
        <v>713</v>
      </c>
      <c r="B357" s="121" t="s">
        <v>714</v>
      </c>
      <c r="C357" s="121">
        <v>1</v>
      </c>
      <c r="D357" s="121">
        <v>0</v>
      </c>
      <c r="E357" s="124">
        <v>2710370623</v>
      </c>
      <c r="F357" s="124">
        <v>3061846577</v>
      </c>
      <c r="G357" s="124">
        <v>1465265724</v>
      </c>
      <c r="H357" s="124">
        <v>1484816448</v>
      </c>
      <c r="I357" s="124">
        <v>454362</v>
      </c>
      <c r="J357" s="124">
        <v>232216</v>
      </c>
      <c r="K357" s="125">
        <v>0.52200000000000002</v>
      </c>
      <c r="L357" s="125">
        <v>0.79600000000000004</v>
      </c>
      <c r="M357" s="125">
        <v>0.65900000000000003</v>
      </c>
      <c r="N357" s="125">
        <v>0.59499999999999997</v>
      </c>
      <c r="O357" s="128">
        <v>0.93469999999999998</v>
      </c>
      <c r="P357" s="124">
        <v>5293</v>
      </c>
    </row>
    <row r="358" spans="1:16" x14ac:dyDescent="0.3">
      <c r="A358" s="123" t="s">
        <v>715</v>
      </c>
      <c r="B358" s="121" t="s">
        <v>716</v>
      </c>
      <c r="C358" s="121">
        <v>1</v>
      </c>
      <c r="D358" s="121">
        <v>0</v>
      </c>
      <c r="E358" s="124">
        <v>2626072012</v>
      </c>
      <c r="F358" s="124">
        <v>2942506202</v>
      </c>
      <c r="G358" s="124">
        <v>1706801579</v>
      </c>
      <c r="H358" s="124">
        <v>1780295058</v>
      </c>
      <c r="I358" s="124">
        <v>587031</v>
      </c>
      <c r="J358" s="124">
        <v>367604</v>
      </c>
      <c r="K358" s="125">
        <v>0.67500000000000004</v>
      </c>
      <c r="L358" s="125">
        <v>1.26</v>
      </c>
      <c r="M358" s="125">
        <v>0.96699999999999997</v>
      </c>
      <c r="N358" s="125">
        <v>0.42299999999999999</v>
      </c>
      <c r="O358" s="128">
        <v>0.95069999999999999</v>
      </c>
      <c r="P358" s="124">
        <v>4177</v>
      </c>
    </row>
    <row r="359" spans="1:16" x14ac:dyDescent="0.3">
      <c r="A359" s="123" t="s">
        <v>717</v>
      </c>
      <c r="B359" s="121" t="s">
        <v>718</v>
      </c>
      <c r="C359" s="121">
        <v>1</v>
      </c>
      <c r="D359" s="121">
        <v>0</v>
      </c>
      <c r="E359" s="124">
        <v>937447135</v>
      </c>
      <c r="F359" s="124">
        <v>1038173257</v>
      </c>
      <c r="G359" s="124">
        <v>424295258</v>
      </c>
      <c r="H359" s="124">
        <v>425050141</v>
      </c>
      <c r="I359" s="124">
        <v>633617</v>
      </c>
      <c r="J359" s="124">
        <v>272400</v>
      </c>
      <c r="K359" s="125">
        <v>0.72799999999999998</v>
      </c>
      <c r="L359" s="125">
        <v>0.93400000000000005</v>
      </c>
      <c r="M359" s="125">
        <v>0.83099999999999996</v>
      </c>
      <c r="N359" s="125">
        <v>0.48899999999999999</v>
      </c>
      <c r="O359" s="128">
        <v>0.94269999999999998</v>
      </c>
      <c r="P359" s="124">
        <v>1354</v>
      </c>
    </row>
    <row r="360" spans="1:16" x14ac:dyDescent="0.3">
      <c r="A360" s="123" t="s">
        <v>719</v>
      </c>
      <c r="B360" s="121" t="s">
        <v>720</v>
      </c>
      <c r="C360" s="121">
        <v>1</v>
      </c>
      <c r="D360" s="121">
        <v>0</v>
      </c>
      <c r="E360" s="124">
        <v>416173803</v>
      </c>
      <c r="F360" s="124">
        <v>476163911</v>
      </c>
      <c r="G360" s="124">
        <v>207479014</v>
      </c>
      <c r="H360" s="124">
        <v>182558706</v>
      </c>
      <c r="I360" s="124">
        <v>496847</v>
      </c>
      <c r="J360" s="124">
        <v>203294</v>
      </c>
      <c r="K360" s="125">
        <v>0.57099999999999995</v>
      </c>
      <c r="L360" s="125">
        <v>0.69699999999999995</v>
      </c>
      <c r="M360" s="125">
        <v>0.63300000000000001</v>
      </c>
      <c r="N360" s="125">
        <v>0.61099999999999999</v>
      </c>
      <c r="O360" s="128">
        <v>0.9355</v>
      </c>
      <c r="P360" s="124">
        <v>757</v>
      </c>
    </row>
    <row r="361" spans="1:16" x14ac:dyDescent="0.3">
      <c r="A361" s="123" t="s">
        <v>721</v>
      </c>
      <c r="B361" s="121" t="s">
        <v>722</v>
      </c>
      <c r="C361" s="121">
        <v>1</v>
      </c>
      <c r="D361" s="121">
        <v>0</v>
      </c>
      <c r="E361" s="124">
        <v>3616391440</v>
      </c>
      <c r="F361" s="124">
        <v>3993629275</v>
      </c>
      <c r="G361" s="124">
        <v>1619478059</v>
      </c>
      <c r="H361" s="124">
        <v>1646682654</v>
      </c>
      <c r="I361" s="124">
        <v>479099</v>
      </c>
      <c r="J361" s="124">
        <v>205625</v>
      </c>
      <c r="K361" s="125">
        <v>0.55100000000000005</v>
      </c>
      <c r="L361" s="125">
        <v>0.70499999999999996</v>
      </c>
      <c r="M361" s="125">
        <v>0.627</v>
      </c>
      <c r="N361" s="125">
        <v>0.61399999999999999</v>
      </c>
      <c r="O361" s="128">
        <v>0.92469999999999997</v>
      </c>
      <c r="P361" s="124">
        <v>6733</v>
      </c>
    </row>
    <row r="362" spans="1:16" x14ac:dyDescent="0.3">
      <c r="A362" s="123" t="s">
        <v>723</v>
      </c>
      <c r="B362" s="121" t="s">
        <v>724</v>
      </c>
      <c r="C362" s="121">
        <v>1</v>
      </c>
      <c r="D362" s="121">
        <v>0</v>
      </c>
      <c r="E362" s="124">
        <v>208044656</v>
      </c>
      <c r="F362" s="124">
        <v>218456371</v>
      </c>
      <c r="G362" s="124">
        <v>82978530</v>
      </c>
      <c r="H362" s="124">
        <v>83096146</v>
      </c>
      <c r="I362" s="124">
        <v>297835</v>
      </c>
      <c r="J362" s="124">
        <v>115973</v>
      </c>
      <c r="K362" s="125">
        <v>0.34200000000000003</v>
      </c>
      <c r="L362" s="125">
        <v>0.39700000000000002</v>
      </c>
      <c r="M362" s="125">
        <v>0.36899999999999999</v>
      </c>
      <c r="N362" s="125">
        <v>0.91700000000000004</v>
      </c>
      <c r="O362" s="128">
        <v>0.92949999999999999</v>
      </c>
      <c r="P362" s="124">
        <v>398</v>
      </c>
    </row>
    <row r="363" spans="1:16" x14ac:dyDescent="0.3">
      <c r="A363" s="123" t="s">
        <v>725</v>
      </c>
      <c r="B363" s="121" t="s">
        <v>726</v>
      </c>
      <c r="C363" s="121">
        <v>1</v>
      </c>
      <c r="D363" s="121">
        <v>0</v>
      </c>
      <c r="E363" s="124">
        <v>2222127678</v>
      </c>
      <c r="F363" s="124">
        <v>2602403181</v>
      </c>
      <c r="G363" s="124">
        <v>931409823</v>
      </c>
      <c r="H363" s="124">
        <v>715329484</v>
      </c>
      <c r="I363" s="124">
        <v>1800198</v>
      </c>
      <c r="J363" s="124">
        <v>533827</v>
      </c>
      <c r="K363" s="125">
        <v>2.0699999999999998</v>
      </c>
      <c r="L363" s="125">
        <v>1.83</v>
      </c>
      <c r="M363" s="125">
        <v>1.95</v>
      </c>
      <c r="N363" s="125">
        <v>0.17299999999999999</v>
      </c>
      <c r="O363" s="128">
        <v>0.94330000000000003</v>
      </c>
      <c r="P363" s="124">
        <v>1223</v>
      </c>
    </row>
    <row r="364" spans="1:16" x14ac:dyDescent="0.3">
      <c r="A364" s="123" t="s">
        <v>727</v>
      </c>
      <c r="B364" s="121" t="s">
        <v>728</v>
      </c>
      <c r="C364" s="121">
        <v>1</v>
      </c>
      <c r="D364" s="121">
        <v>1</v>
      </c>
      <c r="E364" s="124">
        <v>5223066632</v>
      </c>
      <c r="F364" s="124">
        <v>5811400542</v>
      </c>
      <c r="G364" s="124">
        <v>2332443460</v>
      </c>
      <c r="H364" s="124">
        <v>2461615965</v>
      </c>
      <c r="I364" s="124">
        <v>227383</v>
      </c>
      <c r="J364" s="124">
        <v>98789</v>
      </c>
      <c r="K364" s="125">
        <v>0.26100000000000001</v>
      </c>
      <c r="L364" s="125">
        <v>0.33800000000000002</v>
      </c>
      <c r="M364" s="125">
        <v>0.29899999999999999</v>
      </c>
      <c r="N364" s="125">
        <v>0.93</v>
      </c>
      <c r="O364" s="128">
        <v>0.85070000000000001</v>
      </c>
      <c r="P364" s="124">
        <v>19708</v>
      </c>
    </row>
    <row r="365" spans="1:16" x14ac:dyDescent="0.3">
      <c r="A365" s="123" t="s">
        <v>729</v>
      </c>
      <c r="B365" s="121" t="s">
        <v>730</v>
      </c>
      <c r="C365" s="121">
        <v>1</v>
      </c>
      <c r="D365" s="121">
        <v>0</v>
      </c>
      <c r="E365" s="124">
        <v>518047058</v>
      </c>
      <c r="F365" s="124">
        <v>578036320</v>
      </c>
      <c r="G365" s="124">
        <v>205601044</v>
      </c>
      <c r="H365" s="124">
        <v>208225549</v>
      </c>
      <c r="I365" s="124">
        <v>650108</v>
      </c>
      <c r="J365" s="124">
        <v>245448</v>
      </c>
      <c r="K365" s="125">
        <v>0.747</v>
      </c>
      <c r="L365" s="125">
        <v>0.84099999999999997</v>
      </c>
      <c r="M365" s="125">
        <v>0.79300000000000004</v>
      </c>
      <c r="N365" s="125">
        <v>0.51200000000000001</v>
      </c>
      <c r="O365" s="128">
        <v>0.94230000000000003</v>
      </c>
      <c r="P365" s="124">
        <v>728</v>
      </c>
    </row>
    <row r="366" spans="1:16" x14ac:dyDescent="0.3">
      <c r="A366" s="123" t="s">
        <v>731</v>
      </c>
      <c r="B366" s="121" t="s">
        <v>732</v>
      </c>
      <c r="C366" s="121">
        <v>1</v>
      </c>
      <c r="D366" s="121">
        <v>0</v>
      </c>
      <c r="E366" s="124">
        <v>2661368560</v>
      </c>
      <c r="F366" s="124">
        <v>2920350428</v>
      </c>
      <c r="G366" s="124">
        <v>955407099</v>
      </c>
      <c r="H366" s="124">
        <v>943695406</v>
      </c>
      <c r="I366" s="124">
        <v>705296</v>
      </c>
      <c r="J366" s="124">
        <v>238487</v>
      </c>
      <c r="K366" s="125">
        <v>0.81100000000000005</v>
      </c>
      <c r="L366" s="125">
        <v>0.81699999999999995</v>
      </c>
      <c r="M366" s="125">
        <v>0.81299999999999994</v>
      </c>
      <c r="N366" s="125">
        <v>0.5</v>
      </c>
      <c r="O366" s="128">
        <v>0.94720000000000004</v>
      </c>
      <c r="P366" s="124">
        <v>3169</v>
      </c>
    </row>
    <row r="367" spans="1:16" x14ac:dyDescent="0.3">
      <c r="A367" s="123" t="s">
        <v>733</v>
      </c>
      <c r="B367" s="121" t="s">
        <v>734</v>
      </c>
      <c r="C367" s="121">
        <v>1</v>
      </c>
      <c r="D367" s="121">
        <v>0</v>
      </c>
      <c r="E367" s="124">
        <v>532909014</v>
      </c>
      <c r="F367" s="124">
        <v>578753929</v>
      </c>
      <c r="G367" s="124">
        <v>213382458</v>
      </c>
      <c r="H367" s="124">
        <v>215310375</v>
      </c>
      <c r="I367" s="124">
        <v>618277</v>
      </c>
      <c r="J367" s="124">
        <v>238427</v>
      </c>
      <c r="K367" s="125">
        <v>0.71099999999999997</v>
      </c>
      <c r="L367" s="125">
        <v>0.81699999999999995</v>
      </c>
      <c r="M367" s="125">
        <v>0.76300000000000001</v>
      </c>
      <c r="N367" s="125">
        <v>0.53</v>
      </c>
      <c r="O367" s="128">
        <v>0.93820000000000003</v>
      </c>
      <c r="P367" s="124">
        <v>732</v>
      </c>
    </row>
    <row r="368" spans="1:16" x14ac:dyDescent="0.3">
      <c r="A368" s="123" t="s">
        <v>735</v>
      </c>
      <c r="B368" s="121" t="s">
        <v>736</v>
      </c>
      <c r="C368" s="121">
        <v>1</v>
      </c>
      <c r="D368" s="121">
        <v>0</v>
      </c>
      <c r="E368" s="124">
        <v>1041931118</v>
      </c>
      <c r="F368" s="124">
        <v>1175509191</v>
      </c>
      <c r="G368" s="124">
        <v>385487402</v>
      </c>
      <c r="H368" s="124">
        <v>380126518</v>
      </c>
      <c r="I368" s="124">
        <v>424309</v>
      </c>
      <c r="J368" s="124">
        <v>145475</v>
      </c>
      <c r="K368" s="125">
        <v>0.48799999999999999</v>
      </c>
      <c r="L368" s="125">
        <v>0.498</v>
      </c>
      <c r="M368" s="125">
        <v>0.49299999999999999</v>
      </c>
      <c r="N368" s="125">
        <v>0.80200000000000005</v>
      </c>
      <c r="O368" s="128">
        <v>0.90590000000000004</v>
      </c>
      <c r="P368" s="124">
        <v>2007</v>
      </c>
    </row>
    <row r="369" spans="1:16" x14ac:dyDescent="0.3">
      <c r="A369" s="123" t="s">
        <v>737</v>
      </c>
      <c r="B369" s="121" t="s">
        <v>738</v>
      </c>
      <c r="C369" s="121">
        <v>1</v>
      </c>
      <c r="D369" s="121">
        <v>0</v>
      </c>
      <c r="E369" s="124">
        <v>1199414242</v>
      </c>
      <c r="F369" s="124">
        <v>1303191380</v>
      </c>
      <c r="G369" s="124">
        <v>383259746</v>
      </c>
      <c r="H369" s="124">
        <v>294491958</v>
      </c>
      <c r="I369" s="124">
        <v>925519</v>
      </c>
      <c r="J369" s="124">
        <v>217819</v>
      </c>
      <c r="K369" s="125">
        <v>1.0640000000000001</v>
      </c>
      <c r="L369" s="125">
        <v>0.746</v>
      </c>
      <c r="M369" s="125">
        <v>0.90500000000000003</v>
      </c>
      <c r="N369" s="125">
        <v>0.44800000000000001</v>
      </c>
      <c r="O369" s="128">
        <v>0.93679999999999997</v>
      </c>
      <c r="P369" s="124">
        <v>1047</v>
      </c>
    </row>
    <row r="370" spans="1:16" x14ac:dyDescent="0.3">
      <c r="A370" s="123" t="s">
        <v>739</v>
      </c>
      <c r="B370" s="121" t="s">
        <v>740</v>
      </c>
      <c r="C370" s="121">
        <v>1</v>
      </c>
      <c r="D370" s="121">
        <v>0</v>
      </c>
      <c r="E370" s="124">
        <v>325963370</v>
      </c>
      <c r="F370" s="124">
        <v>353409577</v>
      </c>
      <c r="G370" s="124">
        <v>152105156</v>
      </c>
      <c r="H370" s="124">
        <v>148159184</v>
      </c>
      <c r="I370" s="124">
        <v>401995</v>
      </c>
      <c r="J370" s="124">
        <v>175336</v>
      </c>
      <c r="K370" s="125">
        <v>0.46200000000000002</v>
      </c>
      <c r="L370" s="125">
        <v>0.60099999999999998</v>
      </c>
      <c r="M370" s="125">
        <v>0.53100000000000003</v>
      </c>
      <c r="N370" s="125">
        <v>0.71699999999999997</v>
      </c>
      <c r="O370" s="128">
        <v>0.92869999999999997</v>
      </c>
      <c r="P370" s="124">
        <v>715</v>
      </c>
    </row>
    <row r="371" spans="1:16" x14ac:dyDescent="0.3">
      <c r="A371" s="123" t="s">
        <v>741</v>
      </c>
      <c r="B371" s="121" t="s">
        <v>742</v>
      </c>
      <c r="C371" s="121">
        <v>1</v>
      </c>
      <c r="D371" s="121">
        <v>0</v>
      </c>
      <c r="E371" s="124">
        <v>803990679</v>
      </c>
      <c r="F371" s="124">
        <v>883069188</v>
      </c>
      <c r="G371" s="124">
        <v>211681663</v>
      </c>
      <c r="H371" s="124">
        <v>179047956</v>
      </c>
      <c r="I371" s="124">
        <v>1193111</v>
      </c>
      <c r="J371" s="124">
        <v>253250</v>
      </c>
      <c r="K371" s="125">
        <v>1.3720000000000001</v>
      </c>
      <c r="L371" s="125">
        <v>0.86799999999999999</v>
      </c>
      <c r="M371" s="125">
        <v>1.1200000000000001</v>
      </c>
      <c r="N371" s="125">
        <v>0.36399999999999999</v>
      </c>
      <c r="O371" s="128">
        <v>0.94330000000000003</v>
      </c>
      <c r="P371" s="124">
        <v>574</v>
      </c>
    </row>
    <row r="372" spans="1:16" x14ac:dyDescent="0.3">
      <c r="A372" s="123" t="s">
        <v>743</v>
      </c>
      <c r="B372" s="121" t="s">
        <v>744</v>
      </c>
      <c r="C372" s="121">
        <v>1</v>
      </c>
      <c r="D372" s="121">
        <v>0</v>
      </c>
      <c r="E372" s="124">
        <v>710923151</v>
      </c>
      <c r="F372" s="124">
        <v>786008227</v>
      </c>
      <c r="G372" s="124">
        <v>277812488</v>
      </c>
      <c r="H372" s="124">
        <v>296703825</v>
      </c>
      <c r="I372" s="124">
        <v>406553</v>
      </c>
      <c r="J372" s="124">
        <v>156033</v>
      </c>
      <c r="K372" s="125">
        <v>0.46700000000000003</v>
      </c>
      <c r="L372" s="125">
        <v>0.53500000000000003</v>
      </c>
      <c r="M372" s="125">
        <v>0.5</v>
      </c>
      <c r="N372" s="125">
        <v>0.755</v>
      </c>
      <c r="O372" s="128">
        <v>0.93230000000000002</v>
      </c>
      <c r="P372" s="124">
        <v>1485</v>
      </c>
    </row>
    <row r="373" spans="1:16" x14ac:dyDescent="0.3">
      <c r="A373" s="123" t="s">
        <v>745</v>
      </c>
      <c r="B373" s="121" t="s">
        <v>746</v>
      </c>
      <c r="C373" s="121">
        <v>1</v>
      </c>
      <c r="D373" s="121">
        <v>0</v>
      </c>
      <c r="E373" s="124">
        <v>692648870</v>
      </c>
      <c r="F373" s="124">
        <v>773054588</v>
      </c>
      <c r="G373" s="124">
        <v>189937515</v>
      </c>
      <c r="H373" s="124">
        <v>184507176</v>
      </c>
      <c r="I373" s="124">
        <v>1127464</v>
      </c>
      <c r="J373" s="124">
        <v>283857</v>
      </c>
      <c r="K373" s="125">
        <v>1.296</v>
      </c>
      <c r="L373" s="125">
        <v>0.97299999999999998</v>
      </c>
      <c r="M373" s="125">
        <v>1.1339999999999999</v>
      </c>
      <c r="N373" s="125">
        <v>0.35799999999999998</v>
      </c>
      <c r="O373" s="128">
        <v>0.93589999999999995</v>
      </c>
      <c r="P373" s="124">
        <v>534</v>
      </c>
    </row>
    <row r="374" spans="1:16" x14ac:dyDescent="0.3">
      <c r="A374" s="123" t="s">
        <v>747</v>
      </c>
      <c r="B374" s="121" t="s">
        <v>748</v>
      </c>
      <c r="C374" s="121">
        <v>1</v>
      </c>
      <c r="D374" s="121">
        <v>0</v>
      </c>
      <c r="E374" s="124">
        <v>3108008074</v>
      </c>
      <c r="F374" s="124">
        <v>3474440899</v>
      </c>
      <c r="G374" s="124">
        <v>1500216308</v>
      </c>
      <c r="H374" s="124">
        <v>1380220641</v>
      </c>
      <c r="I374" s="124">
        <v>646987</v>
      </c>
      <c r="J374" s="124">
        <v>271323</v>
      </c>
      <c r="K374" s="125">
        <v>0.74399999999999999</v>
      </c>
      <c r="L374" s="125">
        <v>0.93</v>
      </c>
      <c r="M374" s="125">
        <v>0.83699999999999997</v>
      </c>
      <c r="N374" s="125">
        <v>0.48499999999999999</v>
      </c>
      <c r="O374" s="128">
        <v>0.94679999999999997</v>
      </c>
      <c r="P374" s="124">
        <v>4171</v>
      </c>
    </row>
    <row r="375" spans="1:16" x14ac:dyDescent="0.3">
      <c r="A375" s="123" t="s">
        <v>749</v>
      </c>
      <c r="B375" s="121" t="s">
        <v>750</v>
      </c>
      <c r="C375" s="121">
        <v>1</v>
      </c>
      <c r="D375" s="121">
        <v>0</v>
      </c>
      <c r="E375" s="124">
        <v>2781594401</v>
      </c>
      <c r="F375" s="124">
        <v>3209170382</v>
      </c>
      <c r="G375" s="124">
        <v>1010044922</v>
      </c>
      <c r="H375" s="124">
        <v>1008154392</v>
      </c>
      <c r="I375" s="124">
        <v>602207</v>
      </c>
      <c r="J375" s="124">
        <v>202684</v>
      </c>
      <c r="K375" s="125">
        <v>0.69199999999999995</v>
      </c>
      <c r="L375" s="125">
        <v>0.69499999999999995</v>
      </c>
      <c r="M375" s="125">
        <v>0.69299999999999995</v>
      </c>
      <c r="N375" s="125">
        <v>0.57399999999999995</v>
      </c>
      <c r="O375" s="128">
        <v>0.92789999999999995</v>
      </c>
      <c r="P375" s="124">
        <v>3883</v>
      </c>
    </row>
    <row r="376" spans="1:16" x14ac:dyDescent="0.3">
      <c r="A376" s="123" t="s">
        <v>751</v>
      </c>
      <c r="B376" s="121" t="s">
        <v>752</v>
      </c>
      <c r="C376" s="121">
        <v>1</v>
      </c>
      <c r="D376" s="121">
        <v>0</v>
      </c>
      <c r="E376" s="124">
        <v>873351564</v>
      </c>
      <c r="F376" s="124">
        <v>1015722704</v>
      </c>
      <c r="G376" s="124">
        <v>270762801</v>
      </c>
      <c r="H376" s="124">
        <v>271332056</v>
      </c>
      <c r="I376" s="124">
        <v>739074</v>
      </c>
      <c r="J376" s="124">
        <v>212087</v>
      </c>
      <c r="K376" s="125">
        <v>0.85</v>
      </c>
      <c r="L376" s="125">
        <v>0.72699999999999998</v>
      </c>
      <c r="M376" s="125">
        <v>0.78800000000000003</v>
      </c>
      <c r="N376" s="125">
        <v>0.51500000000000001</v>
      </c>
      <c r="O376" s="128">
        <v>0.9325</v>
      </c>
      <c r="P376" s="124">
        <v>950</v>
      </c>
    </row>
    <row r="377" spans="1:16" x14ac:dyDescent="0.3">
      <c r="A377" s="123" t="s">
        <v>753</v>
      </c>
      <c r="B377" s="121" t="s">
        <v>754</v>
      </c>
      <c r="C377" s="121">
        <v>1</v>
      </c>
      <c r="D377" s="121">
        <v>0</v>
      </c>
      <c r="E377" s="124">
        <v>2121629298</v>
      </c>
      <c r="F377" s="124">
        <v>2580311430</v>
      </c>
      <c r="G377" s="124">
        <v>864824343</v>
      </c>
      <c r="H377" s="124">
        <v>861671064</v>
      </c>
      <c r="I377" s="124">
        <v>627762</v>
      </c>
      <c r="J377" s="124">
        <v>230085</v>
      </c>
      <c r="K377" s="125">
        <v>0.72199999999999998</v>
      </c>
      <c r="L377" s="125">
        <v>0.78900000000000003</v>
      </c>
      <c r="M377" s="125">
        <v>0.755</v>
      </c>
      <c r="N377" s="125">
        <v>0.53500000000000003</v>
      </c>
      <c r="O377" s="128">
        <v>0.94420000000000004</v>
      </c>
      <c r="P377" s="124">
        <v>3017</v>
      </c>
    </row>
    <row r="378" spans="1:16" x14ac:dyDescent="0.3">
      <c r="A378" s="123" t="s">
        <v>755</v>
      </c>
      <c r="B378" s="121" t="s">
        <v>756</v>
      </c>
      <c r="C378" s="121">
        <v>1</v>
      </c>
      <c r="D378" s="121">
        <v>0</v>
      </c>
      <c r="E378" s="124">
        <v>2904669059</v>
      </c>
      <c r="F378" s="124">
        <v>3460251837</v>
      </c>
      <c r="G378" s="124">
        <v>1060466179</v>
      </c>
      <c r="H378" s="124">
        <v>1104621667</v>
      </c>
      <c r="I378" s="124">
        <v>540591</v>
      </c>
      <c r="J378" s="124">
        <v>183887</v>
      </c>
      <c r="K378" s="125">
        <v>0.621</v>
      </c>
      <c r="L378" s="125">
        <v>0.63</v>
      </c>
      <c r="M378" s="125">
        <v>0.625</v>
      </c>
      <c r="N378" s="125">
        <v>0.61499999999999999</v>
      </c>
      <c r="O378" s="128">
        <v>0.92900000000000005</v>
      </c>
      <c r="P378" s="124">
        <v>4634</v>
      </c>
    </row>
    <row r="379" spans="1:16" x14ac:dyDescent="0.3">
      <c r="A379" s="123" t="s">
        <v>757</v>
      </c>
      <c r="B379" s="121" t="s">
        <v>758</v>
      </c>
      <c r="C379" s="121">
        <v>1</v>
      </c>
      <c r="D379" s="121">
        <v>0</v>
      </c>
      <c r="E379" s="124">
        <v>2539325599</v>
      </c>
      <c r="F379" s="124">
        <v>2920367051</v>
      </c>
      <c r="G379" s="124">
        <v>914375777</v>
      </c>
      <c r="H379" s="124">
        <v>920636570</v>
      </c>
      <c r="I379" s="124">
        <v>773327</v>
      </c>
      <c r="J379" s="124">
        <v>259916</v>
      </c>
      <c r="K379" s="125">
        <v>0.88900000000000001</v>
      </c>
      <c r="L379" s="125">
        <v>0.89100000000000001</v>
      </c>
      <c r="M379" s="125">
        <v>0.88900000000000001</v>
      </c>
      <c r="N379" s="125">
        <v>0.45400000000000001</v>
      </c>
      <c r="O379" s="128">
        <v>0.9345</v>
      </c>
      <c r="P379" s="124">
        <v>2821</v>
      </c>
    </row>
    <row r="380" spans="1:16" x14ac:dyDescent="0.3">
      <c r="A380" s="123" t="s">
        <v>759</v>
      </c>
      <c r="B380" s="121" t="s">
        <v>760</v>
      </c>
      <c r="C380" s="121">
        <v>1</v>
      </c>
      <c r="D380" s="121">
        <v>0</v>
      </c>
      <c r="E380" s="124">
        <v>537053068</v>
      </c>
      <c r="F380" s="124">
        <v>659128252</v>
      </c>
      <c r="G380" s="124">
        <v>213097857</v>
      </c>
      <c r="H380" s="124">
        <v>213531893</v>
      </c>
      <c r="I380" s="124">
        <v>464356</v>
      </c>
      <c r="J380" s="124">
        <v>165617</v>
      </c>
      <c r="K380" s="125">
        <v>0.53400000000000003</v>
      </c>
      <c r="L380" s="125">
        <v>0.56699999999999995</v>
      </c>
      <c r="M380" s="125">
        <v>0.55000000000000004</v>
      </c>
      <c r="N380" s="125">
        <v>0.69399999999999995</v>
      </c>
      <c r="O380" s="128">
        <v>0.92720000000000002</v>
      </c>
      <c r="P380" s="124">
        <v>963</v>
      </c>
    </row>
    <row r="381" spans="1:16" x14ac:dyDescent="0.3">
      <c r="A381" s="123" t="s">
        <v>761</v>
      </c>
      <c r="B381" s="121" t="s">
        <v>762</v>
      </c>
      <c r="C381" s="121">
        <v>1</v>
      </c>
      <c r="D381" s="121">
        <v>0</v>
      </c>
      <c r="E381" s="124">
        <v>3701566006</v>
      </c>
      <c r="F381" s="124">
        <v>4181363230</v>
      </c>
      <c r="G381" s="124">
        <v>1187579448</v>
      </c>
      <c r="H381" s="124">
        <v>1230059669</v>
      </c>
      <c r="I381" s="124">
        <v>429868</v>
      </c>
      <c r="J381" s="124">
        <v>131837</v>
      </c>
      <c r="K381" s="125">
        <v>0.49399999999999999</v>
      </c>
      <c r="L381" s="125">
        <v>0.45200000000000001</v>
      </c>
      <c r="M381" s="125">
        <v>0.47299999999999998</v>
      </c>
      <c r="N381" s="125">
        <v>0.82799999999999996</v>
      </c>
      <c r="O381" s="128">
        <v>0.92559999999999998</v>
      </c>
      <c r="P381" s="124">
        <v>7387</v>
      </c>
    </row>
    <row r="382" spans="1:16" x14ac:dyDescent="0.3">
      <c r="A382" s="123" t="s">
        <v>763</v>
      </c>
      <c r="B382" s="121" t="s">
        <v>764</v>
      </c>
      <c r="C382" s="121">
        <v>1</v>
      </c>
      <c r="D382" s="121">
        <v>0</v>
      </c>
      <c r="E382" s="124">
        <v>2322456203</v>
      </c>
      <c r="F382" s="124">
        <v>2774151237</v>
      </c>
      <c r="G382" s="124">
        <v>850732497</v>
      </c>
      <c r="H382" s="124">
        <v>852600755</v>
      </c>
      <c r="I382" s="124">
        <v>536259</v>
      </c>
      <c r="J382" s="124">
        <v>179222</v>
      </c>
      <c r="K382" s="125">
        <v>0.61599999999999999</v>
      </c>
      <c r="L382" s="125">
        <v>0.61399999999999999</v>
      </c>
      <c r="M382" s="125">
        <v>0.61499999999999999</v>
      </c>
      <c r="N382" s="125">
        <v>0.622</v>
      </c>
      <c r="O382" s="128">
        <v>0.92910000000000004</v>
      </c>
      <c r="P382" s="124">
        <v>3573</v>
      </c>
    </row>
    <row r="383" spans="1:16" x14ac:dyDescent="0.3">
      <c r="A383" s="123" t="s">
        <v>765</v>
      </c>
      <c r="B383" s="121" t="s">
        <v>766</v>
      </c>
      <c r="C383" s="121">
        <v>1</v>
      </c>
      <c r="D383" s="121">
        <v>0</v>
      </c>
      <c r="E383" s="124">
        <v>5255349340</v>
      </c>
      <c r="F383" s="124">
        <v>6085378316</v>
      </c>
      <c r="G383" s="124">
        <v>1724845779</v>
      </c>
      <c r="H383" s="124">
        <v>1713877420</v>
      </c>
      <c r="I383" s="124">
        <v>668438</v>
      </c>
      <c r="J383" s="124">
        <v>202036</v>
      </c>
      <c r="K383" s="125">
        <v>0.76800000000000002</v>
      </c>
      <c r="L383" s="125">
        <v>0.69199999999999995</v>
      </c>
      <c r="M383" s="125">
        <v>0.73</v>
      </c>
      <c r="N383" s="125">
        <v>0.55100000000000005</v>
      </c>
      <c r="O383" s="128">
        <v>0.93430000000000002</v>
      </c>
      <c r="P383" s="124">
        <v>6450</v>
      </c>
    </row>
    <row r="384" spans="1:16" x14ac:dyDescent="0.3">
      <c r="A384" s="123" t="s">
        <v>767</v>
      </c>
      <c r="B384" s="121" t="s">
        <v>768</v>
      </c>
      <c r="C384" s="121">
        <v>1</v>
      </c>
      <c r="D384" s="121">
        <v>1</v>
      </c>
      <c r="E384" s="124">
        <v>1019299812</v>
      </c>
      <c r="F384" s="124">
        <v>1156379281</v>
      </c>
      <c r="G384" s="124">
        <v>421954503</v>
      </c>
      <c r="H384" s="124">
        <v>488939197</v>
      </c>
      <c r="I384" s="124">
        <v>3520516</v>
      </c>
      <c r="J384" s="124">
        <v>1473938</v>
      </c>
      <c r="K384" s="125">
        <v>4.0490000000000004</v>
      </c>
      <c r="L384" s="125">
        <v>5.0540000000000003</v>
      </c>
      <c r="M384" s="125">
        <v>4.5510000000000002</v>
      </c>
      <c r="N384" s="125">
        <v>0</v>
      </c>
      <c r="O384" s="128">
        <v>0.93379999999999996</v>
      </c>
      <c r="P384" s="124">
        <v>181</v>
      </c>
    </row>
    <row r="385" spans="1:16" x14ac:dyDescent="0.3">
      <c r="A385" s="123" t="s">
        <v>769</v>
      </c>
      <c r="B385" s="121" t="s">
        <v>770</v>
      </c>
      <c r="C385" s="121">
        <v>1</v>
      </c>
      <c r="D385" s="121">
        <v>0</v>
      </c>
      <c r="E385" s="124">
        <v>3194342643</v>
      </c>
      <c r="F385" s="124">
        <v>3672861146</v>
      </c>
      <c r="G385" s="124">
        <v>964728203</v>
      </c>
      <c r="H385" s="124">
        <v>1010593097</v>
      </c>
      <c r="I385" s="124">
        <v>655017</v>
      </c>
      <c r="J385" s="124">
        <v>188412</v>
      </c>
      <c r="K385" s="125">
        <v>0.753</v>
      </c>
      <c r="L385" s="125">
        <v>0.64600000000000002</v>
      </c>
      <c r="M385" s="125">
        <v>0.69899999999999995</v>
      </c>
      <c r="N385" s="125">
        <v>0.56999999999999995</v>
      </c>
      <c r="O385" s="128">
        <v>0.93049999999999999</v>
      </c>
      <c r="P385" s="124">
        <v>4153</v>
      </c>
    </row>
    <row r="386" spans="1:16" x14ac:dyDescent="0.3">
      <c r="A386" s="123" t="s">
        <v>771</v>
      </c>
      <c r="B386" s="121" t="s">
        <v>772</v>
      </c>
      <c r="C386" s="121">
        <v>1</v>
      </c>
      <c r="D386" s="121">
        <v>0</v>
      </c>
      <c r="E386" s="124">
        <v>5474627373</v>
      </c>
      <c r="F386" s="124">
        <v>6260136685</v>
      </c>
      <c r="G386" s="124">
        <v>1948109398</v>
      </c>
      <c r="H386" s="124">
        <v>1965680913</v>
      </c>
      <c r="I386" s="124">
        <v>440394</v>
      </c>
      <c r="J386" s="124">
        <v>146880</v>
      </c>
      <c r="K386" s="125">
        <v>0.50600000000000001</v>
      </c>
      <c r="L386" s="125">
        <v>0.503</v>
      </c>
      <c r="M386" s="125">
        <v>0.504</v>
      </c>
      <c r="N386" s="125">
        <v>0.78800000000000003</v>
      </c>
      <c r="O386" s="128">
        <v>0.90439999999999998</v>
      </c>
      <c r="P386" s="124">
        <v>10699</v>
      </c>
    </row>
    <row r="387" spans="1:16" x14ac:dyDescent="0.3">
      <c r="A387" s="123" t="s">
        <v>773</v>
      </c>
      <c r="B387" s="121" t="s">
        <v>774</v>
      </c>
      <c r="C387" s="121">
        <v>1</v>
      </c>
      <c r="D387" s="121">
        <v>0</v>
      </c>
      <c r="E387" s="124">
        <v>1145853911</v>
      </c>
      <c r="F387" s="124">
        <v>1447984306</v>
      </c>
      <c r="G387" s="124">
        <v>394856330</v>
      </c>
      <c r="H387" s="124">
        <v>401768653</v>
      </c>
      <c r="I387" s="124">
        <v>398194</v>
      </c>
      <c r="J387" s="124">
        <v>122294</v>
      </c>
      <c r="K387" s="125">
        <v>0.45800000000000002</v>
      </c>
      <c r="L387" s="125">
        <v>0.41899999999999998</v>
      </c>
      <c r="M387" s="125">
        <v>0.438</v>
      </c>
      <c r="N387" s="125">
        <v>0.873</v>
      </c>
      <c r="O387" s="128">
        <v>0.90620000000000001</v>
      </c>
      <c r="P387" s="124">
        <v>2372</v>
      </c>
    </row>
    <row r="388" spans="1:16" x14ac:dyDescent="0.3">
      <c r="A388" s="123" t="s">
        <v>775</v>
      </c>
      <c r="B388" s="121" t="s">
        <v>776</v>
      </c>
      <c r="C388" s="121">
        <v>1</v>
      </c>
      <c r="D388" s="121">
        <v>0</v>
      </c>
      <c r="E388" s="124">
        <v>911533305</v>
      </c>
      <c r="F388" s="124">
        <v>1128858153</v>
      </c>
      <c r="G388" s="124">
        <v>583107103</v>
      </c>
      <c r="H388" s="124">
        <v>1703699859</v>
      </c>
      <c r="I388" s="124">
        <v>4147137</v>
      </c>
      <c r="J388" s="124">
        <v>4647981</v>
      </c>
      <c r="K388" s="125">
        <v>4.7699999999999996</v>
      </c>
      <c r="L388" s="125">
        <v>15.939</v>
      </c>
      <c r="M388" s="125">
        <v>10.353999999999999</v>
      </c>
      <c r="N388" s="125">
        <v>0</v>
      </c>
      <c r="O388" s="128">
        <v>0.94769999999999999</v>
      </c>
      <c r="P388" s="124">
        <v>202</v>
      </c>
    </row>
    <row r="389" spans="1:16" x14ac:dyDescent="0.3">
      <c r="A389" s="123" t="s">
        <v>777</v>
      </c>
      <c r="B389" s="121" t="s">
        <v>778</v>
      </c>
      <c r="C389" s="121">
        <v>1</v>
      </c>
      <c r="D389" s="121">
        <v>0</v>
      </c>
      <c r="E389" s="124">
        <v>3188538688</v>
      </c>
      <c r="F389" s="124">
        <v>3703022768</v>
      </c>
      <c r="G389" s="124">
        <v>1240199278</v>
      </c>
      <c r="H389" s="124">
        <v>1212771374</v>
      </c>
      <c r="I389" s="124">
        <v>776251</v>
      </c>
      <c r="J389" s="124">
        <v>273208</v>
      </c>
      <c r="K389" s="125">
        <v>0.89200000000000002</v>
      </c>
      <c r="L389" s="125">
        <v>0.93600000000000005</v>
      </c>
      <c r="M389" s="125">
        <v>0.91400000000000003</v>
      </c>
      <c r="N389" s="125">
        <v>0.44400000000000001</v>
      </c>
      <c r="O389" s="128">
        <v>0.92279999999999995</v>
      </c>
      <c r="P389" s="124">
        <v>3773</v>
      </c>
    </row>
    <row r="390" spans="1:16" x14ac:dyDescent="0.3">
      <c r="A390" s="123" t="s">
        <v>779</v>
      </c>
      <c r="B390" s="121" t="s">
        <v>780</v>
      </c>
      <c r="C390" s="121">
        <v>1</v>
      </c>
      <c r="D390" s="121">
        <v>0</v>
      </c>
      <c r="E390" s="124">
        <v>839082160</v>
      </c>
      <c r="F390" s="124">
        <v>964266479</v>
      </c>
      <c r="G390" s="124">
        <v>231098996</v>
      </c>
      <c r="H390" s="124">
        <v>235805053</v>
      </c>
      <c r="I390" s="124">
        <v>977954</v>
      </c>
      <c r="J390" s="124">
        <v>253201</v>
      </c>
      <c r="K390" s="125">
        <v>1.1240000000000001</v>
      </c>
      <c r="L390" s="125">
        <v>0.86799999999999999</v>
      </c>
      <c r="M390" s="125">
        <v>0.996</v>
      </c>
      <c r="N390" s="125">
        <v>0.41199999999999998</v>
      </c>
      <c r="O390" s="128">
        <v>0.93269999999999997</v>
      </c>
      <c r="P390" s="124">
        <v>449</v>
      </c>
    </row>
    <row r="391" spans="1:16" x14ac:dyDescent="0.3">
      <c r="A391" s="123" t="s">
        <v>781</v>
      </c>
      <c r="B391" s="121" t="s">
        <v>782</v>
      </c>
      <c r="C391" s="121">
        <v>1</v>
      </c>
      <c r="D391" s="121">
        <v>0</v>
      </c>
      <c r="E391" s="124">
        <v>659379059</v>
      </c>
      <c r="F391" s="124">
        <v>759471239</v>
      </c>
      <c r="G391" s="124">
        <v>205100937</v>
      </c>
      <c r="H391" s="124">
        <v>223975806</v>
      </c>
      <c r="I391" s="124">
        <v>823954</v>
      </c>
      <c r="J391" s="124">
        <v>249173</v>
      </c>
      <c r="K391" s="125">
        <v>0.94699999999999995</v>
      </c>
      <c r="L391" s="125">
        <v>0.85399999999999998</v>
      </c>
      <c r="M391" s="125">
        <v>0.9</v>
      </c>
      <c r="N391" s="125">
        <v>0.44900000000000001</v>
      </c>
      <c r="O391" s="128">
        <v>0.93720000000000003</v>
      </c>
      <c r="P391" s="124">
        <v>716</v>
      </c>
    </row>
    <row r="392" spans="1:16" x14ac:dyDescent="0.3">
      <c r="A392" s="123" t="s">
        <v>783</v>
      </c>
      <c r="B392" s="121" t="s">
        <v>784</v>
      </c>
      <c r="C392" s="121">
        <v>1</v>
      </c>
      <c r="D392" s="121">
        <v>0</v>
      </c>
      <c r="E392" s="124">
        <v>651235419</v>
      </c>
      <c r="F392" s="124">
        <v>695878955</v>
      </c>
      <c r="G392" s="124">
        <v>265550536</v>
      </c>
      <c r="H392" s="124">
        <v>273143030</v>
      </c>
      <c r="I392" s="124">
        <v>348993</v>
      </c>
      <c r="J392" s="124">
        <v>139557</v>
      </c>
      <c r="K392" s="125">
        <v>0.40100000000000002</v>
      </c>
      <c r="L392" s="125">
        <v>0.47799999999999998</v>
      </c>
      <c r="M392" s="125">
        <v>0.439</v>
      </c>
      <c r="N392" s="125">
        <v>0.872</v>
      </c>
      <c r="O392" s="128">
        <v>0.91159999999999997</v>
      </c>
      <c r="P392" s="124">
        <v>1688</v>
      </c>
    </row>
    <row r="393" spans="1:16" x14ac:dyDescent="0.3">
      <c r="A393" s="123" t="s">
        <v>785</v>
      </c>
      <c r="B393" s="121" t="s">
        <v>786</v>
      </c>
      <c r="C393" s="121">
        <v>1</v>
      </c>
      <c r="D393" s="121">
        <v>0</v>
      </c>
      <c r="E393" s="124">
        <v>331512295</v>
      </c>
      <c r="F393" s="124">
        <v>385343340</v>
      </c>
      <c r="G393" s="124">
        <v>125284658</v>
      </c>
      <c r="H393" s="124">
        <v>134237489</v>
      </c>
      <c r="I393" s="124">
        <v>460112</v>
      </c>
      <c r="J393" s="124">
        <v>166573</v>
      </c>
      <c r="K393" s="125">
        <v>0.52900000000000003</v>
      </c>
      <c r="L393" s="125">
        <v>0.57099999999999995</v>
      </c>
      <c r="M393" s="125">
        <v>0.54900000000000004</v>
      </c>
      <c r="N393" s="125">
        <v>0.69499999999999995</v>
      </c>
      <c r="O393" s="128">
        <v>0.94010000000000005</v>
      </c>
      <c r="P393" s="124">
        <v>666</v>
      </c>
    </row>
    <row r="394" spans="1:16" x14ac:dyDescent="0.3">
      <c r="A394" s="123" t="s">
        <v>787</v>
      </c>
      <c r="B394" s="121" t="s">
        <v>788</v>
      </c>
      <c r="C394" s="121">
        <v>1</v>
      </c>
      <c r="D394" s="121">
        <v>0</v>
      </c>
      <c r="E394" s="124">
        <v>370171668</v>
      </c>
      <c r="F394" s="124">
        <v>410544931</v>
      </c>
      <c r="G394" s="124">
        <v>197629583</v>
      </c>
      <c r="H394" s="124">
        <v>170247049</v>
      </c>
      <c r="I394" s="124">
        <v>351991</v>
      </c>
      <c r="J394" s="124">
        <v>153514</v>
      </c>
      <c r="K394" s="125">
        <v>0.40400000000000003</v>
      </c>
      <c r="L394" s="125">
        <v>0.52600000000000002</v>
      </c>
      <c r="M394" s="125">
        <v>0.46500000000000002</v>
      </c>
      <c r="N394" s="125">
        <v>0.79900000000000004</v>
      </c>
      <c r="O394" s="128">
        <v>0.91990000000000005</v>
      </c>
      <c r="P394" s="124">
        <v>934</v>
      </c>
    </row>
    <row r="395" spans="1:16" x14ac:dyDescent="0.3">
      <c r="A395" s="123" t="s">
        <v>789</v>
      </c>
      <c r="B395" s="121" t="s">
        <v>790</v>
      </c>
      <c r="C395" s="121">
        <v>1</v>
      </c>
      <c r="D395" s="121">
        <v>0</v>
      </c>
      <c r="E395" s="124">
        <v>464852685</v>
      </c>
      <c r="F395" s="124">
        <v>535144021</v>
      </c>
      <c r="G395" s="124">
        <v>237017404</v>
      </c>
      <c r="H395" s="124">
        <v>248822034</v>
      </c>
      <c r="I395" s="124">
        <v>321956</v>
      </c>
      <c r="J395" s="124">
        <v>156419</v>
      </c>
      <c r="K395" s="125">
        <v>0.37</v>
      </c>
      <c r="L395" s="125">
        <v>0.53600000000000003</v>
      </c>
      <c r="M395" s="125">
        <v>0.45300000000000001</v>
      </c>
      <c r="N395" s="125">
        <v>0.85299999999999998</v>
      </c>
      <c r="O395" s="128">
        <v>0.91749999999999998</v>
      </c>
      <c r="P395" s="124">
        <v>1335</v>
      </c>
    </row>
    <row r="396" spans="1:16" x14ac:dyDescent="0.3">
      <c r="A396" s="123" t="s">
        <v>791</v>
      </c>
      <c r="B396" s="121" t="s">
        <v>792</v>
      </c>
      <c r="C396" s="121">
        <v>1</v>
      </c>
      <c r="D396" s="121">
        <v>0</v>
      </c>
      <c r="E396" s="124">
        <v>299473208</v>
      </c>
      <c r="F396" s="124">
        <v>336043173</v>
      </c>
      <c r="G396" s="124">
        <v>99044156</v>
      </c>
      <c r="H396" s="124">
        <v>98550213</v>
      </c>
      <c r="I396" s="124">
        <v>446917</v>
      </c>
      <c r="J396" s="124">
        <v>138607</v>
      </c>
      <c r="K396" s="125">
        <v>0.51400000000000001</v>
      </c>
      <c r="L396" s="125">
        <v>0.47499999999999998</v>
      </c>
      <c r="M396" s="125">
        <v>0.49399999999999999</v>
      </c>
      <c r="N396" s="125">
        <v>0.76300000000000001</v>
      </c>
      <c r="O396" s="128">
        <v>0.92810000000000004</v>
      </c>
      <c r="P396" s="124">
        <v>545</v>
      </c>
    </row>
    <row r="397" spans="1:16" x14ac:dyDescent="0.3">
      <c r="A397" s="123" t="s">
        <v>793</v>
      </c>
      <c r="B397" s="121" t="s">
        <v>794</v>
      </c>
      <c r="C397" s="121">
        <v>1</v>
      </c>
      <c r="D397" s="121">
        <v>0</v>
      </c>
      <c r="E397" s="124">
        <v>495351298</v>
      </c>
      <c r="F397" s="124">
        <v>533348254</v>
      </c>
      <c r="G397" s="124">
        <v>166811261</v>
      </c>
      <c r="H397" s="124">
        <v>166405219</v>
      </c>
      <c r="I397" s="124">
        <v>418510</v>
      </c>
      <c r="J397" s="124">
        <v>135398</v>
      </c>
      <c r="K397" s="125">
        <v>0.48099999999999998</v>
      </c>
      <c r="L397" s="125">
        <v>0.46400000000000002</v>
      </c>
      <c r="M397" s="125">
        <v>0.47199999999999998</v>
      </c>
      <c r="N397" s="125">
        <v>0.82899999999999996</v>
      </c>
      <c r="O397" s="128">
        <v>0.91279999999999994</v>
      </c>
      <c r="P397" s="124">
        <v>974</v>
      </c>
    </row>
    <row r="398" spans="1:16" x14ac:dyDescent="0.3">
      <c r="A398" s="123" t="s">
        <v>795</v>
      </c>
      <c r="B398" s="121" t="s">
        <v>796</v>
      </c>
      <c r="C398" s="121">
        <v>1</v>
      </c>
      <c r="D398" s="121">
        <v>0</v>
      </c>
      <c r="E398" s="124">
        <v>896301772</v>
      </c>
      <c r="F398" s="124">
        <v>1026829535</v>
      </c>
      <c r="G398" s="124">
        <v>430030008</v>
      </c>
      <c r="H398" s="124">
        <v>446346087</v>
      </c>
      <c r="I398" s="124">
        <v>266731</v>
      </c>
      <c r="J398" s="124">
        <v>121550</v>
      </c>
      <c r="K398" s="125">
        <v>0.30599999999999999</v>
      </c>
      <c r="L398" s="125">
        <v>0.41599999999999998</v>
      </c>
      <c r="M398" s="125">
        <v>0.36099999999999999</v>
      </c>
      <c r="N398" s="125">
        <v>0.93</v>
      </c>
      <c r="O398" s="128">
        <v>0.88100000000000001</v>
      </c>
      <c r="P398" s="124">
        <v>3082</v>
      </c>
    </row>
    <row r="399" spans="1:16" x14ac:dyDescent="0.3">
      <c r="A399" s="123" t="s">
        <v>797</v>
      </c>
      <c r="B399" s="121" t="s">
        <v>798</v>
      </c>
      <c r="C399" s="121">
        <v>1</v>
      </c>
      <c r="D399" s="121">
        <v>0</v>
      </c>
      <c r="E399" s="124">
        <v>332170006</v>
      </c>
      <c r="F399" s="124">
        <v>365993479</v>
      </c>
      <c r="G399" s="124">
        <v>161528036</v>
      </c>
      <c r="H399" s="124">
        <v>169970988</v>
      </c>
      <c r="I399" s="124">
        <v>244455</v>
      </c>
      <c r="J399" s="124">
        <v>116071</v>
      </c>
      <c r="K399" s="125">
        <v>0.28100000000000003</v>
      </c>
      <c r="L399" s="125">
        <v>0.39800000000000002</v>
      </c>
      <c r="M399" s="125">
        <v>0.33900000000000002</v>
      </c>
      <c r="N399" s="125">
        <v>0.93</v>
      </c>
      <c r="O399" s="128">
        <v>0.90339999999999998</v>
      </c>
      <c r="P399" s="124">
        <v>1196</v>
      </c>
    </row>
    <row r="400" spans="1:16" x14ac:dyDescent="0.3">
      <c r="A400" s="123" t="s">
        <v>799</v>
      </c>
      <c r="B400" s="121" t="s">
        <v>800</v>
      </c>
      <c r="C400" s="121">
        <v>1</v>
      </c>
      <c r="D400" s="121">
        <v>0</v>
      </c>
      <c r="E400" s="124">
        <v>1707135389</v>
      </c>
      <c r="F400" s="124">
        <v>1876210578</v>
      </c>
      <c r="G400" s="124">
        <v>748212181</v>
      </c>
      <c r="H400" s="124">
        <v>805917374</v>
      </c>
      <c r="I400" s="124">
        <v>436461</v>
      </c>
      <c r="J400" s="124">
        <v>189297</v>
      </c>
      <c r="K400" s="125">
        <v>0.502</v>
      </c>
      <c r="L400" s="125">
        <v>0.64900000000000002</v>
      </c>
      <c r="M400" s="125">
        <v>0.57499999999999996</v>
      </c>
      <c r="N400" s="125">
        <v>0.66300000000000003</v>
      </c>
      <c r="O400" s="128">
        <v>0.91949999999999998</v>
      </c>
      <c r="P400" s="124">
        <v>3450</v>
      </c>
    </row>
    <row r="401" spans="1:16" x14ac:dyDescent="0.3">
      <c r="A401" s="123" t="s">
        <v>801</v>
      </c>
      <c r="B401" s="121" t="s">
        <v>802</v>
      </c>
      <c r="C401" s="121">
        <v>1</v>
      </c>
      <c r="D401" s="121">
        <v>0</v>
      </c>
      <c r="E401" s="124">
        <v>1176940159</v>
      </c>
      <c r="F401" s="124">
        <v>1353189461</v>
      </c>
      <c r="G401" s="124">
        <v>313652872</v>
      </c>
      <c r="H401" s="124">
        <v>325758417</v>
      </c>
      <c r="I401" s="124">
        <v>538096</v>
      </c>
      <c r="J401" s="124">
        <v>135987</v>
      </c>
      <c r="K401" s="125">
        <v>0.61799999999999999</v>
      </c>
      <c r="L401" s="125">
        <v>0.46600000000000003</v>
      </c>
      <c r="M401" s="125">
        <v>0.54200000000000004</v>
      </c>
      <c r="N401" s="125">
        <v>0.70399999999999996</v>
      </c>
      <c r="O401" s="128">
        <v>0.91969999999999996</v>
      </c>
      <c r="P401" s="124">
        <v>1969</v>
      </c>
    </row>
    <row r="402" spans="1:16" x14ac:dyDescent="0.3">
      <c r="A402" s="123" t="s">
        <v>803</v>
      </c>
      <c r="B402" s="121" t="s">
        <v>804</v>
      </c>
      <c r="C402" s="121">
        <v>1</v>
      </c>
      <c r="D402" s="121">
        <v>0</v>
      </c>
      <c r="E402" s="124">
        <v>1532651731</v>
      </c>
      <c r="F402" s="124">
        <v>1709728495</v>
      </c>
      <c r="G402" s="124">
        <v>676161162</v>
      </c>
      <c r="H402" s="124">
        <v>692775477</v>
      </c>
      <c r="I402" s="124">
        <v>395798</v>
      </c>
      <c r="J402" s="124">
        <v>167106</v>
      </c>
      <c r="K402" s="125">
        <v>0.45500000000000002</v>
      </c>
      <c r="L402" s="125">
        <v>0.57299999999999995</v>
      </c>
      <c r="M402" s="125">
        <v>0.51300000000000001</v>
      </c>
      <c r="N402" s="125">
        <v>0.74</v>
      </c>
      <c r="O402" s="128">
        <v>0.90400000000000003</v>
      </c>
      <c r="P402" s="124">
        <v>3539</v>
      </c>
    </row>
    <row r="403" spans="1:16" x14ac:dyDescent="0.3">
      <c r="A403" s="123" t="s">
        <v>805</v>
      </c>
      <c r="B403" s="121" t="s">
        <v>806</v>
      </c>
      <c r="C403" s="121">
        <v>1</v>
      </c>
      <c r="D403" s="121">
        <v>0</v>
      </c>
      <c r="E403" s="124">
        <v>367106020</v>
      </c>
      <c r="F403" s="124">
        <v>438024070</v>
      </c>
      <c r="G403" s="124">
        <v>253999445</v>
      </c>
      <c r="H403" s="124">
        <v>143627931</v>
      </c>
      <c r="I403" s="124">
        <v>379420</v>
      </c>
      <c r="J403" s="124">
        <v>135370</v>
      </c>
      <c r="K403" s="125">
        <v>0.436</v>
      </c>
      <c r="L403" s="125">
        <v>0.46400000000000002</v>
      </c>
      <c r="M403" s="125">
        <v>0.45</v>
      </c>
      <c r="N403" s="125">
        <v>0.85699999999999998</v>
      </c>
      <c r="O403" s="128">
        <v>0.92269999999999996</v>
      </c>
      <c r="P403" s="124">
        <v>908</v>
      </c>
    </row>
    <row r="404" spans="1:16" x14ac:dyDescent="0.3">
      <c r="A404" s="123" t="s">
        <v>807</v>
      </c>
      <c r="B404" s="121" t="s">
        <v>808</v>
      </c>
      <c r="C404" s="121">
        <v>1</v>
      </c>
      <c r="D404" s="121">
        <v>0</v>
      </c>
      <c r="E404" s="124">
        <v>488125398</v>
      </c>
      <c r="F404" s="124">
        <v>544601002</v>
      </c>
      <c r="G404" s="124">
        <v>115288461</v>
      </c>
      <c r="H404" s="124">
        <v>120562006</v>
      </c>
      <c r="I404" s="124">
        <v>573736</v>
      </c>
      <c r="J404" s="124">
        <v>131028</v>
      </c>
      <c r="K404" s="125">
        <v>0.65900000000000003</v>
      </c>
      <c r="L404" s="125">
        <v>0.44900000000000001</v>
      </c>
      <c r="M404" s="125">
        <v>0.55300000000000005</v>
      </c>
      <c r="N404" s="125">
        <v>0.72399999999999998</v>
      </c>
      <c r="O404" s="128">
        <v>0.93669999999999998</v>
      </c>
      <c r="P404" s="124">
        <v>756</v>
      </c>
    </row>
    <row r="405" spans="1:16" x14ac:dyDescent="0.3">
      <c r="A405" s="123" t="s">
        <v>809</v>
      </c>
      <c r="B405" s="121" t="s">
        <v>810</v>
      </c>
      <c r="C405" s="121">
        <v>1</v>
      </c>
      <c r="D405" s="121">
        <v>0</v>
      </c>
      <c r="E405" s="124">
        <v>695734049</v>
      </c>
      <c r="F405" s="124">
        <v>796316555</v>
      </c>
      <c r="G405" s="124">
        <v>307628988</v>
      </c>
      <c r="H405" s="124">
        <v>355564519</v>
      </c>
      <c r="I405" s="124">
        <v>415612</v>
      </c>
      <c r="J405" s="124">
        <v>184733</v>
      </c>
      <c r="K405" s="125">
        <v>0.47799999999999998</v>
      </c>
      <c r="L405" s="125">
        <v>0.63300000000000001</v>
      </c>
      <c r="M405" s="125">
        <v>0.55500000000000005</v>
      </c>
      <c r="N405" s="125">
        <v>0.68799999999999994</v>
      </c>
      <c r="O405" s="128">
        <v>0.91569999999999996</v>
      </c>
      <c r="P405" s="124">
        <v>1603</v>
      </c>
    </row>
    <row r="406" spans="1:16" x14ac:dyDescent="0.3">
      <c r="A406" s="123" t="s">
        <v>811</v>
      </c>
      <c r="B406" s="121" t="s">
        <v>812</v>
      </c>
      <c r="C406" s="121">
        <v>1</v>
      </c>
      <c r="D406" s="121">
        <v>0</v>
      </c>
      <c r="E406" s="124">
        <v>201957793</v>
      </c>
      <c r="F406" s="124">
        <v>230233350</v>
      </c>
      <c r="G406" s="124">
        <v>67280773</v>
      </c>
      <c r="H406" s="124">
        <v>65363639</v>
      </c>
      <c r="I406" s="124">
        <v>515741</v>
      </c>
      <c r="J406" s="124">
        <v>155999</v>
      </c>
      <c r="K406" s="125">
        <v>0.59299999999999997</v>
      </c>
      <c r="L406" s="125">
        <v>0.53400000000000003</v>
      </c>
      <c r="M406" s="125">
        <v>0.56299999999999994</v>
      </c>
      <c r="N406" s="125">
        <v>0.71099999999999997</v>
      </c>
      <c r="O406" s="128">
        <v>0.9274</v>
      </c>
      <c r="P406" s="124">
        <v>323</v>
      </c>
    </row>
    <row r="407" spans="1:16" x14ac:dyDescent="0.3">
      <c r="A407" s="123" t="s">
        <v>813</v>
      </c>
      <c r="B407" s="121" t="s">
        <v>814</v>
      </c>
      <c r="C407" s="121">
        <v>1</v>
      </c>
      <c r="D407" s="121">
        <v>0</v>
      </c>
      <c r="E407" s="124">
        <v>233689356</v>
      </c>
      <c r="F407" s="124">
        <v>272485983</v>
      </c>
      <c r="G407" s="124">
        <v>70713173</v>
      </c>
      <c r="H407" s="124">
        <v>72356941</v>
      </c>
      <c r="I407" s="124">
        <v>558692</v>
      </c>
      <c r="J407" s="124">
        <v>157914</v>
      </c>
      <c r="K407" s="125">
        <v>0.64200000000000002</v>
      </c>
      <c r="L407" s="125">
        <v>0.54100000000000004</v>
      </c>
      <c r="M407" s="125">
        <v>0.59099999999999997</v>
      </c>
      <c r="N407" s="125">
        <v>0.67600000000000005</v>
      </c>
      <c r="O407" s="128">
        <v>0.94640000000000002</v>
      </c>
      <c r="P407" s="124">
        <v>373</v>
      </c>
    </row>
    <row r="408" spans="1:16" x14ac:dyDescent="0.3">
      <c r="A408" s="123" t="s">
        <v>815</v>
      </c>
      <c r="B408" s="121" t="s">
        <v>816</v>
      </c>
      <c r="C408" s="121">
        <v>1</v>
      </c>
      <c r="D408" s="121">
        <v>0</v>
      </c>
      <c r="E408" s="124">
        <v>183977758</v>
      </c>
      <c r="F408" s="124">
        <v>207525732</v>
      </c>
      <c r="G408" s="124">
        <v>57968373</v>
      </c>
      <c r="H408" s="124">
        <v>57841012</v>
      </c>
      <c r="I408" s="124">
        <v>570704</v>
      </c>
      <c r="J408" s="124">
        <v>168632</v>
      </c>
      <c r="K408" s="125">
        <v>0.65600000000000003</v>
      </c>
      <c r="L408" s="125">
        <v>0.57799999999999996</v>
      </c>
      <c r="M408" s="125">
        <v>0.61699999999999999</v>
      </c>
      <c r="N408" s="125">
        <v>0.65100000000000002</v>
      </c>
      <c r="O408" s="128">
        <v>0.93659999999999999</v>
      </c>
      <c r="P408" s="124">
        <v>291</v>
      </c>
    </row>
    <row r="409" spans="1:16" x14ac:dyDescent="0.3">
      <c r="A409" s="123" t="s">
        <v>817</v>
      </c>
      <c r="B409" s="121" t="s">
        <v>818</v>
      </c>
      <c r="C409" s="121">
        <v>1</v>
      </c>
      <c r="D409" s="121">
        <v>0</v>
      </c>
      <c r="E409" s="124">
        <v>195242125</v>
      </c>
      <c r="F409" s="124">
        <v>209399123</v>
      </c>
      <c r="G409" s="124">
        <v>50404979</v>
      </c>
      <c r="H409" s="124">
        <v>52723974</v>
      </c>
      <c r="I409" s="124">
        <v>605750</v>
      </c>
      <c r="J409" s="124">
        <v>154384</v>
      </c>
      <c r="K409" s="125">
        <v>0.69599999999999995</v>
      </c>
      <c r="L409" s="125">
        <v>0.52900000000000003</v>
      </c>
      <c r="M409" s="125">
        <v>0.61199999999999999</v>
      </c>
      <c r="N409" s="125">
        <v>0.65500000000000003</v>
      </c>
      <c r="O409" s="128">
        <v>0.96940000000000004</v>
      </c>
      <c r="P409" s="124">
        <v>241</v>
      </c>
    </row>
    <row r="410" spans="1:16" x14ac:dyDescent="0.3">
      <c r="A410" s="123" t="s">
        <v>819</v>
      </c>
      <c r="B410" s="121" t="s">
        <v>820</v>
      </c>
      <c r="C410" s="121">
        <v>1</v>
      </c>
      <c r="D410" s="121">
        <v>0</v>
      </c>
      <c r="E410" s="124">
        <v>289995295</v>
      </c>
      <c r="F410" s="124">
        <v>320892243</v>
      </c>
      <c r="G410" s="124">
        <v>71011241</v>
      </c>
      <c r="H410" s="124">
        <v>75997962</v>
      </c>
      <c r="I410" s="124">
        <v>718691</v>
      </c>
      <c r="J410" s="124">
        <v>172952</v>
      </c>
      <c r="K410" s="125">
        <v>0.82599999999999996</v>
      </c>
      <c r="L410" s="125">
        <v>0.59299999999999997</v>
      </c>
      <c r="M410" s="125">
        <v>0.70899999999999996</v>
      </c>
      <c r="N410" s="125">
        <v>0.59199999999999997</v>
      </c>
      <c r="O410" s="128">
        <v>0.94389999999999996</v>
      </c>
      <c r="P410" s="124">
        <v>337</v>
      </c>
    </row>
    <row r="411" spans="1:16" x14ac:dyDescent="0.3">
      <c r="A411" s="123" t="s">
        <v>821</v>
      </c>
      <c r="B411" s="121" t="s">
        <v>822</v>
      </c>
      <c r="C411" s="121">
        <v>1</v>
      </c>
      <c r="D411" s="121">
        <v>0</v>
      </c>
      <c r="E411" s="124">
        <v>192200129</v>
      </c>
      <c r="F411" s="124">
        <v>210659438</v>
      </c>
      <c r="G411" s="124">
        <v>59510009</v>
      </c>
      <c r="H411" s="124">
        <v>60675605</v>
      </c>
      <c r="I411" s="124">
        <v>531477</v>
      </c>
      <c r="J411" s="124">
        <v>158556</v>
      </c>
      <c r="K411" s="125">
        <v>0.61099999999999999</v>
      </c>
      <c r="L411" s="125">
        <v>0.54300000000000004</v>
      </c>
      <c r="M411" s="125">
        <v>0.57599999999999996</v>
      </c>
      <c r="N411" s="125">
        <v>0.69499999999999995</v>
      </c>
      <c r="O411" s="128">
        <v>0.92849999999999999</v>
      </c>
      <c r="P411" s="124">
        <v>300</v>
      </c>
    </row>
    <row r="412" spans="1:16" x14ac:dyDescent="0.3">
      <c r="A412" s="123" t="s">
        <v>823</v>
      </c>
      <c r="B412" s="121" t="s">
        <v>824</v>
      </c>
      <c r="C412" s="121">
        <v>1</v>
      </c>
      <c r="D412" s="121">
        <v>0</v>
      </c>
      <c r="E412" s="124">
        <v>1125821433</v>
      </c>
      <c r="F412" s="124">
        <v>1223880483</v>
      </c>
      <c r="G412" s="124">
        <v>373310397</v>
      </c>
      <c r="H412" s="124">
        <v>383016102</v>
      </c>
      <c r="I412" s="124">
        <v>571703</v>
      </c>
      <c r="J412" s="124">
        <v>184021</v>
      </c>
      <c r="K412" s="125">
        <v>0.65700000000000003</v>
      </c>
      <c r="L412" s="125">
        <v>0.63100000000000001</v>
      </c>
      <c r="M412" s="125">
        <v>0.64300000000000002</v>
      </c>
      <c r="N412" s="125">
        <v>0.60399999999999998</v>
      </c>
      <c r="O412" s="128">
        <v>0.92800000000000005</v>
      </c>
      <c r="P412" s="124">
        <v>1661</v>
      </c>
    </row>
    <row r="413" spans="1:16" x14ac:dyDescent="0.3">
      <c r="A413" s="123" t="s">
        <v>825</v>
      </c>
      <c r="B413" s="121" t="s">
        <v>826</v>
      </c>
      <c r="C413" s="121">
        <v>1</v>
      </c>
      <c r="D413" s="121">
        <v>0</v>
      </c>
      <c r="E413" s="124">
        <v>387541259</v>
      </c>
      <c r="F413" s="124">
        <v>437147193</v>
      </c>
      <c r="G413" s="124">
        <v>156573978</v>
      </c>
      <c r="H413" s="124">
        <v>162247217</v>
      </c>
      <c r="I413" s="124">
        <v>442429</v>
      </c>
      <c r="J413" s="124">
        <v>171041</v>
      </c>
      <c r="K413" s="125">
        <v>0.50800000000000001</v>
      </c>
      <c r="L413" s="125">
        <v>0.58599999999999997</v>
      </c>
      <c r="M413" s="125">
        <v>0.54700000000000004</v>
      </c>
      <c r="N413" s="125">
        <v>0.73199999999999998</v>
      </c>
      <c r="O413" s="128">
        <v>0.93389999999999995</v>
      </c>
      <c r="P413" s="124">
        <v>770</v>
      </c>
    </row>
    <row r="414" spans="1:16" x14ac:dyDescent="0.3">
      <c r="A414" s="123" t="s">
        <v>827</v>
      </c>
      <c r="B414" s="121" t="s">
        <v>828</v>
      </c>
      <c r="C414" s="121">
        <v>1</v>
      </c>
      <c r="D414" s="121">
        <v>0</v>
      </c>
      <c r="E414" s="124">
        <v>1071054832</v>
      </c>
      <c r="F414" s="124">
        <v>1178484505</v>
      </c>
      <c r="G414" s="124">
        <v>296350226</v>
      </c>
      <c r="H414" s="124">
        <v>291287373</v>
      </c>
      <c r="I414" s="124">
        <v>1259540</v>
      </c>
      <c r="J414" s="124">
        <v>326189</v>
      </c>
      <c r="K414" s="125">
        <v>1.448</v>
      </c>
      <c r="L414" s="125">
        <v>1.1180000000000001</v>
      </c>
      <c r="M414" s="125">
        <v>1.2829999999999999</v>
      </c>
      <c r="N414" s="125">
        <v>0.3</v>
      </c>
      <c r="O414" s="128">
        <v>0.93930000000000002</v>
      </c>
      <c r="P414" s="124">
        <v>797</v>
      </c>
    </row>
    <row r="415" spans="1:16" x14ac:dyDescent="0.3">
      <c r="A415" s="123" t="s">
        <v>829</v>
      </c>
      <c r="B415" s="121" t="s">
        <v>830</v>
      </c>
      <c r="C415" s="121">
        <v>1</v>
      </c>
      <c r="D415" s="121">
        <v>0</v>
      </c>
      <c r="E415" s="124">
        <v>363424159</v>
      </c>
      <c r="F415" s="124">
        <v>395861958</v>
      </c>
      <c r="G415" s="124">
        <v>85380102</v>
      </c>
      <c r="H415" s="124">
        <v>87948164</v>
      </c>
      <c r="I415" s="124">
        <v>719020</v>
      </c>
      <c r="J415" s="124">
        <v>164136</v>
      </c>
      <c r="K415" s="125">
        <v>0.82699999999999996</v>
      </c>
      <c r="L415" s="125">
        <v>0.56200000000000006</v>
      </c>
      <c r="M415" s="125">
        <v>0.69399999999999995</v>
      </c>
      <c r="N415" s="125">
        <v>0.60099999999999998</v>
      </c>
      <c r="O415" s="128">
        <v>0.92630000000000001</v>
      </c>
      <c r="P415" s="124">
        <v>420</v>
      </c>
    </row>
    <row r="416" spans="1:16" x14ac:dyDescent="0.3">
      <c r="A416" s="123" t="s">
        <v>831</v>
      </c>
      <c r="B416" s="121" t="s">
        <v>832</v>
      </c>
      <c r="C416" s="121">
        <v>1</v>
      </c>
      <c r="D416" s="121">
        <v>0</v>
      </c>
      <c r="E416" s="124">
        <v>449350996</v>
      </c>
      <c r="F416" s="124">
        <v>492832274</v>
      </c>
      <c r="G416" s="124">
        <v>99193892</v>
      </c>
      <c r="H416" s="124">
        <v>102514146</v>
      </c>
      <c r="I416" s="124">
        <v>875635</v>
      </c>
      <c r="J416" s="124">
        <v>187461</v>
      </c>
      <c r="K416" s="125">
        <v>1.0069999999999999</v>
      </c>
      <c r="L416" s="125">
        <v>0.64200000000000002</v>
      </c>
      <c r="M416" s="125">
        <v>0.82399999999999995</v>
      </c>
      <c r="N416" s="125">
        <v>0.51700000000000002</v>
      </c>
      <c r="O416" s="128">
        <v>0.92579999999999996</v>
      </c>
      <c r="P416" s="124">
        <v>427</v>
      </c>
    </row>
    <row r="417" spans="1:16" x14ac:dyDescent="0.3">
      <c r="A417" s="123" t="s">
        <v>833</v>
      </c>
      <c r="B417" s="121" t="s">
        <v>834</v>
      </c>
      <c r="C417" s="121">
        <v>1</v>
      </c>
      <c r="D417" s="121">
        <v>0</v>
      </c>
      <c r="E417" s="124">
        <v>180007255</v>
      </c>
      <c r="F417" s="124">
        <v>204171381</v>
      </c>
      <c r="G417" s="124">
        <v>57023491</v>
      </c>
      <c r="H417" s="124">
        <v>58811184</v>
      </c>
      <c r="I417" s="124">
        <v>493802</v>
      </c>
      <c r="J417" s="124">
        <v>148887</v>
      </c>
      <c r="K417" s="125">
        <v>0.56799999999999995</v>
      </c>
      <c r="L417" s="125">
        <v>0.51</v>
      </c>
      <c r="M417" s="125">
        <v>0.53900000000000003</v>
      </c>
      <c r="N417" s="125">
        <v>0.74299999999999999</v>
      </c>
      <c r="O417" s="128">
        <v>0.93710000000000004</v>
      </c>
      <c r="P417" s="124">
        <v>313</v>
      </c>
    </row>
    <row r="418" spans="1:16" x14ac:dyDescent="0.3">
      <c r="A418" s="123" t="s">
        <v>835</v>
      </c>
      <c r="B418" s="121" t="s">
        <v>836</v>
      </c>
      <c r="C418" s="121">
        <v>1</v>
      </c>
      <c r="D418" s="121">
        <v>0</v>
      </c>
      <c r="E418" s="124">
        <v>4070346125</v>
      </c>
      <c r="F418" s="124">
        <v>4427423253</v>
      </c>
      <c r="G418" s="124">
        <v>1361734703</v>
      </c>
      <c r="H418" s="124">
        <v>1349998876</v>
      </c>
      <c r="I418" s="124">
        <v>830996</v>
      </c>
      <c r="J418" s="124">
        <v>264032</v>
      </c>
      <c r="K418" s="125">
        <v>0.95499999999999996</v>
      </c>
      <c r="L418" s="125">
        <v>0.90500000000000003</v>
      </c>
      <c r="M418" s="125">
        <v>0.92900000000000005</v>
      </c>
      <c r="N418" s="125">
        <v>0.438</v>
      </c>
      <c r="O418" s="128">
        <v>0.94840000000000002</v>
      </c>
      <c r="P418" s="124">
        <v>3879</v>
      </c>
    </row>
    <row r="419" spans="1:16" x14ac:dyDescent="0.3">
      <c r="A419" s="123" t="s">
        <v>837</v>
      </c>
      <c r="B419" s="121" t="s">
        <v>838</v>
      </c>
      <c r="C419" s="121">
        <v>1</v>
      </c>
      <c r="D419" s="121">
        <v>0</v>
      </c>
      <c r="E419" s="124">
        <v>3868912313</v>
      </c>
      <c r="F419" s="124">
        <v>4186962975</v>
      </c>
      <c r="G419" s="124">
        <v>1303898223</v>
      </c>
      <c r="H419" s="124">
        <v>1342905362</v>
      </c>
      <c r="I419" s="124">
        <v>861222</v>
      </c>
      <c r="J419" s="124">
        <v>282959</v>
      </c>
      <c r="K419" s="125">
        <v>0.99</v>
      </c>
      <c r="L419" s="125">
        <v>0.97</v>
      </c>
      <c r="M419" s="125">
        <v>0.98</v>
      </c>
      <c r="N419" s="125">
        <v>0.41799999999999998</v>
      </c>
      <c r="O419" s="128">
        <v>0.94159999999999999</v>
      </c>
      <c r="P419" s="124">
        <v>3725</v>
      </c>
    </row>
    <row r="420" spans="1:16" x14ac:dyDescent="0.3">
      <c r="A420" s="123" t="s">
        <v>839</v>
      </c>
      <c r="B420" s="121" t="s">
        <v>840</v>
      </c>
      <c r="C420" s="121">
        <v>1</v>
      </c>
      <c r="D420" s="121">
        <v>0</v>
      </c>
      <c r="E420" s="124">
        <v>1234816871</v>
      </c>
      <c r="F420" s="124">
        <v>1408645683</v>
      </c>
      <c r="G420" s="124">
        <v>408282345</v>
      </c>
      <c r="H420" s="124">
        <v>404162741</v>
      </c>
      <c r="I420" s="124">
        <v>1447679</v>
      </c>
      <c r="J420" s="124">
        <v>442675</v>
      </c>
      <c r="K420" s="125">
        <v>1.665</v>
      </c>
      <c r="L420" s="125">
        <v>1.518</v>
      </c>
      <c r="M420" s="125">
        <v>1.591</v>
      </c>
      <c r="N420" s="125">
        <v>0.23499999999999999</v>
      </c>
      <c r="O420" s="128">
        <v>0.95309999999999995</v>
      </c>
      <c r="P420" s="124">
        <v>787</v>
      </c>
    </row>
    <row r="421" spans="1:16" x14ac:dyDescent="0.3">
      <c r="A421" s="123" t="s">
        <v>841</v>
      </c>
      <c r="B421" s="121" t="s">
        <v>842</v>
      </c>
      <c r="C421" s="121">
        <v>1</v>
      </c>
      <c r="D421" s="121">
        <v>0</v>
      </c>
      <c r="E421" s="124">
        <v>998306075</v>
      </c>
      <c r="F421" s="124">
        <v>1128932899</v>
      </c>
      <c r="G421" s="124">
        <v>298820695</v>
      </c>
      <c r="H421" s="124">
        <v>272115213</v>
      </c>
      <c r="I421" s="124">
        <v>3156140</v>
      </c>
      <c r="J421" s="124">
        <v>807463</v>
      </c>
      <c r="K421" s="125">
        <v>3.63</v>
      </c>
      <c r="L421" s="125">
        <v>2.7690000000000001</v>
      </c>
      <c r="M421" s="125">
        <v>3.1989999999999998</v>
      </c>
      <c r="N421" s="125">
        <v>0</v>
      </c>
      <c r="O421" s="128">
        <v>0.95940000000000003</v>
      </c>
      <c r="P421" s="124">
        <v>202</v>
      </c>
    </row>
    <row r="422" spans="1:16" x14ac:dyDescent="0.3">
      <c r="A422" s="123" t="s">
        <v>843</v>
      </c>
      <c r="B422" s="121" t="s">
        <v>844</v>
      </c>
      <c r="C422" s="121">
        <v>1</v>
      </c>
      <c r="D422" s="121">
        <v>0</v>
      </c>
      <c r="E422" s="124">
        <v>1561523807</v>
      </c>
      <c r="F422" s="124">
        <v>1724643614</v>
      </c>
      <c r="G422" s="124">
        <v>554333582</v>
      </c>
      <c r="H422" s="124">
        <v>575421185</v>
      </c>
      <c r="I422" s="124">
        <v>892980</v>
      </c>
      <c r="J422" s="124">
        <v>306998</v>
      </c>
      <c r="K422" s="125">
        <v>1.0269999999999999</v>
      </c>
      <c r="L422" s="125">
        <v>1.052</v>
      </c>
      <c r="M422" s="125">
        <v>1.0389999999999999</v>
      </c>
      <c r="N422" s="125">
        <v>0.39500000000000002</v>
      </c>
      <c r="O422" s="128">
        <v>0.93230000000000002</v>
      </c>
      <c r="P422" s="124">
        <v>1520</v>
      </c>
    </row>
    <row r="423" spans="1:16" x14ac:dyDescent="0.3">
      <c r="A423" s="123" t="s">
        <v>845</v>
      </c>
      <c r="B423" s="121" t="s">
        <v>846</v>
      </c>
      <c r="C423" s="121">
        <v>1</v>
      </c>
      <c r="D423" s="121">
        <v>0</v>
      </c>
      <c r="E423" s="124">
        <v>3463156912</v>
      </c>
      <c r="F423" s="124">
        <v>3760975003</v>
      </c>
      <c r="G423" s="124">
        <v>1082836202</v>
      </c>
      <c r="H423" s="124">
        <v>1031650084</v>
      </c>
      <c r="I423" s="124">
        <v>977026</v>
      </c>
      <c r="J423" s="124">
        <v>279050</v>
      </c>
      <c r="K423" s="125">
        <v>1.123</v>
      </c>
      <c r="L423" s="125">
        <v>0.95599999999999996</v>
      </c>
      <c r="M423" s="125">
        <v>1.0389999999999999</v>
      </c>
      <c r="N423" s="125">
        <v>0.39500000000000002</v>
      </c>
      <c r="O423" s="128">
        <v>0.9415</v>
      </c>
      <c r="P423" s="124">
        <v>2928</v>
      </c>
    </row>
    <row r="424" spans="1:16" x14ac:dyDescent="0.3">
      <c r="A424" s="123" t="s">
        <v>847</v>
      </c>
      <c r="B424" s="121" t="s">
        <v>848</v>
      </c>
      <c r="C424" s="121">
        <v>1</v>
      </c>
      <c r="D424" s="121">
        <v>0</v>
      </c>
      <c r="E424" s="124">
        <v>626714531</v>
      </c>
      <c r="F424" s="124">
        <v>713300097</v>
      </c>
      <c r="G424" s="124">
        <v>182454810</v>
      </c>
      <c r="H424" s="124">
        <v>195706693</v>
      </c>
      <c r="I424" s="124">
        <v>816086</v>
      </c>
      <c r="J424" s="124">
        <v>230305</v>
      </c>
      <c r="K424" s="125">
        <v>0.93799999999999994</v>
      </c>
      <c r="L424" s="125">
        <v>0.78900000000000003</v>
      </c>
      <c r="M424" s="125">
        <v>0.86299999999999999</v>
      </c>
      <c r="N424" s="125">
        <v>0.46899999999999997</v>
      </c>
      <c r="O424" s="128">
        <v>0.91859999999999997</v>
      </c>
      <c r="P424" s="124">
        <v>636</v>
      </c>
    </row>
    <row r="425" spans="1:16" x14ac:dyDescent="0.3">
      <c r="A425" s="123" t="s">
        <v>849</v>
      </c>
      <c r="B425" s="121" t="s">
        <v>850</v>
      </c>
      <c r="C425" s="121">
        <v>1</v>
      </c>
      <c r="D425" s="121">
        <v>0</v>
      </c>
      <c r="E425" s="124">
        <v>776988910</v>
      </c>
      <c r="F425" s="124">
        <v>883900768</v>
      </c>
      <c r="G425" s="124">
        <v>405576206</v>
      </c>
      <c r="H425" s="124">
        <v>331037825</v>
      </c>
      <c r="I425" s="124">
        <v>677914</v>
      </c>
      <c r="J425" s="124">
        <v>270234</v>
      </c>
      <c r="K425" s="125">
        <v>0.77900000000000003</v>
      </c>
      <c r="L425" s="125">
        <v>0.92600000000000005</v>
      </c>
      <c r="M425" s="125">
        <v>0.85199999999999998</v>
      </c>
      <c r="N425" s="125">
        <v>0.47599999999999998</v>
      </c>
      <c r="O425" s="128">
        <v>0.93389999999999995</v>
      </c>
      <c r="P425" s="124">
        <v>1062</v>
      </c>
    </row>
    <row r="426" spans="1:16" x14ac:dyDescent="0.3">
      <c r="A426" s="123" t="s">
        <v>851</v>
      </c>
      <c r="B426" s="121" t="s">
        <v>852</v>
      </c>
      <c r="C426" s="121">
        <v>1</v>
      </c>
      <c r="D426" s="121">
        <v>0</v>
      </c>
      <c r="E426" s="124">
        <v>3341899487</v>
      </c>
      <c r="F426" s="124">
        <v>3678654369</v>
      </c>
      <c r="G426" s="124">
        <v>1287138408</v>
      </c>
      <c r="H426" s="124">
        <v>1322811018</v>
      </c>
      <c r="I426" s="124">
        <v>717554</v>
      </c>
      <c r="J426" s="124">
        <v>266756</v>
      </c>
      <c r="K426" s="125">
        <v>0.82499999999999996</v>
      </c>
      <c r="L426" s="125">
        <v>0.91400000000000003</v>
      </c>
      <c r="M426" s="125">
        <v>0.86899999999999999</v>
      </c>
      <c r="N426" s="125">
        <v>0.46500000000000002</v>
      </c>
      <c r="O426" s="128">
        <v>0.94340000000000002</v>
      </c>
      <c r="P426" s="124">
        <v>4096</v>
      </c>
    </row>
    <row r="427" spans="1:16" x14ac:dyDescent="0.3">
      <c r="A427" s="123" t="s">
        <v>853</v>
      </c>
      <c r="B427" s="121" t="s">
        <v>854</v>
      </c>
      <c r="C427" s="121">
        <v>1</v>
      </c>
      <c r="D427" s="121">
        <v>0</v>
      </c>
      <c r="E427" s="124">
        <v>500579854</v>
      </c>
      <c r="F427" s="124">
        <v>563882073</v>
      </c>
      <c r="G427" s="124">
        <v>199508441</v>
      </c>
      <c r="H427" s="124">
        <v>205273634</v>
      </c>
      <c r="I427" s="124">
        <v>438772</v>
      </c>
      <c r="J427" s="124">
        <v>166851</v>
      </c>
      <c r="K427" s="125">
        <v>0.504</v>
      </c>
      <c r="L427" s="125">
        <v>0.57199999999999995</v>
      </c>
      <c r="M427" s="125">
        <v>0.53800000000000003</v>
      </c>
      <c r="N427" s="125">
        <v>0.70899999999999996</v>
      </c>
      <c r="O427" s="128">
        <v>0.91610000000000003</v>
      </c>
      <c r="P427" s="124">
        <v>1001</v>
      </c>
    </row>
    <row r="428" spans="1:16" x14ac:dyDescent="0.3">
      <c r="A428" s="123" t="s">
        <v>855</v>
      </c>
      <c r="B428" s="121" t="s">
        <v>856</v>
      </c>
      <c r="C428" s="121">
        <v>1</v>
      </c>
      <c r="D428" s="121">
        <v>0</v>
      </c>
      <c r="E428" s="124">
        <v>910430077</v>
      </c>
      <c r="F428" s="124">
        <v>1038015292</v>
      </c>
      <c r="G428" s="124">
        <v>384036927</v>
      </c>
      <c r="H428" s="124">
        <v>379158931</v>
      </c>
      <c r="I428" s="124">
        <v>374701</v>
      </c>
      <c r="J428" s="124">
        <v>145830</v>
      </c>
      <c r="K428" s="125">
        <v>0.43099999999999999</v>
      </c>
      <c r="L428" s="125">
        <v>0.5</v>
      </c>
      <c r="M428" s="125">
        <v>0.46500000000000002</v>
      </c>
      <c r="N428" s="125">
        <v>0.83799999999999997</v>
      </c>
      <c r="O428" s="128">
        <v>0.8589</v>
      </c>
      <c r="P428" s="124">
        <v>2138</v>
      </c>
    </row>
    <row r="429" spans="1:16" x14ac:dyDescent="0.3">
      <c r="A429" s="123" t="s">
        <v>857</v>
      </c>
      <c r="B429" s="121" t="s">
        <v>858</v>
      </c>
      <c r="C429" s="121">
        <v>1</v>
      </c>
      <c r="D429" s="121">
        <v>0</v>
      </c>
      <c r="E429" s="124">
        <v>300695446</v>
      </c>
      <c r="F429" s="124">
        <v>293962603</v>
      </c>
      <c r="G429" s="124">
        <v>120109962</v>
      </c>
      <c r="H429" s="124">
        <v>121167422</v>
      </c>
      <c r="I429" s="124">
        <v>669618</v>
      </c>
      <c r="J429" s="124">
        <v>274803</v>
      </c>
      <c r="K429" s="125">
        <v>0.77</v>
      </c>
      <c r="L429" s="125">
        <v>0.94199999999999995</v>
      </c>
      <c r="M429" s="125">
        <v>0.85599999999999998</v>
      </c>
      <c r="N429" s="125">
        <v>0.47299999999999998</v>
      </c>
      <c r="O429" s="128">
        <v>0.94630000000000003</v>
      </c>
      <c r="P429" s="124">
        <v>301</v>
      </c>
    </row>
    <row r="430" spans="1:16" x14ac:dyDescent="0.3">
      <c r="A430" s="123" t="s">
        <v>859</v>
      </c>
      <c r="B430" s="121" t="s">
        <v>860</v>
      </c>
      <c r="C430" s="121">
        <v>1</v>
      </c>
      <c r="D430" s="121">
        <v>0</v>
      </c>
      <c r="E430" s="124">
        <v>580978931</v>
      </c>
      <c r="F430" s="124">
        <v>565154445</v>
      </c>
      <c r="G430" s="124">
        <v>226294187</v>
      </c>
      <c r="H430" s="124">
        <v>236411804</v>
      </c>
      <c r="I430" s="124">
        <v>440838</v>
      </c>
      <c r="J430" s="124">
        <v>180462</v>
      </c>
      <c r="K430" s="125">
        <v>0.50700000000000001</v>
      </c>
      <c r="L430" s="125">
        <v>0.61799999999999999</v>
      </c>
      <c r="M430" s="125">
        <v>0.56200000000000006</v>
      </c>
      <c r="N430" s="125">
        <v>0.71199999999999997</v>
      </c>
      <c r="O430" s="128">
        <v>0.89859999999999995</v>
      </c>
      <c r="P430" s="124">
        <v>990</v>
      </c>
    </row>
    <row r="431" spans="1:16" x14ac:dyDescent="0.3">
      <c r="A431" s="123" t="s">
        <v>861</v>
      </c>
      <c r="B431" s="121" t="s">
        <v>862</v>
      </c>
      <c r="C431" s="121">
        <v>1</v>
      </c>
      <c r="D431" s="121">
        <v>0</v>
      </c>
      <c r="E431" s="124">
        <v>1761862380</v>
      </c>
      <c r="F431" s="124">
        <v>1982946163</v>
      </c>
      <c r="G431" s="124">
        <v>746399023</v>
      </c>
      <c r="H431" s="124">
        <v>761766961</v>
      </c>
      <c r="I431" s="124">
        <v>602834</v>
      </c>
      <c r="J431" s="124">
        <v>242782</v>
      </c>
      <c r="K431" s="125">
        <v>0.69299999999999995</v>
      </c>
      <c r="L431" s="125">
        <v>0.83199999999999996</v>
      </c>
      <c r="M431" s="125">
        <v>0.76200000000000001</v>
      </c>
      <c r="N431" s="125">
        <v>0.53100000000000003</v>
      </c>
      <c r="O431" s="128">
        <v>0.94640000000000002</v>
      </c>
      <c r="P431" s="124">
        <v>2609</v>
      </c>
    </row>
    <row r="432" spans="1:16" x14ac:dyDescent="0.3">
      <c r="A432" s="123" t="s">
        <v>863</v>
      </c>
      <c r="B432" s="121" t="s">
        <v>864</v>
      </c>
      <c r="C432" s="121">
        <v>1</v>
      </c>
      <c r="D432" s="121">
        <v>0</v>
      </c>
      <c r="E432" s="124">
        <v>567735176</v>
      </c>
      <c r="F432" s="124">
        <v>676045757</v>
      </c>
      <c r="G432" s="124">
        <v>212261815</v>
      </c>
      <c r="H432" s="124">
        <v>217202154</v>
      </c>
      <c r="I432" s="124">
        <v>589469</v>
      </c>
      <c r="J432" s="124">
        <v>203537</v>
      </c>
      <c r="K432" s="125">
        <v>0.67800000000000005</v>
      </c>
      <c r="L432" s="125">
        <v>0.69799999999999995</v>
      </c>
      <c r="M432" s="125">
        <v>0.68799999999999994</v>
      </c>
      <c r="N432" s="125">
        <v>0.57699999999999996</v>
      </c>
      <c r="O432" s="128">
        <v>0.93459999999999999</v>
      </c>
      <c r="P432" s="124">
        <v>848</v>
      </c>
    </row>
    <row r="433" spans="1:16" x14ac:dyDescent="0.3">
      <c r="A433" s="123" t="s">
        <v>865</v>
      </c>
      <c r="B433" s="121" t="s">
        <v>866</v>
      </c>
      <c r="C433" s="121">
        <v>1</v>
      </c>
      <c r="D433" s="121">
        <v>0</v>
      </c>
      <c r="E433" s="124">
        <v>637065059</v>
      </c>
      <c r="F433" s="124">
        <v>729368497</v>
      </c>
      <c r="G433" s="124">
        <v>226645713</v>
      </c>
      <c r="H433" s="124">
        <v>232435211</v>
      </c>
      <c r="I433" s="124">
        <v>643330</v>
      </c>
      <c r="J433" s="124">
        <v>216139</v>
      </c>
      <c r="K433" s="125">
        <v>0.74</v>
      </c>
      <c r="L433" s="125">
        <v>0.74099999999999999</v>
      </c>
      <c r="M433" s="125">
        <v>0.74</v>
      </c>
      <c r="N433" s="125">
        <v>0.54500000000000004</v>
      </c>
      <c r="O433" s="128">
        <v>0.93879999999999997</v>
      </c>
      <c r="P433" s="124">
        <v>859</v>
      </c>
    </row>
    <row r="434" spans="1:16" x14ac:dyDescent="0.3">
      <c r="A434" s="123" t="s">
        <v>867</v>
      </c>
      <c r="B434" s="121" t="s">
        <v>868</v>
      </c>
      <c r="C434" s="121">
        <v>1</v>
      </c>
      <c r="D434" s="121">
        <v>0</v>
      </c>
      <c r="E434" s="124">
        <v>1991222586</v>
      </c>
      <c r="F434" s="124">
        <v>2213251562</v>
      </c>
      <c r="G434" s="124">
        <v>858473091</v>
      </c>
      <c r="H434" s="124">
        <v>861364372</v>
      </c>
      <c r="I434" s="124">
        <v>406700</v>
      </c>
      <c r="J434" s="124">
        <v>166360</v>
      </c>
      <c r="K434" s="125">
        <v>0.46700000000000003</v>
      </c>
      <c r="L434" s="125">
        <v>0.56999999999999995</v>
      </c>
      <c r="M434" s="125">
        <v>0.51800000000000002</v>
      </c>
      <c r="N434" s="125">
        <v>0.76900000000000002</v>
      </c>
      <c r="O434" s="128">
        <v>0.88770000000000004</v>
      </c>
      <c r="P434" s="124">
        <v>4254</v>
      </c>
    </row>
    <row r="435" spans="1:16" x14ac:dyDescent="0.3">
      <c r="A435" s="123" t="s">
        <v>869</v>
      </c>
      <c r="B435" s="121" t="s">
        <v>870</v>
      </c>
      <c r="C435" s="121">
        <v>1</v>
      </c>
      <c r="D435" s="121">
        <v>0</v>
      </c>
      <c r="E435" s="124">
        <v>9075806979</v>
      </c>
      <c r="F435" s="124">
        <v>10197580710</v>
      </c>
      <c r="G435" s="124">
        <v>3064211396</v>
      </c>
      <c r="H435" s="124">
        <v>3032940986</v>
      </c>
      <c r="I435" s="124">
        <v>944959</v>
      </c>
      <c r="J435" s="124">
        <v>297405</v>
      </c>
      <c r="K435" s="125">
        <v>1.087</v>
      </c>
      <c r="L435" s="125">
        <v>1.0189999999999999</v>
      </c>
      <c r="M435" s="125">
        <v>1.052</v>
      </c>
      <c r="N435" s="125">
        <v>0.39</v>
      </c>
      <c r="O435" s="128">
        <v>0.94579999999999997</v>
      </c>
      <c r="P435" s="124">
        <v>7911</v>
      </c>
    </row>
    <row r="436" spans="1:16" x14ac:dyDescent="0.3">
      <c r="A436" s="123" t="s">
        <v>871</v>
      </c>
      <c r="B436" s="121" t="s">
        <v>872</v>
      </c>
      <c r="C436" s="121">
        <v>1</v>
      </c>
      <c r="D436" s="121">
        <v>0</v>
      </c>
      <c r="E436" s="124">
        <v>2298327437</v>
      </c>
      <c r="F436" s="124">
        <v>2580708561</v>
      </c>
      <c r="G436" s="124">
        <v>671307896</v>
      </c>
      <c r="H436" s="124">
        <v>689386344</v>
      </c>
      <c r="I436" s="124">
        <v>903525</v>
      </c>
      <c r="J436" s="124">
        <v>251980</v>
      </c>
      <c r="K436" s="125">
        <v>1.0389999999999999</v>
      </c>
      <c r="L436" s="125">
        <v>0.86399999999999999</v>
      </c>
      <c r="M436" s="125">
        <v>0.95099999999999996</v>
      </c>
      <c r="N436" s="125">
        <v>0.43</v>
      </c>
      <c r="O436" s="128">
        <v>0.94879999999999998</v>
      </c>
      <c r="P436" s="124">
        <v>2195</v>
      </c>
    </row>
    <row r="437" spans="1:16" x14ac:dyDescent="0.3">
      <c r="A437" s="123" t="s">
        <v>873</v>
      </c>
      <c r="B437" s="121" t="s">
        <v>874</v>
      </c>
      <c r="C437" s="121">
        <v>1</v>
      </c>
      <c r="D437" s="121">
        <v>0</v>
      </c>
      <c r="E437" s="124">
        <v>5282264194</v>
      </c>
      <c r="F437" s="124">
        <v>6010916986</v>
      </c>
      <c r="G437" s="124">
        <v>1733852551</v>
      </c>
      <c r="H437" s="124">
        <v>1773649389</v>
      </c>
      <c r="I437" s="124">
        <v>560010</v>
      </c>
      <c r="J437" s="124">
        <v>173931</v>
      </c>
      <c r="K437" s="125">
        <v>0.64400000000000002</v>
      </c>
      <c r="L437" s="125">
        <v>0.59599999999999997</v>
      </c>
      <c r="M437" s="125">
        <v>0.62</v>
      </c>
      <c r="N437" s="125">
        <v>0.61899999999999999</v>
      </c>
      <c r="O437" s="128">
        <v>0.94320000000000004</v>
      </c>
      <c r="P437" s="124">
        <v>7846</v>
      </c>
    </row>
    <row r="438" spans="1:16" x14ac:dyDescent="0.3">
      <c r="A438" s="123" t="s">
        <v>875</v>
      </c>
      <c r="B438" s="121" t="s">
        <v>876</v>
      </c>
      <c r="C438" s="121">
        <v>1</v>
      </c>
      <c r="D438" s="121">
        <v>0</v>
      </c>
      <c r="E438" s="124">
        <v>4277744639</v>
      </c>
      <c r="F438" s="124">
        <v>4860957004</v>
      </c>
      <c r="G438" s="124">
        <v>1396835222</v>
      </c>
      <c r="H438" s="124">
        <v>1478631985</v>
      </c>
      <c r="I438" s="124">
        <v>1270675</v>
      </c>
      <c r="J438" s="124">
        <v>399814</v>
      </c>
      <c r="K438" s="125">
        <v>1.4610000000000001</v>
      </c>
      <c r="L438" s="125">
        <v>1.371</v>
      </c>
      <c r="M438" s="125">
        <v>1.415</v>
      </c>
      <c r="N438" s="125">
        <v>0.26600000000000001</v>
      </c>
      <c r="O438" s="128">
        <v>0.94479999999999997</v>
      </c>
      <c r="P438" s="124">
        <v>2802</v>
      </c>
    </row>
    <row r="439" spans="1:16" x14ac:dyDescent="0.3">
      <c r="A439" s="123" t="s">
        <v>877</v>
      </c>
      <c r="B439" s="121" t="s">
        <v>878</v>
      </c>
      <c r="C439" s="121">
        <v>1</v>
      </c>
      <c r="D439" s="121">
        <v>0</v>
      </c>
      <c r="E439" s="124">
        <v>3363469123</v>
      </c>
      <c r="F439" s="124">
        <v>3805369104</v>
      </c>
      <c r="G439" s="124">
        <v>1513009056</v>
      </c>
      <c r="H439" s="124">
        <v>1394299085</v>
      </c>
      <c r="I439" s="124">
        <v>980152</v>
      </c>
      <c r="J439" s="124">
        <v>381268</v>
      </c>
      <c r="K439" s="125">
        <v>1.127</v>
      </c>
      <c r="L439" s="125">
        <v>1.3069999999999999</v>
      </c>
      <c r="M439" s="125">
        <v>1.216</v>
      </c>
      <c r="N439" s="125">
        <v>0.32600000000000001</v>
      </c>
      <c r="O439" s="128">
        <v>0.93330000000000002</v>
      </c>
      <c r="P439" s="124">
        <v>2858</v>
      </c>
    </row>
    <row r="440" spans="1:16" x14ac:dyDescent="0.3">
      <c r="A440" s="123" t="s">
        <v>879</v>
      </c>
      <c r="B440" s="121" t="s">
        <v>880</v>
      </c>
      <c r="C440" s="121">
        <v>1</v>
      </c>
      <c r="D440" s="121">
        <v>0</v>
      </c>
      <c r="E440" s="124">
        <v>2795731886</v>
      </c>
      <c r="F440" s="124">
        <v>3191132001</v>
      </c>
      <c r="G440" s="124">
        <v>1024411792</v>
      </c>
      <c r="H440" s="124">
        <v>926347276</v>
      </c>
      <c r="I440" s="124">
        <v>1055139</v>
      </c>
      <c r="J440" s="124">
        <v>326523</v>
      </c>
      <c r="K440" s="125">
        <v>1.2130000000000001</v>
      </c>
      <c r="L440" s="125">
        <v>1.119</v>
      </c>
      <c r="M440" s="125">
        <v>1.165</v>
      </c>
      <c r="N440" s="125">
        <v>0.34599999999999997</v>
      </c>
      <c r="O440" s="128">
        <v>0.9466</v>
      </c>
      <c r="P440" s="124">
        <v>2270</v>
      </c>
    </row>
    <row r="441" spans="1:16" x14ac:dyDescent="0.3">
      <c r="A441" s="123" t="s">
        <v>881</v>
      </c>
      <c r="B441" s="121" t="s">
        <v>882</v>
      </c>
      <c r="C441" s="121">
        <v>1</v>
      </c>
      <c r="D441" s="121">
        <v>0</v>
      </c>
      <c r="E441" s="124">
        <v>5062329537</v>
      </c>
      <c r="F441" s="124">
        <v>5673917722</v>
      </c>
      <c r="G441" s="124">
        <v>1517096283</v>
      </c>
      <c r="H441" s="124">
        <v>1542615886</v>
      </c>
      <c r="I441" s="124">
        <v>1095535</v>
      </c>
      <c r="J441" s="124">
        <v>312215</v>
      </c>
      <c r="K441" s="125">
        <v>1.26</v>
      </c>
      <c r="L441" s="125">
        <v>1.07</v>
      </c>
      <c r="M441" s="125">
        <v>1.165</v>
      </c>
      <c r="N441" s="125">
        <v>0.34599999999999997</v>
      </c>
      <c r="O441" s="128">
        <v>0.92959999999999998</v>
      </c>
      <c r="P441" s="124">
        <v>3874</v>
      </c>
    </row>
    <row r="442" spans="1:16" x14ac:dyDescent="0.3">
      <c r="A442" s="123" t="s">
        <v>883</v>
      </c>
      <c r="B442" s="121" t="s">
        <v>884</v>
      </c>
      <c r="C442" s="121">
        <v>1</v>
      </c>
      <c r="D442" s="121">
        <v>1</v>
      </c>
      <c r="E442" s="124">
        <v>11448843789</v>
      </c>
      <c r="F442" s="124">
        <v>12850778093</v>
      </c>
      <c r="G442" s="124">
        <v>4108622457</v>
      </c>
      <c r="H442" s="124">
        <v>3520404493</v>
      </c>
      <c r="I442" s="124">
        <v>975496</v>
      </c>
      <c r="J442" s="124">
        <v>282649</v>
      </c>
      <c r="K442" s="125">
        <v>1.1220000000000001</v>
      </c>
      <c r="L442" s="125">
        <v>0.96899999999999997</v>
      </c>
      <c r="M442" s="125">
        <v>1.0449999999999999</v>
      </c>
      <c r="N442" s="125">
        <v>0.41199999999999998</v>
      </c>
      <c r="O442" s="128">
        <v>0.89049999999999996</v>
      </c>
      <c r="P442" s="124">
        <v>10289</v>
      </c>
    </row>
    <row r="443" spans="1:16" x14ac:dyDescent="0.3">
      <c r="A443" s="123" t="s">
        <v>885</v>
      </c>
      <c r="B443" s="121" t="s">
        <v>886</v>
      </c>
      <c r="C443" s="121">
        <v>1</v>
      </c>
      <c r="D443" s="121">
        <v>0</v>
      </c>
      <c r="E443" s="124">
        <v>270958757</v>
      </c>
      <c r="F443" s="124">
        <v>298925669</v>
      </c>
      <c r="G443" s="124">
        <v>114993764</v>
      </c>
      <c r="H443" s="124">
        <v>123179033</v>
      </c>
      <c r="I443" s="124">
        <v>248207</v>
      </c>
      <c r="J443" s="124">
        <v>103733</v>
      </c>
      <c r="K443" s="125">
        <v>0.28499999999999998</v>
      </c>
      <c r="L443" s="125">
        <v>0.35499999999999998</v>
      </c>
      <c r="M443" s="125">
        <v>0.31900000000000001</v>
      </c>
      <c r="N443" s="125">
        <v>0.93</v>
      </c>
      <c r="O443" s="128">
        <v>0.93420000000000003</v>
      </c>
      <c r="P443" s="124">
        <v>927</v>
      </c>
    </row>
    <row r="444" spans="1:16" x14ac:dyDescent="0.3">
      <c r="A444" s="123" t="s">
        <v>887</v>
      </c>
      <c r="B444" s="121" t="s">
        <v>888</v>
      </c>
      <c r="C444" s="121">
        <v>1</v>
      </c>
      <c r="D444" s="121">
        <v>0</v>
      </c>
      <c r="E444" s="124">
        <v>504584608</v>
      </c>
      <c r="F444" s="124">
        <v>538366043</v>
      </c>
      <c r="G444" s="124">
        <v>301468083</v>
      </c>
      <c r="H444" s="124">
        <v>231326680</v>
      </c>
      <c r="I444" s="124">
        <v>407084</v>
      </c>
      <c r="J444" s="124">
        <v>180582</v>
      </c>
      <c r="K444" s="125">
        <v>0.46800000000000003</v>
      </c>
      <c r="L444" s="125">
        <v>0.61899999999999999</v>
      </c>
      <c r="M444" s="125">
        <v>0.54300000000000004</v>
      </c>
      <c r="N444" s="125">
        <v>0.70299999999999996</v>
      </c>
      <c r="O444" s="128">
        <v>0.93610000000000004</v>
      </c>
      <c r="P444" s="124">
        <v>1035</v>
      </c>
    </row>
    <row r="445" spans="1:16" x14ac:dyDescent="0.3">
      <c r="A445" s="123" t="s">
        <v>889</v>
      </c>
      <c r="B445" s="121" t="s">
        <v>890</v>
      </c>
      <c r="C445" s="121">
        <v>1</v>
      </c>
      <c r="D445" s="121">
        <v>0</v>
      </c>
      <c r="E445" s="124">
        <v>388529703</v>
      </c>
      <c r="F445" s="124">
        <v>401382487</v>
      </c>
      <c r="G445" s="124">
        <v>32678330</v>
      </c>
      <c r="H445" s="124">
        <v>33373939</v>
      </c>
      <c r="I445" s="124">
        <v>1338834</v>
      </c>
      <c r="J445" s="124">
        <v>111952</v>
      </c>
      <c r="K445" s="125">
        <v>1.54</v>
      </c>
      <c r="L445" s="125">
        <v>0.38300000000000001</v>
      </c>
      <c r="M445" s="125">
        <v>0.96099999999999997</v>
      </c>
      <c r="N445" s="125">
        <v>0.44700000000000001</v>
      </c>
      <c r="O445" s="128">
        <v>0.91639999999999999</v>
      </c>
      <c r="P445" s="124">
        <v>238</v>
      </c>
    </row>
    <row r="446" spans="1:16" x14ac:dyDescent="0.3">
      <c r="A446" s="123" t="s">
        <v>891</v>
      </c>
      <c r="B446" s="121" t="s">
        <v>892</v>
      </c>
      <c r="C446" s="121">
        <v>1</v>
      </c>
      <c r="D446" s="121">
        <v>0</v>
      </c>
      <c r="E446" s="124">
        <v>484904616</v>
      </c>
      <c r="F446" s="124">
        <v>515258591</v>
      </c>
      <c r="G446" s="124">
        <v>65581607</v>
      </c>
      <c r="H446" s="124">
        <v>65996236</v>
      </c>
      <c r="I446" s="124">
        <v>1207926</v>
      </c>
      <c r="J446" s="124">
        <v>158910</v>
      </c>
      <c r="K446" s="125">
        <v>1.389</v>
      </c>
      <c r="L446" s="125">
        <v>0.54400000000000004</v>
      </c>
      <c r="M446" s="125">
        <v>0.96599999999999997</v>
      </c>
      <c r="N446" s="125">
        <v>0.42399999999999999</v>
      </c>
      <c r="O446" s="128">
        <v>0.95030000000000003</v>
      </c>
      <c r="P446" s="124">
        <v>365</v>
      </c>
    </row>
    <row r="447" spans="1:16" x14ac:dyDescent="0.3">
      <c r="A447" s="123" t="s">
        <v>893</v>
      </c>
      <c r="B447" s="121" t="s">
        <v>894</v>
      </c>
      <c r="C447" s="121">
        <v>1</v>
      </c>
      <c r="D447" s="121">
        <v>0</v>
      </c>
      <c r="E447" s="124">
        <v>502639195</v>
      </c>
      <c r="F447" s="124">
        <v>573697239</v>
      </c>
      <c r="G447" s="124">
        <v>192636858</v>
      </c>
      <c r="H447" s="124">
        <v>195613033</v>
      </c>
      <c r="I447" s="124">
        <v>314350</v>
      </c>
      <c r="J447" s="124">
        <v>113390</v>
      </c>
      <c r="K447" s="125">
        <v>0.36099999999999999</v>
      </c>
      <c r="L447" s="125">
        <v>0.38800000000000001</v>
      </c>
      <c r="M447" s="125">
        <v>0.374</v>
      </c>
      <c r="N447" s="125">
        <v>0.93</v>
      </c>
      <c r="O447" s="128">
        <v>0.91969999999999996</v>
      </c>
      <c r="P447" s="124">
        <v>1386</v>
      </c>
    </row>
    <row r="448" spans="1:16" x14ac:dyDescent="0.3">
      <c r="A448" s="123" t="s">
        <v>895</v>
      </c>
      <c r="B448" s="121" t="s">
        <v>896</v>
      </c>
      <c r="C448" s="121">
        <v>1</v>
      </c>
      <c r="D448" s="121">
        <v>0</v>
      </c>
      <c r="E448" s="124">
        <v>274903417</v>
      </c>
      <c r="F448" s="124">
        <v>303653050</v>
      </c>
      <c r="G448" s="124">
        <v>35904610</v>
      </c>
      <c r="H448" s="124">
        <v>38021964</v>
      </c>
      <c r="I448" s="124">
        <v>1033136</v>
      </c>
      <c r="J448" s="124">
        <v>132011</v>
      </c>
      <c r="K448" s="125">
        <v>1.1879999999999999</v>
      </c>
      <c r="L448" s="125">
        <v>0.45200000000000001</v>
      </c>
      <c r="M448" s="125">
        <v>0.82</v>
      </c>
      <c r="N448" s="125">
        <v>0.51900000000000002</v>
      </c>
      <c r="O448" s="128">
        <v>0.93920000000000003</v>
      </c>
      <c r="P448" s="124">
        <v>221</v>
      </c>
    </row>
    <row r="449" spans="1:16" x14ac:dyDescent="0.3">
      <c r="A449" s="123" t="s">
        <v>897</v>
      </c>
      <c r="B449" s="121" t="s">
        <v>898</v>
      </c>
      <c r="C449" s="121">
        <v>1</v>
      </c>
      <c r="D449" s="121">
        <v>0</v>
      </c>
      <c r="E449" s="124">
        <v>165305962</v>
      </c>
      <c r="F449" s="124">
        <v>176667790</v>
      </c>
      <c r="G449" s="124">
        <v>45695824</v>
      </c>
      <c r="H449" s="124">
        <v>47332129</v>
      </c>
      <c r="I449" s="124">
        <v>391274</v>
      </c>
      <c r="J449" s="124">
        <v>106439</v>
      </c>
      <c r="K449" s="125">
        <v>0.45</v>
      </c>
      <c r="L449" s="125">
        <v>0.36499999999999999</v>
      </c>
      <c r="M449" s="125">
        <v>0.40699999999999997</v>
      </c>
      <c r="N449" s="125">
        <v>0.91300000000000003</v>
      </c>
      <c r="O449" s="128">
        <v>0.92930000000000001</v>
      </c>
      <c r="P449" s="124">
        <v>361</v>
      </c>
    </row>
    <row r="450" spans="1:16" x14ac:dyDescent="0.3">
      <c r="A450" s="123" t="s">
        <v>899</v>
      </c>
      <c r="B450" s="121" t="s">
        <v>900</v>
      </c>
      <c r="C450" s="121">
        <v>1</v>
      </c>
      <c r="D450" s="121">
        <v>0</v>
      </c>
      <c r="E450" s="124">
        <v>214785546</v>
      </c>
      <c r="F450" s="124">
        <v>233220270</v>
      </c>
      <c r="G450" s="124">
        <v>74486091</v>
      </c>
      <c r="H450" s="124">
        <v>81230264</v>
      </c>
      <c r="I450" s="124">
        <v>352760</v>
      </c>
      <c r="J450" s="124">
        <v>122611</v>
      </c>
      <c r="K450" s="125">
        <v>0.40500000000000003</v>
      </c>
      <c r="L450" s="125">
        <v>0.42</v>
      </c>
      <c r="M450" s="125">
        <v>0.41199999999999998</v>
      </c>
      <c r="N450" s="125">
        <v>0.90700000000000003</v>
      </c>
      <c r="O450" s="128">
        <v>0.94299999999999995</v>
      </c>
      <c r="P450" s="124">
        <v>532</v>
      </c>
    </row>
    <row r="451" spans="1:16" x14ac:dyDescent="0.3">
      <c r="A451" s="123" t="s">
        <v>901</v>
      </c>
      <c r="B451" s="121" t="s">
        <v>902</v>
      </c>
      <c r="C451" s="121">
        <v>1</v>
      </c>
      <c r="D451" s="121">
        <v>0</v>
      </c>
      <c r="E451" s="124">
        <v>279409612</v>
      </c>
      <c r="F451" s="124">
        <v>305093010</v>
      </c>
      <c r="G451" s="124">
        <v>105500683</v>
      </c>
      <c r="H451" s="124">
        <v>108076905</v>
      </c>
      <c r="I451" s="124">
        <v>413368</v>
      </c>
      <c r="J451" s="124">
        <v>151044</v>
      </c>
      <c r="K451" s="125">
        <v>0.47499999999999998</v>
      </c>
      <c r="L451" s="125">
        <v>0.51700000000000002</v>
      </c>
      <c r="M451" s="125">
        <v>0.495</v>
      </c>
      <c r="N451" s="125">
        <v>0.8</v>
      </c>
      <c r="O451" s="128">
        <v>0.94259999999999999</v>
      </c>
      <c r="P451" s="124">
        <v>600</v>
      </c>
    </row>
    <row r="452" spans="1:16" x14ac:dyDescent="0.3">
      <c r="A452" s="123" t="s">
        <v>903</v>
      </c>
      <c r="B452" s="121" t="s">
        <v>904</v>
      </c>
      <c r="C452" s="121">
        <v>1</v>
      </c>
      <c r="D452" s="121">
        <v>0</v>
      </c>
      <c r="E452" s="124">
        <v>801883807</v>
      </c>
      <c r="F452" s="124">
        <v>880708716</v>
      </c>
      <c r="G452" s="124">
        <v>325048003</v>
      </c>
      <c r="H452" s="124">
        <v>344664251</v>
      </c>
      <c r="I452" s="124">
        <v>291711</v>
      </c>
      <c r="J452" s="124">
        <v>116108</v>
      </c>
      <c r="K452" s="125">
        <v>0.33500000000000002</v>
      </c>
      <c r="L452" s="125">
        <v>0.39800000000000002</v>
      </c>
      <c r="M452" s="125">
        <v>0.36599999999999999</v>
      </c>
      <c r="N452" s="125">
        <v>0.93</v>
      </c>
      <c r="O452" s="128">
        <v>0.91069999999999995</v>
      </c>
      <c r="P452" s="124">
        <v>2344</v>
      </c>
    </row>
    <row r="453" spans="1:16" x14ac:dyDescent="0.3">
      <c r="A453" s="123" t="s">
        <v>905</v>
      </c>
      <c r="B453" s="121" t="s">
        <v>906</v>
      </c>
      <c r="C453" s="121">
        <v>1</v>
      </c>
      <c r="D453" s="121">
        <v>0</v>
      </c>
      <c r="E453" s="124">
        <v>269388930</v>
      </c>
      <c r="F453" s="124">
        <v>296067817</v>
      </c>
      <c r="G453" s="124">
        <v>51771498</v>
      </c>
      <c r="H453" s="124">
        <v>54757010</v>
      </c>
      <c r="I453" s="124">
        <v>794180</v>
      </c>
      <c r="J453" s="124">
        <v>149618</v>
      </c>
      <c r="K453" s="125">
        <v>0.91300000000000003</v>
      </c>
      <c r="L453" s="125">
        <v>0.51300000000000001</v>
      </c>
      <c r="M453" s="125">
        <v>0.71199999999999997</v>
      </c>
      <c r="N453" s="125">
        <v>0.59</v>
      </c>
      <c r="O453" s="128">
        <v>0.93669999999999998</v>
      </c>
      <c r="P453" s="124">
        <v>308</v>
      </c>
    </row>
    <row r="454" spans="1:16" x14ac:dyDescent="0.3">
      <c r="A454" s="123" t="s">
        <v>907</v>
      </c>
      <c r="B454" s="121" t="s">
        <v>908</v>
      </c>
      <c r="C454" s="121">
        <v>1</v>
      </c>
      <c r="D454" s="121">
        <v>0</v>
      </c>
      <c r="E454" s="124">
        <v>282170568</v>
      </c>
      <c r="F454" s="124">
        <v>304339792</v>
      </c>
      <c r="G454" s="124">
        <v>126580342</v>
      </c>
      <c r="H454" s="124">
        <v>133764053</v>
      </c>
      <c r="I454" s="124">
        <v>257467</v>
      </c>
      <c r="J454" s="124">
        <v>114286</v>
      </c>
      <c r="K454" s="125">
        <v>0.29599999999999999</v>
      </c>
      <c r="L454" s="125">
        <v>0.39100000000000001</v>
      </c>
      <c r="M454" s="125">
        <v>0.34300000000000003</v>
      </c>
      <c r="N454" s="125">
        <v>0.93</v>
      </c>
      <c r="O454" s="128">
        <v>0.92220000000000002</v>
      </c>
      <c r="P454" s="124">
        <v>917</v>
      </c>
    </row>
    <row r="455" spans="1:16" x14ac:dyDescent="0.3">
      <c r="A455" s="123" t="s">
        <v>909</v>
      </c>
      <c r="B455" s="121" t="s">
        <v>910</v>
      </c>
      <c r="C455" s="121">
        <v>1</v>
      </c>
      <c r="D455" s="121">
        <v>0</v>
      </c>
      <c r="E455" s="124">
        <v>392861949</v>
      </c>
      <c r="F455" s="124">
        <v>408040695</v>
      </c>
      <c r="G455" s="124">
        <v>191075301</v>
      </c>
      <c r="H455" s="124">
        <v>193267807</v>
      </c>
      <c r="I455" s="124">
        <v>230807</v>
      </c>
      <c r="J455" s="124">
        <v>110761</v>
      </c>
      <c r="K455" s="125">
        <v>0.26500000000000001</v>
      </c>
      <c r="L455" s="125">
        <v>0.379</v>
      </c>
      <c r="M455" s="125">
        <v>0.32100000000000001</v>
      </c>
      <c r="N455" s="125">
        <v>0.93</v>
      </c>
      <c r="O455" s="128">
        <v>0.92410000000000003</v>
      </c>
      <c r="P455" s="124">
        <v>1368</v>
      </c>
    </row>
    <row r="456" spans="1:16" x14ac:dyDescent="0.3">
      <c r="A456" s="123" t="s">
        <v>911</v>
      </c>
      <c r="B456" s="121" t="s">
        <v>912</v>
      </c>
      <c r="C456" s="121">
        <v>1</v>
      </c>
      <c r="D456" s="121">
        <v>0</v>
      </c>
      <c r="E456" s="124">
        <v>200629443</v>
      </c>
      <c r="F456" s="124">
        <v>213872036</v>
      </c>
      <c r="G456" s="124">
        <v>72541953</v>
      </c>
      <c r="H456" s="124">
        <v>80993862</v>
      </c>
      <c r="I456" s="124">
        <v>303441</v>
      </c>
      <c r="J456" s="124">
        <v>112398</v>
      </c>
      <c r="K456" s="125">
        <v>0.34899999999999998</v>
      </c>
      <c r="L456" s="125">
        <v>0.38500000000000001</v>
      </c>
      <c r="M456" s="125">
        <v>0.36599999999999999</v>
      </c>
      <c r="N456" s="125">
        <v>0.93</v>
      </c>
      <c r="O456" s="128">
        <v>0.9395</v>
      </c>
      <c r="P456" s="124">
        <v>544</v>
      </c>
    </row>
    <row r="457" spans="1:16" x14ac:dyDescent="0.3">
      <c r="A457" s="123" t="s">
        <v>913</v>
      </c>
      <c r="B457" s="121" t="s">
        <v>914</v>
      </c>
      <c r="C457" s="121">
        <v>1</v>
      </c>
      <c r="D457" s="121">
        <v>0</v>
      </c>
      <c r="E457" s="124">
        <v>265020313</v>
      </c>
      <c r="F457" s="124">
        <v>283355100</v>
      </c>
      <c r="G457" s="124">
        <v>60579722</v>
      </c>
      <c r="H457" s="124">
        <v>62045437</v>
      </c>
      <c r="I457" s="124">
        <v>725364</v>
      </c>
      <c r="J457" s="124">
        <v>162202</v>
      </c>
      <c r="K457" s="125">
        <v>0.83399999999999996</v>
      </c>
      <c r="L457" s="125">
        <v>0.55600000000000005</v>
      </c>
      <c r="M457" s="125">
        <v>0.69499999999999995</v>
      </c>
      <c r="N457" s="125">
        <v>0.6</v>
      </c>
      <c r="O457" s="128">
        <v>0.92600000000000005</v>
      </c>
      <c r="P457" s="124">
        <v>326</v>
      </c>
    </row>
    <row r="458" spans="1:16" x14ac:dyDescent="0.3">
      <c r="A458" s="123" t="s">
        <v>915</v>
      </c>
      <c r="B458" s="121" t="s">
        <v>916</v>
      </c>
      <c r="C458" s="121">
        <v>1</v>
      </c>
      <c r="D458" s="121">
        <v>0</v>
      </c>
      <c r="E458" s="124">
        <v>629956242</v>
      </c>
      <c r="F458" s="124">
        <v>682148527</v>
      </c>
      <c r="G458" s="124">
        <v>281459080</v>
      </c>
      <c r="H458" s="124">
        <v>277588381</v>
      </c>
      <c r="I458" s="124">
        <v>426008</v>
      </c>
      <c r="J458" s="124">
        <v>180252</v>
      </c>
      <c r="K458" s="125">
        <v>0.49</v>
      </c>
      <c r="L458" s="125">
        <v>0.61799999999999999</v>
      </c>
      <c r="M458" s="125">
        <v>0.55400000000000005</v>
      </c>
      <c r="N458" s="125">
        <v>0.68899999999999995</v>
      </c>
      <c r="O458" s="128">
        <v>0.93259999999999998</v>
      </c>
      <c r="P458" s="124">
        <v>1261</v>
      </c>
    </row>
    <row r="459" spans="1:16" x14ac:dyDescent="0.3">
      <c r="A459" s="123" t="s">
        <v>917</v>
      </c>
      <c r="B459" s="121" t="s">
        <v>918</v>
      </c>
      <c r="C459" s="121">
        <v>1</v>
      </c>
      <c r="D459" s="121">
        <v>0</v>
      </c>
      <c r="E459" s="124">
        <v>212996546</v>
      </c>
      <c r="F459" s="124">
        <v>238989683</v>
      </c>
      <c r="G459" s="124">
        <v>63128674</v>
      </c>
      <c r="H459" s="124">
        <v>72465729</v>
      </c>
      <c r="I459" s="124">
        <v>363918</v>
      </c>
      <c r="J459" s="124">
        <v>109174</v>
      </c>
      <c r="K459" s="125">
        <v>0.41799999999999998</v>
      </c>
      <c r="L459" s="125">
        <v>0.374</v>
      </c>
      <c r="M459" s="125">
        <v>0.39600000000000002</v>
      </c>
      <c r="N459" s="125">
        <v>0.92700000000000005</v>
      </c>
      <c r="O459" s="128">
        <v>0.93420000000000003</v>
      </c>
      <c r="P459" s="124">
        <v>494</v>
      </c>
    </row>
    <row r="460" spans="1:16" x14ac:dyDescent="0.3">
      <c r="A460" s="123" t="s">
        <v>919</v>
      </c>
      <c r="B460" s="121" t="s">
        <v>920</v>
      </c>
      <c r="C460" s="121">
        <v>1</v>
      </c>
      <c r="D460" s="121">
        <v>0</v>
      </c>
      <c r="E460" s="124">
        <v>2108505206</v>
      </c>
      <c r="F460" s="124">
        <v>2374597504</v>
      </c>
      <c r="G460" s="124">
        <v>844361895</v>
      </c>
      <c r="H460" s="124">
        <v>852525765</v>
      </c>
      <c r="I460" s="124">
        <v>586026</v>
      </c>
      <c r="J460" s="124">
        <v>221815</v>
      </c>
      <c r="K460" s="125">
        <v>0.67400000000000004</v>
      </c>
      <c r="L460" s="125">
        <v>0.76</v>
      </c>
      <c r="M460" s="125">
        <v>0.71699999999999997</v>
      </c>
      <c r="N460" s="125">
        <v>0.55900000000000005</v>
      </c>
      <c r="O460" s="128">
        <v>0.95</v>
      </c>
      <c r="P460" s="124">
        <v>3126</v>
      </c>
    </row>
    <row r="461" spans="1:16" x14ac:dyDescent="0.3">
      <c r="A461" s="123" t="s">
        <v>921</v>
      </c>
      <c r="B461" s="121" t="s">
        <v>922</v>
      </c>
      <c r="C461" s="121">
        <v>1</v>
      </c>
      <c r="D461" s="121">
        <v>0</v>
      </c>
      <c r="E461" s="124">
        <v>8055233099</v>
      </c>
      <c r="F461" s="124">
        <v>9133313922</v>
      </c>
      <c r="G461" s="124">
        <v>3281795760</v>
      </c>
      <c r="H461" s="124">
        <v>3372501437</v>
      </c>
      <c r="I461" s="124">
        <v>803428</v>
      </c>
      <c r="J461" s="124">
        <v>311035</v>
      </c>
      <c r="K461" s="125">
        <v>0.92400000000000004</v>
      </c>
      <c r="L461" s="125">
        <v>1.0660000000000001</v>
      </c>
      <c r="M461" s="125">
        <v>0.995</v>
      </c>
      <c r="N461" s="125">
        <v>0.41199999999999998</v>
      </c>
      <c r="O461" s="128">
        <v>0.94989999999999997</v>
      </c>
      <c r="P461" s="124">
        <v>9321</v>
      </c>
    </row>
    <row r="462" spans="1:16" x14ac:dyDescent="0.3">
      <c r="A462" s="123" t="s">
        <v>923</v>
      </c>
      <c r="B462" s="121" t="s">
        <v>924</v>
      </c>
      <c r="C462" s="121">
        <v>1</v>
      </c>
      <c r="D462" s="121">
        <v>0</v>
      </c>
      <c r="E462" s="124">
        <v>805021626</v>
      </c>
      <c r="F462" s="124">
        <v>769584105</v>
      </c>
      <c r="G462" s="124">
        <v>184226365</v>
      </c>
      <c r="H462" s="124">
        <v>190747695</v>
      </c>
      <c r="I462" s="124">
        <v>638129</v>
      </c>
      <c r="J462" s="124">
        <v>155461</v>
      </c>
      <c r="K462" s="125">
        <v>0.73399999999999999</v>
      </c>
      <c r="L462" s="125">
        <v>0.53300000000000003</v>
      </c>
      <c r="M462" s="125">
        <v>0.63300000000000001</v>
      </c>
      <c r="N462" s="125">
        <v>0.61099999999999999</v>
      </c>
      <c r="O462" s="128">
        <v>0.92979999999999996</v>
      </c>
      <c r="P462" s="124">
        <v>1031</v>
      </c>
    </row>
    <row r="463" spans="1:16" x14ac:dyDescent="0.3">
      <c r="A463" s="123" t="s">
        <v>925</v>
      </c>
      <c r="B463" s="121" t="s">
        <v>926</v>
      </c>
      <c r="C463" s="121">
        <v>1</v>
      </c>
      <c r="D463" s="121">
        <v>0</v>
      </c>
      <c r="E463" s="124">
        <v>504097998</v>
      </c>
      <c r="F463" s="124">
        <v>539668027</v>
      </c>
      <c r="G463" s="124">
        <v>36515707</v>
      </c>
      <c r="H463" s="124">
        <v>81385401</v>
      </c>
      <c r="I463" s="124">
        <v>4787917</v>
      </c>
      <c r="J463" s="124">
        <v>540830</v>
      </c>
      <c r="K463" s="125">
        <v>5.5069999999999997</v>
      </c>
      <c r="L463" s="125">
        <v>1.8540000000000001</v>
      </c>
      <c r="M463" s="125">
        <v>3.68</v>
      </c>
      <c r="N463" s="125">
        <v>0</v>
      </c>
      <c r="O463" s="128">
        <v>0.93769999999999998</v>
      </c>
      <c r="P463" s="124">
        <v>42</v>
      </c>
    </row>
    <row r="464" spans="1:16" x14ac:dyDescent="0.3">
      <c r="A464" s="123" t="s">
        <v>927</v>
      </c>
      <c r="B464" s="121" t="s">
        <v>928</v>
      </c>
      <c r="C464" s="121">
        <v>1</v>
      </c>
      <c r="D464" s="121">
        <v>0</v>
      </c>
      <c r="E464" s="124">
        <v>788716344</v>
      </c>
      <c r="F464" s="124">
        <v>874200178</v>
      </c>
      <c r="G464" s="124">
        <v>245110549</v>
      </c>
      <c r="H464" s="124">
        <v>256622904</v>
      </c>
      <c r="I464" s="124">
        <v>889260</v>
      </c>
      <c r="J464" s="124">
        <v>268306</v>
      </c>
      <c r="K464" s="125">
        <v>1.022</v>
      </c>
      <c r="L464" s="125">
        <v>0.92</v>
      </c>
      <c r="M464" s="125">
        <v>0.97099999999999997</v>
      </c>
      <c r="N464" s="125">
        <v>0.42199999999999999</v>
      </c>
      <c r="O464" s="128">
        <v>0.93930000000000002</v>
      </c>
      <c r="P464" s="124">
        <v>790</v>
      </c>
    </row>
    <row r="465" spans="1:16" x14ac:dyDescent="0.3">
      <c r="A465" s="123" t="s">
        <v>929</v>
      </c>
      <c r="B465" s="121" t="s">
        <v>930</v>
      </c>
      <c r="C465" s="121">
        <v>1</v>
      </c>
      <c r="D465" s="121">
        <v>0</v>
      </c>
      <c r="E465" s="124">
        <v>945161226</v>
      </c>
      <c r="F465" s="124">
        <v>1087116331</v>
      </c>
      <c r="G465" s="124">
        <v>301756947</v>
      </c>
      <c r="H465" s="124">
        <v>309836626</v>
      </c>
      <c r="I465" s="124">
        <v>623015</v>
      </c>
      <c r="J465" s="124">
        <v>187490</v>
      </c>
      <c r="K465" s="125">
        <v>0.71599999999999997</v>
      </c>
      <c r="L465" s="125">
        <v>0.64200000000000002</v>
      </c>
      <c r="M465" s="125">
        <v>0.67900000000000005</v>
      </c>
      <c r="N465" s="125">
        <v>0.58199999999999996</v>
      </c>
      <c r="O465" s="128">
        <v>0.91710000000000003</v>
      </c>
      <c r="P465" s="124">
        <v>1315</v>
      </c>
    </row>
    <row r="466" spans="1:16" x14ac:dyDescent="0.3">
      <c r="A466" s="123" t="s">
        <v>931</v>
      </c>
      <c r="B466" s="121" t="s">
        <v>932</v>
      </c>
      <c r="C466" s="121">
        <v>1</v>
      </c>
      <c r="D466" s="121">
        <v>0</v>
      </c>
      <c r="E466" s="124">
        <v>3274780227</v>
      </c>
      <c r="F466" s="124">
        <v>3656822330</v>
      </c>
      <c r="G466" s="124">
        <v>1192488261</v>
      </c>
      <c r="H466" s="124">
        <v>1232530134</v>
      </c>
      <c r="I466" s="124">
        <v>722644</v>
      </c>
      <c r="J466" s="124">
        <v>252816</v>
      </c>
      <c r="K466" s="125">
        <v>0.83099999999999996</v>
      </c>
      <c r="L466" s="125">
        <v>0.86599999999999999</v>
      </c>
      <c r="M466" s="125">
        <v>0.84799999999999998</v>
      </c>
      <c r="N466" s="125">
        <v>0.47799999999999998</v>
      </c>
      <c r="O466" s="128">
        <v>0.92659999999999998</v>
      </c>
      <c r="P466" s="124">
        <v>3871</v>
      </c>
    </row>
    <row r="467" spans="1:16" x14ac:dyDescent="0.3">
      <c r="A467" s="123" t="s">
        <v>933</v>
      </c>
      <c r="B467" s="121" t="s">
        <v>934</v>
      </c>
      <c r="C467" s="121">
        <v>1</v>
      </c>
      <c r="D467" s="121">
        <v>1</v>
      </c>
      <c r="E467" s="124">
        <v>2164743334</v>
      </c>
      <c r="F467" s="124">
        <v>2377191583</v>
      </c>
      <c r="G467" s="124">
        <v>639592394</v>
      </c>
      <c r="H467" s="124">
        <v>670793028</v>
      </c>
      <c r="I467" s="124">
        <v>660548</v>
      </c>
      <c r="J467" s="124">
        <v>190573</v>
      </c>
      <c r="K467" s="125">
        <v>0.75900000000000001</v>
      </c>
      <c r="L467" s="125">
        <v>0.65300000000000002</v>
      </c>
      <c r="M467" s="125">
        <v>0.70499999999999996</v>
      </c>
      <c r="N467" s="125">
        <v>0.56599999999999995</v>
      </c>
      <c r="O467" s="128">
        <v>0.93189999999999995</v>
      </c>
      <c r="P467" s="124">
        <v>2828</v>
      </c>
    </row>
    <row r="468" spans="1:16" x14ac:dyDescent="0.3">
      <c r="A468" s="123" t="s">
        <v>935</v>
      </c>
      <c r="B468" s="121" t="s">
        <v>936</v>
      </c>
      <c r="C468" s="121">
        <v>1</v>
      </c>
      <c r="D468" s="121">
        <v>0</v>
      </c>
      <c r="E468" s="124">
        <v>1041726032</v>
      </c>
      <c r="F468" s="124">
        <v>1208388317</v>
      </c>
      <c r="G468" s="124">
        <v>636445663</v>
      </c>
      <c r="H468" s="124">
        <v>403979248</v>
      </c>
      <c r="I468" s="124">
        <v>689373</v>
      </c>
      <c r="J468" s="124">
        <v>247536</v>
      </c>
      <c r="K468" s="125">
        <v>0.79300000000000004</v>
      </c>
      <c r="L468" s="125">
        <v>0.84799999999999998</v>
      </c>
      <c r="M468" s="125">
        <v>0.82</v>
      </c>
      <c r="N468" s="125">
        <v>0.495</v>
      </c>
      <c r="O468" s="128">
        <v>0.94179999999999997</v>
      </c>
      <c r="P468" s="124">
        <v>1355</v>
      </c>
    </row>
    <row r="469" spans="1:16" x14ac:dyDescent="0.3">
      <c r="A469" s="123" t="s">
        <v>937</v>
      </c>
      <c r="B469" s="121" t="s">
        <v>938</v>
      </c>
      <c r="C469" s="121">
        <v>1</v>
      </c>
      <c r="D469" s="121">
        <v>0</v>
      </c>
      <c r="E469" s="124">
        <v>8451478013</v>
      </c>
      <c r="F469" s="124">
        <v>9476803402</v>
      </c>
      <c r="G469" s="124">
        <v>3040928250</v>
      </c>
      <c r="H469" s="124">
        <v>2956505955</v>
      </c>
      <c r="I469" s="124">
        <v>1311121</v>
      </c>
      <c r="J469" s="124">
        <v>432427</v>
      </c>
      <c r="K469" s="125">
        <v>1.508</v>
      </c>
      <c r="L469" s="125">
        <v>1.482</v>
      </c>
      <c r="M469" s="125">
        <v>1.4950000000000001</v>
      </c>
      <c r="N469" s="125">
        <v>0.252</v>
      </c>
      <c r="O469" s="128">
        <v>0.93659999999999999</v>
      </c>
      <c r="P469" s="124">
        <v>5819</v>
      </c>
    </row>
    <row r="470" spans="1:16" x14ac:dyDescent="0.3">
      <c r="A470" s="123" t="s">
        <v>939</v>
      </c>
      <c r="B470" s="121" t="s">
        <v>940</v>
      </c>
      <c r="C470" s="121">
        <v>1</v>
      </c>
      <c r="D470" s="121">
        <v>0</v>
      </c>
      <c r="E470" s="124">
        <v>937033900</v>
      </c>
      <c r="F470" s="124">
        <v>1084779484</v>
      </c>
      <c r="G470" s="124">
        <v>344859858</v>
      </c>
      <c r="H470" s="124">
        <v>345375747</v>
      </c>
      <c r="I470" s="124">
        <v>843124</v>
      </c>
      <c r="J470" s="124">
        <v>287838</v>
      </c>
      <c r="K470" s="125">
        <v>0.96899999999999997</v>
      </c>
      <c r="L470" s="125">
        <v>0.98699999999999999</v>
      </c>
      <c r="M470" s="125">
        <v>0.97699999999999998</v>
      </c>
      <c r="N470" s="125">
        <v>0.41899999999999998</v>
      </c>
      <c r="O470" s="128">
        <v>0.93479999999999996</v>
      </c>
      <c r="P470" s="124">
        <v>995</v>
      </c>
    </row>
    <row r="471" spans="1:16" x14ac:dyDescent="0.3">
      <c r="A471" s="123" t="s">
        <v>941</v>
      </c>
      <c r="B471" s="121" t="s">
        <v>942</v>
      </c>
      <c r="C471" s="121">
        <v>1</v>
      </c>
      <c r="D471" s="121">
        <v>0</v>
      </c>
      <c r="E471" s="124">
        <v>570486270</v>
      </c>
      <c r="F471" s="124">
        <v>633331904</v>
      </c>
      <c r="G471" s="124">
        <v>158418392</v>
      </c>
      <c r="H471" s="124">
        <v>160679222</v>
      </c>
      <c r="I471" s="124">
        <v>694243</v>
      </c>
      <c r="J471" s="124">
        <v>184023</v>
      </c>
      <c r="K471" s="125">
        <v>0.79800000000000004</v>
      </c>
      <c r="L471" s="125">
        <v>0.63100000000000001</v>
      </c>
      <c r="M471" s="125">
        <v>0.71399999999999997</v>
      </c>
      <c r="N471" s="125">
        <v>0.56100000000000005</v>
      </c>
      <c r="O471" s="128">
        <v>0.91090000000000004</v>
      </c>
      <c r="P471" s="124">
        <v>726</v>
      </c>
    </row>
    <row r="472" spans="1:16" x14ac:dyDescent="0.3">
      <c r="A472" s="123" t="s">
        <v>943</v>
      </c>
      <c r="B472" s="121" t="s">
        <v>944</v>
      </c>
      <c r="C472" s="121">
        <v>1</v>
      </c>
      <c r="D472" s="121">
        <v>0</v>
      </c>
      <c r="E472" s="124">
        <v>465073347</v>
      </c>
      <c r="F472" s="124">
        <v>547939254</v>
      </c>
      <c r="G472" s="124">
        <v>186382779</v>
      </c>
      <c r="H472" s="124">
        <v>186561842</v>
      </c>
      <c r="I472" s="124">
        <v>660373</v>
      </c>
      <c r="J472" s="124">
        <v>243119</v>
      </c>
      <c r="K472" s="125">
        <v>0.75900000000000001</v>
      </c>
      <c r="L472" s="125">
        <v>0.83299999999999996</v>
      </c>
      <c r="M472" s="125">
        <v>0.79500000000000004</v>
      </c>
      <c r="N472" s="125">
        <v>0.51100000000000001</v>
      </c>
      <c r="O472" s="128">
        <v>0.94159999999999999</v>
      </c>
      <c r="P472" s="124">
        <v>639</v>
      </c>
    </row>
    <row r="473" spans="1:16" x14ac:dyDescent="0.3">
      <c r="A473" s="123" t="s">
        <v>945</v>
      </c>
      <c r="B473" s="121" t="s">
        <v>946</v>
      </c>
      <c r="C473" s="121">
        <v>1</v>
      </c>
      <c r="D473" s="121">
        <v>0</v>
      </c>
      <c r="E473" s="124">
        <v>1543650172</v>
      </c>
      <c r="F473" s="124">
        <v>1760016384</v>
      </c>
      <c r="G473" s="124">
        <v>618723172</v>
      </c>
      <c r="H473" s="124">
        <v>629927463</v>
      </c>
      <c r="I473" s="124">
        <v>630952</v>
      </c>
      <c r="J473" s="124">
        <v>238474</v>
      </c>
      <c r="K473" s="125">
        <v>0.72499999999999998</v>
      </c>
      <c r="L473" s="125">
        <v>0.81699999999999995</v>
      </c>
      <c r="M473" s="125">
        <v>0.77</v>
      </c>
      <c r="N473" s="125">
        <v>0.52600000000000002</v>
      </c>
      <c r="O473" s="128">
        <v>0.92430000000000001</v>
      </c>
      <c r="P473" s="124">
        <v>2174</v>
      </c>
    </row>
    <row r="474" spans="1:16" x14ac:dyDescent="0.3">
      <c r="A474" s="123" t="s">
        <v>947</v>
      </c>
      <c r="B474" s="121" t="s">
        <v>948</v>
      </c>
      <c r="C474" s="121">
        <v>1</v>
      </c>
      <c r="D474" s="121">
        <v>0</v>
      </c>
      <c r="E474" s="124">
        <v>2913061791</v>
      </c>
      <c r="F474" s="124">
        <v>3170267951</v>
      </c>
      <c r="G474" s="124">
        <v>1507375717</v>
      </c>
      <c r="H474" s="124">
        <v>1364234036</v>
      </c>
      <c r="I474" s="124">
        <v>598988</v>
      </c>
      <c r="J474" s="124">
        <v>268655</v>
      </c>
      <c r="K474" s="125">
        <v>0.68899999999999995</v>
      </c>
      <c r="L474" s="125">
        <v>0.92100000000000004</v>
      </c>
      <c r="M474" s="125">
        <v>0.80400000000000005</v>
      </c>
      <c r="N474" s="125">
        <v>0.505</v>
      </c>
      <c r="O474" s="128">
        <v>0.94430000000000003</v>
      </c>
      <c r="P474" s="124">
        <v>4353</v>
      </c>
    </row>
    <row r="475" spans="1:16" x14ac:dyDescent="0.3">
      <c r="A475" s="123" t="s">
        <v>949</v>
      </c>
      <c r="B475" s="121" t="s">
        <v>950</v>
      </c>
      <c r="C475" s="121">
        <v>1</v>
      </c>
      <c r="D475" s="121">
        <v>0</v>
      </c>
      <c r="E475" s="124">
        <v>1503544073</v>
      </c>
      <c r="F475" s="124">
        <v>1727411782</v>
      </c>
      <c r="G475" s="124">
        <v>528468231</v>
      </c>
      <c r="H475" s="124">
        <v>515620044</v>
      </c>
      <c r="I475" s="124">
        <v>768177</v>
      </c>
      <c r="J475" s="124">
        <v>245183</v>
      </c>
      <c r="K475" s="125">
        <v>0.88300000000000001</v>
      </c>
      <c r="L475" s="125">
        <v>0.84</v>
      </c>
      <c r="M475" s="125">
        <v>0.86099999999999999</v>
      </c>
      <c r="N475" s="125">
        <v>0.47</v>
      </c>
      <c r="O475" s="128">
        <v>0.93079999999999996</v>
      </c>
      <c r="P475" s="124">
        <v>1792</v>
      </c>
    </row>
    <row r="476" spans="1:16" x14ac:dyDescent="0.3">
      <c r="A476" s="123" t="s">
        <v>951</v>
      </c>
      <c r="B476" s="121" t="s">
        <v>952</v>
      </c>
      <c r="C476" s="121">
        <v>1</v>
      </c>
      <c r="D476" s="121">
        <v>0</v>
      </c>
      <c r="E476" s="124">
        <v>1598763618</v>
      </c>
      <c r="F476" s="124">
        <v>1826637342</v>
      </c>
      <c r="G476" s="124">
        <v>604503074</v>
      </c>
      <c r="H476" s="124">
        <v>620840825</v>
      </c>
      <c r="I476" s="124">
        <v>517119</v>
      </c>
      <c r="J476" s="124">
        <v>184985</v>
      </c>
      <c r="K476" s="125">
        <v>0.59399999999999997</v>
      </c>
      <c r="L476" s="125">
        <v>0.63400000000000001</v>
      </c>
      <c r="M476" s="125">
        <v>0.61399999999999999</v>
      </c>
      <c r="N476" s="125">
        <v>0.622</v>
      </c>
      <c r="O476" s="128">
        <v>0.92130000000000001</v>
      </c>
      <c r="P476" s="124">
        <v>2821</v>
      </c>
    </row>
    <row r="477" spans="1:16" x14ac:dyDescent="0.3">
      <c r="A477" s="123" t="s">
        <v>953</v>
      </c>
      <c r="B477" s="121" t="s">
        <v>954</v>
      </c>
      <c r="C477" s="121">
        <v>1</v>
      </c>
      <c r="D477" s="121">
        <v>0</v>
      </c>
      <c r="E477" s="124">
        <v>2764759552</v>
      </c>
      <c r="F477" s="124">
        <v>3064757432</v>
      </c>
      <c r="G477" s="124">
        <v>1223269428</v>
      </c>
      <c r="H477" s="124">
        <v>1257982028</v>
      </c>
      <c r="I477" s="124">
        <v>256219</v>
      </c>
      <c r="J477" s="124">
        <v>109056</v>
      </c>
      <c r="K477" s="125">
        <v>0.29399999999999998</v>
      </c>
      <c r="L477" s="125">
        <v>0.373</v>
      </c>
      <c r="M477" s="125">
        <v>0.33300000000000002</v>
      </c>
      <c r="N477" s="125">
        <v>0.93</v>
      </c>
      <c r="O477" s="128">
        <v>0.85819999999999996</v>
      </c>
      <c r="P477" s="124">
        <v>9425</v>
      </c>
    </row>
    <row r="478" spans="1:16" x14ac:dyDescent="0.3">
      <c r="A478" s="123" t="s">
        <v>955</v>
      </c>
      <c r="B478" s="121" t="s">
        <v>956</v>
      </c>
      <c r="C478" s="121">
        <v>1</v>
      </c>
      <c r="D478" s="121">
        <v>0</v>
      </c>
      <c r="E478" s="124">
        <v>589456855</v>
      </c>
      <c r="F478" s="124">
        <v>741128049</v>
      </c>
      <c r="G478" s="124">
        <v>60324917</v>
      </c>
      <c r="H478" s="124">
        <v>67983502</v>
      </c>
      <c r="I478" s="124">
        <v>2079038</v>
      </c>
      <c r="J478" s="124">
        <v>200481</v>
      </c>
      <c r="K478" s="125">
        <v>2.391</v>
      </c>
      <c r="L478" s="125">
        <v>0.68700000000000006</v>
      </c>
      <c r="M478" s="125">
        <v>1.538</v>
      </c>
      <c r="N478" s="125">
        <v>0.24399999999999999</v>
      </c>
      <c r="O478" s="128">
        <v>0.91679999999999995</v>
      </c>
      <c r="P478" s="124">
        <v>268</v>
      </c>
    </row>
    <row r="479" spans="1:16" x14ac:dyDescent="0.3">
      <c r="A479" s="123" t="s">
        <v>957</v>
      </c>
      <c r="B479" s="121" t="s">
        <v>958</v>
      </c>
      <c r="C479" s="121">
        <v>1</v>
      </c>
      <c r="D479" s="121">
        <v>0</v>
      </c>
      <c r="E479" s="124">
        <v>186691383</v>
      </c>
      <c r="F479" s="124">
        <v>216972974</v>
      </c>
      <c r="G479" s="124">
        <v>43061329</v>
      </c>
      <c r="H479" s="124">
        <v>45309204</v>
      </c>
      <c r="I479" s="124">
        <v>1215856</v>
      </c>
      <c r="J479" s="124">
        <v>266176</v>
      </c>
      <c r="K479" s="125">
        <v>1.3979999999999999</v>
      </c>
      <c r="L479" s="125">
        <v>0.91200000000000003</v>
      </c>
      <c r="M479" s="125">
        <v>1.155</v>
      </c>
      <c r="N479" s="125">
        <v>0.36699999999999999</v>
      </c>
      <c r="O479" s="128">
        <v>0.85629999999999995</v>
      </c>
      <c r="P479" s="124">
        <v>145</v>
      </c>
    </row>
    <row r="480" spans="1:16" x14ac:dyDescent="0.3">
      <c r="A480" s="123" t="s">
        <v>959</v>
      </c>
      <c r="B480" s="121" t="s">
        <v>960</v>
      </c>
      <c r="C480" s="121">
        <v>1</v>
      </c>
      <c r="D480" s="121">
        <v>0</v>
      </c>
      <c r="E480" s="124">
        <v>511533038</v>
      </c>
      <c r="F480" s="124">
        <v>593417433</v>
      </c>
      <c r="G480" s="124">
        <v>135983280</v>
      </c>
      <c r="H480" s="124">
        <v>139876222</v>
      </c>
      <c r="I480" s="124">
        <v>716569</v>
      </c>
      <c r="J480" s="124">
        <v>178897</v>
      </c>
      <c r="K480" s="125">
        <v>0.82399999999999995</v>
      </c>
      <c r="L480" s="125">
        <v>0.61299999999999999</v>
      </c>
      <c r="M480" s="125">
        <v>0.71799999999999997</v>
      </c>
      <c r="N480" s="125">
        <v>0.58499999999999996</v>
      </c>
      <c r="O480" s="128">
        <v>0.92920000000000003</v>
      </c>
      <c r="P480" s="124">
        <v>600</v>
      </c>
    </row>
    <row r="481" spans="1:16" x14ac:dyDescent="0.3">
      <c r="A481" s="123" t="s">
        <v>961</v>
      </c>
      <c r="B481" s="121" t="s">
        <v>962</v>
      </c>
      <c r="C481" s="121">
        <v>1</v>
      </c>
      <c r="D481" s="121">
        <v>0</v>
      </c>
      <c r="E481" s="124">
        <v>887701023</v>
      </c>
      <c r="F481" s="124">
        <v>1020271557</v>
      </c>
      <c r="G481" s="124">
        <v>306438975</v>
      </c>
      <c r="H481" s="124">
        <v>316012178</v>
      </c>
      <c r="I481" s="124">
        <v>546383</v>
      </c>
      <c r="J481" s="124">
        <v>178250</v>
      </c>
      <c r="K481" s="125">
        <v>0.628</v>
      </c>
      <c r="L481" s="125">
        <v>0.61099999999999999</v>
      </c>
      <c r="M481" s="125">
        <v>0.61899999999999999</v>
      </c>
      <c r="N481" s="125">
        <v>0.61899999999999999</v>
      </c>
      <c r="O481" s="128">
        <v>0.91990000000000005</v>
      </c>
      <c r="P481" s="124">
        <v>1508</v>
      </c>
    </row>
    <row r="482" spans="1:16" x14ac:dyDescent="0.3">
      <c r="A482" s="123" t="s">
        <v>963</v>
      </c>
      <c r="B482" s="121" t="s">
        <v>964</v>
      </c>
      <c r="C482" s="121">
        <v>1</v>
      </c>
      <c r="D482" s="121">
        <v>0</v>
      </c>
      <c r="E482" s="124">
        <v>442750405</v>
      </c>
      <c r="F482" s="124">
        <v>511683775</v>
      </c>
      <c r="G482" s="124">
        <v>195626272</v>
      </c>
      <c r="H482" s="124">
        <v>191062654</v>
      </c>
      <c r="I482" s="124">
        <v>476740</v>
      </c>
      <c r="J482" s="124">
        <v>190871</v>
      </c>
      <c r="K482" s="125">
        <v>0.54800000000000004</v>
      </c>
      <c r="L482" s="125">
        <v>0.65400000000000003</v>
      </c>
      <c r="M482" s="125">
        <v>0.60099999999999998</v>
      </c>
      <c r="N482" s="125">
        <v>0.63100000000000001</v>
      </c>
      <c r="O482" s="128">
        <v>0.92620000000000002</v>
      </c>
      <c r="P482" s="124">
        <v>822</v>
      </c>
    </row>
    <row r="483" spans="1:16" x14ac:dyDescent="0.3">
      <c r="A483" s="123" t="s">
        <v>965</v>
      </c>
      <c r="B483" s="121" t="s">
        <v>966</v>
      </c>
      <c r="C483" s="121">
        <v>1</v>
      </c>
      <c r="D483" s="121">
        <v>0</v>
      </c>
      <c r="E483" s="124">
        <v>148690868</v>
      </c>
      <c r="F483" s="124">
        <v>170930295</v>
      </c>
      <c r="G483" s="124">
        <v>78155473</v>
      </c>
      <c r="H483" s="124">
        <v>47959783</v>
      </c>
      <c r="I483" s="124">
        <v>499408</v>
      </c>
      <c r="J483" s="124">
        <v>149874</v>
      </c>
      <c r="K483" s="125">
        <v>0.57399999999999995</v>
      </c>
      <c r="L483" s="125">
        <v>0.51300000000000001</v>
      </c>
      <c r="M483" s="125">
        <v>0.54300000000000004</v>
      </c>
      <c r="N483" s="125">
        <v>0.73799999999999999</v>
      </c>
      <c r="O483" s="128">
        <v>0.92969999999999997</v>
      </c>
      <c r="P483" s="124">
        <v>259</v>
      </c>
    </row>
    <row r="484" spans="1:16" x14ac:dyDescent="0.3">
      <c r="A484" s="123" t="s">
        <v>967</v>
      </c>
      <c r="B484" s="121" t="s">
        <v>968</v>
      </c>
      <c r="C484" s="121">
        <v>1</v>
      </c>
      <c r="D484" s="121">
        <v>0</v>
      </c>
      <c r="E484" s="124">
        <v>358558989</v>
      </c>
      <c r="F484" s="124">
        <v>416256704</v>
      </c>
      <c r="G484" s="124">
        <v>126871996</v>
      </c>
      <c r="H484" s="124">
        <v>133505802</v>
      </c>
      <c r="I484" s="124">
        <v>485473</v>
      </c>
      <c r="J484" s="124">
        <v>163143</v>
      </c>
      <c r="K484" s="125">
        <v>0.55800000000000005</v>
      </c>
      <c r="L484" s="125">
        <v>0.55900000000000005</v>
      </c>
      <c r="M484" s="125">
        <v>0.55800000000000005</v>
      </c>
      <c r="N484" s="125">
        <v>0.71799999999999997</v>
      </c>
      <c r="O484" s="128">
        <v>0.93630000000000002</v>
      </c>
      <c r="P484" s="124">
        <v>673</v>
      </c>
    </row>
    <row r="485" spans="1:16" x14ac:dyDescent="0.3">
      <c r="A485" s="123" t="s">
        <v>969</v>
      </c>
      <c r="B485" s="121" t="s">
        <v>970</v>
      </c>
      <c r="C485" s="121">
        <v>1</v>
      </c>
      <c r="D485" s="121">
        <v>0</v>
      </c>
      <c r="E485" s="124">
        <v>887644424</v>
      </c>
      <c r="F485" s="124">
        <v>1054317671</v>
      </c>
      <c r="G485" s="124">
        <v>205958427</v>
      </c>
      <c r="H485" s="124">
        <v>216068997</v>
      </c>
      <c r="I485" s="124">
        <v>893266</v>
      </c>
      <c r="J485" s="124">
        <v>194124</v>
      </c>
      <c r="K485" s="125">
        <v>1.0269999999999999</v>
      </c>
      <c r="L485" s="125">
        <v>0.66500000000000004</v>
      </c>
      <c r="M485" s="125">
        <v>0.84499999999999997</v>
      </c>
      <c r="N485" s="125">
        <v>0.48</v>
      </c>
      <c r="O485" s="128">
        <v>0.94059999999999999</v>
      </c>
      <c r="P485" s="124">
        <v>869</v>
      </c>
    </row>
    <row r="486" spans="1:16" x14ac:dyDescent="0.3">
      <c r="A486" s="123" t="s">
        <v>971</v>
      </c>
      <c r="B486" s="121" t="s">
        <v>972</v>
      </c>
      <c r="C486" s="121">
        <v>1</v>
      </c>
      <c r="D486" s="121">
        <v>0</v>
      </c>
      <c r="E486" s="124">
        <v>694946874</v>
      </c>
      <c r="F486" s="124">
        <v>775935887</v>
      </c>
      <c r="G486" s="124">
        <v>137400540</v>
      </c>
      <c r="H486" s="124">
        <v>138205424</v>
      </c>
      <c r="I486" s="124">
        <v>951411</v>
      </c>
      <c r="J486" s="124">
        <v>178270</v>
      </c>
      <c r="K486" s="125">
        <v>1.0940000000000001</v>
      </c>
      <c r="L486" s="125">
        <v>0.61099999999999999</v>
      </c>
      <c r="M486" s="125">
        <v>0.85199999999999998</v>
      </c>
      <c r="N486" s="125">
        <v>0.499</v>
      </c>
      <c r="O486" s="128">
        <v>0.91059999999999997</v>
      </c>
      <c r="P486" s="124">
        <v>619</v>
      </c>
    </row>
    <row r="487" spans="1:16" x14ac:dyDescent="0.3">
      <c r="A487" s="123" t="s">
        <v>973</v>
      </c>
      <c r="B487" s="121" t="s">
        <v>974</v>
      </c>
      <c r="C487" s="121">
        <v>1</v>
      </c>
      <c r="D487" s="121">
        <v>0</v>
      </c>
      <c r="E487" s="124">
        <v>404468893</v>
      </c>
      <c r="F487" s="124">
        <v>460579492</v>
      </c>
      <c r="G487" s="124">
        <v>95146310</v>
      </c>
      <c r="H487" s="124">
        <v>96650056</v>
      </c>
      <c r="I487" s="124">
        <v>1094997</v>
      </c>
      <c r="J487" s="124">
        <v>242780</v>
      </c>
      <c r="K487" s="125">
        <v>1.2589999999999999</v>
      </c>
      <c r="L487" s="125">
        <v>0.83199999999999996</v>
      </c>
      <c r="M487" s="125">
        <v>1.0449999999999999</v>
      </c>
      <c r="N487" s="125">
        <v>0.39300000000000002</v>
      </c>
      <c r="O487" s="128">
        <v>0.93610000000000004</v>
      </c>
      <c r="P487" s="124">
        <v>418</v>
      </c>
    </row>
    <row r="488" spans="1:16" x14ac:dyDescent="0.3">
      <c r="A488" s="123" t="s">
        <v>975</v>
      </c>
      <c r="B488" s="121" t="s">
        <v>976</v>
      </c>
      <c r="C488" s="121">
        <v>1</v>
      </c>
      <c r="D488" s="121">
        <v>0</v>
      </c>
      <c r="E488" s="124">
        <v>596950706</v>
      </c>
      <c r="F488" s="124">
        <v>664818670</v>
      </c>
      <c r="G488" s="124">
        <v>265257253</v>
      </c>
      <c r="H488" s="124">
        <v>297772461</v>
      </c>
      <c r="I488" s="124">
        <v>435994</v>
      </c>
      <c r="J488" s="124">
        <v>194550</v>
      </c>
      <c r="K488" s="125">
        <v>0.501</v>
      </c>
      <c r="L488" s="125">
        <v>0.66700000000000004</v>
      </c>
      <c r="M488" s="125">
        <v>0.58299999999999996</v>
      </c>
      <c r="N488" s="125">
        <v>0.65300000000000002</v>
      </c>
      <c r="O488" s="128">
        <v>0.92049999999999998</v>
      </c>
      <c r="P488" s="124">
        <v>1190</v>
      </c>
    </row>
    <row r="489" spans="1:16" x14ac:dyDescent="0.3">
      <c r="A489" s="123" t="s">
        <v>977</v>
      </c>
      <c r="B489" s="121" t="s">
        <v>978</v>
      </c>
      <c r="C489" s="121">
        <v>1</v>
      </c>
      <c r="D489" s="121">
        <v>0</v>
      </c>
      <c r="E489" s="124">
        <v>731871641</v>
      </c>
      <c r="F489" s="124">
        <v>811032925</v>
      </c>
      <c r="G489" s="124">
        <v>248748496</v>
      </c>
      <c r="H489" s="124">
        <v>257501999</v>
      </c>
      <c r="I489" s="124">
        <v>452199</v>
      </c>
      <c r="J489" s="124">
        <v>148373</v>
      </c>
      <c r="K489" s="125">
        <v>0.52</v>
      </c>
      <c r="L489" s="125">
        <v>0.50800000000000001</v>
      </c>
      <c r="M489" s="125">
        <v>0.51400000000000001</v>
      </c>
      <c r="N489" s="125">
        <v>0.77400000000000002</v>
      </c>
      <c r="O489" s="128">
        <v>0.91369999999999996</v>
      </c>
      <c r="P489" s="124">
        <v>1392</v>
      </c>
    </row>
    <row r="490" spans="1:16" x14ac:dyDescent="0.3">
      <c r="A490" s="123" t="s">
        <v>979</v>
      </c>
      <c r="B490" s="121" t="s">
        <v>980</v>
      </c>
      <c r="C490" s="121">
        <v>1</v>
      </c>
      <c r="D490" s="121">
        <v>0</v>
      </c>
      <c r="E490" s="124">
        <v>445977591</v>
      </c>
      <c r="F490" s="124">
        <v>480047333</v>
      </c>
      <c r="G490" s="124">
        <v>139982105</v>
      </c>
      <c r="H490" s="124">
        <v>144142046</v>
      </c>
      <c r="I490" s="124">
        <v>389086</v>
      </c>
      <c r="J490" s="124">
        <v>119379</v>
      </c>
      <c r="K490" s="125">
        <v>0.44700000000000001</v>
      </c>
      <c r="L490" s="125">
        <v>0.40899999999999997</v>
      </c>
      <c r="M490" s="125">
        <v>0.42699999999999999</v>
      </c>
      <c r="N490" s="125">
        <v>0.88700000000000001</v>
      </c>
      <c r="O490" s="128">
        <v>0.92759999999999998</v>
      </c>
      <c r="P490" s="124">
        <v>967</v>
      </c>
    </row>
    <row r="491" spans="1:16" x14ac:dyDescent="0.3">
      <c r="A491" s="123" t="s">
        <v>981</v>
      </c>
      <c r="B491" s="121" t="s">
        <v>982</v>
      </c>
      <c r="C491" s="121">
        <v>1</v>
      </c>
      <c r="D491" s="121">
        <v>0</v>
      </c>
      <c r="E491" s="124">
        <v>215675469</v>
      </c>
      <c r="F491" s="124">
        <v>227652126</v>
      </c>
      <c r="G491" s="124">
        <v>65895177</v>
      </c>
      <c r="H491" s="124">
        <v>67461536</v>
      </c>
      <c r="I491" s="124">
        <v>466660</v>
      </c>
      <c r="J491" s="124">
        <v>140375</v>
      </c>
      <c r="K491" s="125">
        <v>0.53600000000000003</v>
      </c>
      <c r="L491" s="125">
        <v>0.48099999999999998</v>
      </c>
      <c r="M491" s="125">
        <v>0.50800000000000001</v>
      </c>
      <c r="N491" s="125">
        <v>0.78300000000000003</v>
      </c>
      <c r="O491" s="128">
        <v>0.93389999999999995</v>
      </c>
      <c r="P491" s="124">
        <v>385</v>
      </c>
    </row>
    <row r="492" spans="1:16" x14ac:dyDescent="0.3">
      <c r="A492" s="123" t="s">
        <v>983</v>
      </c>
      <c r="B492" s="121" t="s">
        <v>984</v>
      </c>
      <c r="C492" s="121">
        <v>1</v>
      </c>
      <c r="D492" s="121">
        <v>0</v>
      </c>
      <c r="E492" s="124">
        <v>544270060</v>
      </c>
      <c r="F492" s="124">
        <v>598464705</v>
      </c>
      <c r="G492" s="124">
        <v>190492994</v>
      </c>
      <c r="H492" s="124">
        <v>193141985</v>
      </c>
      <c r="I492" s="124">
        <v>338688</v>
      </c>
      <c r="J492" s="124">
        <v>113703</v>
      </c>
      <c r="K492" s="125">
        <v>0.38900000000000001</v>
      </c>
      <c r="L492" s="125">
        <v>0.38900000000000001</v>
      </c>
      <c r="M492" s="125">
        <v>0.38800000000000001</v>
      </c>
      <c r="N492" s="125">
        <v>0.93</v>
      </c>
      <c r="O492" s="128">
        <v>0.92959999999999998</v>
      </c>
      <c r="P492" s="124">
        <v>1377</v>
      </c>
    </row>
    <row r="493" spans="1:16" x14ac:dyDescent="0.3">
      <c r="A493" s="123" t="s">
        <v>985</v>
      </c>
      <c r="B493" s="121" t="s">
        <v>986</v>
      </c>
      <c r="C493" s="121">
        <v>1</v>
      </c>
      <c r="D493" s="121">
        <v>0</v>
      </c>
      <c r="E493" s="124">
        <v>157636833</v>
      </c>
      <c r="F493" s="124">
        <v>190296232</v>
      </c>
      <c r="G493" s="124">
        <v>38977475</v>
      </c>
      <c r="H493" s="124">
        <v>40497528</v>
      </c>
      <c r="I493" s="124">
        <v>656477</v>
      </c>
      <c r="J493" s="124">
        <v>149952</v>
      </c>
      <c r="K493" s="125">
        <v>0.755</v>
      </c>
      <c r="L493" s="125">
        <v>0.51400000000000001</v>
      </c>
      <c r="M493" s="125">
        <v>0.63400000000000001</v>
      </c>
      <c r="N493" s="125">
        <v>0.64</v>
      </c>
      <c r="O493" s="128">
        <v>0.93840000000000001</v>
      </c>
      <c r="P493" s="124">
        <v>237</v>
      </c>
    </row>
    <row r="494" spans="1:16" x14ac:dyDescent="0.3">
      <c r="A494" s="123" t="s">
        <v>987</v>
      </c>
      <c r="B494" s="121" t="s">
        <v>988</v>
      </c>
      <c r="C494" s="121">
        <v>1</v>
      </c>
      <c r="D494" s="121">
        <v>0</v>
      </c>
      <c r="E494" s="124">
        <v>305829339</v>
      </c>
      <c r="F494" s="124">
        <v>327700646</v>
      </c>
      <c r="G494" s="124">
        <v>117410705</v>
      </c>
      <c r="H494" s="124">
        <v>124031616</v>
      </c>
      <c r="I494" s="124">
        <v>367903</v>
      </c>
      <c r="J494" s="124">
        <v>140210</v>
      </c>
      <c r="K494" s="125">
        <v>0.42299999999999999</v>
      </c>
      <c r="L494" s="125">
        <v>0.48</v>
      </c>
      <c r="M494" s="125">
        <v>0.45100000000000001</v>
      </c>
      <c r="N494" s="125">
        <v>0.85599999999999998</v>
      </c>
      <c r="O494" s="128">
        <v>0.94030000000000002</v>
      </c>
      <c r="P494" s="124">
        <v>775</v>
      </c>
    </row>
    <row r="495" spans="1:16" x14ac:dyDescent="0.3">
      <c r="A495" s="123" t="s">
        <v>989</v>
      </c>
      <c r="B495" s="121" t="s">
        <v>990</v>
      </c>
      <c r="C495" s="121">
        <v>1</v>
      </c>
      <c r="D495" s="121">
        <v>0</v>
      </c>
      <c r="E495" s="124">
        <v>2391508940</v>
      </c>
      <c r="F495" s="124">
        <v>2585904475</v>
      </c>
      <c r="G495" s="124">
        <v>1223213437</v>
      </c>
      <c r="H495" s="124">
        <v>1230665625</v>
      </c>
      <c r="I495" s="124">
        <v>469833</v>
      </c>
      <c r="J495" s="124">
        <v>231629</v>
      </c>
      <c r="K495" s="125">
        <v>0.54</v>
      </c>
      <c r="L495" s="125">
        <v>0.79400000000000004</v>
      </c>
      <c r="M495" s="125">
        <v>0.66700000000000004</v>
      </c>
      <c r="N495" s="125">
        <v>0.59</v>
      </c>
      <c r="O495" s="128">
        <v>0.92859999999999998</v>
      </c>
      <c r="P495" s="124">
        <v>4395</v>
      </c>
    </row>
    <row r="496" spans="1:16" x14ac:dyDescent="0.3">
      <c r="A496" s="123" t="s">
        <v>991</v>
      </c>
      <c r="B496" s="121" t="s">
        <v>992</v>
      </c>
      <c r="C496" s="121">
        <v>1</v>
      </c>
      <c r="D496" s="121">
        <v>0</v>
      </c>
      <c r="E496" s="124">
        <v>355325986</v>
      </c>
      <c r="F496" s="124">
        <v>392331813</v>
      </c>
      <c r="G496" s="124">
        <v>113182311</v>
      </c>
      <c r="H496" s="124">
        <v>117057889</v>
      </c>
      <c r="I496" s="124">
        <v>332587</v>
      </c>
      <c r="J496" s="124">
        <v>102420</v>
      </c>
      <c r="K496" s="125">
        <v>0.38200000000000001</v>
      </c>
      <c r="L496" s="125">
        <v>0.35099999999999998</v>
      </c>
      <c r="M496" s="125">
        <v>0.36599999999999999</v>
      </c>
      <c r="N496" s="125">
        <v>0.93</v>
      </c>
      <c r="O496" s="128">
        <v>0.9325</v>
      </c>
      <c r="P496" s="124">
        <v>932</v>
      </c>
    </row>
    <row r="497" spans="1:16" x14ac:dyDescent="0.3">
      <c r="A497" s="123" t="s">
        <v>993</v>
      </c>
      <c r="B497" s="121" t="s">
        <v>994</v>
      </c>
      <c r="C497" s="121">
        <v>1</v>
      </c>
      <c r="D497" s="121">
        <v>0</v>
      </c>
      <c r="E497" s="124">
        <v>461684699</v>
      </c>
      <c r="F497" s="124">
        <v>482913290</v>
      </c>
      <c r="G497" s="124">
        <v>212612355</v>
      </c>
      <c r="H497" s="124">
        <v>211088189</v>
      </c>
      <c r="I497" s="124">
        <v>259504</v>
      </c>
      <c r="J497" s="124">
        <v>115982</v>
      </c>
      <c r="K497" s="125">
        <v>0.29799999999999999</v>
      </c>
      <c r="L497" s="125">
        <v>0.39700000000000002</v>
      </c>
      <c r="M497" s="125">
        <v>0.34699999999999998</v>
      </c>
      <c r="N497" s="125">
        <v>0.93</v>
      </c>
      <c r="O497" s="128">
        <v>0.90559999999999996</v>
      </c>
      <c r="P497" s="124">
        <v>1336</v>
      </c>
    </row>
    <row r="498" spans="1:16" x14ac:dyDescent="0.3">
      <c r="A498" s="123" t="s">
        <v>995</v>
      </c>
      <c r="B498" s="121" t="s">
        <v>996</v>
      </c>
      <c r="C498" s="121">
        <v>1</v>
      </c>
      <c r="D498" s="121">
        <v>0</v>
      </c>
      <c r="E498" s="124">
        <v>198531880</v>
      </c>
      <c r="F498" s="124">
        <v>209169818</v>
      </c>
      <c r="G498" s="124">
        <v>73211632</v>
      </c>
      <c r="H498" s="124">
        <v>73137588</v>
      </c>
      <c r="I498" s="124">
        <v>457064</v>
      </c>
      <c r="J498" s="124">
        <v>163985</v>
      </c>
      <c r="K498" s="125">
        <v>0.52500000000000002</v>
      </c>
      <c r="L498" s="125">
        <v>0.56200000000000006</v>
      </c>
      <c r="M498" s="125">
        <v>0.54300000000000004</v>
      </c>
      <c r="N498" s="125">
        <v>0.70299999999999996</v>
      </c>
      <c r="O498" s="128">
        <v>0.94769999999999999</v>
      </c>
      <c r="P498" s="124">
        <v>444</v>
      </c>
    </row>
    <row r="499" spans="1:16" x14ac:dyDescent="0.3">
      <c r="A499" s="123" t="s">
        <v>997</v>
      </c>
      <c r="B499" s="121" t="s">
        <v>998</v>
      </c>
      <c r="C499" s="121">
        <v>1</v>
      </c>
      <c r="D499" s="121">
        <v>0</v>
      </c>
      <c r="E499" s="124">
        <v>207633463</v>
      </c>
      <c r="F499" s="124">
        <v>219779634</v>
      </c>
      <c r="G499" s="124">
        <v>54848065</v>
      </c>
      <c r="H499" s="124">
        <v>57647844</v>
      </c>
      <c r="I499" s="124">
        <v>528976</v>
      </c>
      <c r="J499" s="124">
        <v>139227</v>
      </c>
      <c r="K499" s="125">
        <v>0.60799999999999998</v>
      </c>
      <c r="L499" s="125">
        <v>0.47699999999999998</v>
      </c>
      <c r="M499" s="125">
        <v>0.54200000000000004</v>
      </c>
      <c r="N499" s="125">
        <v>0.73899999999999999</v>
      </c>
      <c r="O499" s="128">
        <v>0.94310000000000005</v>
      </c>
      <c r="P499" s="124">
        <v>341</v>
      </c>
    </row>
    <row r="500" spans="1:16" x14ac:dyDescent="0.3">
      <c r="A500" s="123" t="s">
        <v>999</v>
      </c>
      <c r="B500" s="121" t="s">
        <v>1000</v>
      </c>
      <c r="C500" s="121">
        <v>1</v>
      </c>
      <c r="D500" s="121">
        <v>0</v>
      </c>
      <c r="E500" s="124">
        <v>216861425</v>
      </c>
      <c r="F500" s="124">
        <v>227048323</v>
      </c>
      <c r="G500" s="124">
        <v>50310789</v>
      </c>
      <c r="H500" s="124">
        <v>53449436</v>
      </c>
      <c r="I500" s="124">
        <v>496543</v>
      </c>
      <c r="J500" s="124">
        <v>116062</v>
      </c>
      <c r="K500" s="125">
        <v>0.57099999999999995</v>
      </c>
      <c r="L500" s="125">
        <v>0.39800000000000002</v>
      </c>
      <c r="M500" s="125">
        <v>0.48399999999999999</v>
      </c>
      <c r="N500" s="125">
        <v>0.81299999999999994</v>
      </c>
      <c r="O500" s="128">
        <v>0.94640000000000002</v>
      </c>
      <c r="P500" s="124">
        <v>379</v>
      </c>
    </row>
    <row r="501" spans="1:16" x14ac:dyDescent="0.3">
      <c r="A501" s="123" t="s">
        <v>1001</v>
      </c>
      <c r="B501" s="121" t="s">
        <v>1002</v>
      </c>
      <c r="C501" s="121">
        <v>1</v>
      </c>
      <c r="D501" s="121">
        <v>0</v>
      </c>
      <c r="E501" s="124">
        <v>962414617</v>
      </c>
      <c r="F501" s="124">
        <v>1051361577</v>
      </c>
      <c r="G501" s="124">
        <v>131656296</v>
      </c>
      <c r="H501" s="124">
        <v>127935045</v>
      </c>
      <c r="I501" s="124">
        <v>2309376</v>
      </c>
      <c r="J501" s="124">
        <v>293429</v>
      </c>
      <c r="K501" s="125">
        <v>2.6560000000000001</v>
      </c>
      <c r="L501" s="125">
        <v>1.006</v>
      </c>
      <c r="M501" s="125">
        <v>1.831</v>
      </c>
      <c r="N501" s="125">
        <v>0.19400000000000001</v>
      </c>
      <c r="O501" s="128">
        <v>0.9476</v>
      </c>
      <c r="P501" s="124">
        <v>385</v>
      </c>
    </row>
    <row r="502" spans="1:16" x14ac:dyDescent="0.3">
      <c r="A502" s="123" t="s">
        <v>1003</v>
      </c>
      <c r="B502" s="121" t="s">
        <v>1004</v>
      </c>
      <c r="C502" s="121">
        <v>1</v>
      </c>
      <c r="D502" s="121">
        <v>0</v>
      </c>
      <c r="E502" s="124">
        <v>517042145</v>
      </c>
      <c r="F502" s="124">
        <v>577416343</v>
      </c>
      <c r="G502" s="124">
        <v>205699853</v>
      </c>
      <c r="H502" s="124">
        <v>212182176</v>
      </c>
      <c r="I502" s="124">
        <v>372264</v>
      </c>
      <c r="J502" s="124">
        <v>142136</v>
      </c>
      <c r="K502" s="125">
        <v>0.42799999999999999</v>
      </c>
      <c r="L502" s="125">
        <v>0.48699999999999999</v>
      </c>
      <c r="M502" s="125">
        <v>0.45700000000000002</v>
      </c>
      <c r="N502" s="125">
        <v>0.80800000000000005</v>
      </c>
      <c r="O502" s="128">
        <v>0.92010000000000003</v>
      </c>
      <c r="P502" s="124">
        <v>1270</v>
      </c>
    </row>
    <row r="503" spans="1:16" x14ac:dyDescent="0.3">
      <c r="A503" s="123" t="s">
        <v>1005</v>
      </c>
      <c r="B503" s="121" t="s">
        <v>1006</v>
      </c>
      <c r="C503" s="121">
        <v>1</v>
      </c>
      <c r="D503" s="121">
        <v>0</v>
      </c>
      <c r="E503" s="124">
        <v>2189550115</v>
      </c>
      <c r="F503" s="124">
        <v>2455450128</v>
      </c>
      <c r="G503" s="124">
        <v>827627247</v>
      </c>
      <c r="H503" s="124">
        <v>861700902</v>
      </c>
      <c r="I503" s="124">
        <v>1187979</v>
      </c>
      <c r="J503" s="124">
        <v>432053</v>
      </c>
      <c r="K503" s="125">
        <v>1.3660000000000001</v>
      </c>
      <c r="L503" s="125">
        <v>1.4810000000000001</v>
      </c>
      <c r="M503" s="125">
        <v>1.423</v>
      </c>
      <c r="N503" s="125">
        <v>0.26400000000000001</v>
      </c>
      <c r="O503" s="128">
        <v>0.94850000000000001</v>
      </c>
      <c r="P503" s="124">
        <v>1544</v>
      </c>
    </row>
    <row r="504" spans="1:16" x14ac:dyDescent="0.3">
      <c r="A504" s="123" t="s">
        <v>1007</v>
      </c>
      <c r="B504" s="121" t="s">
        <v>1008</v>
      </c>
      <c r="C504" s="121">
        <v>1</v>
      </c>
      <c r="D504" s="121">
        <v>0</v>
      </c>
      <c r="E504" s="124">
        <v>3896316782</v>
      </c>
      <c r="F504" s="124">
        <v>4345536667</v>
      </c>
      <c r="G504" s="124">
        <v>1083345943</v>
      </c>
      <c r="H504" s="124">
        <v>1087828807</v>
      </c>
      <c r="I504" s="124">
        <v>878287</v>
      </c>
      <c r="J504" s="124">
        <v>231369</v>
      </c>
      <c r="K504" s="125">
        <v>1.01</v>
      </c>
      <c r="L504" s="125">
        <v>0.79300000000000004</v>
      </c>
      <c r="M504" s="125">
        <v>0.90100000000000002</v>
      </c>
      <c r="N504" s="125">
        <v>0.44900000000000001</v>
      </c>
      <c r="O504" s="128">
        <v>0.94420000000000004</v>
      </c>
      <c r="P504" s="124">
        <v>3696</v>
      </c>
    </row>
    <row r="505" spans="1:16" x14ac:dyDescent="0.3">
      <c r="A505" s="123" t="s">
        <v>1009</v>
      </c>
      <c r="B505" s="121" t="s">
        <v>1010</v>
      </c>
      <c r="C505" s="121">
        <v>1</v>
      </c>
      <c r="D505" s="121">
        <v>0</v>
      </c>
      <c r="E505" s="124">
        <v>3767364023</v>
      </c>
      <c r="F505" s="124">
        <v>4203178333</v>
      </c>
      <c r="G505" s="124">
        <v>1123612255</v>
      </c>
      <c r="H505" s="124">
        <v>1163925096</v>
      </c>
      <c r="I505" s="124">
        <v>690329</v>
      </c>
      <c r="J505" s="124">
        <v>198123</v>
      </c>
      <c r="K505" s="125">
        <v>0.79400000000000004</v>
      </c>
      <c r="L505" s="125">
        <v>0.67900000000000005</v>
      </c>
      <c r="M505" s="125">
        <v>0.73599999999999999</v>
      </c>
      <c r="N505" s="125">
        <v>0.54700000000000004</v>
      </c>
      <c r="O505" s="128">
        <v>0.93200000000000005</v>
      </c>
      <c r="P505" s="124">
        <v>4517</v>
      </c>
    </row>
    <row r="506" spans="1:16" x14ac:dyDescent="0.3">
      <c r="A506" s="123" t="s">
        <v>1011</v>
      </c>
      <c r="B506" s="121" t="s">
        <v>1012</v>
      </c>
      <c r="C506" s="121">
        <v>1</v>
      </c>
      <c r="D506" s="121">
        <v>0</v>
      </c>
      <c r="E506" s="124">
        <v>5060851034</v>
      </c>
      <c r="F506" s="124">
        <v>5660698974</v>
      </c>
      <c r="G506" s="124">
        <v>1502454386</v>
      </c>
      <c r="H506" s="124">
        <v>1542247047</v>
      </c>
      <c r="I506" s="124">
        <v>774790</v>
      </c>
      <c r="J506" s="124">
        <v>220024</v>
      </c>
      <c r="K506" s="125">
        <v>0.89100000000000001</v>
      </c>
      <c r="L506" s="125">
        <v>0.754</v>
      </c>
      <c r="M506" s="125">
        <v>0.82199999999999995</v>
      </c>
      <c r="N506" s="125">
        <v>0.49399999999999999</v>
      </c>
      <c r="O506" s="128">
        <v>0.93979999999999997</v>
      </c>
      <c r="P506" s="124">
        <v>5624</v>
      </c>
    </row>
    <row r="507" spans="1:16" x14ac:dyDescent="0.3">
      <c r="A507" s="123" t="s">
        <v>1013</v>
      </c>
      <c r="B507" s="121" t="s">
        <v>1014</v>
      </c>
      <c r="C507" s="121">
        <v>1</v>
      </c>
      <c r="D507" s="121">
        <v>0</v>
      </c>
      <c r="E507" s="124">
        <v>3547948966</v>
      </c>
      <c r="F507" s="124">
        <v>3954065641</v>
      </c>
      <c r="G507" s="124">
        <v>950319223</v>
      </c>
      <c r="H507" s="124">
        <v>976190143</v>
      </c>
      <c r="I507" s="124">
        <v>604611</v>
      </c>
      <c r="J507" s="124">
        <v>155263</v>
      </c>
      <c r="K507" s="125">
        <v>0.69499999999999995</v>
      </c>
      <c r="L507" s="125">
        <v>0.53200000000000003</v>
      </c>
      <c r="M507" s="125">
        <v>0.61299999999999999</v>
      </c>
      <c r="N507" s="125">
        <v>0.65400000000000003</v>
      </c>
      <c r="O507" s="128">
        <v>0.92359999999999998</v>
      </c>
      <c r="P507" s="124">
        <v>4852</v>
      </c>
    </row>
    <row r="508" spans="1:16" x14ac:dyDescent="0.3">
      <c r="A508" s="123" t="s">
        <v>1015</v>
      </c>
      <c r="B508" s="121" t="s">
        <v>1016</v>
      </c>
      <c r="C508" s="121">
        <v>1</v>
      </c>
      <c r="D508" s="121">
        <v>0</v>
      </c>
      <c r="E508" s="124">
        <v>3071956150</v>
      </c>
      <c r="F508" s="124">
        <v>3553311967</v>
      </c>
      <c r="G508" s="124">
        <v>954438580</v>
      </c>
      <c r="H508" s="124">
        <v>992423130</v>
      </c>
      <c r="I508" s="124">
        <v>913830</v>
      </c>
      <c r="J508" s="124">
        <v>268532</v>
      </c>
      <c r="K508" s="125">
        <v>1.0509999999999999</v>
      </c>
      <c r="L508" s="125">
        <v>0.92</v>
      </c>
      <c r="M508" s="125">
        <v>0.98499999999999999</v>
      </c>
      <c r="N508" s="125">
        <v>0.436</v>
      </c>
      <c r="O508" s="128">
        <v>0.91690000000000005</v>
      </c>
      <c r="P508" s="124">
        <v>2928</v>
      </c>
    </row>
    <row r="509" spans="1:16" x14ac:dyDescent="0.3">
      <c r="A509" s="123" t="s">
        <v>1017</v>
      </c>
      <c r="B509" s="121" t="s">
        <v>1018</v>
      </c>
      <c r="C509" s="121">
        <v>1</v>
      </c>
      <c r="D509" s="121">
        <v>0</v>
      </c>
      <c r="E509" s="124">
        <v>3896813448</v>
      </c>
      <c r="F509" s="124">
        <v>4352034487</v>
      </c>
      <c r="G509" s="124">
        <v>988779457</v>
      </c>
      <c r="H509" s="124">
        <v>1016382791</v>
      </c>
      <c r="I509" s="124">
        <v>803824</v>
      </c>
      <c r="J509" s="124">
        <v>195396</v>
      </c>
      <c r="K509" s="125">
        <v>0.92400000000000004</v>
      </c>
      <c r="L509" s="125">
        <v>0.67</v>
      </c>
      <c r="M509" s="125">
        <v>0.79700000000000004</v>
      </c>
      <c r="N509" s="125">
        <v>0.51</v>
      </c>
      <c r="O509" s="128">
        <v>0.93730000000000002</v>
      </c>
      <c r="P509" s="124">
        <v>3934</v>
      </c>
    </row>
    <row r="510" spans="1:16" x14ac:dyDescent="0.3">
      <c r="A510" s="123" t="s">
        <v>1019</v>
      </c>
      <c r="B510" s="121" t="s">
        <v>1020</v>
      </c>
      <c r="C510" s="121">
        <v>1</v>
      </c>
      <c r="D510" s="121">
        <v>0</v>
      </c>
      <c r="E510" s="124">
        <v>979213093</v>
      </c>
      <c r="F510" s="124">
        <v>1174451111</v>
      </c>
      <c r="G510" s="124">
        <v>275726804</v>
      </c>
      <c r="H510" s="124">
        <v>290412762</v>
      </c>
      <c r="I510" s="124">
        <v>291824</v>
      </c>
      <c r="J510" s="124">
        <v>76712</v>
      </c>
      <c r="K510" s="125">
        <v>0.33500000000000002</v>
      </c>
      <c r="L510" s="125">
        <v>0.26300000000000001</v>
      </c>
      <c r="M510" s="125">
        <v>0.29799999999999999</v>
      </c>
      <c r="N510" s="125">
        <v>0.93</v>
      </c>
      <c r="O510" s="128">
        <v>0.91259999999999997</v>
      </c>
      <c r="P510" s="124">
        <v>2787</v>
      </c>
    </row>
    <row r="511" spans="1:16" x14ac:dyDescent="0.3">
      <c r="A511" s="123" t="s">
        <v>1021</v>
      </c>
      <c r="B511" s="121" t="s">
        <v>1022</v>
      </c>
      <c r="C511" s="121">
        <v>1</v>
      </c>
      <c r="D511" s="121">
        <v>0</v>
      </c>
      <c r="E511" s="124">
        <v>7571759447</v>
      </c>
      <c r="F511" s="124">
        <v>9026184800</v>
      </c>
      <c r="G511" s="124">
        <v>5322525957</v>
      </c>
      <c r="H511" s="124">
        <v>4516004954</v>
      </c>
      <c r="I511" s="124">
        <v>1242175</v>
      </c>
      <c r="J511" s="124">
        <v>675947</v>
      </c>
      <c r="K511" s="125">
        <v>1.4279999999999999</v>
      </c>
      <c r="L511" s="125">
        <v>2.3180000000000001</v>
      </c>
      <c r="M511" s="125">
        <v>1.873</v>
      </c>
      <c r="N511" s="125">
        <v>0.186</v>
      </c>
      <c r="O511" s="128">
        <v>0.95730000000000004</v>
      </c>
      <c r="P511" s="124">
        <v>5541</v>
      </c>
    </row>
    <row r="512" spans="1:16" x14ac:dyDescent="0.3">
      <c r="A512" s="123" t="s">
        <v>1023</v>
      </c>
      <c r="B512" s="121" t="s">
        <v>1024</v>
      </c>
      <c r="C512" s="121">
        <v>1</v>
      </c>
      <c r="D512" s="121">
        <v>0</v>
      </c>
      <c r="E512" s="124">
        <v>2980950135</v>
      </c>
      <c r="F512" s="124">
        <v>3541926613</v>
      </c>
      <c r="G512" s="124">
        <v>891909597</v>
      </c>
      <c r="H512" s="124">
        <v>914036432</v>
      </c>
      <c r="I512" s="124">
        <v>720600</v>
      </c>
      <c r="J512" s="124">
        <v>199507</v>
      </c>
      <c r="K512" s="125">
        <v>0.82799999999999996</v>
      </c>
      <c r="L512" s="125">
        <v>0.68400000000000005</v>
      </c>
      <c r="M512" s="125">
        <v>0.75600000000000001</v>
      </c>
      <c r="N512" s="125">
        <v>0.53500000000000003</v>
      </c>
      <c r="O512" s="128">
        <v>0.93799999999999994</v>
      </c>
      <c r="P512" s="124">
        <v>3499</v>
      </c>
    </row>
    <row r="513" spans="1:16" x14ac:dyDescent="0.3">
      <c r="A513" s="123" t="s">
        <v>1025</v>
      </c>
      <c r="B513" s="121" t="s">
        <v>1026</v>
      </c>
      <c r="C513" s="121">
        <v>1</v>
      </c>
      <c r="D513" s="121">
        <v>0</v>
      </c>
      <c r="E513" s="124">
        <v>12047121792</v>
      </c>
      <c r="F513" s="124">
        <v>14099818912</v>
      </c>
      <c r="G513" s="124">
        <v>3470961083</v>
      </c>
      <c r="H513" s="124">
        <v>3506541571</v>
      </c>
      <c r="I513" s="124">
        <v>853359</v>
      </c>
      <c r="J513" s="124">
        <v>227725</v>
      </c>
      <c r="K513" s="125">
        <v>0.98099999999999998</v>
      </c>
      <c r="L513" s="125">
        <v>0.78</v>
      </c>
      <c r="M513" s="125">
        <v>0.88</v>
      </c>
      <c r="N513" s="125">
        <v>0.45800000000000002</v>
      </c>
      <c r="O513" s="128">
        <v>0.93610000000000004</v>
      </c>
      <c r="P513" s="124">
        <v>11717</v>
      </c>
    </row>
    <row r="514" spans="1:16" x14ac:dyDescent="0.3">
      <c r="A514" s="123" t="s">
        <v>1027</v>
      </c>
      <c r="B514" s="121" t="s">
        <v>1028</v>
      </c>
      <c r="C514" s="121">
        <v>1</v>
      </c>
      <c r="D514" s="121">
        <v>0</v>
      </c>
      <c r="E514" s="124">
        <v>3006884324</v>
      </c>
      <c r="F514" s="124">
        <v>3478381613</v>
      </c>
      <c r="G514" s="124">
        <v>864431449</v>
      </c>
      <c r="H514" s="124">
        <v>824047146</v>
      </c>
      <c r="I514" s="124">
        <v>2776226</v>
      </c>
      <c r="J514" s="124">
        <v>705519</v>
      </c>
      <c r="K514" s="125">
        <v>3.1930000000000001</v>
      </c>
      <c r="L514" s="125">
        <v>2.419</v>
      </c>
      <c r="M514" s="125">
        <v>2.8050000000000002</v>
      </c>
      <c r="N514" s="125">
        <v>2.5000000000000001E-2</v>
      </c>
      <c r="O514" s="128">
        <v>0.95289999999999997</v>
      </c>
      <c r="P514" s="124">
        <v>871</v>
      </c>
    </row>
    <row r="515" spans="1:16" x14ac:dyDescent="0.3">
      <c r="A515" s="123" t="s">
        <v>1029</v>
      </c>
      <c r="B515" s="121" t="s">
        <v>1030</v>
      </c>
      <c r="C515" s="121">
        <v>1</v>
      </c>
      <c r="D515" s="121">
        <v>0</v>
      </c>
      <c r="E515" s="124">
        <v>2091178514</v>
      </c>
      <c r="F515" s="124">
        <v>2496225323</v>
      </c>
      <c r="G515" s="124">
        <v>846172033</v>
      </c>
      <c r="H515" s="124">
        <v>825738175</v>
      </c>
      <c r="I515" s="124">
        <v>962931</v>
      </c>
      <c r="J515" s="124">
        <v>346657</v>
      </c>
      <c r="K515" s="125">
        <v>1.107</v>
      </c>
      <c r="L515" s="125">
        <v>1.1879999999999999</v>
      </c>
      <c r="M515" s="125">
        <v>1.147</v>
      </c>
      <c r="N515" s="125">
        <v>0.35299999999999998</v>
      </c>
      <c r="O515" s="128">
        <v>0.89449999999999996</v>
      </c>
      <c r="P515" s="124">
        <v>2053</v>
      </c>
    </row>
    <row r="516" spans="1:16" x14ac:dyDescent="0.3">
      <c r="A516" s="123" t="s">
        <v>1031</v>
      </c>
      <c r="B516" s="121" t="s">
        <v>1032</v>
      </c>
      <c r="C516" s="121">
        <v>1</v>
      </c>
      <c r="D516" s="121">
        <v>0</v>
      </c>
      <c r="E516" s="124">
        <v>2316083784</v>
      </c>
      <c r="F516" s="124">
        <v>2762823065</v>
      </c>
      <c r="G516" s="124">
        <v>834343061</v>
      </c>
      <c r="H516" s="124">
        <v>801550293</v>
      </c>
      <c r="I516" s="124">
        <v>846484</v>
      </c>
      <c r="J516" s="124">
        <v>267183</v>
      </c>
      <c r="K516" s="125">
        <v>0.97299999999999998</v>
      </c>
      <c r="L516" s="125">
        <v>0.91600000000000004</v>
      </c>
      <c r="M516" s="125">
        <v>0.94399999999999995</v>
      </c>
      <c r="N516" s="125">
        <v>0.432</v>
      </c>
      <c r="O516" s="128">
        <v>0.94330000000000003</v>
      </c>
      <c r="P516" s="124">
        <v>2298</v>
      </c>
    </row>
    <row r="517" spans="1:16" x14ac:dyDescent="0.3">
      <c r="A517" s="123" t="s">
        <v>1033</v>
      </c>
      <c r="B517" s="121" t="s">
        <v>1034</v>
      </c>
      <c r="C517" s="121">
        <v>1</v>
      </c>
      <c r="D517" s="121">
        <v>0</v>
      </c>
      <c r="E517" s="124">
        <v>2329837162</v>
      </c>
      <c r="F517" s="124">
        <v>2784512419</v>
      </c>
      <c r="G517" s="124">
        <v>697346855</v>
      </c>
      <c r="H517" s="124">
        <v>727046565</v>
      </c>
      <c r="I517" s="124">
        <v>743364</v>
      </c>
      <c r="J517" s="124">
        <v>207033</v>
      </c>
      <c r="K517" s="125">
        <v>0.85499999999999998</v>
      </c>
      <c r="L517" s="125">
        <v>0.70899999999999996</v>
      </c>
      <c r="M517" s="125">
        <v>0.78100000000000003</v>
      </c>
      <c r="N517" s="125">
        <v>0.51900000000000002</v>
      </c>
      <c r="O517" s="128">
        <v>0.93120000000000003</v>
      </c>
      <c r="P517" s="124">
        <v>2659</v>
      </c>
    </row>
    <row r="518" spans="1:16" x14ac:dyDescent="0.3">
      <c r="A518" s="123" t="s">
        <v>1035</v>
      </c>
      <c r="B518" s="121" t="s">
        <v>1036</v>
      </c>
      <c r="C518" s="121">
        <v>1</v>
      </c>
      <c r="D518" s="121">
        <v>0</v>
      </c>
      <c r="E518" s="124">
        <v>7142963378</v>
      </c>
      <c r="F518" s="124">
        <v>8539998710</v>
      </c>
      <c r="G518" s="124">
        <v>2221599028</v>
      </c>
      <c r="H518" s="124">
        <v>2279189463</v>
      </c>
      <c r="I518" s="124">
        <v>696277</v>
      </c>
      <c r="J518" s="124">
        <v>199821</v>
      </c>
      <c r="K518" s="125">
        <v>0.8</v>
      </c>
      <c r="L518" s="125">
        <v>0.68500000000000005</v>
      </c>
      <c r="M518" s="125">
        <v>0.74199999999999999</v>
      </c>
      <c r="N518" s="125">
        <v>0.54300000000000004</v>
      </c>
      <c r="O518" s="128">
        <v>0.93100000000000005</v>
      </c>
      <c r="P518" s="124">
        <v>9025</v>
      </c>
    </row>
    <row r="519" spans="1:16" x14ac:dyDescent="0.3">
      <c r="A519" s="123" t="s">
        <v>1037</v>
      </c>
      <c r="B519" s="121" t="s">
        <v>1038</v>
      </c>
      <c r="C519" s="121">
        <v>1</v>
      </c>
      <c r="D519" s="121">
        <v>0</v>
      </c>
      <c r="E519" s="124">
        <v>7057368919</v>
      </c>
      <c r="F519" s="124">
        <v>8500475645</v>
      </c>
      <c r="G519" s="124">
        <v>2275720187</v>
      </c>
      <c r="H519" s="124">
        <v>2316666980</v>
      </c>
      <c r="I519" s="124">
        <v>667031</v>
      </c>
      <c r="J519" s="124">
        <v>196895</v>
      </c>
      <c r="K519" s="125">
        <v>0.76700000000000002</v>
      </c>
      <c r="L519" s="125">
        <v>0.67500000000000004</v>
      </c>
      <c r="M519" s="125">
        <v>0.72</v>
      </c>
      <c r="N519" s="125">
        <v>0.55700000000000005</v>
      </c>
      <c r="O519" s="128">
        <v>0.91749999999999998</v>
      </c>
      <c r="P519" s="124">
        <v>9033</v>
      </c>
    </row>
    <row r="520" spans="1:16" x14ac:dyDescent="0.3">
      <c r="A520" s="123" t="s">
        <v>1039</v>
      </c>
      <c r="B520" s="121" t="s">
        <v>1040</v>
      </c>
      <c r="C520" s="121">
        <v>1</v>
      </c>
      <c r="D520" s="121">
        <v>0</v>
      </c>
      <c r="E520" s="124">
        <v>5867063919</v>
      </c>
      <c r="F520" s="124">
        <v>7006802742</v>
      </c>
      <c r="G520" s="124">
        <v>1934148879</v>
      </c>
      <c r="H520" s="124">
        <v>1949414882</v>
      </c>
      <c r="I520" s="124">
        <v>690880</v>
      </c>
      <c r="J520" s="124">
        <v>208412</v>
      </c>
      <c r="K520" s="125">
        <v>0.79400000000000004</v>
      </c>
      <c r="L520" s="125">
        <v>0.71399999999999997</v>
      </c>
      <c r="M520" s="125">
        <v>0.754</v>
      </c>
      <c r="N520" s="125">
        <v>0.53600000000000003</v>
      </c>
      <c r="O520" s="128">
        <v>0.9304</v>
      </c>
      <c r="P520" s="124">
        <v>7475</v>
      </c>
    </row>
    <row r="521" spans="1:16" x14ac:dyDescent="0.3">
      <c r="A521" s="123" t="s">
        <v>1041</v>
      </c>
      <c r="B521" s="121" t="s">
        <v>1042</v>
      </c>
      <c r="C521" s="121">
        <v>1</v>
      </c>
      <c r="D521" s="121">
        <v>0</v>
      </c>
      <c r="E521" s="124">
        <v>4463212162</v>
      </c>
      <c r="F521" s="124">
        <v>5337028710</v>
      </c>
      <c r="G521" s="124">
        <v>1379981264</v>
      </c>
      <c r="H521" s="124">
        <v>1431072245</v>
      </c>
      <c r="I521" s="124">
        <v>419998</v>
      </c>
      <c r="J521" s="124">
        <v>120470</v>
      </c>
      <c r="K521" s="125">
        <v>0.48299999999999998</v>
      </c>
      <c r="L521" s="125">
        <v>0.41299999999999998</v>
      </c>
      <c r="M521" s="125">
        <v>0.44700000000000001</v>
      </c>
      <c r="N521" s="125">
        <v>0.86199999999999999</v>
      </c>
      <c r="O521" s="128">
        <v>0.90200000000000002</v>
      </c>
      <c r="P521" s="124">
        <v>9514</v>
      </c>
    </row>
    <row r="522" spans="1:16" x14ac:dyDescent="0.3">
      <c r="A522" s="123" t="s">
        <v>1043</v>
      </c>
      <c r="B522" s="121" t="s">
        <v>1044</v>
      </c>
      <c r="C522" s="121">
        <v>1</v>
      </c>
      <c r="D522" s="121">
        <v>0</v>
      </c>
      <c r="E522" s="124">
        <v>1176750811</v>
      </c>
      <c r="F522" s="124">
        <v>1420865323</v>
      </c>
      <c r="G522" s="124">
        <v>404638742</v>
      </c>
      <c r="H522" s="124">
        <v>392549187</v>
      </c>
      <c r="I522" s="124">
        <v>686836</v>
      </c>
      <c r="J522" s="124">
        <v>207588</v>
      </c>
      <c r="K522" s="125">
        <v>0.79</v>
      </c>
      <c r="L522" s="125">
        <v>0.71099999999999997</v>
      </c>
      <c r="M522" s="125">
        <v>0.75</v>
      </c>
      <c r="N522" s="125">
        <v>0.53800000000000003</v>
      </c>
      <c r="O522" s="128">
        <v>0.93369999999999997</v>
      </c>
      <c r="P522" s="124">
        <v>1471</v>
      </c>
    </row>
    <row r="523" spans="1:16" x14ac:dyDescent="0.3">
      <c r="A523" s="123" t="s">
        <v>1045</v>
      </c>
      <c r="B523" s="121" t="s">
        <v>1046</v>
      </c>
      <c r="C523" s="121">
        <v>1</v>
      </c>
      <c r="D523" s="121">
        <v>0</v>
      </c>
      <c r="E523" s="124">
        <v>1041606622</v>
      </c>
      <c r="F523" s="124">
        <v>1246881290</v>
      </c>
      <c r="G523" s="124">
        <v>387924884</v>
      </c>
      <c r="H523" s="124">
        <v>403493037</v>
      </c>
      <c r="I523" s="124">
        <v>984719</v>
      </c>
      <c r="J523" s="124">
        <v>340541</v>
      </c>
      <c r="K523" s="125">
        <v>1.1319999999999999</v>
      </c>
      <c r="L523" s="125">
        <v>1.167</v>
      </c>
      <c r="M523" s="125">
        <v>1.149</v>
      </c>
      <c r="N523" s="125">
        <v>0.35199999999999998</v>
      </c>
      <c r="O523" s="128">
        <v>0.95860000000000001</v>
      </c>
      <c r="P523" s="124">
        <v>646</v>
      </c>
    </row>
    <row r="524" spans="1:16" x14ac:dyDescent="0.3">
      <c r="A524" s="123" t="s">
        <v>1047</v>
      </c>
      <c r="B524" s="121" t="s">
        <v>1048</v>
      </c>
      <c r="C524" s="121">
        <v>1</v>
      </c>
      <c r="D524" s="121">
        <v>0</v>
      </c>
      <c r="E524" s="124">
        <v>3602354054</v>
      </c>
      <c r="F524" s="124">
        <v>4326077419</v>
      </c>
      <c r="G524" s="124">
        <v>1172311067</v>
      </c>
      <c r="H524" s="124">
        <v>1169113325</v>
      </c>
      <c r="I524" s="124">
        <v>813172</v>
      </c>
      <c r="J524" s="124">
        <v>239818</v>
      </c>
      <c r="K524" s="125">
        <v>0.93500000000000005</v>
      </c>
      <c r="L524" s="125">
        <v>0.82199999999999995</v>
      </c>
      <c r="M524" s="125">
        <v>0.878</v>
      </c>
      <c r="N524" s="125">
        <v>0.46</v>
      </c>
      <c r="O524" s="128">
        <v>0.90749999999999997</v>
      </c>
      <c r="P524" s="124">
        <v>3959</v>
      </c>
    </row>
    <row r="525" spans="1:16" x14ac:dyDescent="0.3">
      <c r="A525" s="123" t="s">
        <v>1049</v>
      </c>
      <c r="B525" s="121" t="s">
        <v>1050</v>
      </c>
      <c r="C525" s="121">
        <v>1</v>
      </c>
      <c r="D525" s="121">
        <v>0</v>
      </c>
      <c r="E525" s="124">
        <v>16708711552</v>
      </c>
      <c r="F525" s="124">
        <v>21620277333</v>
      </c>
      <c r="G525" s="124">
        <v>2738726479</v>
      </c>
      <c r="H525" s="124">
        <v>2523703259</v>
      </c>
      <c r="I525" s="124">
        <v>12534005</v>
      </c>
      <c r="J525" s="124">
        <v>1650558</v>
      </c>
      <c r="K525" s="125">
        <v>14.417999999999999</v>
      </c>
      <c r="L525" s="125">
        <v>5.66</v>
      </c>
      <c r="M525" s="125">
        <v>10.039</v>
      </c>
      <c r="N525" s="125">
        <v>0</v>
      </c>
      <c r="O525" s="128">
        <v>0.9365</v>
      </c>
      <c r="P525" s="124">
        <v>1788</v>
      </c>
    </row>
    <row r="526" spans="1:16" x14ac:dyDescent="0.3">
      <c r="A526" s="123" t="s">
        <v>1051</v>
      </c>
      <c r="B526" s="121" t="s">
        <v>1052</v>
      </c>
      <c r="C526" s="121">
        <v>1</v>
      </c>
      <c r="D526" s="121">
        <v>0</v>
      </c>
      <c r="E526" s="124">
        <v>5489243793</v>
      </c>
      <c r="F526" s="124">
        <v>7093911333</v>
      </c>
      <c r="G526" s="124">
        <v>945604358</v>
      </c>
      <c r="H526" s="124">
        <v>408700007</v>
      </c>
      <c r="I526" s="124">
        <v>31936941</v>
      </c>
      <c r="J526" s="124">
        <v>2074619</v>
      </c>
      <c r="K526" s="125">
        <v>36.738</v>
      </c>
      <c r="L526" s="125">
        <v>7.1139999999999999</v>
      </c>
      <c r="M526" s="125">
        <v>21.925999999999998</v>
      </c>
      <c r="N526" s="125">
        <v>0</v>
      </c>
      <c r="O526" s="128">
        <v>0.90869999999999995</v>
      </c>
      <c r="P526" s="124">
        <v>93</v>
      </c>
    </row>
    <row r="527" spans="1:16" x14ac:dyDescent="0.3">
      <c r="A527" s="123" t="s">
        <v>1053</v>
      </c>
      <c r="B527" s="121" t="s">
        <v>1054</v>
      </c>
      <c r="C527" s="121">
        <v>1</v>
      </c>
      <c r="D527" s="121">
        <v>0</v>
      </c>
      <c r="E527" s="124">
        <v>4262053448</v>
      </c>
      <c r="F527" s="124">
        <v>5526421333</v>
      </c>
      <c r="G527" s="124">
        <v>504658165</v>
      </c>
      <c r="H527" s="124">
        <v>523663576</v>
      </c>
      <c r="I527" s="124">
        <v>4123199</v>
      </c>
      <c r="J527" s="124">
        <v>433159</v>
      </c>
      <c r="K527" s="125">
        <v>4.7430000000000003</v>
      </c>
      <c r="L527" s="125">
        <v>1.4850000000000001</v>
      </c>
      <c r="M527" s="125">
        <v>3.113</v>
      </c>
      <c r="N527" s="125">
        <v>0</v>
      </c>
      <c r="O527" s="128">
        <v>0.94320000000000004</v>
      </c>
      <c r="P527" s="124">
        <v>641</v>
      </c>
    </row>
    <row r="528" spans="1:16" x14ac:dyDescent="0.3">
      <c r="A528" s="123" t="s">
        <v>1055</v>
      </c>
      <c r="B528" s="121" t="s">
        <v>1056</v>
      </c>
      <c r="C528" s="121">
        <v>1</v>
      </c>
      <c r="D528" s="121">
        <v>0</v>
      </c>
      <c r="E528" s="124">
        <v>8868028794</v>
      </c>
      <c r="F528" s="124">
        <v>11575477034</v>
      </c>
      <c r="G528" s="124">
        <v>1393806331</v>
      </c>
      <c r="H528" s="124">
        <v>1286606026</v>
      </c>
      <c r="I528" s="124">
        <v>9233742</v>
      </c>
      <c r="J528" s="124">
        <v>1162245</v>
      </c>
      <c r="K528" s="125">
        <v>10.622</v>
      </c>
      <c r="L528" s="125">
        <v>3.9849999999999999</v>
      </c>
      <c r="M528" s="125">
        <v>7.3029999999999999</v>
      </c>
      <c r="N528" s="125">
        <v>0</v>
      </c>
      <c r="O528" s="128">
        <v>0.92869999999999997</v>
      </c>
      <c r="P528" s="124">
        <v>907</v>
      </c>
    </row>
    <row r="529" spans="1:16" x14ac:dyDescent="0.3">
      <c r="A529" s="123" t="s">
        <v>1057</v>
      </c>
      <c r="B529" s="121" t="s">
        <v>1058</v>
      </c>
      <c r="C529" s="121">
        <v>1</v>
      </c>
      <c r="D529" s="121">
        <v>0</v>
      </c>
      <c r="E529" s="124">
        <v>5604308276</v>
      </c>
      <c r="F529" s="124">
        <v>7324400667</v>
      </c>
      <c r="G529" s="124">
        <v>496590123</v>
      </c>
      <c r="H529" s="124">
        <v>428776866</v>
      </c>
      <c r="I529" s="124">
        <v>14270098</v>
      </c>
      <c r="J529" s="124">
        <v>946527</v>
      </c>
      <c r="K529" s="125">
        <v>16.414999999999999</v>
      </c>
      <c r="L529" s="125">
        <v>3.2450000000000001</v>
      </c>
      <c r="M529" s="125">
        <v>9.8290000000000006</v>
      </c>
      <c r="N529" s="125">
        <v>0</v>
      </c>
      <c r="O529" s="128">
        <v>0.9234</v>
      </c>
      <c r="P529" s="124">
        <v>271</v>
      </c>
    </row>
    <row r="530" spans="1:16" x14ac:dyDescent="0.3">
      <c r="A530" s="123" t="s">
        <v>1059</v>
      </c>
      <c r="B530" s="121" t="s">
        <v>1060</v>
      </c>
      <c r="C530" s="121">
        <v>1</v>
      </c>
      <c r="D530" s="121">
        <v>0</v>
      </c>
      <c r="E530" s="124">
        <v>2255209730</v>
      </c>
      <c r="F530" s="124">
        <v>2603194375</v>
      </c>
      <c r="G530" s="124">
        <v>844869464</v>
      </c>
      <c r="H530" s="124">
        <v>867248077</v>
      </c>
      <c r="I530" s="124">
        <v>991106</v>
      </c>
      <c r="J530" s="124">
        <v>349269</v>
      </c>
      <c r="K530" s="125">
        <v>1.1399999999999999</v>
      </c>
      <c r="L530" s="125">
        <v>1.1970000000000001</v>
      </c>
      <c r="M530" s="125">
        <v>1.1679999999999999</v>
      </c>
      <c r="N530" s="125">
        <v>0.34499999999999997</v>
      </c>
      <c r="O530" s="128">
        <v>0.95189999999999997</v>
      </c>
      <c r="P530" s="124">
        <v>1966</v>
      </c>
    </row>
    <row r="531" spans="1:16" x14ac:dyDescent="0.3">
      <c r="A531" s="123" t="s">
        <v>1061</v>
      </c>
      <c r="B531" s="121" t="s">
        <v>1062</v>
      </c>
      <c r="C531" s="121">
        <v>1</v>
      </c>
      <c r="D531" s="121">
        <v>0</v>
      </c>
      <c r="E531" s="124">
        <v>3506871637</v>
      </c>
      <c r="F531" s="124">
        <v>4023888813</v>
      </c>
      <c r="G531" s="124">
        <v>2439343617</v>
      </c>
      <c r="H531" s="124">
        <v>2602687362</v>
      </c>
      <c r="I531" s="124">
        <v>2071166</v>
      </c>
      <c r="J531" s="124">
        <v>1386697</v>
      </c>
      <c r="K531" s="125">
        <v>2.3820000000000001</v>
      </c>
      <c r="L531" s="125">
        <v>4.7549999999999999</v>
      </c>
      <c r="M531" s="125">
        <v>3.5680000000000001</v>
      </c>
      <c r="N531" s="125">
        <v>0</v>
      </c>
      <c r="O531" s="128">
        <v>0.94930000000000003</v>
      </c>
      <c r="P531" s="124">
        <v>1563</v>
      </c>
    </row>
    <row r="532" spans="1:16" x14ac:dyDescent="0.3">
      <c r="A532" s="123" t="s">
        <v>1063</v>
      </c>
      <c r="B532" s="121" t="s">
        <v>1064</v>
      </c>
      <c r="C532" s="121">
        <v>1</v>
      </c>
      <c r="D532" s="121">
        <v>0</v>
      </c>
      <c r="E532" s="124">
        <v>6057194459</v>
      </c>
      <c r="F532" s="124">
        <v>7008124531</v>
      </c>
      <c r="G532" s="124">
        <v>2477171808</v>
      </c>
      <c r="H532" s="124">
        <v>2378697682</v>
      </c>
      <c r="I532" s="124">
        <v>1319462</v>
      </c>
      <c r="J532" s="124">
        <v>480447</v>
      </c>
      <c r="K532" s="125">
        <v>1.5169999999999999</v>
      </c>
      <c r="L532" s="125">
        <v>1.647</v>
      </c>
      <c r="M532" s="125">
        <v>1.581</v>
      </c>
      <c r="N532" s="125">
        <v>0.23699999999999999</v>
      </c>
      <c r="O532" s="128">
        <v>0.91469999999999996</v>
      </c>
      <c r="P532" s="124">
        <v>4115</v>
      </c>
    </row>
    <row r="533" spans="1:16" x14ac:dyDescent="0.3">
      <c r="A533" s="123" t="s">
        <v>1065</v>
      </c>
      <c r="B533" s="121" t="s">
        <v>1066</v>
      </c>
      <c r="C533" s="121">
        <v>1</v>
      </c>
      <c r="D533" s="121">
        <v>0</v>
      </c>
      <c r="E533" s="124">
        <v>10264007568</v>
      </c>
      <c r="F533" s="124">
        <v>11483337344</v>
      </c>
      <c r="G533" s="124">
        <v>2619727031</v>
      </c>
      <c r="H533" s="124">
        <v>2428721012</v>
      </c>
      <c r="I533" s="124">
        <v>1969868</v>
      </c>
      <c r="J533" s="124">
        <v>439985</v>
      </c>
      <c r="K533" s="125">
        <v>2.266</v>
      </c>
      <c r="L533" s="125">
        <v>1.508</v>
      </c>
      <c r="M533" s="125">
        <v>1.887</v>
      </c>
      <c r="N533" s="125">
        <v>0.184</v>
      </c>
      <c r="O533" s="128">
        <v>0.94379999999999997</v>
      </c>
      <c r="P533" s="124">
        <v>4423</v>
      </c>
    </row>
    <row r="534" spans="1:16" x14ac:dyDescent="0.3">
      <c r="A534" s="123" t="s">
        <v>1067</v>
      </c>
      <c r="B534" s="121" t="s">
        <v>1068</v>
      </c>
      <c r="C534" s="121">
        <v>1</v>
      </c>
      <c r="D534" s="121">
        <v>0</v>
      </c>
      <c r="E534" s="124">
        <v>12513459023</v>
      </c>
      <c r="F534" s="124">
        <v>14334336499</v>
      </c>
      <c r="G534" s="124">
        <v>4393253754</v>
      </c>
      <c r="H534" s="124">
        <v>4155885535</v>
      </c>
      <c r="I534" s="124">
        <v>1456586</v>
      </c>
      <c r="J534" s="124">
        <v>450942</v>
      </c>
      <c r="K534" s="125">
        <v>1.675</v>
      </c>
      <c r="L534" s="125">
        <v>1.546</v>
      </c>
      <c r="M534" s="125">
        <v>1.61</v>
      </c>
      <c r="N534" s="125">
        <v>0.23200000000000001</v>
      </c>
      <c r="O534" s="128">
        <v>0.94169999999999998</v>
      </c>
      <c r="P534" s="124">
        <v>7214</v>
      </c>
    </row>
    <row r="535" spans="1:16" x14ac:dyDescent="0.3">
      <c r="A535" s="123" t="s">
        <v>1069</v>
      </c>
      <c r="B535" s="121" t="s">
        <v>1070</v>
      </c>
      <c r="C535" s="121">
        <v>1</v>
      </c>
      <c r="D535" s="121">
        <v>0</v>
      </c>
      <c r="E535" s="124">
        <v>3422915811</v>
      </c>
      <c r="F535" s="124">
        <v>3972270469</v>
      </c>
      <c r="G535" s="124">
        <v>1558677836</v>
      </c>
      <c r="H535" s="124">
        <v>1481283343</v>
      </c>
      <c r="I535" s="124">
        <v>1070524</v>
      </c>
      <c r="J535" s="124">
        <v>428860</v>
      </c>
      <c r="K535" s="125">
        <v>1.2310000000000001</v>
      </c>
      <c r="L535" s="125">
        <v>1.47</v>
      </c>
      <c r="M535" s="125">
        <v>1.35</v>
      </c>
      <c r="N535" s="125">
        <v>0.27700000000000002</v>
      </c>
      <c r="O535" s="128">
        <v>0.94769999999999999</v>
      </c>
      <c r="P535" s="124">
        <v>2780</v>
      </c>
    </row>
    <row r="536" spans="1:16" x14ac:dyDescent="0.3">
      <c r="A536" s="123" t="s">
        <v>1071</v>
      </c>
      <c r="B536" s="121" t="s">
        <v>1072</v>
      </c>
      <c r="C536" s="121">
        <v>1</v>
      </c>
      <c r="D536" s="121">
        <v>0</v>
      </c>
      <c r="E536" s="124">
        <v>6875315287</v>
      </c>
      <c r="F536" s="124">
        <v>7899983910</v>
      </c>
      <c r="G536" s="124">
        <v>2364982826</v>
      </c>
      <c r="H536" s="124">
        <v>2345328935</v>
      </c>
      <c r="I536" s="124">
        <v>1053271</v>
      </c>
      <c r="J536" s="124">
        <v>334378</v>
      </c>
      <c r="K536" s="125">
        <v>1.2110000000000001</v>
      </c>
      <c r="L536" s="125">
        <v>1.1459999999999999</v>
      </c>
      <c r="M536" s="125">
        <v>1.1779999999999999</v>
      </c>
      <c r="N536" s="125">
        <v>0.34100000000000003</v>
      </c>
      <c r="O536" s="128">
        <v>0.95230000000000004</v>
      </c>
      <c r="P536" s="124">
        <v>5500</v>
      </c>
    </row>
    <row r="537" spans="1:16" x14ac:dyDescent="0.3">
      <c r="A537" s="123" t="s">
        <v>1073</v>
      </c>
      <c r="B537" s="121" t="s">
        <v>1074</v>
      </c>
      <c r="C537" s="121">
        <v>1</v>
      </c>
      <c r="D537" s="121">
        <v>0</v>
      </c>
      <c r="E537" s="124">
        <v>5749534865</v>
      </c>
      <c r="F537" s="124">
        <v>6650425469</v>
      </c>
      <c r="G537" s="124">
        <v>1859457061</v>
      </c>
      <c r="H537" s="124">
        <v>1953972800</v>
      </c>
      <c r="I537" s="124">
        <v>838288</v>
      </c>
      <c r="J537" s="124">
        <v>257803</v>
      </c>
      <c r="K537" s="125">
        <v>0.96399999999999997</v>
      </c>
      <c r="L537" s="125">
        <v>0.88400000000000001</v>
      </c>
      <c r="M537" s="125">
        <v>0.92400000000000004</v>
      </c>
      <c r="N537" s="125">
        <v>0.44</v>
      </c>
      <c r="O537" s="128">
        <v>0.93200000000000005</v>
      </c>
      <c r="P537" s="124">
        <v>5811</v>
      </c>
    </row>
    <row r="538" spans="1:16" x14ac:dyDescent="0.3">
      <c r="A538" s="123" t="s">
        <v>1075</v>
      </c>
      <c r="B538" s="121" t="s">
        <v>1076</v>
      </c>
      <c r="C538" s="121">
        <v>1</v>
      </c>
      <c r="D538" s="121">
        <v>0</v>
      </c>
      <c r="E538" s="124">
        <v>5191069321</v>
      </c>
      <c r="F538" s="124">
        <v>5808632246</v>
      </c>
      <c r="G538" s="124">
        <v>1508996518</v>
      </c>
      <c r="H538" s="124">
        <v>1519295827</v>
      </c>
      <c r="I538" s="124">
        <v>745237</v>
      </c>
      <c r="J538" s="124">
        <v>205168</v>
      </c>
      <c r="K538" s="125">
        <v>0.85699999999999998</v>
      </c>
      <c r="L538" s="125">
        <v>0.70299999999999996</v>
      </c>
      <c r="M538" s="125">
        <v>0.77900000000000003</v>
      </c>
      <c r="N538" s="125">
        <v>0.52100000000000002</v>
      </c>
      <c r="O538" s="128">
        <v>0.94540000000000002</v>
      </c>
      <c r="P538" s="124">
        <v>5662</v>
      </c>
    </row>
    <row r="539" spans="1:16" x14ac:dyDescent="0.3">
      <c r="A539" s="123" t="s">
        <v>1077</v>
      </c>
      <c r="B539" s="121" t="s">
        <v>1078</v>
      </c>
      <c r="C539" s="121">
        <v>1</v>
      </c>
      <c r="D539" s="121">
        <v>0</v>
      </c>
      <c r="E539" s="124">
        <v>2868457263</v>
      </c>
      <c r="F539" s="124">
        <v>3217073816</v>
      </c>
      <c r="G539" s="124">
        <v>960489706</v>
      </c>
      <c r="H539" s="124">
        <v>996442000</v>
      </c>
      <c r="I539" s="124">
        <v>893616</v>
      </c>
      <c r="J539" s="124">
        <v>287361</v>
      </c>
      <c r="K539" s="125">
        <v>1.0269999999999999</v>
      </c>
      <c r="L539" s="125">
        <v>0.98499999999999999</v>
      </c>
      <c r="M539" s="125">
        <v>1.0049999999999999</v>
      </c>
      <c r="N539" s="125">
        <v>0.40899999999999997</v>
      </c>
      <c r="O539" s="128">
        <v>0.93730000000000002</v>
      </c>
      <c r="P539" s="124">
        <v>2716</v>
      </c>
    </row>
    <row r="540" spans="1:16" x14ac:dyDescent="0.3">
      <c r="A540" s="123" t="s">
        <v>1079</v>
      </c>
      <c r="B540" s="121" t="s">
        <v>1080</v>
      </c>
      <c r="C540" s="121">
        <v>1</v>
      </c>
      <c r="D540" s="121">
        <v>0</v>
      </c>
      <c r="E540" s="124">
        <v>3940724838</v>
      </c>
      <c r="F540" s="124">
        <v>4420565471</v>
      </c>
      <c r="G540" s="124">
        <v>1346403410</v>
      </c>
      <c r="H540" s="124">
        <v>1354719186</v>
      </c>
      <c r="I540" s="124">
        <v>957545</v>
      </c>
      <c r="J540" s="124">
        <v>309336</v>
      </c>
      <c r="K540" s="125">
        <v>1.101</v>
      </c>
      <c r="L540" s="125">
        <v>1.06</v>
      </c>
      <c r="M540" s="125">
        <v>1.08</v>
      </c>
      <c r="N540" s="125">
        <v>0.379</v>
      </c>
      <c r="O540" s="128">
        <v>0.93820000000000003</v>
      </c>
      <c r="P540" s="124">
        <v>3420</v>
      </c>
    </row>
    <row r="541" spans="1:16" x14ac:dyDescent="0.3">
      <c r="A541" s="123" t="s">
        <v>1081</v>
      </c>
      <c r="B541" s="121" t="s">
        <v>1082</v>
      </c>
      <c r="C541" s="121">
        <v>1</v>
      </c>
      <c r="D541" s="121">
        <v>0</v>
      </c>
      <c r="E541" s="124">
        <v>3033979623</v>
      </c>
      <c r="F541" s="124">
        <v>3395125882</v>
      </c>
      <c r="G541" s="124">
        <v>1110975373</v>
      </c>
      <c r="H541" s="124">
        <v>1010768223</v>
      </c>
      <c r="I541" s="124">
        <v>1069734</v>
      </c>
      <c r="J541" s="124">
        <v>336362</v>
      </c>
      <c r="K541" s="125">
        <v>1.23</v>
      </c>
      <c r="L541" s="125">
        <v>1.153</v>
      </c>
      <c r="M541" s="125">
        <v>1.1910000000000001</v>
      </c>
      <c r="N541" s="125">
        <v>0.33600000000000002</v>
      </c>
      <c r="O541" s="128">
        <v>0.94750000000000001</v>
      </c>
      <c r="P541" s="124">
        <v>2516</v>
      </c>
    </row>
    <row r="542" spans="1:16" x14ac:dyDescent="0.3">
      <c r="A542" s="123" t="s">
        <v>1083</v>
      </c>
      <c r="B542" s="121" t="s">
        <v>1084</v>
      </c>
      <c r="C542" s="121">
        <v>1</v>
      </c>
      <c r="D542" s="121">
        <v>0</v>
      </c>
      <c r="E542" s="124">
        <v>2346229778</v>
      </c>
      <c r="F542" s="124">
        <v>2701730505</v>
      </c>
      <c r="G542" s="124">
        <v>842898859</v>
      </c>
      <c r="H542" s="124">
        <v>894704825</v>
      </c>
      <c r="I542" s="124">
        <v>1103620</v>
      </c>
      <c r="J542" s="124">
        <v>379887</v>
      </c>
      <c r="K542" s="125">
        <v>1.2689999999999999</v>
      </c>
      <c r="L542" s="125">
        <v>1.302</v>
      </c>
      <c r="M542" s="125">
        <v>1.2849999999999999</v>
      </c>
      <c r="N542" s="125">
        <v>0.29899999999999999</v>
      </c>
      <c r="O542" s="128">
        <v>0.94199999999999995</v>
      </c>
      <c r="P542" s="124">
        <v>1816</v>
      </c>
    </row>
    <row r="543" spans="1:16" x14ac:dyDescent="0.3">
      <c r="A543" s="123" t="s">
        <v>1085</v>
      </c>
      <c r="B543" s="121" t="s">
        <v>1086</v>
      </c>
      <c r="C543" s="121">
        <v>1</v>
      </c>
      <c r="D543" s="121">
        <v>0</v>
      </c>
      <c r="E543" s="124">
        <v>6075004427</v>
      </c>
      <c r="F543" s="124">
        <v>6887936346</v>
      </c>
      <c r="G543" s="124">
        <v>1352743314</v>
      </c>
      <c r="H543" s="124">
        <v>1320070850</v>
      </c>
      <c r="I543" s="124">
        <v>1629328</v>
      </c>
      <c r="J543" s="124">
        <v>331842</v>
      </c>
      <c r="K543" s="125">
        <v>1.8740000000000001</v>
      </c>
      <c r="L543" s="125">
        <v>1.1379999999999999</v>
      </c>
      <c r="M543" s="125">
        <v>1.506</v>
      </c>
      <c r="N543" s="125">
        <v>0.25</v>
      </c>
      <c r="O543" s="128">
        <v>0.9405</v>
      </c>
      <c r="P543" s="124">
        <v>3195</v>
      </c>
    </row>
    <row r="544" spans="1:16" x14ac:dyDescent="0.3">
      <c r="A544" s="123" t="s">
        <v>1087</v>
      </c>
      <c r="B544" s="121" t="s">
        <v>1088</v>
      </c>
      <c r="C544" s="121">
        <v>1</v>
      </c>
      <c r="D544" s="121">
        <v>0</v>
      </c>
      <c r="E544" s="124">
        <v>7428780733</v>
      </c>
      <c r="F544" s="124">
        <v>8323427162</v>
      </c>
      <c r="G544" s="124">
        <v>1805040178</v>
      </c>
      <c r="H544" s="124">
        <v>1753613531</v>
      </c>
      <c r="I544" s="124">
        <v>1153163</v>
      </c>
      <c r="J544" s="124">
        <v>256751</v>
      </c>
      <c r="K544" s="125">
        <v>1.3260000000000001</v>
      </c>
      <c r="L544" s="125">
        <v>0.88</v>
      </c>
      <c r="M544" s="125">
        <v>1.103</v>
      </c>
      <c r="N544" s="125">
        <v>0.37</v>
      </c>
      <c r="O544" s="128">
        <v>0.94310000000000005</v>
      </c>
      <c r="P544" s="124">
        <v>5383</v>
      </c>
    </row>
    <row r="545" spans="1:16" x14ac:dyDescent="0.3">
      <c r="A545" s="123" t="s">
        <v>1089</v>
      </c>
      <c r="B545" s="121" t="s">
        <v>1090</v>
      </c>
      <c r="C545" s="121">
        <v>1</v>
      </c>
      <c r="D545" s="121">
        <v>0</v>
      </c>
      <c r="E545" s="124">
        <v>4676732468</v>
      </c>
      <c r="F545" s="124">
        <v>5253223792</v>
      </c>
      <c r="G545" s="124">
        <v>1512931111</v>
      </c>
      <c r="H545" s="124">
        <v>1573866820</v>
      </c>
      <c r="I545" s="124">
        <v>1099906</v>
      </c>
      <c r="J545" s="124">
        <v>341913</v>
      </c>
      <c r="K545" s="125">
        <v>1.2649999999999999</v>
      </c>
      <c r="L545" s="125">
        <v>1.1719999999999999</v>
      </c>
      <c r="M545" s="125">
        <v>1.218</v>
      </c>
      <c r="N545" s="125">
        <v>0.32500000000000001</v>
      </c>
      <c r="O545" s="128">
        <v>0.94479999999999997</v>
      </c>
      <c r="P545" s="124">
        <v>3739</v>
      </c>
    </row>
    <row r="546" spans="1:16" x14ac:dyDescent="0.3">
      <c r="A546" s="123" t="s">
        <v>1091</v>
      </c>
      <c r="B546" s="121" t="s">
        <v>1092</v>
      </c>
      <c r="C546" s="121">
        <v>1</v>
      </c>
      <c r="D546" s="121">
        <v>0</v>
      </c>
      <c r="E546" s="124">
        <v>7512635049</v>
      </c>
      <c r="F546" s="124">
        <v>8322205472</v>
      </c>
      <c r="G546" s="124">
        <v>2172350047</v>
      </c>
      <c r="H546" s="124">
        <v>2213229518</v>
      </c>
      <c r="I546" s="124">
        <v>343235</v>
      </c>
      <c r="J546" s="124">
        <v>95061</v>
      </c>
      <c r="K546" s="125">
        <v>0.39400000000000002</v>
      </c>
      <c r="L546" s="125">
        <v>0.32500000000000001</v>
      </c>
      <c r="M546" s="125">
        <v>0.35899999999999999</v>
      </c>
      <c r="N546" s="125">
        <v>0.93</v>
      </c>
      <c r="O546" s="128">
        <v>0.92730000000000001</v>
      </c>
      <c r="P546" s="124">
        <v>18680</v>
      </c>
    </row>
    <row r="547" spans="1:16" x14ac:dyDescent="0.3">
      <c r="A547" s="123" t="s">
        <v>1093</v>
      </c>
      <c r="B547" s="121" t="s">
        <v>1094</v>
      </c>
      <c r="C547" s="121">
        <v>1</v>
      </c>
      <c r="D547" s="121">
        <v>0</v>
      </c>
      <c r="E547" s="124">
        <v>3860339967</v>
      </c>
      <c r="F547" s="124">
        <v>4240321669</v>
      </c>
      <c r="G547" s="124">
        <v>1029741608</v>
      </c>
      <c r="H547" s="124">
        <v>1057950852</v>
      </c>
      <c r="I547" s="124">
        <v>443920</v>
      </c>
      <c r="J547" s="124">
        <v>114406</v>
      </c>
      <c r="K547" s="125">
        <v>0.51</v>
      </c>
      <c r="L547" s="125">
        <v>0.39200000000000002</v>
      </c>
      <c r="M547" s="125">
        <v>0.45100000000000001</v>
      </c>
      <c r="N547" s="125">
        <v>0.85599999999999998</v>
      </c>
      <c r="O547" s="128">
        <v>0.86309999999999998</v>
      </c>
      <c r="P547" s="124">
        <v>7768</v>
      </c>
    </row>
    <row r="548" spans="1:16" x14ac:dyDescent="0.3">
      <c r="A548" s="123" t="s">
        <v>1095</v>
      </c>
      <c r="B548" s="121" t="s">
        <v>1096</v>
      </c>
      <c r="C548" s="121">
        <v>1</v>
      </c>
      <c r="D548" s="121">
        <v>0</v>
      </c>
      <c r="E548" s="124">
        <v>3143474575</v>
      </c>
      <c r="F548" s="124">
        <v>3600717437</v>
      </c>
      <c r="G548" s="124">
        <v>113123667</v>
      </c>
      <c r="H548" s="124">
        <v>49279139</v>
      </c>
      <c r="I548" s="124">
        <v>120432000</v>
      </c>
      <c r="J548" s="124">
        <v>1759969</v>
      </c>
      <c r="K548" s="125">
        <v>138.53899999999999</v>
      </c>
      <c r="L548" s="125">
        <v>6.0350000000000001</v>
      </c>
      <c r="M548" s="125">
        <v>72.286000000000001</v>
      </c>
      <c r="N548" s="125">
        <v>0</v>
      </c>
      <c r="O548" s="128">
        <v>0.93859999999999999</v>
      </c>
      <c r="P548" s="124">
        <v>36</v>
      </c>
    </row>
    <row r="549" spans="1:16" x14ac:dyDescent="0.3">
      <c r="A549" s="123" t="s">
        <v>1097</v>
      </c>
      <c r="B549" s="121" t="s">
        <v>1098</v>
      </c>
      <c r="C549" s="121">
        <v>1</v>
      </c>
      <c r="D549" s="121">
        <v>0</v>
      </c>
      <c r="E549" s="124">
        <v>2975130900</v>
      </c>
      <c r="F549" s="124">
        <v>3520527426</v>
      </c>
      <c r="G549" s="124">
        <v>711155279</v>
      </c>
      <c r="H549" s="124">
        <v>714733922</v>
      </c>
      <c r="I549" s="124">
        <v>1301213</v>
      </c>
      <c r="J549" s="124">
        <v>285634</v>
      </c>
      <c r="K549" s="125">
        <v>1.496</v>
      </c>
      <c r="L549" s="125">
        <v>0.97899999999999998</v>
      </c>
      <c r="M549" s="125">
        <v>1.2370000000000001</v>
      </c>
      <c r="N549" s="125">
        <v>0.318</v>
      </c>
      <c r="O549" s="128">
        <v>0.94750000000000001</v>
      </c>
      <c r="P549" s="124">
        <v>1971</v>
      </c>
    </row>
    <row r="550" spans="1:16" x14ac:dyDescent="0.3">
      <c r="A550" s="123" t="s">
        <v>1099</v>
      </c>
      <c r="B550" s="121" t="s">
        <v>1100</v>
      </c>
      <c r="C550" s="121">
        <v>1</v>
      </c>
      <c r="D550" s="121">
        <v>0</v>
      </c>
      <c r="E550" s="124">
        <v>7591837921</v>
      </c>
      <c r="F550" s="124">
        <v>8976056223</v>
      </c>
      <c r="G550" s="124">
        <v>1487927048</v>
      </c>
      <c r="H550" s="124">
        <v>1418893171</v>
      </c>
      <c r="I550" s="124">
        <v>1083435</v>
      </c>
      <c r="J550" s="124">
        <v>185573</v>
      </c>
      <c r="K550" s="125">
        <v>1.246</v>
      </c>
      <c r="L550" s="125">
        <v>0.63600000000000001</v>
      </c>
      <c r="M550" s="125">
        <v>0.94099999999999995</v>
      </c>
      <c r="N550" s="125">
        <v>0.434</v>
      </c>
      <c r="O550" s="128">
        <v>0.91359999999999997</v>
      </c>
      <c r="P550" s="124">
        <v>6185</v>
      </c>
    </row>
    <row r="551" spans="1:16" x14ac:dyDescent="0.3">
      <c r="A551" s="123" t="s">
        <v>1101</v>
      </c>
      <c r="B551" s="121" t="s">
        <v>1102</v>
      </c>
      <c r="C551" s="121">
        <v>1</v>
      </c>
      <c r="D551" s="121">
        <v>0</v>
      </c>
      <c r="E551" s="124">
        <v>3788097235</v>
      </c>
      <c r="F551" s="124">
        <v>4274945722</v>
      </c>
      <c r="G551" s="124">
        <v>377395736</v>
      </c>
      <c r="H551" s="124">
        <v>258299123</v>
      </c>
      <c r="I551" s="124">
        <v>19665958</v>
      </c>
      <c r="J551" s="124">
        <v>1259995</v>
      </c>
      <c r="K551" s="125">
        <v>22.622</v>
      </c>
      <c r="L551" s="125">
        <v>4.32</v>
      </c>
      <c r="M551" s="125">
        <v>13.471</v>
      </c>
      <c r="N551" s="125">
        <v>0</v>
      </c>
      <c r="O551" s="128">
        <v>0.96479999999999999</v>
      </c>
      <c r="P551" s="124">
        <v>172</v>
      </c>
    </row>
    <row r="552" spans="1:16" x14ac:dyDescent="0.3">
      <c r="A552" s="123" t="s">
        <v>1103</v>
      </c>
      <c r="B552" s="121" t="s">
        <v>1104</v>
      </c>
      <c r="C552" s="121">
        <v>1</v>
      </c>
      <c r="D552" s="121">
        <v>0</v>
      </c>
      <c r="E552" s="124">
        <v>10641748482</v>
      </c>
      <c r="F552" s="124">
        <v>12179479184</v>
      </c>
      <c r="G552" s="124">
        <v>4838782359</v>
      </c>
      <c r="H552" s="124">
        <v>4531036327</v>
      </c>
      <c r="I552" s="124">
        <v>1177687</v>
      </c>
      <c r="J552" s="124">
        <v>467647</v>
      </c>
      <c r="K552" s="125">
        <v>1.3540000000000001</v>
      </c>
      <c r="L552" s="125">
        <v>1.603</v>
      </c>
      <c r="M552" s="125">
        <v>1.478</v>
      </c>
      <c r="N552" s="125">
        <v>0.255</v>
      </c>
      <c r="O552" s="128">
        <v>0.93559999999999999</v>
      </c>
      <c r="P552" s="124">
        <v>7665</v>
      </c>
    </row>
    <row r="553" spans="1:16" x14ac:dyDescent="0.3">
      <c r="A553" s="123" t="s">
        <v>1105</v>
      </c>
      <c r="B553" s="121" t="s">
        <v>1106</v>
      </c>
      <c r="C553" s="121">
        <v>1</v>
      </c>
      <c r="D553" s="121">
        <v>0</v>
      </c>
      <c r="E553" s="124">
        <v>4282240804</v>
      </c>
      <c r="F553" s="124">
        <v>4918789184</v>
      </c>
      <c r="G553" s="124">
        <v>1375070863</v>
      </c>
      <c r="H553" s="124">
        <v>1311642429</v>
      </c>
      <c r="I553" s="124">
        <v>1420350</v>
      </c>
      <c r="J553" s="124">
        <v>404952</v>
      </c>
      <c r="K553" s="125">
        <v>1.633</v>
      </c>
      <c r="L553" s="125">
        <v>1.3879999999999999</v>
      </c>
      <c r="M553" s="125">
        <v>1.51</v>
      </c>
      <c r="N553" s="125">
        <v>0.249</v>
      </c>
      <c r="O553" s="128">
        <v>0.94110000000000005</v>
      </c>
      <c r="P553" s="124">
        <v>2645</v>
      </c>
    </row>
    <row r="554" spans="1:16" x14ac:dyDescent="0.3">
      <c r="A554" s="123" t="s">
        <v>1107</v>
      </c>
      <c r="B554" s="121" t="s">
        <v>1108</v>
      </c>
      <c r="C554" s="121">
        <v>1</v>
      </c>
      <c r="D554" s="121">
        <v>0</v>
      </c>
      <c r="E554" s="124">
        <v>2407413044</v>
      </c>
      <c r="F554" s="124">
        <v>3094732432</v>
      </c>
      <c r="G554" s="124">
        <v>282986313</v>
      </c>
      <c r="H554" s="124">
        <v>269994698</v>
      </c>
      <c r="I554" s="124">
        <v>7771391</v>
      </c>
      <c r="J554" s="124">
        <v>762696</v>
      </c>
      <c r="K554" s="125">
        <v>8.9390000000000001</v>
      </c>
      <c r="L554" s="125">
        <v>2.6150000000000002</v>
      </c>
      <c r="M554" s="125">
        <v>5.7759999999999998</v>
      </c>
      <c r="N554" s="125">
        <v>0</v>
      </c>
      <c r="O554" s="128">
        <v>0.94369999999999998</v>
      </c>
      <c r="P554" s="124">
        <v>135</v>
      </c>
    </row>
    <row r="555" spans="1:16" x14ac:dyDescent="0.3">
      <c r="A555" s="123" t="s">
        <v>1109</v>
      </c>
      <c r="B555" s="121" t="s">
        <v>1110</v>
      </c>
      <c r="C555" s="121">
        <v>1</v>
      </c>
      <c r="D555" s="121">
        <v>0</v>
      </c>
      <c r="E555" s="124">
        <v>5362778126</v>
      </c>
      <c r="F555" s="124">
        <v>6877127562</v>
      </c>
      <c r="G555" s="124">
        <v>723614047</v>
      </c>
      <c r="H555" s="124">
        <v>655261696</v>
      </c>
      <c r="I555" s="124">
        <v>5953261</v>
      </c>
      <c r="J555" s="124">
        <v>637414</v>
      </c>
      <c r="K555" s="125">
        <v>6.8479999999999999</v>
      </c>
      <c r="L555" s="125">
        <v>2.1850000000000001</v>
      </c>
      <c r="M555" s="125">
        <v>4.516</v>
      </c>
      <c r="N555" s="125">
        <v>0</v>
      </c>
      <c r="O555" s="128">
        <v>0.95020000000000004</v>
      </c>
      <c r="P555" s="124">
        <v>1729</v>
      </c>
    </row>
    <row r="556" spans="1:16" x14ac:dyDescent="0.3">
      <c r="A556" s="123" t="s">
        <v>1111</v>
      </c>
      <c r="B556" s="121" t="s">
        <v>1112</v>
      </c>
      <c r="C556" s="121">
        <v>1</v>
      </c>
      <c r="D556" s="121">
        <v>0</v>
      </c>
      <c r="E556" s="124">
        <v>4290728248</v>
      </c>
      <c r="F556" s="124">
        <v>5506168633</v>
      </c>
      <c r="G556" s="124">
        <v>351292853</v>
      </c>
      <c r="H556" s="124">
        <v>330890741</v>
      </c>
      <c r="I556" s="124">
        <v>37972468</v>
      </c>
      <c r="J556" s="124">
        <v>2565044</v>
      </c>
      <c r="K556" s="125">
        <v>43.680999999999997</v>
      </c>
      <c r="L556" s="125">
        <v>8.7959999999999994</v>
      </c>
      <c r="M556" s="125">
        <v>26.238</v>
      </c>
      <c r="N556" s="125">
        <v>0</v>
      </c>
      <c r="O556" s="128">
        <v>0.9274</v>
      </c>
      <c r="P556" s="124">
        <v>76</v>
      </c>
    </row>
    <row r="557" spans="1:16" x14ac:dyDescent="0.3">
      <c r="A557" s="123" t="s">
        <v>1113</v>
      </c>
      <c r="B557" s="121" t="s">
        <v>1114</v>
      </c>
      <c r="C557" s="121">
        <v>1</v>
      </c>
      <c r="D557" s="121">
        <v>0</v>
      </c>
      <c r="E557" s="124">
        <v>3842839575</v>
      </c>
      <c r="F557" s="124">
        <v>5010222576</v>
      </c>
      <c r="G557" s="124">
        <v>672409735</v>
      </c>
      <c r="H557" s="124">
        <v>686711442</v>
      </c>
      <c r="I557" s="124">
        <v>1736575</v>
      </c>
      <c r="J557" s="124">
        <v>266598</v>
      </c>
      <c r="K557" s="125">
        <v>1.9970000000000001</v>
      </c>
      <c r="L557" s="125">
        <v>0.91400000000000003</v>
      </c>
      <c r="M557" s="125">
        <v>1.4550000000000001</v>
      </c>
      <c r="N557" s="125">
        <v>0.25900000000000001</v>
      </c>
      <c r="O557" s="128">
        <v>0.94120000000000004</v>
      </c>
      <c r="P557" s="124">
        <v>2014</v>
      </c>
    </row>
    <row r="558" spans="1:16" x14ac:dyDescent="0.3">
      <c r="A558" s="123" t="s">
        <v>1115</v>
      </c>
      <c r="B558" s="121" t="s">
        <v>1116</v>
      </c>
      <c r="C558" s="121">
        <v>1</v>
      </c>
      <c r="D558" s="121">
        <v>0</v>
      </c>
      <c r="E558" s="124">
        <v>28927971592</v>
      </c>
      <c r="F558" s="124">
        <v>37298555956</v>
      </c>
      <c r="G558" s="124">
        <v>2615484323</v>
      </c>
      <c r="H558" s="124">
        <v>2503773763</v>
      </c>
      <c r="I558" s="124">
        <v>22931623</v>
      </c>
      <c r="J558" s="124">
        <v>1733915</v>
      </c>
      <c r="K558" s="125">
        <v>26.379000000000001</v>
      </c>
      <c r="L558" s="125">
        <v>5.9459999999999997</v>
      </c>
      <c r="M558" s="125">
        <v>16.161999999999999</v>
      </c>
      <c r="N558" s="125">
        <v>0</v>
      </c>
      <c r="O558" s="128">
        <v>0.93879999999999997</v>
      </c>
      <c r="P558" s="124">
        <v>1284</v>
      </c>
    </row>
    <row r="559" spans="1:16" x14ac:dyDescent="0.3">
      <c r="A559" s="123" t="s">
        <v>1117</v>
      </c>
      <c r="B559" s="121" t="s">
        <v>1118</v>
      </c>
      <c r="C559" s="121">
        <v>1</v>
      </c>
      <c r="D559" s="121">
        <v>0</v>
      </c>
      <c r="E559" s="124">
        <v>9022580815</v>
      </c>
      <c r="F559" s="124">
        <v>11656027849</v>
      </c>
      <c r="G559" s="124">
        <v>987319070</v>
      </c>
      <c r="H559" s="124">
        <v>622318479</v>
      </c>
      <c r="I559" s="124">
        <v>42548577</v>
      </c>
      <c r="J559" s="124">
        <v>2560981</v>
      </c>
      <c r="K559" s="125">
        <v>48.945</v>
      </c>
      <c r="L559" s="125">
        <v>8.782</v>
      </c>
      <c r="M559" s="125">
        <v>28.863</v>
      </c>
      <c r="N559" s="125">
        <v>0</v>
      </c>
      <c r="O559" s="128">
        <v>0.9587</v>
      </c>
      <c r="P559" s="124">
        <v>183</v>
      </c>
    </row>
    <row r="560" spans="1:16" x14ac:dyDescent="0.3">
      <c r="A560" s="123" t="s">
        <v>1119</v>
      </c>
      <c r="B560" s="121" t="s">
        <v>1120</v>
      </c>
      <c r="C560" s="121">
        <v>1</v>
      </c>
      <c r="D560" s="121">
        <v>0</v>
      </c>
      <c r="E560" s="124">
        <v>2745689971</v>
      </c>
      <c r="F560" s="124">
        <v>3271195546</v>
      </c>
      <c r="G560" s="124">
        <v>908874471</v>
      </c>
      <c r="H560" s="124">
        <v>918523460</v>
      </c>
      <c r="I560" s="124">
        <v>860784</v>
      </c>
      <c r="J560" s="124">
        <v>261430</v>
      </c>
      <c r="K560" s="125">
        <v>0.99</v>
      </c>
      <c r="L560" s="125">
        <v>0.89600000000000002</v>
      </c>
      <c r="M560" s="125">
        <v>0.94299999999999995</v>
      </c>
      <c r="N560" s="125">
        <v>0.433</v>
      </c>
      <c r="O560" s="128">
        <v>0.93100000000000005</v>
      </c>
      <c r="P560" s="124">
        <v>2778</v>
      </c>
    </row>
    <row r="561" spans="1:16" x14ac:dyDescent="0.3">
      <c r="A561" s="123" t="s">
        <v>1121</v>
      </c>
      <c r="B561" s="121" t="s">
        <v>1122</v>
      </c>
      <c r="C561" s="121">
        <v>1</v>
      </c>
      <c r="D561" s="121">
        <v>0</v>
      </c>
      <c r="E561" s="124">
        <v>2941895510</v>
      </c>
      <c r="F561" s="124">
        <v>3730726334</v>
      </c>
      <c r="G561" s="124">
        <v>364333145</v>
      </c>
      <c r="H561" s="124">
        <v>283630317</v>
      </c>
      <c r="I561" s="124">
        <v>7144134</v>
      </c>
      <c r="J561" s="124">
        <v>607345</v>
      </c>
      <c r="K561" s="125">
        <v>8.218</v>
      </c>
      <c r="L561" s="125">
        <v>2.0819999999999999</v>
      </c>
      <c r="M561" s="125">
        <v>5.15</v>
      </c>
      <c r="N561" s="125">
        <v>0</v>
      </c>
      <c r="O561" s="128">
        <v>0.93720000000000003</v>
      </c>
      <c r="P561" s="124">
        <v>233</v>
      </c>
    </row>
    <row r="562" spans="1:16" x14ac:dyDescent="0.3">
      <c r="A562" s="123" t="s">
        <v>1123</v>
      </c>
      <c r="B562" s="121" t="s">
        <v>1124</v>
      </c>
      <c r="C562" s="121">
        <v>1</v>
      </c>
      <c r="D562" s="121">
        <v>0</v>
      </c>
      <c r="E562" s="124">
        <v>2183887126</v>
      </c>
      <c r="F562" s="124">
        <v>2805940685</v>
      </c>
      <c r="G562" s="124">
        <v>354022078</v>
      </c>
      <c r="H562" s="124">
        <v>381626482</v>
      </c>
      <c r="I562" s="124">
        <v>2609742</v>
      </c>
      <c r="J562" s="124">
        <v>384753</v>
      </c>
      <c r="K562" s="125">
        <v>3.0019999999999998</v>
      </c>
      <c r="L562" s="125">
        <v>1.319</v>
      </c>
      <c r="M562" s="125">
        <v>2.16</v>
      </c>
      <c r="N562" s="125">
        <v>0.13700000000000001</v>
      </c>
      <c r="O562" s="128">
        <v>0.94279999999999997</v>
      </c>
      <c r="P562" s="124">
        <v>373</v>
      </c>
    </row>
    <row r="563" spans="1:16" x14ac:dyDescent="0.3">
      <c r="A563" s="123" t="s">
        <v>1125</v>
      </c>
      <c r="B563" s="121" t="s">
        <v>1126</v>
      </c>
      <c r="C563" s="121">
        <v>1</v>
      </c>
      <c r="D563" s="121">
        <v>0</v>
      </c>
      <c r="E563" s="124">
        <v>1610939432</v>
      </c>
      <c r="F563" s="124">
        <v>2054967286</v>
      </c>
      <c r="G563" s="124">
        <v>185412195</v>
      </c>
      <c r="H563" s="124">
        <v>184714737</v>
      </c>
      <c r="I563" s="124">
        <v>15938724</v>
      </c>
      <c r="J563" s="124">
        <v>1606215</v>
      </c>
      <c r="K563" s="125">
        <v>18.335000000000001</v>
      </c>
      <c r="L563" s="125">
        <v>5.508</v>
      </c>
      <c r="M563" s="125">
        <v>11.920999999999999</v>
      </c>
      <c r="N563" s="125">
        <v>0</v>
      </c>
      <c r="O563" s="128">
        <v>0.93310000000000004</v>
      </c>
      <c r="P563" s="124">
        <v>69</v>
      </c>
    </row>
    <row r="564" spans="1:16" x14ac:dyDescent="0.3">
      <c r="A564" s="123" t="s">
        <v>1127</v>
      </c>
      <c r="B564" s="121" t="s">
        <v>1128</v>
      </c>
      <c r="C564" s="121">
        <v>1</v>
      </c>
      <c r="D564" s="121">
        <v>0</v>
      </c>
      <c r="E564" s="124">
        <v>958077159</v>
      </c>
      <c r="F564" s="124">
        <v>1210330571</v>
      </c>
      <c r="G564" s="124">
        <v>35980281</v>
      </c>
      <c r="H564" s="124">
        <v>24345909</v>
      </c>
      <c r="I564" s="124">
        <v>25214043</v>
      </c>
      <c r="J564" s="124">
        <v>566183</v>
      </c>
      <c r="K564" s="125">
        <v>29.004000000000001</v>
      </c>
      <c r="L564" s="125">
        <v>1.9410000000000001</v>
      </c>
      <c r="M564" s="125">
        <v>15.472</v>
      </c>
      <c r="N564" s="125">
        <v>0</v>
      </c>
      <c r="O564" s="128">
        <v>0.96209999999999996</v>
      </c>
      <c r="P564" s="124">
        <v>56</v>
      </c>
    </row>
    <row r="565" spans="1:16" x14ac:dyDescent="0.3">
      <c r="A565" s="123" t="s">
        <v>1129</v>
      </c>
      <c r="B565" s="121" t="s">
        <v>1130</v>
      </c>
      <c r="C565" s="121">
        <v>1</v>
      </c>
      <c r="D565" s="121">
        <v>0</v>
      </c>
      <c r="E565" s="124">
        <v>3464451023</v>
      </c>
      <c r="F565" s="124">
        <v>4405025000</v>
      </c>
      <c r="G565" s="124">
        <v>606856024</v>
      </c>
      <c r="H565" s="124">
        <v>506310642</v>
      </c>
      <c r="I565" s="124">
        <v>4559371</v>
      </c>
      <c r="J565" s="124">
        <v>586686</v>
      </c>
      <c r="K565" s="125">
        <v>5.2439999999999998</v>
      </c>
      <c r="L565" s="125">
        <v>2.0110000000000001</v>
      </c>
      <c r="M565" s="125">
        <v>3.6269999999999998</v>
      </c>
      <c r="N565" s="125">
        <v>0</v>
      </c>
      <c r="O565" s="128">
        <v>0.93389999999999995</v>
      </c>
      <c r="P565" s="124">
        <v>674</v>
      </c>
    </row>
    <row r="566" spans="1:16" x14ac:dyDescent="0.3">
      <c r="A566" s="123" t="s">
        <v>1131</v>
      </c>
      <c r="B566" s="121" t="s">
        <v>1132</v>
      </c>
      <c r="C566" s="121">
        <v>1</v>
      </c>
      <c r="D566" s="121">
        <v>0</v>
      </c>
      <c r="E566" s="124">
        <v>1820302386</v>
      </c>
      <c r="F566" s="124">
        <v>2321017571</v>
      </c>
      <c r="G566" s="124">
        <v>253189972</v>
      </c>
      <c r="H566" s="124">
        <v>247556808</v>
      </c>
      <c r="I566" s="124">
        <v>2738968</v>
      </c>
      <c r="J566" s="124">
        <v>327456</v>
      </c>
      <c r="K566" s="125">
        <v>3.15</v>
      </c>
      <c r="L566" s="125">
        <v>1.1220000000000001</v>
      </c>
      <c r="M566" s="125">
        <v>2.1360000000000001</v>
      </c>
      <c r="N566" s="125">
        <v>0.14099999999999999</v>
      </c>
      <c r="O566" s="128">
        <v>0.93120000000000003</v>
      </c>
      <c r="P566" s="124">
        <v>641</v>
      </c>
    </row>
    <row r="567" spans="1:16" x14ac:dyDescent="0.3">
      <c r="A567" s="123" t="s">
        <v>1133</v>
      </c>
      <c r="B567" s="121" t="s">
        <v>1134</v>
      </c>
      <c r="C567" s="121">
        <v>1</v>
      </c>
      <c r="D567" s="121">
        <v>0</v>
      </c>
      <c r="E567" s="124">
        <v>4674884305</v>
      </c>
      <c r="F567" s="124">
        <v>5941328273</v>
      </c>
      <c r="G567" s="124">
        <v>823325868</v>
      </c>
      <c r="H567" s="124">
        <v>703977975</v>
      </c>
      <c r="I567" s="124">
        <v>4333147</v>
      </c>
      <c r="J567" s="124">
        <v>574675</v>
      </c>
      <c r="K567" s="125">
        <v>4.984</v>
      </c>
      <c r="L567" s="125">
        <v>1.97</v>
      </c>
      <c r="M567" s="125">
        <v>3.4769999999999999</v>
      </c>
      <c r="N567" s="125">
        <v>0</v>
      </c>
      <c r="O567" s="128">
        <v>0.9405</v>
      </c>
      <c r="P567" s="124">
        <v>976</v>
      </c>
    </row>
    <row r="568" spans="1:16" x14ac:dyDescent="0.3">
      <c r="A568" s="123" t="s">
        <v>1135</v>
      </c>
      <c r="B568" s="121" t="s">
        <v>1136</v>
      </c>
      <c r="C568" s="121">
        <v>1</v>
      </c>
      <c r="D568" s="121">
        <v>0</v>
      </c>
      <c r="E568" s="124">
        <v>912048694</v>
      </c>
      <c r="F568" s="124">
        <v>1099387858</v>
      </c>
      <c r="G568" s="124">
        <v>202217844</v>
      </c>
      <c r="H568" s="124">
        <v>223224380</v>
      </c>
      <c r="I568" s="124">
        <v>535811</v>
      </c>
      <c r="J568" s="124">
        <v>113330</v>
      </c>
      <c r="K568" s="125">
        <v>0.61599999999999999</v>
      </c>
      <c r="L568" s="125">
        <v>0.38800000000000001</v>
      </c>
      <c r="M568" s="125">
        <v>0.502</v>
      </c>
      <c r="N568" s="125">
        <v>0.79</v>
      </c>
      <c r="O568" s="128">
        <v>0.90790000000000004</v>
      </c>
      <c r="P568" s="124">
        <v>1504</v>
      </c>
    </row>
    <row r="569" spans="1:16" x14ac:dyDescent="0.3">
      <c r="A569" s="123" t="s">
        <v>1137</v>
      </c>
      <c r="B569" s="121" t="s">
        <v>1138</v>
      </c>
      <c r="C569" s="121">
        <v>1</v>
      </c>
      <c r="D569" s="121">
        <v>0</v>
      </c>
      <c r="E569" s="124">
        <v>893770013</v>
      </c>
      <c r="F569" s="124">
        <v>1067350921</v>
      </c>
      <c r="G569" s="124">
        <v>169390202</v>
      </c>
      <c r="H569" s="124">
        <v>173859510</v>
      </c>
      <c r="I569" s="124">
        <v>1757276</v>
      </c>
      <c r="J569" s="124">
        <v>307571</v>
      </c>
      <c r="K569" s="125">
        <v>2.0209999999999999</v>
      </c>
      <c r="L569" s="125">
        <v>1.054</v>
      </c>
      <c r="M569" s="125">
        <v>1.5369999999999999</v>
      </c>
      <c r="N569" s="125">
        <v>0.245</v>
      </c>
      <c r="O569" s="128">
        <v>0.92049999999999998</v>
      </c>
      <c r="P569" s="124">
        <v>447</v>
      </c>
    </row>
    <row r="570" spans="1:16" x14ac:dyDescent="0.3">
      <c r="A570" s="123" t="s">
        <v>1139</v>
      </c>
      <c r="B570" s="121" t="s">
        <v>1140</v>
      </c>
      <c r="C570" s="121">
        <v>1</v>
      </c>
      <c r="D570" s="121">
        <v>0</v>
      </c>
      <c r="E570" s="124">
        <v>765224474</v>
      </c>
      <c r="F570" s="124">
        <v>870246931</v>
      </c>
      <c r="G570" s="124">
        <v>282894074</v>
      </c>
      <c r="H570" s="124">
        <v>243524828</v>
      </c>
      <c r="I570" s="124">
        <v>386270</v>
      </c>
      <c r="J570" s="124">
        <v>115032</v>
      </c>
      <c r="K570" s="125">
        <v>0.44400000000000001</v>
      </c>
      <c r="L570" s="125">
        <v>0.39400000000000002</v>
      </c>
      <c r="M570" s="125">
        <v>0.41899999999999998</v>
      </c>
      <c r="N570" s="125">
        <v>0.89700000000000002</v>
      </c>
      <c r="O570" s="128">
        <v>0.89970000000000006</v>
      </c>
      <c r="P570" s="124">
        <v>1746</v>
      </c>
    </row>
    <row r="571" spans="1:16" x14ac:dyDescent="0.3">
      <c r="A571" s="123" t="s">
        <v>1141</v>
      </c>
      <c r="B571" s="121" t="s">
        <v>1142</v>
      </c>
      <c r="C571" s="121">
        <v>1</v>
      </c>
      <c r="D571" s="121">
        <v>0</v>
      </c>
      <c r="E571" s="124">
        <v>1250796376</v>
      </c>
      <c r="F571" s="124">
        <v>1394644626</v>
      </c>
      <c r="G571" s="124">
        <v>178054311</v>
      </c>
      <c r="H571" s="124">
        <v>191811062</v>
      </c>
      <c r="I571" s="124">
        <v>1340142</v>
      </c>
      <c r="J571" s="124">
        <v>187368</v>
      </c>
      <c r="K571" s="125">
        <v>1.5409999999999999</v>
      </c>
      <c r="L571" s="125">
        <v>0.64200000000000002</v>
      </c>
      <c r="M571" s="125">
        <v>1.091</v>
      </c>
      <c r="N571" s="125">
        <v>0.375</v>
      </c>
      <c r="O571" s="128">
        <v>0.90910000000000002</v>
      </c>
      <c r="P571" s="124">
        <v>841</v>
      </c>
    </row>
    <row r="572" spans="1:16" x14ac:dyDescent="0.3">
      <c r="A572" s="123" t="s">
        <v>1143</v>
      </c>
      <c r="B572" s="121" t="s">
        <v>1144</v>
      </c>
      <c r="C572" s="121">
        <v>1</v>
      </c>
      <c r="D572" s="121">
        <v>0</v>
      </c>
      <c r="E572" s="124">
        <v>377643560</v>
      </c>
      <c r="F572" s="124">
        <v>433037012</v>
      </c>
      <c r="G572" s="124">
        <v>53247869</v>
      </c>
      <c r="H572" s="124">
        <v>52694082</v>
      </c>
      <c r="I572" s="124">
        <v>1621361</v>
      </c>
      <c r="J572" s="124">
        <v>210776</v>
      </c>
      <c r="K572" s="125">
        <v>1.865</v>
      </c>
      <c r="L572" s="125">
        <v>0.72199999999999998</v>
      </c>
      <c r="M572" s="125">
        <v>1.2929999999999999</v>
      </c>
      <c r="N572" s="125">
        <v>0.29599999999999999</v>
      </c>
      <c r="O572" s="128">
        <v>0.91549999999999998</v>
      </c>
      <c r="P572" s="124">
        <v>201</v>
      </c>
    </row>
    <row r="573" spans="1:16" x14ac:dyDescent="0.3">
      <c r="A573" s="123" t="s">
        <v>1145</v>
      </c>
      <c r="B573" s="121" t="s">
        <v>1146</v>
      </c>
      <c r="C573" s="121">
        <v>1</v>
      </c>
      <c r="D573" s="121">
        <v>0</v>
      </c>
      <c r="E573" s="124">
        <v>572128217</v>
      </c>
      <c r="F573" s="124">
        <v>660635775</v>
      </c>
      <c r="G573" s="124">
        <v>117605142</v>
      </c>
      <c r="H573" s="124">
        <v>114769177</v>
      </c>
      <c r="I573" s="124">
        <v>1311451</v>
      </c>
      <c r="J573" s="124">
        <v>244189</v>
      </c>
      <c r="K573" s="125">
        <v>1.508</v>
      </c>
      <c r="L573" s="125">
        <v>0.83699999999999997</v>
      </c>
      <c r="M573" s="125">
        <v>1.1719999999999999</v>
      </c>
      <c r="N573" s="125">
        <v>0.36</v>
      </c>
      <c r="O573" s="128">
        <v>0.91839999999999999</v>
      </c>
      <c r="P573" s="124">
        <v>382</v>
      </c>
    </row>
    <row r="574" spans="1:16" x14ac:dyDescent="0.3">
      <c r="A574" s="123" t="s">
        <v>1147</v>
      </c>
      <c r="B574" s="121" t="s">
        <v>1148</v>
      </c>
      <c r="C574" s="121">
        <v>1</v>
      </c>
      <c r="D574" s="121">
        <v>0</v>
      </c>
      <c r="E574" s="124">
        <v>2799152543</v>
      </c>
      <c r="F574" s="124">
        <v>3326503637</v>
      </c>
      <c r="G574" s="124">
        <v>610266906</v>
      </c>
      <c r="H574" s="124">
        <v>610886483</v>
      </c>
      <c r="I574" s="124">
        <v>871359</v>
      </c>
      <c r="J574" s="124">
        <v>173706</v>
      </c>
      <c r="K574" s="125">
        <v>1.002</v>
      </c>
      <c r="L574" s="125">
        <v>0.59499999999999997</v>
      </c>
      <c r="M574" s="125">
        <v>0.79800000000000004</v>
      </c>
      <c r="N574" s="125">
        <v>0.53400000000000003</v>
      </c>
      <c r="O574" s="128">
        <v>0.89080000000000004</v>
      </c>
      <c r="P574" s="124">
        <v>2695</v>
      </c>
    </row>
    <row r="575" spans="1:16" x14ac:dyDescent="0.3">
      <c r="A575" s="123" t="s">
        <v>1149</v>
      </c>
      <c r="B575" s="121" t="s">
        <v>1150</v>
      </c>
      <c r="C575" s="121">
        <v>1</v>
      </c>
      <c r="D575" s="121">
        <v>0</v>
      </c>
      <c r="E575" s="124">
        <v>1447403639</v>
      </c>
      <c r="F575" s="124">
        <v>1788863388</v>
      </c>
      <c r="G575" s="124">
        <v>320452883</v>
      </c>
      <c r="H575" s="124">
        <v>335020408</v>
      </c>
      <c r="I575" s="124">
        <v>1392541</v>
      </c>
      <c r="J575" s="124">
        <v>282045</v>
      </c>
      <c r="K575" s="125">
        <v>1.601</v>
      </c>
      <c r="L575" s="125">
        <v>0.96699999999999997</v>
      </c>
      <c r="M575" s="125">
        <v>1.2829999999999999</v>
      </c>
      <c r="N575" s="125">
        <v>0.3</v>
      </c>
      <c r="O575" s="128">
        <v>0.91149999999999998</v>
      </c>
      <c r="P575" s="124">
        <v>1036</v>
      </c>
    </row>
    <row r="576" spans="1:16" x14ac:dyDescent="0.3">
      <c r="A576" s="123" t="s">
        <v>1151</v>
      </c>
      <c r="B576" s="121" t="s">
        <v>1152</v>
      </c>
      <c r="C576" s="121">
        <v>1</v>
      </c>
      <c r="D576" s="121">
        <v>0</v>
      </c>
      <c r="E576" s="124">
        <v>512708657</v>
      </c>
      <c r="F576" s="124">
        <v>565319892</v>
      </c>
      <c r="G576" s="124">
        <v>217939278</v>
      </c>
      <c r="H576" s="124">
        <v>219263923</v>
      </c>
      <c r="I576" s="124">
        <v>336883</v>
      </c>
      <c r="J576" s="124">
        <v>136626</v>
      </c>
      <c r="K576" s="125">
        <v>0.38700000000000001</v>
      </c>
      <c r="L576" s="125">
        <v>0.46800000000000003</v>
      </c>
      <c r="M576" s="125">
        <v>0.42699999999999999</v>
      </c>
      <c r="N576" s="125">
        <v>0.88700000000000001</v>
      </c>
      <c r="O576" s="128">
        <v>0.92230000000000001</v>
      </c>
      <c r="P576" s="124">
        <v>1523</v>
      </c>
    </row>
    <row r="577" spans="1:16" x14ac:dyDescent="0.3">
      <c r="A577" s="123" t="s">
        <v>1153</v>
      </c>
      <c r="B577" s="121" t="s">
        <v>1154</v>
      </c>
      <c r="C577" s="121">
        <v>1</v>
      </c>
      <c r="D577" s="121">
        <v>0</v>
      </c>
      <c r="E577" s="124">
        <v>271211187</v>
      </c>
      <c r="F577" s="124">
        <v>293373369</v>
      </c>
      <c r="G577" s="124">
        <v>108505301</v>
      </c>
      <c r="H577" s="124">
        <v>111543204</v>
      </c>
      <c r="I577" s="124">
        <v>339293</v>
      </c>
      <c r="J577" s="124">
        <v>132240</v>
      </c>
      <c r="K577" s="125">
        <v>0.39</v>
      </c>
      <c r="L577" s="125">
        <v>0.45300000000000001</v>
      </c>
      <c r="M577" s="125">
        <v>0.42099999999999999</v>
      </c>
      <c r="N577" s="125">
        <v>0.85299999999999998</v>
      </c>
      <c r="O577" s="128">
        <v>0.93120000000000003</v>
      </c>
      <c r="P577" s="124">
        <v>680</v>
      </c>
    </row>
    <row r="578" spans="1:16" x14ac:dyDescent="0.3">
      <c r="A578" s="123" t="s">
        <v>1155</v>
      </c>
      <c r="B578" s="121" t="s">
        <v>1156</v>
      </c>
      <c r="C578" s="121">
        <v>1</v>
      </c>
      <c r="D578" s="121">
        <v>0</v>
      </c>
      <c r="E578" s="124">
        <v>411829443</v>
      </c>
      <c r="F578" s="124">
        <v>447873348</v>
      </c>
      <c r="G578" s="124">
        <v>178646118</v>
      </c>
      <c r="H578" s="124">
        <v>188876303</v>
      </c>
      <c r="I578" s="124">
        <v>377062</v>
      </c>
      <c r="J578" s="124">
        <v>161194</v>
      </c>
      <c r="K578" s="125">
        <v>0.433</v>
      </c>
      <c r="L578" s="125">
        <v>0.55200000000000005</v>
      </c>
      <c r="M578" s="125">
        <v>0.49199999999999999</v>
      </c>
      <c r="N578" s="125">
        <v>0.76500000000000001</v>
      </c>
      <c r="O578" s="128">
        <v>0.92820000000000003</v>
      </c>
      <c r="P578" s="124">
        <v>967</v>
      </c>
    </row>
    <row r="579" spans="1:16" x14ac:dyDescent="0.3">
      <c r="A579" s="123" t="s">
        <v>1157</v>
      </c>
      <c r="B579" s="121" t="s">
        <v>1158</v>
      </c>
      <c r="C579" s="121">
        <v>1</v>
      </c>
      <c r="D579" s="121">
        <v>0</v>
      </c>
      <c r="E579" s="124">
        <v>906457109</v>
      </c>
      <c r="F579" s="124">
        <v>1000286479</v>
      </c>
      <c r="G579" s="124">
        <v>371398967</v>
      </c>
      <c r="H579" s="124">
        <v>406230042</v>
      </c>
      <c r="I579" s="124">
        <v>410405</v>
      </c>
      <c r="J579" s="124">
        <v>167376</v>
      </c>
      <c r="K579" s="125">
        <v>0.47199999999999998</v>
      </c>
      <c r="L579" s="125">
        <v>0.57299999999999995</v>
      </c>
      <c r="M579" s="125">
        <v>0.52200000000000002</v>
      </c>
      <c r="N579" s="125">
        <v>0.72799999999999998</v>
      </c>
      <c r="O579" s="128">
        <v>0.94720000000000004</v>
      </c>
      <c r="P579" s="124">
        <v>1901</v>
      </c>
    </row>
    <row r="580" spans="1:16" x14ac:dyDescent="0.3">
      <c r="A580" s="123" t="s">
        <v>1159</v>
      </c>
      <c r="B580" s="121" t="s">
        <v>1160</v>
      </c>
      <c r="C580" s="121">
        <v>1</v>
      </c>
      <c r="D580" s="121">
        <v>0</v>
      </c>
      <c r="E580" s="124">
        <v>411310599</v>
      </c>
      <c r="F580" s="124">
        <v>435072357</v>
      </c>
      <c r="G580" s="124">
        <v>141377010</v>
      </c>
      <c r="H580" s="124">
        <v>135363658</v>
      </c>
      <c r="I580" s="124">
        <v>456025</v>
      </c>
      <c r="J580" s="124">
        <v>145866</v>
      </c>
      <c r="K580" s="125">
        <v>0.52400000000000002</v>
      </c>
      <c r="L580" s="125">
        <v>0.5</v>
      </c>
      <c r="M580" s="125">
        <v>0.51200000000000001</v>
      </c>
      <c r="N580" s="125">
        <v>0.74099999999999999</v>
      </c>
      <c r="O580" s="128">
        <v>0.92679999999999996</v>
      </c>
      <c r="P580" s="124">
        <v>764</v>
      </c>
    </row>
    <row r="581" spans="1:16" x14ac:dyDescent="0.3">
      <c r="A581" s="123" t="s">
        <v>1161</v>
      </c>
      <c r="B581" s="121" t="s">
        <v>1162</v>
      </c>
      <c r="C581" s="121">
        <v>1</v>
      </c>
      <c r="D581" s="121">
        <v>0</v>
      </c>
      <c r="E581" s="124">
        <v>335648074</v>
      </c>
      <c r="F581" s="124">
        <v>364985245</v>
      </c>
      <c r="G581" s="124">
        <v>117307530</v>
      </c>
      <c r="H581" s="124">
        <v>123243208</v>
      </c>
      <c r="I581" s="124">
        <v>369532</v>
      </c>
      <c r="J581" s="124">
        <v>126872</v>
      </c>
      <c r="K581" s="125">
        <v>0.42499999999999999</v>
      </c>
      <c r="L581" s="125">
        <v>0.435</v>
      </c>
      <c r="M581" s="125">
        <v>0.42899999999999999</v>
      </c>
      <c r="N581" s="125">
        <v>0.88500000000000001</v>
      </c>
      <c r="O581" s="128">
        <v>0.93630000000000002</v>
      </c>
      <c r="P581" s="124">
        <v>875</v>
      </c>
    </row>
    <row r="582" spans="1:16" x14ac:dyDescent="0.3">
      <c r="A582" s="123" t="s">
        <v>1163</v>
      </c>
      <c r="B582" s="121" t="s">
        <v>1164</v>
      </c>
      <c r="C582" s="121">
        <v>1</v>
      </c>
      <c r="D582" s="121">
        <v>0</v>
      </c>
      <c r="E582" s="124">
        <v>886533512</v>
      </c>
      <c r="F582" s="124">
        <v>934148532</v>
      </c>
      <c r="G582" s="124">
        <v>327181887</v>
      </c>
      <c r="H582" s="124">
        <v>335144808</v>
      </c>
      <c r="I582" s="124">
        <v>577261</v>
      </c>
      <c r="J582" s="124">
        <v>209995</v>
      </c>
      <c r="K582" s="125">
        <v>0.66400000000000003</v>
      </c>
      <c r="L582" s="125">
        <v>0.72</v>
      </c>
      <c r="M582" s="125">
        <v>0.69199999999999995</v>
      </c>
      <c r="N582" s="125">
        <v>0.57399999999999995</v>
      </c>
      <c r="O582" s="128">
        <v>0.93420000000000003</v>
      </c>
      <c r="P582" s="124">
        <v>1262</v>
      </c>
    </row>
    <row r="583" spans="1:16" x14ac:dyDescent="0.3">
      <c r="A583" s="123" t="s">
        <v>1165</v>
      </c>
      <c r="B583" s="121" t="s">
        <v>1166</v>
      </c>
      <c r="C583" s="121">
        <v>1</v>
      </c>
      <c r="D583" s="121">
        <v>0</v>
      </c>
      <c r="E583" s="124">
        <v>344134864</v>
      </c>
      <c r="F583" s="124">
        <v>359407940</v>
      </c>
      <c r="G583" s="124">
        <v>136914028</v>
      </c>
      <c r="H583" s="124">
        <v>145902134</v>
      </c>
      <c r="I583" s="124">
        <v>402024</v>
      </c>
      <c r="J583" s="124">
        <v>161609</v>
      </c>
      <c r="K583" s="125">
        <v>0.46200000000000002</v>
      </c>
      <c r="L583" s="125">
        <v>0.55400000000000005</v>
      </c>
      <c r="M583" s="125">
        <v>0.50800000000000001</v>
      </c>
      <c r="N583" s="125">
        <v>0.746</v>
      </c>
      <c r="O583" s="128">
        <v>0.94510000000000005</v>
      </c>
      <c r="P583" s="124">
        <v>722</v>
      </c>
    </row>
    <row r="584" spans="1:16" x14ac:dyDescent="0.3">
      <c r="A584" s="123" t="s">
        <v>1167</v>
      </c>
      <c r="B584" s="121" t="s">
        <v>1168</v>
      </c>
      <c r="C584" s="121">
        <v>1</v>
      </c>
      <c r="D584" s="121">
        <v>0</v>
      </c>
      <c r="E584" s="124">
        <v>5671520930</v>
      </c>
      <c r="F584" s="124">
        <v>6153044943</v>
      </c>
      <c r="G584" s="124">
        <v>2093694875</v>
      </c>
      <c r="H584" s="124">
        <v>1882882434</v>
      </c>
      <c r="I584" s="124">
        <v>1002591</v>
      </c>
      <c r="J584" s="124">
        <v>319294</v>
      </c>
      <c r="K584" s="125">
        <v>1.153</v>
      </c>
      <c r="L584" s="125">
        <v>1.0940000000000001</v>
      </c>
      <c r="M584" s="125">
        <v>1.123</v>
      </c>
      <c r="N584" s="125">
        <v>0.36299999999999999</v>
      </c>
      <c r="O584" s="128">
        <v>0.92220000000000002</v>
      </c>
      <c r="P584" s="124">
        <v>4978</v>
      </c>
    </row>
    <row r="585" spans="1:16" x14ac:dyDescent="0.3">
      <c r="A585" s="123" t="s">
        <v>1169</v>
      </c>
      <c r="B585" s="121" t="s">
        <v>1170</v>
      </c>
      <c r="C585" s="121">
        <v>1</v>
      </c>
      <c r="D585" s="121">
        <v>0</v>
      </c>
      <c r="E585" s="124">
        <v>1012383172</v>
      </c>
      <c r="F585" s="124">
        <v>1086219536</v>
      </c>
      <c r="G585" s="124">
        <v>399592636</v>
      </c>
      <c r="H585" s="124">
        <v>382649389</v>
      </c>
      <c r="I585" s="124">
        <v>819126</v>
      </c>
      <c r="J585" s="124">
        <v>298711</v>
      </c>
      <c r="K585" s="125">
        <v>0.94199999999999995</v>
      </c>
      <c r="L585" s="125">
        <v>1.024</v>
      </c>
      <c r="M585" s="125">
        <v>0.98299999999999998</v>
      </c>
      <c r="N585" s="125">
        <v>0.41699999999999998</v>
      </c>
      <c r="O585" s="128">
        <v>0.94420000000000004</v>
      </c>
      <c r="P585" s="124">
        <v>1120</v>
      </c>
    </row>
    <row r="586" spans="1:16" x14ac:dyDescent="0.3">
      <c r="A586" s="123" t="s">
        <v>1171</v>
      </c>
      <c r="B586" s="121" t="s">
        <v>1172</v>
      </c>
      <c r="C586" s="121">
        <v>1</v>
      </c>
      <c r="D586" s="121">
        <v>0</v>
      </c>
      <c r="E586" s="124">
        <v>348203519</v>
      </c>
      <c r="F586" s="124">
        <v>387195409</v>
      </c>
      <c r="G586" s="124">
        <v>127375089</v>
      </c>
      <c r="H586" s="124">
        <v>127935762</v>
      </c>
      <c r="I586" s="124">
        <v>452274</v>
      </c>
      <c r="J586" s="124">
        <v>157017</v>
      </c>
      <c r="K586" s="125">
        <v>0.52</v>
      </c>
      <c r="L586" s="125">
        <v>0.53800000000000003</v>
      </c>
      <c r="M586" s="125">
        <v>0.52900000000000003</v>
      </c>
      <c r="N586" s="125">
        <v>0.75600000000000001</v>
      </c>
      <c r="O586" s="128">
        <v>0.92630000000000001</v>
      </c>
      <c r="P586" s="124">
        <v>660</v>
      </c>
    </row>
    <row r="587" spans="1:16" x14ac:dyDescent="0.3">
      <c r="A587" s="123" t="s">
        <v>1173</v>
      </c>
      <c r="B587" s="121" t="s">
        <v>1174</v>
      </c>
      <c r="C587" s="121">
        <v>1</v>
      </c>
      <c r="D587" s="121">
        <v>0</v>
      </c>
      <c r="E587" s="124">
        <v>672543478</v>
      </c>
      <c r="F587" s="124">
        <v>751948575</v>
      </c>
      <c r="G587" s="124">
        <v>237004450</v>
      </c>
      <c r="H587" s="124">
        <v>229601239</v>
      </c>
      <c r="I587" s="124">
        <v>638785</v>
      </c>
      <c r="J587" s="124">
        <v>205920</v>
      </c>
      <c r="K587" s="125">
        <v>0.73399999999999999</v>
      </c>
      <c r="L587" s="125">
        <v>0.70599999999999996</v>
      </c>
      <c r="M587" s="125">
        <v>0.72</v>
      </c>
      <c r="N587" s="125">
        <v>0.55700000000000005</v>
      </c>
      <c r="O587" s="128">
        <v>0.92700000000000005</v>
      </c>
      <c r="P587" s="124">
        <v>928</v>
      </c>
    </row>
    <row r="588" spans="1:16" x14ac:dyDescent="0.3">
      <c r="A588" s="123" t="s">
        <v>1175</v>
      </c>
      <c r="B588" s="121" t="s">
        <v>1176</v>
      </c>
      <c r="C588" s="121">
        <v>1</v>
      </c>
      <c r="D588" s="121">
        <v>0</v>
      </c>
      <c r="E588" s="124">
        <v>5345614571</v>
      </c>
      <c r="F588" s="124">
        <v>6325774537</v>
      </c>
      <c r="G588" s="124">
        <v>1642333124</v>
      </c>
      <c r="H588" s="124">
        <v>1702387212</v>
      </c>
      <c r="I588" s="124">
        <v>783735</v>
      </c>
      <c r="J588" s="124">
        <v>224598</v>
      </c>
      <c r="K588" s="125">
        <v>0.90100000000000002</v>
      </c>
      <c r="L588" s="125">
        <v>0.77</v>
      </c>
      <c r="M588" s="125">
        <v>0.83499999999999996</v>
      </c>
      <c r="N588" s="125">
        <v>0.51</v>
      </c>
      <c r="O588" s="128">
        <v>0.91830000000000001</v>
      </c>
      <c r="P588" s="124">
        <v>5890</v>
      </c>
    </row>
    <row r="589" spans="1:16" x14ac:dyDescent="0.3">
      <c r="A589" s="123" t="s">
        <v>1177</v>
      </c>
      <c r="B589" s="121" t="s">
        <v>1178</v>
      </c>
      <c r="C589" s="121">
        <v>1</v>
      </c>
      <c r="D589" s="121">
        <v>0</v>
      </c>
      <c r="E589" s="124">
        <v>1345858805</v>
      </c>
      <c r="F589" s="124">
        <v>1595313082</v>
      </c>
      <c r="G589" s="124">
        <v>482044690</v>
      </c>
      <c r="H589" s="124">
        <v>489022329</v>
      </c>
      <c r="I589" s="124">
        <v>743095</v>
      </c>
      <c r="J589" s="124">
        <v>245342</v>
      </c>
      <c r="K589" s="125">
        <v>0.85399999999999998</v>
      </c>
      <c r="L589" s="125">
        <v>0.84099999999999997</v>
      </c>
      <c r="M589" s="125">
        <v>0.84699999999999998</v>
      </c>
      <c r="N589" s="125">
        <v>0.47899999999999998</v>
      </c>
      <c r="O589" s="128">
        <v>0.92559999999999998</v>
      </c>
      <c r="P589" s="124">
        <v>1529</v>
      </c>
    </row>
    <row r="590" spans="1:16" x14ac:dyDescent="0.3">
      <c r="A590" s="123" t="s">
        <v>1179</v>
      </c>
      <c r="B590" s="121" t="s">
        <v>1180</v>
      </c>
      <c r="C590" s="121">
        <v>1</v>
      </c>
      <c r="D590" s="121">
        <v>0</v>
      </c>
      <c r="E590" s="124">
        <v>2379635356</v>
      </c>
      <c r="F590" s="124">
        <v>3225284369</v>
      </c>
      <c r="G590" s="124">
        <v>797257788</v>
      </c>
      <c r="H590" s="124">
        <v>734785682</v>
      </c>
      <c r="I590" s="124">
        <v>1355154</v>
      </c>
      <c r="J590" s="124">
        <v>355312</v>
      </c>
      <c r="K590" s="125">
        <v>1.5580000000000001</v>
      </c>
      <c r="L590" s="125">
        <v>1.218</v>
      </c>
      <c r="M590" s="125">
        <v>1.3879999999999999</v>
      </c>
      <c r="N590" s="125">
        <v>0.27</v>
      </c>
      <c r="O590" s="128">
        <v>0.92079999999999995</v>
      </c>
      <c r="P590" s="124">
        <v>1705</v>
      </c>
    </row>
    <row r="591" spans="1:16" x14ac:dyDescent="0.3">
      <c r="A591" s="123" t="s">
        <v>1181</v>
      </c>
      <c r="B591" s="121" t="s">
        <v>1182</v>
      </c>
      <c r="C591" s="121">
        <v>1</v>
      </c>
      <c r="D591" s="121">
        <v>0</v>
      </c>
      <c r="E591" s="124">
        <v>1413211162</v>
      </c>
      <c r="F591" s="124">
        <v>1690399675</v>
      </c>
      <c r="G591" s="124">
        <v>534384170</v>
      </c>
      <c r="H591" s="124">
        <v>574889584</v>
      </c>
      <c r="I591" s="124">
        <v>667443</v>
      </c>
      <c r="J591" s="124">
        <v>238553</v>
      </c>
      <c r="K591" s="125">
        <v>0.76700000000000002</v>
      </c>
      <c r="L591" s="125">
        <v>0.81799999999999995</v>
      </c>
      <c r="M591" s="125">
        <v>0.79200000000000004</v>
      </c>
      <c r="N591" s="125">
        <v>0.51300000000000001</v>
      </c>
      <c r="O591" s="128">
        <v>0.9274</v>
      </c>
      <c r="P591" s="124">
        <v>1859</v>
      </c>
    </row>
    <row r="592" spans="1:16" x14ac:dyDescent="0.3">
      <c r="A592" s="123" t="s">
        <v>1183</v>
      </c>
      <c r="B592" s="121" t="s">
        <v>1184</v>
      </c>
      <c r="C592" s="121">
        <v>1</v>
      </c>
      <c r="D592" s="121">
        <v>0</v>
      </c>
      <c r="E592" s="124">
        <v>2271146453</v>
      </c>
      <c r="F592" s="124">
        <v>2689115065</v>
      </c>
      <c r="G592" s="124">
        <v>832382126</v>
      </c>
      <c r="H592" s="124">
        <v>784310439</v>
      </c>
      <c r="I592" s="124">
        <v>1067181</v>
      </c>
      <c r="J592" s="124">
        <v>337482</v>
      </c>
      <c r="K592" s="125">
        <v>1.2270000000000001</v>
      </c>
      <c r="L592" s="125">
        <v>1.157</v>
      </c>
      <c r="M592" s="125">
        <v>1.1910000000000001</v>
      </c>
      <c r="N592" s="125">
        <v>0.33600000000000002</v>
      </c>
      <c r="O592" s="128">
        <v>0.95109999999999995</v>
      </c>
      <c r="P592" s="124">
        <v>1765</v>
      </c>
    </row>
    <row r="593" spans="1:16" x14ac:dyDescent="0.3">
      <c r="A593" s="123" t="s">
        <v>1185</v>
      </c>
      <c r="B593" s="121" t="s">
        <v>1186</v>
      </c>
      <c r="C593" s="121">
        <v>1</v>
      </c>
      <c r="D593" s="121">
        <v>0</v>
      </c>
      <c r="E593" s="124">
        <v>4047832383</v>
      </c>
      <c r="F593" s="124">
        <v>5043672893</v>
      </c>
      <c r="G593" s="124">
        <v>808396221</v>
      </c>
      <c r="H593" s="124">
        <v>796215584</v>
      </c>
      <c r="I593" s="124">
        <v>3291638</v>
      </c>
      <c r="J593" s="124">
        <v>576550</v>
      </c>
      <c r="K593" s="125">
        <v>3.786</v>
      </c>
      <c r="L593" s="125">
        <v>1.9770000000000001</v>
      </c>
      <c r="M593" s="125">
        <v>2.8809999999999998</v>
      </c>
      <c r="N593" s="125">
        <v>1.2E-2</v>
      </c>
      <c r="O593" s="128">
        <v>0.9163</v>
      </c>
      <c r="P593" s="124">
        <v>1072</v>
      </c>
    </row>
    <row r="594" spans="1:16" x14ac:dyDescent="0.3">
      <c r="A594" s="123" t="s">
        <v>1187</v>
      </c>
      <c r="B594" s="121" t="s">
        <v>1188</v>
      </c>
      <c r="C594" s="121">
        <v>1</v>
      </c>
      <c r="D594" s="121">
        <v>0</v>
      </c>
      <c r="E594" s="124">
        <v>2271955002</v>
      </c>
      <c r="F594" s="124">
        <v>2711833317</v>
      </c>
      <c r="G594" s="124">
        <v>742409777</v>
      </c>
      <c r="H594" s="124">
        <v>729762845</v>
      </c>
      <c r="I594" s="124">
        <v>910447</v>
      </c>
      <c r="J594" s="124">
        <v>266628</v>
      </c>
      <c r="K594" s="125">
        <v>1.0469999999999999</v>
      </c>
      <c r="L594" s="125">
        <v>0.91400000000000003</v>
      </c>
      <c r="M594" s="125">
        <v>0.98</v>
      </c>
      <c r="N594" s="125">
        <v>0.41799999999999998</v>
      </c>
      <c r="O594" s="128">
        <v>0.91439999999999999</v>
      </c>
      <c r="P594" s="124">
        <v>2290</v>
      </c>
    </row>
    <row r="595" spans="1:16" x14ac:dyDescent="0.3">
      <c r="A595" s="123" t="s">
        <v>1189</v>
      </c>
      <c r="B595" s="121" t="s">
        <v>1190</v>
      </c>
      <c r="C595" s="121">
        <v>1</v>
      </c>
      <c r="D595" s="121">
        <v>0</v>
      </c>
      <c r="E595" s="124">
        <v>1904962649</v>
      </c>
      <c r="F595" s="124">
        <v>2322567450</v>
      </c>
      <c r="G595" s="124">
        <v>738119262</v>
      </c>
      <c r="H595" s="124">
        <v>776895971</v>
      </c>
      <c r="I595" s="124">
        <v>619327</v>
      </c>
      <c r="J595" s="124">
        <v>221947</v>
      </c>
      <c r="K595" s="125">
        <v>0.71199999999999997</v>
      </c>
      <c r="L595" s="125">
        <v>0.76100000000000001</v>
      </c>
      <c r="M595" s="125">
        <v>0.73599999999999999</v>
      </c>
      <c r="N595" s="125">
        <v>0.54700000000000004</v>
      </c>
      <c r="O595" s="128">
        <v>0.92249999999999999</v>
      </c>
      <c r="P595" s="124">
        <v>2770</v>
      </c>
    </row>
    <row r="596" spans="1:16" x14ac:dyDescent="0.3">
      <c r="A596" s="123" t="s">
        <v>1191</v>
      </c>
      <c r="B596" s="121" t="s">
        <v>1192</v>
      </c>
      <c r="C596" s="121">
        <v>1</v>
      </c>
      <c r="D596" s="121">
        <v>0</v>
      </c>
      <c r="E596" s="124">
        <v>1247315146</v>
      </c>
      <c r="F596" s="124">
        <v>1455992503</v>
      </c>
      <c r="G596" s="124">
        <v>248304369</v>
      </c>
      <c r="H596" s="124">
        <v>260228841</v>
      </c>
      <c r="I596" s="124">
        <v>798849</v>
      </c>
      <c r="J596" s="124">
        <v>150275</v>
      </c>
      <c r="K596" s="125">
        <v>0.91800000000000004</v>
      </c>
      <c r="L596" s="125">
        <v>0.51500000000000001</v>
      </c>
      <c r="M596" s="125">
        <v>0.71599999999999997</v>
      </c>
      <c r="N596" s="125">
        <v>0.58599999999999997</v>
      </c>
      <c r="O596" s="128">
        <v>0.88029999999999997</v>
      </c>
      <c r="P596" s="124">
        <v>1397</v>
      </c>
    </row>
    <row r="597" spans="1:16" x14ac:dyDescent="0.3">
      <c r="A597" s="123" t="s">
        <v>1193</v>
      </c>
      <c r="B597" s="121" t="s">
        <v>1194</v>
      </c>
      <c r="C597" s="121">
        <v>1</v>
      </c>
      <c r="D597" s="121">
        <v>0</v>
      </c>
      <c r="E597" s="124">
        <v>1688453406</v>
      </c>
      <c r="F597" s="124">
        <v>1889722853</v>
      </c>
      <c r="G597" s="124">
        <v>91165070</v>
      </c>
      <c r="H597" s="124">
        <v>85525305</v>
      </c>
      <c r="I597" s="124">
        <v>13657161</v>
      </c>
      <c r="J597" s="124">
        <v>652864</v>
      </c>
      <c r="K597" s="125">
        <v>15.71</v>
      </c>
      <c r="L597" s="125">
        <v>2.238</v>
      </c>
      <c r="M597" s="125">
        <v>8.9740000000000002</v>
      </c>
      <c r="N597" s="125">
        <v>0</v>
      </c>
      <c r="O597" s="128">
        <v>0.9395</v>
      </c>
      <c r="P597" s="124">
        <v>164</v>
      </c>
    </row>
    <row r="598" spans="1:16" x14ac:dyDescent="0.3">
      <c r="A598" s="123" t="s">
        <v>1195</v>
      </c>
      <c r="B598" s="121" t="s">
        <v>1196</v>
      </c>
      <c r="C598" s="121">
        <v>1</v>
      </c>
      <c r="D598" s="121">
        <v>0</v>
      </c>
      <c r="E598" s="124">
        <v>1404642811</v>
      </c>
      <c r="F598" s="124">
        <v>1586634095</v>
      </c>
      <c r="G598" s="124">
        <v>121027675</v>
      </c>
      <c r="H598" s="124">
        <v>125161499</v>
      </c>
      <c r="I598" s="124">
        <v>2719342</v>
      </c>
      <c r="J598" s="124">
        <v>223808</v>
      </c>
      <c r="K598" s="125">
        <v>3.1280000000000001</v>
      </c>
      <c r="L598" s="125">
        <v>0.76700000000000002</v>
      </c>
      <c r="M598" s="125">
        <v>1.9470000000000001</v>
      </c>
      <c r="N598" s="125">
        <v>0.17399999999999999</v>
      </c>
      <c r="O598" s="128">
        <v>0.93420000000000003</v>
      </c>
      <c r="P598" s="124">
        <v>459</v>
      </c>
    </row>
    <row r="599" spans="1:16" x14ac:dyDescent="0.3">
      <c r="A599" s="123" t="s">
        <v>1197</v>
      </c>
      <c r="B599" s="121" t="s">
        <v>1198</v>
      </c>
      <c r="C599" s="121">
        <v>1</v>
      </c>
      <c r="D599" s="121">
        <v>0</v>
      </c>
      <c r="E599" s="124">
        <v>1208591188</v>
      </c>
      <c r="F599" s="124">
        <v>1462474782</v>
      </c>
      <c r="G599" s="124">
        <v>433774461</v>
      </c>
      <c r="H599" s="124">
        <v>456457910</v>
      </c>
      <c r="I599" s="124">
        <v>565185</v>
      </c>
      <c r="J599" s="124">
        <v>188369</v>
      </c>
      <c r="K599" s="125">
        <v>0.65</v>
      </c>
      <c r="L599" s="125">
        <v>0.64500000000000002</v>
      </c>
      <c r="M599" s="125">
        <v>0.64700000000000002</v>
      </c>
      <c r="N599" s="125">
        <v>0.60199999999999998</v>
      </c>
      <c r="O599" s="128">
        <v>0.92420000000000002</v>
      </c>
      <c r="P599" s="124">
        <v>1945</v>
      </c>
    </row>
    <row r="600" spans="1:16" x14ac:dyDescent="0.3">
      <c r="A600" s="123" t="s">
        <v>1199</v>
      </c>
      <c r="B600" s="121" t="s">
        <v>1200</v>
      </c>
      <c r="C600" s="121">
        <v>1</v>
      </c>
      <c r="D600" s="121">
        <v>0</v>
      </c>
      <c r="E600" s="124">
        <v>519415334</v>
      </c>
      <c r="F600" s="124">
        <v>634326578</v>
      </c>
      <c r="G600" s="124">
        <v>55887450</v>
      </c>
      <c r="H600" s="124">
        <v>56631700</v>
      </c>
      <c r="I600" s="124">
        <v>1872957</v>
      </c>
      <c r="J600" s="124">
        <v>182660</v>
      </c>
      <c r="K600" s="125">
        <v>2.1539999999999999</v>
      </c>
      <c r="L600" s="125">
        <v>0.626</v>
      </c>
      <c r="M600" s="125">
        <v>1.39</v>
      </c>
      <c r="N600" s="125">
        <v>0.27</v>
      </c>
      <c r="O600" s="128">
        <v>0.92030000000000001</v>
      </c>
      <c r="P600" s="124">
        <v>247</v>
      </c>
    </row>
    <row r="601" spans="1:16" x14ac:dyDescent="0.3">
      <c r="A601" s="123" t="s">
        <v>1201</v>
      </c>
      <c r="B601" s="121" t="s">
        <v>1202</v>
      </c>
      <c r="C601" s="121">
        <v>1</v>
      </c>
      <c r="D601" s="121">
        <v>0</v>
      </c>
      <c r="E601" s="124">
        <v>3277245282</v>
      </c>
      <c r="F601" s="124">
        <v>3732355406</v>
      </c>
      <c r="G601" s="124">
        <v>373922416</v>
      </c>
      <c r="H601" s="124">
        <v>394138234</v>
      </c>
      <c r="I601" s="124">
        <v>4888145</v>
      </c>
      <c r="J601" s="124">
        <v>535607</v>
      </c>
      <c r="K601" s="125">
        <v>5.6230000000000002</v>
      </c>
      <c r="L601" s="125">
        <v>1.8360000000000001</v>
      </c>
      <c r="M601" s="125">
        <v>3.7290000000000001</v>
      </c>
      <c r="N601" s="125">
        <v>0</v>
      </c>
      <c r="O601" s="128">
        <v>0.95150000000000001</v>
      </c>
      <c r="P601" s="124">
        <v>611</v>
      </c>
    </row>
    <row r="602" spans="1:16" x14ac:dyDescent="0.3">
      <c r="A602" s="123" t="s">
        <v>1203</v>
      </c>
      <c r="B602" s="121" t="s">
        <v>1204</v>
      </c>
      <c r="C602" s="121">
        <v>1</v>
      </c>
      <c r="D602" s="121">
        <v>0</v>
      </c>
      <c r="E602" s="124">
        <v>1107283645</v>
      </c>
      <c r="F602" s="124">
        <v>1260335136</v>
      </c>
      <c r="G602" s="124">
        <v>152796193</v>
      </c>
      <c r="H602" s="124">
        <v>156245381</v>
      </c>
      <c r="I602" s="124">
        <v>1504205</v>
      </c>
      <c r="J602" s="124">
        <v>196341</v>
      </c>
      <c r="K602" s="125">
        <v>1.73</v>
      </c>
      <c r="L602" s="125">
        <v>0.67300000000000004</v>
      </c>
      <c r="M602" s="125">
        <v>1.2010000000000001</v>
      </c>
      <c r="N602" s="125">
        <v>0.33200000000000002</v>
      </c>
      <c r="O602" s="128">
        <v>0.92830000000000001</v>
      </c>
      <c r="P602" s="124">
        <v>621</v>
      </c>
    </row>
    <row r="603" spans="1:16" x14ac:dyDescent="0.3">
      <c r="A603" s="123" t="s">
        <v>1205</v>
      </c>
      <c r="B603" s="121" t="s">
        <v>1206</v>
      </c>
      <c r="C603" s="121">
        <v>1</v>
      </c>
      <c r="D603" s="121">
        <v>0</v>
      </c>
      <c r="E603" s="124">
        <v>2343127015</v>
      </c>
      <c r="F603" s="124">
        <v>2603819968</v>
      </c>
      <c r="G603" s="124">
        <v>857140128</v>
      </c>
      <c r="H603" s="124">
        <v>837957156</v>
      </c>
      <c r="I603" s="124">
        <v>675627</v>
      </c>
      <c r="J603" s="124">
        <v>228887</v>
      </c>
      <c r="K603" s="125">
        <v>0.77700000000000002</v>
      </c>
      <c r="L603" s="125">
        <v>0.78400000000000003</v>
      </c>
      <c r="M603" s="125">
        <v>0.78</v>
      </c>
      <c r="N603" s="125">
        <v>0.52</v>
      </c>
      <c r="O603" s="128">
        <v>0.93430000000000002</v>
      </c>
      <c r="P603" s="124">
        <v>2996</v>
      </c>
    </row>
    <row r="604" spans="1:16" x14ac:dyDescent="0.3">
      <c r="A604" s="123" t="s">
        <v>1207</v>
      </c>
      <c r="B604" s="121" t="s">
        <v>1208</v>
      </c>
      <c r="C604" s="121">
        <v>1</v>
      </c>
      <c r="D604" s="121">
        <v>0</v>
      </c>
      <c r="E604" s="124">
        <v>212856616</v>
      </c>
      <c r="F604" s="124">
        <v>247596580</v>
      </c>
      <c r="G604" s="124">
        <v>40656085</v>
      </c>
      <c r="H604" s="124">
        <v>42140671</v>
      </c>
      <c r="I604" s="124">
        <v>675151</v>
      </c>
      <c r="J604" s="124">
        <v>121402</v>
      </c>
      <c r="K604" s="125">
        <v>0.77600000000000002</v>
      </c>
      <c r="L604" s="125">
        <v>0.41599999999999998</v>
      </c>
      <c r="M604" s="125">
        <v>0.59599999999999997</v>
      </c>
      <c r="N604" s="125">
        <v>0.66800000000000004</v>
      </c>
      <c r="O604" s="128">
        <v>0.93859999999999999</v>
      </c>
      <c r="P604" s="124">
        <v>147</v>
      </c>
    </row>
    <row r="605" spans="1:16" x14ac:dyDescent="0.3">
      <c r="A605" s="123" t="s">
        <v>1209</v>
      </c>
      <c r="B605" s="121" t="s">
        <v>1210</v>
      </c>
      <c r="C605" s="121">
        <v>1</v>
      </c>
      <c r="D605" s="121">
        <v>0</v>
      </c>
      <c r="E605" s="124">
        <v>615360813</v>
      </c>
      <c r="F605" s="124">
        <v>646206273</v>
      </c>
      <c r="G605" s="124">
        <v>124534186</v>
      </c>
      <c r="H605" s="124">
        <v>126040782</v>
      </c>
      <c r="I605" s="124">
        <v>855879</v>
      </c>
      <c r="J605" s="124">
        <v>169996</v>
      </c>
      <c r="K605" s="125">
        <v>0.98399999999999999</v>
      </c>
      <c r="L605" s="125">
        <v>0.58199999999999996</v>
      </c>
      <c r="M605" s="125">
        <v>0.78300000000000003</v>
      </c>
      <c r="N605" s="125">
        <v>0.54300000000000004</v>
      </c>
      <c r="O605" s="128">
        <v>0.90659999999999996</v>
      </c>
      <c r="P605" s="124">
        <v>621</v>
      </c>
    </row>
    <row r="606" spans="1:16" x14ac:dyDescent="0.3">
      <c r="A606" s="123" t="s">
        <v>1211</v>
      </c>
      <c r="B606" s="121" t="s">
        <v>1212</v>
      </c>
      <c r="C606" s="121">
        <v>1</v>
      </c>
      <c r="D606" s="121">
        <v>0</v>
      </c>
      <c r="E606" s="124">
        <v>339955317</v>
      </c>
      <c r="F606" s="124">
        <v>372373276</v>
      </c>
      <c r="G606" s="124">
        <v>101359108</v>
      </c>
      <c r="H606" s="124">
        <v>99315952</v>
      </c>
      <c r="I606" s="124">
        <v>625947</v>
      </c>
      <c r="J606" s="124">
        <v>174544</v>
      </c>
      <c r="K606" s="125">
        <v>0.72</v>
      </c>
      <c r="L606" s="125">
        <v>0.59799999999999998</v>
      </c>
      <c r="M606" s="125">
        <v>0.65900000000000003</v>
      </c>
      <c r="N606" s="125">
        <v>0.59499999999999997</v>
      </c>
      <c r="O606" s="128">
        <v>0.93220000000000003</v>
      </c>
      <c r="P606" s="124">
        <v>484</v>
      </c>
    </row>
    <row r="607" spans="1:16" x14ac:dyDescent="0.3">
      <c r="A607" s="123" t="s">
        <v>1213</v>
      </c>
      <c r="B607" s="121" t="s">
        <v>1214</v>
      </c>
      <c r="C607" s="121">
        <v>1</v>
      </c>
      <c r="D607" s="121">
        <v>0</v>
      </c>
      <c r="E607" s="124">
        <v>400457862</v>
      </c>
      <c r="F607" s="124">
        <v>490044475</v>
      </c>
      <c r="G607" s="124">
        <v>85755964</v>
      </c>
      <c r="H607" s="124">
        <v>87006498</v>
      </c>
      <c r="I607" s="124">
        <v>846485</v>
      </c>
      <c r="J607" s="124">
        <v>164222</v>
      </c>
      <c r="K607" s="125">
        <v>0.97299999999999998</v>
      </c>
      <c r="L607" s="125">
        <v>0.56299999999999994</v>
      </c>
      <c r="M607" s="125">
        <v>0.76700000000000002</v>
      </c>
      <c r="N607" s="125">
        <v>0.52800000000000002</v>
      </c>
      <c r="O607" s="128">
        <v>0.92079999999999995</v>
      </c>
      <c r="P607" s="124">
        <v>430</v>
      </c>
    </row>
    <row r="608" spans="1:16" x14ac:dyDescent="0.3">
      <c r="A608" s="123" t="s">
        <v>1215</v>
      </c>
      <c r="B608" s="121" t="s">
        <v>1216</v>
      </c>
      <c r="C608" s="121">
        <v>1</v>
      </c>
      <c r="D608" s="121">
        <v>1</v>
      </c>
      <c r="E608" s="124">
        <v>166138219</v>
      </c>
      <c r="F608" s="124">
        <v>192458907</v>
      </c>
      <c r="G608" s="124">
        <v>67937834</v>
      </c>
      <c r="H608" s="124">
        <v>69169031</v>
      </c>
      <c r="I608" s="124">
        <v>412180</v>
      </c>
      <c r="J608" s="124">
        <v>157594</v>
      </c>
      <c r="K608" s="125">
        <v>0.47399999999999998</v>
      </c>
      <c r="L608" s="125">
        <v>0.54</v>
      </c>
      <c r="M608" s="125">
        <v>0.50700000000000001</v>
      </c>
      <c r="N608" s="125">
        <v>0.78400000000000003</v>
      </c>
      <c r="O608" s="128">
        <v>0.91959999999999997</v>
      </c>
      <c r="P608" s="124">
        <v>366</v>
      </c>
    </row>
    <row r="609" spans="1:16" x14ac:dyDescent="0.3">
      <c r="A609" s="123" t="s">
        <v>1217</v>
      </c>
      <c r="B609" s="121" t="s">
        <v>1218</v>
      </c>
      <c r="C609" s="121">
        <v>1</v>
      </c>
      <c r="D609" s="121">
        <v>0</v>
      </c>
      <c r="E609" s="124">
        <v>482392848</v>
      </c>
      <c r="F609" s="124">
        <v>514253494</v>
      </c>
      <c r="G609" s="124">
        <v>148178337</v>
      </c>
      <c r="H609" s="124">
        <v>155172760</v>
      </c>
      <c r="I609" s="124">
        <v>437125</v>
      </c>
      <c r="J609" s="124">
        <v>133048</v>
      </c>
      <c r="K609" s="125">
        <v>0.502</v>
      </c>
      <c r="L609" s="125">
        <v>0.45600000000000002</v>
      </c>
      <c r="M609" s="125">
        <v>0.47899999999999998</v>
      </c>
      <c r="N609" s="125">
        <v>0.82</v>
      </c>
      <c r="O609" s="128">
        <v>0.91900000000000004</v>
      </c>
      <c r="P609" s="124">
        <v>992</v>
      </c>
    </row>
    <row r="610" spans="1:16" x14ac:dyDescent="0.3">
      <c r="A610" s="123" t="s">
        <v>1219</v>
      </c>
      <c r="B610" s="121" t="s">
        <v>1220</v>
      </c>
      <c r="C610" s="121">
        <v>1</v>
      </c>
      <c r="D610" s="121">
        <v>0</v>
      </c>
      <c r="E610" s="124">
        <v>674880346</v>
      </c>
      <c r="F610" s="124">
        <v>764084690</v>
      </c>
      <c r="G610" s="124">
        <v>219868265</v>
      </c>
      <c r="H610" s="124">
        <v>213969668</v>
      </c>
      <c r="I610" s="124">
        <v>701250</v>
      </c>
      <c r="J610" s="124">
        <v>208547</v>
      </c>
      <c r="K610" s="125">
        <v>0.80600000000000005</v>
      </c>
      <c r="L610" s="125">
        <v>0.71499999999999997</v>
      </c>
      <c r="M610" s="125">
        <v>0.76</v>
      </c>
      <c r="N610" s="125">
        <v>0.53200000000000003</v>
      </c>
      <c r="O610" s="128">
        <v>0.93899999999999995</v>
      </c>
      <c r="P610" s="124">
        <v>840</v>
      </c>
    </row>
    <row r="611" spans="1:16" x14ac:dyDescent="0.3">
      <c r="A611" s="123" t="s">
        <v>1221</v>
      </c>
      <c r="B611" s="121" t="s">
        <v>1222</v>
      </c>
      <c r="C611" s="121">
        <v>1</v>
      </c>
      <c r="D611" s="121">
        <v>0</v>
      </c>
      <c r="E611" s="124">
        <v>212888551</v>
      </c>
      <c r="F611" s="124">
        <v>229866497</v>
      </c>
      <c r="G611" s="124">
        <v>68936479</v>
      </c>
      <c r="H611" s="124">
        <v>73570947</v>
      </c>
      <c r="I611" s="124">
        <v>491950</v>
      </c>
      <c r="J611" s="124">
        <v>158341</v>
      </c>
      <c r="K611" s="125">
        <v>0.56499999999999995</v>
      </c>
      <c r="L611" s="125">
        <v>0.54300000000000004</v>
      </c>
      <c r="M611" s="125">
        <v>0.55300000000000005</v>
      </c>
      <c r="N611" s="125">
        <v>0.69</v>
      </c>
      <c r="O611" s="128">
        <v>0.94140000000000001</v>
      </c>
      <c r="P611" s="124">
        <v>349</v>
      </c>
    </row>
    <row r="612" spans="1:16" x14ac:dyDescent="0.3">
      <c r="A612" s="123" t="s">
        <v>1223</v>
      </c>
      <c r="B612" s="121" t="s">
        <v>1224</v>
      </c>
      <c r="C612" s="121">
        <v>1</v>
      </c>
      <c r="D612" s="121">
        <v>0</v>
      </c>
      <c r="E612" s="124">
        <v>1004217292</v>
      </c>
      <c r="F612" s="124">
        <v>1087960002</v>
      </c>
      <c r="G612" s="124">
        <v>326575867</v>
      </c>
      <c r="H612" s="124">
        <v>345537503</v>
      </c>
      <c r="I612" s="124">
        <v>398661</v>
      </c>
      <c r="J612" s="124">
        <v>128070</v>
      </c>
      <c r="K612" s="125">
        <v>0.45800000000000002</v>
      </c>
      <c r="L612" s="125">
        <v>0.439</v>
      </c>
      <c r="M612" s="125">
        <v>0.44800000000000001</v>
      </c>
      <c r="N612" s="125">
        <v>0.85899999999999999</v>
      </c>
      <c r="O612" s="128">
        <v>0.91510000000000002</v>
      </c>
      <c r="P612" s="124">
        <v>2093</v>
      </c>
    </row>
    <row r="613" spans="1:16" x14ac:dyDescent="0.3">
      <c r="A613" s="123" t="s">
        <v>1225</v>
      </c>
      <c r="B613" s="121" t="s">
        <v>1226</v>
      </c>
      <c r="C613" s="121">
        <v>1</v>
      </c>
      <c r="D613" s="121">
        <v>0</v>
      </c>
      <c r="E613" s="124">
        <v>301617520</v>
      </c>
      <c r="F613" s="124">
        <v>374955752</v>
      </c>
      <c r="G613" s="124">
        <v>33055532</v>
      </c>
      <c r="H613" s="124">
        <v>24789118</v>
      </c>
      <c r="I613" s="124">
        <v>4125446</v>
      </c>
      <c r="J613" s="124">
        <v>302306</v>
      </c>
      <c r="K613" s="125">
        <v>4.7450000000000001</v>
      </c>
      <c r="L613" s="125">
        <v>1.036</v>
      </c>
      <c r="M613" s="125">
        <v>2.89</v>
      </c>
      <c r="N613" s="125">
        <v>1.0999999999999999E-2</v>
      </c>
      <c r="O613" s="128">
        <v>0.92830000000000001</v>
      </c>
      <c r="P613" s="124">
        <v>32</v>
      </c>
    </row>
    <row r="614" spans="1:16" x14ac:dyDescent="0.3">
      <c r="A614" s="123" t="s">
        <v>1227</v>
      </c>
      <c r="B614" s="121" t="s">
        <v>1228</v>
      </c>
      <c r="C614" s="121">
        <v>1</v>
      </c>
      <c r="D614" s="121">
        <v>0</v>
      </c>
      <c r="E614" s="124">
        <v>323139544</v>
      </c>
      <c r="F614" s="124">
        <v>385647356</v>
      </c>
      <c r="G614" s="124">
        <v>96818255</v>
      </c>
      <c r="H614" s="124">
        <v>95965753</v>
      </c>
      <c r="I614" s="124">
        <v>543548</v>
      </c>
      <c r="J614" s="124">
        <v>147186</v>
      </c>
      <c r="K614" s="125">
        <v>0.625</v>
      </c>
      <c r="L614" s="125">
        <v>0.504</v>
      </c>
      <c r="M614" s="125">
        <v>0.56399999999999995</v>
      </c>
      <c r="N614" s="125">
        <v>0.67700000000000005</v>
      </c>
      <c r="O614" s="128">
        <v>0.92459999999999998</v>
      </c>
      <c r="P614" s="124">
        <v>530</v>
      </c>
    </row>
    <row r="615" spans="1:16" x14ac:dyDescent="0.3">
      <c r="A615" s="123" t="s">
        <v>1229</v>
      </c>
      <c r="B615" s="121" t="s">
        <v>1230</v>
      </c>
      <c r="C615" s="121">
        <v>1</v>
      </c>
      <c r="D615" s="121">
        <v>0</v>
      </c>
      <c r="E615" s="124">
        <v>514577808</v>
      </c>
      <c r="F615" s="124">
        <v>637359549</v>
      </c>
      <c r="G615" s="124">
        <v>168473889</v>
      </c>
      <c r="H615" s="124">
        <v>167595500</v>
      </c>
      <c r="I615" s="124">
        <v>599343</v>
      </c>
      <c r="J615" s="124">
        <v>174396</v>
      </c>
      <c r="K615" s="125">
        <v>0.68899999999999995</v>
      </c>
      <c r="L615" s="125">
        <v>0.59799999999999998</v>
      </c>
      <c r="M615" s="125">
        <v>0.64300000000000002</v>
      </c>
      <c r="N615" s="125">
        <v>0.60399999999999998</v>
      </c>
      <c r="O615" s="128">
        <v>0.92669999999999997</v>
      </c>
      <c r="P615" s="124">
        <v>778</v>
      </c>
    </row>
    <row r="616" spans="1:16" x14ac:dyDescent="0.3">
      <c r="A616" s="123" t="s">
        <v>1231</v>
      </c>
      <c r="B616" s="121" t="s">
        <v>1232</v>
      </c>
      <c r="C616" s="121">
        <v>1</v>
      </c>
      <c r="D616" s="121">
        <v>0</v>
      </c>
      <c r="E616" s="124">
        <v>548656449</v>
      </c>
      <c r="F616" s="124">
        <v>614792998</v>
      </c>
      <c r="G616" s="124">
        <v>99807128</v>
      </c>
      <c r="H616" s="124">
        <v>99431161</v>
      </c>
      <c r="I616" s="124">
        <v>719066</v>
      </c>
      <c r="J616" s="124">
        <v>122906</v>
      </c>
      <c r="K616" s="125">
        <v>0.82699999999999996</v>
      </c>
      <c r="L616" s="125">
        <v>0.42099999999999999</v>
      </c>
      <c r="M616" s="125">
        <v>0.623</v>
      </c>
      <c r="N616" s="125">
        <v>0.61699999999999999</v>
      </c>
      <c r="O616" s="128">
        <v>0.89980000000000004</v>
      </c>
      <c r="P616" s="124">
        <v>662</v>
      </c>
    </row>
    <row r="617" spans="1:16" x14ac:dyDescent="0.3">
      <c r="A617" s="123" t="s">
        <v>1233</v>
      </c>
      <c r="B617" s="121" t="s">
        <v>1234</v>
      </c>
      <c r="C617" s="121">
        <v>1</v>
      </c>
      <c r="D617" s="121">
        <v>0</v>
      </c>
      <c r="E617" s="124">
        <v>761353865</v>
      </c>
      <c r="F617" s="124">
        <v>862524208</v>
      </c>
      <c r="G617" s="124">
        <v>316666741</v>
      </c>
      <c r="H617" s="124">
        <v>324914573</v>
      </c>
      <c r="I617" s="124">
        <v>360701</v>
      </c>
      <c r="J617" s="124">
        <v>142510</v>
      </c>
      <c r="K617" s="125">
        <v>0.41399999999999998</v>
      </c>
      <c r="L617" s="125">
        <v>0.48799999999999999</v>
      </c>
      <c r="M617" s="125">
        <v>0.45100000000000001</v>
      </c>
      <c r="N617" s="125">
        <v>0.85599999999999998</v>
      </c>
      <c r="O617" s="128">
        <v>0.91610000000000003</v>
      </c>
      <c r="P617" s="124">
        <v>1823</v>
      </c>
    </row>
    <row r="618" spans="1:16" x14ac:dyDescent="0.3">
      <c r="A618" s="123" t="s">
        <v>1235</v>
      </c>
      <c r="B618" s="121" t="s">
        <v>1236</v>
      </c>
      <c r="C618" s="121">
        <v>1</v>
      </c>
      <c r="D618" s="121">
        <v>0</v>
      </c>
      <c r="E618" s="124">
        <v>276184915</v>
      </c>
      <c r="F618" s="124">
        <v>294762609</v>
      </c>
      <c r="G618" s="124">
        <v>109872122</v>
      </c>
      <c r="H618" s="124">
        <v>119682265</v>
      </c>
      <c r="I618" s="124">
        <v>310635</v>
      </c>
      <c r="J618" s="124">
        <v>124893</v>
      </c>
      <c r="K618" s="125">
        <v>0.35699999999999998</v>
      </c>
      <c r="L618" s="125">
        <v>0.42799999999999999</v>
      </c>
      <c r="M618" s="125">
        <v>0.39200000000000002</v>
      </c>
      <c r="N618" s="125">
        <v>0.93</v>
      </c>
      <c r="O618" s="128">
        <v>0.91500000000000004</v>
      </c>
      <c r="P618" s="124">
        <v>741</v>
      </c>
    </row>
    <row r="619" spans="1:16" x14ac:dyDescent="0.3">
      <c r="A619" s="123" t="s">
        <v>1237</v>
      </c>
      <c r="B619" s="121" t="s">
        <v>1238</v>
      </c>
      <c r="C619" s="121">
        <v>1</v>
      </c>
      <c r="D619" s="121">
        <v>0</v>
      </c>
      <c r="E619" s="124">
        <v>309890145</v>
      </c>
      <c r="F619" s="124">
        <v>338104162</v>
      </c>
      <c r="G619" s="124">
        <v>128408461</v>
      </c>
      <c r="H619" s="124">
        <v>130363453</v>
      </c>
      <c r="I619" s="124">
        <v>299442</v>
      </c>
      <c r="J619" s="124">
        <v>119580</v>
      </c>
      <c r="K619" s="125">
        <v>0.34399999999999997</v>
      </c>
      <c r="L619" s="125">
        <v>0.41</v>
      </c>
      <c r="M619" s="125">
        <v>0.377</v>
      </c>
      <c r="N619" s="125">
        <v>0.93</v>
      </c>
      <c r="O619" s="128">
        <v>0.91069999999999995</v>
      </c>
      <c r="P619" s="124">
        <v>863</v>
      </c>
    </row>
    <row r="620" spans="1:16" x14ac:dyDescent="0.3">
      <c r="A620" s="123" t="s">
        <v>1239</v>
      </c>
      <c r="B620" s="121" t="s">
        <v>1240</v>
      </c>
      <c r="C620" s="121">
        <v>1</v>
      </c>
      <c r="D620" s="121">
        <v>0</v>
      </c>
      <c r="E620" s="124">
        <v>341649700</v>
      </c>
      <c r="F620" s="124">
        <v>401132153</v>
      </c>
      <c r="G620" s="124">
        <v>176728782</v>
      </c>
      <c r="H620" s="124">
        <v>187876405</v>
      </c>
      <c r="I620" s="124">
        <v>482325</v>
      </c>
      <c r="J620" s="124">
        <v>236756</v>
      </c>
      <c r="K620" s="125">
        <v>0.55400000000000005</v>
      </c>
      <c r="L620" s="125">
        <v>0.81100000000000005</v>
      </c>
      <c r="M620" s="125">
        <v>0.68200000000000005</v>
      </c>
      <c r="N620" s="125">
        <v>0.57999999999999996</v>
      </c>
      <c r="O620" s="128">
        <v>0.94120000000000004</v>
      </c>
      <c r="P620" s="124">
        <v>616</v>
      </c>
    </row>
    <row r="621" spans="1:16" x14ac:dyDescent="0.3">
      <c r="A621" s="123" t="s">
        <v>1241</v>
      </c>
      <c r="B621" s="121" t="s">
        <v>1242</v>
      </c>
      <c r="C621" s="121">
        <v>1</v>
      </c>
      <c r="D621" s="121">
        <v>0</v>
      </c>
      <c r="E621" s="124">
        <v>1562102578</v>
      </c>
      <c r="F621" s="124">
        <v>1653324854</v>
      </c>
      <c r="G621" s="124">
        <v>553990795</v>
      </c>
      <c r="H621" s="124">
        <v>530676672</v>
      </c>
      <c r="I621" s="124">
        <v>663795</v>
      </c>
      <c r="J621" s="124">
        <v>219106</v>
      </c>
      <c r="K621" s="125">
        <v>0.76300000000000001</v>
      </c>
      <c r="L621" s="125">
        <v>0.751</v>
      </c>
      <c r="M621" s="125">
        <v>0.75600000000000001</v>
      </c>
      <c r="N621" s="125">
        <v>0.53500000000000003</v>
      </c>
      <c r="O621" s="128">
        <v>0.9365</v>
      </c>
      <c r="P621" s="124">
        <v>2021</v>
      </c>
    </row>
    <row r="622" spans="1:16" x14ac:dyDescent="0.3">
      <c r="A622" s="123" t="s">
        <v>1243</v>
      </c>
      <c r="B622" s="121" t="s">
        <v>1244</v>
      </c>
      <c r="C622" s="121">
        <v>1</v>
      </c>
      <c r="D622" s="121">
        <v>0</v>
      </c>
      <c r="E622" s="124">
        <v>898610356</v>
      </c>
      <c r="F622" s="124">
        <v>980445701</v>
      </c>
      <c r="G622" s="124">
        <v>336824121</v>
      </c>
      <c r="H622" s="124">
        <v>349108456</v>
      </c>
      <c r="I622" s="124">
        <v>474030</v>
      </c>
      <c r="J622" s="124">
        <v>173040</v>
      </c>
      <c r="K622" s="125">
        <v>0.54500000000000004</v>
      </c>
      <c r="L622" s="125">
        <v>0.59299999999999997</v>
      </c>
      <c r="M622" s="125">
        <v>0.56799999999999995</v>
      </c>
      <c r="N622" s="125">
        <v>0.67200000000000004</v>
      </c>
      <c r="O622" s="128">
        <v>0.93259999999999998</v>
      </c>
      <c r="P622" s="124">
        <v>1679</v>
      </c>
    </row>
    <row r="623" spans="1:16" x14ac:dyDescent="0.3">
      <c r="A623" s="123" t="s">
        <v>1245</v>
      </c>
      <c r="B623" s="121" t="s">
        <v>1246</v>
      </c>
      <c r="C623" s="121">
        <v>1</v>
      </c>
      <c r="D623" s="121">
        <v>0</v>
      </c>
      <c r="E623" s="124">
        <v>403850834</v>
      </c>
      <c r="F623" s="124">
        <v>427314461</v>
      </c>
      <c r="G623" s="124">
        <v>182630488</v>
      </c>
      <c r="H623" s="124">
        <v>184950834</v>
      </c>
      <c r="I623" s="124">
        <v>427994</v>
      </c>
      <c r="J623" s="124">
        <v>189279</v>
      </c>
      <c r="K623" s="125">
        <v>0.49199999999999999</v>
      </c>
      <c r="L623" s="125">
        <v>0.64900000000000002</v>
      </c>
      <c r="M623" s="125">
        <v>0.56999999999999995</v>
      </c>
      <c r="N623" s="125">
        <v>0.66900000000000004</v>
      </c>
      <c r="O623" s="128">
        <v>0.95040000000000002</v>
      </c>
      <c r="P623" s="124">
        <v>801</v>
      </c>
    </row>
    <row r="624" spans="1:16" x14ac:dyDescent="0.3">
      <c r="A624" s="123" t="s">
        <v>1247</v>
      </c>
      <c r="B624" s="121" t="s">
        <v>1248</v>
      </c>
      <c r="C624" s="121">
        <v>1</v>
      </c>
      <c r="D624" s="121">
        <v>0</v>
      </c>
      <c r="E624" s="124">
        <v>479896536</v>
      </c>
      <c r="F624" s="124">
        <v>551018739</v>
      </c>
      <c r="G624" s="124">
        <v>180858246</v>
      </c>
      <c r="H624" s="124">
        <v>166578761</v>
      </c>
      <c r="I624" s="124">
        <v>428476</v>
      </c>
      <c r="J624" s="124">
        <v>138469</v>
      </c>
      <c r="K624" s="125">
        <v>0.49199999999999999</v>
      </c>
      <c r="L624" s="125">
        <v>0.47399999999999998</v>
      </c>
      <c r="M624" s="125">
        <v>0.48299999999999998</v>
      </c>
      <c r="N624" s="125">
        <v>0.81399999999999995</v>
      </c>
      <c r="O624" s="128">
        <v>0.91320000000000001</v>
      </c>
      <c r="P624" s="124">
        <v>1015</v>
      </c>
    </row>
    <row r="625" spans="1:16" x14ac:dyDescent="0.3">
      <c r="A625" s="123" t="s">
        <v>1249</v>
      </c>
      <c r="B625" s="121" t="s">
        <v>1250</v>
      </c>
      <c r="C625" s="121">
        <v>1</v>
      </c>
      <c r="D625" s="121">
        <v>0</v>
      </c>
      <c r="E625" s="124">
        <v>495658183</v>
      </c>
      <c r="F625" s="124">
        <v>557152659</v>
      </c>
      <c r="G625" s="124">
        <v>205662266</v>
      </c>
      <c r="H625" s="124">
        <v>208231212</v>
      </c>
      <c r="I625" s="124">
        <v>472960</v>
      </c>
      <c r="J625" s="124">
        <v>185935</v>
      </c>
      <c r="K625" s="125">
        <v>0.54400000000000004</v>
      </c>
      <c r="L625" s="125">
        <v>0.63700000000000001</v>
      </c>
      <c r="M625" s="125">
        <v>0.59</v>
      </c>
      <c r="N625" s="125">
        <v>0.64500000000000002</v>
      </c>
      <c r="O625" s="128">
        <v>0.93730000000000002</v>
      </c>
      <c r="P625" s="124">
        <v>958</v>
      </c>
    </row>
    <row r="626" spans="1:16" x14ac:dyDescent="0.3">
      <c r="A626" s="123" t="s">
        <v>1251</v>
      </c>
      <c r="B626" s="121" t="s">
        <v>1252</v>
      </c>
      <c r="C626" s="121">
        <v>1</v>
      </c>
      <c r="D626" s="121">
        <v>0</v>
      </c>
      <c r="E626" s="124">
        <v>708103505</v>
      </c>
      <c r="F626" s="124">
        <v>816343362</v>
      </c>
      <c r="G626" s="124">
        <v>182881021</v>
      </c>
      <c r="H626" s="124">
        <v>190934025</v>
      </c>
      <c r="I626" s="124">
        <v>595487</v>
      </c>
      <c r="J626" s="124">
        <v>146021</v>
      </c>
      <c r="K626" s="125">
        <v>0.68500000000000005</v>
      </c>
      <c r="L626" s="125">
        <v>0.5</v>
      </c>
      <c r="M626" s="125">
        <v>0.59199999999999997</v>
      </c>
      <c r="N626" s="125">
        <v>0.67400000000000004</v>
      </c>
      <c r="O626" s="128">
        <v>0.9143</v>
      </c>
      <c r="P626" s="124">
        <v>1061</v>
      </c>
    </row>
    <row r="627" spans="1:16" x14ac:dyDescent="0.3">
      <c r="A627" s="123" t="s">
        <v>1253</v>
      </c>
      <c r="B627" s="121" t="s">
        <v>1254</v>
      </c>
      <c r="C627" s="121">
        <v>1</v>
      </c>
      <c r="D627" s="121">
        <v>0</v>
      </c>
      <c r="E627" s="124">
        <v>384222252</v>
      </c>
      <c r="F627" s="124">
        <v>417869377</v>
      </c>
      <c r="G627" s="124">
        <v>122881903</v>
      </c>
      <c r="H627" s="124">
        <v>126886873</v>
      </c>
      <c r="I627" s="124">
        <v>428467</v>
      </c>
      <c r="J627" s="124">
        <v>133423</v>
      </c>
      <c r="K627" s="125">
        <v>0.49199999999999999</v>
      </c>
      <c r="L627" s="125">
        <v>0.45700000000000002</v>
      </c>
      <c r="M627" s="125">
        <v>0.47399999999999998</v>
      </c>
      <c r="N627" s="125">
        <v>0.82599999999999996</v>
      </c>
      <c r="O627" s="128">
        <v>0.93420000000000003</v>
      </c>
      <c r="P627" s="124">
        <v>765</v>
      </c>
    </row>
    <row r="628" spans="1:16" x14ac:dyDescent="0.3">
      <c r="A628" s="123" t="s">
        <v>1255</v>
      </c>
      <c r="B628" s="121" t="s">
        <v>1256</v>
      </c>
      <c r="C628" s="121">
        <v>1</v>
      </c>
      <c r="D628" s="121">
        <v>0</v>
      </c>
      <c r="E628" s="124">
        <v>4760734803</v>
      </c>
      <c r="F628" s="124">
        <v>5738635536</v>
      </c>
      <c r="G628" s="124">
        <v>2824208700</v>
      </c>
      <c r="H628" s="124">
        <v>2660215405</v>
      </c>
      <c r="I628" s="124">
        <v>1544479</v>
      </c>
      <c r="J628" s="124">
        <v>782646</v>
      </c>
      <c r="K628" s="125">
        <v>1.776</v>
      </c>
      <c r="L628" s="125">
        <v>2.6829999999999998</v>
      </c>
      <c r="M628" s="125">
        <v>2.2290000000000001</v>
      </c>
      <c r="N628" s="125">
        <v>0.125</v>
      </c>
      <c r="O628" s="128">
        <v>0.95309999999999995</v>
      </c>
      <c r="P628" s="124">
        <v>2789</v>
      </c>
    </row>
    <row r="629" spans="1:16" x14ac:dyDescent="0.3">
      <c r="A629" s="123" t="s">
        <v>1257</v>
      </c>
      <c r="B629" s="121" t="s">
        <v>1258</v>
      </c>
      <c r="C629" s="121">
        <v>1</v>
      </c>
      <c r="D629" s="121">
        <v>0</v>
      </c>
      <c r="E629" s="124">
        <v>7841097236</v>
      </c>
      <c r="F629" s="124">
        <v>9286848969</v>
      </c>
      <c r="G629" s="124">
        <v>5150550686</v>
      </c>
      <c r="H629" s="124">
        <v>3747737035</v>
      </c>
      <c r="I629" s="124">
        <v>2036616</v>
      </c>
      <c r="J629" s="124">
        <v>891257</v>
      </c>
      <c r="K629" s="125">
        <v>2.3420000000000001</v>
      </c>
      <c r="L629" s="125">
        <v>3.056</v>
      </c>
      <c r="M629" s="125">
        <v>2.6989999999999998</v>
      </c>
      <c r="N629" s="125">
        <v>4.3999999999999997E-2</v>
      </c>
      <c r="O629" s="128">
        <v>0.95499999999999996</v>
      </c>
      <c r="P629" s="124">
        <v>3511</v>
      </c>
    </row>
    <row r="630" spans="1:16" x14ac:dyDescent="0.3">
      <c r="A630" s="123" t="s">
        <v>1259</v>
      </c>
      <c r="B630" s="121" t="s">
        <v>1260</v>
      </c>
      <c r="C630" s="121">
        <v>1</v>
      </c>
      <c r="D630" s="121">
        <v>0</v>
      </c>
      <c r="E630" s="124">
        <v>2215881256</v>
      </c>
      <c r="F630" s="124">
        <v>2497805547</v>
      </c>
      <c r="G630" s="124">
        <v>1054514900</v>
      </c>
      <c r="H630" s="124">
        <v>1133484184</v>
      </c>
      <c r="I630" s="124">
        <v>1230085</v>
      </c>
      <c r="J630" s="124">
        <v>570980</v>
      </c>
      <c r="K630" s="125">
        <v>1.415</v>
      </c>
      <c r="L630" s="125">
        <v>1.958</v>
      </c>
      <c r="M630" s="125">
        <v>1.6859999999999999</v>
      </c>
      <c r="N630" s="125">
        <v>0.219</v>
      </c>
      <c r="O630" s="128">
        <v>0.95199999999999996</v>
      </c>
      <c r="P630" s="124">
        <v>1578</v>
      </c>
    </row>
    <row r="631" spans="1:16" x14ac:dyDescent="0.3">
      <c r="A631" s="123" t="s">
        <v>1261</v>
      </c>
      <c r="B631" s="121" t="s">
        <v>1262</v>
      </c>
      <c r="C631" s="121">
        <v>1</v>
      </c>
      <c r="D631" s="121">
        <v>1</v>
      </c>
      <c r="E631" s="124">
        <v>3113175751</v>
      </c>
      <c r="F631" s="124">
        <v>3513015975</v>
      </c>
      <c r="G631" s="124">
        <v>964342895</v>
      </c>
      <c r="H631" s="124">
        <v>946881351</v>
      </c>
      <c r="I631" s="124">
        <v>1176943</v>
      </c>
      <c r="J631" s="124">
        <v>336369</v>
      </c>
      <c r="K631" s="125">
        <v>1.353</v>
      </c>
      <c r="L631" s="125">
        <v>1.153</v>
      </c>
      <c r="M631" s="125">
        <v>1.252</v>
      </c>
      <c r="N631" s="125">
        <v>0.312</v>
      </c>
      <c r="O631" s="128">
        <v>0.95350000000000001</v>
      </c>
      <c r="P631" s="124">
        <v>2203</v>
      </c>
    </row>
    <row r="632" spans="1:16" x14ac:dyDescent="0.3">
      <c r="A632" s="123" t="s">
        <v>1263</v>
      </c>
      <c r="B632" s="121" t="s">
        <v>1264</v>
      </c>
      <c r="C632" s="121">
        <v>1</v>
      </c>
      <c r="D632" s="121">
        <v>0</v>
      </c>
      <c r="E632" s="124">
        <v>4630439167</v>
      </c>
      <c r="F632" s="124">
        <v>4871516699</v>
      </c>
      <c r="G632" s="124">
        <v>1483575782</v>
      </c>
      <c r="H632" s="124">
        <v>1507935633</v>
      </c>
      <c r="I632" s="124">
        <v>1298791</v>
      </c>
      <c r="J632" s="124">
        <v>408899</v>
      </c>
      <c r="K632" s="125">
        <v>1.494</v>
      </c>
      <c r="L632" s="125">
        <v>1.4019999999999999</v>
      </c>
      <c r="M632" s="125">
        <v>1.448</v>
      </c>
      <c r="N632" s="125">
        <v>0.26</v>
      </c>
      <c r="O632" s="128">
        <v>0.94830000000000003</v>
      </c>
      <c r="P632" s="124">
        <v>3028</v>
      </c>
    </row>
    <row r="633" spans="1:16" x14ac:dyDescent="0.3">
      <c r="A633" s="123" t="s">
        <v>1265</v>
      </c>
      <c r="B633" s="121" t="s">
        <v>1266</v>
      </c>
      <c r="C633" s="121">
        <v>1</v>
      </c>
      <c r="D633" s="121">
        <v>0</v>
      </c>
      <c r="E633" s="124">
        <v>1773131386</v>
      </c>
      <c r="F633" s="124">
        <v>1763065196</v>
      </c>
      <c r="G633" s="124">
        <v>772119899</v>
      </c>
      <c r="H633" s="124">
        <v>716001526</v>
      </c>
      <c r="I633" s="124">
        <v>1295418</v>
      </c>
      <c r="J633" s="124">
        <v>526084</v>
      </c>
      <c r="K633" s="125">
        <v>1.49</v>
      </c>
      <c r="L633" s="125">
        <v>1.804</v>
      </c>
      <c r="M633" s="125">
        <v>1.647</v>
      </c>
      <c r="N633" s="125">
        <v>0.22600000000000001</v>
      </c>
      <c r="O633" s="128">
        <v>0.95740000000000003</v>
      </c>
      <c r="P633" s="124">
        <v>1093</v>
      </c>
    </row>
    <row r="634" spans="1:16" x14ac:dyDescent="0.3">
      <c r="A634" s="123" t="s">
        <v>1267</v>
      </c>
      <c r="B634" s="121" t="s">
        <v>1268</v>
      </c>
      <c r="C634" s="121">
        <v>1</v>
      </c>
      <c r="D634" s="121">
        <v>0</v>
      </c>
      <c r="E634" s="124">
        <v>3125917333</v>
      </c>
      <c r="F634" s="124">
        <v>3232463421</v>
      </c>
      <c r="G634" s="124">
        <v>3733205924</v>
      </c>
      <c r="H634" s="124">
        <v>2999089438</v>
      </c>
      <c r="I634" s="124">
        <v>1805332</v>
      </c>
      <c r="J634" s="124">
        <v>1703060</v>
      </c>
      <c r="K634" s="125">
        <v>2.0760000000000001</v>
      </c>
      <c r="L634" s="125">
        <v>5.84</v>
      </c>
      <c r="M634" s="125">
        <v>3.9580000000000002</v>
      </c>
      <c r="N634" s="125">
        <v>0</v>
      </c>
      <c r="O634" s="128">
        <v>0.95709999999999995</v>
      </c>
      <c r="P634" s="124">
        <v>1553</v>
      </c>
    </row>
    <row r="635" spans="1:16" x14ac:dyDescent="0.3">
      <c r="A635" s="123" t="s">
        <v>1269</v>
      </c>
      <c r="B635" s="121" t="s">
        <v>1270</v>
      </c>
      <c r="C635" s="121">
        <v>1</v>
      </c>
      <c r="D635" s="121">
        <v>0</v>
      </c>
      <c r="E635" s="124">
        <v>3040519517</v>
      </c>
      <c r="F635" s="124">
        <v>3375158789</v>
      </c>
      <c r="G635" s="124">
        <v>1498574166</v>
      </c>
      <c r="H635" s="124">
        <v>1487886444</v>
      </c>
      <c r="I635" s="124">
        <v>975323</v>
      </c>
      <c r="J635" s="124">
        <v>452382</v>
      </c>
      <c r="K635" s="125">
        <v>1.121</v>
      </c>
      <c r="L635" s="125">
        <v>1.5509999999999999</v>
      </c>
      <c r="M635" s="125">
        <v>1.335</v>
      </c>
      <c r="N635" s="125">
        <v>0.28000000000000003</v>
      </c>
      <c r="O635" s="128">
        <v>0.94940000000000002</v>
      </c>
      <c r="P635" s="124">
        <v>2643</v>
      </c>
    </row>
    <row r="636" spans="1:16" x14ac:dyDescent="0.3">
      <c r="A636" s="123" t="s">
        <v>1271</v>
      </c>
      <c r="B636" s="121" t="s">
        <v>1272</v>
      </c>
      <c r="C636" s="121">
        <v>1</v>
      </c>
      <c r="D636" s="121">
        <v>0</v>
      </c>
      <c r="E636" s="124">
        <v>2949171215</v>
      </c>
      <c r="F636" s="124">
        <v>3107217567</v>
      </c>
      <c r="G636" s="124">
        <v>1524598888</v>
      </c>
      <c r="H636" s="124">
        <v>1405705393</v>
      </c>
      <c r="I636" s="124">
        <v>1407807</v>
      </c>
      <c r="J636" s="124">
        <v>653512</v>
      </c>
      <c r="K636" s="125">
        <v>1.619</v>
      </c>
      <c r="L636" s="125">
        <v>2.2410000000000001</v>
      </c>
      <c r="M636" s="125">
        <v>1.929</v>
      </c>
      <c r="N636" s="125">
        <v>0.17699999999999999</v>
      </c>
      <c r="O636" s="128">
        <v>0.95330000000000004</v>
      </c>
      <c r="P636" s="124">
        <v>1740</v>
      </c>
    </row>
    <row r="637" spans="1:16" x14ac:dyDescent="0.3">
      <c r="A637" s="123" t="s">
        <v>1273</v>
      </c>
      <c r="B637" s="121" t="s">
        <v>1274</v>
      </c>
      <c r="C637" s="121">
        <v>1</v>
      </c>
      <c r="D637" s="121">
        <v>0</v>
      </c>
      <c r="E637" s="124">
        <v>1898011867</v>
      </c>
      <c r="F637" s="124">
        <v>2042905946</v>
      </c>
      <c r="G637" s="124">
        <v>1086804752</v>
      </c>
      <c r="H637" s="124">
        <v>923880995</v>
      </c>
      <c r="I637" s="124">
        <v>1061097</v>
      </c>
      <c r="J637" s="124">
        <v>497512</v>
      </c>
      <c r="K637" s="125">
        <v>1.22</v>
      </c>
      <c r="L637" s="125">
        <v>1.706</v>
      </c>
      <c r="M637" s="125">
        <v>1.4630000000000001</v>
      </c>
      <c r="N637" s="125">
        <v>0.25700000000000001</v>
      </c>
      <c r="O637" s="128">
        <v>0.95209999999999995</v>
      </c>
      <c r="P637" s="124">
        <v>1498</v>
      </c>
    </row>
    <row r="638" spans="1:16" x14ac:dyDescent="0.3">
      <c r="A638" s="123" t="s">
        <v>1275</v>
      </c>
      <c r="B638" s="121" t="s">
        <v>1276</v>
      </c>
      <c r="C638" s="121">
        <v>1</v>
      </c>
      <c r="D638" s="121">
        <v>0</v>
      </c>
      <c r="E638" s="124">
        <v>2147194523</v>
      </c>
      <c r="F638" s="124">
        <v>2301117292</v>
      </c>
      <c r="G638" s="124">
        <v>1078175930</v>
      </c>
      <c r="H638" s="124">
        <v>978858413</v>
      </c>
      <c r="I638" s="124">
        <v>1126725</v>
      </c>
      <c r="J638" s="124">
        <v>495875</v>
      </c>
      <c r="K638" s="125">
        <v>1.296</v>
      </c>
      <c r="L638" s="125">
        <v>1.7</v>
      </c>
      <c r="M638" s="125">
        <v>1.498</v>
      </c>
      <c r="N638" s="125">
        <v>0.251</v>
      </c>
      <c r="O638" s="128">
        <v>0.95409999999999995</v>
      </c>
      <c r="P638" s="124">
        <v>1584</v>
      </c>
    </row>
    <row r="639" spans="1:16" x14ac:dyDescent="0.3">
      <c r="A639" s="123" t="s">
        <v>1277</v>
      </c>
      <c r="B639" s="121" t="s">
        <v>1278</v>
      </c>
      <c r="C639" s="121">
        <v>1</v>
      </c>
      <c r="D639" s="121">
        <v>0</v>
      </c>
      <c r="E639" s="124">
        <v>2756414475</v>
      </c>
      <c r="F639" s="124">
        <v>2988200920</v>
      </c>
      <c r="G639" s="124">
        <v>1125988131</v>
      </c>
      <c r="H639" s="124">
        <v>1127540028</v>
      </c>
      <c r="I639" s="124">
        <v>1035812</v>
      </c>
      <c r="J639" s="124">
        <v>406333</v>
      </c>
      <c r="K639" s="125">
        <v>1.1910000000000001</v>
      </c>
      <c r="L639" s="125">
        <v>1.393</v>
      </c>
      <c r="M639" s="125">
        <v>1.2909999999999999</v>
      </c>
      <c r="N639" s="125">
        <v>0.29699999999999999</v>
      </c>
      <c r="O639" s="128">
        <v>0.95369999999999999</v>
      </c>
      <c r="P639" s="124">
        <v>2329</v>
      </c>
    </row>
    <row r="640" spans="1:16" x14ac:dyDescent="0.3">
      <c r="A640" s="123" t="s">
        <v>1279</v>
      </c>
      <c r="B640" s="121" t="s">
        <v>1280</v>
      </c>
      <c r="C640" s="121">
        <v>1</v>
      </c>
      <c r="D640" s="121">
        <v>0</v>
      </c>
      <c r="E640" s="124">
        <v>2650837734</v>
      </c>
      <c r="F640" s="124">
        <v>2830202014</v>
      </c>
      <c r="G640" s="124">
        <v>1572045671</v>
      </c>
      <c r="H640" s="124">
        <v>1467182814</v>
      </c>
      <c r="I640" s="124">
        <v>1246257</v>
      </c>
      <c r="J640" s="124">
        <v>667204</v>
      </c>
      <c r="K640" s="125">
        <v>1.4330000000000001</v>
      </c>
      <c r="L640" s="125">
        <v>2.2879999999999998</v>
      </c>
      <c r="M640" s="125">
        <v>1.86</v>
      </c>
      <c r="N640" s="125">
        <v>0.189</v>
      </c>
      <c r="O640" s="128">
        <v>0.95499999999999996</v>
      </c>
      <c r="P640" s="124">
        <v>1854</v>
      </c>
    </row>
    <row r="641" spans="1:16" x14ac:dyDescent="0.3">
      <c r="A641" s="123" t="s">
        <v>1281</v>
      </c>
      <c r="B641" s="121" t="s">
        <v>1282</v>
      </c>
      <c r="C641" s="121">
        <v>1</v>
      </c>
      <c r="D641" s="121">
        <v>0</v>
      </c>
      <c r="E641" s="124">
        <v>4178979941</v>
      </c>
      <c r="F641" s="124">
        <v>4462177878</v>
      </c>
      <c r="G641" s="124">
        <v>1286481003</v>
      </c>
      <c r="H641" s="124">
        <v>1269845768</v>
      </c>
      <c r="I641" s="124">
        <v>2096350</v>
      </c>
      <c r="J641" s="124">
        <v>616130</v>
      </c>
      <c r="K641" s="125">
        <v>2.411</v>
      </c>
      <c r="L641" s="125">
        <v>2.1120000000000001</v>
      </c>
      <c r="M641" s="125">
        <v>2.2610000000000001</v>
      </c>
      <c r="N641" s="125">
        <v>0.11899999999999999</v>
      </c>
      <c r="O641" s="128">
        <v>0.94110000000000005</v>
      </c>
      <c r="P641" s="124">
        <v>1580</v>
      </c>
    </row>
    <row r="642" spans="1:16" x14ac:dyDescent="0.3">
      <c r="A642" s="123" t="s">
        <v>1283</v>
      </c>
      <c r="B642" s="121" t="s">
        <v>1284</v>
      </c>
      <c r="C642" s="121">
        <v>1</v>
      </c>
      <c r="D642" s="121">
        <v>0</v>
      </c>
      <c r="E642" s="124">
        <v>1754875865</v>
      </c>
      <c r="F642" s="124">
        <v>1951249250</v>
      </c>
      <c r="G642" s="124">
        <v>442493663</v>
      </c>
      <c r="H642" s="124">
        <v>454674480</v>
      </c>
      <c r="I642" s="124">
        <v>1448837</v>
      </c>
      <c r="J642" s="124">
        <v>350730</v>
      </c>
      <c r="K642" s="125">
        <v>1.6659999999999999</v>
      </c>
      <c r="L642" s="125">
        <v>1.202</v>
      </c>
      <c r="M642" s="125">
        <v>1.4339999999999999</v>
      </c>
      <c r="N642" s="125">
        <v>0.26200000000000001</v>
      </c>
      <c r="O642" s="128">
        <v>0.93659999999999999</v>
      </c>
      <c r="P642" s="124">
        <v>1039</v>
      </c>
    </row>
    <row r="643" spans="1:16" x14ac:dyDescent="0.3">
      <c r="A643" s="123" t="s">
        <v>1285</v>
      </c>
      <c r="B643" s="121" t="s">
        <v>1286</v>
      </c>
      <c r="C643" s="121">
        <v>1</v>
      </c>
      <c r="D643" s="121">
        <v>0</v>
      </c>
      <c r="E643" s="124">
        <v>8917389707</v>
      </c>
      <c r="F643" s="124">
        <v>9719772330</v>
      </c>
      <c r="G643" s="124">
        <v>5228434174</v>
      </c>
      <c r="H643" s="124">
        <v>4679903383</v>
      </c>
      <c r="I643" s="124">
        <v>2008747</v>
      </c>
      <c r="J643" s="124">
        <v>1008817</v>
      </c>
      <c r="K643" s="125">
        <v>2.31</v>
      </c>
      <c r="L643" s="125">
        <v>3.4590000000000001</v>
      </c>
      <c r="M643" s="125">
        <v>2.8839999999999999</v>
      </c>
      <c r="N643" s="125">
        <v>1.2E-2</v>
      </c>
      <c r="O643" s="128">
        <v>0.94359999999999999</v>
      </c>
      <c r="P643" s="124">
        <v>3743</v>
      </c>
    </row>
    <row r="644" spans="1:16" x14ac:dyDescent="0.3">
      <c r="A644" s="123" t="s">
        <v>1287</v>
      </c>
      <c r="B644" s="121" t="s">
        <v>1288</v>
      </c>
      <c r="C644" s="121">
        <v>1</v>
      </c>
      <c r="D644" s="121">
        <v>0</v>
      </c>
      <c r="E644" s="124">
        <v>9746632595</v>
      </c>
      <c r="F644" s="124">
        <v>10407517500</v>
      </c>
      <c r="G644" s="124">
        <v>6522569857</v>
      </c>
      <c r="H644" s="124">
        <v>5782895150</v>
      </c>
      <c r="I644" s="124">
        <v>1513074</v>
      </c>
      <c r="J644" s="124">
        <v>868302</v>
      </c>
      <c r="K644" s="125">
        <v>1.74</v>
      </c>
      <c r="L644" s="125">
        <v>2.9769999999999999</v>
      </c>
      <c r="M644" s="125">
        <v>2.3580000000000001</v>
      </c>
      <c r="N644" s="125">
        <v>0.10299999999999999</v>
      </c>
      <c r="O644" s="128">
        <v>0.94499999999999995</v>
      </c>
      <c r="P644" s="124">
        <v>5530</v>
      </c>
    </row>
    <row r="645" spans="1:16" x14ac:dyDescent="0.3">
      <c r="A645" s="123" t="s">
        <v>1289</v>
      </c>
      <c r="B645" s="121" t="s">
        <v>1290</v>
      </c>
      <c r="C645" s="121">
        <v>1</v>
      </c>
      <c r="D645" s="121">
        <v>0</v>
      </c>
      <c r="E645" s="124">
        <v>3167147801</v>
      </c>
      <c r="F645" s="124">
        <v>3460373446</v>
      </c>
      <c r="G645" s="124">
        <v>852997795</v>
      </c>
      <c r="H645" s="124">
        <v>847803565</v>
      </c>
      <c r="I645" s="124">
        <v>1373864</v>
      </c>
      <c r="J645" s="124">
        <v>351494</v>
      </c>
      <c r="K645" s="125">
        <v>1.58</v>
      </c>
      <c r="L645" s="125">
        <v>1.2050000000000001</v>
      </c>
      <c r="M645" s="125">
        <v>1.3919999999999999</v>
      </c>
      <c r="N645" s="125">
        <v>0.27</v>
      </c>
      <c r="O645" s="128">
        <v>0.94579999999999997</v>
      </c>
      <c r="P645" s="124">
        <v>1941</v>
      </c>
    </row>
    <row r="646" spans="1:16" x14ac:dyDescent="0.3">
      <c r="A646" s="123" t="s">
        <v>1291</v>
      </c>
      <c r="B646" s="121" t="s">
        <v>1292</v>
      </c>
      <c r="C646" s="121">
        <v>1</v>
      </c>
      <c r="D646" s="121">
        <v>0</v>
      </c>
      <c r="E646" s="124">
        <v>2819704881</v>
      </c>
      <c r="F646" s="124">
        <v>2882313086</v>
      </c>
      <c r="G646" s="124">
        <v>242094376</v>
      </c>
      <c r="H646" s="124">
        <v>209306730</v>
      </c>
      <c r="I646" s="124">
        <v>5748001</v>
      </c>
      <c r="J646" s="124">
        <v>421989</v>
      </c>
      <c r="K646" s="125">
        <v>6.6120000000000001</v>
      </c>
      <c r="L646" s="125">
        <v>1.4470000000000001</v>
      </c>
      <c r="M646" s="125">
        <v>4.0289999999999999</v>
      </c>
      <c r="N646" s="125">
        <v>0</v>
      </c>
      <c r="O646" s="128">
        <v>0.95240000000000002</v>
      </c>
      <c r="P646" s="124">
        <v>300</v>
      </c>
    </row>
    <row r="647" spans="1:16" x14ac:dyDescent="0.3">
      <c r="A647" s="123" t="s">
        <v>1293</v>
      </c>
      <c r="B647" s="121" t="s">
        <v>1294</v>
      </c>
      <c r="C647" s="121">
        <v>1</v>
      </c>
      <c r="D647" s="121">
        <v>0</v>
      </c>
      <c r="E647" s="124">
        <v>2290722196</v>
      </c>
      <c r="F647" s="124">
        <v>2524403126</v>
      </c>
      <c r="G647" s="124">
        <v>595361957</v>
      </c>
      <c r="H647" s="124">
        <v>594762182</v>
      </c>
      <c r="I647" s="124">
        <v>1439069</v>
      </c>
      <c r="J647" s="124">
        <v>355506</v>
      </c>
      <c r="K647" s="125">
        <v>1.655</v>
      </c>
      <c r="L647" s="125">
        <v>1.2190000000000001</v>
      </c>
      <c r="M647" s="125">
        <v>1.4359999999999999</v>
      </c>
      <c r="N647" s="125">
        <v>0.26200000000000001</v>
      </c>
      <c r="O647" s="128">
        <v>0.9536</v>
      </c>
      <c r="P647" s="124">
        <v>1421</v>
      </c>
    </row>
    <row r="648" spans="1:16" x14ac:dyDescent="0.3">
      <c r="A648" s="123" t="s">
        <v>1295</v>
      </c>
      <c r="B648" s="121" t="s">
        <v>1296</v>
      </c>
      <c r="C648" s="121">
        <v>1</v>
      </c>
      <c r="D648" s="121">
        <v>0</v>
      </c>
      <c r="E648" s="124">
        <v>1927815401</v>
      </c>
      <c r="F648" s="124">
        <v>2107682824</v>
      </c>
      <c r="G648" s="124">
        <v>838093559</v>
      </c>
      <c r="H648" s="124">
        <v>829916098</v>
      </c>
      <c r="I648" s="124">
        <v>1017010</v>
      </c>
      <c r="J648" s="124">
        <v>418304</v>
      </c>
      <c r="K648" s="125">
        <v>1.169</v>
      </c>
      <c r="L648" s="125">
        <v>1.4339999999999999</v>
      </c>
      <c r="M648" s="125">
        <v>1.3009999999999999</v>
      </c>
      <c r="N648" s="125">
        <v>0.29299999999999998</v>
      </c>
      <c r="O648" s="128">
        <v>0.95189999999999997</v>
      </c>
      <c r="P648" s="124">
        <v>1633</v>
      </c>
    </row>
    <row r="649" spans="1:16" x14ac:dyDescent="0.3">
      <c r="A649" s="123" t="s">
        <v>1297</v>
      </c>
      <c r="B649" s="121" t="s">
        <v>1298</v>
      </c>
      <c r="C649" s="121">
        <v>1</v>
      </c>
      <c r="D649" s="121">
        <v>0</v>
      </c>
      <c r="E649" s="124">
        <v>6646674545</v>
      </c>
      <c r="F649" s="124">
        <v>7327763134</v>
      </c>
      <c r="G649" s="124">
        <v>2030933569</v>
      </c>
      <c r="H649" s="124">
        <v>2107688248</v>
      </c>
      <c r="I649" s="124">
        <v>773778</v>
      </c>
      <c r="J649" s="124">
        <v>229159</v>
      </c>
      <c r="K649" s="125">
        <v>0.89</v>
      </c>
      <c r="L649" s="125">
        <v>0.78500000000000003</v>
      </c>
      <c r="M649" s="125">
        <v>0.83699999999999997</v>
      </c>
      <c r="N649" s="125">
        <v>0.50900000000000001</v>
      </c>
      <c r="O649" s="128">
        <v>0.92159999999999997</v>
      </c>
      <c r="P649" s="124">
        <v>7091</v>
      </c>
    </row>
    <row r="650" spans="1:16" x14ac:dyDescent="0.3">
      <c r="A650" s="123" t="s">
        <v>1299</v>
      </c>
      <c r="B650" s="121" t="s">
        <v>1300</v>
      </c>
      <c r="C650" s="121">
        <v>1</v>
      </c>
      <c r="D650" s="121">
        <v>0</v>
      </c>
      <c r="E650" s="124">
        <v>5210615631</v>
      </c>
      <c r="F650" s="124">
        <v>6027212612</v>
      </c>
      <c r="G650" s="124">
        <v>5193550090</v>
      </c>
      <c r="H650" s="124">
        <v>3861038521</v>
      </c>
      <c r="I650" s="124">
        <v>1341029</v>
      </c>
      <c r="J650" s="124">
        <v>921488</v>
      </c>
      <c r="K650" s="125">
        <v>1.542</v>
      </c>
      <c r="L650" s="125">
        <v>3.16</v>
      </c>
      <c r="M650" s="125">
        <v>2.351</v>
      </c>
      <c r="N650" s="125">
        <v>0.104</v>
      </c>
      <c r="O650" s="128">
        <v>0.95269999999999999</v>
      </c>
      <c r="P650" s="124">
        <v>3562</v>
      </c>
    </row>
    <row r="651" spans="1:16" x14ac:dyDescent="0.3">
      <c r="A651" s="123" t="s">
        <v>1301</v>
      </c>
      <c r="B651" s="121" t="s">
        <v>1302</v>
      </c>
      <c r="C651" s="121">
        <v>1</v>
      </c>
      <c r="D651" s="121">
        <v>0</v>
      </c>
      <c r="E651" s="124">
        <v>11316103419</v>
      </c>
      <c r="F651" s="124">
        <v>12186664083</v>
      </c>
      <c r="G651" s="124">
        <v>4992893552</v>
      </c>
      <c r="H651" s="124">
        <v>5245086156</v>
      </c>
      <c r="I651" s="124">
        <v>974086</v>
      </c>
      <c r="J651" s="124">
        <v>424319</v>
      </c>
      <c r="K651" s="125">
        <v>1.1200000000000001</v>
      </c>
      <c r="L651" s="125">
        <v>1.4550000000000001</v>
      </c>
      <c r="M651" s="125">
        <v>1.2869999999999999</v>
      </c>
      <c r="N651" s="125">
        <v>0.29899999999999999</v>
      </c>
      <c r="O651" s="128">
        <v>0.90569999999999995</v>
      </c>
      <c r="P651" s="124">
        <v>9711</v>
      </c>
    </row>
    <row r="652" spans="1:16" x14ac:dyDescent="0.3">
      <c r="A652" s="123" t="s">
        <v>1303</v>
      </c>
      <c r="B652" s="121" t="s">
        <v>1304</v>
      </c>
      <c r="C652" s="121">
        <v>1</v>
      </c>
      <c r="D652" s="121">
        <v>0</v>
      </c>
      <c r="E652" s="124">
        <v>5340528168</v>
      </c>
      <c r="F652" s="124">
        <v>6126466433</v>
      </c>
      <c r="G652" s="124">
        <v>3186778686</v>
      </c>
      <c r="H652" s="124">
        <v>2723638060</v>
      </c>
      <c r="I652" s="124">
        <v>2059445</v>
      </c>
      <c r="J652" s="124">
        <v>978318</v>
      </c>
      <c r="K652" s="125">
        <v>2.3690000000000002</v>
      </c>
      <c r="L652" s="125">
        <v>3.355</v>
      </c>
      <c r="M652" s="125">
        <v>2.8610000000000002</v>
      </c>
      <c r="N652" s="125">
        <v>1.6E-2</v>
      </c>
      <c r="O652" s="128">
        <v>0.96060000000000001</v>
      </c>
      <c r="P652" s="124">
        <v>2345</v>
      </c>
    </row>
    <row r="653" spans="1:16" x14ac:dyDescent="0.3">
      <c r="A653" s="123" t="s">
        <v>1305</v>
      </c>
      <c r="B653" s="121" t="s">
        <v>1306</v>
      </c>
      <c r="C653" s="121">
        <v>1</v>
      </c>
      <c r="D653" s="121">
        <v>0</v>
      </c>
      <c r="E653" s="124">
        <v>2013495131</v>
      </c>
      <c r="F653" s="124">
        <v>2099972773</v>
      </c>
      <c r="G653" s="124">
        <v>933868139</v>
      </c>
      <c r="H653" s="124">
        <v>822096151</v>
      </c>
      <c r="I653" s="124">
        <v>1745954</v>
      </c>
      <c r="J653" s="124">
        <v>697874</v>
      </c>
      <c r="K653" s="125">
        <v>2.008</v>
      </c>
      <c r="L653" s="125">
        <v>2.3929999999999998</v>
      </c>
      <c r="M653" s="125">
        <v>2.2000000000000002</v>
      </c>
      <c r="N653" s="125">
        <v>0.13</v>
      </c>
      <c r="O653" s="128">
        <v>0.94289999999999996</v>
      </c>
      <c r="P653" s="124">
        <v>968</v>
      </c>
    </row>
    <row r="654" spans="1:16" x14ac:dyDescent="0.3">
      <c r="A654" s="123" t="s">
        <v>1307</v>
      </c>
      <c r="B654" s="121" t="s">
        <v>1308</v>
      </c>
      <c r="C654" s="121">
        <v>1</v>
      </c>
      <c r="D654" s="121">
        <v>0</v>
      </c>
      <c r="E654" s="124">
        <v>4297055932</v>
      </c>
      <c r="F654" s="124">
        <v>4832758391</v>
      </c>
      <c r="G654" s="124">
        <v>1755842050</v>
      </c>
      <c r="H654" s="124">
        <v>1803119208</v>
      </c>
      <c r="I654" s="124">
        <v>759551</v>
      </c>
      <c r="J654" s="124">
        <v>296086</v>
      </c>
      <c r="K654" s="125">
        <v>0.873</v>
      </c>
      <c r="L654" s="125">
        <v>1.0149999999999999</v>
      </c>
      <c r="M654" s="125">
        <v>0.94299999999999995</v>
      </c>
      <c r="N654" s="125">
        <v>0.433</v>
      </c>
      <c r="O654" s="128">
        <v>0.94730000000000003</v>
      </c>
      <c r="P654" s="124">
        <v>4765</v>
      </c>
    </row>
    <row r="655" spans="1:16" x14ac:dyDescent="0.3">
      <c r="A655" s="123" t="s">
        <v>1309</v>
      </c>
      <c r="B655" s="121" t="s">
        <v>1310</v>
      </c>
      <c r="C655" s="121">
        <v>1</v>
      </c>
      <c r="D655" s="121">
        <v>0</v>
      </c>
      <c r="E655" s="124">
        <v>2052333648</v>
      </c>
      <c r="F655" s="124">
        <v>2214165300</v>
      </c>
      <c r="G655" s="124">
        <v>1289780561</v>
      </c>
      <c r="H655" s="124">
        <v>1151274818</v>
      </c>
      <c r="I655" s="124">
        <v>1489699</v>
      </c>
      <c r="J655" s="124">
        <v>803962</v>
      </c>
      <c r="K655" s="125">
        <v>1.7130000000000001</v>
      </c>
      <c r="L655" s="125">
        <v>2.7570000000000001</v>
      </c>
      <c r="M655" s="125">
        <v>2.234</v>
      </c>
      <c r="N655" s="125">
        <v>0.124</v>
      </c>
      <c r="O655" s="128">
        <v>0.95989999999999998</v>
      </c>
      <c r="P655" s="124">
        <v>1347</v>
      </c>
    </row>
    <row r="656" spans="1:16" x14ac:dyDescent="0.3">
      <c r="A656" s="123" t="s">
        <v>1311</v>
      </c>
      <c r="B656" s="121" t="s">
        <v>1312</v>
      </c>
      <c r="C656" s="121">
        <v>1</v>
      </c>
      <c r="D656" s="121">
        <v>0</v>
      </c>
      <c r="E656" s="124">
        <v>2015106608</v>
      </c>
      <c r="F656" s="124">
        <v>2250519070</v>
      </c>
      <c r="G656" s="124">
        <v>703330916</v>
      </c>
      <c r="H656" s="124">
        <v>717557967</v>
      </c>
      <c r="I656" s="124">
        <v>470508</v>
      </c>
      <c r="J656" s="124">
        <v>156727</v>
      </c>
      <c r="K656" s="125">
        <v>0.54100000000000004</v>
      </c>
      <c r="L656" s="125">
        <v>0.53700000000000003</v>
      </c>
      <c r="M656" s="125">
        <v>0.53800000000000003</v>
      </c>
      <c r="N656" s="125">
        <v>0.74399999999999999</v>
      </c>
      <c r="O656" s="128">
        <v>0.9395</v>
      </c>
      <c r="P656" s="124">
        <v>3561</v>
      </c>
    </row>
    <row r="657" spans="1:16" x14ac:dyDescent="0.3">
      <c r="A657" s="123" t="s">
        <v>1313</v>
      </c>
      <c r="B657" s="121" t="s">
        <v>1314</v>
      </c>
      <c r="C657" s="121">
        <v>1</v>
      </c>
      <c r="D657" s="121">
        <v>0</v>
      </c>
      <c r="E657" s="124">
        <v>3564334160</v>
      </c>
      <c r="F657" s="124">
        <v>3893365656</v>
      </c>
      <c r="G657" s="124">
        <v>1942472416</v>
      </c>
      <c r="H657" s="124">
        <v>1845659755</v>
      </c>
      <c r="I657" s="124">
        <v>1150524</v>
      </c>
      <c r="J657" s="124">
        <v>569472</v>
      </c>
      <c r="K657" s="125">
        <v>1.323</v>
      </c>
      <c r="L657" s="125">
        <v>1.952</v>
      </c>
      <c r="M657" s="125">
        <v>1.637</v>
      </c>
      <c r="N657" s="125">
        <v>0.22700000000000001</v>
      </c>
      <c r="O657" s="128">
        <v>0.95189999999999997</v>
      </c>
      <c r="P657" s="124">
        <v>2841</v>
      </c>
    </row>
    <row r="658" spans="1:16" x14ac:dyDescent="0.3">
      <c r="A658" s="123" t="s">
        <v>1315</v>
      </c>
      <c r="B658" s="121" t="s">
        <v>1316</v>
      </c>
      <c r="C658" s="121">
        <v>1</v>
      </c>
      <c r="D658" s="121">
        <v>0</v>
      </c>
      <c r="E658" s="124">
        <v>7877036145</v>
      </c>
      <c r="F658" s="124">
        <v>9250382653</v>
      </c>
      <c r="G658" s="124">
        <v>6882053493</v>
      </c>
      <c r="H658" s="124">
        <v>4834146597</v>
      </c>
      <c r="I658" s="124">
        <v>2501814</v>
      </c>
      <c r="J658" s="124">
        <v>1412254</v>
      </c>
      <c r="K658" s="125">
        <v>2.8769999999999998</v>
      </c>
      <c r="L658" s="125">
        <v>4.843</v>
      </c>
      <c r="M658" s="125">
        <v>3.859</v>
      </c>
      <c r="N658" s="125">
        <v>0</v>
      </c>
      <c r="O658" s="128">
        <v>0.95860000000000001</v>
      </c>
      <c r="P658" s="124">
        <v>2834</v>
      </c>
    </row>
    <row r="659" spans="1:16" x14ac:dyDescent="0.3">
      <c r="A659" s="123" t="s">
        <v>1317</v>
      </c>
      <c r="B659" s="121" t="s">
        <v>1318</v>
      </c>
      <c r="C659" s="121">
        <v>1</v>
      </c>
      <c r="D659" s="121">
        <v>0</v>
      </c>
      <c r="E659" s="124">
        <v>2513289604</v>
      </c>
      <c r="F659" s="124">
        <v>2752657956</v>
      </c>
      <c r="G659" s="124">
        <v>1246219747</v>
      </c>
      <c r="H659" s="124">
        <v>1179265295</v>
      </c>
      <c r="I659" s="124">
        <v>1491769</v>
      </c>
      <c r="J659" s="124">
        <v>668138</v>
      </c>
      <c r="K659" s="125">
        <v>1.716</v>
      </c>
      <c r="L659" s="125">
        <v>2.2909999999999999</v>
      </c>
      <c r="M659" s="125">
        <v>2.0030000000000001</v>
      </c>
      <c r="N659" s="125">
        <v>0.16400000000000001</v>
      </c>
      <c r="O659" s="128">
        <v>0.95779999999999998</v>
      </c>
      <c r="P659" s="124">
        <v>1488</v>
      </c>
    </row>
    <row r="660" spans="1:16" x14ac:dyDescent="0.3">
      <c r="A660" s="123" t="s">
        <v>1319</v>
      </c>
      <c r="B660" s="121" t="s">
        <v>1320</v>
      </c>
      <c r="C660" s="121">
        <v>1</v>
      </c>
      <c r="D660" s="121">
        <v>0</v>
      </c>
      <c r="E660" s="124">
        <v>4206359446</v>
      </c>
      <c r="F660" s="124">
        <v>4498390229</v>
      </c>
      <c r="G660" s="124">
        <v>1115491023</v>
      </c>
      <c r="H660" s="124">
        <v>1133542813</v>
      </c>
      <c r="I660" s="124">
        <v>740955</v>
      </c>
      <c r="J660" s="124">
        <v>191439</v>
      </c>
      <c r="K660" s="125">
        <v>0.85199999999999998</v>
      </c>
      <c r="L660" s="125">
        <v>0.65600000000000003</v>
      </c>
      <c r="M660" s="125">
        <v>0.754</v>
      </c>
      <c r="N660" s="125">
        <v>0.56200000000000006</v>
      </c>
      <c r="O660" s="128">
        <v>0.92959999999999998</v>
      </c>
      <c r="P660" s="124">
        <v>4499</v>
      </c>
    </row>
    <row r="661" spans="1:16" x14ac:dyDescent="0.3">
      <c r="A661" s="123" t="s">
        <v>1321</v>
      </c>
      <c r="B661" s="121" t="s">
        <v>1322</v>
      </c>
      <c r="C661" s="121">
        <v>1</v>
      </c>
      <c r="D661" s="121">
        <v>0</v>
      </c>
      <c r="E661" s="124">
        <v>2373594777</v>
      </c>
      <c r="F661" s="124">
        <v>2538187855</v>
      </c>
      <c r="G661" s="124">
        <v>1094780424</v>
      </c>
      <c r="H661" s="124">
        <v>1043851301</v>
      </c>
      <c r="I661" s="124">
        <v>1534932</v>
      </c>
      <c r="J661" s="124">
        <v>652407</v>
      </c>
      <c r="K661" s="125">
        <v>1.7649999999999999</v>
      </c>
      <c r="L661" s="125">
        <v>2.2370000000000001</v>
      </c>
      <c r="M661" s="125">
        <v>2</v>
      </c>
      <c r="N661" s="125">
        <v>0.16400000000000001</v>
      </c>
      <c r="O661" s="128">
        <v>0.96079999999999999</v>
      </c>
      <c r="P661" s="124">
        <v>1304</v>
      </c>
    </row>
    <row r="662" spans="1:16" x14ac:dyDescent="0.3">
      <c r="A662" s="123" t="s">
        <v>1323</v>
      </c>
      <c r="B662" s="121" t="s">
        <v>1324</v>
      </c>
      <c r="C662" s="121">
        <v>1</v>
      </c>
      <c r="D662" s="121">
        <v>0</v>
      </c>
      <c r="E662" s="124">
        <v>9456424290</v>
      </c>
      <c r="F662" s="124">
        <v>10873763503</v>
      </c>
      <c r="G662" s="124">
        <v>10498555304</v>
      </c>
      <c r="H662" s="124">
        <v>8793710046</v>
      </c>
      <c r="I662" s="124">
        <v>1809379</v>
      </c>
      <c r="J662" s="124">
        <v>1565274</v>
      </c>
      <c r="K662" s="125">
        <v>2.081</v>
      </c>
      <c r="L662" s="125">
        <v>5.367</v>
      </c>
      <c r="M662" s="125">
        <v>3.7229999999999999</v>
      </c>
      <c r="N662" s="125">
        <v>0</v>
      </c>
      <c r="O662" s="128">
        <v>0.96709999999999996</v>
      </c>
      <c r="P662" s="124">
        <v>4708</v>
      </c>
    </row>
    <row r="663" spans="1:16" x14ac:dyDescent="0.3">
      <c r="A663" s="123" t="s">
        <v>1325</v>
      </c>
      <c r="B663" s="121" t="s">
        <v>1326</v>
      </c>
      <c r="C663" s="121">
        <v>1</v>
      </c>
      <c r="D663" s="121">
        <v>0</v>
      </c>
      <c r="E663" s="124">
        <v>4013935485</v>
      </c>
      <c r="F663" s="124">
        <v>4438214801</v>
      </c>
      <c r="G663" s="124">
        <v>1490410739</v>
      </c>
      <c r="H663" s="124">
        <v>1530232331</v>
      </c>
      <c r="I663" s="124">
        <v>1305553</v>
      </c>
      <c r="J663" s="124">
        <v>466580</v>
      </c>
      <c r="K663" s="125">
        <v>1.5009999999999999</v>
      </c>
      <c r="L663" s="125">
        <v>1.6</v>
      </c>
      <c r="M663" s="125">
        <v>1.55</v>
      </c>
      <c r="N663" s="125">
        <v>0.24199999999999999</v>
      </c>
      <c r="O663" s="128">
        <v>0.95169999999999999</v>
      </c>
      <c r="P663" s="124">
        <v>2538</v>
      </c>
    </row>
    <row r="664" spans="1:16" x14ac:dyDescent="0.3">
      <c r="A664" s="123" t="s">
        <v>1327</v>
      </c>
      <c r="B664" s="121" t="s">
        <v>1328</v>
      </c>
      <c r="C664" s="121">
        <v>1</v>
      </c>
      <c r="D664" s="121">
        <v>0</v>
      </c>
      <c r="E664" s="124">
        <v>10657395940</v>
      </c>
      <c r="F664" s="124">
        <v>11037889767</v>
      </c>
      <c r="G664" s="124">
        <v>4114578565</v>
      </c>
      <c r="H664" s="124">
        <v>3874613665</v>
      </c>
      <c r="I664" s="124">
        <v>1252180</v>
      </c>
      <c r="J664" s="124">
        <v>447260</v>
      </c>
      <c r="K664" s="125">
        <v>1.44</v>
      </c>
      <c r="L664" s="125">
        <v>1.5329999999999999</v>
      </c>
      <c r="M664" s="125">
        <v>1.486</v>
      </c>
      <c r="N664" s="125">
        <v>0.253</v>
      </c>
      <c r="O664" s="128">
        <v>0.95860000000000001</v>
      </c>
      <c r="P664" s="124">
        <v>6767</v>
      </c>
    </row>
    <row r="665" spans="1:16" x14ac:dyDescent="0.3">
      <c r="A665" s="123" t="s">
        <v>1329</v>
      </c>
      <c r="B665" s="121" t="s">
        <v>1330</v>
      </c>
      <c r="C665" s="121">
        <v>1</v>
      </c>
      <c r="D665" s="121">
        <v>1</v>
      </c>
      <c r="E665" s="124">
        <v>21944881627</v>
      </c>
      <c r="F665" s="124">
        <v>24281814211</v>
      </c>
      <c r="G665" s="124">
        <v>6758498197</v>
      </c>
      <c r="H665" s="124">
        <v>6855488530</v>
      </c>
      <c r="I665" s="124">
        <v>729933</v>
      </c>
      <c r="J665" s="124">
        <v>214968</v>
      </c>
      <c r="K665" s="125">
        <v>0.83899999999999997</v>
      </c>
      <c r="L665" s="125">
        <v>0.73699999999999999</v>
      </c>
      <c r="M665" s="125">
        <v>0.78700000000000003</v>
      </c>
      <c r="N665" s="125">
        <v>0.54100000000000004</v>
      </c>
      <c r="O665" s="128">
        <v>0.89710000000000001</v>
      </c>
      <c r="P665" s="124">
        <v>23699</v>
      </c>
    </row>
    <row r="666" spans="1:16" x14ac:dyDescent="0.3">
      <c r="A666" s="123" t="s">
        <v>1331</v>
      </c>
      <c r="B666" s="121" t="s">
        <v>1332</v>
      </c>
      <c r="C666" s="121">
        <v>1</v>
      </c>
      <c r="D666" s="121">
        <v>0</v>
      </c>
      <c r="E666" s="124">
        <v>5271541142</v>
      </c>
      <c r="F666" s="124">
        <v>5897752713</v>
      </c>
      <c r="G666" s="124">
        <v>1830089328</v>
      </c>
      <c r="H666" s="124">
        <v>1721748501</v>
      </c>
      <c r="I666" s="124">
        <v>811957</v>
      </c>
      <c r="J666" s="124">
        <v>250326</v>
      </c>
      <c r="K666" s="125">
        <v>0.93400000000000005</v>
      </c>
      <c r="L666" s="125">
        <v>0.85799999999999998</v>
      </c>
      <c r="M666" s="125">
        <v>0.89600000000000002</v>
      </c>
      <c r="N666" s="125">
        <v>0.45100000000000001</v>
      </c>
      <c r="O666" s="128">
        <v>0.95540000000000003</v>
      </c>
      <c r="P666" s="124">
        <v>5343</v>
      </c>
    </row>
    <row r="667" spans="1:16" x14ac:dyDescent="0.3">
      <c r="A667" s="123" t="s">
        <v>1333</v>
      </c>
      <c r="B667" s="121" t="s">
        <v>1334</v>
      </c>
      <c r="C667" s="121">
        <v>1</v>
      </c>
      <c r="D667" s="121">
        <v>0</v>
      </c>
      <c r="E667" s="124">
        <v>3813064011</v>
      </c>
      <c r="F667" s="124">
        <v>4215945983</v>
      </c>
      <c r="G667" s="124">
        <v>1725685186</v>
      </c>
      <c r="H667" s="124">
        <v>1505422548</v>
      </c>
      <c r="I667" s="124">
        <v>914674</v>
      </c>
      <c r="J667" s="124">
        <v>342998</v>
      </c>
      <c r="K667" s="125">
        <v>1.052</v>
      </c>
      <c r="L667" s="125">
        <v>1.1759999999999999</v>
      </c>
      <c r="M667" s="125">
        <v>1.1140000000000001</v>
      </c>
      <c r="N667" s="125">
        <v>0.36599999999999999</v>
      </c>
      <c r="O667" s="128">
        <v>0.95120000000000005</v>
      </c>
      <c r="P667" s="124">
        <v>3432</v>
      </c>
    </row>
    <row r="668" spans="1:16" x14ac:dyDescent="0.3">
      <c r="A668" s="123" t="s">
        <v>1335</v>
      </c>
      <c r="B668" s="121" t="s">
        <v>1336</v>
      </c>
      <c r="C668" s="121">
        <v>1</v>
      </c>
      <c r="D668" s="121">
        <v>0</v>
      </c>
      <c r="E668" s="124">
        <v>747833407</v>
      </c>
      <c r="F668" s="124">
        <v>812227401</v>
      </c>
      <c r="G668" s="124">
        <v>262190307</v>
      </c>
      <c r="H668" s="124">
        <v>266211553</v>
      </c>
      <c r="I668" s="124">
        <v>579517</v>
      </c>
      <c r="J668" s="124">
        <v>196285</v>
      </c>
      <c r="K668" s="125">
        <v>0.66600000000000004</v>
      </c>
      <c r="L668" s="125">
        <v>0.67300000000000004</v>
      </c>
      <c r="M668" s="125">
        <v>0.66900000000000004</v>
      </c>
      <c r="N668" s="125">
        <v>0.58799999999999997</v>
      </c>
      <c r="O668" s="128">
        <v>0.93369999999999997</v>
      </c>
      <c r="P668" s="124">
        <v>1097</v>
      </c>
    </row>
    <row r="669" spans="1:16" x14ac:dyDescent="0.3">
      <c r="A669" s="123" t="s">
        <v>1337</v>
      </c>
      <c r="B669" s="121" t="s">
        <v>1338</v>
      </c>
      <c r="C669" s="121">
        <v>1</v>
      </c>
      <c r="D669" s="121">
        <v>0</v>
      </c>
      <c r="E669" s="124">
        <v>382226437</v>
      </c>
      <c r="F669" s="124">
        <v>408867034</v>
      </c>
      <c r="G669" s="124">
        <v>129452333</v>
      </c>
      <c r="H669" s="124">
        <v>132568700</v>
      </c>
      <c r="I669" s="124">
        <v>394363</v>
      </c>
      <c r="J669" s="124">
        <v>130618</v>
      </c>
      <c r="K669" s="125">
        <v>0.45300000000000001</v>
      </c>
      <c r="L669" s="125">
        <v>0.44700000000000001</v>
      </c>
      <c r="M669" s="125">
        <v>0.44900000000000001</v>
      </c>
      <c r="N669" s="125">
        <v>0.81799999999999995</v>
      </c>
      <c r="O669" s="128">
        <v>0.94830000000000003</v>
      </c>
      <c r="P669" s="124">
        <v>836</v>
      </c>
    </row>
    <row r="670" spans="1:16" x14ac:dyDescent="0.3">
      <c r="A670" s="123" t="s">
        <v>1339</v>
      </c>
      <c r="B670" s="121" t="s">
        <v>1340</v>
      </c>
      <c r="C670" s="121">
        <v>1</v>
      </c>
      <c r="D670" s="121">
        <v>0</v>
      </c>
      <c r="E670" s="124">
        <v>141283660</v>
      </c>
      <c r="F670" s="124">
        <v>143300141</v>
      </c>
      <c r="G670" s="124">
        <v>42064898</v>
      </c>
      <c r="H670" s="124">
        <v>42964384</v>
      </c>
      <c r="I670" s="124">
        <v>661822</v>
      </c>
      <c r="J670" s="124">
        <v>197742</v>
      </c>
      <c r="K670" s="125">
        <v>0.76100000000000001</v>
      </c>
      <c r="L670" s="125">
        <v>0.67800000000000005</v>
      </c>
      <c r="M670" s="125">
        <v>0.71899999999999997</v>
      </c>
      <c r="N670" s="125">
        <v>0.55800000000000005</v>
      </c>
      <c r="O670" s="128">
        <v>0.95369999999999999</v>
      </c>
      <c r="P670" s="124">
        <v>127</v>
      </c>
    </row>
    <row r="671" spans="1:16" x14ac:dyDescent="0.3">
      <c r="A671" s="123" t="s">
        <v>1341</v>
      </c>
      <c r="B671" s="121" t="s">
        <v>1342</v>
      </c>
      <c r="C671" s="121">
        <v>1</v>
      </c>
      <c r="D671" s="121">
        <v>0</v>
      </c>
      <c r="E671" s="124">
        <v>461007380</v>
      </c>
      <c r="F671" s="124">
        <v>489955191</v>
      </c>
      <c r="G671" s="124">
        <v>147645591</v>
      </c>
      <c r="H671" s="124">
        <v>166546846</v>
      </c>
      <c r="I671" s="124">
        <v>547159</v>
      </c>
      <c r="J671" s="124">
        <v>180778</v>
      </c>
      <c r="K671" s="125">
        <v>0.629</v>
      </c>
      <c r="L671" s="125">
        <v>0.61899999999999999</v>
      </c>
      <c r="M671" s="125">
        <v>0.623</v>
      </c>
      <c r="N671" s="125">
        <v>0.61699999999999999</v>
      </c>
      <c r="O671" s="128">
        <v>0.9335</v>
      </c>
      <c r="P671" s="124">
        <v>715</v>
      </c>
    </row>
    <row r="672" spans="1:16" x14ac:dyDescent="0.3">
      <c r="A672" s="123" t="s">
        <v>1343</v>
      </c>
      <c r="B672" s="121" t="s">
        <v>1344</v>
      </c>
      <c r="C672" s="121">
        <v>1</v>
      </c>
      <c r="D672" s="121">
        <v>0</v>
      </c>
      <c r="E672" s="124">
        <v>407849737</v>
      </c>
      <c r="F672" s="124">
        <v>434881082</v>
      </c>
      <c r="G672" s="124">
        <v>148765917</v>
      </c>
      <c r="H672" s="124">
        <v>154496037</v>
      </c>
      <c r="I672" s="124">
        <v>441682</v>
      </c>
      <c r="J672" s="124">
        <v>158942</v>
      </c>
      <c r="K672" s="125">
        <v>0.50800000000000001</v>
      </c>
      <c r="L672" s="125">
        <v>0.54500000000000004</v>
      </c>
      <c r="M672" s="125">
        <v>0.52600000000000002</v>
      </c>
      <c r="N672" s="125">
        <v>0.72399999999999998</v>
      </c>
      <c r="O672" s="128">
        <v>0.93869999999999998</v>
      </c>
      <c r="P672" s="124">
        <v>773</v>
      </c>
    </row>
    <row r="673" spans="1:16" x14ac:dyDescent="0.3">
      <c r="A673" s="123" t="s">
        <v>1345</v>
      </c>
      <c r="B673" s="121" t="s">
        <v>1346</v>
      </c>
      <c r="C673" s="121">
        <v>1</v>
      </c>
      <c r="D673" s="121">
        <v>0</v>
      </c>
      <c r="E673" s="124">
        <v>2090138589</v>
      </c>
      <c r="F673" s="124">
        <v>2214651993</v>
      </c>
      <c r="G673" s="124">
        <v>403358425</v>
      </c>
      <c r="H673" s="124">
        <v>402517382</v>
      </c>
      <c r="I673" s="124">
        <v>1435887</v>
      </c>
      <c r="J673" s="124">
        <v>268523</v>
      </c>
      <c r="K673" s="125">
        <v>1.651</v>
      </c>
      <c r="L673" s="125">
        <v>0.92</v>
      </c>
      <c r="M673" s="125">
        <v>1.2849999999999999</v>
      </c>
      <c r="N673" s="125">
        <v>0.29899999999999999</v>
      </c>
      <c r="O673" s="128">
        <v>0.93079999999999996</v>
      </c>
      <c r="P673" s="124">
        <v>1254</v>
      </c>
    </row>
    <row r="674" spans="1:16" x14ac:dyDescent="0.3">
      <c r="A674" s="123" t="s">
        <v>1347</v>
      </c>
      <c r="B674" s="121" t="s">
        <v>1348</v>
      </c>
      <c r="C674" s="121">
        <v>1</v>
      </c>
      <c r="D674" s="121">
        <v>0</v>
      </c>
      <c r="E674" s="124">
        <v>591397452</v>
      </c>
      <c r="F674" s="124">
        <v>671688413</v>
      </c>
      <c r="G674" s="124">
        <v>129949682</v>
      </c>
      <c r="H674" s="124">
        <v>137154203</v>
      </c>
      <c r="I674" s="124">
        <v>879586</v>
      </c>
      <c r="J674" s="124">
        <v>186005</v>
      </c>
      <c r="K674" s="125">
        <v>1.0109999999999999</v>
      </c>
      <c r="L674" s="125">
        <v>0.63700000000000001</v>
      </c>
      <c r="M674" s="125">
        <v>0.82299999999999995</v>
      </c>
      <c r="N674" s="125">
        <v>0.51800000000000002</v>
      </c>
      <c r="O674" s="128">
        <v>0.93500000000000005</v>
      </c>
      <c r="P674" s="124">
        <v>587</v>
      </c>
    </row>
    <row r="675" spans="1:16" x14ac:dyDescent="0.3">
      <c r="A675" s="129" t="s">
        <v>1349</v>
      </c>
      <c r="B675" s="121" t="s">
        <v>1350</v>
      </c>
      <c r="C675" s="121">
        <v>1</v>
      </c>
      <c r="D675" s="121">
        <v>1</v>
      </c>
      <c r="E675" s="124">
        <v>2628944174236</v>
      </c>
      <c r="F675" s="124">
        <v>2936360140936</v>
      </c>
      <c r="G675" s="124">
        <v>986172709262</v>
      </c>
      <c r="H675" s="124">
        <v>938292288583</v>
      </c>
      <c r="I675" s="124">
        <v>987773379</v>
      </c>
      <c r="J675" s="124">
        <v>192543815</v>
      </c>
      <c r="K675" s="125">
        <v>1135.9499999999996</v>
      </c>
      <c r="L675" s="125">
        <v>659.9719999999993</v>
      </c>
      <c r="M675" s="125">
        <v>897.63700000000028</v>
      </c>
      <c r="N675" s="125">
        <v>356.40100000000081</v>
      </c>
      <c r="O675" s="128">
        <v>623.95940000000019</v>
      </c>
      <c r="P675" s="124">
        <v>2443291</v>
      </c>
    </row>
    <row r="676" spans="1:16" x14ac:dyDescent="0.3">
      <c r="A676" s="129" t="s">
        <v>1351</v>
      </c>
      <c r="B676" s="121" t="s">
        <v>1352</v>
      </c>
      <c r="C676" s="121">
        <v>1</v>
      </c>
      <c r="D676" s="121">
        <v>1</v>
      </c>
      <c r="E676" s="124">
        <v>554233633</v>
      </c>
      <c r="F676" s="124">
        <v>620030483</v>
      </c>
      <c r="G676" s="124">
        <v>82298463</v>
      </c>
      <c r="H676" s="124">
        <v>83048631</v>
      </c>
      <c r="I676" s="124">
        <v>6853523</v>
      </c>
      <c r="J676" s="124">
        <v>255764</v>
      </c>
      <c r="K676" s="125">
        <v>7.883</v>
      </c>
      <c r="L676" s="125">
        <v>0.876</v>
      </c>
      <c r="M676" s="125">
        <v>4.3780000000000001</v>
      </c>
      <c r="N676" s="125">
        <v>0.93</v>
      </c>
      <c r="O676" s="128">
        <v>1.8757999999999999</v>
      </c>
      <c r="P676" s="124">
        <v>628</v>
      </c>
    </row>
    <row r="677" spans="1:16" x14ac:dyDescent="0.3">
      <c r="A677" s="123" t="s">
        <v>1353</v>
      </c>
      <c r="B677" s="121" t="s">
        <v>1354</v>
      </c>
      <c r="C677" s="121">
        <v>1</v>
      </c>
      <c r="D677" s="121">
        <v>1</v>
      </c>
      <c r="E677" s="124">
        <v>2629498407869</v>
      </c>
      <c r="F677" s="124">
        <v>2936980171419</v>
      </c>
      <c r="G677" s="124">
        <v>986255007725</v>
      </c>
      <c r="H677" s="124">
        <v>938375337214</v>
      </c>
      <c r="I677" s="124">
        <v>994626902</v>
      </c>
      <c r="J677" s="124">
        <v>192799579</v>
      </c>
      <c r="K677" s="125">
        <v>1143.8329999999996</v>
      </c>
      <c r="L677" s="125">
        <v>660.84799999999939</v>
      </c>
      <c r="M677" s="125">
        <v>902.01500000000021</v>
      </c>
      <c r="N677" s="125">
        <v>357.33100000000081</v>
      </c>
      <c r="O677" s="128">
        <v>625.83520000000021</v>
      </c>
      <c r="P677" s="124">
        <v>2443919</v>
      </c>
    </row>
    <row r="678" spans="1:16" x14ac:dyDescent="0.3">
      <c r="E678" s="124"/>
      <c r="F678" s="124"/>
      <c r="G678" s="124"/>
      <c r="H678" s="124"/>
      <c r="I678" s="124"/>
      <c r="J678" s="124"/>
      <c r="K678" s="125"/>
      <c r="L678" s="125"/>
      <c r="M678" s="125"/>
      <c r="N678" s="125"/>
      <c r="O678" s="128"/>
      <c r="P678" s="124"/>
    </row>
    <row r="679" spans="1:16" x14ac:dyDescent="0.3">
      <c r="E679" s="124"/>
      <c r="F679" s="124"/>
      <c r="G679" s="124"/>
      <c r="H679" s="124"/>
      <c r="I679" s="124"/>
      <c r="J679" s="124"/>
      <c r="K679" s="125"/>
      <c r="L679" s="125"/>
      <c r="M679" s="125"/>
      <c r="N679" s="125"/>
      <c r="O679" s="128"/>
      <c r="P679" s="124"/>
    </row>
    <row r="680" spans="1:16" x14ac:dyDescent="0.3">
      <c r="A680" s="123" t="s">
        <v>1542</v>
      </c>
      <c r="E680" s="124"/>
      <c r="F680" s="124"/>
      <c r="G680" s="124"/>
      <c r="H680" s="124"/>
      <c r="I680" s="124"/>
      <c r="J680" s="124"/>
      <c r="K680" s="125"/>
      <c r="L680" s="125"/>
      <c r="M680" s="125"/>
      <c r="N680" s="125"/>
      <c r="O680" s="128"/>
      <c r="P680" s="124"/>
    </row>
    <row r="681" spans="1:16" x14ac:dyDescent="0.3">
      <c r="A681" s="123" t="s">
        <v>1355</v>
      </c>
      <c r="B681" s="121" t="s">
        <v>1356</v>
      </c>
      <c r="E681" s="124" t="s">
        <v>1357</v>
      </c>
      <c r="F681" s="124"/>
      <c r="G681" s="124"/>
      <c r="H681" s="124"/>
      <c r="I681" s="124"/>
      <c r="J681" s="124"/>
      <c r="K681" s="125"/>
      <c r="L681" s="125"/>
      <c r="M681" s="125"/>
      <c r="N681" s="125"/>
      <c r="O681" s="128"/>
      <c r="P681" s="124"/>
    </row>
    <row r="682" spans="1:16" x14ac:dyDescent="0.3">
      <c r="A682" s="123" t="s">
        <v>1355</v>
      </c>
      <c r="B682" s="121" t="s">
        <v>1358</v>
      </c>
      <c r="E682" s="124" t="s">
        <v>1359</v>
      </c>
      <c r="F682" s="124"/>
      <c r="G682" s="124"/>
      <c r="H682" s="124"/>
      <c r="I682" s="124"/>
      <c r="J682" s="124"/>
      <c r="K682" s="125"/>
      <c r="L682" s="125"/>
      <c r="M682" s="125"/>
      <c r="N682" s="125"/>
      <c r="O682" s="128"/>
      <c r="P682" s="124"/>
    </row>
  </sheetData>
  <hyperlinks>
    <hyperlink ref="A1" location="'Key'!F1" display="DBSAF1" xr:uid="{66BB52F0-0DC4-471A-88A0-858BF3631363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398D3-F215-4695-9307-D5044CBC0F5B}">
  <sheetPr codeName="Sheet12">
    <tabColor theme="0" tint="-0.14999847407452621"/>
    <pageSetUpPr fitToPage="1"/>
  </sheetPr>
  <dimension ref="A1:G683"/>
  <sheetViews>
    <sheetView zoomScale="120" zoomScaleNormal="120" workbookViewId="0">
      <pane ySplit="1" topLeftCell="A2" activePane="bottomLeft" state="frozen"/>
      <selection activeCell="H367" sqref="H367"/>
      <selection pane="bottomLeft" activeCell="B2" sqref="B2"/>
    </sheetView>
  </sheetViews>
  <sheetFormatPr defaultRowHeight="12.5" x14ac:dyDescent="0.25"/>
  <cols>
    <col min="1" max="1" width="38.54296875" style="136" bestFit="1" customWidth="1"/>
    <col min="2" max="2" width="50" style="136" customWidth="1"/>
    <col min="3" max="3" width="11.453125" style="136" bestFit="1" customWidth="1"/>
    <col min="4" max="4" width="18" style="136" bestFit="1" customWidth="1"/>
    <col min="5" max="5" width="23.54296875" style="136" bestFit="1" customWidth="1"/>
    <col min="6" max="6" width="25.54296875" style="136" bestFit="1" customWidth="1"/>
    <col min="7" max="7" width="55.1796875" style="136" bestFit="1" customWidth="1"/>
    <col min="8" max="222" width="8.7265625" style="136"/>
    <col min="223" max="223" width="14.54296875" style="136" customWidth="1"/>
    <col min="224" max="224" width="11.81640625" style="136" customWidth="1"/>
    <col min="225" max="228" width="11.81640625" style="136" bestFit="1" customWidth="1"/>
    <col min="229" max="229" width="8.7265625" style="136"/>
    <col min="230" max="234" width="9.08984375" style="136" customWidth="1"/>
    <col min="235" max="478" width="8.7265625" style="136"/>
    <col min="479" max="479" width="14.54296875" style="136" customWidth="1"/>
    <col min="480" max="480" width="11.81640625" style="136" customWidth="1"/>
    <col min="481" max="484" width="11.81640625" style="136" bestFit="1" customWidth="1"/>
    <col min="485" max="485" width="8.7265625" style="136"/>
    <col min="486" max="490" width="9.08984375" style="136" customWidth="1"/>
    <col min="491" max="734" width="8.7265625" style="136"/>
    <col min="735" max="735" width="14.54296875" style="136" customWidth="1"/>
    <col min="736" max="736" width="11.81640625" style="136" customWidth="1"/>
    <col min="737" max="740" width="11.81640625" style="136" bestFit="1" customWidth="1"/>
    <col min="741" max="741" width="8.7265625" style="136"/>
    <col min="742" max="746" width="9.08984375" style="136" customWidth="1"/>
    <col min="747" max="990" width="8.7265625" style="136"/>
    <col min="991" max="991" width="14.54296875" style="136" customWidth="1"/>
    <col min="992" max="992" width="11.81640625" style="136" customWidth="1"/>
    <col min="993" max="996" width="11.81640625" style="136" bestFit="1" customWidth="1"/>
    <col min="997" max="997" width="8.7265625" style="136"/>
    <col min="998" max="1002" width="9.08984375" style="136" customWidth="1"/>
    <col min="1003" max="1246" width="8.7265625" style="136"/>
    <col min="1247" max="1247" width="14.54296875" style="136" customWidth="1"/>
    <col min="1248" max="1248" width="11.81640625" style="136" customWidth="1"/>
    <col min="1249" max="1252" width="11.81640625" style="136" bestFit="1" customWidth="1"/>
    <col min="1253" max="1253" width="8.7265625" style="136"/>
    <col min="1254" max="1258" width="9.08984375" style="136" customWidth="1"/>
    <col min="1259" max="1502" width="8.7265625" style="136"/>
    <col min="1503" max="1503" width="14.54296875" style="136" customWidth="1"/>
    <col min="1504" max="1504" width="11.81640625" style="136" customWidth="1"/>
    <col min="1505" max="1508" width="11.81640625" style="136" bestFit="1" customWidth="1"/>
    <col min="1509" max="1509" width="8.7265625" style="136"/>
    <col min="1510" max="1514" width="9.08984375" style="136" customWidth="1"/>
    <col min="1515" max="1758" width="8.7265625" style="136"/>
    <col min="1759" max="1759" width="14.54296875" style="136" customWidth="1"/>
    <col min="1760" max="1760" width="11.81640625" style="136" customWidth="1"/>
    <col min="1761" max="1764" width="11.81640625" style="136" bestFit="1" customWidth="1"/>
    <col min="1765" max="1765" width="8.7265625" style="136"/>
    <col min="1766" max="1770" width="9.08984375" style="136" customWidth="1"/>
    <col min="1771" max="2014" width="8.7265625" style="136"/>
    <col min="2015" max="2015" width="14.54296875" style="136" customWidth="1"/>
    <col min="2016" max="2016" width="11.81640625" style="136" customWidth="1"/>
    <col min="2017" max="2020" width="11.81640625" style="136" bestFit="1" customWidth="1"/>
    <col min="2021" max="2021" width="8.7265625" style="136"/>
    <col min="2022" max="2026" width="9.08984375" style="136" customWidth="1"/>
    <col min="2027" max="2270" width="8.7265625" style="136"/>
    <col min="2271" max="2271" width="14.54296875" style="136" customWidth="1"/>
    <col min="2272" max="2272" width="11.81640625" style="136" customWidth="1"/>
    <col min="2273" max="2276" width="11.81640625" style="136" bestFit="1" customWidth="1"/>
    <col min="2277" max="2277" width="8.7265625" style="136"/>
    <col min="2278" max="2282" width="9.08984375" style="136" customWidth="1"/>
    <col min="2283" max="2526" width="8.7265625" style="136"/>
    <col min="2527" max="2527" width="14.54296875" style="136" customWidth="1"/>
    <col min="2528" max="2528" width="11.81640625" style="136" customWidth="1"/>
    <col min="2529" max="2532" width="11.81640625" style="136" bestFit="1" customWidth="1"/>
    <col min="2533" max="2533" width="8.7265625" style="136"/>
    <col min="2534" max="2538" width="9.08984375" style="136" customWidth="1"/>
    <col min="2539" max="2782" width="8.7265625" style="136"/>
    <col min="2783" max="2783" width="14.54296875" style="136" customWidth="1"/>
    <col min="2784" max="2784" width="11.81640625" style="136" customWidth="1"/>
    <col min="2785" max="2788" width="11.81640625" style="136" bestFit="1" customWidth="1"/>
    <col min="2789" max="2789" width="8.7265625" style="136"/>
    <col min="2790" max="2794" width="9.08984375" style="136" customWidth="1"/>
    <col min="2795" max="3038" width="8.7265625" style="136"/>
    <col min="3039" max="3039" width="14.54296875" style="136" customWidth="1"/>
    <col min="3040" max="3040" width="11.81640625" style="136" customWidth="1"/>
    <col min="3041" max="3044" width="11.81640625" style="136" bestFit="1" customWidth="1"/>
    <col min="3045" max="3045" width="8.7265625" style="136"/>
    <col min="3046" max="3050" width="9.08984375" style="136" customWidth="1"/>
    <col min="3051" max="3294" width="8.7265625" style="136"/>
    <col min="3295" max="3295" width="14.54296875" style="136" customWidth="1"/>
    <col min="3296" max="3296" width="11.81640625" style="136" customWidth="1"/>
    <col min="3297" max="3300" width="11.81640625" style="136" bestFit="1" customWidth="1"/>
    <col min="3301" max="3301" width="8.7265625" style="136"/>
    <col min="3302" max="3306" width="9.08984375" style="136" customWidth="1"/>
    <col min="3307" max="3550" width="8.7265625" style="136"/>
    <col min="3551" max="3551" width="14.54296875" style="136" customWidth="1"/>
    <col min="3552" max="3552" width="11.81640625" style="136" customWidth="1"/>
    <col min="3553" max="3556" width="11.81640625" style="136" bestFit="1" customWidth="1"/>
    <col min="3557" max="3557" width="8.7265625" style="136"/>
    <col min="3558" max="3562" width="9.08984375" style="136" customWidth="1"/>
    <col min="3563" max="3806" width="8.7265625" style="136"/>
    <col min="3807" max="3807" width="14.54296875" style="136" customWidth="1"/>
    <col min="3808" max="3808" width="11.81640625" style="136" customWidth="1"/>
    <col min="3809" max="3812" width="11.81640625" style="136" bestFit="1" customWidth="1"/>
    <col min="3813" max="3813" width="8.7265625" style="136"/>
    <col min="3814" max="3818" width="9.08984375" style="136" customWidth="1"/>
    <col min="3819" max="4062" width="8.7265625" style="136"/>
    <col min="4063" max="4063" width="14.54296875" style="136" customWidth="1"/>
    <col min="4064" max="4064" width="11.81640625" style="136" customWidth="1"/>
    <col min="4065" max="4068" width="11.81640625" style="136" bestFit="1" customWidth="1"/>
    <col min="4069" max="4069" width="8.7265625" style="136"/>
    <col min="4070" max="4074" width="9.08984375" style="136" customWidth="1"/>
    <col min="4075" max="4318" width="8.7265625" style="136"/>
    <col min="4319" max="4319" width="14.54296875" style="136" customWidth="1"/>
    <col min="4320" max="4320" width="11.81640625" style="136" customWidth="1"/>
    <col min="4321" max="4324" width="11.81640625" style="136" bestFit="1" customWidth="1"/>
    <col min="4325" max="4325" width="8.7265625" style="136"/>
    <col min="4326" max="4330" width="9.08984375" style="136" customWidth="1"/>
    <col min="4331" max="4574" width="8.7265625" style="136"/>
    <col min="4575" max="4575" width="14.54296875" style="136" customWidth="1"/>
    <col min="4576" max="4576" width="11.81640625" style="136" customWidth="1"/>
    <col min="4577" max="4580" width="11.81640625" style="136" bestFit="1" customWidth="1"/>
    <col min="4581" max="4581" width="8.7265625" style="136"/>
    <col min="4582" max="4586" width="9.08984375" style="136" customWidth="1"/>
    <col min="4587" max="4830" width="8.7265625" style="136"/>
    <col min="4831" max="4831" width="14.54296875" style="136" customWidth="1"/>
    <col min="4832" max="4832" width="11.81640625" style="136" customWidth="1"/>
    <col min="4833" max="4836" width="11.81640625" style="136" bestFit="1" customWidth="1"/>
    <col min="4837" max="4837" width="8.7265625" style="136"/>
    <col min="4838" max="4842" width="9.08984375" style="136" customWidth="1"/>
    <col min="4843" max="5086" width="8.7265625" style="136"/>
    <col min="5087" max="5087" width="14.54296875" style="136" customWidth="1"/>
    <col min="5088" max="5088" width="11.81640625" style="136" customWidth="1"/>
    <col min="5089" max="5092" width="11.81640625" style="136" bestFit="1" customWidth="1"/>
    <col min="5093" max="5093" width="8.7265625" style="136"/>
    <col min="5094" max="5098" width="9.08984375" style="136" customWidth="1"/>
    <col min="5099" max="5342" width="8.7265625" style="136"/>
    <col min="5343" max="5343" width="14.54296875" style="136" customWidth="1"/>
    <col min="5344" max="5344" width="11.81640625" style="136" customWidth="1"/>
    <col min="5345" max="5348" width="11.81640625" style="136" bestFit="1" customWidth="1"/>
    <col min="5349" max="5349" width="8.7265625" style="136"/>
    <col min="5350" max="5354" width="9.08984375" style="136" customWidth="1"/>
    <col min="5355" max="5598" width="8.7265625" style="136"/>
    <col min="5599" max="5599" width="14.54296875" style="136" customWidth="1"/>
    <col min="5600" max="5600" width="11.81640625" style="136" customWidth="1"/>
    <col min="5601" max="5604" width="11.81640625" style="136" bestFit="1" customWidth="1"/>
    <col min="5605" max="5605" width="8.7265625" style="136"/>
    <col min="5606" max="5610" width="9.08984375" style="136" customWidth="1"/>
    <col min="5611" max="5854" width="8.7265625" style="136"/>
    <col min="5855" max="5855" width="14.54296875" style="136" customWidth="1"/>
    <col min="5856" max="5856" width="11.81640625" style="136" customWidth="1"/>
    <col min="5857" max="5860" width="11.81640625" style="136" bestFit="1" customWidth="1"/>
    <col min="5861" max="5861" width="8.7265625" style="136"/>
    <col min="5862" max="5866" width="9.08984375" style="136" customWidth="1"/>
    <col min="5867" max="6110" width="8.7265625" style="136"/>
    <col min="6111" max="6111" width="14.54296875" style="136" customWidth="1"/>
    <col min="6112" max="6112" width="11.81640625" style="136" customWidth="1"/>
    <col min="6113" max="6116" width="11.81640625" style="136" bestFit="1" customWidth="1"/>
    <col min="6117" max="6117" width="8.7265625" style="136"/>
    <col min="6118" max="6122" width="9.08984375" style="136" customWidth="1"/>
    <col min="6123" max="6366" width="8.7265625" style="136"/>
    <col min="6367" max="6367" width="14.54296875" style="136" customWidth="1"/>
    <col min="6368" max="6368" width="11.81640625" style="136" customWidth="1"/>
    <col min="6369" max="6372" width="11.81640625" style="136" bestFit="1" customWidth="1"/>
    <col min="6373" max="6373" width="8.7265625" style="136"/>
    <col min="6374" max="6378" width="9.08984375" style="136" customWidth="1"/>
    <col min="6379" max="6622" width="8.7265625" style="136"/>
    <col min="6623" max="6623" width="14.54296875" style="136" customWidth="1"/>
    <col min="6624" max="6624" width="11.81640625" style="136" customWidth="1"/>
    <col min="6625" max="6628" width="11.81640625" style="136" bestFit="1" customWidth="1"/>
    <col min="6629" max="6629" width="8.7265625" style="136"/>
    <col min="6630" max="6634" width="9.08984375" style="136" customWidth="1"/>
    <col min="6635" max="6878" width="8.7265625" style="136"/>
    <col min="6879" max="6879" width="14.54296875" style="136" customWidth="1"/>
    <col min="6880" max="6880" width="11.81640625" style="136" customWidth="1"/>
    <col min="6881" max="6884" width="11.81640625" style="136" bestFit="1" customWidth="1"/>
    <col min="6885" max="6885" width="8.7265625" style="136"/>
    <col min="6886" max="6890" width="9.08984375" style="136" customWidth="1"/>
    <col min="6891" max="7134" width="8.7265625" style="136"/>
    <col min="7135" max="7135" width="14.54296875" style="136" customWidth="1"/>
    <col min="7136" max="7136" width="11.81640625" style="136" customWidth="1"/>
    <col min="7137" max="7140" width="11.81640625" style="136" bestFit="1" customWidth="1"/>
    <col min="7141" max="7141" width="8.7265625" style="136"/>
    <col min="7142" max="7146" width="9.08984375" style="136" customWidth="1"/>
    <col min="7147" max="7390" width="8.7265625" style="136"/>
    <col min="7391" max="7391" width="14.54296875" style="136" customWidth="1"/>
    <col min="7392" max="7392" width="11.81640625" style="136" customWidth="1"/>
    <col min="7393" max="7396" width="11.81640625" style="136" bestFit="1" customWidth="1"/>
    <col min="7397" max="7397" width="8.7265625" style="136"/>
    <col min="7398" max="7402" width="9.08984375" style="136" customWidth="1"/>
    <col min="7403" max="7646" width="8.7265625" style="136"/>
    <col min="7647" max="7647" width="14.54296875" style="136" customWidth="1"/>
    <col min="7648" max="7648" width="11.81640625" style="136" customWidth="1"/>
    <col min="7649" max="7652" width="11.81640625" style="136" bestFit="1" customWidth="1"/>
    <col min="7653" max="7653" width="8.7265625" style="136"/>
    <col min="7654" max="7658" width="9.08984375" style="136" customWidth="1"/>
    <col min="7659" max="7902" width="8.7265625" style="136"/>
    <col min="7903" max="7903" width="14.54296875" style="136" customWidth="1"/>
    <col min="7904" max="7904" width="11.81640625" style="136" customWidth="1"/>
    <col min="7905" max="7908" width="11.81640625" style="136" bestFit="1" customWidth="1"/>
    <col min="7909" max="7909" width="8.7265625" style="136"/>
    <col min="7910" max="7914" width="9.08984375" style="136" customWidth="1"/>
    <col min="7915" max="8158" width="8.7265625" style="136"/>
    <col min="8159" max="8159" width="14.54296875" style="136" customWidth="1"/>
    <col min="8160" max="8160" width="11.81640625" style="136" customWidth="1"/>
    <col min="8161" max="8164" width="11.81640625" style="136" bestFit="1" customWidth="1"/>
    <col min="8165" max="8165" width="8.7265625" style="136"/>
    <col min="8166" max="8170" width="9.08984375" style="136" customWidth="1"/>
    <col min="8171" max="8414" width="8.7265625" style="136"/>
    <col min="8415" max="8415" width="14.54296875" style="136" customWidth="1"/>
    <col min="8416" max="8416" width="11.81640625" style="136" customWidth="1"/>
    <col min="8417" max="8420" width="11.81640625" style="136" bestFit="1" customWidth="1"/>
    <col min="8421" max="8421" width="8.7265625" style="136"/>
    <col min="8422" max="8426" width="9.08984375" style="136" customWidth="1"/>
    <col min="8427" max="8670" width="8.7265625" style="136"/>
    <col min="8671" max="8671" width="14.54296875" style="136" customWidth="1"/>
    <col min="8672" max="8672" width="11.81640625" style="136" customWidth="1"/>
    <col min="8673" max="8676" width="11.81640625" style="136" bestFit="1" customWidth="1"/>
    <col min="8677" max="8677" width="8.7265625" style="136"/>
    <col min="8678" max="8682" width="9.08984375" style="136" customWidth="1"/>
    <col min="8683" max="8926" width="8.7265625" style="136"/>
    <col min="8927" max="8927" width="14.54296875" style="136" customWidth="1"/>
    <col min="8928" max="8928" width="11.81640625" style="136" customWidth="1"/>
    <col min="8929" max="8932" width="11.81640625" style="136" bestFit="1" customWidth="1"/>
    <col min="8933" max="8933" width="8.7265625" style="136"/>
    <col min="8934" max="8938" width="9.08984375" style="136" customWidth="1"/>
    <col min="8939" max="9182" width="8.7265625" style="136"/>
    <col min="9183" max="9183" width="14.54296875" style="136" customWidth="1"/>
    <col min="9184" max="9184" width="11.81640625" style="136" customWidth="1"/>
    <col min="9185" max="9188" width="11.81640625" style="136" bestFit="1" customWidth="1"/>
    <col min="9189" max="9189" width="8.7265625" style="136"/>
    <col min="9190" max="9194" width="9.08984375" style="136" customWidth="1"/>
    <col min="9195" max="9438" width="8.7265625" style="136"/>
    <col min="9439" max="9439" width="14.54296875" style="136" customWidth="1"/>
    <col min="9440" max="9440" width="11.81640625" style="136" customWidth="1"/>
    <col min="9441" max="9444" width="11.81640625" style="136" bestFit="1" customWidth="1"/>
    <col min="9445" max="9445" width="8.7265625" style="136"/>
    <col min="9446" max="9450" width="9.08984375" style="136" customWidth="1"/>
    <col min="9451" max="9694" width="8.7265625" style="136"/>
    <col min="9695" max="9695" width="14.54296875" style="136" customWidth="1"/>
    <col min="9696" max="9696" width="11.81640625" style="136" customWidth="1"/>
    <col min="9697" max="9700" width="11.81640625" style="136" bestFit="1" customWidth="1"/>
    <col min="9701" max="9701" width="8.7265625" style="136"/>
    <col min="9702" max="9706" width="9.08984375" style="136" customWidth="1"/>
    <col min="9707" max="9950" width="8.7265625" style="136"/>
    <col min="9951" max="9951" width="14.54296875" style="136" customWidth="1"/>
    <col min="9952" max="9952" width="11.81640625" style="136" customWidth="1"/>
    <col min="9953" max="9956" width="11.81640625" style="136" bestFit="1" customWidth="1"/>
    <col min="9957" max="9957" width="8.7265625" style="136"/>
    <col min="9958" max="9962" width="9.08984375" style="136" customWidth="1"/>
    <col min="9963" max="10206" width="8.7265625" style="136"/>
    <col min="10207" max="10207" width="14.54296875" style="136" customWidth="1"/>
    <col min="10208" max="10208" width="11.81640625" style="136" customWidth="1"/>
    <col min="10209" max="10212" width="11.81640625" style="136" bestFit="1" customWidth="1"/>
    <col min="10213" max="10213" width="8.7265625" style="136"/>
    <col min="10214" max="10218" width="9.08984375" style="136" customWidth="1"/>
    <col min="10219" max="10462" width="8.7265625" style="136"/>
    <col min="10463" max="10463" width="14.54296875" style="136" customWidth="1"/>
    <col min="10464" max="10464" width="11.81640625" style="136" customWidth="1"/>
    <col min="10465" max="10468" width="11.81640625" style="136" bestFit="1" customWidth="1"/>
    <col min="10469" max="10469" width="8.7265625" style="136"/>
    <col min="10470" max="10474" width="9.08984375" style="136" customWidth="1"/>
    <col min="10475" max="10718" width="8.7265625" style="136"/>
    <col min="10719" max="10719" width="14.54296875" style="136" customWidth="1"/>
    <col min="10720" max="10720" width="11.81640625" style="136" customWidth="1"/>
    <col min="10721" max="10724" width="11.81640625" style="136" bestFit="1" customWidth="1"/>
    <col min="10725" max="10725" width="8.7265625" style="136"/>
    <col min="10726" max="10730" width="9.08984375" style="136" customWidth="1"/>
    <col min="10731" max="10974" width="8.7265625" style="136"/>
    <col min="10975" max="10975" width="14.54296875" style="136" customWidth="1"/>
    <col min="10976" max="10976" width="11.81640625" style="136" customWidth="1"/>
    <col min="10977" max="10980" width="11.81640625" style="136" bestFit="1" customWidth="1"/>
    <col min="10981" max="10981" width="8.7265625" style="136"/>
    <col min="10982" max="10986" width="9.08984375" style="136" customWidth="1"/>
    <col min="10987" max="11230" width="8.7265625" style="136"/>
    <col min="11231" max="11231" width="14.54296875" style="136" customWidth="1"/>
    <col min="11232" max="11232" width="11.81640625" style="136" customWidth="1"/>
    <col min="11233" max="11236" width="11.81640625" style="136" bestFit="1" customWidth="1"/>
    <col min="11237" max="11237" width="8.7265625" style="136"/>
    <col min="11238" max="11242" width="9.08984375" style="136" customWidth="1"/>
    <col min="11243" max="11486" width="8.7265625" style="136"/>
    <col min="11487" max="11487" width="14.54296875" style="136" customWidth="1"/>
    <col min="11488" max="11488" width="11.81640625" style="136" customWidth="1"/>
    <col min="11489" max="11492" width="11.81640625" style="136" bestFit="1" customWidth="1"/>
    <col min="11493" max="11493" width="8.7265625" style="136"/>
    <col min="11494" max="11498" width="9.08984375" style="136" customWidth="1"/>
    <col min="11499" max="11742" width="8.7265625" style="136"/>
    <col min="11743" max="11743" width="14.54296875" style="136" customWidth="1"/>
    <col min="11744" max="11744" width="11.81640625" style="136" customWidth="1"/>
    <col min="11745" max="11748" width="11.81640625" style="136" bestFit="1" customWidth="1"/>
    <col min="11749" max="11749" width="8.7265625" style="136"/>
    <col min="11750" max="11754" width="9.08984375" style="136" customWidth="1"/>
    <col min="11755" max="11998" width="8.7265625" style="136"/>
    <col min="11999" max="11999" width="14.54296875" style="136" customWidth="1"/>
    <col min="12000" max="12000" width="11.81640625" style="136" customWidth="1"/>
    <col min="12001" max="12004" width="11.81640625" style="136" bestFit="1" customWidth="1"/>
    <col min="12005" max="12005" width="8.7265625" style="136"/>
    <col min="12006" max="12010" width="9.08984375" style="136" customWidth="1"/>
    <col min="12011" max="12254" width="8.7265625" style="136"/>
    <col min="12255" max="12255" width="14.54296875" style="136" customWidth="1"/>
    <col min="12256" max="12256" width="11.81640625" style="136" customWidth="1"/>
    <col min="12257" max="12260" width="11.81640625" style="136" bestFit="1" customWidth="1"/>
    <col min="12261" max="12261" width="8.7265625" style="136"/>
    <col min="12262" max="12266" width="9.08984375" style="136" customWidth="1"/>
    <col min="12267" max="12510" width="8.7265625" style="136"/>
    <col min="12511" max="12511" width="14.54296875" style="136" customWidth="1"/>
    <col min="12512" max="12512" width="11.81640625" style="136" customWidth="1"/>
    <col min="12513" max="12516" width="11.81640625" style="136" bestFit="1" customWidth="1"/>
    <col min="12517" max="12517" width="8.7265625" style="136"/>
    <col min="12518" max="12522" width="9.08984375" style="136" customWidth="1"/>
    <col min="12523" max="12766" width="8.7265625" style="136"/>
    <col min="12767" max="12767" width="14.54296875" style="136" customWidth="1"/>
    <col min="12768" max="12768" width="11.81640625" style="136" customWidth="1"/>
    <col min="12769" max="12772" width="11.81640625" style="136" bestFit="1" customWidth="1"/>
    <col min="12773" max="12773" width="8.7265625" style="136"/>
    <col min="12774" max="12778" width="9.08984375" style="136" customWidth="1"/>
    <col min="12779" max="13022" width="8.7265625" style="136"/>
    <col min="13023" max="13023" width="14.54296875" style="136" customWidth="1"/>
    <col min="13024" max="13024" width="11.81640625" style="136" customWidth="1"/>
    <col min="13025" max="13028" width="11.81640625" style="136" bestFit="1" customWidth="1"/>
    <col min="13029" max="13029" width="8.7265625" style="136"/>
    <col min="13030" max="13034" width="9.08984375" style="136" customWidth="1"/>
    <col min="13035" max="13278" width="8.7265625" style="136"/>
    <col min="13279" max="13279" width="14.54296875" style="136" customWidth="1"/>
    <col min="13280" max="13280" width="11.81640625" style="136" customWidth="1"/>
    <col min="13281" max="13284" width="11.81640625" style="136" bestFit="1" customWidth="1"/>
    <col min="13285" max="13285" width="8.7265625" style="136"/>
    <col min="13286" max="13290" width="9.08984375" style="136" customWidth="1"/>
    <col min="13291" max="13534" width="8.7265625" style="136"/>
    <col min="13535" max="13535" width="14.54296875" style="136" customWidth="1"/>
    <col min="13536" max="13536" width="11.81640625" style="136" customWidth="1"/>
    <col min="13537" max="13540" width="11.81640625" style="136" bestFit="1" customWidth="1"/>
    <col min="13541" max="13541" width="8.7265625" style="136"/>
    <col min="13542" max="13546" width="9.08984375" style="136" customWidth="1"/>
    <col min="13547" max="13790" width="8.7265625" style="136"/>
    <col min="13791" max="13791" width="14.54296875" style="136" customWidth="1"/>
    <col min="13792" max="13792" width="11.81640625" style="136" customWidth="1"/>
    <col min="13793" max="13796" width="11.81640625" style="136" bestFit="1" customWidth="1"/>
    <col min="13797" max="13797" width="8.7265625" style="136"/>
    <col min="13798" max="13802" width="9.08984375" style="136" customWidth="1"/>
    <col min="13803" max="14046" width="8.7265625" style="136"/>
    <col min="14047" max="14047" width="14.54296875" style="136" customWidth="1"/>
    <col min="14048" max="14048" width="11.81640625" style="136" customWidth="1"/>
    <col min="14049" max="14052" width="11.81640625" style="136" bestFit="1" customWidth="1"/>
    <col min="14053" max="14053" width="8.7265625" style="136"/>
    <col min="14054" max="14058" width="9.08984375" style="136" customWidth="1"/>
    <col min="14059" max="14302" width="8.7265625" style="136"/>
    <col min="14303" max="14303" width="14.54296875" style="136" customWidth="1"/>
    <col min="14304" max="14304" width="11.81640625" style="136" customWidth="1"/>
    <col min="14305" max="14308" width="11.81640625" style="136" bestFit="1" customWidth="1"/>
    <col min="14309" max="14309" width="8.7265625" style="136"/>
    <col min="14310" max="14314" width="9.08984375" style="136" customWidth="1"/>
    <col min="14315" max="14558" width="8.7265625" style="136"/>
    <col min="14559" max="14559" width="14.54296875" style="136" customWidth="1"/>
    <col min="14560" max="14560" width="11.81640625" style="136" customWidth="1"/>
    <col min="14561" max="14564" width="11.81640625" style="136" bestFit="1" customWidth="1"/>
    <col min="14565" max="14565" width="8.7265625" style="136"/>
    <col min="14566" max="14570" width="9.08984375" style="136" customWidth="1"/>
    <col min="14571" max="14814" width="8.7265625" style="136"/>
    <col min="14815" max="14815" width="14.54296875" style="136" customWidth="1"/>
    <col min="14816" max="14816" width="11.81640625" style="136" customWidth="1"/>
    <col min="14817" max="14820" width="11.81640625" style="136" bestFit="1" customWidth="1"/>
    <col min="14821" max="14821" width="8.7265625" style="136"/>
    <col min="14822" max="14826" width="9.08984375" style="136" customWidth="1"/>
    <col min="14827" max="15070" width="8.7265625" style="136"/>
    <col min="15071" max="15071" width="14.54296875" style="136" customWidth="1"/>
    <col min="15072" max="15072" width="11.81640625" style="136" customWidth="1"/>
    <col min="15073" max="15076" width="11.81640625" style="136" bestFit="1" customWidth="1"/>
    <col min="15077" max="15077" width="8.7265625" style="136"/>
    <col min="15078" max="15082" width="9.08984375" style="136" customWidth="1"/>
    <col min="15083" max="15326" width="8.7265625" style="136"/>
    <col min="15327" max="15327" width="14.54296875" style="136" customWidth="1"/>
    <col min="15328" max="15328" width="11.81640625" style="136" customWidth="1"/>
    <col min="15329" max="15332" width="11.81640625" style="136" bestFit="1" customWidth="1"/>
    <col min="15333" max="15333" width="8.7265625" style="136"/>
    <col min="15334" max="15338" width="9.08984375" style="136" customWidth="1"/>
    <col min="15339" max="15582" width="8.7265625" style="136"/>
    <col min="15583" max="15583" width="14.54296875" style="136" customWidth="1"/>
    <col min="15584" max="15584" width="11.81640625" style="136" customWidth="1"/>
    <col min="15585" max="15588" width="11.81640625" style="136" bestFit="1" customWidth="1"/>
    <col min="15589" max="15589" width="8.7265625" style="136"/>
    <col min="15590" max="15594" width="9.08984375" style="136" customWidth="1"/>
    <col min="15595" max="15838" width="8.7265625" style="136"/>
    <col min="15839" max="15839" width="14.54296875" style="136" customWidth="1"/>
    <col min="15840" max="15840" width="11.81640625" style="136" customWidth="1"/>
    <col min="15841" max="15844" width="11.81640625" style="136" bestFit="1" customWidth="1"/>
    <col min="15845" max="15845" width="8.7265625" style="136"/>
    <col min="15846" max="15850" width="9.08984375" style="136" customWidth="1"/>
    <col min="15851" max="16094" width="8.7265625" style="136"/>
    <col min="16095" max="16095" width="14.54296875" style="136" customWidth="1"/>
    <col min="16096" max="16096" width="11.81640625" style="136" customWidth="1"/>
    <col min="16097" max="16100" width="11.81640625" style="136" bestFit="1" customWidth="1"/>
    <col min="16101" max="16101" width="8.7265625" style="136"/>
    <col min="16102" max="16106" width="9.08984375" style="136" customWidth="1"/>
    <col min="16107" max="16384" width="8.7265625" style="136"/>
  </cols>
  <sheetData>
    <row r="1" spans="1:7" ht="13.5" thickBot="1" x14ac:dyDescent="0.35">
      <c r="A1" s="131" t="s">
        <v>1547</v>
      </c>
      <c r="B1" s="132" t="s">
        <v>1548</v>
      </c>
      <c r="C1" s="133" t="s">
        <v>1549</v>
      </c>
      <c r="D1" s="134" t="s">
        <v>1550</v>
      </c>
      <c r="E1" s="134" t="s">
        <v>1551</v>
      </c>
      <c r="F1" s="134" t="s">
        <v>1552</v>
      </c>
      <c r="G1" s="135" t="s">
        <v>1553</v>
      </c>
    </row>
    <row r="2" spans="1:7" x14ac:dyDescent="0.25">
      <c r="A2" s="137" t="s">
        <v>1554</v>
      </c>
      <c r="B2" s="138" t="s">
        <v>1555</v>
      </c>
      <c r="C2" s="139" t="s">
        <v>1554</v>
      </c>
      <c r="D2" s="139" t="s">
        <v>1554</v>
      </c>
      <c r="E2" s="139" t="s">
        <v>1554</v>
      </c>
      <c r="F2" s="139" t="s">
        <v>1554</v>
      </c>
      <c r="G2" s="140" t="s">
        <v>1554</v>
      </c>
    </row>
    <row r="3" spans="1:7" x14ac:dyDescent="0.25">
      <c r="A3" s="141" t="s">
        <v>1556</v>
      </c>
      <c r="B3" s="142" t="s">
        <v>1557</v>
      </c>
      <c r="C3" s="143" t="s">
        <v>979</v>
      </c>
      <c r="D3" s="143" t="s">
        <v>1558</v>
      </c>
      <c r="E3" s="143" t="s">
        <v>1559</v>
      </c>
      <c r="F3" s="143" t="s">
        <v>1560</v>
      </c>
      <c r="G3" s="144" t="s">
        <v>1561</v>
      </c>
    </row>
    <row r="4" spans="1:7" x14ac:dyDescent="0.25">
      <c r="A4" s="145" t="s">
        <v>1562</v>
      </c>
      <c r="B4" s="146" t="s">
        <v>1563</v>
      </c>
      <c r="C4" s="147" t="s">
        <v>665</v>
      </c>
      <c r="D4" s="147" t="s">
        <v>1564</v>
      </c>
      <c r="E4" s="147" t="s">
        <v>1565</v>
      </c>
      <c r="F4" s="147" t="s">
        <v>1566</v>
      </c>
      <c r="G4" s="148" t="s">
        <v>1561</v>
      </c>
    </row>
    <row r="5" spans="1:7" x14ac:dyDescent="0.25">
      <c r="A5" s="149" t="s">
        <v>1567</v>
      </c>
      <c r="B5" s="150" t="s">
        <v>1568</v>
      </c>
      <c r="C5" s="151" t="s">
        <v>155</v>
      </c>
      <c r="D5" s="151" t="s">
        <v>1569</v>
      </c>
      <c r="E5" s="151" t="s">
        <v>1570</v>
      </c>
      <c r="F5" s="151" t="s">
        <v>1560</v>
      </c>
      <c r="G5" s="152" t="s">
        <v>1561</v>
      </c>
    </row>
    <row r="6" spans="1:7" x14ac:dyDescent="0.25">
      <c r="A6" s="145" t="s">
        <v>1571</v>
      </c>
      <c r="B6" s="146" t="s">
        <v>1572</v>
      </c>
      <c r="C6" s="147" t="s">
        <v>303</v>
      </c>
      <c r="D6" s="147" t="s">
        <v>1573</v>
      </c>
      <c r="E6" s="147" t="s">
        <v>1574</v>
      </c>
      <c r="F6" s="147" t="s">
        <v>1575</v>
      </c>
      <c r="G6" s="148" t="s">
        <v>1576</v>
      </c>
    </row>
    <row r="7" spans="1:7" x14ac:dyDescent="0.25">
      <c r="A7" s="149" t="s">
        <v>1577</v>
      </c>
      <c r="B7" s="150" t="s">
        <v>1578</v>
      </c>
      <c r="C7" s="151" t="s">
        <v>3</v>
      </c>
      <c r="D7" s="151" t="s">
        <v>1579</v>
      </c>
      <c r="E7" s="151" t="s">
        <v>1580</v>
      </c>
      <c r="F7" s="151" t="s">
        <v>1581</v>
      </c>
      <c r="G7" s="152" t="s">
        <v>1582</v>
      </c>
    </row>
    <row r="8" spans="1:7" x14ac:dyDescent="0.25">
      <c r="A8" s="145" t="s">
        <v>1583</v>
      </c>
      <c r="B8" s="146" t="s">
        <v>1584</v>
      </c>
      <c r="C8" s="147" t="s">
        <v>783</v>
      </c>
      <c r="D8" s="147" t="s">
        <v>1585</v>
      </c>
      <c r="E8" s="147" t="s">
        <v>1586</v>
      </c>
      <c r="F8" s="147" t="s">
        <v>1587</v>
      </c>
      <c r="G8" s="148" t="s">
        <v>1561</v>
      </c>
    </row>
    <row r="9" spans="1:7" x14ac:dyDescent="0.25">
      <c r="A9" s="149" t="s">
        <v>1588</v>
      </c>
      <c r="B9" s="150" t="s">
        <v>1589</v>
      </c>
      <c r="C9" s="151" t="s">
        <v>259</v>
      </c>
      <c r="D9" s="151" t="s">
        <v>1573</v>
      </c>
      <c r="E9" s="151" t="s">
        <v>1574</v>
      </c>
      <c r="F9" s="151" t="s">
        <v>1575</v>
      </c>
      <c r="G9" s="152" t="s">
        <v>1576</v>
      </c>
    </row>
    <row r="10" spans="1:7" x14ac:dyDescent="0.25">
      <c r="A10" s="145" t="s">
        <v>1590</v>
      </c>
      <c r="B10" s="146" t="s">
        <v>1591</v>
      </c>
      <c r="C10" s="147" t="s">
        <v>361</v>
      </c>
      <c r="D10" s="147" t="s">
        <v>1592</v>
      </c>
      <c r="E10" s="147" t="s">
        <v>1593</v>
      </c>
      <c r="F10" s="147" t="s">
        <v>1587</v>
      </c>
      <c r="G10" s="148" t="s">
        <v>1576</v>
      </c>
    </row>
    <row r="11" spans="1:7" x14ac:dyDescent="0.25">
      <c r="A11" s="149" t="s">
        <v>1594</v>
      </c>
      <c r="B11" s="150" t="s">
        <v>1595</v>
      </c>
      <c r="C11" s="151" t="s">
        <v>419</v>
      </c>
      <c r="D11" s="151" t="s">
        <v>1596</v>
      </c>
      <c r="E11" s="151" t="s">
        <v>1565</v>
      </c>
      <c r="F11" s="151" t="s">
        <v>1597</v>
      </c>
      <c r="G11" s="152" t="s">
        <v>1576</v>
      </c>
    </row>
    <row r="12" spans="1:7" x14ac:dyDescent="0.25">
      <c r="A12" s="145" t="s">
        <v>1598</v>
      </c>
      <c r="B12" s="146" t="s">
        <v>1599</v>
      </c>
      <c r="C12" s="147" t="s">
        <v>27</v>
      </c>
      <c r="D12" s="147" t="s">
        <v>1600</v>
      </c>
      <c r="E12" s="147" t="s">
        <v>1559</v>
      </c>
      <c r="F12" s="147" t="s">
        <v>1575</v>
      </c>
      <c r="G12" s="148" t="s">
        <v>1576</v>
      </c>
    </row>
    <row r="13" spans="1:7" x14ac:dyDescent="0.25">
      <c r="A13" s="149" t="s">
        <v>1601</v>
      </c>
      <c r="B13" s="150" t="s">
        <v>1602</v>
      </c>
      <c r="C13" s="151" t="s">
        <v>77</v>
      </c>
      <c r="D13" s="151" t="s">
        <v>1603</v>
      </c>
      <c r="E13" s="151" t="s">
        <v>1604</v>
      </c>
      <c r="F13" s="151" t="s">
        <v>1575</v>
      </c>
      <c r="G13" s="152" t="s">
        <v>1576</v>
      </c>
    </row>
    <row r="14" spans="1:7" x14ac:dyDescent="0.25">
      <c r="A14" s="145" t="s">
        <v>1605</v>
      </c>
      <c r="B14" s="146" t="s">
        <v>1606</v>
      </c>
      <c r="C14" s="147" t="s">
        <v>793</v>
      </c>
      <c r="D14" s="147" t="s">
        <v>1607</v>
      </c>
      <c r="E14" s="147" t="s">
        <v>1608</v>
      </c>
      <c r="F14" s="147" t="s">
        <v>1609</v>
      </c>
      <c r="G14" s="148" t="s">
        <v>1561</v>
      </c>
    </row>
    <row r="15" spans="1:7" x14ac:dyDescent="0.25">
      <c r="A15" s="149" t="s">
        <v>1610</v>
      </c>
      <c r="B15" s="150" t="s">
        <v>1611</v>
      </c>
      <c r="C15" s="151" t="s">
        <v>1051</v>
      </c>
      <c r="D15" s="151" t="s">
        <v>1612</v>
      </c>
      <c r="E15" s="151" t="s">
        <v>1613</v>
      </c>
      <c r="F15" s="151" t="s">
        <v>1614</v>
      </c>
      <c r="G15" s="152" t="s">
        <v>1615</v>
      </c>
    </row>
    <row r="16" spans="1:7" x14ac:dyDescent="0.25">
      <c r="A16" s="145" t="s">
        <v>1616</v>
      </c>
      <c r="B16" s="146" t="s">
        <v>1617</v>
      </c>
      <c r="C16" s="147" t="s">
        <v>261</v>
      </c>
      <c r="D16" s="147" t="s">
        <v>1573</v>
      </c>
      <c r="E16" s="147" t="s">
        <v>1574</v>
      </c>
      <c r="F16" s="147" t="s">
        <v>1575</v>
      </c>
      <c r="G16" s="148" t="s">
        <v>1576</v>
      </c>
    </row>
    <row r="17" spans="1:7" x14ac:dyDescent="0.25">
      <c r="A17" s="149" t="s">
        <v>1618</v>
      </c>
      <c r="B17" s="150" t="s">
        <v>1619</v>
      </c>
      <c r="C17" s="151" t="s">
        <v>1015</v>
      </c>
      <c r="D17" s="151" t="s">
        <v>1612</v>
      </c>
      <c r="E17" s="151" t="s">
        <v>1620</v>
      </c>
      <c r="F17" s="151" t="s">
        <v>1614</v>
      </c>
      <c r="G17" s="152" t="s">
        <v>1582</v>
      </c>
    </row>
    <row r="18" spans="1:7" x14ac:dyDescent="0.25">
      <c r="A18" s="145" t="s">
        <v>1621</v>
      </c>
      <c r="B18" s="146" t="s">
        <v>1622</v>
      </c>
      <c r="C18" s="147" t="s">
        <v>521</v>
      </c>
      <c r="D18" s="147" t="s">
        <v>1623</v>
      </c>
      <c r="E18" s="147" t="s">
        <v>1624</v>
      </c>
      <c r="F18" s="147" t="s">
        <v>1566</v>
      </c>
      <c r="G18" s="148" t="s">
        <v>1561</v>
      </c>
    </row>
    <row r="19" spans="1:7" x14ac:dyDescent="0.25">
      <c r="A19" s="149" t="s">
        <v>1625</v>
      </c>
      <c r="B19" s="150" t="s">
        <v>1626</v>
      </c>
      <c r="C19" s="151" t="s">
        <v>209</v>
      </c>
      <c r="D19" s="151" t="s">
        <v>1627</v>
      </c>
      <c r="E19" s="151" t="s">
        <v>1628</v>
      </c>
      <c r="F19" s="151" t="s">
        <v>1560</v>
      </c>
      <c r="G19" s="152" t="s">
        <v>1576</v>
      </c>
    </row>
    <row r="20" spans="1:7" x14ac:dyDescent="0.25">
      <c r="A20" s="145" t="s">
        <v>1629</v>
      </c>
      <c r="B20" s="146" t="s">
        <v>1630</v>
      </c>
      <c r="C20" s="147" t="s">
        <v>29</v>
      </c>
      <c r="D20" s="147" t="s">
        <v>1600</v>
      </c>
      <c r="E20" s="147" t="s">
        <v>1604</v>
      </c>
      <c r="F20" s="147" t="s">
        <v>1575</v>
      </c>
      <c r="G20" s="148" t="s">
        <v>1561</v>
      </c>
    </row>
    <row r="21" spans="1:7" x14ac:dyDescent="0.25">
      <c r="A21" s="149" t="s">
        <v>1631</v>
      </c>
      <c r="B21" s="150" t="s">
        <v>1632</v>
      </c>
      <c r="C21" s="151" t="s">
        <v>1277</v>
      </c>
      <c r="D21" s="151" t="s">
        <v>1633</v>
      </c>
      <c r="E21" s="151" t="s">
        <v>1634</v>
      </c>
      <c r="F21" s="151" t="s">
        <v>1633</v>
      </c>
      <c r="G21" s="152" t="s">
        <v>1615</v>
      </c>
    </row>
    <row r="22" spans="1:7" x14ac:dyDescent="0.25">
      <c r="A22" s="145" t="s">
        <v>1635</v>
      </c>
      <c r="B22" s="146" t="s">
        <v>1636</v>
      </c>
      <c r="C22" s="147" t="s">
        <v>1211</v>
      </c>
      <c r="D22" s="147" t="s">
        <v>1637</v>
      </c>
      <c r="E22" s="147" t="s">
        <v>1638</v>
      </c>
      <c r="F22" s="147" t="s">
        <v>1581</v>
      </c>
      <c r="G22" s="148" t="s">
        <v>1576</v>
      </c>
    </row>
    <row r="23" spans="1:7" x14ac:dyDescent="0.25">
      <c r="A23" s="149" t="s">
        <v>1639</v>
      </c>
      <c r="B23" s="150" t="s">
        <v>1640</v>
      </c>
      <c r="C23" s="151" t="s">
        <v>995</v>
      </c>
      <c r="D23" s="151" t="s">
        <v>1558</v>
      </c>
      <c r="E23" s="151" t="s">
        <v>1559</v>
      </c>
      <c r="F23" s="151" t="s">
        <v>1560</v>
      </c>
      <c r="G23" s="152" t="s">
        <v>1576</v>
      </c>
    </row>
    <row r="24" spans="1:7" x14ac:dyDescent="0.25">
      <c r="A24" s="145" t="s">
        <v>1641</v>
      </c>
      <c r="B24" s="146" t="s">
        <v>1642</v>
      </c>
      <c r="C24" s="147" t="s">
        <v>247</v>
      </c>
      <c r="D24" s="147" t="s">
        <v>1643</v>
      </c>
      <c r="E24" s="147" t="s">
        <v>1644</v>
      </c>
      <c r="F24" s="147" t="s">
        <v>1645</v>
      </c>
      <c r="G24" s="148" t="s">
        <v>1576</v>
      </c>
    </row>
    <row r="25" spans="1:7" x14ac:dyDescent="0.25">
      <c r="A25" s="149" t="s">
        <v>1646</v>
      </c>
      <c r="B25" s="150" t="s">
        <v>1647</v>
      </c>
      <c r="C25" s="151" t="s">
        <v>1335</v>
      </c>
      <c r="D25" s="151" t="s">
        <v>1648</v>
      </c>
      <c r="E25" s="151" t="s">
        <v>1593</v>
      </c>
      <c r="F25" s="151" t="s">
        <v>1587</v>
      </c>
      <c r="G25" s="152" t="s">
        <v>1576</v>
      </c>
    </row>
    <row r="26" spans="1:7" x14ac:dyDescent="0.25">
      <c r="A26" s="145" t="s">
        <v>1649</v>
      </c>
      <c r="B26" s="146" t="s">
        <v>1650</v>
      </c>
      <c r="C26" s="147" t="s">
        <v>99</v>
      </c>
      <c r="D26" s="147" t="s">
        <v>1651</v>
      </c>
      <c r="E26" s="147" t="s">
        <v>1652</v>
      </c>
      <c r="F26" s="147" t="s">
        <v>1609</v>
      </c>
      <c r="G26" s="148" t="s">
        <v>1576</v>
      </c>
    </row>
    <row r="27" spans="1:7" x14ac:dyDescent="0.25">
      <c r="A27" s="149" t="s">
        <v>1653</v>
      </c>
      <c r="B27" s="150" t="s">
        <v>1654</v>
      </c>
      <c r="C27" s="151" t="s">
        <v>171</v>
      </c>
      <c r="D27" s="151" t="s">
        <v>1655</v>
      </c>
      <c r="E27" s="151" t="s">
        <v>1656</v>
      </c>
      <c r="F27" s="151" t="s">
        <v>1597</v>
      </c>
      <c r="G27" s="152" t="s">
        <v>1561</v>
      </c>
    </row>
    <row r="28" spans="1:7" x14ac:dyDescent="0.25">
      <c r="A28" s="145" t="s">
        <v>1657</v>
      </c>
      <c r="B28" s="146" t="s">
        <v>1658</v>
      </c>
      <c r="C28" s="147" t="s">
        <v>861</v>
      </c>
      <c r="D28" s="147" t="s">
        <v>1659</v>
      </c>
      <c r="E28" s="147" t="s">
        <v>1660</v>
      </c>
      <c r="F28" s="147" t="s">
        <v>1581</v>
      </c>
      <c r="G28" s="148" t="s">
        <v>1576</v>
      </c>
    </row>
    <row r="29" spans="1:7" x14ac:dyDescent="0.25">
      <c r="A29" s="149" t="s">
        <v>1661</v>
      </c>
      <c r="B29" s="150" t="s">
        <v>1662</v>
      </c>
      <c r="C29" s="151" t="s">
        <v>981</v>
      </c>
      <c r="D29" s="151" t="s">
        <v>1558</v>
      </c>
      <c r="E29" s="151" t="s">
        <v>1559</v>
      </c>
      <c r="F29" s="151" t="s">
        <v>1560</v>
      </c>
      <c r="G29" s="152" t="s">
        <v>1561</v>
      </c>
    </row>
    <row r="30" spans="1:7" x14ac:dyDescent="0.25">
      <c r="A30" s="145" t="s">
        <v>1663</v>
      </c>
      <c r="B30" s="146" t="s">
        <v>1664</v>
      </c>
      <c r="C30" s="147" t="s">
        <v>449</v>
      </c>
      <c r="D30" s="147" t="s">
        <v>1665</v>
      </c>
      <c r="E30" s="147" t="s">
        <v>1593</v>
      </c>
      <c r="F30" s="147" t="s">
        <v>1587</v>
      </c>
      <c r="G30" s="148" t="s">
        <v>1576</v>
      </c>
    </row>
    <row r="31" spans="1:7" x14ac:dyDescent="0.25">
      <c r="A31" s="149" t="s">
        <v>1666</v>
      </c>
      <c r="B31" s="150" t="s">
        <v>1667</v>
      </c>
      <c r="C31" s="151" t="s">
        <v>1005</v>
      </c>
      <c r="D31" s="151" t="s">
        <v>1612</v>
      </c>
      <c r="E31" s="151" t="s">
        <v>1620</v>
      </c>
      <c r="F31" s="151" t="s">
        <v>1614</v>
      </c>
      <c r="G31" s="152" t="s">
        <v>1615</v>
      </c>
    </row>
    <row r="32" spans="1:7" x14ac:dyDescent="0.25">
      <c r="A32" s="145" t="s">
        <v>1668</v>
      </c>
      <c r="B32" s="146" t="s">
        <v>1669</v>
      </c>
      <c r="C32" s="147" t="s">
        <v>157</v>
      </c>
      <c r="D32" s="147" t="s">
        <v>1569</v>
      </c>
      <c r="E32" s="147" t="s">
        <v>1570</v>
      </c>
      <c r="F32" s="147" t="s">
        <v>1560</v>
      </c>
      <c r="G32" s="148" t="s">
        <v>1576</v>
      </c>
    </row>
    <row r="33" spans="1:7" x14ac:dyDescent="0.25">
      <c r="A33" s="149" t="s">
        <v>1670</v>
      </c>
      <c r="B33" s="150" t="s">
        <v>1671</v>
      </c>
      <c r="C33" s="151" t="s">
        <v>551</v>
      </c>
      <c r="D33" s="151" t="s">
        <v>1672</v>
      </c>
      <c r="E33" s="151" t="s">
        <v>1673</v>
      </c>
      <c r="F33" s="151" t="s">
        <v>1614</v>
      </c>
      <c r="G33" s="152" t="s">
        <v>1615</v>
      </c>
    </row>
    <row r="34" spans="1:7" x14ac:dyDescent="0.25">
      <c r="A34" s="145" t="s">
        <v>1674</v>
      </c>
      <c r="B34" s="146" t="s">
        <v>1675</v>
      </c>
      <c r="C34" s="147" t="s">
        <v>713</v>
      </c>
      <c r="D34" s="147" t="s">
        <v>1676</v>
      </c>
      <c r="E34" s="147" t="s">
        <v>1677</v>
      </c>
      <c r="F34" s="147" t="s">
        <v>1609</v>
      </c>
      <c r="G34" s="148" t="s">
        <v>1576</v>
      </c>
    </row>
    <row r="35" spans="1:7" x14ac:dyDescent="0.25">
      <c r="A35" s="149" t="s">
        <v>1678</v>
      </c>
      <c r="B35" s="150" t="s">
        <v>1679</v>
      </c>
      <c r="C35" s="151" t="s">
        <v>931</v>
      </c>
      <c r="D35" s="151" t="s">
        <v>1680</v>
      </c>
      <c r="E35" s="151" t="s">
        <v>1638</v>
      </c>
      <c r="F35" s="151" t="s">
        <v>1581</v>
      </c>
      <c r="G35" s="152" t="s">
        <v>1576</v>
      </c>
    </row>
    <row r="36" spans="1:7" x14ac:dyDescent="0.25">
      <c r="A36" s="145" t="s">
        <v>1681</v>
      </c>
      <c r="B36" s="146" t="s">
        <v>1682</v>
      </c>
      <c r="C36" s="147" t="s">
        <v>661</v>
      </c>
      <c r="D36" s="147" t="s">
        <v>1683</v>
      </c>
      <c r="E36" s="147" t="s">
        <v>1586</v>
      </c>
      <c r="F36" s="147" t="s">
        <v>1575</v>
      </c>
      <c r="G36" s="148" t="s">
        <v>1576</v>
      </c>
    </row>
    <row r="37" spans="1:7" x14ac:dyDescent="0.25">
      <c r="A37" s="149" t="s">
        <v>1684</v>
      </c>
      <c r="B37" s="150" t="s">
        <v>1685</v>
      </c>
      <c r="C37" s="151" t="s">
        <v>363</v>
      </c>
      <c r="D37" s="151" t="s">
        <v>1592</v>
      </c>
      <c r="E37" s="151" t="s">
        <v>1593</v>
      </c>
      <c r="F37" s="151" t="s">
        <v>1587</v>
      </c>
      <c r="G37" s="152" t="s">
        <v>1582</v>
      </c>
    </row>
    <row r="38" spans="1:7" x14ac:dyDescent="0.25">
      <c r="A38" s="145" t="s">
        <v>1686</v>
      </c>
      <c r="B38" s="146" t="s">
        <v>1687</v>
      </c>
      <c r="C38" s="147" t="s">
        <v>983</v>
      </c>
      <c r="D38" s="147" t="s">
        <v>1558</v>
      </c>
      <c r="E38" s="147" t="s">
        <v>1559</v>
      </c>
      <c r="F38" s="147" t="s">
        <v>1560</v>
      </c>
      <c r="G38" s="148" t="s">
        <v>1561</v>
      </c>
    </row>
    <row r="39" spans="1:7" x14ac:dyDescent="0.25">
      <c r="A39" s="149" t="s">
        <v>1688</v>
      </c>
      <c r="B39" s="150" t="s">
        <v>1689</v>
      </c>
      <c r="C39" s="151" t="s">
        <v>1075</v>
      </c>
      <c r="D39" s="151" t="s">
        <v>1612</v>
      </c>
      <c r="E39" s="151" t="s">
        <v>1613</v>
      </c>
      <c r="F39" s="151" t="s">
        <v>1614</v>
      </c>
      <c r="G39" s="152" t="s">
        <v>1576</v>
      </c>
    </row>
    <row r="40" spans="1:7" x14ac:dyDescent="0.25">
      <c r="A40" s="145" t="s">
        <v>1690</v>
      </c>
      <c r="B40" s="146" t="s">
        <v>1691</v>
      </c>
      <c r="C40" s="147" t="s">
        <v>1083</v>
      </c>
      <c r="D40" s="147" t="s">
        <v>1612</v>
      </c>
      <c r="E40" s="147" t="s">
        <v>1613</v>
      </c>
      <c r="F40" s="147" t="s">
        <v>1614</v>
      </c>
      <c r="G40" s="148" t="s">
        <v>1615</v>
      </c>
    </row>
    <row r="41" spans="1:7" x14ac:dyDescent="0.25">
      <c r="A41" s="149" t="s">
        <v>1692</v>
      </c>
      <c r="B41" s="150" t="s">
        <v>1693</v>
      </c>
      <c r="C41" s="151" t="s">
        <v>233</v>
      </c>
      <c r="D41" s="151" t="s">
        <v>1643</v>
      </c>
      <c r="E41" s="151" t="s">
        <v>1644</v>
      </c>
      <c r="F41" s="151" t="s">
        <v>1645</v>
      </c>
      <c r="G41" s="152" t="s">
        <v>1582</v>
      </c>
    </row>
    <row r="42" spans="1:7" x14ac:dyDescent="0.25">
      <c r="A42" s="145" t="s">
        <v>1694</v>
      </c>
      <c r="B42" s="146" t="s">
        <v>1695</v>
      </c>
      <c r="C42" s="147" t="s">
        <v>447</v>
      </c>
      <c r="D42" s="147" t="s">
        <v>1696</v>
      </c>
      <c r="E42" s="147" t="s">
        <v>1565</v>
      </c>
      <c r="F42" s="147" t="s">
        <v>1597</v>
      </c>
      <c r="G42" s="148" t="s">
        <v>1576</v>
      </c>
    </row>
    <row r="43" spans="1:7" x14ac:dyDescent="0.25">
      <c r="A43" s="149" t="s">
        <v>1697</v>
      </c>
      <c r="B43" s="150" t="s">
        <v>1698</v>
      </c>
      <c r="C43" s="151" t="s">
        <v>1257</v>
      </c>
      <c r="D43" s="151" t="s">
        <v>1633</v>
      </c>
      <c r="E43" s="151" t="s">
        <v>1699</v>
      </c>
      <c r="F43" s="151" t="s">
        <v>1633</v>
      </c>
      <c r="G43" s="152" t="s">
        <v>1615</v>
      </c>
    </row>
    <row r="44" spans="1:7" x14ac:dyDescent="0.25">
      <c r="A44" s="145" t="s">
        <v>1700</v>
      </c>
      <c r="B44" s="146" t="s">
        <v>1701</v>
      </c>
      <c r="C44" s="147" t="s">
        <v>173</v>
      </c>
      <c r="D44" s="147" t="s">
        <v>1655</v>
      </c>
      <c r="E44" s="147" t="s">
        <v>1656</v>
      </c>
      <c r="F44" s="147" t="s">
        <v>1597</v>
      </c>
      <c r="G44" s="148" t="s">
        <v>1561</v>
      </c>
    </row>
    <row r="45" spans="1:7" x14ac:dyDescent="0.25">
      <c r="A45" s="149" t="s">
        <v>1702</v>
      </c>
      <c r="B45" s="150" t="s">
        <v>1703</v>
      </c>
      <c r="C45" s="151" t="s">
        <v>33</v>
      </c>
      <c r="D45" s="151" t="s">
        <v>1600</v>
      </c>
      <c r="E45" s="151" t="s">
        <v>1604</v>
      </c>
      <c r="F45" s="151" t="s">
        <v>1575</v>
      </c>
      <c r="G45" s="152" t="s">
        <v>1561</v>
      </c>
    </row>
    <row r="46" spans="1:7" x14ac:dyDescent="0.25">
      <c r="A46" s="145" t="s">
        <v>1704</v>
      </c>
      <c r="B46" s="146" t="s">
        <v>1705</v>
      </c>
      <c r="C46" s="147" t="s">
        <v>427</v>
      </c>
      <c r="D46" s="147" t="s">
        <v>1596</v>
      </c>
      <c r="E46" s="147" t="s">
        <v>1565</v>
      </c>
      <c r="F46" s="147" t="s">
        <v>1597</v>
      </c>
      <c r="G46" s="148" t="s">
        <v>1561</v>
      </c>
    </row>
    <row r="47" spans="1:7" x14ac:dyDescent="0.25">
      <c r="A47" s="149" t="s">
        <v>1706</v>
      </c>
      <c r="B47" s="150" t="s">
        <v>1707</v>
      </c>
      <c r="C47" s="151" t="s">
        <v>545</v>
      </c>
      <c r="D47" s="151" t="s">
        <v>1672</v>
      </c>
      <c r="E47" s="151" t="s">
        <v>1673</v>
      </c>
      <c r="F47" s="151" t="s">
        <v>1614</v>
      </c>
      <c r="G47" s="152" t="s">
        <v>1615</v>
      </c>
    </row>
    <row r="48" spans="1:7" x14ac:dyDescent="0.25">
      <c r="A48" s="145" t="s">
        <v>1708</v>
      </c>
      <c r="B48" s="146" t="s">
        <v>1709</v>
      </c>
      <c r="C48" s="147" t="s">
        <v>597</v>
      </c>
      <c r="D48" s="147" t="s">
        <v>1672</v>
      </c>
      <c r="E48" s="147" t="s">
        <v>1673</v>
      </c>
      <c r="F48" s="147" t="s">
        <v>1614</v>
      </c>
      <c r="G48" s="148" t="s">
        <v>1615</v>
      </c>
    </row>
    <row r="49" spans="1:7" x14ac:dyDescent="0.25">
      <c r="A49" s="149" t="s">
        <v>1710</v>
      </c>
      <c r="B49" s="150" t="s">
        <v>1711</v>
      </c>
      <c r="C49" s="151" t="s">
        <v>127</v>
      </c>
      <c r="D49" s="151" t="s">
        <v>1712</v>
      </c>
      <c r="E49" s="151" t="s">
        <v>1713</v>
      </c>
      <c r="F49" s="151" t="s">
        <v>1575</v>
      </c>
      <c r="G49" s="152" t="s">
        <v>1576</v>
      </c>
    </row>
    <row r="50" spans="1:7" x14ac:dyDescent="0.25">
      <c r="A50" s="145" t="s">
        <v>1714</v>
      </c>
      <c r="B50" s="146" t="s">
        <v>1715</v>
      </c>
      <c r="C50" s="147" t="s">
        <v>847</v>
      </c>
      <c r="D50" s="147" t="s">
        <v>1659</v>
      </c>
      <c r="E50" s="147" t="s">
        <v>1660</v>
      </c>
      <c r="F50" s="147" t="s">
        <v>1581</v>
      </c>
      <c r="G50" s="148" t="s">
        <v>1576</v>
      </c>
    </row>
    <row r="51" spans="1:7" x14ac:dyDescent="0.25">
      <c r="A51" s="149" t="s">
        <v>1716</v>
      </c>
      <c r="B51" s="150" t="s">
        <v>1717</v>
      </c>
      <c r="C51" s="151" t="s">
        <v>5</v>
      </c>
      <c r="D51" s="151" t="s">
        <v>1579</v>
      </c>
      <c r="E51" s="151" t="s">
        <v>1718</v>
      </c>
      <c r="F51" s="151" t="s">
        <v>1581</v>
      </c>
      <c r="G51" s="152" t="s">
        <v>1576</v>
      </c>
    </row>
    <row r="52" spans="1:7" x14ac:dyDescent="0.25">
      <c r="A52" s="145" t="s">
        <v>1719</v>
      </c>
      <c r="B52" s="146" t="s">
        <v>1720</v>
      </c>
      <c r="C52" s="147" t="s">
        <v>7</v>
      </c>
      <c r="D52" s="147" t="s">
        <v>1579</v>
      </c>
      <c r="E52" s="147" t="s">
        <v>1718</v>
      </c>
      <c r="F52" s="147" t="s">
        <v>1581</v>
      </c>
      <c r="G52" s="148" t="s">
        <v>1615</v>
      </c>
    </row>
    <row r="53" spans="1:7" x14ac:dyDescent="0.25">
      <c r="A53" s="149" t="s">
        <v>1721</v>
      </c>
      <c r="B53" s="150" t="s">
        <v>1722</v>
      </c>
      <c r="C53" s="151" t="s">
        <v>637</v>
      </c>
      <c r="D53" s="151" t="s">
        <v>1672</v>
      </c>
      <c r="E53" s="151" t="s">
        <v>1673</v>
      </c>
      <c r="F53" s="151" t="s">
        <v>1614</v>
      </c>
      <c r="G53" s="152" t="s">
        <v>1615</v>
      </c>
    </row>
    <row r="54" spans="1:7" x14ac:dyDescent="0.25">
      <c r="A54" s="145" t="s">
        <v>1723</v>
      </c>
      <c r="B54" s="146" t="s">
        <v>1724</v>
      </c>
      <c r="C54" s="147" t="s">
        <v>53</v>
      </c>
      <c r="D54" s="147" t="s">
        <v>1725</v>
      </c>
      <c r="E54" s="147" t="s">
        <v>1726</v>
      </c>
      <c r="F54" s="147" t="s">
        <v>1560</v>
      </c>
      <c r="G54" s="148" t="s">
        <v>1582</v>
      </c>
    </row>
    <row r="55" spans="1:7" x14ac:dyDescent="0.25">
      <c r="A55" s="149" t="s">
        <v>1727</v>
      </c>
      <c r="B55" s="150" t="s">
        <v>1728</v>
      </c>
      <c r="C55" s="151" t="s">
        <v>1321</v>
      </c>
      <c r="D55" s="151" t="s">
        <v>1633</v>
      </c>
      <c r="E55" s="151" t="s">
        <v>1634</v>
      </c>
      <c r="F55" s="151" t="s">
        <v>1633</v>
      </c>
      <c r="G55" s="152" t="s">
        <v>1615</v>
      </c>
    </row>
    <row r="56" spans="1:7" x14ac:dyDescent="0.25">
      <c r="A56" s="145" t="s">
        <v>1729</v>
      </c>
      <c r="B56" s="146" t="s">
        <v>1730</v>
      </c>
      <c r="C56" s="147" t="s">
        <v>49</v>
      </c>
      <c r="D56" s="147" t="s">
        <v>1600</v>
      </c>
      <c r="E56" s="147" t="s">
        <v>1604</v>
      </c>
      <c r="F56" s="147" t="s">
        <v>1575</v>
      </c>
      <c r="G56" s="148" t="s">
        <v>1561</v>
      </c>
    </row>
    <row r="57" spans="1:7" x14ac:dyDescent="0.25">
      <c r="A57" s="149" t="s">
        <v>1731</v>
      </c>
      <c r="B57" s="150" t="s">
        <v>1732</v>
      </c>
      <c r="C57" s="151" t="s">
        <v>1193</v>
      </c>
      <c r="D57" s="151" t="s">
        <v>1733</v>
      </c>
      <c r="E57" s="151" t="s">
        <v>1638</v>
      </c>
      <c r="F57" s="151" t="s">
        <v>1581</v>
      </c>
      <c r="G57" s="152" t="s">
        <v>1615</v>
      </c>
    </row>
    <row r="58" spans="1:7" x14ac:dyDescent="0.25">
      <c r="A58" s="145" t="s">
        <v>1734</v>
      </c>
      <c r="B58" s="146" t="s">
        <v>1735</v>
      </c>
      <c r="C58" s="147" t="s">
        <v>333</v>
      </c>
      <c r="D58" s="147" t="s">
        <v>1736</v>
      </c>
      <c r="E58" s="147" t="s">
        <v>1656</v>
      </c>
      <c r="F58" s="147" t="s">
        <v>1597</v>
      </c>
      <c r="G58" s="148" t="s">
        <v>1576</v>
      </c>
    </row>
    <row r="59" spans="1:7" x14ac:dyDescent="0.25">
      <c r="A59" s="149" t="s">
        <v>1737</v>
      </c>
      <c r="B59" s="150" t="s">
        <v>1738</v>
      </c>
      <c r="C59" s="151" t="s">
        <v>985</v>
      </c>
      <c r="D59" s="151" t="s">
        <v>1558</v>
      </c>
      <c r="E59" s="151" t="s">
        <v>1559</v>
      </c>
      <c r="F59" s="151" t="s">
        <v>1560</v>
      </c>
      <c r="G59" s="152" t="s">
        <v>1561</v>
      </c>
    </row>
    <row r="60" spans="1:7" x14ac:dyDescent="0.25">
      <c r="A60" s="145" t="s">
        <v>1739</v>
      </c>
      <c r="B60" s="146" t="s">
        <v>1740</v>
      </c>
      <c r="C60" s="147" t="s">
        <v>885</v>
      </c>
      <c r="D60" s="147" t="s">
        <v>1741</v>
      </c>
      <c r="E60" s="147" t="s">
        <v>1742</v>
      </c>
      <c r="F60" s="147" t="s">
        <v>1597</v>
      </c>
      <c r="G60" s="148" t="s">
        <v>1561</v>
      </c>
    </row>
    <row r="61" spans="1:7" x14ac:dyDescent="0.25">
      <c r="A61" s="149" t="s">
        <v>1743</v>
      </c>
      <c r="B61" s="150" t="s">
        <v>1744</v>
      </c>
      <c r="C61" s="151" t="s">
        <v>1091</v>
      </c>
      <c r="D61" s="151" t="s">
        <v>1612</v>
      </c>
      <c r="E61" s="151" t="s">
        <v>1613</v>
      </c>
      <c r="F61" s="151" t="s">
        <v>1614</v>
      </c>
      <c r="G61" s="152" t="s">
        <v>1582</v>
      </c>
    </row>
    <row r="62" spans="1:7" x14ac:dyDescent="0.25">
      <c r="A62" s="145" t="s">
        <v>1745</v>
      </c>
      <c r="B62" s="146" t="s">
        <v>1746</v>
      </c>
      <c r="C62" s="147" t="s">
        <v>845</v>
      </c>
      <c r="D62" s="147" t="s">
        <v>1747</v>
      </c>
      <c r="E62" s="147" t="s">
        <v>1699</v>
      </c>
      <c r="F62" s="147" t="s">
        <v>1645</v>
      </c>
      <c r="G62" s="148" t="s">
        <v>1576</v>
      </c>
    </row>
    <row r="63" spans="1:7" x14ac:dyDescent="0.25">
      <c r="A63" s="149" t="s">
        <v>1748</v>
      </c>
      <c r="B63" s="150" t="s">
        <v>1749</v>
      </c>
      <c r="C63" s="151" t="s">
        <v>1309</v>
      </c>
      <c r="D63" s="151" t="s">
        <v>1633</v>
      </c>
      <c r="E63" s="151" t="s">
        <v>1699</v>
      </c>
      <c r="F63" s="151" t="s">
        <v>1633</v>
      </c>
      <c r="G63" s="152" t="s">
        <v>1615</v>
      </c>
    </row>
    <row r="64" spans="1:7" x14ac:dyDescent="0.25">
      <c r="A64" s="145" t="s">
        <v>1750</v>
      </c>
      <c r="B64" s="146" t="s">
        <v>1751</v>
      </c>
      <c r="C64" s="147" t="s">
        <v>1117</v>
      </c>
      <c r="D64" s="147" t="s">
        <v>1612</v>
      </c>
      <c r="E64" s="147" t="s">
        <v>1613</v>
      </c>
      <c r="F64" s="147" t="s">
        <v>1614</v>
      </c>
      <c r="G64" s="148" t="s">
        <v>1615</v>
      </c>
    </row>
    <row r="65" spans="1:7" x14ac:dyDescent="0.25">
      <c r="A65" s="149" t="s">
        <v>1752</v>
      </c>
      <c r="B65" s="150" t="s">
        <v>1753</v>
      </c>
      <c r="C65" s="151" t="s">
        <v>485</v>
      </c>
      <c r="D65" s="151" t="s">
        <v>1754</v>
      </c>
      <c r="E65" s="151" t="s">
        <v>1755</v>
      </c>
      <c r="F65" s="151" t="s">
        <v>1587</v>
      </c>
      <c r="G65" s="152" t="s">
        <v>1615</v>
      </c>
    </row>
    <row r="66" spans="1:7" x14ac:dyDescent="0.25">
      <c r="A66" s="145" t="s">
        <v>1756</v>
      </c>
      <c r="B66" s="146" t="s">
        <v>1757</v>
      </c>
      <c r="C66" s="147" t="s">
        <v>359</v>
      </c>
      <c r="D66" s="147" t="s">
        <v>1758</v>
      </c>
      <c r="E66" s="147" t="s">
        <v>1624</v>
      </c>
      <c r="F66" s="147" t="s">
        <v>1566</v>
      </c>
      <c r="G66" s="148" t="s">
        <v>1576</v>
      </c>
    </row>
    <row r="67" spans="1:7" x14ac:dyDescent="0.25">
      <c r="A67" s="149" t="s">
        <v>1759</v>
      </c>
      <c r="B67" s="150" t="s">
        <v>1760</v>
      </c>
      <c r="C67" s="151" t="s">
        <v>515</v>
      </c>
      <c r="D67" s="151" t="s">
        <v>1754</v>
      </c>
      <c r="E67" s="151" t="s">
        <v>1761</v>
      </c>
      <c r="F67" s="151" t="s">
        <v>1587</v>
      </c>
      <c r="G67" s="152" t="s">
        <v>1576</v>
      </c>
    </row>
    <row r="68" spans="1:7" x14ac:dyDescent="0.25">
      <c r="A68" s="145" t="s">
        <v>1762</v>
      </c>
      <c r="B68" s="146" t="s">
        <v>1763</v>
      </c>
      <c r="C68" s="147" t="s">
        <v>141</v>
      </c>
      <c r="D68" s="147" t="s">
        <v>1712</v>
      </c>
      <c r="E68" s="147" t="s">
        <v>1713</v>
      </c>
      <c r="F68" s="147" t="s">
        <v>1575</v>
      </c>
      <c r="G68" s="148" t="s">
        <v>1561</v>
      </c>
    </row>
    <row r="69" spans="1:7" x14ac:dyDescent="0.25">
      <c r="A69" s="149" t="s">
        <v>1764</v>
      </c>
      <c r="B69" s="150" t="s">
        <v>1765</v>
      </c>
      <c r="C69" s="151" t="s">
        <v>1267</v>
      </c>
      <c r="D69" s="151" t="s">
        <v>1633</v>
      </c>
      <c r="E69" s="151" t="s">
        <v>1634</v>
      </c>
      <c r="F69" s="151" t="s">
        <v>1633</v>
      </c>
      <c r="G69" s="152" t="s">
        <v>1615</v>
      </c>
    </row>
    <row r="70" spans="1:7" x14ac:dyDescent="0.25">
      <c r="A70" s="145" t="s">
        <v>1766</v>
      </c>
      <c r="B70" s="146" t="s">
        <v>1767</v>
      </c>
      <c r="C70" s="147" t="s">
        <v>465</v>
      </c>
      <c r="D70" s="147" t="s">
        <v>1768</v>
      </c>
      <c r="E70" s="147" t="s">
        <v>1769</v>
      </c>
      <c r="F70" s="147" t="s">
        <v>1609</v>
      </c>
      <c r="G70" s="148" t="s">
        <v>1561</v>
      </c>
    </row>
    <row r="71" spans="1:7" x14ac:dyDescent="0.25">
      <c r="A71" s="149" t="s">
        <v>1770</v>
      </c>
      <c r="B71" s="150" t="s">
        <v>1771</v>
      </c>
      <c r="C71" s="151" t="s">
        <v>1023</v>
      </c>
      <c r="D71" s="151" t="s">
        <v>1612</v>
      </c>
      <c r="E71" s="151" t="s">
        <v>1613</v>
      </c>
      <c r="F71" s="151" t="s">
        <v>1614</v>
      </c>
      <c r="G71" s="152" t="s">
        <v>1576</v>
      </c>
    </row>
    <row r="72" spans="1:7" x14ac:dyDescent="0.25">
      <c r="A72" s="145" t="s">
        <v>1772</v>
      </c>
      <c r="B72" s="146" t="s">
        <v>1773</v>
      </c>
      <c r="C72" s="147" t="s">
        <v>849</v>
      </c>
      <c r="D72" s="147" t="s">
        <v>1659</v>
      </c>
      <c r="E72" s="147" t="s">
        <v>1660</v>
      </c>
      <c r="F72" s="147" t="s">
        <v>1581</v>
      </c>
      <c r="G72" s="148" t="s">
        <v>1576</v>
      </c>
    </row>
    <row r="73" spans="1:7" x14ac:dyDescent="0.25">
      <c r="A73" s="149" t="s">
        <v>1774</v>
      </c>
      <c r="B73" s="150" t="s">
        <v>1775</v>
      </c>
      <c r="C73" s="151" t="s">
        <v>345</v>
      </c>
      <c r="D73" s="151" t="s">
        <v>1776</v>
      </c>
      <c r="E73" s="151" t="s">
        <v>1777</v>
      </c>
      <c r="F73" s="151" t="s">
        <v>1597</v>
      </c>
      <c r="G73" s="152" t="s">
        <v>1561</v>
      </c>
    </row>
    <row r="74" spans="1:7" x14ac:dyDescent="0.25">
      <c r="A74" s="145" t="s">
        <v>1778</v>
      </c>
      <c r="B74" s="146" t="s">
        <v>1779</v>
      </c>
      <c r="C74" s="147" t="s">
        <v>269</v>
      </c>
      <c r="D74" s="147" t="s">
        <v>1573</v>
      </c>
      <c r="E74" s="147" t="s">
        <v>1580</v>
      </c>
      <c r="F74" s="147" t="s">
        <v>1575</v>
      </c>
      <c r="G74" s="148" t="s">
        <v>1780</v>
      </c>
    </row>
    <row r="75" spans="1:7" x14ac:dyDescent="0.25">
      <c r="A75" s="149" t="s">
        <v>1781</v>
      </c>
      <c r="B75" s="150" t="s">
        <v>1782</v>
      </c>
      <c r="C75" s="151" t="s">
        <v>919</v>
      </c>
      <c r="D75" s="151" t="s">
        <v>1680</v>
      </c>
      <c r="E75" s="151" t="s">
        <v>1718</v>
      </c>
      <c r="F75" s="151" t="s">
        <v>1581</v>
      </c>
      <c r="G75" s="152" t="s">
        <v>1576</v>
      </c>
    </row>
    <row r="76" spans="1:7" x14ac:dyDescent="0.25">
      <c r="A76" s="145" t="s">
        <v>1783</v>
      </c>
      <c r="B76" s="146" t="s">
        <v>1784</v>
      </c>
      <c r="C76" s="147" t="s">
        <v>1303</v>
      </c>
      <c r="D76" s="147" t="s">
        <v>1633</v>
      </c>
      <c r="E76" s="147" t="s">
        <v>1634</v>
      </c>
      <c r="F76" s="147" t="s">
        <v>1633</v>
      </c>
      <c r="G76" s="148" t="s">
        <v>1615</v>
      </c>
    </row>
    <row r="77" spans="1:7" x14ac:dyDescent="0.25">
      <c r="A77" s="149" t="s">
        <v>1785</v>
      </c>
      <c r="B77" s="150" t="s">
        <v>1786</v>
      </c>
      <c r="C77" s="151" t="s">
        <v>365</v>
      </c>
      <c r="D77" s="151" t="s">
        <v>1592</v>
      </c>
      <c r="E77" s="151" t="s">
        <v>1593</v>
      </c>
      <c r="F77" s="151" t="s">
        <v>1587</v>
      </c>
      <c r="G77" s="152" t="s">
        <v>1576</v>
      </c>
    </row>
    <row r="78" spans="1:7" x14ac:dyDescent="0.25">
      <c r="A78" s="145" t="s">
        <v>1787</v>
      </c>
      <c r="B78" s="146" t="s">
        <v>1788</v>
      </c>
      <c r="C78" s="147" t="s">
        <v>377</v>
      </c>
      <c r="D78" s="147" t="s">
        <v>1789</v>
      </c>
      <c r="E78" s="147" t="s">
        <v>1660</v>
      </c>
      <c r="F78" s="147" t="s">
        <v>1581</v>
      </c>
      <c r="G78" s="148" t="s">
        <v>1576</v>
      </c>
    </row>
    <row r="79" spans="1:7" x14ac:dyDescent="0.25">
      <c r="A79" s="149" t="s">
        <v>1790</v>
      </c>
      <c r="B79" s="150" t="s">
        <v>1791</v>
      </c>
      <c r="C79" s="151" t="s">
        <v>451</v>
      </c>
      <c r="D79" s="151" t="s">
        <v>1665</v>
      </c>
      <c r="E79" s="151" t="s">
        <v>1593</v>
      </c>
      <c r="F79" s="151" t="s">
        <v>1587</v>
      </c>
      <c r="G79" s="152" t="s">
        <v>1576</v>
      </c>
    </row>
    <row r="80" spans="1:7" x14ac:dyDescent="0.25">
      <c r="A80" s="145" t="s">
        <v>1792</v>
      </c>
      <c r="B80" s="146" t="s">
        <v>1793</v>
      </c>
      <c r="C80" s="147" t="s">
        <v>1229</v>
      </c>
      <c r="D80" s="147" t="s">
        <v>1637</v>
      </c>
      <c r="E80" s="147" t="s">
        <v>1638</v>
      </c>
      <c r="F80" s="147" t="s">
        <v>1581</v>
      </c>
      <c r="G80" s="148" t="s">
        <v>1576</v>
      </c>
    </row>
    <row r="81" spans="1:7" x14ac:dyDescent="0.25">
      <c r="A81" s="149" t="s">
        <v>1794</v>
      </c>
      <c r="B81" s="150" t="s">
        <v>1795</v>
      </c>
      <c r="C81" s="151" t="s">
        <v>667</v>
      </c>
      <c r="D81" s="151" t="s">
        <v>1564</v>
      </c>
      <c r="E81" s="151" t="s">
        <v>1796</v>
      </c>
      <c r="F81" s="151" t="s">
        <v>1566</v>
      </c>
      <c r="G81" s="152" t="s">
        <v>1561</v>
      </c>
    </row>
    <row r="82" spans="1:7" x14ac:dyDescent="0.25">
      <c r="A82" s="145" t="s">
        <v>1797</v>
      </c>
      <c r="B82" s="146" t="s">
        <v>1798</v>
      </c>
      <c r="C82" s="147" t="s">
        <v>987</v>
      </c>
      <c r="D82" s="147" t="s">
        <v>1558</v>
      </c>
      <c r="E82" s="147" t="s">
        <v>1559</v>
      </c>
      <c r="F82" s="147" t="s">
        <v>1560</v>
      </c>
      <c r="G82" s="148" t="s">
        <v>1561</v>
      </c>
    </row>
    <row r="83" spans="1:7" x14ac:dyDescent="0.25">
      <c r="A83" s="149" t="s">
        <v>1799</v>
      </c>
      <c r="B83" s="150" t="s">
        <v>1800</v>
      </c>
      <c r="C83" s="151" t="s">
        <v>523</v>
      </c>
      <c r="D83" s="151" t="s">
        <v>1623</v>
      </c>
      <c r="E83" s="151" t="s">
        <v>1624</v>
      </c>
      <c r="F83" s="151" t="s">
        <v>1566</v>
      </c>
      <c r="G83" s="152" t="s">
        <v>1561</v>
      </c>
    </row>
    <row r="84" spans="1:7" x14ac:dyDescent="0.25">
      <c r="A84" s="145" t="s">
        <v>1801</v>
      </c>
      <c r="B84" s="146" t="s">
        <v>1802</v>
      </c>
      <c r="C84" s="147" t="s">
        <v>731</v>
      </c>
      <c r="D84" s="147" t="s">
        <v>1803</v>
      </c>
      <c r="E84" s="147" t="s">
        <v>1804</v>
      </c>
      <c r="F84" s="147" t="s">
        <v>1587</v>
      </c>
      <c r="G84" s="148" t="s">
        <v>1576</v>
      </c>
    </row>
    <row r="85" spans="1:7" x14ac:dyDescent="0.25">
      <c r="A85" s="149" t="s">
        <v>1805</v>
      </c>
      <c r="B85" s="150" t="s">
        <v>1806</v>
      </c>
      <c r="C85" s="151" t="s">
        <v>35</v>
      </c>
      <c r="D85" s="151" t="s">
        <v>1600</v>
      </c>
      <c r="E85" s="151" t="s">
        <v>1559</v>
      </c>
      <c r="F85" s="151" t="s">
        <v>1575</v>
      </c>
      <c r="G85" s="152" t="s">
        <v>1561</v>
      </c>
    </row>
    <row r="86" spans="1:7" x14ac:dyDescent="0.25">
      <c r="A86" s="145" t="s">
        <v>1807</v>
      </c>
      <c r="B86" s="146" t="s">
        <v>1808</v>
      </c>
      <c r="C86" s="147" t="s">
        <v>475</v>
      </c>
      <c r="D86" s="147" t="s">
        <v>1768</v>
      </c>
      <c r="E86" s="147" t="s">
        <v>1796</v>
      </c>
      <c r="F86" s="147" t="s">
        <v>1609</v>
      </c>
      <c r="G86" s="148" t="s">
        <v>1576</v>
      </c>
    </row>
    <row r="87" spans="1:7" x14ac:dyDescent="0.25">
      <c r="A87" s="149" t="s">
        <v>1809</v>
      </c>
      <c r="B87" s="150" t="s">
        <v>1810</v>
      </c>
      <c r="C87" s="151" t="s">
        <v>1153</v>
      </c>
      <c r="D87" s="151" t="s">
        <v>1811</v>
      </c>
      <c r="E87" s="151" t="s">
        <v>1812</v>
      </c>
      <c r="F87" s="151" t="s">
        <v>1560</v>
      </c>
      <c r="G87" s="152" t="s">
        <v>1576</v>
      </c>
    </row>
    <row r="88" spans="1:7" x14ac:dyDescent="0.25">
      <c r="A88" s="145" t="s">
        <v>1813</v>
      </c>
      <c r="B88" s="146" t="s">
        <v>1814</v>
      </c>
      <c r="C88" s="147" t="s">
        <v>991</v>
      </c>
      <c r="D88" s="147" t="s">
        <v>1558</v>
      </c>
      <c r="E88" s="147" t="s">
        <v>1559</v>
      </c>
      <c r="F88" s="147" t="s">
        <v>1560</v>
      </c>
      <c r="G88" s="148" t="s">
        <v>1561</v>
      </c>
    </row>
    <row r="89" spans="1:7" x14ac:dyDescent="0.25">
      <c r="A89" s="149" t="s">
        <v>1815</v>
      </c>
      <c r="B89" s="150" t="s">
        <v>1816</v>
      </c>
      <c r="C89" s="151" t="s">
        <v>887</v>
      </c>
      <c r="D89" s="151" t="s">
        <v>1741</v>
      </c>
      <c r="E89" s="151" t="s">
        <v>1742</v>
      </c>
      <c r="F89" s="151" t="s">
        <v>1597</v>
      </c>
      <c r="G89" s="152" t="s">
        <v>1576</v>
      </c>
    </row>
    <row r="90" spans="1:7" x14ac:dyDescent="0.25">
      <c r="A90" s="145" t="s">
        <v>1817</v>
      </c>
      <c r="B90" s="146" t="s">
        <v>1818</v>
      </c>
      <c r="C90" s="147" t="s">
        <v>619</v>
      </c>
      <c r="D90" s="147" t="s">
        <v>1672</v>
      </c>
      <c r="E90" s="147" t="s">
        <v>1673</v>
      </c>
      <c r="F90" s="147" t="s">
        <v>1614</v>
      </c>
      <c r="G90" s="148" t="s">
        <v>1615</v>
      </c>
    </row>
    <row r="91" spans="1:7" x14ac:dyDescent="0.25">
      <c r="A91" s="149" t="s">
        <v>1819</v>
      </c>
      <c r="B91" s="150" t="s">
        <v>1820</v>
      </c>
      <c r="C91" s="151" t="s">
        <v>837</v>
      </c>
      <c r="D91" s="151" t="s">
        <v>1747</v>
      </c>
      <c r="E91" s="151" t="s">
        <v>1699</v>
      </c>
      <c r="F91" s="151" t="s">
        <v>1645</v>
      </c>
      <c r="G91" s="152" t="s">
        <v>1576</v>
      </c>
    </row>
    <row r="92" spans="1:7" x14ac:dyDescent="0.25">
      <c r="A92" s="145" t="s">
        <v>1821</v>
      </c>
      <c r="B92" s="146" t="s">
        <v>1822</v>
      </c>
      <c r="C92" s="147" t="s">
        <v>437</v>
      </c>
      <c r="D92" s="147" t="s">
        <v>1596</v>
      </c>
      <c r="E92" s="147" t="s">
        <v>1565</v>
      </c>
      <c r="F92" s="147" t="s">
        <v>1597</v>
      </c>
      <c r="G92" s="148" t="s">
        <v>1561</v>
      </c>
    </row>
    <row r="93" spans="1:7" x14ac:dyDescent="0.25">
      <c r="A93" s="149" t="s">
        <v>1823</v>
      </c>
      <c r="B93" s="150" t="s">
        <v>1824</v>
      </c>
      <c r="C93" s="151" t="s">
        <v>117</v>
      </c>
      <c r="D93" s="151" t="s">
        <v>1712</v>
      </c>
      <c r="E93" s="151" t="s">
        <v>1713</v>
      </c>
      <c r="F93" s="151" t="s">
        <v>1575</v>
      </c>
      <c r="G93" s="152" t="s">
        <v>1561</v>
      </c>
    </row>
    <row r="94" spans="1:7" x14ac:dyDescent="0.25">
      <c r="A94" s="145" t="s">
        <v>1825</v>
      </c>
      <c r="B94" s="146" t="s">
        <v>1826</v>
      </c>
      <c r="C94" s="147" t="s">
        <v>103</v>
      </c>
      <c r="D94" s="147" t="s">
        <v>1651</v>
      </c>
      <c r="E94" s="147" t="s">
        <v>1652</v>
      </c>
      <c r="F94" s="147" t="s">
        <v>1609</v>
      </c>
      <c r="G94" s="148" t="s">
        <v>1576</v>
      </c>
    </row>
    <row r="95" spans="1:7" x14ac:dyDescent="0.25">
      <c r="A95" s="149" t="s">
        <v>1827</v>
      </c>
      <c r="B95" s="150" t="s">
        <v>1828</v>
      </c>
      <c r="C95" s="151" t="s">
        <v>379</v>
      </c>
      <c r="D95" s="151" t="s">
        <v>1789</v>
      </c>
      <c r="E95" s="151" t="s">
        <v>1660</v>
      </c>
      <c r="F95" s="151" t="s">
        <v>1581</v>
      </c>
      <c r="G95" s="152" t="s">
        <v>1561</v>
      </c>
    </row>
    <row r="96" spans="1:7" x14ac:dyDescent="0.25">
      <c r="A96" s="145" t="s">
        <v>1829</v>
      </c>
      <c r="B96" s="146" t="s">
        <v>1830</v>
      </c>
      <c r="C96" s="147" t="s">
        <v>85</v>
      </c>
      <c r="D96" s="147" t="s">
        <v>1603</v>
      </c>
      <c r="E96" s="147" t="s">
        <v>1604</v>
      </c>
      <c r="F96" s="147" t="s">
        <v>1575</v>
      </c>
      <c r="G96" s="148" t="s">
        <v>1561</v>
      </c>
    </row>
    <row r="97" spans="1:7" x14ac:dyDescent="0.25">
      <c r="A97" s="149" t="s">
        <v>1831</v>
      </c>
      <c r="B97" s="150" t="s">
        <v>1832</v>
      </c>
      <c r="C97" s="151" t="s">
        <v>467</v>
      </c>
      <c r="D97" s="151" t="s">
        <v>1768</v>
      </c>
      <c r="E97" s="151" t="s">
        <v>1677</v>
      </c>
      <c r="F97" s="151" t="s">
        <v>1609</v>
      </c>
      <c r="G97" s="152" t="s">
        <v>1576</v>
      </c>
    </row>
    <row r="98" spans="1:7" x14ac:dyDescent="0.25">
      <c r="A98" s="145" t="s">
        <v>1833</v>
      </c>
      <c r="B98" s="146" t="s">
        <v>1834</v>
      </c>
      <c r="C98" s="147" t="s">
        <v>1043</v>
      </c>
      <c r="D98" s="147" t="s">
        <v>1612</v>
      </c>
      <c r="E98" s="147" t="s">
        <v>1613</v>
      </c>
      <c r="F98" s="147" t="s">
        <v>1614</v>
      </c>
      <c r="G98" s="148" t="s">
        <v>1576</v>
      </c>
    </row>
    <row r="99" spans="1:7" x14ac:dyDescent="0.25">
      <c r="A99" s="149" t="s">
        <v>1835</v>
      </c>
      <c r="B99" s="150" t="s">
        <v>1836</v>
      </c>
      <c r="C99" s="151" t="s">
        <v>1093</v>
      </c>
      <c r="D99" s="151" t="s">
        <v>1612</v>
      </c>
      <c r="E99" s="151" t="s">
        <v>1613</v>
      </c>
      <c r="F99" s="151" t="s">
        <v>1614</v>
      </c>
      <c r="G99" s="152" t="s">
        <v>1582</v>
      </c>
    </row>
    <row r="100" spans="1:7" x14ac:dyDescent="0.25">
      <c r="A100" s="145" t="s">
        <v>1837</v>
      </c>
      <c r="B100" s="146" t="s">
        <v>1838</v>
      </c>
      <c r="C100" s="147" t="s">
        <v>799</v>
      </c>
      <c r="D100" s="147" t="s">
        <v>1607</v>
      </c>
      <c r="E100" s="147" t="s">
        <v>1608</v>
      </c>
      <c r="F100" s="147" t="s">
        <v>1609</v>
      </c>
      <c r="G100" s="148" t="s">
        <v>1576</v>
      </c>
    </row>
    <row r="101" spans="1:7" x14ac:dyDescent="0.25">
      <c r="A101" s="149" t="s">
        <v>1839</v>
      </c>
      <c r="B101" s="150" t="s">
        <v>1840</v>
      </c>
      <c r="C101" s="151" t="s">
        <v>415</v>
      </c>
      <c r="D101" s="151" t="s">
        <v>1841</v>
      </c>
      <c r="E101" s="151" t="s">
        <v>1842</v>
      </c>
      <c r="F101" s="151" t="s">
        <v>1566</v>
      </c>
      <c r="G101" s="152" t="s">
        <v>1582</v>
      </c>
    </row>
    <row r="102" spans="1:7" x14ac:dyDescent="0.25">
      <c r="A102" s="145" t="s">
        <v>1843</v>
      </c>
      <c r="B102" s="146" t="s">
        <v>1844</v>
      </c>
      <c r="C102" s="147" t="s">
        <v>1299</v>
      </c>
      <c r="D102" s="147" t="s">
        <v>1633</v>
      </c>
      <c r="E102" s="147" t="s">
        <v>1699</v>
      </c>
      <c r="F102" s="147" t="s">
        <v>1633</v>
      </c>
      <c r="G102" s="148" t="s">
        <v>1615</v>
      </c>
    </row>
    <row r="103" spans="1:7" x14ac:dyDescent="0.25">
      <c r="A103" s="149" t="s">
        <v>1845</v>
      </c>
      <c r="B103" s="150" t="s">
        <v>1846</v>
      </c>
      <c r="C103" s="151" t="s">
        <v>213</v>
      </c>
      <c r="D103" s="151" t="s">
        <v>1627</v>
      </c>
      <c r="E103" s="151" t="s">
        <v>1628</v>
      </c>
      <c r="F103" s="151" t="s">
        <v>1560</v>
      </c>
      <c r="G103" s="152" t="s">
        <v>1561</v>
      </c>
    </row>
    <row r="104" spans="1:7" x14ac:dyDescent="0.25">
      <c r="A104" s="145" t="s">
        <v>1847</v>
      </c>
      <c r="B104" s="146" t="s">
        <v>1848</v>
      </c>
      <c r="C104" s="147" t="s">
        <v>337</v>
      </c>
      <c r="D104" s="147" t="s">
        <v>1776</v>
      </c>
      <c r="E104" s="147" t="s">
        <v>1777</v>
      </c>
      <c r="F104" s="147" t="s">
        <v>1597</v>
      </c>
      <c r="G104" s="148" t="s">
        <v>1561</v>
      </c>
    </row>
    <row r="105" spans="1:7" x14ac:dyDescent="0.25">
      <c r="A105" s="149" t="s">
        <v>1849</v>
      </c>
      <c r="B105" s="150" t="s">
        <v>1850</v>
      </c>
      <c r="C105" s="151" t="s">
        <v>191</v>
      </c>
      <c r="D105" s="151" t="s">
        <v>1851</v>
      </c>
      <c r="E105" s="151" t="s">
        <v>1660</v>
      </c>
      <c r="F105" s="151" t="s">
        <v>1581</v>
      </c>
      <c r="G105" s="152" t="s">
        <v>1576</v>
      </c>
    </row>
    <row r="106" spans="1:7" x14ac:dyDescent="0.25">
      <c r="A106" s="145" t="s">
        <v>1852</v>
      </c>
      <c r="B106" s="146" t="s">
        <v>1853</v>
      </c>
      <c r="C106" s="147" t="s">
        <v>119</v>
      </c>
      <c r="D106" s="147" t="s">
        <v>1712</v>
      </c>
      <c r="E106" s="147" t="s">
        <v>1713</v>
      </c>
      <c r="F106" s="147" t="s">
        <v>1575</v>
      </c>
      <c r="G106" s="148" t="s">
        <v>1576</v>
      </c>
    </row>
    <row r="107" spans="1:7" x14ac:dyDescent="0.25">
      <c r="A107" s="149" t="s">
        <v>1854</v>
      </c>
      <c r="B107" s="150" t="s">
        <v>1855</v>
      </c>
      <c r="C107" s="151" t="s">
        <v>177</v>
      </c>
      <c r="D107" s="151" t="s">
        <v>1655</v>
      </c>
      <c r="E107" s="151" t="s">
        <v>1656</v>
      </c>
      <c r="F107" s="151" t="s">
        <v>1597</v>
      </c>
      <c r="G107" s="152" t="s">
        <v>1576</v>
      </c>
    </row>
    <row r="108" spans="1:7" x14ac:dyDescent="0.25">
      <c r="A108" s="145" t="s">
        <v>1856</v>
      </c>
      <c r="B108" s="146" t="s">
        <v>1857</v>
      </c>
      <c r="C108" s="147" t="s">
        <v>271</v>
      </c>
      <c r="D108" s="147" t="s">
        <v>1573</v>
      </c>
      <c r="E108" s="147" t="s">
        <v>1574</v>
      </c>
      <c r="F108" s="147" t="s">
        <v>1575</v>
      </c>
      <c r="G108" s="148" t="s">
        <v>1576</v>
      </c>
    </row>
    <row r="109" spans="1:7" x14ac:dyDescent="0.25">
      <c r="A109" s="149" t="s">
        <v>1858</v>
      </c>
      <c r="B109" s="150" t="s">
        <v>1859</v>
      </c>
      <c r="C109" s="151" t="s">
        <v>273</v>
      </c>
      <c r="D109" s="151" t="s">
        <v>1573</v>
      </c>
      <c r="E109" s="151" t="s">
        <v>1574</v>
      </c>
      <c r="F109" s="151" t="s">
        <v>1575</v>
      </c>
      <c r="G109" s="152" t="s">
        <v>1576</v>
      </c>
    </row>
    <row r="110" spans="1:7" x14ac:dyDescent="0.25">
      <c r="A110" s="145" t="s">
        <v>1860</v>
      </c>
      <c r="B110" s="146" t="s">
        <v>1861</v>
      </c>
      <c r="C110" s="147" t="s">
        <v>279</v>
      </c>
      <c r="D110" s="147" t="s">
        <v>1573</v>
      </c>
      <c r="E110" s="147" t="s">
        <v>1574</v>
      </c>
      <c r="F110" s="147" t="s">
        <v>1575</v>
      </c>
      <c r="G110" s="148" t="s">
        <v>1576</v>
      </c>
    </row>
    <row r="111" spans="1:7" x14ac:dyDescent="0.25">
      <c r="A111" s="149" t="s">
        <v>1862</v>
      </c>
      <c r="B111" s="150" t="s">
        <v>1863</v>
      </c>
      <c r="C111" s="151" t="s">
        <v>51</v>
      </c>
      <c r="D111" s="151" t="s">
        <v>1725</v>
      </c>
      <c r="E111" s="151" t="s">
        <v>1726</v>
      </c>
      <c r="F111" s="151" t="s">
        <v>1560</v>
      </c>
      <c r="G111" s="152" t="s">
        <v>1576</v>
      </c>
    </row>
    <row r="112" spans="1:7" x14ac:dyDescent="0.25">
      <c r="A112" s="145" t="s">
        <v>1864</v>
      </c>
      <c r="B112" s="146" t="s">
        <v>1865</v>
      </c>
      <c r="C112" s="147" t="s">
        <v>59</v>
      </c>
      <c r="D112" s="147" t="s">
        <v>1725</v>
      </c>
      <c r="E112" s="147" t="s">
        <v>1726</v>
      </c>
      <c r="F112" s="147" t="s">
        <v>1560</v>
      </c>
      <c r="G112" s="148" t="s">
        <v>1576</v>
      </c>
    </row>
    <row r="113" spans="1:7" x14ac:dyDescent="0.25">
      <c r="A113" s="149" t="s">
        <v>1866</v>
      </c>
      <c r="B113" s="150" t="s">
        <v>1867</v>
      </c>
      <c r="C113" s="151" t="s">
        <v>831</v>
      </c>
      <c r="D113" s="151" t="s">
        <v>1868</v>
      </c>
      <c r="E113" s="151" t="s">
        <v>1628</v>
      </c>
      <c r="F113" s="151" t="s">
        <v>1566</v>
      </c>
      <c r="G113" s="152" t="s">
        <v>1561</v>
      </c>
    </row>
    <row r="114" spans="1:7" x14ac:dyDescent="0.25">
      <c r="A114" s="145" t="s">
        <v>1869</v>
      </c>
      <c r="B114" s="146" t="s">
        <v>1870</v>
      </c>
      <c r="C114" s="147" t="s">
        <v>751</v>
      </c>
      <c r="D114" s="147" t="s">
        <v>1871</v>
      </c>
      <c r="E114" s="147" t="s">
        <v>1872</v>
      </c>
      <c r="F114" s="147" t="s">
        <v>1645</v>
      </c>
      <c r="G114" s="148" t="s">
        <v>1576</v>
      </c>
    </row>
    <row r="115" spans="1:7" x14ac:dyDescent="0.25">
      <c r="A115" s="149" t="s">
        <v>1873</v>
      </c>
      <c r="B115" s="150" t="s">
        <v>1874</v>
      </c>
      <c r="C115" s="151" t="s">
        <v>483</v>
      </c>
      <c r="D115" s="151" t="s">
        <v>1768</v>
      </c>
      <c r="E115" s="151" t="s">
        <v>1677</v>
      </c>
      <c r="F115" s="151" t="s">
        <v>1609</v>
      </c>
      <c r="G115" s="152" t="s">
        <v>1576</v>
      </c>
    </row>
    <row r="116" spans="1:7" x14ac:dyDescent="0.25">
      <c r="A116" s="145" t="s">
        <v>1875</v>
      </c>
      <c r="B116" s="146" t="s">
        <v>1876</v>
      </c>
      <c r="C116" s="147" t="s">
        <v>509</v>
      </c>
      <c r="D116" s="147" t="s">
        <v>1754</v>
      </c>
      <c r="E116" s="147" t="s">
        <v>1761</v>
      </c>
      <c r="F116" s="147" t="s">
        <v>1587</v>
      </c>
      <c r="G116" s="148" t="s">
        <v>1576</v>
      </c>
    </row>
    <row r="117" spans="1:7" x14ac:dyDescent="0.25">
      <c r="A117" s="149" t="s">
        <v>1877</v>
      </c>
      <c r="B117" s="150" t="s">
        <v>1878</v>
      </c>
      <c r="C117" s="151" t="s">
        <v>199</v>
      </c>
      <c r="D117" s="151" t="s">
        <v>1879</v>
      </c>
      <c r="E117" s="151" t="s">
        <v>1677</v>
      </c>
      <c r="F117" s="151" t="s">
        <v>1609</v>
      </c>
      <c r="G117" s="152" t="s">
        <v>1561</v>
      </c>
    </row>
    <row r="118" spans="1:7" x14ac:dyDescent="0.25">
      <c r="A118" s="145" t="s">
        <v>1880</v>
      </c>
      <c r="B118" s="146" t="s">
        <v>1881</v>
      </c>
      <c r="C118" s="147" t="s">
        <v>281</v>
      </c>
      <c r="D118" s="147" t="s">
        <v>1573</v>
      </c>
      <c r="E118" s="147" t="s">
        <v>1574</v>
      </c>
      <c r="F118" s="147" t="s">
        <v>1575</v>
      </c>
      <c r="G118" s="148" t="s">
        <v>1615</v>
      </c>
    </row>
    <row r="119" spans="1:7" x14ac:dyDescent="0.25">
      <c r="A119" s="149" t="s">
        <v>1882</v>
      </c>
      <c r="B119" s="150" t="s">
        <v>1883</v>
      </c>
      <c r="C119" s="151" t="s">
        <v>869</v>
      </c>
      <c r="D119" s="151" t="s">
        <v>1884</v>
      </c>
      <c r="E119" s="151" t="s">
        <v>1885</v>
      </c>
      <c r="F119" s="151" t="s">
        <v>1645</v>
      </c>
      <c r="G119" s="152" t="s">
        <v>1615</v>
      </c>
    </row>
    <row r="120" spans="1:7" x14ac:dyDescent="0.25">
      <c r="A120" s="145" t="s">
        <v>1886</v>
      </c>
      <c r="B120" s="146" t="s">
        <v>1887</v>
      </c>
      <c r="C120" s="147" t="s">
        <v>275</v>
      </c>
      <c r="D120" s="147" t="s">
        <v>1573</v>
      </c>
      <c r="E120" s="147" t="s">
        <v>1574</v>
      </c>
      <c r="F120" s="147" t="s">
        <v>1575</v>
      </c>
      <c r="G120" s="148" t="s">
        <v>1576</v>
      </c>
    </row>
    <row r="121" spans="1:7" x14ac:dyDescent="0.25">
      <c r="A121" s="149" t="s">
        <v>1888</v>
      </c>
      <c r="B121" s="150" t="s">
        <v>1889</v>
      </c>
      <c r="C121" s="151" t="s">
        <v>889</v>
      </c>
      <c r="D121" s="151" t="s">
        <v>1741</v>
      </c>
      <c r="E121" s="151" t="s">
        <v>1742</v>
      </c>
      <c r="F121" s="151" t="s">
        <v>1597</v>
      </c>
      <c r="G121" s="152" t="s">
        <v>1561</v>
      </c>
    </row>
    <row r="122" spans="1:7" x14ac:dyDescent="0.25">
      <c r="A122" s="145" t="s">
        <v>1890</v>
      </c>
      <c r="B122" s="146" t="s">
        <v>1891</v>
      </c>
      <c r="C122" s="147" t="s">
        <v>669</v>
      </c>
      <c r="D122" s="147" t="s">
        <v>1564</v>
      </c>
      <c r="E122" s="147" t="s">
        <v>1769</v>
      </c>
      <c r="F122" s="147" t="s">
        <v>1566</v>
      </c>
      <c r="G122" s="148" t="s">
        <v>1576</v>
      </c>
    </row>
    <row r="123" spans="1:7" x14ac:dyDescent="0.25">
      <c r="A123" s="149" t="s">
        <v>1892</v>
      </c>
      <c r="B123" s="150" t="s">
        <v>1893</v>
      </c>
      <c r="C123" s="151" t="s">
        <v>1235</v>
      </c>
      <c r="D123" s="151" t="s">
        <v>1894</v>
      </c>
      <c r="E123" s="151" t="s">
        <v>1804</v>
      </c>
      <c r="F123" s="151" t="s">
        <v>1587</v>
      </c>
      <c r="G123" s="152" t="s">
        <v>1561</v>
      </c>
    </row>
    <row r="124" spans="1:7" x14ac:dyDescent="0.25">
      <c r="A124" s="145" t="s">
        <v>1895</v>
      </c>
      <c r="B124" s="146" t="s">
        <v>1896</v>
      </c>
      <c r="C124" s="147" t="s">
        <v>123</v>
      </c>
      <c r="D124" s="147" t="s">
        <v>1712</v>
      </c>
      <c r="E124" s="147" t="s">
        <v>1713</v>
      </c>
      <c r="F124" s="147" t="s">
        <v>1575</v>
      </c>
      <c r="G124" s="148" t="s">
        <v>1561</v>
      </c>
    </row>
    <row r="125" spans="1:7" x14ac:dyDescent="0.25">
      <c r="A125" s="149" t="s">
        <v>1897</v>
      </c>
      <c r="B125" s="150" t="s">
        <v>1898</v>
      </c>
      <c r="C125" s="151" t="s">
        <v>961</v>
      </c>
      <c r="D125" s="151" t="s">
        <v>1899</v>
      </c>
      <c r="E125" s="151" t="s">
        <v>1718</v>
      </c>
      <c r="F125" s="151" t="s">
        <v>1566</v>
      </c>
      <c r="G125" s="152" t="s">
        <v>1576</v>
      </c>
    </row>
    <row r="126" spans="1:7" x14ac:dyDescent="0.25">
      <c r="A126" s="145" t="s">
        <v>1900</v>
      </c>
      <c r="B126" s="146" t="s">
        <v>1901</v>
      </c>
      <c r="C126" s="147" t="s">
        <v>11</v>
      </c>
      <c r="D126" s="147" t="s">
        <v>1579</v>
      </c>
      <c r="E126" s="147" t="s">
        <v>1718</v>
      </c>
      <c r="F126" s="147" t="s">
        <v>1581</v>
      </c>
      <c r="G126" s="148" t="s">
        <v>1582</v>
      </c>
    </row>
    <row r="127" spans="1:7" x14ac:dyDescent="0.25">
      <c r="A127" s="149" t="s">
        <v>1902</v>
      </c>
      <c r="B127" s="150" t="s">
        <v>1903</v>
      </c>
      <c r="C127" s="151" t="s">
        <v>1061</v>
      </c>
      <c r="D127" s="151" t="s">
        <v>1612</v>
      </c>
      <c r="E127" s="151" t="s">
        <v>1620</v>
      </c>
      <c r="F127" s="151" t="s">
        <v>1614</v>
      </c>
      <c r="G127" s="152" t="s">
        <v>1615</v>
      </c>
    </row>
    <row r="128" spans="1:7" x14ac:dyDescent="0.25">
      <c r="A128" s="145" t="s">
        <v>1904</v>
      </c>
      <c r="B128" s="146" t="s">
        <v>1905</v>
      </c>
      <c r="C128" s="147" t="s">
        <v>891</v>
      </c>
      <c r="D128" s="147" t="s">
        <v>1741</v>
      </c>
      <c r="E128" s="147" t="s">
        <v>1742</v>
      </c>
      <c r="F128" s="147" t="s">
        <v>1597</v>
      </c>
      <c r="G128" s="148" t="s">
        <v>1576</v>
      </c>
    </row>
    <row r="129" spans="1:7" x14ac:dyDescent="0.25">
      <c r="A129" s="149" t="s">
        <v>1906</v>
      </c>
      <c r="B129" s="150" t="s">
        <v>1907</v>
      </c>
      <c r="C129" s="151" t="s">
        <v>1071</v>
      </c>
      <c r="D129" s="151" t="s">
        <v>1612</v>
      </c>
      <c r="E129" s="151" t="s">
        <v>1620</v>
      </c>
      <c r="F129" s="151" t="s">
        <v>1614</v>
      </c>
      <c r="G129" s="152" t="s">
        <v>1615</v>
      </c>
    </row>
    <row r="130" spans="1:7" x14ac:dyDescent="0.25">
      <c r="A130" s="145" t="s">
        <v>1908</v>
      </c>
      <c r="B130" s="146" t="s">
        <v>1909</v>
      </c>
      <c r="C130" s="147" t="s">
        <v>1087</v>
      </c>
      <c r="D130" s="147" t="s">
        <v>1612</v>
      </c>
      <c r="E130" s="147" t="s">
        <v>1613</v>
      </c>
      <c r="F130" s="147" t="s">
        <v>1614</v>
      </c>
      <c r="G130" s="148" t="s">
        <v>1576</v>
      </c>
    </row>
    <row r="131" spans="1:7" x14ac:dyDescent="0.25">
      <c r="A131" s="149" t="s">
        <v>1910</v>
      </c>
      <c r="B131" s="150" t="s">
        <v>1911</v>
      </c>
      <c r="C131" s="151" t="s">
        <v>827</v>
      </c>
      <c r="D131" s="151" t="s">
        <v>1868</v>
      </c>
      <c r="E131" s="151" t="s">
        <v>1628</v>
      </c>
      <c r="F131" s="151" t="s">
        <v>1566</v>
      </c>
      <c r="G131" s="152" t="s">
        <v>1576</v>
      </c>
    </row>
    <row r="132" spans="1:7" x14ac:dyDescent="0.25">
      <c r="A132" s="145" t="s">
        <v>1912</v>
      </c>
      <c r="B132" s="146" t="s">
        <v>1913</v>
      </c>
      <c r="C132" s="147" t="s">
        <v>439</v>
      </c>
      <c r="D132" s="147" t="s">
        <v>1696</v>
      </c>
      <c r="E132" s="147" t="s">
        <v>1565</v>
      </c>
      <c r="F132" s="147" t="s">
        <v>1597</v>
      </c>
      <c r="G132" s="148" t="s">
        <v>1561</v>
      </c>
    </row>
    <row r="133" spans="1:7" x14ac:dyDescent="0.25">
      <c r="A133" s="149" t="s">
        <v>1914</v>
      </c>
      <c r="B133" s="150" t="s">
        <v>1915</v>
      </c>
      <c r="C133" s="151" t="s">
        <v>1013</v>
      </c>
      <c r="D133" s="151" t="s">
        <v>1612</v>
      </c>
      <c r="E133" s="151" t="s">
        <v>1620</v>
      </c>
      <c r="F133" s="151" t="s">
        <v>1614</v>
      </c>
      <c r="G133" s="152" t="s">
        <v>1582</v>
      </c>
    </row>
    <row r="134" spans="1:7" x14ac:dyDescent="0.25">
      <c r="A134" s="145" t="s">
        <v>1916</v>
      </c>
      <c r="B134" s="146" t="s">
        <v>1917</v>
      </c>
      <c r="C134" s="147" t="s">
        <v>923</v>
      </c>
      <c r="D134" s="147" t="s">
        <v>1680</v>
      </c>
      <c r="E134" s="147" t="s">
        <v>1638</v>
      </c>
      <c r="F134" s="147" t="s">
        <v>1581</v>
      </c>
      <c r="G134" s="148" t="s">
        <v>1576</v>
      </c>
    </row>
    <row r="135" spans="1:7" x14ac:dyDescent="0.25">
      <c r="A135" s="149" t="s">
        <v>1918</v>
      </c>
      <c r="B135" s="150" t="s">
        <v>1919</v>
      </c>
      <c r="C135" s="151" t="s">
        <v>989</v>
      </c>
      <c r="D135" s="151" t="s">
        <v>1558</v>
      </c>
      <c r="E135" s="151" t="s">
        <v>1559</v>
      </c>
      <c r="F135" s="151" t="s">
        <v>1560</v>
      </c>
      <c r="G135" s="152" t="s">
        <v>1576</v>
      </c>
    </row>
    <row r="136" spans="1:7" x14ac:dyDescent="0.25">
      <c r="A136" s="145" t="s">
        <v>1920</v>
      </c>
      <c r="B136" s="146" t="s">
        <v>1921</v>
      </c>
      <c r="C136" s="147" t="s">
        <v>753</v>
      </c>
      <c r="D136" s="147" t="s">
        <v>1871</v>
      </c>
      <c r="E136" s="147" t="s">
        <v>1872</v>
      </c>
      <c r="F136" s="147" t="s">
        <v>1645</v>
      </c>
      <c r="G136" s="148" t="s">
        <v>1576</v>
      </c>
    </row>
    <row r="137" spans="1:7" x14ac:dyDescent="0.25">
      <c r="A137" s="149" t="s">
        <v>1922</v>
      </c>
      <c r="B137" s="150" t="s">
        <v>1923</v>
      </c>
      <c r="C137" s="151" t="s">
        <v>201</v>
      </c>
      <c r="D137" s="151" t="s">
        <v>1879</v>
      </c>
      <c r="E137" s="151" t="s">
        <v>1677</v>
      </c>
      <c r="F137" s="151" t="s">
        <v>1609</v>
      </c>
      <c r="G137" s="152" t="s">
        <v>1582</v>
      </c>
    </row>
    <row r="138" spans="1:7" x14ac:dyDescent="0.25">
      <c r="A138" s="145" t="s">
        <v>1924</v>
      </c>
      <c r="B138" s="146" t="s">
        <v>1925</v>
      </c>
      <c r="C138" s="147" t="s">
        <v>381</v>
      </c>
      <c r="D138" s="147" t="s">
        <v>1789</v>
      </c>
      <c r="E138" s="147" t="s">
        <v>1660</v>
      </c>
      <c r="F138" s="147" t="s">
        <v>1581</v>
      </c>
      <c r="G138" s="148" t="s">
        <v>1576</v>
      </c>
    </row>
    <row r="139" spans="1:7" x14ac:dyDescent="0.25">
      <c r="A139" s="149" t="s">
        <v>1926</v>
      </c>
      <c r="B139" s="150" t="s">
        <v>1927</v>
      </c>
      <c r="C139" s="151" t="s">
        <v>1259</v>
      </c>
      <c r="D139" s="151" t="s">
        <v>1633</v>
      </c>
      <c r="E139" s="151" t="s">
        <v>1699</v>
      </c>
      <c r="F139" s="151" t="s">
        <v>1633</v>
      </c>
      <c r="G139" s="152" t="s">
        <v>1615</v>
      </c>
    </row>
    <row r="140" spans="1:7" x14ac:dyDescent="0.25">
      <c r="A140" s="145" t="s">
        <v>1928</v>
      </c>
      <c r="B140" s="146" t="s">
        <v>1929</v>
      </c>
      <c r="C140" s="147" t="s">
        <v>315</v>
      </c>
      <c r="D140" s="147" t="s">
        <v>1736</v>
      </c>
      <c r="E140" s="147" t="s">
        <v>1656</v>
      </c>
      <c r="F140" s="147" t="s">
        <v>1597</v>
      </c>
      <c r="G140" s="148" t="s">
        <v>1561</v>
      </c>
    </row>
    <row r="141" spans="1:7" x14ac:dyDescent="0.25">
      <c r="A141" s="149" t="s">
        <v>1930</v>
      </c>
      <c r="B141" s="150" t="s">
        <v>1931</v>
      </c>
      <c r="C141" s="151" t="s">
        <v>43</v>
      </c>
      <c r="D141" s="151" t="s">
        <v>1600</v>
      </c>
      <c r="E141" s="151" t="s">
        <v>1604</v>
      </c>
      <c r="F141" s="151" t="s">
        <v>1575</v>
      </c>
      <c r="G141" s="152" t="s">
        <v>1561</v>
      </c>
    </row>
    <row r="142" spans="1:7" x14ac:dyDescent="0.25">
      <c r="A142" s="145" t="s">
        <v>1932</v>
      </c>
      <c r="B142" s="146" t="s">
        <v>1933</v>
      </c>
      <c r="C142" s="147" t="s">
        <v>461</v>
      </c>
      <c r="D142" s="147" t="s">
        <v>1665</v>
      </c>
      <c r="E142" s="147" t="s">
        <v>1593</v>
      </c>
      <c r="F142" s="147" t="s">
        <v>1587</v>
      </c>
      <c r="G142" s="148" t="s">
        <v>1561</v>
      </c>
    </row>
    <row r="143" spans="1:7" x14ac:dyDescent="0.25">
      <c r="A143" s="149" t="s">
        <v>1934</v>
      </c>
      <c r="B143" s="150" t="s">
        <v>1935</v>
      </c>
      <c r="C143" s="151" t="s">
        <v>459</v>
      </c>
      <c r="D143" s="151" t="s">
        <v>1665</v>
      </c>
      <c r="E143" s="151" t="s">
        <v>1593</v>
      </c>
      <c r="F143" s="151" t="s">
        <v>1587</v>
      </c>
      <c r="G143" s="152" t="s">
        <v>1576</v>
      </c>
    </row>
    <row r="144" spans="1:7" x14ac:dyDescent="0.25">
      <c r="A144" s="145" t="s">
        <v>1936</v>
      </c>
      <c r="B144" s="146" t="s">
        <v>1937</v>
      </c>
      <c r="C144" s="147" t="s">
        <v>1017</v>
      </c>
      <c r="D144" s="147" t="s">
        <v>1612</v>
      </c>
      <c r="E144" s="147" t="s">
        <v>1620</v>
      </c>
      <c r="F144" s="147" t="s">
        <v>1614</v>
      </c>
      <c r="G144" s="148" t="s">
        <v>1576</v>
      </c>
    </row>
    <row r="145" spans="1:7" x14ac:dyDescent="0.25">
      <c r="A145" s="149" t="s">
        <v>1938</v>
      </c>
      <c r="B145" s="150" t="s">
        <v>1939</v>
      </c>
      <c r="C145" s="151" t="s">
        <v>215</v>
      </c>
      <c r="D145" s="151" t="s">
        <v>1627</v>
      </c>
      <c r="E145" s="151" t="s">
        <v>1570</v>
      </c>
      <c r="F145" s="151" t="s">
        <v>1560</v>
      </c>
      <c r="G145" s="152" t="s">
        <v>1576</v>
      </c>
    </row>
    <row r="146" spans="1:7" x14ac:dyDescent="0.25">
      <c r="A146" s="145" t="s">
        <v>1940</v>
      </c>
      <c r="B146" s="146" t="s">
        <v>1941</v>
      </c>
      <c r="C146" s="147" t="s">
        <v>277</v>
      </c>
      <c r="D146" s="147" t="s">
        <v>1573</v>
      </c>
      <c r="E146" s="147" t="s">
        <v>1574</v>
      </c>
      <c r="F146" s="147" t="s">
        <v>1575</v>
      </c>
      <c r="G146" s="148" t="s">
        <v>1576</v>
      </c>
    </row>
    <row r="147" spans="1:7" x14ac:dyDescent="0.25">
      <c r="A147" s="149" t="s">
        <v>1942</v>
      </c>
      <c r="B147" s="150" t="s">
        <v>1943</v>
      </c>
      <c r="C147" s="151" t="s">
        <v>63</v>
      </c>
      <c r="D147" s="151" t="s">
        <v>1725</v>
      </c>
      <c r="E147" s="151" t="s">
        <v>1726</v>
      </c>
      <c r="F147" s="151" t="s">
        <v>1560</v>
      </c>
      <c r="G147" s="152" t="s">
        <v>1561</v>
      </c>
    </row>
    <row r="148" spans="1:7" x14ac:dyDescent="0.25">
      <c r="A148" s="145" t="s">
        <v>1944</v>
      </c>
      <c r="B148" s="146" t="s">
        <v>1945</v>
      </c>
      <c r="C148" s="147" t="s">
        <v>469</v>
      </c>
      <c r="D148" s="147" t="s">
        <v>1768</v>
      </c>
      <c r="E148" s="147" t="s">
        <v>1677</v>
      </c>
      <c r="F148" s="147" t="s">
        <v>1609</v>
      </c>
      <c r="G148" s="148" t="s">
        <v>1561</v>
      </c>
    </row>
    <row r="149" spans="1:7" x14ac:dyDescent="0.25">
      <c r="A149" s="149" t="s">
        <v>1946</v>
      </c>
      <c r="B149" s="150" t="s">
        <v>1947</v>
      </c>
      <c r="C149" s="151" t="s">
        <v>1273</v>
      </c>
      <c r="D149" s="151" t="s">
        <v>1633</v>
      </c>
      <c r="E149" s="151" t="s">
        <v>1634</v>
      </c>
      <c r="F149" s="151" t="s">
        <v>1633</v>
      </c>
      <c r="G149" s="152" t="s">
        <v>1615</v>
      </c>
    </row>
    <row r="150" spans="1:7" x14ac:dyDescent="0.25">
      <c r="A150" s="145" t="s">
        <v>1948</v>
      </c>
      <c r="B150" s="146" t="s">
        <v>1949</v>
      </c>
      <c r="C150" s="147" t="s">
        <v>405</v>
      </c>
      <c r="D150" s="147" t="s">
        <v>1841</v>
      </c>
      <c r="E150" s="147" t="s">
        <v>1842</v>
      </c>
      <c r="F150" s="147" t="s">
        <v>1566</v>
      </c>
      <c r="G150" s="148" t="s">
        <v>1561</v>
      </c>
    </row>
    <row r="151" spans="1:7" x14ac:dyDescent="0.25">
      <c r="A151" s="149" t="s">
        <v>1950</v>
      </c>
      <c r="B151" s="150" t="s">
        <v>1951</v>
      </c>
      <c r="C151" s="151" t="s">
        <v>235</v>
      </c>
      <c r="D151" s="151" t="s">
        <v>1643</v>
      </c>
      <c r="E151" s="151" t="s">
        <v>1644</v>
      </c>
      <c r="F151" s="151" t="s">
        <v>1645</v>
      </c>
      <c r="G151" s="152" t="s">
        <v>1576</v>
      </c>
    </row>
    <row r="152" spans="1:7" x14ac:dyDescent="0.25">
      <c r="A152" s="145" t="s">
        <v>1952</v>
      </c>
      <c r="B152" s="146" t="s">
        <v>1953</v>
      </c>
      <c r="C152" s="147" t="s">
        <v>211</v>
      </c>
      <c r="D152" s="147" t="s">
        <v>1627</v>
      </c>
      <c r="E152" s="147" t="s">
        <v>1570</v>
      </c>
      <c r="F152" s="147" t="s">
        <v>1560</v>
      </c>
      <c r="G152" s="148" t="s">
        <v>1576</v>
      </c>
    </row>
    <row r="153" spans="1:7" x14ac:dyDescent="0.25">
      <c r="A153" s="149" t="s">
        <v>1954</v>
      </c>
      <c r="B153" s="150" t="s">
        <v>1955</v>
      </c>
      <c r="C153" s="151" t="s">
        <v>1163</v>
      </c>
      <c r="D153" s="151" t="s">
        <v>1956</v>
      </c>
      <c r="E153" s="151" t="s">
        <v>1812</v>
      </c>
      <c r="F153" s="151" t="s">
        <v>1560</v>
      </c>
      <c r="G153" s="152" t="s">
        <v>1576</v>
      </c>
    </row>
    <row r="154" spans="1:7" x14ac:dyDescent="0.25">
      <c r="A154" s="145" t="s">
        <v>1957</v>
      </c>
      <c r="B154" s="146" t="s">
        <v>1958</v>
      </c>
      <c r="C154" s="147" t="s">
        <v>943</v>
      </c>
      <c r="D154" s="147" t="s">
        <v>1959</v>
      </c>
      <c r="E154" s="147" t="s">
        <v>1718</v>
      </c>
      <c r="F154" s="147" t="s">
        <v>1581</v>
      </c>
      <c r="G154" s="148" t="s">
        <v>1576</v>
      </c>
    </row>
    <row r="155" spans="1:7" x14ac:dyDescent="0.25">
      <c r="A155" s="149" t="s">
        <v>1960</v>
      </c>
      <c r="B155" s="150" t="s">
        <v>1961</v>
      </c>
      <c r="C155" s="151" t="s">
        <v>1347</v>
      </c>
      <c r="D155" s="151" t="s">
        <v>1962</v>
      </c>
      <c r="E155" s="151" t="s">
        <v>1804</v>
      </c>
      <c r="F155" s="151" t="s">
        <v>1587</v>
      </c>
      <c r="G155" s="152" t="s">
        <v>1561</v>
      </c>
    </row>
    <row r="156" spans="1:7" x14ac:dyDescent="0.25">
      <c r="A156" s="145" t="s">
        <v>1963</v>
      </c>
      <c r="B156" s="146" t="s">
        <v>1964</v>
      </c>
      <c r="C156" s="147" t="s">
        <v>125</v>
      </c>
      <c r="D156" s="147" t="s">
        <v>1712</v>
      </c>
      <c r="E156" s="147" t="s">
        <v>1713</v>
      </c>
      <c r="F156" s="147" t="s">
        <v>1575</v>
      </c>
      <c r="G156" s="148" t="s">
        <v>1582</v>
      </c>
    </row>
    <row r="157" spans="1:7" x14ac:dyDescent="0.25">
      <c r="A157" s="149" t="s">
        <v>1965</v>
      </c>
      <c r="B157" s="150" t="s">
        <v>1966</v>
      </c>
      <c r="C157" s="151" t="s">
        <v>267</v>
      </c>
      <c r="D157" s="151" t="s">
        <v>1573</v>
      </c>
      <c r="E157" s="151" t="s">
        <v>1713</v>
      </c>
      <c r="F157" s="151" t="s">
        <v>1575</v>
      </c>
      <c r="G157" s="152" t="s">
        <v>1615</v>
      </c>
    </row>
    <row r="158" spans="1:7" x14ac:dyDescent="0.25">
      <c r="A158" s="145" t="s">
        <v>1967</v>
      </c>
      <c r="B158" s="146" t="s">
        <v>1968</v>
      </c>
      <c r="C158" s="147" t="s">
        <v>733</v>
      </c>
      <c r="D158" s="147" t="s">
        <v>1803</v>
      </c>
      <c r="E158" s="147" t="s">
        <v>1804</v>
      </c>
      <c r="F158" s="147" t="s">
        <v>1587</v>
      </c>
      <c r="G158" s="148" t="s">
        <v>1576</v>
      </c>
    </row>
    <row r="159" spans="1:7" x14ac:dyDescent="0.25">
      <c r="A159" s="149" t="s">
        <v>1969</v>
      </c>
      <c r="B159" s="150" t="s">
        <v>1970</v>
      </c>
      <c r="C159" s="151" t="s">
        <v>851</v>
      </c>
      <c r="D159" s="151" t="s">
        <v>1659</v>
      </c>
      <c r="E159" s="151" t="s">
        <v>1660</v>
      </c>
      <c r="F159" s="151" t="s">
        <v>1581</v>
      </c>
      <c r="G159" s="152" t="s">
        <v>1576</v>
      </c>
    </row>
    <row r="160" spans="1:7" x14ac:dyDescent="0.25">
      <c r="A160" s="145" t="s">
        <v>1971</v>
      </c>
      <c r="B160" s="146" t="s">
        <v>1972</v>
      </c>
      <c r="C160" s="147" t="s">
        <v>1049</v>
      </c>
      <c r="D160" s="147" t="s">
        <v>1612</v>
      </c>
      <c r="E160" s="147" t="s">
        <v>1613</v>
      </c>
      <c r="F160" s="147" t="s">
        <v>1614</v>
      </c>
      <c r="G160" s="148" t="s">
        <v>1615</v>
      </c>
    </row>
    <row r="161" spans="1:7" x14ac:dyDescent="0.25">
      <c r="A161" s="149" t="s">
        <v>1973</v>
      </c>
      <c r="B161" s="150" t="s">
        <v>1974</v>
      </c>
      <c r="C161" s="151" t="s">
        <v>491</v>
      </c>
      <c r="D161" s="151" t="s">
        <v>1754</v>
      </c>
      <c r="E161" s="151" t="s">
        <v>1755</v>
      </c>
      <c r="F161" s="151" t="s">
        <v>1587</v>
      </c>
      <c r="G161" s="152" t="s">
        <v>1576</v>
      </c>
    </row>
    <row r="162" spans="1:7" x14ac:dyDescent="0.25">
      <c r="A162" s="145" t="s">
        <v>1975</v>
      </c>
      <c r="B162" s="146" t="s">
        <v>1976</v>
      </c>
      <c r="C162" s="147" t="s">
        <v>1079</v>
      </c>
      <c r="D162" s="147" t="s">
        <v>1612</v>
      </c>
      <c r="E162" s="147" t="s">
        <v>1613</v>
      </c>
      <c r="F162" s="147" t="s">
        <v>1614</v>
      </c>
      <c r="G162" s="148" t="s">
        <v>1576</v>
      </c>
    </row>
    <row r="163" spans="1:7" x14ac:dyDescent="0.25">
      <c r="A163" s="149" t="s">
        <v>1977</v>
      </c>
      <c r="B163" s="150" t="s">
        <v>1978</v>
      </c>
      <c r="C163" s="151" t="s">
        <v>537</v>
      </c>
      <c r="D163" s="151" t="s">
        <v>1672</v>
      </c>
      <c r="E163" s="151" t="s">
        <v>1673</v>
      </c>
      <c r="F163" s="151" t="s">
        <v>1614</v>
      </c>
      <c r="G163" s="152" t="s">
        <v>1576</v>
      </c>
    </row>
    <row r="164" spans="1:7" x14ac:dyDescent="0.25">
      <c r="A164" s="145" t="s">
        <v>1979</v>
      </c>
      <c r="B164" s="146" t="s">
        <v>1980</v>
      </c>
      <c r="C164" s="147" t="s">
        <v>1045</v>
      </c>
      <c r="D164" s="147" t="s">
        <v>1612</v>
      </c>
      <c r="E164" s="147" t="s">
        <v>1613</v>
      </c>
      <c r="F164" s="147" t="s">
        <v>1614</v>
      </c>
      <c r="G164" s="148" t="s">
        <v>1615</v>
      </c>
    </row>
    <row r="165" spans="1:7" x14ac:dyDescent="0.25">
      <c r="A165" s="149" t="s">
        <v>1981</v>
      </c>
      <c r="B165" s="150" t="s">
        <v>1982</v>
      </c>
      <c r="C165" s="151" t="s">
        <v>1123</v>
      </c>
      <c r="D165" s="151" t="s">
        <v>1612</v>
      </c>
      <c r="E165" s="151" t="s">
        <v>1613</v>
      </c>
      <c r="F165" s="151" t="s">
        <v>1614</v>
      </c>
      <c r="G165" s="152" t="s">
        <v>1615</v>
      </c>
    </row>
    <row r="166" spans="1:7" x14ac:dyDescent="0.25">
      <c r="A166" s="145" t="s">
        <v>1983</v>
      </c>
      <c r="B166" s="146" t="s">
        <v>1984</v>
      </c>
      <c r="C166" s="147" t="s">
        <v>883</v>
      </c>
      <c r="D166" s="147" t="s">
        <v>1884</v>
      </c>
      <c r="E166" s="147" t="s">
        <v>1885</v>
      </c>
      <c r="F166" s="147" t="s">
        <v>1645</v>
      </c>
      <c r="G166" s="148" t="s">
        <v>1582</v>
      </c>
    </row>
    <row r="167" spans="1:7" x14ac:dyDescent="0.25">
      <c r="A167" s="149" t="s">
        <v>1985</v>
      </c>
      <c r="B167" s="150" t="s">
        <v>1986</v>
      </c>
      <c r="C167" s="151" t="s">
        <v>505</v>
      </c>
      <c r="D167" s="151" t="s">
        <v>1754</v>
      </c>
      <c r="E167" s="151" t="s">
        <v>1755</v>
      </c>
      <c r="F167" s="151" t="s">
        <v>1587</v>
      </c>
      <c r="G167" s="152" t="s">
        <v>1576</v>
      </c>
    </row>
    <row r="168" spans="1:7" x14ac:dyDescent="0.25">
      <c r="A168" s="145" t="s">
        <v>1987</v>
      </c>
      <c r="B168" s="146" t="s">
        <v>1988</v>
      </c>
      <c r="C168" s="147" t="s">
        <v>569</v>
      </c>
      <c r="D168" s="147" t="s">
        <v>1672</v>
      </c>
      <c r="E168" s="147" t="s">
        <v>1673</v>
      </c>
      <c r="F168" s="147" t="s">
        <v>1614</v>
      </c>
      <c r="G168" s="148" t="s">
        <v>1576</v>
      </c>
    </row>
    <row r="169" spans="1:7" x14ac:dyDescent="0.25">
      <c r="A169" s="149" t="s">
        <v>1989</v>
      </c>
      <c r="B169" s="150" t="s">
        <v>1990</v>
      </c>
      <c r="C169" s="151" t="s">
        <v>699</v>
      </c>
      <c r="D169" s="151" t="s">
        <v>1676</v>
      </c>
      <c r="E169" s="151" t="s">
        <v>1677</v>
      </c>
      <c r="F169" s="151" t="s">
        <v>1609</v>
      </c>
      <c r="G169" s="152" t="s">
        <v>1576</v>
      </c>
    </row>
    <row r="170" spans="1:7" x14ac:dyDescent="0.25">
      <c r="A170" s="145" t="s">
        <v>1991</v>
      </c>
      <c r="B170" s="146" t="s">
        <v>1992</v>
      </c>
      <c r="C170" s="147" t="s">
        <v>603</v>
      </c>
      <c r="D170" s="147" t="s">
        <v>1672</v>
      </c>
      <c r="E170" s="147" t="s">
        <v>1673</v>
      </c>
      <c r="F170" s="147" t="s">
        <v>1614</v>
      </c>
      <c r="G170" s="148" t="s">
        <v>1615</v>
      </c>
    </row>
    <row r="171" spans="1:7" x14ac:dyDescent="0.25">
      <c r="A171" s="149" t="s">
        <v>1993</v>
      </c>
      <c r="B171" s="150" t="s">
        <v>1994</v>
      </c>
      <c r="C171" s="151" t="s">
        <v>1263</v>
      </c>
      <c r="D171" s="151" t="s">
        <v>1633</v>
      </c>
      <c r="E171" s="151" t="s">
        <v>1634</v>
      </c>
      <c r="F171" s="151" t="s">
        <v>1633</v>
      </c>
      <c r="G171" s="152" t="s">
        <v>1615</v>
      </c>
    </row>
    <row r="172" spans="1:7" x14ac:dyDescent="0.25">
      <c r="A172" s="145" t="s">
        <v>1995</v>
      </c>
      <c r="B172" s="146" t="s">
        <v>1996</v>
      </c>
      <c r="C172" s="147" t="s">
        <v>1119</v>
      </c>
      <c r="D172" s="147" t="s">
        <v>1612</v>
      </c>
      <c r="E172" s="147" t="s">
        <v>1613</v>
      </c>
      <c r="F172" s="147" t="s">
        <v>1614</v>
      </c>
      <c r="G172" s="148" t="s">
        <v>1576</v>
      </c>
    </row>
    <row r="173" spans="1:7" x14ac:dyDescent="0.25">
      <c r="A173" s="149" t="s">
        <v>1997</v>
      </c>
      <c r="B173" s="150" t="s">
        <v>1998</v>
      </c>
      <c r="C173" s="151" t="s">
        <v>285</v>
      </c>
      <c r="D173" s="151" t="s">
        <v>1573</v>
      </c>
      <c r="E173" s="151" t="s">
        <v>1713</v>
      </c>
      <c r="F173" s="151" t="s">
        <v>1575</v>
      </c>
      <c r="G173" s="152" t="s">
        <v>1576</v>
      </c>
    </row>
    <row r="174" spans="1:7" x14ac:dyDescent="0.25">
      <c r="A174" s="145" t="s">
        <v>1999</v>
      </c>
      <c r="B174" s="146" t="s">
        <v>2000</v>
      </c>
      <c r="C174" s="147" t="s">
        <v>1279</v>
      </c>
      <c r="D174" s="147" t="s">
        <v>1633</v>
      </c>
      <c r="E174" s="147" t="s">
        <v>1634</v>
      </c>
      <c r="F174" s="147" t="s">
        <v>1633</v>
      </c>
      <c r="G174" s="148" t="s">
        <v>1615</v>
      </c>
    </row>
    <row r="175" spans="1:7" x14ac:dyDescent="0.25">
      <c r="A175" s="149" t="s">
        <v>2001</v>
      </c>
      <c r="B175" s="150" t="s">
        <v>2002</v>
      </c>
      <c r="C175" s="151" t="s">
        <v>925</v>
      </c>
      <c r="D175" s="151" t="s">
        <v>1680</v>
      </c>
      <c r="E175" s="151" t="s">
        <v>1624</v>
      </c>
      <c r="F175" s="151" t="s">
        <v>1581</v>
      </c>
      <c r="G175" s="152" t="s">
        <v>1576</v>
      </c>
    </row>
    <row r="176" spans="1:7" x14ac:dyDescent="0.25">
      <c r="A176" s="145" t="s">
        <v>2003</v>
      </c>
      <c r="B176" s="146" t="s">
        <v>2004</v>
      </c>
      <c r="C176" s="147" t="s">
        <v>813</v>
      </c>
      <c r="D176" s="147" t="s">
        <v>1868</v>
      </c>
      <c r="E176" s="147" t="s">
        <v>1628</v>
      </c>
      <c r="F176" s="147" t="s">
        <v>1566</v>
      </c>
      <c r="G176" s="148" t="s">
        <v>1561</v>
      </c>
    </row>
    <row r="177" spans="1:7" x14ac:dyDescent="0.25">
      <c r="A177" s="149" t="s">
        <v>2005</v>
      </c>
      <c r="B177" s="150" t="s">
        <v>2006</v>
      </c>
      <c r="C177" s="151" t="s">
        <v>917</v>
      </c>
      <c r="D177" s="151" t="s">
        <v>1741</v>
      </c>
      <c r="E177" s="151" t="s">
        <v>1742</v>
      </c>
      <c r="F177" s="151" t="s">
        <v>1597</v>
      </c>
      <c r="G177" s="152" t="s">
        <v>1561</v>
      </c>
    </row>
    <row r="178" spans="1:7" x14ac:dyDescent="0.25">
      <c r="A178" s="145" t="s">
        <v>2007</v>
      </c>
      <c r="B178" s="146" t="s">
        <v>2008</v>
      </c>
      <c r="C178" s="147" t="s">
        <v>367</v>
      </c>
      <c r="D178" s="147" t="s">
        <v>1592</v>
      </c>
      <c r="E178" s="147" t="s">
        <v>1593</v>
      </c>
      <c r="F178" s="147" t="s">
        <v>1587</v>
      </c>
      <c r="G178" s="148" t="s">
        <v>1576</v>
      </c>
    </row>
    <row r="179" spans="1:7" x14ac:dyDescent="0.25">
      <c r="A179" s="149" t="s">
        <v>2009</v>
      </c>
      <c r="B179" s="150" t="s">
        <v>2010</v>
      </c>
      <c r="C179" s="151" t="s">
        <v>1137</v>
      </c>
      <c r="D179" s="151" t="s">
        <v>2011</v>
      </c>
      <c r="E179" s="151" t="s">
        <v>2012</v>
      </c>
      <c r="F179" s="151" t="s">
        <v>1645</v>
      </c>
      <c r="G179" s="152" t="s">
        <v>1576</v>
      </c>
    </row>
    <row r="180" spans="1:7" x14ac:dyDescent="0.25">
      <c r="A180" s="145" t="s">
        <v>2013</v>
      </c>
      <c r="B180" s="146" t="s">
        <v>2014</v>
      </c>
      <c r="C180" s="147" t="s">
        <v>2015</v>
      </c>
      <c r="D180" s="147" t="s">
        <v>1736</v>
      </c>
      <c r="E180" s="147" t="s">
        <v>1656</v>
      </c>
      <c r="F180" s="147" t="s">
        <v>1597</v>
      </c>
      <c r="G180" s="148" t="s">
        <v>1576</v>
      </c>
    </row>
    <row r="181" spans="1:7" x14ac:dyDescent="0.25">
      <c r="A181" s="149" t="s">
        <v>2016</v>
      </c>
      <c r="B181" s="150" t="s">
        <v>2017</v>
      </c>
      <c r="C181" s="151" t="s">
        <v>1191</v>
      </c>
      <c r="D181" s="151" t="s">
        <v>2018</v>
      </c>
      <c r="E181" s="151" t="s">
        <v>2019</v>
      </c>
      <c r="F181" s="151" t="s">
        <v>1645</v>
      </c>
      <c r="G181" s="152" t="s">
        <v>1561</v>
      </c>
    </row>
    <row r="182" spans="1:7" x14ac:dyDescent="0.25">
      <c r="A182" s="145" t="s">
        <v>2020</v>
      </c>
      <c r="B182" s="146" t="s">
        <v>2021</v>
      </c>
      <c r="C182" s="147" t="s">
        <v>79</v>
      </c>
      <c r="D182" s="147" t="s">
        <v>1603</v>
      </c>
      <c r="E182" s="147" t="s">
        <v>1604</v>
      </c>
      <c r="F182" s="147" t="s">
        <v>1575</v>
      </c>
      <c r="G182" s="148" t="s">
        <v>1576</v>
      </c>
    </row>
    <row r="183" spans="1:7" x14ac:dyDescent="0.25">
      <c r="A183" s="149" t="s">
        <v>2022</v>
      </c>
      <c r="B183" s="150" t="s">
        <v>2023</v>
      </c>
      <c r="C183" s="151" t="s">
        <v>149</v>
      </c>
      <c r="D183" s="151" t="s">
        <v>2024</v>
      </c>
      <c r="E183" s="151" t="s">
        <v>1559</v>
      </c>
      <c r="F183" s="151" t="s">
        <v>1560</v>
      </c>
      <c r="G183" s="152" t="s">
        <v>1582</v>
      </c>
    </row>
    <row r="184" spans="1:7" x14ac:dyDescent="0.25">
      <c r="A184" s="145" t="s">
        <v>2025</v>
      </c>
      <c r="B184" s="146" t="s">
        <v>2026</v>
      </c>
      <c r="C184" s="147" t="s">
        <v>153</v>
      </c>
      <c r="D184" s="147" t="s">
        <v>2024</v>
      </c>
      <c r="E184" s="147" t="s">
        <v>1559</v>
      </c>
      <c r="F184" s="147" t="s">
        <v>1560</v>
      </c>
      <c r="G184" s="148" t="s">
        <v>1576</v>
      </c>
    </row>
    <row r="185" spans="1:7" x14ac:dyDescent="0.25">
      <c r="A185" s="149" t="s">
        <v>2027</v>
      </c>
      <c r="B185" s="150" t="s">
        <v>2028</v>
      </c>
      <c r="C185" s="151" t="s">
        <v>563</v>
      </c>
      <c r="D185" s="151" t="s">
        <v>1672</v>
      </c>
      <c r="E185" s="151" t="s">
        <v>1673</v>
      </c>
      <c r="F185" s="151" t="s">
        <v>1614</v>
      </c>
      <c r="G185" s="152" t="s">
        <v>1576</v>
      </c>
    </row>
    <row r="186" spans="1:7" x14ac:dyDescent="0.25">
      <c r="A186" s="145" t="s">
        <v>2029</v>
      </c>
      <c r="B186" s="146" t="s">
        <v>2030</v>
      </c>
      <c r="C186" s="147" t="s">
        <v>1283</v>
      </c>
      <c r="D186" s="147" t="s">
        <v>1633</v>
      </c>
      <c r="E186" s="147" t="s">
        <v>1634</v>
      </c>
      <c r="F186" s="147" t="s">
        <v>1633</v>
      </c>
      <c r="G186" s="148" t="s">
        <v>1576</v>
      </c>
    </row>
    <row r="187" spans="1:7" x14ac:dyDescent="0.25">
      <c r="A187" s="149" t="s">
        <v>2031</v>
      </c>
      <c r="B187" s="150" t="s">
        <v>2032</v>
      </c>
      <c r="C187" s="151" t="s">
        <v>1059</v>
      </c>
      <c r="D187" s="151" t="s">
        <v>1612</v>
      </c>
      <c r="E187" s="151" t="s">
        <v>1620</v>
      </c>
      <c r="F187" s="151" t="s">
        <v>1614</v>
      </c>
      <c r="G187" s="152" t="s">
        <v>1576</v>
      </c>
    </row>
    <row r="188" spans="1:7" x14ac:dyDescent="0.25">
      <c r="A188" s="145" t="s">
        <v>2033</v>
      </c>
      <c r="B188" s="146" t="s">
        <v>2034</v>
      </c>
      <c r="C188" s="147" t="s">
        <v>289</v>
      </c>
      <c r="D188" s="147" t="s">
        <v>1573</v>
      </c>
      <c r="E188" s="147" t="s">
        <v>1713</v>
      </c>
      <c r="F188" s="147" t="s">
        <v>1575</v>
      </c>
      <c r="G188" s="148" t="s">
        <v>1576</v>
      </c>
    </row>
    <row r="189" spans="1:7" x14ac:dyDescent="0.25">
      <c r="A189" s="149" t="s">
        <v>2035</v>
      </c>
      <c r="B189" s="150" t="s">
        <v>2036</v>
      </c>
      <c r="C189" s="151" t="s">
        <v>705</v>
      </c>
      <c r="D189" s="151" t="s">
        <v>1676</v>
      </c>
      <c r="E189" s="151" t="s">
        <v>1677</v>
      </c>
      <c r="F189" s="151" t="s">
        <v>1609</v>
      </c>
      <c r="G189" s="152" t="s">
        <v>1576</v>
      </c>
    </row>
    <row r="190" spans="1:7" x14ac:dyDescent="0.25">
      <c r="A190" s="145" t="s">
        <v>2037</v>
      </c>
      <c r="B190" s="146" t="s">
        <v>2038</v>
      </c>
      <c r="C190" s="147" t="s">
        <v>503</v>
      </c>
      <c r="D190" s="147" t="s">
        <v>1754</v>
      </c>
      <c r="E190" s="147" t="s">
        <v>1755</v>
      </c>
      <c r="F190" s="147" t="s">
        <v>1587</v>
      </c>
      <c r="G190" s="148" t="s">
        <v>1615</v>
      </c>
    </row>
    <row r="191" spans="1:7" x14ac:dyDescent="0.25">
      <c r="A191" s="149" t="s">
        <v>2039</v>
      </c>
      <c r="B191" s="150" t="s">
        <v>2040</v>
      </c>
      <c r="C191" s="151" t="s">
        <v>129</v>
      </c>
      <c r="D191" s="151" t="s">
        <v>1712</v>
      </c>
      <c r="E191" s="151" t="s">
        <v>1713</v>
      </c>
      <c r="F191" s="151" t="s">
        <v>1575</v>
      </c>
      <c r="G191" s="152" t="s">
        <v>1576</v>
      </c>
    </row>
    <row r="192" spans="1:7" x14ac:dyDescent="0.25">
      <c r="A192" s="145" t="s">
        <v>2041</v>
      </c>
      <c r="B192" s="146" t="s">
        <v>2042</v>
      </c>
      <c r="C192" s="147" t="s">
        <v>1135</v>
      </c>
      <c r="D192" s="147" t="s">
        <v>2011</v>
      </c>
      <c r="E192" s="147" t="s">
        <v>2012</v>
      </c>
      <c r="F192" s="147" t="s">
        <v>1645</v>
      </c>
      <c r="G192" s="148" t="s">
        <v>1561</v>
      </c>
    </row>
    <row r="193" spans="1:7" x14ac:dyDescent="0.25">
      <c r="A193" s="149" t="s">
        <v>2043</v>
      </c>
      <c r="B193" s="150" t="s">
        <v>2044</v>
      </c>
      <c r="C193" s="151" t="s">
        <v>639</v>
      </c>
      <c r="D193" s="151" t="s">
        <v>1672</v>
      </c>
      <c r="E193" s="151" t="s">
        <v>1673</v>
      </c>
      <c r="F193" s="151" t="s">
        <v>1614</v>
      </c>
      <c r="G193" s="152" t="s">
        <v>1576</v>
      </c>
    </row>
    <row r="194" spans="1:7" x14ac:dyDescent="0.25">
      <c r="A194" s="145" t="s">
        <v>2045</v>
      </c>
      <c r="B194" s="146" t="s">
        <v>2046</v>
      </c>
      <c r="C194" s="147" t="s">
        <v>715</v>
      </c>
      <c r="D194" s="147" t="s">
        <v>1676</v>
      </c>
      <c r="E194" s="147" t="s">
        <v>1677</v>
      </c>
      <c r="F194" s="147" t="s">
        <v>1609</v>
      </c>
      <c r="G194" s="148" t="s">
        <v>1615</v>
      </c>
    </row>
    <row r="195" spans="1:7" x14ac:dyDescent="0.25">
      <c r="A195" s="149" t="s">
        <v>2047</v>
      </c>
      <c r="B195" s="150" t="s">
        <v>2048</v>
      </c>
      <c r="C195" s="151" t="s">
        <v>39</v>
      </c>
      <c r="D195" s="151" t="s">
        <v>1600</v>
      </c>
      <c r="E195" s="151" t="s">
        <v>1604</v>
      </c>
      <c r="F195" s="151" t="s">
        <v>1575</v>
      </c>
      <c r="G195" s="152" t="s">
        <v>1561</v>
      </c>
    </row>
    <row r="196" spans="1:7" x14ac:dyDescent="0.25">
      <c r="A196" s="145" t="s">
        <v>2049</v>
      </c>
      <c r="B196" s="146" t="s">
        <v>2050</v>
      </c>
      <c r="C196" s="147" t="s">
        <v>1095</v>
      </c>
      <c r="D196" s="147" t="s">
        <v>1612</v>
      </c>
      <c r="E196" s="147" t="s">
        <v>1613</v>
      </c>
      <c r="F196" s="147" t="s">
        <v>1614</v>
      </c>
      <c r="G196" s="148" t="s">
        <v>1615</v>
      </c>
    </row>
    <row r="197" spans="1:7" x14ac:dyDescent="0.25">
      <c r="A197" s="149" t="s">
        <v>2051</v>
      </c>
      <c r="B197" s="150" t="s">
        <v>2052</v>
      </c>
      <c r="C197" s="151" t="s">
        <v>1127</v>
      </c>
      <c r="D197" s="151" t="s">
        <v>1612</v>
      </c>
      <c r="E197" s="151" t="s">
        <v>1613</v>
      </c>
      <c r="F197" s="151" t="s">
        <v>1614</v>
      </c>
      <c r="G197" s="152" t="s">
        <v>1615</v>
      </c>
    </row>
    <row r="198" spans="1:7" x14ac:dyDescent="0.25">
      <c r="A198" s="145" t="s">
        <v>2053</v>
      </c>
      <c r="B198" s="146" t="s">
        <v>2054</v>
      </c>
      <c r="C198" s="147" t="s">
        <v>575</v>
      </c>
      <c r="D198" s="147" t="s">
        <v>1672</v>
      </c>
      <c r="E198" s="147" t="s">
        <v>1673</v>
      </c>
      <c r="F198" s="147" t="s">
        <v>1614</v>
      </c>
      <c r="G198" s="148" t="s">
        <v>1615</v>
      </c>
    </row>
    <row r="199" spans="1:7" x14ac:dyDescent="0.25">
      <c r="A199" s="149" t="s">
        <v>2055</v>
      </c>
      <c r="B199" s="150" t="s">
        <v>2056</v>
      </c>
      <c r="C199" s="151" t="s">
        <v>781</v>
      </c>
      <c r="D199" s="151" t="s">
        <v>1871</v>
      </c>
      <c r="E199" s="151" t="s">
        <v>1872</v>
      </c>
      <c r="F199" s="151" t="s">
        <v>1645</v>
      </c>
      <c r="G199" s="152" t="s">
        <v>1576</v>
      </c>
    </row>
    <row r="200" spans="1:7" x14ac:dyDescent="0.25">
      <c r="A200" s="145" t="s">
        <v>2057</v>
      </c>
      <c r="B200" s="146" t="s">
        <v>2058</v>
      </c>
      <c r="C200" s="147" t="s">
        <v>525</v>
      </c>
      <c r="D200" s="147" t="s">
        <v>1623</v>
      </c>
      <c r="E200" s="147" t="s">
        <v>1624</v>
      </c>
      <c r="F200" s="147" t="s">
        <v>1566</v>
      </c>
      <c r="G200" s="148" t="s">
        <v>1576</v>
      </c>
    </row>
    <row r="201" spans="1:7" x14ac:dyDescent="0.25">
      <c r="A201" s="149" t="s">
        <v>2059</v>
      </c>
      <c r="B201" s="150" t="s">
        <v>2060</v>
      </c>
      <c r="C201" s="151" t="s">
        <v>133</v>
      </c>
      <c r="D201" s="151" t="s">
        <v>1712</v>
      </c>
      <c r="E201" s="151" t="s">
        <v>1713</v>
      </c>
      <c r="F201" s="151" t="s">
        <v>1575</v>
      </c>
      <c r="G201" s="152" t="s">
        <v>1561</v>
      </c>
    </row>
    <row r="202" spans="1:7" x14ac:dyDescent="0.25">
      <c r="A202" s="145" t="s">
        <v>2061</v>
      </c>
      <c r="B202" s="146" t="s">
        <v>2062</v>
      </c>
      <c r="C202" s="147" t="s">
        <v>1213</v>
      </c>
      <c r="D202" s="147" t="s">
        <v>1637</v>
      </c>
      <c r="E202" s="147" t="s">
        <v>1638</v>
      </c>
      <c r="F202" s="147" t="s">
        <v>1581</v>
      </c>
      <c r="G202" s="148" t="s">
        <v>1576</v>
      </c>
    </row>
    <row r="203" spans="1:7" x14ac:dyDescent="0.25">
      <c r="A203" s="149" t="s">
        <v>2063</v>
      </c>
      <c r="B203" s="150" t="s">
        <v>2064</v>
      </c>
      <c r="C203" s="151" t="s">
        <v>1215</v>
      </c>
      <c r="D203" s="151" t="s">
        <v>1637</v>
      </c>
      <c r="E203" s="151" t="s">
        <v>1638</v>
      </c>
      <c r="F203" s="151" t="s">
        <v>1581</v>
      </c>
      <c r="G203" s="152" t="s">
        <v>1582</v>
      </c>
    </row>
    <row r="204" spans="1:7" x14ac:dyDescent="0.25">
      <c r="A204" s="145" t="s">
        <v>2065</v>
      </c>
      <c r="B204" s="146" t="s">
        <v>2066</v>
      </c>
      <c r="C204" s="147" t="s">
        <v>527</v>
      </c>
      <c r="D204" s="147" t="s">
        <v>1623</v>
      </c>
      <c r="E204" s="147" t="s">
        <v>1624</v>
      </c>
      <c r="F204" s="147" t="s">
        <v>1566</v>
      </c>
      <c r="G204" s="148" t="s">
        <v>1561</v>
      </c>
    </row>
    <row r="205" spans="1:7" x14ac:dyDescent="0.25">
      <c r="A205" s="149" t="s">
        <v>2067</v>
      </c>
      <c r="B205" s="150" t="s">
        <v>2068</v>
      </c>
      <c r="C205" s="151" t="s">
        <v>399</v>
      </c>
      <c r="D205" s="151" t="s">
        <v>1841</v>
      </c>
      <c r="E205" s="151" t="s">
        <v>1842</v>
      </c>
      <c r="F205" s="151" t="s">
        <v>1566</v>
      </c>
      <c r="G205" s="152" t="s">
        <v>1576</v>
      </c>
    </row>
    <row r="206" spans="1:7" x14ac:dyDescent="0.25">
      <c r="A206" s="145" t="s">
        <v>2069</v>
      </c>
      <c r="B206" s="146" t="s">
        <v>2070</v>
      </c>
      <c r="C206" s="147" t="s">
        <v>217</v>
      </c>
      <c r="D206" s="147" t="s">
        <v>1627</v>
      </c>
      <c r="E206" s="147" t="s">
        <v>1570</v>
      </c>
      <c r="F206" s="147" t="s">
        <v>1560</v>
      </c>
      <c r="G206" s="148" t="s">
        <v>1561</v>
      </c>
    </row>
    <row r="207" spans="1:7" x14ac:dyDescent="0.25">
      <c r="A207" s="149" t="s">
        <v>2071</v>
      </c>
      <c r="B207" s="150" t="s">
        <v>2072</v>
      </c>
      <c r="C207" s="151" t="s">
        <v>565</v>
      </c>
      <c r="D207" s="151" t="s">
        <v>1672</v>
      </c>
      <c r="E207" s="151" t="s">
        <v>1673</v>
      </c>
      <c r="F207" s="151" t="s">
        <v>1614</v>
      </c>
      <c r="G207" s="152" t="s">
        <v>1615</v>
      </c>
    </row>
    <row r="208" spans="1:7" x14ac:dyDescent="0.25">
      <c r="A208" s="145" t="s">
        <v>2073</v>
      </c>
      <c r="B208" s="146" t="s">
        <v>2074</v>
      </c>
      <c r="C208" s="147" t="s">
        <v>81</v>
      </c>
      <c r="D208" s="147" t="s">
        <v>1603</v>
      </c>
      <c r="E208" s="147" t="s">
        <v>1604</v>
      </c>
      <c r="F208" s="147" t="s">
        <v>1575</v>
      </c>
      <c r="G208" s="148" t="s">
        <v>1561</v>
      </c>
    </row>
    <row r="209" spans="1:7" x14ac:dyDescent="0.25">
      <c r="A209" s="149" t="s">
        <v>2075</v>
      </c>
      <c r="B209" s="150" t="s">
        <v>2076</v>
      </c>
      <c r="C209" s="151" t="s">
        <v>139</v>
      </c>
      <c r="D209" s="151" t="s">
        <v>1712</v>
      </c>
      <c r="E209" s="151" t="s">
        <v>1713</v>
      </c>
      <c r="F209" s="151" t="s">
        <v>1575</v>
      </c>
      <c r="G209" s="152" t="s">
        <v>1576</v>
      </c>
    </row>
    <row r="210" spans="1:7" x14ac:dyDescent="0.25">
      <c r="A210" s="145" t="s">
        <v>2077</v>
      </c>
      <c r="B210" s="146" t="s">
        <v>2078</v>
      </c>
      <c r="C210" s="147" t="s">
        <v>549</v>
      </c>
      <c r="D210" s="147" t="s">
        <v>1672</v>
      </c>
      <c r="E210" s="147" t="s">
        <v>1673</v>
      </c>
      <c r="F210" s="147" t="s">
        <v>1614</v>
      </c>
      <c r="G210" s="148" t="s">
        <v>1582</v>
      </c>
    </row>
    <row r="211" spans="1:7" x14ac:dyDescent="0.25">
      <c r="A211" s="149" t="s">
        <v>2079</v>
      </c>
      <c r="B211" s="150" t="s">
        <v>2080</v>
      </c>
      <c r="C211" s="151" t="s">
        <v>115</v>
      </c>
      <c r="D211" s="151" t="s">
        <v>1712</v>
      </c>
      <c r="E211" s="151" t="s">
        <v>1713</v>
      </c>
      <c r="F211" s="151" t="s">
        <v>1575</v>
      </c>
      <c r="G211" s="152" t="s">
        <v>1576</v>
      </c>
    </row>
    <row r="212" spans="1:7" x14ac:dyDescent="0.25">
      <c r="A212" s="145" t="s">
        <v>2081</v>
      </c>
      <c r="B212" s="146" t="s">
        <v>2082</v>
      </c>
      <c r="C212" s="147" t="s">
        <v>37</v>
      </c>
      <c r="D212" s="147" t="s">
        <v>1600</v>
      </c>
      <c r="E212" s="147" t="s">
        <v>1604</v>
      </c>
      <c r="F212" s="147" t="s">
        <v>1575</v>
      </c>
      <c r="G212" s="148" t="s">
        <v>1561</v>
      </c>
    </row>
    <row r="213" spans="1:7" x14ac:dyDescent="0.25">
      <c r="A213" s="149" t="s">
        <v>2083</v>
      </c>
      <c r="B213" s="150" t="s">
        <v>2084</v>
      </c>
      <c r="C213" s="151" t="s">
        <v>295</v>
      </c>
      <c r="D213" s="151" t="s">
        <v>1573</v>
      </c>
      <c r="E213" s="151" t="s">
        <v>1574</v>
      </c>
      <c r="F213" s="151" t="s">
        <v>1575</v>
      </c>
      <c r="G213" s="152" t="s">
        <v>1576</v>
      </c>
    </row>
    <row r="214" spans="1:7" x14ac:dyDescent="0.25">
      <c r="A214" s="145" t="s">
        <v>2085</v>
      </c>
      <c r="B214" s="146" t="s">
        <v>2086</v>
      </c>
      <c r="C214" s="147" t="s">
        <v>795</v>
      </c>
      <c r="D214" s="147" t="s">
        <v>1607</v>
      </c>
      <c r="E214" s="147" t="s">
        <v>1608</v>
      </c>
      <c r="F214" s="147" t="s">
        <v>1609</v>
      </c>
      <c r="G214" s="148" t="s">
        <v>1582</v>
      </c>
    </row>
    <row r="215" spans="1:7" x14ac:dyDescent="0.25">
      <c r="A215" s="149" t="s">
        <v>2087</v>
      </c>
      <c r="B215" s="150" t="s">
        <v>2088</v>
      </c>
      <c r="C215" s="151" t="s">
        <v>927</v>
      </c>
      <c r="D215" s="151" t="s">
        <v>1680</v>
      </c>
      <c r="E215" s="151" t="s">
        <v>1638</v>
      </c>
      <c r="F215" s="151" t="s">
        <v>1581</v>
      </c>
      <c r="G215" s="152" t="s">
        <v>1576</v>
      </c>
    </row>
    <row r="216" spans="1:7" x14ac:dyDescent="0.25">
      <c r="A216" s="145" t="s">
        <v>2089</v>
      </c>
      <c r="B216" s="146" t="s">
        <v>2090</v>
      </c>
      <c r="C216" s="147" t="s">
        <v>1245</v>
      </c>
      <c r="D216" s="147" t="s">
        <v>1894</v>
      </c>
      <c r="E216" s="147" t="s">
        <v>1804</v>
      </c>
      <c r="F216" s="147" t="s">
        <v>1587</v>
      </c>
      <c r="G216" s="148" t="s">
        <v>1576</v>
      </c>
    </row>
    <row r="217" spans="1:7" x14ac:dyDescent="0.25">
      <c r="A217" s="149" t="s">
        <v>2091</v>
      </c>
      <c r="B217" s="150" t="s">
        <v>2092</v>
      </c>
      <c r="C217" s="151" t="s">
        <v>567</v>
      </c>
      <c r="D217" s="151" t="s">
        <v>1672</v>
      </c>
      <c r="E217" s="151" t="s">
        <v>1673</v>
      </c>
      <c r="F217" s="151" t="s">
        <v>1614</v>
      </c>
      <c r="G217" s="152" t="s">
        <v>1615</v>
      </c>
    </row>
    <row r="218" spans="1:7" x14ac:dyDescent="0.25">
      <c r="A218" s="145" t="s">
        <v>2093</v>
      </c>
      <c r="B218" s="146" t="s">
        <v>2094</v>
      </c>
      <c r="C218" s="147" t="s">
        <v>841</v>
      </c>
      <c r="D218" s="147" t="s">
        <v>1747</v>
      </c>
      <c r="E218" s="147" t="s">
        <v>1699</v>
      </c>
      <c r="F218" s="147" t="s">
        <v>1645</v>
      </c>
      <c r="G218" s="148" t="s">
        <v>1615</v>
      </c>
    </row>
    <row r="219" spans="1:7" x14ac:dyDescent="0.25">
      <c r="A219" s="149" t="s">
        <v>2095</v>
      </c>
      <c r="B219" s="150" t="s">
        <v>2096</v>
      </c>
      <c r="C219" s="151" t="s">
        <v>487</v>
      </c>
      <c r="D219" s="151" t="s">
        <v>1754</v>
      </c>
      <c r="E219" s="151" t="s">
        <v>1761</v>
      </c>
      <c r="F219" s="151" t="s">
        <v>1587</v>
      </c>
      <c r="G219" s="152" t="s">
        <v>1576</v>
      </c>
    </row>
    <row r="220" spans="1:7" x14ac:dyDescent="0.25">
      <c r="A220" s="145" t="s">
        <v>2097</v>
      </c>
      <c r="B220" s="146" t="s">
        <v>2098</v>
      </c>
      <c r="C220" s="147" t="s">
        <v>423</v>
      </c>
      <c r="D220" s="147" t="s">
        <v>1596</v>
      </c>
      <c r="E220" s="147" t="s">
        <v>1565</v>
      </c>
      <c r="F220" s="147" t="s">
        <v>1597</v>
      </c>
      <c r="G220" s="148" t="s">
        <v>1576</v>
      </c>
    </row>
    <row r="221" spans="1:7" x14ac:dyDescent="0.25">
      <c r="A221" s="149" t="s">
        <v>2099</v>
      </c>
      <c r="B221" s="150" t="s">
        <v>2100</v>
      </c>
      <c r="C221" s="151" t="s">
        <v>31</v>
      </c>
      <c r="D221" s="151" t="s">
        <v>1600</v>
      </c>
      <c r="E221" s="151" t="s">
        <v>1604</v>
      </c>
      <c r="F221" s="151" t="s">
        <v>1575</v>
      </c>
      <c r="G221" s="152" t="s">
        <v>1561</v>
      </c>
    </row>
    <row r="222" spans="1:7" x14ac:dyDescent="0.25">
      <c r="A222" s="145" t="s">
        <v>2101</v>
      </c>
      <c r="B222" s="146" t="s">
        <v>2102</v>
      </c>
      <c r="C222" s="147" t="s">
        <v>453</v>
      </c>
      <c r="D222" s="147" t="s">
        <v>1665</v>
      </c>
      <c r="E222" s="147" t="s">
        <v>1593</v>
      </c>
      <c r="F222" s="147" t="s">
        <v>1587</v>
      </c>
      <c r="G222" s="148" t="s">
        <v>1576</v>
      </c>
    </row>
    <row r="223" spans="1:7" x14ac:dyDescent="0.25">
      <c r="A223" s="149" t="s">
        <v>2103</v>
      </c>
      <c r="B223" s="150" t="s">
        <v>2104</v>
      </c>
      <c r="C223" s="151" t="s">
        <v>735</v>
      </c>
      <c r="D223" s="151" t="s">
        <v>1803</v>
      </c>
      <c r="E223" s="151" t="s">
        <v>1804</v>
      </c>
      <c r="F223" s="151" t="s">
        <v>1587</v>
      </c>
      <c r="G223" s="152" t="s">
        <v>1582</v>
      </c>
    </row>
    <row r="224" spans="1:7" x14ac:dyDescent="0.25">
      <c r="A224" s="145" t="s">
        <v>2105</v>
      </c>
      <c r="B224" s="146" t="s">
        <v>2106</v>
      </c>
      <c r="C224" s="147" t="s">
        <v>189</v>
      </c>
      <c r="D224" s="147" t="s">
        <v>1851</v>
      </c>
      <c r="E224" s="147" t="s">
        <v>1660</v>
      </c>
      <c r="F224" s="147" t="s">
        <v>1581</v>
      </c>
      <c r="G224" s="148" t="s">
        <v>1576</v>
      </c>
    </row>
    <row r="225" spans="1:7" x14ac:dyDescent="0.25">
      <c r="A225" s="149" t="s">
        <v>2107</v>
      </c>
      <c r="B225" s="150" t="s">
        <v>2108</v>
      </c>
      <c r="C225" s="151" t="s">
        <v>811</v>
      </c>
      <c r="D225" s="151" t="s">
        <v>1868</v>
      </c>
      <c r="E225" s="151" t="s">
        <v>1570</v>
      </c>
      <c r="F225" s="151" t="s">
        <v>1566</v>
      </c>
      <c r="G225" s="152" t="s">
        <v>1561</v>
      </c>
    </row>
    <row r="226" spans="1:7" x14ac:dyDescent="0.25">
      <c r="A226" s="145" t="s">
        <v>2109</v>
      </c>
      <c r="B226" s="146" t="s">
        <v>2110</v>
      </c>
      <c r="C226" s="147" t="s">
        <v>955</v>
      </c>
      <c r="D226" s="147" t="s">
        <v>1899</v>
      </c>
      <c r="E226" s="147" t="s">
        <v>1628</v>
      </c>
      <c r="F226" s="147" t="s">
        <v>1566</v>
      </c>
      <c r="G226" s="148" t="s">
        <v>1576</v>
      </c>
    </row>
    <row r="227" spans="1:7" x14ac:dyDescent="0.25">
      <c r="A227" s="149" t="s">
        <v>2111</v>
      </c>
      <c r="B227" s="150" t="s">
        <v>2112</v>
      </c>
      <c r="C227" s="151" t="s">
        <v>531</v>
      </c>
      <c r="D227" s="151" t="s">
        <v>1672</v>
      </c>
      <c r="E227" s="151" t="s">
        <v>1673</v>
      </c>
      <c r="F227" s="151" t="s">
        <v>1614</v>
      </c>
      <c r="G227" s="152" t="s">
        <v>1576</v>
      </c>
    </row>
    <row r="228" spans="1:7" x14ac:dyDescent="0.25">
      <c r="A228" s="145" t="s">
        <v>2113</v>
      </c>
      <c r="B228" s="146" t="s">
        <v>2114</v>
      </c>
      <c r="C228" s="147" t="s">
        <v>1197</v>
      </c>
      <c r="D228" s="147" t="s">
        <v>1733</v>
      </c>
      <c r="E228" s="147" t="s">
        <v>1638</v>
      </c>
      <c r="F228" s="147" t="s">
        <v>1581</v>
      </c>
      <c r="G228" s="148" t="s">
        <v>1576</v>
      </c>
    </row>
    <row r="229" spans="1:7" x14ac:dyDescent="0.25">
      <c r="A229" s="149" t="s">
        <v>2115</v>
      </c>
      <c r="B229" s="150" t="s">
        <v>2116</v>
      </c>
      <c r="C229" s="151" t="s">
        <v>1207</v>
      </c>
      <c r="D229" s="151" t="s">
        <v>1733</v>
      </c>
      <c r="E229" s="151" t="s">
        <v>1638</v>
      </c>
      <c r="F229" s="151" t="s">
        <v>1581</v>
      </c>
      <c r="G229" s="152" t="s">
        <v>1582</v>
      </c>
    </row>
    <row r="230" spans="1:7" x14ac:dyDescent="0.25">
      <c r="A230" s="145" t="s">
        <v>2117</v>
      </c>
      <c r="B230" s="146" t="s">
        <v>2118</v>
      </c>
      <c r="C230" s="147" t="s">
        <v>351</v>
      </c>
      <c r="D230" s="147" t="s">
        <v>1758</v>
      </c>
      <c r="E230" s="147" t="s">
        <v>1624</v>
      </c>
      <c r="F230" s="147" t="s">
        <v>1566</v>
      </c>
      <c r="G230" s="148" t="s">
        <v>1561</v>
      </c>
    </row>
    <row r="231" spans="1:7" x14ac:dyDescent="0.25">
      <c r="A231" s="149" t="s">
        <v>2119</v>
      </c>
      <c r="B231" s="150" t="s">
        <v>2120</v>
      </c>
      <c r="C231" s="151" t="s">
        <v>737</v>
      </c>
      <c r="D231" s="151" t="s">
        <v>1803</v>
      </c>
      <c r="E231" s="151" t="s">
        <v>1804</v>
      </c>
      <c r="F231" s="151" t="s">
        <v>1587</v>
      </c>
      <c r="G231" s="152" t="s">
        <v>1576</v>
      </c>
    </row>
    <row r="232" spans="1:7" x14ac:dyDescent="0.25">
      <c r="A232" s="145" t="s">
        <v>2121</v>
      </c>
      <c r="B232" s="146" t="s">
        <v>2122</v>
      </c>
      <c r="C232" s="147" t="s">
        <v>757</v>
      </c>
      <c r="D232" s="147" t="s">
        <v>1871</v>
      </c>
      <c r="E232" s="147" t="s">
        <v>1872</v>
      </c>
      <c r="F232" s="147" t="s">
        <v>1645</v>
      </c>
      <c r="G232" s="148" t="s">
        <v>1576</v>
      </c>
    </row>
    <row r="233" spans="1:7" x14ac:dyDescent="0.25">
      <c r="A233" s="149" t="s">
        <v>2123</v>
      </c>
      <c r="B233" s="150" t="s">
        <v>2124</v>
      </c>
      <c r="C233" s="151" t="s">
        <v>893</v>
      </c>
      <c r="D233" s="151" t="s">
        <v>1741</v>
      </c>
      <c r="E233" s="151" t="s">
        <v>1742</v>
      </c>
      <c r="F233" s="151" t="s">
        <v>1597</v>
      </c>
      <c r="G233" s="152" t="s">
        <v>1561</v>
      </c>
    </row>
    <row r="234" spans="1:7" x14ac:dyDescent="0.25">
      <c r="A234" s="145" t="s">
        <v>2125</v>
      </c>
      <c r="B234" s="146" t="s">
        <v>2126</v>
      </c>
      <c r="C234" s="147" t="s">
        <v>89</v>
      </c>
      <c r="D234" s="147" t="s">
        <v>1603</v>
      </c>
      <c r="E234" s="147" t="s">
        <v>1713</v>
      </c>
      <c r="F234" s="147" t="s">
        <v>1575</v>
      </c>
      <c r="G234" s="148" t="s">
        <v>1561</v>
      </c>
    </row>
    <row r="235" spans="1:7" x14ac:dyDescent="0.25">
      <c r="A235" s="149" t="s">
        <v>2127</v>
      </c>
      <c r="B235" s="150" t="s">
        <v>2128</v>
      </c>
      <c r="C235" s="151" t="s">
        <v>291</v>
      </c>
      <c r="D235" s="151" t="s">
        <v>1573</v>
      </c>
      <c r="E235" s="151" t="s">
        <v>1574</v>
      </c>
      <c r="F235" s="151" t="s">
        <v>1575</v>
      </c>
      <c r="G235" s="152" t="s">
        <v>1576</v>
      </c>
    </row>
    <row r="236" spans="1:7" x14ac:dyDescent="0.25">
      <c r="A236" s="145" t="s">
        <v>2129</v>
      </c>
      <c r="B236" s="146" t="s">
        <v>2130</v>
      </c>
      <c r="C236" s="147" t="s">
        <v>1217</v>
      </c>
      <c r="D236" s="147" t="s">
        <v>1637</v>
      </c>
      <c r="E236" s="147" t="s">
        <v>1638</v>
      </c>
      <c r="F236" s="147" t="s">
        <v>1581</v>
      </c>
      <c r="G236" s="148" t="s">
        <v>1561</v>
      </c>
    </row>
    <row r="237" spans="1:7" x14ac:dyDescent="0.25">
      <c r="A237" s="149" t="s">
        <v>2131</v>
      </c>
      <c r="B237" s="150" t="s">
        <v>2132</v>
      </c>
      <c r="C237" s="151" t="s">
        <v>613</v>
      </c>
      <c r="D237" s="151" t="s">
        <v>1672</v>
      </c>
      <c r="E237" s="151" t="s">
        <v>1673</v>
      </c>
      <c r="F237" s="151" t="s">
        <v>1614</v>
      </c>
      <c r="G237" s="152" t="s">
        <v>1615</v>
      </c>
    </row>
    <row r="238" spans="1:7" x14ac:dyDescent="0.25">
      <c r="A238" s="145" t="s">
        <v>2133</v>
      </c>
      <c r="B238" s="146" t="s">
        <v>2134</v>
      </c>
      <c r="C238" s="147" t="s">
        <v>489</v>
      </c>
      <c r="D238" s="147" t="s">
        <v>1754</v>
      </c>
      <c r="E238" s="147" t="s">
        <v>1761</v>
      </c>
      <c r="F238" s="147" t="s">
        <v>1587</v>
      </c>
      <c r="G238" s="148" t="s">
        <v>1576</v>
      </c>
    </row>
    <row r="239" spans="1:7" x14ac:dyDescent="0.25">
      <c r="A239" s="149" t="s">
        <v>2135</v>
      </c>
      <c r="B239" s="150" t="s">
        <v>2136</v>
      </c>
      <c r="C239" s="151" t="s">
        <v>19</v>
      </c>
      <c r="D239" s="151" t="s">
        <v>1579</v>
      </c>
      <c r="E239" s="151" t="s">
        <v>1718</v>
      </c>
      <c r="F239" s="151" t="s">
        <v>1581</v>
      </c>
      <c r="G239" s="152" t="s">
        <v>1576</v>
      </c>
    </row>
    <row r="240" spans="1:7" x14ac:dyDescent="0.25">
      <c r="A240" s="145" t="s">
        <v>2137</v>
      </c>
      <c r="B240" s="146" t="s">
        <v>2138</v>
      </c>
      <c r="C240" s="147" t="s">
        <v>1281</v>
      </c>
      <c r="D240" s="147" t="s">
        <v>1633</v>
      </c>
      <c r="E240" s="147" t="s">
        <v>1634</v>
      </c>
      <c r="F240" s="147" t="s">
        <v>1633</v>
      </c>
      <c r="G240" s="148" t="s">
        <v>1576</v>
      </c>
    </row>
    <row r="241" spans="1:7" x14ac:dyDescent="0.25">
      <c r="A241" s="149" t="s">
        <v>2139</v>
      </c>
      <c r="B241" s="150" t="s">
        <v>2140</v>
      </c>
      <c r="C241" s="151" t="s">
        <v>159</v>
      </c>
      <c r="D241" s="151" t="s">
        <v>1569</v>
      </c>
      <c r="E241" s="151" t="s">
        <v>1570</v>
      </c>
      <c r="F241" s="151" t="s">
        <v>1560</v>
      </c>
      <c r="G241" s="152" t="s">
        <v>1561</v>
      </c>
    </row>
    <row r="242" spans="1:7" x14ac:dyDescent="0.25">
      <c r="A242" s="145" t="s">
        <v>2141</v>
      </c>
      <c r="B242" s="146" t="s">
        <v>2142</v>
      </c>
      <c r="C242" s="147" t="s">
        <v>1131</v>
      </c>
      <c r="D242" s="147" t="s">
        <v>1612</v>
      </c>
      <c r="E242" s="147" t="s">
        <v>1613</v>
      </c>
      <c r="F242" s="147" t="s">
        <v>1614</v>
      </c>
      <c r="G242" s="148" t="s">
        <v>1576</v>
      </c>
    </row>
    <row r="243" spans="1:7" x14ac:dyDescent="0.25">
      <c r="A243" s="149" t="s">
        <v>2143</v>
      </c>
      <c r="B243" s="150" t="s">
        <v>2144</v>
      </c>
      <c r="C243" s="151" t="s">
        <v>383</v>
      </c>
      <c r="D243" s="151" t="s">
        <v>1789</v>
      </c>
      <c r="E243" s="151" t="s">
        <v>1660</v>
      </c>
      <c r="F243" s="151" t="s">
        <v>1581</v>
      </c>
      <c r="G243" s="152" t="s">
        <v>1576</v>
      </c>
    </row>
    <row r="244" spans="1:7" x14ac:dyDescent="0.25">
      <c r="A244" s="145" t="s">
        <v>2145</v>
      </c>
      <c r="B244" s="146" t="s">
        <v>2146</v>
      </c>
      <c r="C244" s="147" t="s">
        <v>1219</v>
      </c>
      <c r="D244" s="147" t="s">
        <v>1637</v>
      </c>
      <c r="E244" s="147" t="s">
        <v>1638</v>
      </c>
      <c r="F244" s="147" t="s">
        <v>1581</v>
      </c>
      <c r="G244" s="148" t="s">
        <v>1576</v>
      </c>
    </row>
    <row r="245" spans="1:7" x14ac:dyDescent="0.25">
      <c r="A245" s="149" t="s">
        <v>2147</v>
      </c>
      <c r="B245" s="150" t="s">
        <v>2148</v>
      </c>
      <c r="C245" s="151" t="s">
        <v>779</v>
      </c>
      <c r="D245" s="151" t="s">
        <v>1871</v>
      </c>
      <c r="E245" s="151" t="s">
        <v>1872</v>
      </c>
      <c r="F245" s="151" t="s">
        <v>1645</v>
      </c>
      <c r="G245" s="152" t="s">
        <v>1576</v>
      </c>
    </row>
    <row r="246" spans="1:7" x14ac:dyDescent="0.25">
      <c r="A246" s="145" t="s">
        <v>2149</v>
      </c>
      <c r="B246" s="146" t="s">
        <v>2150</v>
      </c>
      <c r="C246" s="147" t="s">
        <v>1165</v>
      </c>
      <c r="D246" s="147" t="s">
        <v>1956</v>
      </c>
      <c r="E246" s="147" t="s">
        <v>1812</v>
      </c>
      <c r="F246" s="147" t="s">
        <v>1560</v>
      </c>
      <c r="G246" s="148" t="s">
        <v>1576</v>
      </c>
    </row>
    <row r="247" spans="1:7" x14ac:dyDescent="0.25">
      <c r="A247" s="149" t="s">
        <v>2151</v>
      </c>
      <c r="B247" s="150" t="s">
        <v>2152</v>
      </c>
      <c r="C247" s="151" t="s">
        <v>21</v>
      </c>
      <c r="D247" s="151" t="s">
        <v>1579</v>
      </c>
      <c r="E247" s="151" t="s">
        <v>1718</v>
      </c>
      <c r="F247" s="151" t="s">
        <v>1581</v>
      </c>
      <c r="G247" s="152" t="s">
        <v>1615</v>
      </c>
    </row>
    <row r="248" spans="1:7" x14ac:dyDescent="0.25">
      <c r="A248" s="145" t="s">
        <v>2153</v>
      </c>
      <c r="B248" s="146" t="s">
        <v>2154</v>
      </c>
      <c r="C248" s="147" t="s">
        <v>1203</v>
      </c>
      <c r="D248" s="147" t="s">
        <v>1733</v>
      </c>
      <c r="E248" s="147" t="s">
        <v>1638</v>
      </c>
      <c r="F248" s="147" t="s">
        <v>1581</v>
      </c>
      <c r="G248" s="148" t="s">
        <v>1576</v>
      </c>
    </row>
    <row r="249" spans="1:7" x14ac:dyDescent="0.25">
      <c r="A249" s="149" t="s">
        <v>2155</v>
      </c>
      <c r="B249" s="150" t="s">
        <v>2156</v>
      </c>
      <c r="C249" s="151" t="s">
        <v>839</v>
      </c>
      <c r="D249" s="151" t="s">
        <v>1747</v>
      </c>
      <c r="E249" s="151" t="s">
        <v>1699</v>
      </c>
      <c r="F249" s="151" t="s">
        <v>1645</v>
      </c>
      <c r="G249" s="152" t="s">
        <v>1615</v>
      </c>
    </row>
    <row r="250" spans="1:7" x14ac:dyDescent="0.25">
      <c r="A250" s="145" t="s">
        <v>2157</v>
      </c>
      <c r="B250" s="146" t="s">
        <v>2158</v>
      </c>
      <c r="C250" s="147" t="s">
        <v>1067</v>
      </c>
      <c r="D250" s="147" t="s">
        <v>1612</v>
      </c>
      <c r="E250" s="147" t="s">
        <v>1620</v>
      </c>
      <c r="F250" s="147" t="s">
        <v>1614</v>
      </c>
      <c r="G250" s="148" t="s">
        <v>1615</v>
      </c>
    </row>
    <row r="251" spans="1:7" x14ac:dyDescent="0.25">
      <c r="A251" s="149" t="s">
        <v>2159</v>
      </c>
      <c r="B251" s="150" t="s">
        <v>2160</v>
      </c>
      <c r="C251" s="151" t="s">
        <v>293</v>
      </c>
      <c r="D251" s="151" t="s">
        <v>1573</v>
      </c>
      <c r="E251" s="151" t="s">
        <v>1574</v>
      </c>
      <c r="F251" s="151" t="s">
        <v>1575</v>
      </c>
      <c r="G251" s="152" t="s">
        <v>1576</v>
      </c>
    </row>
    <row r="252" spans="1:7" x14ac:dyDescent="0.25">
      <c r="A252" s="145" t="s">
        <v>2161</v>
      </c>
      <c r="B252" s="146" t="s">
        <v>2162</v>
      </c>
      <c r="C252" s="147" t="s">
        <v>473</v>
      </c>
      <c r="D252" s="147" t="s">
        <v>1768</v>
      </c>
      <c r="E252" s="147" t="s">
        <v>1796</v>
      </c>
      <c r="F252" s="147" t="s">
        <v>1609</v>
      </c>
      <c r="G252" s="148" t="s">
        <v>1576</v>
      </c>
    </row>
    <row r="253" spans="1:7" x14ac:dyDescent="0.25">
      <c r="A253" s="149" t="s">
        <v>2163</v>
      </c>
      <c r="B253" s="150" t="s">
        <v>2164</v>
      </c>
      <c r="C253" s="151" t="s">
        <v>895</v>
      </c>
      <c r="D253" s="151" t="s">
        <v>1741</v>
      </c>
      <c r="E253" s="151" t="s">
        <v>1742</v>
      </c>
      <c r="F253" s="151" t="s">
        <v>1597</v>
      </c>
      <c r="G253" s="152" t="s">
        <v>1561</v>
      </c>
    </row>
    <row r="254" spans="1:7" x14ac:dyDescent="0.25">
      <c r="A254" s="145" t="s">
        <v>2165</v>
      </c>
      <c r="B254" s="146" t="s">
        <v>2166</v>
      </c>
      <c r="C254" s="147" t="s">
        <v>1001</v>
      </c>
      <c r="D254" s="147" t="s">
        <v>1558</v>
      </c>
      <c r="E254" s="147" t="s">
        <v>1559</v>
      </c>
      <c r="F254" s="147" t="s">
        <v>1560</v>
      </c>
      <c r="G254" s="148" t="s">
        <v>1576</v>
      </c>
    </row>
    <row r="255" spans="1:7" x14ac:dyDescent="0.25">
      <c r="A255" s="149" t="s">
        <v>2167</v>
      </c>
      <c r="B255" s="150" t="s">
        <v>2168</v>
      </c>
      <c r="C255" s="151" t="s">
        <v>1113</v>
      </c>
      <c r="D255" s="151" t="s">
        <v>1612</v>
      </c>
      <c r="E255" s="151" t="s">
        <v>1613</v>
      </c>
      <c r="F255" s="151" t="s">
        <v>1614</v>
      </c>
      <c r="G255" s="152" t="s">
        <v>1576</v>
      </c>
    </row>
    <row r="256" spans="1:7" x14ac:dyDescent="0.25">
      <c r="A256" s="145" t="s">
        <v>2169</v>
      </c>
      <c r="B256" s="146" t="s">
        <v>2170</v>
      </c>
      <c r="C256" s="147" t="s">
        <v>219</v>
      </c>
      <c r="D256" s="147" t="s">
        <v>1627</v>
      </c>
      <c r="E256" s="147" t="s">
        <v>1570</v>
      </c>
      <c r="F256" s="147" t="s">
        <v>1560</v>
      </c>
      <c r="G256" s="148" t="s">
        <v>1561</v>
      </c>
    </row>
    <row r="257" spans="1:7" x14ac:dyDescent="0.25">
      <c r="A257" s="149" t="s">
        <v>2171</v>
      </c>
      <c r="B257" s="150" t="s">
        <v>2172</v>
      </c>
      <c r="C257" s="151" t="s">
        <v>797</v>
      </c>
      <c r="D257" s="151" t="s">
        <v>1607</v>
      </c>
      <c r="E257" s="151" t="s">
        <v>1608</v>
      </c>
      <c r="F257" s="151" t="s">
        <v>1609</v>
      </c>
      <c r="G257" s="152" t="s">
        <v>1561</v>
      </c>
    </row>
    <row r="258" spans="1:7" x14ac:dyDescent="0.25">
      <c r="A258" s="145" t="s">
        <v>2173</v>
      </c>
      <c r="B258" s="146" t="s">
        <v>2174</v>
      </c>
      <c r="C258" s="147" t="s">
        <v>1069</v>
      </c>
      <c r="D258" s="147" t="s">
        <v>1612</v>
      </c>
      <c r="E258" s="147" t="s">
        <v>1620</v>
      </c>
      <c r="F258" s="147" t="s">
        <v>1614</v>
      </c>
      <c r="G258" s="148" t="s">
        <v>1615</v>
      </c>
    </row>
    <row r="259" spans="1:7" x14ac:dyDescent="0.25">
      <c r="A259" s="149" t="s">
        <v>2175</v>
      </c>
      <c r="B259" s="150" t="s">
        <v>2176</v>
      </c>
      <c r="C259" s="151" t="s">
        <v>55</v>
      </c>
      <c r="D259" s="151" t="s">
        <v>1725</v>
      </c>
      <c r="E259" s="151" t="s">
        <v>1726</v>
      </c>
      <c r="F259" s="151" t="s">
        <v>1560</v>
      </c>
      <c r="G259" s="152" t="s">
        <v>1561</v>
      </c>
    </row>
    <row r="260" spans="1:7" x14ac:dyDescent="0.25">
      <c r="A260" s="145" t="s">
        <v>2177</v>
      </c>
      <c r="B260" s="146" t="s">
        <v>2178</v>
      </c>
      <c r="C260" s="147" t="s">
        <v>1285</v>
      </c>
      <c r="D260" s="147" t="s">
        <v>1633</v>
      </c>
      <c r="E260" s="147" t="s">
        <v>1634</v>
      </c>
      <c r="F260" s="147" t="s">
        <v>1633</v>
      </c>
      <c r="G260" s="148" t="s">
        <v>1615</v>
      </c>
    </row>
    <row r="261" spans="1:7" x14ac:dyDescent="0.25">
      <c r="A261" s="149" t="s">
        <v>2179</v>
      </c>
      <c r="B261" s="150" t="s">
        <v>2180</v>
      </c>
      <c r="C261" s="151" t="s">
        <v>441</v>
      </c>
      <c r="D261" s="151" t="s">
        <v>1696</v>
      </c>
      <c r="E261" s="151" t="s">
        <v>1742</v>
      </c>
      <c r="F261" s="151" t="s">
        <v>1597</v>
      </c>
      <c r="G261" s="152" t="s">
        <v>1576</v>
      </c>
    </row>
    <row r="262" spans="1:7" x14ac:dyDescent="0.25">
      <c r="A262" s="145" t="s">
        <v>2181</v>
      </c>
      <c r="B262" s="146" t="s">
        <v>2182</v>
      </c>
      <c r="C262" s="147" t="s">
        <v>1221</v>
      </c>
      <c r="D262" s="147" t="s">
        <v>1637</v>
      </c>
      <c r="E262" s="147" t="s">
        <v>1638</v>
      </c>
      <c r="F262" s="147" t="s">
        <v>1581</v>
      </c>
      <c r="G262" s="148" t="s">
        <v>1576</v>
      </c>
    </row>
    <row r="263" spans="1:7" x14ac:dyDescent="0.25">
      <c r="A263" s="149" t="s">
        <v>2183</v>
      </c>
      <c r="B263" s="150" t="s">
        <v>2184</v>
      </c>
      <c r="C263" s="151" t="s">
        <v>1275</v>
      </c>
      <c r="D263" s="151" t="s">
        <v>1633</v>
      </c>
      <c r="E263" s="151" t="s">
        <v>1634</v>
      </c>
      <c r="F263" s="151" t="s">
        <v>1633</v>
      </c>
      <c r="G263" s="152" t="s">
        <v>1615</v>
      </c>
    </row>
    <row r="264" spans="1:7" x14ac:dyDescent="0.25">
      <c r="A264" s="145" t="s">
        <v>2185</v>
      </c>
      <c r="B264" s="146" t="s">
        <v>2186</v>
      </c>
      <c r="C264" s="147" t="s">
        <v>1085</v>
      </c>
      <c r="D264" s="147" t="s">
        <v>1612</v>
      </c>
      <c r="E264" s="147" t="s">
        <v>1613</v>
      </c>
      <c r="F264" s="147" t="s">
        <v>1614</v>
      </c>
      <c r="G264" s="148" t="s">
        <v>1615</v>
      </c>
    </row>
    <row r="265" spans="1:7" x14ac:dyDescent="0.25">
      <c r="A265" s="149" t="s">
        <v>2187</v>
      </c>
      <c r="B265" s="150" t="s">
        <v>2188</v>
      </c>
      <c r="C265" s="151" t="s">
        <v>873</v>
      </c>
      <c r="D265" s="151" t="s">
        <v>1884</v>
      </c>
      <c r="E265" s="151" t="s">
        <v>1885</v>
      </c>
      <c r="F265" s="151" t="s">
        <v>1645</v>
      </c>
      <c r="G265" s="152" t="s">
        <v>1576</v>
      </c>
    </row>
    <row r="266" spans="1:7" x14ac:dyDescent="0.25">
      <c r="A266" s="145" t="s">
        <v>2189</v>
      </c>
      <c r="B266" s="146" t="s">
        <v>2190</v>
      </c>
      <c r="C266" s="147" t="s">
        <v>533</v>
      </c>
      <c r="D266" s="147" t="s">
        <v>1672</v>
      </c>
      <c r="E266" s="147" t="s">
        <v>1673</v>
      </c>
      <c r="F266" s="147" t="s">
        <v>1614</v>
      </c>
      <c r="G266" s="148" t="s">
        <v>1582</v>
      </c>
    </row>
    <row r="267" spans="1:7" x14ac:dyDescent="0.25">
      <c r="A267" s="149" t="s">
        <v>2191</v>
      </c>
      <c r="B267" s="150" t="s">
        <v>2192</v>
      </c>
      <c r="C267" s="151" t="s">
        <v>1261</v>
      </c>
      <c r="D267" s="151" t="s">
        <v>1633</v>
      </c>
      <c r="E267" s="151" t="s">
        <v>1699</v>
      </c>
      <c r="F267" s="151" t="s">
        <v>1633</v>
      </c>
      <c r="G267" s="152" t="s">
        <v>1615</v>
      </c>
    </row>
    <row r="268" spans="1:7" x14ac:dyDescent="0.25">
      <c r="A268" s="145" t="s">
        <v>2193</v>
      </c>
      <c r="B268" s="146" t="s">
        <v>2194</v>
      </c>
      <c r="C268" s="147" t="s">
        <v>401</v>
      </c>
      <c r="D268" s="147" t="s">
        <v>1841</v>
      </c>
      <c r="E268" s="147" t="s">
        <v>1842</v>
      </c>
      <c r="F268" s="147" t="s">
        <v>1566</v>
      </c>
      <c r="G268" s="148" t="s">
        <v>1561</v>
      </c>
    </row>
    <row r="269" spans="1:7" x14ac:dyDescent="0.25">
      <c r="A269" s="149" t="s">
        <v>2195</v>
      </c>
      <c r="B269" s="150" t="s">
        <v>2196</v>
      </c>
      <c r="C269" s="151" t="s">
        <v>897</v>
      </c>
      <c r="D269" s="151" t="s">
        <v>1741</v>
      </c>
      <c r="E269" s="151" t="s">
        <v>1742</v>
      </c>
      <c r="F269" s="151" t="s">
        <v>1597</v>
      </c>
      <c r="G269" s="152" t="s">
        <v>1561</v>
      </c>
    </row>
    <row r="270" spans="1:7" x14ac:dyDescent="0.25">
      <c r="A270" s="145" t="s">
        <v>2197</v>
      </c>
      <c r="B270" s="146" t="s">
        <v>2198</v>
      </c>
      <c r="C270" s="147" t="s">
        <v>615</v>
      </c>
      <c r="D270" s="147" t="s">
        <v>1672</v>
      </c>
      <c r="E270" s="147" t="s">
        <v>1673</v>
      </c>
      <c r="F270" s="147" t="s">
        <v>1614</v>
      </c>
      <c r="G270" s="148" t="s">
        <v>1615</v>
      </c>
    </row>
    <row r="271" spans="1:7" x14ac:dyDescent="0.25">
      <c r="A271" s="149" t="s">
        <v>2199</v>
      </c>
      <c r="B271" s="150" t="s">
        <v>2200</v>
      </c>
      <c r="C271" s="151" t="s">
        <v>911</v>
      </c>
      <c r="D271" s="151" t="s">
        <v>1741</v>
      </c>
      <c r="E271" s="151" t="s">
        <v>1742</v>
      </c>
      <c r="F271" s="151" t="s">
        <v>1597</v>
      </c>
      <c r="G271" s="152" t="s">
        <v>1561</v>
      </c>
    </row>
    <row r="272" spans="1:7" x14ac:dyDescent="0.25">
      <c r="A272" s="145" t="s">
        <v>2201</v>
      </c>
      <c r="B272" s="146" t="s">
        <v>2202</v>
      </c>
      <c r="C272" s="147" t="s">
        <v>559</v>
      </c>
      <c r="D272" s="147" t="s">
        <v>1672</v>
      </c>
      <c r="E272" s="147" t="s">
        <v>1673</v>
      </c>
      <c r="F272" s="147" t="s">
        <v>1614</v>
      </c>
      <c r="G272" s="148" t="s">
        <v>1615</v>
      </c>
    </row>
    <row r="273" spans="1:7" x14ac:dyDescent="0.25">
      <c r="A273" s="149" t="s">
        <v>2203</v>
      </c>
      <c r="B273" s="150" t="s">
        <v>2204</v>
      </c>
      <c r="C273" s="151" t="s">
        <v>633</v>
      </c>
      <c r="D273" s="151" t="s">
        <v>1672</v>
      </c>
      <c r="E273" s="151" t="s">
        <v>1673</v>
      </c>
      <c r="F273" s="151" t="s">
        <v>1614</v>
      </c>
      <c r="G273" s="152" t="s">
        <v>1615</v>
      </c>
    </row>
    <row r="274" spans="1:7" x14ac:dyDescent="0.25">
      <c r="A274" s="145" t="s">
        <v>2205</v>
      </c>
      <c r="B274" s="146" t="s">
        <v>2206</v>
      </c>
      <c r="C274" s="147" t="s">
        <v>1177</v>
      </c>
      <c r="D274" s="147" t="s">
        <v>2018</v>
      </c>
      <c r="E274" s="147" t="s">
        <v>2019</v>
      </c>
      <c r="F274" s="147" t="s">
        <v>1645</v>
      </c>
      <c r="G274" s="148" t="s">
        <v>1576</v>
      </c>
    </row>
    <row r="275" spans="1:7" x14ac:dyDescent="0.25">
      <c r="A275" s="149" t="s">
        <v>2207</v>
      </c>
      <c r="B275" s="150" t="s">
        <v>2208</v>
      </c>
      <c r="C275" s="151" t="s">
        <v>759</v>
      </c>
      <c r="D275" s="151" t="s">
        <v>1871</v>
      </c>
      <c r="E275" s="151" t="s">
        <v>1872</v>
      </c>
      <c r="F275" s="151" t="s">
        <v>1645</v>
      </c>
      <c r="G275" s="152" t="s">
        <v>1576</v>
      </c>
    </row>
    <row r="276" spans="1:7" x14ac:dyDescent="0.25">
      <c r="A276" s="145" t="s">
        <v>2209</v>
      </c>
      <c r="B276" s="146" t="s">
        <v>2210</v>
      </c>
      <c r="C276" s="147" t="s">
        <v>499</v>
      </c>
      <c r="D276" s="147" t="s">
        <v>1754</v>
      </c>
      <c r="E276" s="147" t="s">
        <v>1761</v>
      </c>
      <c r="F276" s="147" t="s">
        <v>1587</v>
      </c>
      <c r="G276" s="148" t="s">
        <v>1576</v>
      </c>
    </row>
    <row r="277" spans="1:7" x14ac:dyDescent="0.25">
      <c r="A277" s="149" t="s">
        <v>2211</v>
      </c>
      <c r="B277" s="150" t="s">
        <v>2212</v>
      </c>
      <c r="C277" s="151" t="s">
        <v>83</v>
      </c>
      <c r="D277" s="151" t="s">
        <v>1603</v>
      </c>
      <c r="E277" s="151" t="s">
        <v>1604</v>
      </c>
      <c r="F277" s="151" t="s">
        <v>1575</v>
      </c>
      <c r="G277" s="152" t="s">
        <v>1561</v>
      </c>
    </row>
    <row r="278" spans="1:7" x14ac:dyDescent="0.25">
      <c r="A278" s="145" t="s">
        <v>2213</v>
      </c>
      <c r="B278" s="146" t="s">
        <v>2214</v>
      </c>
      <c r="C278" s="147" t="s">
        <v>297</v>
      </c>
      <c r="D278" s="147" t="s">
        <v>1573</v>
      </c>
      <c r="E278" s="147" t="s">
        <v>1713</v>
      </c>
      <c r="F278" s="147" t="s">
        <v>1575</v>
      </c>
      <c r="G278" s="148" t="s">
        <v>1576</v>
      </c>
    </row>
    <row r="279" spans="1:7" x14ac:dyDescent="0.25">
      <c r="A279" s="149" t="s">
        <v>2215</v>
      </c>
      <c r="B279" s="150" t="s">
        <v>2216</v>
      </c>
      <c r="C279" s="151" t="s">
        <v>685</v>
      </c>
      <c r="D279" s="151" t="s">
        <v>1564</v>
      </c>
      <c r="E279" s="151" t="s">
        <v>1769</v>
      </c>
      <c r="F279" s="151" t="s">
        <v>1566</v>
      </c>
      <c r="G279" s="152" t="s">
        <v>1576</v>
      </c>
    </row>
    <row r="280" spans="1:7" x14ac:dyDescent="0.25">
      <c r="A280" s="145" t="s">
        <v>2217</v>
      </c>
      <c r="B280" s="146" t="s">
        <v>2218</v>
      </c>
      <c r="C280" s="147" t="s">
        <v>787</v>
      </c>
      <c r="D280" s="147" t="s">
        <v>1585</v>
      </c>
      <c r="E280" s="147" t="s">
        <v>1761</v>
      </c>
      <c r="F280" s="147" t="s">
        <v>1587</v>
      </c>
      <c r="G280" s="148" t="s">
        <v>1576</v>
      </c>
    </row>
    <row r="281" spans="1:7" x14ac:dyDescent="0.25">
      <c r="A281" s="149" t="s">
        <v>2219</v>
      </c>
      <c r="B281" s="150" t="s">
        <v>2220</v>
      </c>
      <c r="C281" s="151" t="s">
        <v>205</v>
      </c>
      <c r="D281" s="151" t="s">
        <v>1879</v>
      </c>
      <c r="E281" s="151" t="s">
        <v>1677</v>
      </c>
      <c r="F281" s="151" t="s">
        <v>1609</v>
      </c>
      <c r="G281" s="152" t="s">
        <v>1576</v>
      </c>
    </row>
    <row r="282" spans="1:7" x14ac:dyDescent="0.25">
      <c r="A282" s="145" t="s">
        <v>2221</v>
      </c>
      <c r="B282" s="146" t="s">
        <v>2222</v>
      </c>
      <c r="C282" s="147" t="s">
        <v>745</v>
      </c>
      <c r="D282" s="147" t="s">
        <v>1803</v>
      </c>
      <c r="E282" s="147" t="s">
        <v>1804</v>
      </c>
      <c r="F282" s="147" t="s">
        <v>1587</v>
      </c>
      <c r="G282" s="148" t="s">
        <v>1576</v>
      </c>
    </row>
    <row r="283" spans="1:7" x14ac:dyDescent="0.25">
      <c r="A283" s="149" t="s">
        <v>2223</v>
      </c>
      <c r="B283" s="150" t="s">
        <v>2224</v>
      </c>
      <c r="C283" s="151" t="s">
        <v>495</v>
      </c>
      <c r="D283" s="151" t="s">
        <v>1754</v>
      </c>
      <c r="E283" s="151" t="s">
        <v>1755</v>
      </c>
      <c r="F283" s="151" t="s">
        <v>1587</v>
      </c>
      <c r="G283" s="152" t="s">
        <v>1576</v>
      </c>
    </row>
    <row r="284" spans="1:7" x14ac:dyDescent="0.25">
      <c r="A284" s="145" t="s">
        <v>2225</v>
      </c>
      <c r="B284" s="146" t="s">
        <v>2226</v>
      </c>
      <c r="C284" s="147" t="s">
        <v>863</v>
      </c>
      <c r="D284" s="147" t="s">
        <v>1659</v>
      </c>
      <c r="E284" s="147" t="s">
        <v>1660</v>
      </c>
      <c r="F284" s="147" t="s">
        <v>1581</v>
      </c>
      <c r="G284" s="148" t="s">
        <v>1576</v>
      </c>
    </row>
    <row r="285" spans="1:7" x14ac:dyDescent="0.25">
      <c r="A285" s="149" t="s">
        <v>2227</v>
      </c>
      <c r="B285" s="150" t="s">
        <v>2228</v>
      </c>
      <c r="C285" s="151" t="s">
        <v>853</v>
      </c>
      <c r="D285" s="151" t="s">
        <v>1659</v>
      </c>
      <c r="E285" s="151" t="s">
        <v>1580</v>
      </c>
      <c r="F285" s="151" t="s">
        <v>1581</v>
      </c>
      <c r="G285" s="152" t="s">
        <v>1576</v>
      </c>
    </row>
    <row r="286" spans="1:7" x14ac:dyDescent="0.25">
      <c r="A286" s="145" t="s">
        <v>2229</v>
      </c>
      <c r="B286" s="146" t="s">
        <v>2230</v>
      </c>
      <c r="C286" s="147" t="s">
        <v>993</v>
      </c>
      <c r="D286" s="147" t="s">
        <v>1558</v>
      </c>
      <c r="E286" s="147" t="s">
        <v>1559</v>
      </c>
      <c r="F286" s="147" t="s">
        <v>1560</v>
      </c>
      <c r="G286" s="148" t="s">
        <v>1561</v>
      </c>
    </row>
    <row r="287" spans="1:7" x14ac:dyDescent="0.25">
      <c r="A287" s="149" t="s">
        <v>2231</v>
      </c>
      <c r="B287" s="150" t="s">
        <v>2232</v>
      </c>
      <c r="C287" s="151" t="s">
        <v>151</v>
      </c>
      <c r="D287" s="151" t="s">
        <v>2024</v>
      </c>
      <c r="E287" s="151" t="s">
        <v>1559</v>
      </c>
      <c r="F287" s="151" t="s">
        <v>1560</v>
      </c>
      <c r="G287" s="152" t="s">
        <v>1576</v>
      </c>
    </row>
    <row r="288" spans="1:7" x14ac:dyDescent="0.25">
      <c r="A288" s="145" t="s">
        <v>2233</v>
      </c>
      <c r="B288" s="146" t="s">
        <v>2234</v>
      </c>
      <c r="C288" s="147" t="s">
        <v>193</v>
      </c>
      <c r="D288" s="147" t="s">
        <v>1851</v>
      </c>
      <c r="E288" s="147" t="s">
        <v>1660</v>
      </c>
      <c r="F288" s="147" t="s">
        <v>1581</v>
      </c>
      <c r="G288" s="148" t="s">
        <v>1561</v>
      </c>
    </row>
    <row r="289" spans="1:7" x14ac:dyDescent="0.25">
      <c r="A289" s="149" t="s">
        <v>2235</v>
      </c>
      <c r="B289" s="150" t="s">
        <v>2236</v>
      </c>
      <c r="C289" s="151" t="s">
        <v>1223</v>
      </c>
      <c r="D289" s="151" t="s">
        <v>1637</v>
      </c>
      <c r="E289" s="151" t="s">
        <v>1638</v>
      </c>
      <c r="F289" s="151" t="s">
        <v>1581</v>
      </c>
      <c r="G289" s="152" t="s">
        <v>1561</v>
      </c>
    </row>
    <row r="290" spans="1:7" x14ac:dyDescent="0.25">
      <c r="A290" s="145" t="s">
        <v>2237</v>
      </c>
      <c r="B290" s="146" t="s">
        <v>2238</v>
      </c>
      <c r="C290" s="147" t="s">
        <v>385</v>
      </c>
      <c r="D290" s="147" t="s">
        <v>1789</v>
      </c>
      <c r="E290" s="147" t="s">
        <v>1628</v>
      </c>
      <c r="F290" s="147" t="s">
        <v>1581</v>
      </c>
      <c r="G290" s="148" t="s">
        <v>1576</v>
      </c>
    </row>
    <row r="291" spans="1:7" x14ac:dyDescent="0.25">
      <c r="A291" s="149" t="s">
        <v>2239</v>
      </c>
      <c r="B291" s="150" t="s">
        <v>2240</v>
      </c>
      <c r="C291" s="151" t="s">
        <v>1063</v>
      </c>
      <c r="D291" s="151" t="s">
        <v>1612</v>
      </c>
      <c r="E291" s="151" t="s">
        <v>1620</v>
      </c>
      <c r="F291" s="151" t="s">
        <v>1614</v>
      </c>
      <c r="G291" s="152" t="s">
        <v>1576</v>
      </c>
    </row>
    <row r="292" spans="1:7" x14ac:dyDescent="0.25">
      <c r="A292" s="145" t="s">
        <v>2241</v>
      </c>
      <c r="B292" s="146" t="s">
        <v>2242</v>
      </c>
      <c r="C292" s="147" t="s">
        <v>237</v>
      </c>
      <c r="D292" s="147" t="s">
        <v>1643</v>
      </c>
      <c r="E292" s="147" t="s">
        <v>1644</v>
      </c>
      <c r="F292" s="147" t="s">
        <v>1645</v>
      </c>
      <c r="G292" s="148" t="s">
        <v>1576</v>
      </c>
    </row>
    <row r="293" spans="1:7" x14ac:dyDescent="0.25">
      <c r="A293" s="149" t="s">
        <v>2243</v>
      </c>
      <c r="B293" s="150" t="s">
        <v>2244</v>
      </c>
      <c r="C293" s="151" t="s">
        <v>2245</v>
      </c>
      <c r="D293" s="151" t="s">
        <v>1841</v>
      </c>
      <c r="E293" s="151" t="s">
        <v>1842</v>
      </c>
      <c r="F293" s="151" t="s">
        <v>1566</v>
      </c>
      <c r="G293" s="152" t="s">
        <v>1582</v>
      </c>
    </row>
    <row r="294" spans="1:7" x14ac:dyDescent="0.25">
      <c r="A294" s="145" t="s">
        <v>2246</v>
      </c>
      <c r="B294" s="146" t="s">
        <v>2247</v>
      </c>
      <c r="C294" s="147" t="s">
        <v>389</v>
      </c>
      <c r="D294" s="147" t="s">
        <v>2248</v>
      </c>
      <c r="E294" s="147" t="s">
        <v>1638</v>
      </c>
      <c r="F294" s="147" t="s">
        <v>1597</v>
      </c>
      <c r="G294" s="148" t="s">
        <v>1576</v>
      </c>
    </row>
    <row r="295" spans="1:7" x14ac:dyDescent="0.25">
      <c r="A295" s="149" t="s">
        <v>2249</v>
      </c>
      <c r="B295" s="150" t="s">
        <v>2250</v>
      </c>
      <c r="C295" s="151" t="s">
        <v>421</v>
      </c>
      <c r="D295" s="151" t="s">
        <v>1596</v>
      </c>
      <c r="E295" s="151" t="s">
        <v>1565</v>
      </c>
      <c r="F295" s="151" t="s">
        <v>1597</v>
      </c>
      <c r="G295" s="152" t="s">
        <v>1561</v>
      </c>
    </row>
    <row r="296" spans="1:7" x14ac:dyDescent="0.25">
      <c r="A296" s="145" t="s">
        <v>2251</v>
      </c>
      <c r="B296" s="146" t="s">
        <v>2252</v>
      </c>
      <c r="C296" s="147" t="s">
        <v>287</v>
      </c>
      <c r="D296" s="147" t="s">
        <v>1573</v>
      </c>
      <c r="E296" s="147" t="s">
        <v>1713</v>
      </c>
      <c r="F296" s="147" t="s">
        <v>1575</v>
      </c>
      <c r="G296" s="148" t="s">
        <v>1576</v>
      </c>
    </row>
    <row r="297" spans="1:7" x14ac:dyDescent="0.25">
      <c r="A297" s="149" t="s">
        <v>2253</v>
      </c>
      <c r="B297" s="150" t="s">
        <v>2254</v>
      </c>
      <c r="C297" s="151" t="s">
        <v>1271</v>
      </c>
      <c r="D297" s="151" t="s">
        <v>1633</v>
      </c>
      <c r="E297" s="151" t="s">
        <v>1634</v>
      </c>
      <c r="F297" s="151" t="s">
        <v>1633</v>
      </c>
      <c r="G297" s="152" t="s">
        <v>1615</v>
      </c>
    </row>
    <row r="298" spans="1:7" x14ac:dyDescent="0.25">
      <c r="A298" s="145" t="s">
        <v>2255</v>
      </c>
      <c r="B298" s="146" t="s">
        <v>2256</v>
      </c>
      <c r="C298" s="147" t="s">
        <v>591</v>
      </c>
      <c r="D298" s="147" t="s">
        <v>1672</v>
      </c>
      <c r="E298" s="147" t="s">
        <v>1673</v>
      </c>
      <c r="F298" s="147" t="s">
        <v>1614</v>
      </c>
      <c r="G298" s="148" t="s">
        <v>1576</v>
      </c>
    </row>
    <row r="299" spans="1:7" x14ac:dyDescent="0.25">
      <c r="A299" s="149" t="s">
        <v>2257</v>
      </c>
      <c r="B299" s="150" t="s">
        <v>2258</v>
      </c>
      <c r="C299" s="151" t="s">
        <v>583</v>
      </c>
      <c r="D299" s="151" t="s">
        <v>1672</v>
      </c>
      <c r="E299" s="151" t="s">
        <v>1673</v>
      </c>
      <c r="F299" s="151" t="s">
        <v>1614</v>
      </c>
      <c r="G299" s="152" t="s">
        <v>1576</v>
      </c>
    </row>
    <row r="300" spans="1:7" x14ac:dyDescent="0.25">
      <c r="A300" s="145" t="s">
        <v>2259</v>
      </c>
      <c r="B300" s="146" t="s">
        <v>2260</v>
      </c>
      <c r="C300" s="147" t="s">
        <v>1077</v>
      </c>
      <c r="D300" s="147" t="s">
        <v>1612</v>
      </c>
      <c r="E300" s="147" t="s">
        <v>1613</v>
      </c>
      <c r="F300" s="147" t="s">
        <v>1614</v>
      </c>
      <c r="G300" s="148" t="s">
        <v>1576</v>
      </c>
    </row>
    <row r="301" spans="1:7" x14ac:dyDescent="0.25">
      <c r="A301" s="149" t="s">
        <v>2261</v>
      </c>
      <c r="B301" s="150" t="s">
        <v>2262</v>
      </c>
      <c r="C301" s="151" t="s">
        <v>1167</v>
      </c>
      <c r="D301" s="151" t="s">
        <v>1956</v>
      </c>
      <c r="E301" s="151" t="s">
        <v>1812</v>
      </c>
      <c r="F301" s="151" t="s">
        <v>1560</v>
      </c>
      <c r="G301" s="152" t="s">
        <v>1576</v>
      </c>
    </row>
    <row r="302" spans="1:7" x14ac:dyDescent="0.25">
      <c r="A302" s="145" t="s">
        <v>2263</v>
      </c>
      <c r="B302" s="146" t="s">
        <v>2264</v>
      </c>
      <c r="C302" s="147" t="s">
        <v>137</v>
      </c>
      <c r="D302" s="147" t="s">
        <v>1712</v>
      </c>
      <c r="E302" s="147" t="s">
        <v>1713</v>
      </c>
      <c r="F302" s="147" t="s">
        <v>1575</v>
      </c>
      <c r="G302" s="148" t="s">
        <v>1582</v>
      </c>
    </row>
    <row r="303" spans="1:7" x14ac:dyDescent="0.25">
      <c r="A303" s="149" t="s">
        <v>2265</v>
      </c>
      <c r="B303" s="150" t="s">
        <v>2266</v>
      </c>
      <c r="C303" s="151" t="s">
        <v>701</v>
      </c>
      <c r="D303" s="151" t="s">
        <v>1676</v>
      </c>
      <c r="E303" s="151" t="s">
        <v>1677</v>
      </c>
      <c r="F303" s="151" t="s">
        <v>1609</v>
      </c>
      <c r="G303" s="152" t="s">
        <v>1576</v>
      </c>
    </row>
    <row r="304" spans="1:7" x14ac:dyDescent="0.25">
      <c r="A304" s="145" t="s">
        <v>2267</v>
      </c>
      <c r="B304" s="146" t="s">
        <v>2268</v>
      </c>
      <c r="C304" s="147" t="s">
        <v>999</v>
      </c>
      <c r="D304" s="147" t="s">
        <v>1558</v>
      </c>
      <c r="E304" s="147" t="s">
        <v>1559</v>
      </c>
      <c r="F304" s="147" t="s">
        <v>1560</v>
      </c>
      <c r="G304" s="148" t="s">
        <v>1561</v>
      </c>
    </row>
    <row r="305" spans="1:7" x14ac:dyDescent="0.25">
      <c r="A305" s="149" t="s">
        <v>2269</v>
      </c>
      <c r="B305" s="150" t="s">
        <v>2270</v>
      </c>
      <c r="C305" s="151" t="s">
        <v>957</v>
      </c>
      <c r="D305" s="151" t="s">
        <v>1899</v>
      </c>
      <c r="E305" s="151" t="s">
        <v>1628</v>
      </c>
      <c r="F305" s="151" t="s">
        <v>1566</v>
      </c>
      <c r="G305" s="152" t="s">
        <v>1561</v>
      </c>
    </row>
    <row r="306" spans="1:7" x14ac:dyDescent="0.25">
      <c r="A306" s="145" t="s">
        <v>2271</v>
      </c>
      <c r="B306" s="146" t="s">
        <v>2272</v>
      </c>
      <c r="C306" s="147" t="s">
        <v>631</v>
      </c>
      <c r="D306" s="147" t="s">
        <v>1672</v>
      </c>
      <c r="E306" s="147" t="s">
        <v>1673</v>
      </c>
      <c r="F306" s="147" t="s">
        <v>1614</v>
      </c>
      <c r="G306" s="148" t="s">
        <v>1615</v>
      </c>
    </row>
    <row r="307" spans="1:7" x14ac:dyDescent="0.25">
      <c r="A307" s="149" t="s">
        <v>2273</v>
      </c>
      <c r="B307" s="150" t="s">
        <v>2274</v>
      </c>
      <c r="C307" s="151" t="s">
        <v>1199</v>
      </c>
      <c r="D307" s="151" t="s">
        <v>1733</v>
      </c>
      <c r="E307" s="151" t="s">
        <v>1638</v>
      </c>
      <c r="F307" s="151" t="s">
        <v>1581</v>
      </c>
      <c r="G307" s="152" t="s">
        <v>1576</v>
      </c>
    </row>
    <row r="308" spans="1:7" x14ac:dyDescent="0.25">
      <c r="A308" s="145" t="s">
        <v>2275</v>
      </c>
      <c r="B308" s="146" t="s">
        <v>2276</v>
      </c>
      <c r="C308" s="147" t="s">
        <v>69</v>
      </c>
      <c r="D308" s="147" t="s">
        <v>1725</v>
      </c>
      <c r="E308" s="147" t="s">
        <v>1726</v>
      </c>
      <c r="F308" s="147" t="s">
        <v>1560</v>
      </c>
      <c r="G308" s="148" t="s">
        <v>1582</v>
      </c>
    </row>
    <row r="309" spans="1:7" x14ac:dyDescent="0.25">
      <c r="A309" s="149" t="s">
        <v>2277</v>
      </c>
      <c r="B309" s="150" t="s">
        <v>2278</v>
      </c>
      <c r="C309" s="151" t="s">
        <v>353</v>
      </c>
      <c r="D309" s="151" t="s">
        <v>1758</v>
      </c>
      <c r="E309" s="151" t="s">
        <v>1624</v>
      </c>
      <c r="F309" s="151" t="s">
        <v>1566</v>
      </c>
      <c r="G309" s="152" t="s">
        <v>1561</v>
      </c>
    </row>
    <row r="310" spans="1:7" x14ac:dyDescent="0.25">
      <c r="A310" s="145" t="s">
        <v>2279</v>
      </c>
      <c r="B310" s="146" t="s">
        <v>2280</v>
      </c>
      <c r="C310" s="147" t="s">
        <v>703</v>
      </c>
      <c r="D310" s="147" t="s">
        <v>1676</v>
      </c>
      <c r="E310" s="147" t="s">
        <v>1652</v>
      </c>
      <c r="F310" s="147" t="s">
        <v>1609</v>
      </c>
      <c r="G310" s="148" t="s">
        <v>1576</v>
      </c>
    </row>
    <row r="311" spans="1:7" x14ac:dyDescent="0.25">
      <c r="A311" s="149" t="s">
        <v>2281</v>
      </c>
      <c r="B311" s="150" t="s">
        <v>2282</v>
      </c>
      <c r="C311" s="151" t="s">
        <v>1255</v>
      </c>
      <c r="D311" s="151" t="s">
        <v>1633</v>
      </c>
      <c r="E311" s="151" t="s">
        <v>1699</v>
      </c>
      <c r="F311" s="151" t="s">
        <v>1633</v>
      </c>
      <c r="G311" s="152" t="s">
        <v>1615</v>
      </c>
    </row>
    <row r="312" spans="1:7" x14ac:dyDescent="0.25">
      <c r="A312" s="145" t="s">
        <v>2283</v>
      </c>
      <c r="B312" s="146" t="s">
        <v>2284</v>
      </c>
      <c r="C312" s="147" t="s">
        <v>317</v>
      </c>
      <c r="D312" s="147" t="s">
        <v>1736</v>
      </c>
      <c r="E312" s="147" t="s">
        <v>1656</v>
      </c>
      <c r="F312" s="147" t="s">
        <v>1597</v>
      </c>
      <c r="G312" s="148" t="s">
        <v>1576</v>
      </c>
    </row>
    <row r="313" spans="1:7" x14ac:dyDescent="0.25">
      <c r="A313" s="149" t="s">
        <v>2285</v>
      </c>
      <c r="B313" s="150" t="s">
        <v>2286</v>
      </c>
      <c r="C313" s="151" t="s">
        <v>785</v>
      </c>
      <c r="D313" s="151" t="s">
        <v>1585</v>
      </c>
      <c r="E313" s="151" t="s">
        <v>1761</v>
      </c>
      <c r="F313" s="151" t="s">
        <v>1587</v>
      </c>
      <c r="G313" s="152" t="s">
        <v>1576</v>
      </c>
    </row>
    <row r="314" spans="1:7" x14ac:dyDescent="0.25">
      <c r="A314" s="145" t="s">
        <v>2287</v>
      </c>
      <c r="B314" s="146" t="s">
        <v>2288</v>
      </c>
      <c r="C314" s="147" t="s">
        <v>311</v>
      </c>
      <c r="D314" s="147" t="s">
        <v>1573</v>
      </c>
      <c r="E314" s="147" t="s">
        <v>1574</v>
      </c>
      <c r="F314" s="147" t="s">
        <v>1575</v>
      </c>
      <c r="G314" s="148" t="s">
        <v>1576</v>
      </c>
    </row>
    <row r="315" spans="1:7" x14ac:dyDescent="0.25">
      <c r="A315" s="149" t="s">
        <v>2289</v>
      </c>
      <c r="B315" s="150" t="s">
        <v>2290</v>
      </c>
      <c r="C315" s="151" t="s">
        <v>195</v>
      </c>
      <c r="D315" s="151" t="s">
        <v>1851</v>
      </c>
      <c r="E315" s="151" t="s">
        <v>1660</v>
      </c>
      <c r="F315" s="151" t="s">
        <v>1581</v>
      </c>
      <c r="G315" s="152" t="s">
        <v>1576</v>
      </c>
    </row>
    <row r="316" spans="1:7" x14ac:dyDescent="0.25">
      <c r="A316" s="145" t="s">
        <v>2291</v>
      </c>
      <c r="B316" s="146" t="s">
        <v>2292</v>
      </c>
      <c r="C316" s="147" t="s">
        <v>1105</v>
      </c>
      <c r="D316" s="147" t="s">
        <v>1612</v>
      </c>
      <c r="E316" s="147" t="s">
        <v>1620</v>
      </c>
      <c r="F316" s="147" t="s">
        <v>1614</v>
      </c>
      <c r="G316" s="148" t="s">
        <v>1615</v>
      </c>
    </row>
    <row r="317" spans="1:7" x14ac:dyDescent="0.25">
      <c r="A317" s="149" t="s">
        <v>2293</v>
      </c>
      <c r="B317" s="150" t="s">
        <v>2294</v>
      </c>
      <c r="C317" s="151" t="s">
        <v>1175</v>
      </c>
      <c r="D317" s="151" t="s">
        <v>2018</v>
      </c>
      <c r="E317" s="151" t="s">
        <v>2019</v>
      </c>
      <c r="F317" s="151" t="s">
        <v>1645</v>
      </c>
      <c r="G317" s="152" t="s">
        <v>1582</v>
      </c>
    </row>
    <row r="318" spans="1:7" x14ac:dyDescent="0.25">
      <c r="A318" s="145" t="s">
        <v>2295</v>
      </c>
      <c r="B318" s="146" t="s">
        <v>2296</v>
      </c>
      <c r="C318" s="147" t="s">
        <v>767</v>
      </c>
      <c r="D318" s="147" t="s">
        <v>1871</v>
      </c>
      <c r="E318" s="147" t="s">
        <v>1872</v>
      </c>
      <c r="F318" s="147" t="s">
        <v>1645</v>
      </c>
      <c r="G318" s="148" t="s">
        <v>1582</v>
      </c>
    </row>
    <row r="319" spans="1:7" x14ac:dyDescent="0.25">
      <c r="A319" s="149" t="s">
        <v>2297</v>
      </c>
      <c r="B319" s="150" t="s">
        <v>2298</v>
      </c>
      <c r="C319" s="151" t="s">
        <v>433</v>
      </c>
      <c r="D319" s="151" t="s">
        <v>1596</v>
      </c>
      <c r="E319" s="151" t="s">
        <v>1565</v>
      </c>
      <c r="F319" s="151" t="s">
        <v>1597</v>
      </c>
      <c r="G319" s="152" t="s">
        <v>1561</v>
      </c>
    </row>
    <row r="320" spans="1:7" x14ac:dyDescent="0.25">
      <c r="A320" s="145" t="s">
        <v>2299</v>
      </c>
      <c r="B320" s="146" t="s">
        <v>2300</v>
      </c>
      <c r="C320" s="147" t="s">
        <v>299</v>
      </c>
      <c r="D320" s="147" t="s">
        <v>1573</v>
      </c>
      <c r="E320" s="147" t="s">
        <v>1574</v>
      </c>
      <c r="F320" s="147" t="s">
        <v>1575</v>
      </c>
      <c r="G320" s="148" t="s">
        <v>1582</v>
      </c>
    </row>
    <row r="321" spans="1:7" x14ac:dyDescent="0.25">
      <c r="A321" s="149" t="s">
        <v>2301</v>
      </c>
      <c r="B321" s="150" t="s">
        <v>2302</v>
      </c>
      <c r="C321" s="151" t="s">
        <v>711</v>
      </c>
      <c r="D321" s="151" t="s">
        <v>1676</v>
      </c>
      <c r="E321" s="151" t="s">
        <v>1677</v>
      </c>
      <c r="F321" s="151" t="s">
        <v>1609</v>
      </c>
      <c r="G321" s="152" t="s">
        <v>1576</v>
      </c>
    </row>
    <row r="322" spans="1:7" x14ac:dyDescent="0.25">
      <c r="A322" s="145" t="s">
        <v>2303</v>
      </c>
      <c r="B322" s="146" t="s">
        <v>2304</v>
      </c>
      <c r="C322" s="147" t="s">
        <v>1201</v>
      </c>
      <c r="D322" s="147" t="s">
        <v>1733</v>
      </c>
      <c r="E322" s="147" t="s">
        <v>1638</v>
      </c>
      <c r="F322" s="147" t="s">
        <v>1581</v>
      </c>
      <c r="G322" s="148" t="s">
        <v>1615</v>
      </c>
    </row>
    <row r="323" spans="1:7" x14ac:dyDescent="0.25">
      <c r="A323" s="149" t="s">
        <v>2305</v>
      </c>
      <c r="B323" s="150" t="s">
        <v>2306</v>
      </c>
      <c r="C323" s="151" t="s">
        <v>325</v>
      </c>
      <c r="D323" s="151" t="s">
        <v>1736</v>
      </c>
      <c r="E323" s="151" t="s">
        <v>1777</v>
      </c>
      <c r="F323" s="151" t="s">
        <v>1597</v>
      </c>
      <c r="G323" s="152" t="s">
        <v>1576</v>
      </c>
    </row>
    <row r="324" spans="1:7" x14ac:dyDescent="0.25">
      <c r="A324" s="145" t="s">
        <v>2307</v>
      </c>
      <c r="B324" s="146" t="s">
        <v>2308</v>
      </c>
      <c r="C324" s="147" t="s">
        <v>391</v>
      </c>
      <c r="D324" s="147" t="s">
        <v>2248</v>
      </c>
      <c r="E324" s="147" t="s">
        <v>1624</v>
      </c>
      <c r="F324" s="147" t="s">
        <v>1597</v>
      </c>
      <c r="G324" s="148" t="s">
        <v>1615</v>
      </c>
    </row>
    <row r="325" spans="1:7" x14ac:dyDescent="0.25">
      <c r="A325" s="149" t="s">
        <v>2309</v>
      </c>
      <c r="B325" s="150" t="s">
        <v>2310</v>
      </c>
      <c r="C325" s="151" t="s">
        <v>1331</v>
      </c>
      <c r="D325" s="151" t="s">
        <v>1633</v>
      </c>
      <c r="E325" s="151" t="s">
        <v>1699</v>
      </c>
      <c r="F325" s="151" t="s">
        <v>1633</v>
      </c>
      <c r="G325" s="152" t="s">
        <v>1576</v>
      </c>
    </row>
    <row r="326" spans="1:7" x14ac:dyDescent="0.25">
      <c r="A326" s="145" t="s">
        <v>2311</v>
      </c>
      <c r="B326" s="146" t="s">
        <v>2312</v>
      </c>
      <c r="C326" s="147" t="s">
        <v>301</v>
      </c>
      <c r="D326" s="147" t="s">
        <v>1573</v>
      </c>
      <c r="E326" s="147" t="s">
        <v>1574</v>
      </c>
      <c r="F326" s="147" t="s">
        <v>1575</v>
      </c>
      <c r="G326" s="148" t="s">
        <v>1576</v>
      </c>
    </row>
    <row r="327" spans="1:7" x14ac:dyDescent="0.25">
      <c r="A327" s="149" t="s">
        <v>2313</v>
      </c>
      <c r="B327" s="150" t="s">
        <v>2314</v>
      </c>
      <c r="C327" s="151" t="s">
        <v>1169</v>
      </c>
      <c r="D327" s="151" t="s">
        <v>1956</v>
      </c>
      <c r="E327" s="151" t="s">
        <v>1812</v>
      </c>
      <c r="F327" s="151" t="s">
        <v>1560</v>
      </c>
      <c r="G327" s="152" t="s">
        <v>1576</v>
      </c>
    </row>
    <row r="328" spans="1:7" x14ac:dyDescent="0.25">
      <c r="A328" s="145" t="s">
        <v>2315</v>
      </c>
      <c r="B328" s="146" t="s">
        <v>2316</v>
      </c>
      <c r="C328" s="147" t="s">
        <v>855</v>
      </c>
      <c r="D328" s="147" t="s">
        <v>1659</v>
      </c>
      <c r="E328" s="147" t="s">
        <v>1660</v>
      </c>
      <c r="F328" s="147" t="s">
        <v>1581</v>
      </c>
      <c r="G328" s="148" t="s">
        <v>1582</v>
      </c>
    </row>
    <row r="329" spans="1:7" x14ac:dyDescent="0.25">
      <c r="A329" s="149" t="s">
        <v>2317</v>
      </c>
      <c r="B329" s="150" t="s">
        <v>2318</v>
      </c>
      <c r="C329" s="151" t="s">
        <v>815</v>
      </c>
      <c r="D329" s="151" t="s">
        <v>1868</v>
      </c>
      <c r="E329" s="151" t="s">
        <v>1628</v>
      </c>
      <c r="F329" s="151" t="s">
        <v>1566</v>
      </c>
      <c r="G329" s="152" t="s">
        <v>1561</v>
      </c>
    </row>
    <row r="330" spans="1:7" x14ac:dyDescent="0.25">
      <c r="A330" s="145" t="s">
        <v>2319</v>
      </c>
      <c r="B330" s="146" t="s">
        <v>2320</v>
      </c>
      <c r="C330" s="147" t="s">
        <v>561</v>
      </c>
      <c r="D330" s="147" t="s">
        <v>1672</v>
      </c>
      <c r="E330" s="147" t="s">
        <v>1673</v>
      </c>
      <c r="F330" s="147" t="s">
        <v>1614</v>
      </c>
      <c r="G330" s="148" t="s">
        <v>1576</v>
      </c>
    </row>
    <row r="331" spans="1:7" x14ac:dyDescent="0.25">
      <c r="A331" s="149" t="s">
        <v>2321</v>
      </c>
      <c r="B331" s="150" t="s">
        <v>2322</v>
      </c>
      <c r="C331" s="151" t="s">
        <v>369</v>
      </c>
      <c r="D331" s="151" t="s">
        <v>1592</v>
      </c>
      <c r="E331" s="151" t="s">
        <v>1593</v>
      </c>
      <c r="F331" s="151" t="s">
        <v>1587</v>
      </c>
      <c r="G331" s="152" t="s">
        <v>1576</v>
      </c>
    </row>
    <row r="332" spans="1:7" x14ac:dyDescent="0.25">
      <c r="A332" s="145" t="s">
        <v>2323</v>
      </c>
      <c r="B332" s="146" t="s">
        <v>2324</v>
      </c>
      <c r="C332" s="147" t="s">
        <v>1337</v>
      </c>
      <c r="D332" s="147" t="s">
        <v>1648</v>
      </c>
      <c r="E332" s="147" t="s">
        <v>1593</v>
      </c>
      <c r="F332" s="147" t="s">
        <v>1587</v>
      </c>
      <c r="G332" s="148" t="s">
        <v>1576</v>
      </c>
    </row>
    <row r="333" spans="1:7" x14ac:dyDescent="0.25">
      <c r="A333" s="149" t="s">
        <v>2325</v>
      </c>
      <c r="B333" s="150" t="s">
        <v>2326</v>
      </c>
      <c r="C333" s="151" t="s">
        <v>541</v>
      </c>
      <c r="D333" s="151" t="s">
        <v>1672</v>
      </c>
      <c r="E333" s="151" t="s">
        <v>1673</v>
      </c>
      <c r="F333" s="151" t="s">
        <v>1614</v>
      </c>
      <c r="G333" s="152" t="s">
        <v>1615</v>
      </c>
    </row>
    <row r="334" spans="1:7" x14ac:dyDescent="0.25">
      <c r="A334" s="145" t="s">
        <v>2327</v>
      </c>
      <c r="B334" s="146" t="s">
        <v>2328</v>
      </c>
      <c r="C334" s="147" t="s">
        <v>645</v>
      </c>
      <c r="D334" s="147" t="s">
        <v>1683</v>
      </c>
      <c r="E334" s="147" t="s">
        <v>1586</v>
      </c>
      <c r="F334" s="147" t="s">
        <v>1575</v>
      </c>
      <c r="G334" s="148" t="s">
        <v>1576</v>
      </c>
    </row>
    <row r="335" spans="1:7" x14ac:dyDescent="0.25">
      <c r="A335" s="149" t="s">
        <v>2329</v>
      </c>
      <c r="B335" s="150" t="s">
        <v>2330</v>
      </c>
      <c r="C335" s="151" t="s">
        <v>1139</v>
      </c>
      <c r="D335" s="151" t="s">
        <v>2011</v>
      </c>
      <c r="E335" s="151" t="s">
        <v>2012</v>
      </c>
      <c r="F335" s="151" t="s">
        <v>1645</v>
      </c>
      <c r="G335" s="152" t="s">
        <v>1561</v>
      </c>
    </row>
    <row r="336" spans="1:7" x14ac:dyDescent="0.25">
      <c r="A336" s="145" t="s">
        <v>2331</v>
      </c>
      <c r="B336" s="146" t="s">
        <v>2332</v>
      </c>
      <c r="C336" s="147" t="s">
        <v>1011</v>
      </c>
      <c r="D336" s="147" t="s">
        <v>1612</v>
      </c>
      <c r="E336" s="147" t="s">
        <v>1620</v>
      </c>
      <c r="F336" s="147" t="s">
        <v>1614</v>
      </c>
      <c r="G336" s="148" t="s">
        <v>1576</v>
      </c>
    </row>
    <row r="337" spans="1:7" x14ac:dyDescent="0.25">
      <c r="A337" s="149" t="s">
        <v>2333</v>
      </c>
      <c r="B337" s="150" t="s">
        <v>2334</v>
      </c>
      <c r="C337" s="151" t="s">
        <v>899</v>
      </c>
      <c r="D337" s="151" t="s">
        <v>1741</v>
      </c>
      <c r="E337" s="151" t="s">
        <v>1742</v>
      </c>
      <c r="F337" s="151" t="s">
        <v>1597</v>
      </c>
      <c r="G337" s="152" t="s">
        <v>1561</v>
      </c>
    </row>
    <row r="338" spans="1:7" x14ac:dyDescent="0.25">
      <c r="A338" s="145" t="s">
        <v>2335</v>
      </c>
      <c r="B338" s="146" t="s">
        <v>2336</v>
      </c>
      <c r="C338" s="147" t="s">
        <v>403</v>
      </c>
      <c r="D338" s="147" t="s">
        <v>1841</v>
      </c>
      <c r="E338" s="147" t="s">
        <v>1842</v>
      </c>
      <c r="F338" s="147" t="s">
        <v>1566</v>
      </c>
      <c r="G338" s="148" t="s">
        <v>1561</v>
      </c>
    </row>
    <row r="339" spans="1:7" x14ac:dyDescent="0.25">
      <c r="A339" s="149" t="s">
        <v>2337</v>
      </c>
      <c r="B339" s="150" t="s">
        <v>2338</v>
      </c>
      <c r="C339" s="151" t="s">
        <v>721</v>
      </c>
      <c r="D339" s="151" t="s">
        <v>1676</v>
      </c>
      <c r="E339" s="151" t="s">
        <v>1677</v>
      </c>
      <c r="F339" s="151" t="s">
        <v>1609</v>
      </c>
      <c r="G339" s="152" t="s">
        <v>1576</v>
      </c>
    </row>
    <row r="340" spans="1:7" x14ac:dyDescent="0.25">
      <c r="A340" s="145" t="s">
        <v>2339</v>
      </c>
      <c r="B340" s="146" t="s">
        <v>2340</v>
      </c>
      <c r="C340" s="147" t="s">
        <v>1145</v>
      </c>
      <c r="D340" s="147" t="s">
        <v>2011</v>
      </c>
      <c r="E340" s="147" t="s">
        <v>2012</v>
      </c>
      <c r="F340" s="147" t="s">
        <v>1645</v>
      </c>
      <c r="G340" s="148" t="s">
        <v>1561</v>
      </c>
    </row>
    <row r="341" spans="1:7" x14ac:dyDescent="0.25">
      <c r="A341" s="149" t="s">
        <v>2341</v>
      </c>
      <c r="B341" s="150" t="s">
        <v>2342</v>
      </c>
      <c r="C341" s="151" t="s">
        <v>455</v>
      </c>
      <c r="D341" s="151" t="s">
        <v>1665</v>
      </c>
      <c r="E341" s="151" t="s">
        <v>1593</v>
      </c>
      <c r="F341" s="151" t="s">
        <v>1587</v>
      </c>
      <c r="G341" s="152" t="s">
        <v>1576</v>
      </c>
    </row>
    <row r="342" spans="1:7" x14ac:dyDescent="0.25">
      <c r="A342" s="145" t="s">
        <v>2343</v>
      </c>
      <c r="B342" s="146" t="s">
        <v>2344</v>
      </c>
      <c r="C342" s="147" t="s">
        <v>647</v>
      </c>
      <c r="D342" s="147" t="s">
        <v>1683</v>
      </c>
      <c r="E342" s="147" t="s">
        <v>1586</v>
      </c>
      <c r="F342" s="147" t="s">
        <v>1575</v>
      </c>
      <c r="G342" s="148" t="s">
        <v>1576</v>
      </c>
    </row>
    <row r="343" spans="1:7" x14ac:dyDescent="0.25">
      <c r="A343" s="149" t="s">
        <v>2345</v>
      </c>
      <c r="B343" s="150" t="s">
        <v>2346</v>
      </c>
      <c r="C343" s="151" t="s">
        <v>625</v>
      </c>
      <c r="D343" s="151" t="s">
        <v>1672</v>
      </c>
      <c r="E343" s="151" t="s">
        <v>1673</v>
      </c>
      <c r="F343" s="151" t="s">
        <v>1614</v>
      </c>
      <c r="G343" s="152" t="s">
        <v>1615</v>
      </c>
    </row>
    <row r="344" spans="1:7" x14ac:dyDescent="0.25">
      <c r="A344" s="145" t="s">
        <v>2347</v>
      </c>
      <c r="B344" s="146" t="s">
        <v>2348</v>
      </c>
      <c r="C344" s="147" t="s">
        <v>599</v>
      </c>
      <c r="D344" s="147" t="s">
        <v>1672</v>
      </c>
      <c r="E344" s="147" t="s">
        <v>1673</v>
      </c>
      <c r="F344" s="147" t="s">
        <v>1614</v>
      </c>
      <c r="G344" s="148" t="s">
        <v>1576</v>
      </c>
    </row>
    <row r="345" spans="1:7" x14ac:dyDescent="0.25">
      <c r="A345" s="149" t="s">
        <v>2349</v>
      </c>
      <c r="B345" s="150" t="s">
        <v>2350</v>
      </c>
      <c r="C345" s="151" t="s">
        <v>393</v>
      </c>
      <c r="D345" s="151" t="s">
        <v>2248</v>
      </c>
      <c r="E345" s="151" t="s">
        <v>1777</v>
      </c>
      <c r="F345" s="151" t="s">
        <v>1597</v>
      </c>
      <c r="G345" s="152" t="s">
        <v>1615</v>
      </c>
    </row>
    <row r="346" spans="1:7" x14ac:dyDescent="0.25">
      <c r="A346" s="145" t="s">
        <v>2351</v>
      </c>
      <c r="B346" s="146" t="s">
        <v>2352</v>
      </c>
      <c r="C346" s="147" t="s">
        <v>1037</v>
      </c>
      <c r="D346" s="147" t="s">
        <v>1612</v>
      </c>
      <c r="E346" s="147" t="s">
        <v>1613</v>
      </c>
      <c r="F346" s="147" t="s">
        <v>1614</v>
      </c>
      <c r="G346" s="148" t="s">
        <v>1576</v>
      </c>
    </row>
    <row r="347" spans="1:7" x14ac:dyDescent="0.25">
      <c r="A347" s="149" t="s">
        <v>2353</v>
      </c>
      <c r="B347" s="150" t="s">
        <v>2354</v>
      </c>
      <c r="C347" s="151" t="s">
        <v>443</v>
      </c>
      <c r="D347" s="151" t="s">
        <v>1696</v>
      </c>
      <c r="E347" s="151" t="s">
        <v>1565</v>
      </c>
      <c r="F347" s="151" t="s">
        <v>1597</v>
      </c>
      <c r="G347" s="152" t="s">
        <v>1561</v>
      </c>
    </row>
    <row r="348" spans="1:7" x14ac:dyDescent="0.25">
      <c r="A348" s="145" t="s">
        <v>2355</v>
      </c>
      <c r="B348" s="146" t="s">
        <v>2356</v>
      </c>
      <c r="C348" s="147" t="s">
        <v>431</v>
      </c>
      <c r="D348" s="147" t="s">
        <v>1596</v>
      </c>
      <c r="E348" s="147" t="s">
        <v>1565</v>
      </c>
      <c r="F348" s="147" t="s">
        <v>1597</v>
      </c>
      <c r="G348" s="148" t="s">
        <v>1561</v>
      </c>
    </row>
    <row r="349" spans="1:7" x14ac:dyDescent="0.25">
      <c r="A349" s="149" t="s">
        <v>2357</v>
      </c>
      <c r="B349" s="150" t="s">
        <v>2358</v>
      </c>
      <c r="C349" s="151" t="s">
        <v>571</v>
      </c>
      <c r="D349" s="151" t="s">
        <v>1672</v>
      </c>
      <c r="E349" s="151" t="s">
        <v>1673</v>
      </c>
      <c r="F349" s="151" t="s">
        <v>1614</v>
      </c>
      <c r="G349" s="152" t="s">
        <v>1615</v>
      </c>
    </row>
    <row r="350" spans="1:7" x14ac:dyDescent="0.25">
      <c r="A350" s="145" t="s">
        <v>2359</v>
      </c>
      <c r="B350" s="146" t="s">
        <v>2360</v>
      </c>
      <c r="C350" s="147" t="s">
        <v>723</v>
      </c>
      <c r="D350" s="147" t="s">
        <v>1676</v>
      </c>
      <c r="E350" s="147" t="s">
        <v>1677</v>
      </c>
      <c r="F350" s="147" t="s">
        <v>1609</v>
      </c>
      <c r="G350" s="148" t="s">
        <v>1576</v>
      </c>
    </row>
    <row r="351" spans="1:7" x14ac:dyDescent="0.25">
      <c r="A351" s="149" t="s">
        <v>2361</v>
      </c>
      <c r="B351" s="150" t="s">
        <v>2362</v>
      </c>
      <c r="C351" s="151" t="s">
        <v>791</v>
      </c>
      <c r="D351" s="151" t="s">
        <v>1585</v>
      </c>
      <c r="E351" s="151" t="s">
        <v>1586</v>
      </c>
      <c r="F351" s="151" t="s">
        <v>1587</v>
      </c>
      <c r="G351" s="152" t="s">
        <v>1576</v>
      </c>
    </row>
    <row r="352" spans="1:7" x14ac:dyDescent="0.25">
      <c r="A352" s="145" t="s">
        <v>2363</v>
      </c>
      <c r="B352" s="146" t="s">
        <v>2364</v>
      </c>
      <c r="C352" s="147" t="s">
        <v>1237</v>
      </c>
      <c r="D352" s="147" t="s">
        <v>1894</v>
      </c>
      <c r="E352" s="147" t="s">
        <v>1804</v>
      </c>
      <c r="F352" s="147" t="s">
        <v>1587</v>
      </c>
      <c r="G352" s="148" t="s">
        <v>1561</v>
      </c>
    </row>
    <row r="353" spans="1:7" x14ac:dyDescent="0.25">
      <c r="A353" s="149" t="s">
        <v>2365</v>
      </c>
      <c r="B353" s="150" t="s">
        <v>2366</v>
      </c>
      <c r="C353" s="151" t="s">
        <v>477</v>
      </c>
      <c r="D353" s="151" t="s">
        <v>1768</v>
      </c>
      <c r="E353" s="151" t="s">
        <v>1796</v>
      </c>
      <c r="F353" s="151" t="s">
        <v>1609</v>
      </c>
      <c r="G353" s="152" t="s">
        <v>1576</v>
      </c>
    </row>
    <row r="354" spans="1:7" x14ac:dyDescent="0.25">
      <c r="A354" s="145" t="s">
        <v>2367</v>
      </c>
      <c r="B354" s="146" t="s">
        <v>2368</v>
      </c>
      <c r="C354" s="147" t="s">
        <v>901</v>
      </c>
      <c r="D354" s="147" t="s">
        <v>1741</v>
      </c>
      <c r="E354" s="147" t="s">
        <v>1742</v>
      </c>
      <c r="F354" s="147" t="s">
        <v>1597</v>
      </c>
      <c r="G354" s="148" t="s">
        <v>1561</v>
      </c>
    </row>
    <row r="355" spans="1:7" x14ac:dyDescent="0.25">
      <c r="A355" s="149" t="s">
        <v>2369</v>
      </c>
      <c r="B355" s="150" t="s">
        <v>2370</v>
      </c>
      <c r="C355" s="151" t="s">
        <v>835</v>
      </c>
      <c r="D355" s="151" t="s">
        <v>1747</v>
      </c>
      <c r="E355" s="151" t="s">
        <v>1699</v>
      </c>
      <c r="F355" s="151" t="s">
        <v>1645</v>
      </c>
      <c r="G355" s="152" t="s">
        <v>1615</v>
      </c>
    </row>
    <row r="356" spans="1:7" x14ac:dyDescent="0.25">
      <c r="A356" s="145" t="s">
        <v>2371</v>
      </c>
      <c r="B356" s="146" t="s">
        <v>2372</v>
      </c>
      <c r="C356" s="147" t="s">
        <v>61</v>
      </c>
      <c r="D356" s="147" t="s">
        <v>1725</v>
      </c>
      <c r="E356" s="147" t="s">
        <v>1726</v>
      </c>
      <c r="F356" s="147" t="s">
        <v>1560</v>
      </c>
      <c r="G356" s="148" t="s">
        <v>1576</v>
      </c>
    </row>
    <row r="357" spans="1:7" x14ac:dyDescent="0.25">
      <c r="A357" s="149" t="s">
        <v>2373</v>
      </c>
      <c r="B357" s="150" t="s">
        <v>2374</v>
      </c>
      <c r="C357" s="151" t="s">
        <v>343</v>
      </c>
      <c r="D357" s="151" t="s">
        <v>1776</v>
      </c>
      <c r="E357" s="151" t="s">
        <v>1777</v>
      </c>
      <c r="F357" s="151" t="s">
        <v>1597</v>
      </c>
      <c r="G357" s="152" t="s">
        <v>1561</v>
      </c>
    </row>
    <row r="358" spans="1:7" x14ac:dyDescent="0.25">
      <c r="A358" s="145" t="s">
        <v>2375</v>
      </c>
      <c r="B358" s="146" t="s">
        <v>2376</v>
      </c>
      <c r="C358" s="147" t="s">
        <v>555</v>
      </c>
      <c r="D358" s="147" t="s">
        <v>1672</v>
      </c>
      <c r="E358" s="147" t="s">
        <v>1673</v>
      </c>
      <c r="F358" s="147" t="s">
        <v>1614</v>
      </c>
      <c r="G358" s="148" t="s">
        <v>1576</v>
      </c>
    </row>
    <row r="359" spans="1:7" x14ac:dyDescent="0.25">
      <c r="A359" s="149" t="s">
        <v>2377</v>
      </c>
      <c r="B359" s="150" t="s">
        <v>2378</v>
      </c>
      <c r="C359" s="151" t="s">
        <v>1287</v>
      </c>
      <c r="D359" s="151" t="s">
        <v>1633</v>
      </c>
      <c r="E359" s="151" t="s">
        <v>1580</v>
      </c>
      <c r="F359" s="151" t="s">
        <v>1633</v>
      </c>
      <c r="G359" s="152" t="s">
        <v>1615</v>
      </c>
    </row>
    <row r="360" spans="1:7" x14ac:dyDescent="0.25">
      <c r="A360" s="145" t="s">
        <v>2379</v>
      </c>
      <c r="B360" s="146" t="s">
        <v>2380</v>
      </c>
      <c r="C360" s="147" t="s">
        <v>739</v>
      </c>
      <c r="D360" s="147" t="s">
        <v>1803</v>
      </c>
      <c r="E360" s="147" t="s">
        <v>1804</v>
      </c>
      <c r="F360" s="147" t="s">
        <v>1587</v>
      </c>
      <c r="G360" s="148" t="s">
        <v>1576</v>
      </c>
    </row>
    <row r="361" spans="1:7" x14ac:dyDescent="0.25">
      <c r="A361" s="149" t="s">
        <v>2381</v>
      </c>
      <c r="B361" s="150" t="s">
        <v>2382</v>
      </c>
      <c r="C361" s="151" t="s">
        <v>611</v>
      </c>
      <c r="D361" s="151" t="s">
        <v>1672</v>
      </c>
      <c r="E361" s="151" t="s">
        <v>1673</v>
      </c>
      <c r="F361" s="151" t="s">
        <v>1614</v>
      </c>
      <c r="G361" s="152" t="s">
        <v>1615</v>
      </c>
    </row>
    <row r="362" spans="1:7" x14ac:dyDescent="0.25">
      <c r="A362" s="145" t="s">
        <v>2383</v>
      </c>
      <c r="B362" s="146" t="s">
        <v>2384</v>
      </c>
      <c r="C362" s="147" t="s">
        <v>2385</v>
      </c>
      <c r="D362" s="147" t="s">
        <v>1579</v>
      </c>
      <c r="E362" s="147" t="s">
        <v>1718</v>
      </c>
      <c r="F362" s="147" t="s">
        <v>1581</v>
      </c>
      <c r="G362" s="148" t="s">
        <v>1615</v>
      </c>
    </row>
    <row r="363" spans="1:7" x14ac:dyDescent="0.25">
      <c r="A363" s="149" t="s">
        <v>2386</v>
      </c>
      <c r="B363" s="150" t="s">
        <v>2387</v>
      </c>
      <c r="C363" s="151" t="s">
        <v>207</v>
      </c>
      <c r="D363" s="151" t="s">
        <v>1879</v>
      </c>
      <c r="E363" s="151" t="s">
        <v>1677</v>
      </c>
      <c r="F363" s="151" t="s">
        <v>1609</v>
      </c>
      <c r="G363" s="152" t="s">
        <v>1561</v>
      </c>
    </row>
    <row r="364" spans="1:7" x14ac:dyDescent="0.25">
      <c r="A364" s="145" t="s">
        <v>2388</v>
      </c>
      <c r="B364" s="146" t="s">
        <v>2389</v>
      </c>
      <c r="C364" s="147" t="s">
        <v>717</v>
      </c>
      <c r="D364" s="147" t="s">
        <v>1676</v>
      </c>
      <c r="E364" s="147" t="s">
        <v>1677</v>
      </c>
      <c r="F364" s="147" t="s">
        <v>1609</v>
      </c>
      <c r="G364" s="148" t="s">
        <v>1576</v>
      </c>
    </row>
    <row r="365" spans="1:7" x14ac:dyDescent="0.25">
      <c r="A365" s="149" t="s">
        <v>2390</v>
      </c>
      <c r="B365" s="150" t="s">
        <v>2391</v>
      </c>
      <c r="C365" s="151" t="s">
        <v>221</v>
      </c>
      <c r="D365" s="151" t="s">
        <v>1627</v>
      </c>
      <c r="E365" s="151" t="s">
        <v>1628</v>
      </c>
      <c r="F365" s="151" t="s">
        <v>1560</v>
      </c>
      <c r="G365" s="152" t="s">
        <v>1561</v>
      </c>
    </row>
    <row r="366" spans="1:7" x14ac:dyDescent="0.25">
      <c r="A366" s="145" t="s">
        <v>2392</v>
      </c>
      <c r="B366" s="146" t="s">
        <v>2393</v>
      </c>
      <c r="C366" s="147" t="s">
        <v>1239</v>
      </c>
      <c r="D366" s="147" t="s">
        <v>1894</v>
      </c>
      <c r="E366" s="147" t="s">
        <v>1804</v>
      </c>
      <c r="F366" s="147" t="s">
        <v>1587</v>
      </c>
      <c r="G366" s="148" t="s">
        <v>1576</v>
      </c>
    </row>
    <row r="367" spans="1:7" x14ac:dyDescent="0.25">
      <c r="A367" s="149" t="s">
        <v>2394</v>
      </c>
      <c r="B367" s="150" t="s">
        <v>2395</v>
      </c>
      <c r="C367" s="151" t="s">
        <v>1181</v>
      </c>
      <c r="D367" s="151" t="s">
        <v>2018</v>
      </c>
      <c r="E367" s="151" t="s">
        <v>1872</v>
      </c>
      <c r="F367" s="151" t="s">
        <v>1645</v>
      </c>
      <c r="G367" s="152" t="s">
        <v>1576</v>
      </c>
    </row>
    <row r="368" spans="1:7" x14ac:dyDescent="0.25">
      <c r="A368" s="145" t="s">
        <v>2396</v>
      </c>
      <c r="B368" s="146" t="s">
        <v>2397</v>
      </c>
      <c r="C368" s="147" t="s">
        <v>641</v>
      </c>
      <c r="D368" s="147" t="s">
        <v>1672</v>
      </c>
      <c r="E368" s="147" t="s">
        <v>1673</v>
      </c>
      <c r="F368" s="147" t="s">
        <v>1614</v>
      </c>
      <c r="G368" s="148" t="s">
        <v>1615</v>
      </c>
    </row>
    <row r="369" spans="1:7" x14ac:dyDescent="0.25">
      <c r="A369" s="149" t="s">
        <v>2398</v>
      </c>
      <c r="B369" s="150" t="s">
        <v>2399</v>
      </c>
      <c r="C369" s="151" t="s">
        <v>903</v>
      </c>
      <c r="D369" s="151" t="s">
        <v>1741</v>
      </c>
      <c r="E369" s="151" t="s">
        <v>1742</v>
      </c>
      <c r="F369" s="151" t="s">
        <v>1597</v>
      </c>
      <c r="G369" s="152" t="s">
        <v>1561</v>
      </c>
    </row>
    <row r="370" spans="1:7" x14ac:dyDescent="0.25">
      <c r="A370" s="145" t="s">
        <v>2400</v>
      </c>
      <c r="B370" s="146" t="s">
        <v>2401</v>
      </c>
      <c r="C370" s="147" t="s">
        <v>1133</v>
      </c>
      <c r="D370" s="147" t="s">
        <v>1612</v>
      </c>
      <c r="E370" s="147" t="s">
        <v>1613</v>
      </c>
      <c r="F370" s="147" t="s">
        <v>1614</v>
      </c>
      <c r="G370" s="148" t="s">
        <v>1615</v>
      </c>
    </row>
    <row r="371" spans="1:7" x14ac:dyDescent="0.25">
      <c r="A371" s="149" t="s">
        <v>2402</v>
      </c>
      <c r="B371" s="150" t="s">
        <v>2403</v>
      </c>
      <c r="C371" s="151" t="s">
        <v>355</v>
      </c>
      <c r="D371" s="151" t="s">
        <v>1758</v>
      </c>
      <c r="E371" s="151" t="s">
        <v>1624</v>
      </c>
      <c r="F371" s="151" t="s">
        <v>1566</v>
      </c>
      <c r="G371" s="152" t="s">
        <v>1576</v>
      </c>
    </row>
    <row r="372" spans="1:7" x14ac:dyDescent="0.25">
      <c r="A372" s="145" t="s">
        <v>2404</v>
      </c>
      <c r="B372" s="146" t="s">
        <v>2405</v>
      </c>
      <c r="C372" s="147" t="s">
        <v>203</v>
      </c>
      <c r="D372" s="147" t="s">
        <v>1879</v>
      </c>
      <c r="E372" s="147" t="s">
        <v>1677</v>
      </c>
      <c r="F372" s="147" t="s">
        <v>1609</v>
      </c>
      <c r="G372" s="148" t="s">
        <v>1561</v>
      </c>
    </row>
    <row r="373" spans="1:7" x14ac:dyDescent="0.25">
      <c r="A373" s="149" t="s">
        <v>2406</v>
      </c>
      <c r="B373" s="150" t="s">
        <v>2407</v>
      </c>
      <c r="C373" s="151" t="s">
        <v>929</v>
      </c>
      <c r="D373" s="151" t="s">
        <v>1680</v>
      </c>
      <c r="E373" s="151" t="s">
        <v>1638</v>
      </c>
      <c r="F373" s="151" t="s">
        <v>1581</v>
      </c>
      <c r="G373" s="152" t="s">
        <v>1576</v>
      </c>
    </row>
    <row r="374" spans="1:7" x14ac:dyDescent="0.25">
      <c r="A374" s="145" t="s">
        <v>2408</v>
      </c>
      <c r="B374" s="146" t="s">
        <v>2409</v>
      </c>
      <c r="C374" s="147" t="s">
        <v>789</v>
      </c>
      <c r="D374" s="147" t="s">
        <v>1585</v>
      </c>
      <c r="E374" s="147" t="s">
        <v>1586</v>
      </c>
      <c r="F374" s="147" t="s">
        <v>1587</v>
      </c>
      <c r="G374" s="148" t="s">
        <v>1561</v>
      </c>
    </row>
    <row r="375" spans="1:7" x14ac:dyDescent="0.25">
      <c r="A375" s="149" t="s">
        <v>2410</v>
      </c>
      <c r="B375" s="150" t="s">
        <v>2411</v>
      </c>
      <c r="C375" s="151" t="s">
        <v>15</v>
      </c>
      <c r="D375" s="151" t="s">
        <v>1579</v>
      </c>
      <c r="E375" s="151" t="s">
        <v>1718</v>
      </c>
      <c r="F375" s="151" t="s">
        <v>1581</v>
      </c>
      <c r="G375" s="152" t="s">
        <v>1615</v>
      </c>
    </row>
    <row r="376" spans="1:7" x14ac:dyDescent="0.25">
      <c r="A376" s="145" t="s">
        <v>2412</v>
      </c>
      <c r="B376" s="146" t="s">
        <v>2413</v>
      </c>
      <c r="C376" s="147" t="s">
        <v>581</v>
      </c>
      <c r="D376" s="147" t="s">
        <v>1672</v>
      </c>
      <c r="E376" s="147" t="s">
        <v>1673</v>
      </c>
      <c r="F376" s="147" t="s">
        <v>1614</v>
      </c>
      <c r="G376" s="148" t="s">
        <v>1615</v>
      </c>
    </row>
    <row r="377" spans="1:7" x14ac:dyDescent="0.25">
      <c r="A377" s="149" t="s">
        <v>2414</v>
      </c>
      <c r="B377" s="150" t="s">
        <v>2415</v>
      </c>
      <c r="C377" s="151" t="s">
        <v>801</v>
      </c>
      <c r="D377" s="151" t="s">
        <v>1607</v>
      </c>
      <c r="E377" s="151" t="s">
        <v>1608</v>
      </c>
      <c r="F377" s="151" t="s">
        <v>1609</v>
      </c>
      <c r="G377" s="152" t="s">
        <v>1576</v>
      </c>
    </row>
    <row r="378" spans="1:7" x14ac:dyDescent="0.25">
      <c r="A378" s="145" t="s">
        <v>2416</v>
      </c>
      <c r="B378" s="146" t="s">
        <v>2417</v>
      </c>
      <c r="C378" s="147" t="s">
        <v>1035</v>
      </c>
      <c r="D378" s="147" t="s">
        <v>1612</v>
      </c>
      <c r="E378" s="147" t="s">
        <v>1613</v>
      </c>
      <c r="F378" s="147" t="s">
        <v>1614</v>
      </c>
      <c r="G378" s="148" t="s">
        <v>1576</v>
      </c>
    </row>
    <row r="379" spans="1:7" x14ac:dyDescent="0.25">
      <c r="A379" s="149" t="s">
        <v>2418</v>
      </c>
      <c r="B379" s="150" t="s">
        <v>2419</v>
      </c>
      <c r="C379" s="151" t="s">
        <v>959</v>
      </c>
      <c r="D379" s="151" t="s">
        <v>1899</v>
      </c>
      <c r="E379" s="151" t="s">
        <v>1718</v>
      </c>
      <c r="F379" s="151" t="s">
        <v>1566</v>
      </c>
      <c r="G379" s="152" t="s">
        <v>1561</v>
      </c>
    </row>
    <row r="380" spans="1:7" x14ac:dyDescent="0.25">
      <c r="A380" s="145" t="s">
        <v>2420</v>
      </c>
      <c r="B380" s="146" t="s">
        <v>2421</v>
      </c>
      <c r="C380" s="147" t="s">
        <v>761</v>
      </c>
      <c r="D380" s="147" t="s">
        <v>1871</v>
      </c>
      <c r="E380" s="147" t="s">
        <v>1872</v>
      </c>
      <c r="F380" s="147" t="s">
        <v>1645</v>
      </c>
      <c r="G380" s="148" t="s">
        <v>1582</v>
      </c>
    </row>
    <row r="381" spans="1:7" x14ac:dyDescent="0.25">
      <c r="A381" s="149" t="s">
        <v>2422</v>
      </c>
      <c r="B381" s="150" t="s">
        <v>2423</v>
      </c>
      <c r="C381" s="151" t="s">
        <v>819</v>
      </c>
      <c r="D381" s="151" t="s">
        <v>1868</v>
      </c>
      <c r="E381" s="151" t="s">
        <v>1628</v>
      </c>
      <c r="F381" s="151" t="s">
        <v>1566</v>
      </c>
      <c r="G381" s="152" t="s">
        <v>1561</v>
      </c>
    </row>
    <row r="382" spans="1:7" x14ac:dyDescent="0.25">
      <c r="A382" s="145" t="s">
        <v>2424</v>
      </c>
      <c r="B382" s="146" t="s">
        <v>2425</v>
      </c>
      <c r="C382" s="147" t="s">
        <v>257</v>
      </c>
      <c r="D382" s="147" t="s">
        <v>1643</v>
      </c>
      <c r="E382" s="147" t="s">
        <v>1644</v>
      </c>
      <c r="F382" s="147" t="s">
        <v>1645</v>
      </c>
      <c r="G382" s="148" t="s">
        <v>1615</v>
      </c>
    </row>
    <row r="383" spans="1:7" x14ac:dyDescent="0.25">
      <c r="A383" s="149" t="s">
        <v>2426</v>
      </c>
      <c r="B383" s="150" t="s">
        <v>2427</v>
      </c>
      <c r="C383" s="151" t="s">
        <v>1031</v>
      </c>
      <c r="D383" s="151" t="s">
        <v>1612</v>
      </c>
      <c r="E383" s="151" t="s">
        <v>1613</v>
      </c>
      <c r="F383" s="151" t="s">
        <v>1614</v>
      </c>
      <c r="G383" s="152" t="s">
        <v>1576</v>
      </c>
    </row>
    <row r="384" spans="1:7" x14ac:dyDescent="0.25">
      <c r="A384" s="145" t="s">
        <v>2428</v>
      </c>
      <c r="B384" s="146" t="s">
        <v>2429</v>
      </c>
      <c r="C384" s="147" t="s">
        <v>617</v>
      </c>
      <c r="D384" s="147" t="s">
        <v>1672</v>
      </c>
      <c r="E384" s="147" t="s">
        <v>1673</v>
      </c>
      <c r="F384" s="147" t="s">
        <v>1614</v>
      </c>
      <c r="G384" s="148" t="s">
        <v>1615</v>
      </c>
    </row>
    <row r="385" spans="1:7" x14ac:dyDescent="0.25">
      <c r="A385" s="149" t="s">
        <v>2430</v>
      </c>
      <c r="B385" s="150" t="s">
        <v>2431</v>
      </c>
      <c r="C385" s="151" t="s">
        <v>319</v>
      </c>
      <c r="D385" s="151" t="s">
        <v>1736</v>
      </c>
      <c r="E385" s="151" t="s">
        <v>1638</v>
      </c>
      <c r="F385" s="151" t="s">
        <v>1597</v>
      </c>
      <c r="G385" s="152" t="s">
        <v>1576</v>
      </c>
    </row>
    <row r="386" spans="1:7" x14ac:dyDescent="0.25">
      <c r="A386" s="145" t="s">
        <v>2432</v>
      </c>
      <c r="B386" s="146" t="s">
        <v>2433</v>
      </c>
      <c r="C386" s="147" t="s">
        <v>763</v>
      </c>
      <c r="D386" s="147" t="s">
        <v>1871</v>
      </c>
      <c r="E386" s="147" t="s">
        <v>1872</v>
      </c>
      <c r="F386" s="147" t="s">
        <v>1645</v>
      </c>
      <c r="G386" s="148" t="s">
        <v>1576</v>
      </c>
    </row>
    <row r="387" spans="1:7" x14ac:dyDescent="0.25">
      <c r="A387" s="149" t="s">
        <v>2434</v>
      </c>
      <c r="B387" s="150" t="s">
        <v>2435</v>
      </c>
      <c r="C387" s="151" t="s">
        <v>2436</v>
      </c>
      <c r="D387" s="151" t="s">
        <v>1841</v>
      </c>
      <c r="E387" s="151" t="s">
        <v>1842</v>
      </c>
      <c r="F387" s="151" t="s">
        <v>1566</v>
      </c>
      <c r="G387" s="152" t="s">
        <v>1582</v>
      </c>
    </row>
    <row r="388" spans="1:7" x14ac:dyDescent="0.25">
      <c r="A388" s="145" t="s">
        <v>2437</v>
      </c>
      <c r="B388" s="146" t="s">
        <v>2438</v>
      </c>
      <c r="C388" s="147" t="s">
        <v>765</v>
      </c>
      <c r="D388" s="147" t="s">
        <v>1871</v>
      </c>
      <c r="E388" s="147" t="s">
        <v>1872</v>
      </c>
      <c r="F388" s="147" t="s">
        <v>1645</v>
      </c>
      <c r="G388" s="148" t="s">
        <v>1576</v>
      </c>
    </row>
    <row r="389" spans="1:7" x14ac:dyDescent="0.25">
      <c r="A389" s="149" t="s">
        <v>2439</v>
      </c>
      <c r="B389" s="150" t="s">
        <v>2440</v>
      </c>
      <c r="C389" s="151" t="s">
        <v>1057</v>
      </c>
      <c r="D389" s="151" t="s">
        <v>1612</v>
      </c>
      <c r="E389" s="151" t="s">
        <v>1613</v>
      </c>
      <c r="F389" s="151" t="s">
        <v>1614</v>
      </c>
      <c r="G389" s="152" t="s">
        <v>1615</v>
      </c>
    </row>
    <row r="390" spans="1:7" x14ac:dyDescent="0.25">
      <c r="A390" s="145" t="s">
        <v>2441</v>
      </c>
      <c r="B390" s="146" t="s">
        <v>2442</v>
      </c>
      <c r="C390" s="147" t="s">
        <v>1147</v>
      </c>
      <c r="D390" s="147" t="s">
        <v>2011</v>
      </c>
      <c r="E390" s="147" t="s">
        <v>2012</v>
      </c>
      <c r="F390" s="147" t="s">
        <v>1645</v>
      </c>
      <c r="G390" s="148" t="s">
        <v>1561</v>
      </c>
    </row>
    <row r="391" spans="1:7" x14ac:dyDescent="0.25">
      <c r="A391" s="149" t="s">
        <v>2443</v>
      </c>
      <c r="B391" s="150" t="s">
        <v>2444</v>
      </c>
      <c r="C391" s="151" t="s">
        <v>109</v>
      </c>
      <c r="D391" s="151" t="s">
        <v>1651</v>
      </c>
      <c r="E391" s="151" t="s">
        <v>1652</v>
      </c>
      <c r="F391" s="151" t="s">
        <v>1609</v>
      </c>
      <c r="G391" s="152" t="s">
        <v>1576</v>
      </c>
    </row>
    <row r="392" spans="1:7" x14ac:dyDescent="0.25">
      <c r="A392" s="145" t="s">
        <v>2445</v>
      </c>
      <c r="B392" s="146" t="s">
        <v>2446</v>
      </c>
      <c r="C392" s="147" t="s">
        <v>321</v>
      </c>
      <c r="D392" s="147" t="s">
        <v>1736</v>
      </c>
      <c r="E392" s="147" t="s">
        <v>1656</v>
      </c>
      <c r="F392" s="147" t="s">
        <v>1597</v>
      </c>
      <c r="G392" s="148" t="s">
        <v>1561</v>
      </c>
    </row>
    <row r="393" spans="1:7" x14ac:dyDescent="0.25">
      <c r="A393" s="149" t="s">
        <v>2447</v>
      </c>
      <c r="B393" s="150" t="s">
        <v>2448</v>
      </c>
      <c r="C393" s="151" t="s">
        <v>821</v>
      </c>
      <c r="D393" s="151" t="s">
        <v>1868</v>
      </c>
      <c r="E393" s="151" t="s">
        <v>1628</v>
      </c>
      <c r="F393" s="151" t="s">
        <v>1566</v>
      </c>
      <c r="G393" s="152" t="s">
        <v>1561</v>
      </c>
    </row>
    <row r="394" spans="1:7" x14ac:dyDescent="0.25">
      <c r="A394" s="145" t="s">
        <v>2449</v>
      </c>
      <c r="B394" s="146" t="s">
        <v>2450</v>
      </c>
      <c r="C394" s="147" t="s">
        <v>905</v>
      </c>
      <c r="D394" s="147" t="s">
        <v>1741</v>
      </c>
      <c r="E394" s="147" t="s">
        <v>1742</v>
      </c>
      <c r="F394" s="147" t="s">
        <v>1597</v>
      </c>
      <c r="G394" s="148" t="s">
        <v>1561</v>
      </c>
    </row>
    <row r="395" spans="1:7" x14ac:dyDescent="0.25">
      <c r="A395" s="149" t="s">
        <v>2451</v>
      </c>
      <c r="B395" s="150" t="s">
        <v>2452</v>
      </c>
      <c r="C395" s="151" t="s">
        <v>471</v>
      </c>
      <c r="D395" s="151" t="s">
        <v>1768</v>
      </c>
      <c r="E395" s="151" t="s">
        <v>1796</v>
      </c>
      <c r="F395" s="151" t="s">
        <v>1609</v>
      </c>
      <c r="G395" s="152" t="s">
        <v>1561</v>
      </c>
    </row>
    <row r="396" spans="1:7" x14ac:dyDescent="0.25">
      <c r="A396" s="145" t="s">
        <v>2453</v>
      </c>
      <c r="B396" s="146" t="s">
        <v>2454</v>
      </c>
      <c r="C396" s="147" t="s">
        <v>413</v>
      </c>
      <c r="D396" s="147" t="s">
        <v>1841</v>
      </c>
      <c r="E396" s="147" t="s">
        <v>1842</v>
      </c>
      <c r="F396" s="147" t="s">
        <v>1566</v>
      </c>
      <c r="G396" s="148" t="s">
        <v>1561</v>
      </c>
    </row>
    <row r="397" spans="1:7" x14ac:dyDescent="0.25">
      <c r="A397" s="149" t="s">
        <v>2455</v>
      </c>
      <c r="B397" s="150" t="s">
        <v>2456</v>
      </c>
      <c r="C397" s="151" t="s">
        <v>457</v>
      </c>
      <c r="D397" s="151" t="s">
        <v>1665</v>
      </c>
      <c r="E397" s="151" t="s">
        <v>1593</v>
      </c>
      <c r="F397" s="151" t="s">
        <v>1587</v>
      </c>
      <c r="G397" s="152" t="s">
        <v>1561</v>
      </c>
    </row>
    <row r="398" spans="1:7" x14ac:dyDescent="0.25">
      <c r="A398" s="145" t="s">
        <v>2457</v>
      </c>
      <c r="B398" s="146" t="s">
        <v>2458</v>
      </c>
      <c r="C398" s="147" t="s">
        <v>1289</v>
      </c>
      <c r="D398" s="147" t="s">
        <v>1633</v>
      </c>
      <c r="E398" s="147" t="s">
        <v>1634</v>
      </c>
      <c r="F398" s="147" t="s">
        <v>1633</v>
      </c>
      <c r="G398" s="148" t="s">
        <v>1615</v>
      </c>
    </row>
    <row r="399" spans="1:7" x14ac:dyDescent="0.25">
      <c r="A399" s="149" t="s">
        <v>2459</v>
      </c>
      <c r="B399" s="150" t="s">
        <v>2460</v>
      </c>
      <c r="C399" s="151" t="s">
        <v>1029</v>
      </c>
      <c r="D399" s="151" t="s">
        <v>1612</v>
      </c>
      <c r="E399" s="151" t="s">
        <v>1613</v>
      </c>
      <c r="F399" s="151" t="s">
        <v>1614</v>
      </c>
      <c r="G399" s="152" t="s">
        <v>1576</v>
      </c>
    </row>
    <row r="400" spans="1:7" x14ac:dyDescent="0.25">
      <c r="A400" s="145" t="s">
        <v>2461</v>
      </c>
      <c r="B400" s="146" t="s">
        <v>2462</v>
      </c>
      <c r="C400" s="147" t="s">
        <v>1297</v>
      </c>
      <c r="D400" s="147" t="s">
        <v>1633</v>
      </c>
      <c r="E400" s="147" t="s">
        <v>1634</v>
      </c>
      <c r="F400" s="147" t="s">
        <v>1633</v>
      </c>
      <c r="G400" s="148" t="s">
        <v>1582</v>
      </c>
    </row>
    <row r="401" spans="1:7" x14ac:dyDescent="0.25">
      <c r="A401" s="149" t="s">
        <v>2463</v>
      </c>
      <c r="B401" s="150" t="s">
        <v>2464</v>
      </c>
      <c r="C401" s="151" t="s">
        <v>871</v>
      </c>
      <c r="D401" s="151" t="s">
        <v>1884</v>
      </c>
      <c r="E401" s="151" t="s">
        <v>1885</v>
      </c>
      <c r="F401" s="151" t="s">
        <v>1645</v>
      </c>
      <c r="G401" s="152" t="s">
        <v>1615</v>
      </c>
    </row>
    <row r="402" spans="1:7" x14ac:dyDescent="0.25">
      <c r="A402" s="145" t="s">
        <v>2465</v>
      </c>
      <c r="B402" s="146" t="s">
        <v>2466</v>
      </c>
      <c r="C402" s="147" t="s">
        <v>741</v>
      </c>
      <c r="D402" s="147" t="s">
        <v>1803</v>
      </c>
      <c r="E402" s="147" t="s">
        <v>1804</v>
      </c>
      <c r="F402" s="147" t="s">
        <v>1587</v>
      </c>
      <c r="G402" s="148" t="s">
        <v>1576</v>
      </c>
    </row>
    <row r="403" spans="1:7" x14ac:dyDescent="0.25">
      <c r="A403" s="149" t="s">
        <v>2467</v>
      </c>
      <c r="B403" s="150" t="s">
        <v>2468</v>
      </c>
      <c r="C403" s="151" t="s">
        <v>671</v>
      </c>
      <c r="D403" s="151" t="s">
        <v>1564</v>
      </c>
      <c r="E403" s="151" t="s">
        <v>1769</v>
      </c>
      <c r="F403" s="151" t="s">
        <v>1566</v>
      </c>
      <c r="G403" s="152" t="s">
        <v>1576</v>
      </c>
    </row>
    <row r="404" spans="1:7" x14ac:dyDescent="0.25">
      <c r="A404" s="145" t="s">
        <v>2469</v>
      </c>
      <c r="B404" s="146" t="s">
        <v>2470</v>
      </c>
      <c r="C404" s="147" t="s">
        <v>609</v>
      </c>
      <c r="D404" s="147" t="s">
        <v>1672</v>
      </c>
      <c r="E404" s="147" t="s">
        <v>1673</v>
      </c>
      <c r="F404" s="147" t="s">
        <v>1614</v>
      </c>
      <c r="G404" s="148" t="s">
        <v>1615</v>
      </c>
    </row>
    <row r="405" spans="1:7" x14ac:dyDescent="0.25">
      <c r="A405" s="149" t="s">
        <v>2471</v>
      </c>
      <c r="B405" s="150" t="s">
        <v>2472</v>
      </c>
      <c r="C405" s="151" t="s">
        <v>197</v>
      </c>
      <c r="D405" s="151" t="s">
        <v>1851</v>
      </c>
      <c r="E405" s="151" t="s">
        <v>1660</v>
      </c>
      <c r="F405" s="151" t="s">
        <v>1581</v>
      </c>
      <c r="G405" s="152" t="s">
        <v>1576</v>
      </c>
    </row>
    <row r="406" spans="1:7" x14ac:dyDescent="0.25">
      <c r="A406" s="145" t="s">
        <v>2473</v>
      </c>
      <c r="B406" s="146" t="s">
        <v>2474</v>
      </c>
      <c r="C406" s="147" t="s">
        <v>1183</v>
      </c>
      <c r="D406" s="147" t="s">
        <v>2018</v>
      </c>
      <c r="E406" s="147" t="s">
        <v>2019</v>
      </c>
      <c r="F406" s="147" t="s">
        <v>1645</v>
      </c>
      <c r="G406" s="148" t="s">
        <v>1576</v>
      </c>
    </row>
    <row r="407" spans="1:7" x14ac:dyDescent="0.25">
      <c r="A407" s="149" t="s">
        <v>2475</v>
      </c>
      <c r="B407" s="150" t="s">
        <v>2476</v>
      </c>
      <c r="C407" s="151" t="s">
        <v>1301</v>
      </c>
      <c r="D407" s="151" t="s">
        <v>1633</v>
      </c>
      <c r="E407" s="151" t="s">
        <v>1634</v>
      </c>
      <c r="F407" s="151" t="s">
        <v>1633</v>
      </c>
      <c r="G407" s="152" t="s">
        <v>1576</v>
      </c>
    </row>
    <row r="408" spans="1:7" x14ac:dyDescent="0.25">
      <c r="A408" s="145" t="s">
        <v>2477</v>
      </c>
      <c r="B408" s="146" t="s">
        <v>2477</v>
      </c>
      <c r="C408" s="147" t="s">
        <v>643</v>
      </c>
      <c r="D408" s="147" t="s">
        <v>2478</v>
      </c>
      <c r="E408" s="147" t="s">
        <v>1580</v>
      </c>
      <c r="F408" s="147" t="s">
        <v>1614</v>
      </c>
      <c r="G408" s="148" t="s">
        <v>2479</v>
      </c>
    </row>
    <row r="409" spans="1:7" x14ac:dyDescent="0.25">
      <c r="A409" s="149" t="s">
        <v>2480</v>
      </c>
      <c r="B409" s="150" t="s">
        <v>2481</v>
      </c>
      <c r="C409" s="151" t="s">
        <v>673</v>
      </c>
      <c r="D409" s="151" t="s">
        <v>1564</v>
      </c>
      <c r="E409" s="151" t="s">
        <v>1769</v>
      </c>
      <c r="F409" s="151" t="s">
        <v>1566</v>
      </c>
      <c r="G409" s="152" t="s">
        <v>1576</v>
      </c>
    </row>
    <row r="410" spans="1:7" x14ac:dyDescent="0.25">
      <c r="A410" s="145" t="s">
        <v>2482</v>
      </c>
      <c r="B410" s="146" t="s">
        <v>2483</v>
      </c>
      <c r="C410" s="147" t="s">
        <v>1233</v>
      </c>
      <c r="D410" s="147" t="s">
        <v>1894</v>
      </c>
      <c r="E410" s="147" t="s">
        <v>1804</v>
      </c>
      <c r="F410" s="147" t="s">
        <v>1587</v>
      </c>
      <c r="G410" s="148" t="s">
        <v>1561</v>
      </c>
    </row>
    <row r="411" spans="1:7" x14ac:dyDescent="0.25">
      <c r="A411" s="149" t="s">
        <v>2484</v>
      </c>
      <c r="B411" s="150" t="s">
        <v>2485</v>
      </c>
      <c r="C411" s="151" t="s">
        <v>1155</v>
      </c>
      <c r="D411" s="151" t="s">
        <v>1811</v>
      </c>
      <c r="E411" s="151" t="s">
        <v>1726</v>
      </c>
      <c r="F411" s="151" t="s">
        <v>1560</v>
      </c>
      <c r="G411" s="152" t="s">
        <v>1576</v>
      </c>
    </row>
    <row r="412" spans="1:7" x14ac:dyDescent="0.25">
      <c r="A412" s="145" t="s">
        <v>2486</v>
      </c>
      <c r="B412" s="146" t="s">
        <v>2487</v>
      </c>
      <c r="C412" s="147" t="s">
        <v>771</v>
      </c>
      <c r="D412" s="147" t="s">
        <v>1871</v>
      </c>
      <c r="E412" s="147" t="s">
        <v>1580</v>
      </c>
      <c r="F412" s="147" t="s">
        <v>1645</v>
      </c>
      <c r="G412" s="148" t="s">
        <v>1582</v>
      </c>
    </row>
    <row r="413" spans="1:7" x14ac:dyDescent="0.25">
      <c r="A413" s="149" t="s">
        <v>2488</v>
      </c>
      <c r="B413" s="150" t="s">
        <v>2489</v>
      </c>
      <c r="C413" s="151" t="s">
        <v>323</v>
      </c>
      <c r="D413" s="151" t="s">
        <v>1736</v>
      </c>
      <c r="E413" s="151" t="s">
        <v>1638</v>
      </c>
      <c r="F413" s="151" t="s">
        <v>1597</v>
      </c>
      <c r="G413" s="152" t="s">
        <v>1615</v>
      </c>
    </row>
    <row r="414" spans="1:7" x14ac:dyDescent="0.25">
      <c r="A414" s="145" t="s">
        <v>2490</v>
      </c>
      <c r="B414" s="146" t="s">
        <v>2491</v>
      </c>
      <c r="C414" s="147" t="s">
        <v>649</v>
      </c>
      <c r="D414" s="147" t="s">
        <v>1683</v>
      </c>
      <c r="E414" s="147" t="s">
        <v>1586</v>
      </c>
      <c r="F414" s="147" t="s">
        <v>1575</v>
      </c>
      <c r="G414" s="148" t="s">
        <v>1576</v>
      </c>
    </row>
    <row r="415" spans="1:7" x14ac:dyDescent="0.25">
      <c r="A415" s="149" t="s">
        <v>2492</v>
      </c>
      <c r="B415" s="150" t="s">
        <v>2493</v>
      </c>
      <c r="C415" s="151" t="s">
        <v>1171</v>
      </c>
      <c r="D415" s="151" t="s">
        <v>1956</v>
      </c>
      <c r="E415" s="151" t="s">
        <v>1812</v>
      </c>
      <c r="F415" s="151" t="s">
        <v>1560</v>
      </c>
      <c r="G415" s="152" t="s">
        <v>1561</v>
      </c>
    </row>
    <row r="416" spans="1:7" x14ac:dyDescent="0.25">
      <c r="A416" s="145" t="s">
        <v>2494</v>
      </c>
      <c r="B416" s="146" t="s">
        <v>2495</v>
      </c>
      <c r="C416" s="147" t="s">
        <v>653</v>
      </c>
      <c r="D416" s="147" t="s">
        <v>1683</v>
      </c>
      <c r="E416" s="147" t="s">
        <v>1586</v>
      </c>
      <c r="F416" s="147" t="s">
        <v>1575</v>
      </c>
      <c r="G416" s="148" t="s">
        <v>1582</v>
      </c>
    </row>
    <row r="417" spans="1:7" x14ac:dyDescent="0.25">
      <c r="A417" s="149" t="s">
        <v>2496</v>
      </c>
      <c r="B417" s="150" t="s">
        <v>2497</v>
      </c>
      <c r="C417" s="151" t="s">
        <v>651</v>
      </c>
      <c r="D417" s="151" t="s">
        <v>1683</v>
      </c>
      <c r="E417" s="151" t="s">
        <v>1586</v>
      </c>
      <c r="F417" s="151" t="s">
        <v>1575</v>
      </c>
      <c r="G417" s="152" t="s">
        <v>1576</v>
      </c>
    </row>
    <row r="418" spans="1:7" x14ac:dyDescent="0.25">
      <c r="A418" s="145" t="s">
        <v>2498</v>
      </c>
      <c r="B418" s="146" t="s">
        <v>2499</v>
      </c>
      <c r="C418" s="147" t="s">
        <v>947</v>
      </c>
      <c r="D418" s="147" t="s">
        <v>1959</v>
      </c>
      <c r="E418" s="147" t="s">
        <v>1718</v>
      </c>
      <c r="F418" s="147" t="s">
        <v>1581</v>
      </c>
      <c r="G418" s="148" t="s">
        <v>1615</v>
      </c>
    </row>
    <row r="419" spans="1:7" x14ac:dyDescent="0.25">
      <c r="A419" s="149" t="s">
        <v>2500</v>
      </c>
      <c r="B419" s="150" t="s">
        <v>2501</v>
      </c>
      <c r="C419" s="151" t="s">
        <v>1009</v>
      </c>
      <c r="D419" s="151" t="s">
        <v>1612</v>
      </c>
      <c r="E419" s="151" t="s">
        <v>1620</v>
      </c>
      <c r="F419" s="151" t="s">
        <v>1614</v>
      </c>
      <c r="G419" s="152" t="s">
        <v>1576</v>
      </c>
    </row>
    <row r="420" spans="1:7" x14ac:dyDescent="0.25">
      <c r="A420" s="145" t="s">
        <v>2502</v>
      </c>
      <c r="B420" s="146" t="s">
        <v>2503</v>
      </c>
      <c r="C420" s="147" t="s">
        <v>539</v>
      </c>
      <c r="D420" s="147" t="s">
        <v>1672</v>
      </c>
      <c r="E420" s="147" t="s">
        <v>1673</v>
      </c>
      <c r="F420" s="147" t="s">
        <v>1614</v>
      </c>
      <c r="G420" s="148" t="s">
        <v>1615</v>
      </c>
    </row>
    <row r="421" spans="1:7" x14ac:dyDescent="0.25">
      <c r="A421" s="149" t="s">
        <v>2504</v>
      </c>
      <c r="B421" s="150" t="s">
        <v>2505</v>
      </c>
      <c r="C421" s="151" t="s">
        <v>305</v>
      </c>
      <c r="D421" s="151" t="s">
        <v>1573</v>
      </c>
      <c r="E421" s="151" t="s">
        <v>1713</v>
      </c>
      <c r="F421" s="151" t="s">
        <v>1575</v>
      </c>
      <c r="G421" s="152" t="s">
        <v>1576</v>
      </c>
    </row>
    <row r="422" spans="1:7" x14ac:dyDescent="0.25">
      <c r="A422" s="145" t="s">
        <v>2506</v>
      </c>
      <c r="B422" s="146" t="s">
        <v>2507</v>
      </c>
      <c r="C422" s="147" t="s">
        <v>17</v>
      </c>
      <c r="D422" s="147" t="s">
        <v>1579</v>
      </c>
      <c r="E422" s="147" t="s">
        <v>1718</v>
      </c>
      <c r="F422" s="147" t="s">
        <v>1581</v>
      </c>
      <c r="G422" s="148" t="s">
        <v>1615</v>
      </c>
    </row>
    <row r="423" spans="1:7" x14ac:dyDescent="0.25">
      <c r="A423" s="149" t="s">
        <v>2508</v>
      </c>
      <c r="B423" s="150" t="s">
        <v>2509</v>
      </c>
      <c r="C423" s="151" t="s">
        <v>2510</v>
      </c>
      <c r="D423" s="151" t="s">
        <v>1579</v>
      </c>
      <c r="E423" s="151" t="s">
        <v>1718</v>
      </c>
      <c r="F423" s="151" t="s">
        <v>1581</v>
      </c>
      <c r="G423" s="152" t="s">
        <v>1615</v>
      </c>
    </row>
    <row r="424" spans="1:7" x14ac:dyDescent="0.25">
      <c r="A424" s="145" t="s">
        <v>2511</v>
      </c>
      <c r="B424" s="146" t="s">
        <v>2512</v>
      </c>
      <c r="C424" s="147" t="s">
        <v>587</v>
      </c>
      <c r="D424" s="147" t="s">
        <v>1672</v>
      </c>
      <c r="E424" s="147" t="s">
        <v>1673</v>
      </c>
      <c r="F424" s="147" t="s">
        <v>1614</v>
      </c>
      <c r="G424" s="148" t="s">
        <v>1615</v>
      </c>
    </row>
    <row r="425" spans="1:7" x14ac:dyDescent="0.25">
      <c r="A425" s="149" t="s">
        <v>2513</v>
      </c>
      <c r="B425" s="150" t="s">
        <v>2514</v>
      </c>
      <c r="C425" s="151" t="s">
        <v>1251</v>
      </c>
      <c r="D425" s="151" t="s">
        <v>1894</v>
      </c>
      <c r="E425" s="151" t="s">
        <v>1804</v>
      </c>
      <c r="F425" s="151" t="s">
        <v>1587</v>
      </c>
      <c r="G425" s="152" t="s">
        <v>1561</v>
      </c>
    </row>
    <row r="426" spans="1:7" x14ac:dyDescent="0.25">
      <c r="A426" s="145" t="s">
        <v>2515</v>
      </c>
      <c r="B426" s="146" t="s">
        <v>2516</v>
      </c>
      <c r="C426" s="147" t="s">
        <v>1305</v>
      </c>
      <c r="D426" s="147" t="s">
        <v>1633</v>
      </c>
      <c r="E426" s="147" t="s">
        <v>1699</v>
      </c>
      <c r="F426" s="147" t="s">
        <v>1633</v>
      </c>
      <c r="G426" s="148" t="s">
        <v>1615</v>
      </c>
    </row>
    <row r="427" spans="1:7" x14ac:dyDescent="0.25">
      <c r="A427" s="149" t="s">
        <v>2517</v>
      </c>
      <c r="B427" s="150" t="s">
        <v>2518</v>
      </c>
      <c r="C427" s="151" t="s">
        <v>621</v>
      </c>
      <c r="D427" s="151" t="s">
        <v>1672</v>
      </c>
      <c r="E427" s="151" t="s">
        <v>1673</v>
      </c>
      <c r="F427" s="151" t="s">
        <v>1614</v>
      </c>
      <c r="G427" s="152" t="s">
        <v>1615</v>
      </c>
    </row>
    <row r="428" spans="1:7" x14ac:dyDescent="0.25">
      <c r="A428" s="145" t="s">
        <v>2519</v>
      </c>
      <c r="B428" s="146" t="s">
        <v>2520</v>
      </c>
      <c r="C428" s="147" t="s">
        <v>697</v>
      </c>
      <c r="D428" s="147" t="s">
        <v>1676</v>
      </c>
      <c r="E428" s="147" t="s">
        <v>1677</v>
      </c>
      <c r="F428" s="147" t="s">
        <v>1609</v>
      </c>
      <c r="G428" s="148" t="s">
        <v>1576</v>
      </c>
    </row>
    <row r="429" spans="1:7" x14ac:dyDescent="0.25">
      <c r="A429" s="149" t="s">
        <v>2521</v>
      </c>
      <c r="B429" s="150" t="s">
        <v>2522</v>
      </c>
      <c r="C429" s="151" t="s">
        <v>655</v>
      </c>
      <c r="D429" s="151" t="s">
        <v>1683</v>
      </c>
      <c r="E429" s="151" t="s">
        <v>1586</v>
      </c>
      <c r="F429" s="151" t="s">
        <v>1575</v>
      </c>
      <c r="G429" s="152" t="s">
        <v>1576</v>
      </c>
    </row>
    <row r="430" spans="1:7" x14ac:dyDescent="0.25">
      <c r="A430" s="145" t="s">
        <v>2523</v>
      </c>
      <c r="B430" s="146" t="s">
        <v>2524</v>
      </c>
      <c r="C430" s="147" t="s">
        <v>1195</v>
      </c>
      <c r="D430" s="147" t="s">
        <v>1733</v>
      </c>
      <c r="E430" s="147" t="s">
        <v>1638</v>
      </c>
      <c r="F430" s="147" t="s">
        <v>1581</v>
      </c>
      <c r="G430" s="148" t="s">
        <v>1576</v>
      </c>
    </row>
    <row r="431" spans="1:7" x14ac:dyDescent="0.25">
      <c r="A431" s="149" t="s">
        <v>2525</v>
      </c>
      <c r="B431" s="150" t="s">
        <v>2526</v>
      </c>
      <c r="C431" s="151" t="s">
        <v>239</v>
      </c>
      <c r="D431" s="151" t="s">
        <v>1643</v>
      </c>
      <c r="E431" s="151" t="s">
        <v>1644</v>
      </c>
      <c r="F431" s="151" t="s">
        <v>1645</v>
      </c>
      <c r="G431" s="152" t="s">
        <v>1576</v>
      </c>
    </row>
    <row r="432" spans="1:7" x14ac:dyDescent="0.25">
      <c r="A432" s="145" t="s">
        <v>2527</v>
      </c>
      <c r="B432" s="146" t="s">
        <v>2528</v>
      </c>
      <c r="C432" s="147" t="s">
        <v>175</v>
      </c>
      <c r="D432" s="147" t="s">
        <v>1655</v>
      </c>
      <c r="E432" s="147" t="s">
        <v>1656</v>
      </c>
      <c r="F432" s="147" t="s">
        <v>1597</v>
      </c>
      <c r="G432" s="148" t="s">
        <v>1576</v>
      </c>
    </row>
    <row r="433" spans="1:7" x14ac:dyDescent="0.25">
      <c r="A433" s="149" t="s">
        <v>2529</v>
      </c>
      <c r="B433" s="150" t="s">
        <v>2530</v>
      </c>
      <c r="C433" s="151" t="s">
        <v>179</v>
      </c>
      <c r="D433" s="151" t="s">
        <v>1655</v>
      </c>
      <c r="E433" s="151" t="s">
        <v>1656</v>
      </c>
      <c r="F433" s="151" t="s">
        <v>1597</v>
      </c>
      <c r="G433" s="152" t="s">
        <v>1561</v>
      </c>
    </row>
    <row r="434" spans="1:7" x14ac:dyDescent="0.25">
      <c r="A434" s="145" t="s">
        <v>2531</v>
      </c>
      <c r="B434" s="146" t="s">
        <v>2532</v>
      </c>
      <c r="C434" s="147" t="s">
        <v>1065</v>
      </c>
      <c r="D434" s="147" t="s">
        <v>1612</v>
      </c>
      <c r="E434" s="147" t="s">
        <v>1620</v>
      </c>
      <c r="F434" s="147" t="s">
        <v>1614</v>
      </c>
      <c r="G434" s="148" t="s">
        <v>1615</v>
      </c>
    </row>
    <row r="435" spans="1:7" x14ac:dyDescent="0.25">
      <c r="A435" s="149" t="s">
        <v>2533</v>
      </c>
      <c r="B435" s="150" t="s">
        <v>2534</v>
      </c>
      <c r="C435" s="151" t="s">
        <v>357</v>
      </c>
      <c r="D435" s="151" t="s">
        <v>1758</v>
      </c>
      <c r="E435" s="151" t="s">
        <v>1624</v>
      </c>
      <c r="F435" s="151" t="s">
        <v>1566</v>
      </c>
      <c r="G435" s="152" t="s">
        <v>1576</v>
      </c>
    </row>
    <row r="436" spans="1:7" x14ac:dyDescent="0.25">
      <c r="A436" s="145" t="s">
        <v>2535</v>
      </c>
      <c r="B436" s="146" t="s">
        <v>2536</v>
      </c>
      <c r="C436" s="147" t="s">
        <v>163</v>
      </c>
      <c r="D436" s="147" t="s">
        <v>1569</v>
      </c>
      <c r="E436" s="147" t="s">
        <v>1570</v>
      </c>
      <c r="F436" s="147" t="s">
        <v>1560</v>
      </c>
      <c r="G436" s="148" t="s">
        <v>1561</v>
      </c>
    </row>
    <row r="437" spans="1:7" x14ac:dyDescent="0.25">
      <c r="A437" s="149" t="s">
        <v>2537</v>
      </c>
      <c r="B437" s="150" t="s">
        <v>2538</v>
      </c>
      <c r="C437" s="151" t="s">
        <v>907</v>
      </c>
      <c r="D437" s="151" t="s">
        <v>1741</v>
      </c>
      <c r="E437" s="151" t="s">
        <v>1742</v>
      </c>
      <c r="F437" s="151" t="s">
        <v>1597</v>
      </c>
      <c r="G437" s="152" t="s">
        <v>1561</v>
      </c>
    </row>
    <row r="438" spans="1:7" x14ac:dyDescent="0.25">
      <c r="A438" s="145" t="s">
        <v>2539</v>
      </c>
      <c r="B438" s="146" t="s">
        <v>2540</v>
      </c>
      <c r="C438" s="147" t="s">
        <v>877</v>
      </c>
      <c r="D438" s="147" t="s">
        <v>1884</v>
      </c>
      <c r="E438" s="147" t="s">
        <v>1885</v>
      </c>
      <c r="F438" s="147" t="s">
        <v>1645</v>
      </c>
      <c r="G438" s="148" t="s">
        <v>1576</v>
      </c>
    </row>
    <row r="439" spans="1:7" x14ac:dyDescent="0.25">
      <c r="A439" s="149" t="s">
        <v>2541</v>
      </c>
      <c r="B439" s="150" t="s">
        <v>2542</v>
      </c>
      <c r="C439" s="151" t="s">
        <v>371</v>
      </c>
      <c r="D439" s="151" t="s">
        <v>1592</v>
      </c>
      <c r="E439" s="151" t="s">
        <v>1593</v>
      </c>
      <c r="F439" s="151" t="s">
        <v>1587</v>
      </c>
      <c r="G439" s="152" t="s">
        <v>1576</v>
      </c>
    </row>
    <row r="440" spans="1:7" x14ac:dyDescent="0.25">
      <c r="A440" s="145" t="s">
        <v>2543</v>
      </c>
      <c r="B440" s="146" t="s">
        <v>2544</v>
      </c>
      <c r="C440" s="147" t="s">
        <v>553</v>
      </c>
      <c r="D440" s="147" t="s">
        <v>1672</v>
      </c>
      <c r="E440" s="147" t="s">
        <v>1673</v>
      </c>
      <c r="F440" s="147" t="s">
        <v>1614</v>
      </c>
      <c r="G440" s="148" t="s">
        <v>1615</v>
      </c>
    </row>
    <row r="441" spans="1:7" x14ac:dyDescent="0.25">
      <c r="A441" s="149" t="s">
        <v>2545</v>
      </c>
      <c r="B441" s="150" t="s">
        <v>2546</v>
      </c>
      <c r="C441" s="151" t="s">
        <v>967</v>
      </c>
      <c r="D441" s="151" t="s">
        <v>2547</v>
      </c>
      <c r="E441" s="151" t="s">
        <v>1559</v>
      </c>
      <c r="F441" s="151" t="s">
        <v>1560</v>
      </c>
      <c r="G441" s="152" t="s">
        <v>1561</v>
      </c>
    </row>
    <row r="442" spans="1:7" x14ac:dyDescent="0.25">
      <c r="A442" s="145" t="s">
        <v>2548</v>
      </c>
      <c r="B442" s="146" t="s">
        <v>2549</v>
      </c>
      <c r="C442" s="147" t="s">
        <v>909</v>
      </c>
      <c r="D442" s="147" t="s">
        <v>1741</v>
      </c>
      <c r="E442" s="147" t="s">
        <v>1742</v>
      </c>
      <c r="F442" s="147" t="s">
        <v>1597</v>
      </c>
      <c r="G442" s="148" t="s">
        <v>1561</v>
      </c>
    </row>
    <row r="443" spans="1:7" x14ac:dyDescent="0.25">
      <c r="A443" s="149" t="s">
        <v>2550</v>
      </c>
      <c r="B443" s="150" t="s">
        <v>2551</v>
      </c>
      <c r="C443" s="151" t="s">
        <v>87</v>
      </c>
      <c r="D443" s="151" t="s">
        <v>1603</v>
      </c>
      <c r="E443" s="151" t="s">
        <v>1604</v>
      </c>
      <c r="F443" s="151" t="s">
        <v>1575</v>
      </c>
      <c r="G443" s="152" t="s">
        <v>1582</v>
      </c>
    </row>
    <row r="444" spans="1:7" x14ac:dyDescent="0.25">
      <c r="A444" s="145" t="s">
        <v>2552</v>
      </c>
      <c r="B444" s="146" t="s">
        <v>2553</v>
      </c>
      <c r="C444" s="147" t="s">
        <v>479</v>
      </c>
      <c r="D444" s="147" t="s">
        <v>1768</v>
      </c>
      <c r="E444" s="147" t="s">
        <v>1796</v>
      </c>
      <c r="F444" s="147" t="s">
        <v>1609</v>
      </c>
      <c r="G444" s="148" t="s">
        <v>1576</v>
      </c>
    </row>
    <row r="445" spans="1:7" x14ac:dyDescent="0.25">
      <c r="A445" s="149" t="s">
        <v>2554</v>
      </c>
      <c r="B445" s="150" t="s">
        <v>2555</v>
      </c>
      <c r="C445" s="151" t="s">
        <v>823</v>
      </c>
      <c r="D445" s="151" t="s">
        <v>1868</v>
      </c>
      <c r="E445" s="151" t="s">
        <v>1628</v>
      </c>
      <c r="F445" s="151" t="s">
        <v>1566</v>
      </c>
      <c r="G445" s="152" t="s">
        <v>1576</v>
      </c>
    </row>
    <row r="446" spans="1:7" x14ac:dyDescent="0.25">
      <c r="A446" s="145" t="s">
        <v>2556</v>
      </c>
      <c r="B446" s="146" t="s">
        <v>2557</v>
      </c>
      <c r="C446" s="147" t="s">
        <v>719</v>
      </c>
      <c r="D446" s="147" t="s">
        <v>1676</v>
      </c>
      <c r="E446" s="147" t="s">
        <v>1677</v>
      </c>
      <c r="F446" s="147" t="s">
        <v>1609</v>
      </c>
      <c r="G446" s="148" t="s">
        <v>1576</v>
      </c>
    </row>
    <row r="447" spans="1:7" x14ac:dyDescent="0.25">
      <c r="A447" s="149" t="s">
        <v>2558</v>
      </c>
      <c r="B447" s="150" t="s">
        <v>2559</v>
      </c>
      <c r="C447" s="151" t="s">
        <v>1185</v>
      </c>
      <c r="D447" s="151" t="s">
        <v>2018</v>
      </c>
      <c r="E447" s="151" t="s">
        <v>2019</v>
      </c>
      <c r="F447" s="151" t="s">
        <v>1645</v>
      </c>
      <c r="G447" s="152" t="s">
        <v>1576</v>
      </c>
    </row>
    <row r="448" spans="1:7" x14ac:dyDescent="0.25">
      <c r="A448" s="145" t="s">
        <v>2560</v>
      </c>
      <c r="B448" s="146" t="s">
        <v>2561</v>
      </c>
      <c r="C448" s="147" t="s">
        <v>2562</v>
      </c>
      <c r="D448" s="147" t="s">
        <v>1758</v>
      </c>
      <c r="E448" s="147" t="s">
        <v>1842</v>
      </c>
      <c r="F448" s="147" t="s">
        <v>1566</v>
      </c>
      <c r="G448" s="148" t="s">
        <v>1561</v>
      </c>
    </row>
    <row r="449" spans="1:7" x14ac:dyDescent="0.25">
      <c r="A449" s="149" t="s">
        <v>530</v>
      </c>
      <c r="B449" s="150" t="s">
        <v>2563</v>
      </c>
      <c r="C449" s="151" t="s">
        <v>529</v>
      </c>
      <c r="D449" s="151" t="s">
        <v>1623</v>
      </c>
      <c r="E449" s="151" t="s">
        <v>1624</v>
      </c>
      <c r="F449" s="151" t="s">
        <v>1566</v>
      </c>
      <c r="G449" s="152" t="s">
        <v>1561</v>
      </c>
    </row>
    <row r="450" spans="1:7" x14ac:dyDescent="0.25">
      <c r="A450" s="145" t="s">
        <v>2564</v>
      </c>
      <c r="B450" s="146" t="s">
        <v>2565</v>
      </c>
      <c r="C450" s="147" t="s">
        <v>307</v>
      </c>
      <c r="D450" s="147" t="s">
        <v>1573</v>
      </c>
      <c r="E450" s="147" t="s">
        <v>1713</v>
      </c>
      <c r="F450" s="147" t="s">
        <v>1575</v>
      </c>
      <c r="G450" s="148" t="s">
        <v>1615</v>
      </c>
    </row>
    <row r="451" spans="1:7" x14ac:dyDescent="0.25">
      <c r="A451" s="149" t="s">
        <v>2566</v>
      </c>
      <c r="B451" s="150" t="s">
        <v>2567</v>
      </c>
      <c r="C451" s="151" t="s">
        <v>691</v>
      </c>
      <c r="D451" s="151" t="s">
        <v>1564</v>
      </c>
      <c r="E451" s="151" t="s">
        <v>1769</v>
      </c>
      <c r="F451" s="151" t="s">
        <v>1566</v>
      </c>
      <c r="G451" s="152" t="s">
        <v>1576</v>
      </c>
    </row>
    <row r="452" spans="1:7" x14ac:dyDescent="0.25">
      <c r="A452" s="145" t="s">
        <v>2568</v>
      </c>
      <c r="B452" s="146" t="s">
        <v>2569</v>
      </c>
      <c r="C452" s="147" t="s">
        <v>1307</v>
      </c>
      <c r="D452" s="147" t="s">
        <v>1633</v>
      </c>
      <c r="E452" s="147" t="s">
        <v>1699</v>
      </c>
      <c r="F452" s="147" t="s">
        <v>1633</v>
      </c>
      <c r="G452" s="148" t="s">
        <v>1576</v>
      </c>
    </row>
    <row r="453" spans="1:7" x14ac:dyDescent="0.25">
      <c r="A453" s="149" t="s">
        <v>2570</v>
      </c>
      <c r="B453" s="150" t="s">
        <v>2571</v>
      </c>
      <c r="C453" s="151" t="s">
        <v>803</v>
      </c>
      <c r="D453" s="151" t="s">
        <v>1607</v>
      </c>
      <c r="E453" s="151" t="s">
        <v>1608</v>
      </c>
      <c r="F453" s="151" t="s">
        <v>1609</v>
      </c>
      <c r="G453" s="152" t="s">
        <v>1576</v>
      </c>
    </row>
    <row r="454" spans="1:7" x14ac:dyDescent="0.25">
      <c r="A454" s="145" t="s">
        <v>2572</v>
      </c>
      <c r="B454" s="146" t="s">
        <v>2573</v>
      </c>
      <c r="C454" s="147" t="s">
        <v>825</v>
      </c>
      <c r="D454" s="147" t="s">
        <v>1868</v>
      </c>
      <c r="E454" s="147" t="s">
        <v>1570</v>
      </c>
      <c r="F454" s="147" t="s">
        <v>1566</v>
      </c>
      <c r="G454" s="148" t="s">
        <v>1561</v>
      </c>
    </row>
    <row r="455" spans="1:7" x14ac:dyDescent="0.25">
      <c r="A455" s="149" t="s">
        <v>2574</v>
      </c>
      <c r="B455" s="150" t="s">
        <v>2575</v>
      </c>
      <c r="C455" s="151" t="s">
        <v>165</v>
      </c>
      <c r="D455" s="151" t="s">
        <v>1569</v>
      </c>
      <c r="E455" s="151" t="s">
        <v>1570</v>
      </c>
      <c r="F455" s="151" t="s">
        <v>1560</v>
      </c>
      <c r="G455" s="152" t="s">
        <v>1561</v>
      </c>
    </row>
    <row r="456" spans="1:7" x14ac:dyDescent="0.25">
      <c r="A456" s="145" t="s">
        <v>2576</v>
      </c>
      <c r="B456" s="146" t="s">
        <v>2577</v>
      </c>
      <c r="C456" s="147" t="s">
        <v>1157</v>
      </c>
      <c r="D456" s="147" t="s">
        <v>1811</v>
      </c>
      <c r="E456" s="147" t="s">
        <v>1726</v>
      </c>
      <c r="F456" s="147" t="s">
        <v>1560</v>
      </c>
      <c r="G456" s="148" t="s">
        <v>1576</v>
      </c>
    </row>
    <row r="457" spans="1:7" x14ac:dyDescent="0.25">
      <c r="A457" s="149" t="s">
        <v>2578</v>
      </c>
      <c r="B457" s="150" t="s">
        <v>2579</v>
      </c>
      <c r="C457" s="151" t="s">
        <v>167</v>
      </c>
      <c r="D457" s="151" t="s">
        <v>1569</v>
      </c>
      <c r="E457" s="151" t="s">
        <v>1570</v>
      </c>
      <c r="F457" s="151" t="s">
        <v>1560</v>
      </c>
      <c r="G457" s="152" t="s">
        <v>1561</v>
      </c>
    </row>
    <row r="458" spans="1:7" x14ac:dyDescent="0.25">
      <c r="A458" s="145" t="s">
        <v>2580</v>
      </c>
      <c r="B458" s="146" t="s">
        <v>2581</v>
      </c>
      <c r="C458" s="147" t="s">
        <v>629</v>
      </c>
      <c r="D458" s="147" t="s">
        <v>1672</v>
      </c>
      <c r="E458" s="147" t="s">
        <v>1673</v>
      </c>
      <c r="F458" s="147" t="s">
        <v>1614</v>
      </c>
      <c r="G458" s="148" t="s">
        <v>1615</v>
      </c>
    </row>
    <row r="459" spans="1:7" x14ac:dyDescent="0.25">
      <c r="A459" s="149" t="s">
        <v>2582</v>
      </c>
      <c r="B459" s="150" t="s">
        <v>2583</v>
      </c>
      <c r="C459" s="151" t="s">
        <v>1125</v>
      </c>
      <c r="D459" s="151" t="s">
        <v>1612</v>
      </c>
      <c r="E459" s="151" t="s">
        <v>1613</v>
      </c>
      <c r="F459" s="151" t="s">
        <v>1614</v>
      </c>
      <c r="G459" s="152" t="s">
        <v>1615</v>
      </c>
    </row>
    <row r="460" spans="1:7" x14ac:dyDescent="0.25">
      <c r="A460" s="145" t="s">
        <v>2584</v>
      </c>
      <c r="B460" s="146" t="s">
        <v>2585</v>
      </c>
      <c r="C460" s="147" t="s">
        <v>1243</v>
      </c>
      <c r="D460" s="147" t="s">
        <v>1894</v>
      </c>
      <c r="E460" s="147" t="s">
        <v>1804</v>
      </c>
      <c r="F460" s="147" t="s">
        <v>1587</v>
      </c>
      <c r="G460" s="148" t="s">
        <v>1576</v>
      </c>
    </row>
    <row r="461" spans="1:7" x14ac:dyDescent="0.25">
      <c r="A461" s="149" t="s">
        <v>2586</v>
      </c>
      <c r="B461" s="150" t="s">
        <v>2587</v>
      </c>
      <c r="C461" s="151" t="s">
        <v>135</v>
      </c>
      <c r="D461" s="151" t="s">
        <v>1712</v>
      </c>
      <c r="E461" s="151" t="s">
        <v>1713</v>
      </c>
      <c r="F461" s="151" t="s">
        <v>1575</v>
      </c>
      <c r="G461" s="152" t="s">
        <v>1576</v>
      </c>
    </row>
    <row r="462" spans="1:7" x14ac:dyDescent="0.25">
      <c r="A462" s="145" t="s">
        <v>2588</v>
      </c>
      <c r="B462" s="146" t="s">
        <v>2589</v>
      </c>
      <c r="C462" s="147" t="s">
        <v>913</v>
      </c>
      <c r="D462" s="147" t="s">
        <v>1741</v>
      </c>
      <c r="E462" s="147" t="s">
        <v>1742</v>
      </c>
      <c r="F462" s="147" t="s">
        <v>1597</v>
      </c>
      <c r="G462" s="148" t="s">
        <v>1561</v>
      </c>
    </row>
    <row r="463" spans="1:7" x14ac:dyDescent="0.25">
      <c r="A463" s="149" t="s">
        <v>2590</v>
      </c>
      <c r="B463" s="150" t="s">
        <v>2591</v>
      </c>
      <c r="C463" s="151" t="s">
        <v>1039</v>
      </c>
      <c r="D463" s="151" t="s">
        <v>1612</v>
      </c>
      <c r="E463" s="151" t="s">
        <v>1613</v>
      </c>
      <c r="F463" s="151" t="s">
        <v>1614</v>
      </c>
      <c r="G463" s="152" t="s">
        <v>1576</v>
      </c>
    </row>
    <row r="464" spans="1:7" x14ac:dyDescent="0.25">
      <c r="A464" s="145" t="s">
        <v>2592</v>
      </c>
      <c r="B464" s="146" t="s">
        <v>2593</v>
      </c>
      <c r="C464" s="147" t="s">
        <v>373</v>
      </c>
      <c r="D464" s="147" t="s">
        <v>1592</v>
      </c>
      <c r="E464" s="147" t="s">
        <v>1593</v>
      </c>
      <c r="F464" s="147" t="s">
        <v>1587</v>
      </c>
      <c r="G464" s="148" t="s">
        <v>1576</v>
      </c>
    </row>
    <row r="465" spans="1:7" x14ac:dyDescent="0.25">
      <c r="A465" s="149" t="s">
        <v>2594</v>
      </c>
      <c r="B465" s="150" t="s">
        <v>2595</v>
      </c>
      <c r="C465" s="151" t="s">
        <v>241</v>
      </c>
      <c r="D465" s="151" t="s">
        <v>1643</v>
      </c>
      <c r="E465" s="151" t="s">
        <v>1644</v>
      </c>
      <c r="F465" s="151" t="s">
        <v>1645</v>
      </c>
      <c r="G465" s="152" t="s">
        <v>1615</v>
      </c>
    </row>
    <row r="466" spans="1:7" x14ac:dyDescent="0.25">
      <c r="A466" s="145" t="s">
        <v>2596</v>
      </c>
      <c r="B466" s="146" t="s">
        <v>2597</v>
      </c>
      <c r="C466" s="147" t="s">
        <v>879</v>
      </c>
      <c r="D466" s="147" t="s">
        <v>1884</v>
      </c>
      <c r="E466" s="147" t="s">
        <v>1885</v>
      </c>
      <c r="F466" s="147" t="s">
        <v>1645</v>
      </c>
      <c r="G466" s="148" t="s">
        <v>1615</v>
      </c>
    </row>
    <row r="467" spans="1:7" x14ac:dyDescent="0.25">
      <c r="A467" s="149" t="s">
        <v>2598</v>
      </c>
      <c r="B467" s="150" t="s">
        <v>2599</v>
      </c>
      <c r="C467" s="151" t="s">
        <v>1311</v>
      </c>
      <c r="D467" s="151" t="s">
        <v>1633</v>
      </c>
      <c r="E467" s="151" t="s">
        <v>1699</v>
      </c>
      <c r="F467" s="151" t="s">
        <v>1633</v>
      </c>
      <c r="G467" s="152" t="s">
        <v>1582</v>
      </c>
    </row>
    <row r="468" spans="1:7" x14ac:dyDescent="0.25">
      <c r="A468" s="145" t="s">
        <v>2600</v>
      </c>
      <c r="B468" s="146" t="s">
        <v>2601</v>
      </c>
      <c r="C468" s="147" t="s">
        <v>1313</v>
      </c>
      <c r="D468" s="147" t="s">
        <v>1633</v>
      </c>
      <c r="E468" s="147" t="s">
        <v>1634</v>
      </c>
      <c r="F468" s="147" t="s">
        <v>1633</v>
      </c>
      <c r="G468" s="148" t="s">
        <v>1615</v>
      </c>
    </row>
    <row r="469" spans="1:7" x14ac:dyDescent="0.25">
      <c r="A469" s="149" t="s">
        <v>2602</v>
      </c>
      <c r="B469" s="150" t="s">
        <v>2603</v>
      </c>
      <c r="C469" s="151" t="s">
        <v>375</v>
      </c>
      <c r="D469" s="151" t="s">
        <v>1592</v>
      </c>
      <c r="E469" s="151" t="s">
        <v>1593</v>
      </c>
      <c r="F469" s="151" t="s">
        <v>1587</v>
      </c>
      <c r="G469" s="152" t="s">
        <v>1576</v>
      </c>
    </row>
    <row r="470" spans="1:7" x14ac:dyDescent="0.25">
      <c r="A470" s="145" t="s">
        <v>2604</v>
      </c>
      <c r="B470" s="146" t="s">
        <v>2605</v>
      </c>
      <c r="C470" s="147" t="s">
        <v>501</v>
      </c>
      <c r="D470" s="147" t="s">
        <v>1754</v>
      </c>
      <c r="E470" s="147" t="s">
        <v>1755</v>
      </c>
      <c r="F470" s="147" t="s">
        <v>1587</v>
      </c>
      <c r="G470" s="148" t="s">
        <v>1576</v>
      </c>
    </row>
    <row r="471" spans="1:7" x14ac:dyDescent="0.25">
      <c r="A471" s="149" t="s">
        <v>2606</v>
      </c>
      <c r="B471" s="150" t="s">
        <v>2607</v>
      </c>
      <c r="C471" s="151" t="s">
        <v>1345</v>
      </c>
      <c r="D471" s="151" t="s">
        <v>1962</v>
      </c>
      <c r="E471" s="151" t="s">
        <v>1804</v>
      </c>
      <c r="F471" s="151" t="s">
        <v>1587</v>
      </c>
      <c r="G471" s="152" t="s">
        <v>1576</v>
      </c>
    </row>
    <row r="472" spans="1:7" x14ac:dyDescent="0.25">
      <c r="A472" s="145" t="s">
        <v>2608</v>
      </c>
      <c r="B472" s="146" t="s">
        <v>2609</v>
      </c>
      <c r="C472" s="147" t="s">
        <v>1341</v>
      </c>
      <c r="D472" s="147" t="s">
        <v>1648</v>
      </c>
      <c r="E472" s="147" t="s">
        <v>1593</v>
      </c>
      <c r="F472" s="147" t="s">
        <v>1587</v>
      </c>
      <c r="G472" s="148" t="s">
        <v>1576</v>
      </c>
    </row>
    <row r="473" spans="1:7" x14ac:dyDescent="0.25">
      <c r="A473" s="149" t="s">
        <v>2610</v>
      </c>
      <c r="B473" s="150" t="s">
        <v>2611</v>
      </c>
      <c r="C473" s="151" t="s">
        <v>181</v>
      </c>
      <c r="D473" s="151" t="s">
        <v>1655</v>
      </c>
      <c r="E473" s="151" t="s">
        <v>1656</v>
      </c>
      <c r="F473" s="151" t="s">
        <v>1597</v>
      </c>
      <c r="G473" s="152" t="s">
        <v>1576</v>
      </c>
    </row>
    <row r="474" spans="1:7" x14ac:dyDescent="0.25">
      <c r="A474" s="145" t="s">
        <v>2612</v>
      </c>
      <c r="B474" s="146" t="s">
        <v>2613</v>
      </c>
      <c r="C474" s="147" t="s">
        <v>743</v>
      </c>
      <c r="D474" s="147" t="s">
        <v>1803</v>
      </c>
      <c r="E474" s="147" t="s">
        <v>1804</v>
      </c>
      <c r="F474" s="147" t="s">
        <v>1587</v>
      </c>
      <c r="G474" s="148" t="s">
        <v>1576</v>
      </c>
    </row>
    <row r="475" spans="1:7" x14ac:dyDescent="0.25">
      <c r="A475" s="149" t="s">
        <v>2614</v>
      </c>
      <c r="B475" s="150" t="s">
        <v>2615</v>
      </c>
      <c r="C475" s="151" t="s">
        <v>809</v>
      </c>
      <c r="D475" s="151" t="s">
        <v>1607</v>
      </c>
      <c r="E475" s="151" t="s">
        <v>1608</v>
      </c>
      <c r="F475" s="151" t="s">
        <v>1609</v>
      </c>
      <c r="G475" s="152" t="s">
        <v>1576</v>
      </c>
    </row>
    <row r="476" spans="1:7" x14ac:dyDescent="0.25">
      <c r="A476" s="145" t="s">
        <v>2616</v>
      </c>
      <c r="B476" s="146" t="s">
        <v>2617</v>
      </c>
      <c r="C476" s="147" t="s">
        <v>755</v>
      </c>
      <c r="D476" s="147" t="s">
        <v>1871</v>
      </c>
      <c r="E476" s="147" t="s">
        <v>1872</v>
      </c>
      <c r="F476" s="147" t="s">
        <v>1645</v>
      </c>
      <c r="G476" s="148" t="s">
        <v>1576</v>
      </c>
    </row>
    <row r="477" spans="1:7" x14ac:dyDescent="0.25">
      <c r="A477" s="149" t="s">
        <v>2618</v>
      </c>
      <c r="B477" s="150" t="s">
        <v>2619</v>
      </c>
      <c r="C477" s="151" t="s">
        <v>243</v>
      </c>
      <c r="D477" s="151" t="s">
        <v>1643</v>
      </c>
      <c r="E477" s="151" t="s">
        <v>1644</v>
      </c>
      <c r="F477" s="151" t="s">
        <v>1645</v>
      </c>
      <c r="G477" s="152" t="s">
        <v>1576</v>
      </c>
    </row>
    <row r="478" spans="1:7" x14ac:dyDescent="0.25">
      <c r="A478" s="145" t="s">
        <v>2620</v>
      </c>
      <c r="B478" s="146" t="s">
        <v>2621</v>
      </c>
      <c r="C478" s="147" t="s">
        <v>121</v>
      </c>
      <c r="D478" s="147" t="s">
        <v>1712</v>
      </c>
      <c r="E478" s="147" t="s">
        <v>1713</v>
      </c>
      <c r="F478" s="147" t="s">
        <v>1575</v>
      </c>
      <c r="G478" s="148" t="s">
        <v>1561</v>
      </c>
    </row>
    <row r="479" spans="1:7" x14ac:dyDescent="0.25">
      <c r="A479" s="149" t="s">
        <v>2622</v>
      </c>
      <c r="B479" s="150" t="s">
        <v>2623</v>
      </c>
      <c r="C479" s="151" t="s">
        <v>507</v>
      </c>
      <c r="D479" s="151" t="s">
        <v>1754</v>
      </c>
      <c r="E479" s="151" t="s">
        <v>1755</v>
      </c>
      <c r="F479" s="151" t="s">
        <v>1587</v>
      </c>
      <c r="G479" s="152" t="s">
        <v>1615</v>
      </c>
    </row>
    <row r="480" spans="1:7" x14ac:dyDescent="0.25">
      <c r="A480" s="145" t="s">
        <v>2624</v>
      </c>
      <c r="B480" s="146" t="s">
        <v>2625</v>
      </c>
      <c r="C480" s="147" t="s">
        <v>635</v>
      </c>
      <c r="D480" s="147" t="s">
        <v>1672</v>
      </c>
      <c r="E480" s="147" t="s">
        <v>1673</v>
      </c>
      <c r="F480" s="147" t="s">
        <v>1614</v>
      </c>
      <c r="G480" s="148" t="s">
        <v>1615</v>
      </c>
    </row>
    <row r="481" spans="1:7" x14ac:dyDescent="0.25">
      <c r="A481" s="149" t="s">
        <v>2626</v>
      </c>
      <c r="B481" s="150" t="s">
        <v>2627</v>
      </c>
      <c r="C481" s="151" t="s">
        <v>627</v>
      </c>
      <c r="D481" s="151" t="s">
        <v>1672</v>
      </c>
      <c r="E481" s="151" t="s">
        <v>1673</v>
      </c>
      <c r="F481" s="151" t="s">
        <v>1614</v>
      </c>
      <c r="G481" s="152" t="s">
        <v>1615</v>
      </c>
    </row>
    <row r="482" spans="1:7" x14ac:dyDescent="0.25">
      <c r="A482" s="145" t="s">
        <v>2628</v>
      </c>
      <c r="B482" s="146" t="s">
        <v>2629</v>
      </c>
      <c r="C482" s="147" t="s">
        <v>183</v>
      </c>
      <c r="D482" s="147" t="s">
        <v>1655</v>
      </c>
      <c r="E482" s="147" t="s">
        <v>1656</v>
      </c>
      <c r="F482" s="147" t="s">
        <v>1597</v>
      </c>
      <c r="G482" s="148" t="s">
        <v>1582</v>
      </c>
    </row>
    <row r="483" spans="1:7" x14ac:dyDescent="0.25">
      <c r="A483" s="149" t="s">
        <v>2630</v>
      </c>
      <c r="B483" s="150" t="s">
        <v>2631</v>
      </c>
      <c r="C483" s="151" t="s">
        <v>1295</v>
      </c>
      <c r="D483" s="151" t="s">
        <v>1633</v>
      </c>
      <c r="E483" s="151" t="s">
        <v>1634</v>
      </c>
      <c r="F483" s="151" t="s">
        <v>1633</v>
      </c>
      <c r="G483" s="152" t="s">
        <v>1615</v>
      </c>
    </row>
    <row r="484" spans="1:7" x14ac:dyDescent="0.25">
      <c r="A484" s="153" t="s">
        <v>2632</v>
      </c>
      <c r="B484" s="154" t="s">
        <v>2633</v>
      </c>
      <c r="C484" s="155" t="s">
        <v>1291</v>
      </c>
      <c r="D484" s="155" t="s">
        <v>1633</v>
      </c>
      <c r="E484" s="155" t="s">
        <v>1634</v>
      </c>
      <c r="F484" s="155" t="s">
        <v>1633</v>
      </c>
      <c r="G484" s="156" t="s">
        <v>1615</v>
      </c>
    </row>
    <row r="485" spans="1:7" x14ac:dyDescent="0.25">
      <c r="A485" s="141" t="s">
        <v>2634</v>
      </c>
      <c r="B485" s="142" t="s">
        <v>2635</v>
      </c>
      <c r="C485" s="143" t="s">
        <v>407</v>
      </c>
      <c r="D485" s="143" t="s">
        <v>1841</v>
      </c>
      <c r="E485" s="143" t="s">
        <v>1842</v>
      </c>
      <c r="F485" s="143" t="s">
        <v>1566</v>
      </c>
      <c r="G485" s="144" t="s">
        <v>1561</v>
      </c>
    </row>
    <row r="486" spans="1:7" x14ac:dyDescent="0.25">
      <c r="A486" s="153" t="s">
        <v>2636</v>
      </c>
      <c r="B486" s="154" t="s">
        <v>2637</v>
      </c>
      <c r="C486" s="155" t="s">
        <v>107</v>
      </c>
      <c r="D486" s="155" t="s">
        <v>1651</v>
      </c>
      <c r="E486" s="155" t="s">
        <v>1652</v>
      </c>
      <c r="F486" s="155" t="s">
        <v>1609</v>
      </c>
      <c r="G486" s="156" t="s">
        <v>1576</v>
      </c>
    </row>
    <row r="487" spans="1:7" x14ac:dyDescent="0.25">
      <c r="A487" s="141" t="s">
        <v>2638</v>
      </c>
      <c r="B487" s="142" t="s">
        <v>2639</v>
      </c>
      <c r="C487" s="143" t="s">
        <v>1319</v>
      </c>
      <c r="D487" s="143" t="s">
        <v>1633</v>
      </c>
      <c r="E487" s="143" t="s">
        <v>1634</v>
      </c>
      <c r="F487" s="143" t="s">
        <v>1633</v>
      </c>
      <c r="G487" s="144" t="s">
        <v>1582</v>
      </c>
    </row>
    <row r="488" spans="1:7" x14ac:dyDescent="0.25">
      <c r="A488" s="153" t="s">
        <v>2640</v>
      </c>
      <c r="B488" s="154" t="s">
        <v>2641</v>
      </c>
      <c r="C488" s="155" t="s">
        <v>1027</v>
      </c>
      <c r="D488" s="155" t="s">
        <v>1612</v>
      </c>
      <c r="E488" s="155" t="s">
        <v>1613</v>
      </c>
      <c r="F488" s="155" t="s">
        <v>1614</v>
      </c>
      <c r="G488" s="156" t="s">
        <v>1615</v>
      </c>
    </row>
    <row r="489" spans="1:7" x14ac:dyDescent="0.25">
      <c r="A489" s="141" t="s">
        <v>2642</v>
      </c>
      <c r="B489" s="142" t="s">
        <v>2643</v>
      </c>
      <c r="C489" s="143" t="s">
        <v>773</v>
      </c>
      <c r="D489" s="143" t="s">
        <v>1871</v>
      </c>
      <c r="E489" s="143" t="s">
        <v>1872</v>
      </c>
      <c r="F489" s="143" t="s">
        <v>1645</v>
      </c>
      <c r="G489" s="144" t="s">
        <v>1561</v>
      </c>
    </row>
    <row r="490" spans="1:7" x14ac:dyDescent="0.25">
      <c r="A490" s="153" t="s">
        <v>2644</v>
      </c>
      <c r="B490" s="154" t="s">
        <v>2645</v>
      </c>
      <c r="C490" s="155" t="s">
        <v>607</v>
      </c>
      <c r="D490" s="155" t="s">
        <v>1672</v>
      </c>
      <c r="E490" s="155" t="s">
        <v>1673</v>
      </c>
      <c r="F490" s="155" t="s">
        <v>1614</v>
      </c>
      <c r="G490" s="156" t="s">
        <v>1615</v>
      </c>
    </row>
    <row r="491" spans="1:7" x14ac:dyDescent="0.25">
      <c r="A491" s="141" t="s">
        <v>2646</v>
      </c>
      <c r="B491" s="142" t="s">
        <v>2647</v>
      </c>
      <c r="C491" s="143" t="s">
        <v>91</v>
      </c>
      <c r="D491" s="143" t="s">
        <v>1603</v>
      </c>
      <c r="E491" s="143" t="s">
        <v>1604</v>
      </c>
      <c r="F491" s="143" t="s">
        <v>1575</v>
      </c>
      <c r="G491" s="144" t="s">
        <v>1576</v>
      </c>
    </row>
    <row r="492" spans="1:7" x14ac:dyDescent="0.25">
      <c r="A492" s="153" t="s">
        <v>2648</v>
      </c>
      <c r="B492" s="154" t="s">
        <v>2649</v>
      </c>
      <c r="C492" s="155" t="s">
        <v>915</v>
      </c>
      <c r="D492" s="155" t="s">
        <v>1741</v>
      </c>
      <c r="E492" s="155" t="s">
        <v>1742</v>
      </c>
      <c r="F492" s="155" t="s">
        <v>1597</v>
      </c>
      <c r="G492" s="156" t="s">
        <v>1576</v>
      </c>
    </row>
    <row r="493" spans="1:7" x14ac:dyDescent="0.25">
      <c r="A493" s="141" t="s">
        <v>2650</v>
      </c>
      <c r="B493" s="142" t="s">
        <v>2651</v>
      </c>
      <c r="C493" s="143" t="s">
        <v>245</v>
      </c>
      <c r="D493" s="143" t="s">
        <v>1643</v>
      </c>
      <c r="E493" s="143" t="s">
        <v>1644</v>
      </c>
      <c r="F493" s="143" t="s">
        <v>1645</v>
      </c>
      <c r="G493" s="144" t="s">
        <v>1582</v>
      </c>
    </row>
    <row r="494" spans="1:7" x14ac:dyDescent="0.25">
      <c r="A494" s="153" t="s">
        <v>2652</v>
      </c>
      <c r="B494" s="154" t="s">
        <v>2653</v>
      </c>
      <c r="C494" s="155" t="s">
        <v>997</v>
      </c>
      <c r="D494" s="155" t="s">
        <v>1558</v>
      </c>
      <c r="E494" s="155" t="s">
        <v>1559</v>
      </c>
      <c r="F494" s="155" t="s">
        <v>1560</v>
      </c>
      <c r="G494" s="156" t="s">
        <v>1561</v>
      </c>
    </row>
    <row r="495" spans="1:7" x14ac:dyDescent="0.25">
      <c r="A495" s="141" t="s">
        <v>2654</v>
      </c>
      <c r="B495" s="142" t="s">
        <v>2655</v>
      </c>
      <c r="C495" s="143" t="s">
        <v>805</v>
      </c>
      <c r="D495" s="143" t="s">
        <v>1607</v>
      </c>
      <c r="E495" s="143" t="s">
        <v>1608</v>
      </c>
      <c r="F495" s="143" t="s">
        <v>1609</v>
      </c>
      <c r="G495" s="144" t="s">
        <v>1561</v>
      </c>
    </row>
    <row r="496" spans="1:7" x14ac:dyDescent="0.25">
      <c r="A496" s="153" t="s">
        <v>2656</v>
      </c>
      <c r="B496" s="154" t="s">
        <v>2657</v>
      </c>
      <c r="C496" s="155" t="s">
        <v>1225</v>
      </c>
      <c r="D496" s="155" t="s">
        <v>1637</v>
      </c>
      <c r="E496" s="155" t="s">
        <v>1656</v>
      </c>
      <c r="F496" s="155" t="s">
        <v>1581</v>
      </c>
      <c r="G496" s="156" t="s">
        <v>1576</v>
      </c>
    </row>
    <row r="497" spans="1:7" x14ac:dyDescent="0.25">
      <c r="A497" s="141" t="s">
        <v>2658</v>
      </c>
      <c r="B497" s="142" t="s">
        <v>2659</v>
      </c>
      <c r="C497" s="143" t="s">
        <v>843</v>
      </c>
      <c r="D497" s="143" t="s">
        <v>1747</v>
      </c>
      <c r="E497" s="143" t="s">
        <v>1699</v>
      </c>
      <c r="F497" s="143" t="s">
        <v>1645</v>
      </c>
      <c r="G497" s="144" t="s">
        <v>1576</v>
      </c>
    </row>
    <row r="498" spans="1:7" x14ac:dyDescent="0.25">
      <c r="A498" s="153" t="s">
        <v>2660</v>
      </c>
      <c r="B498" s="154" t="s">
        <v>2661</v>
      </c>
      <c r="C498" s="155" t="s">
        <v>1205</v>
      </c>
      <c r="D498" s="155" t="s">
        <v>1733</v>
      </c>
      <c r="E498" s="155" t="s">
        <v>1638</v>
      </c>
      <c r="F498" s="155" t="s">
        <v>1581</v>
      </c>
      <c r="G498" s="156" t="s">
        <v>1576</v>
      </c>
    </row>
    <row r="499" spans="1:7" x14ac:dyDescent="0.25">
      <c r="A499" s="141" t="s">
        <v>2662</v>
      </c>
      <c r="B499" s="142" t="s">
        <v>2663</v>
      </c>
      <c r="C499" s="143" t="s">
        <v>1111</v>
      </c>
      <c r="D499" s="143" t="s">
        <v>1612</v>
      </c>
      <c r="E499" s="143" t="s">
        <v>1613</v>
      </c>
      <c r="F499" s="143" t="s">
        <v>1614</v>
      </c>
      <c r="G499" s="144" t="s">
        <v>1615</v>
      </c>
    </row>
    <row r="500" spans="1:7" x14ac:dyDescent="0.25">
      <c r="A500" s="153" t="s">
        <v>2664</v>
      </c>
      <c r="B500" s="154" t="s">
        <v>2665</v>
      </c>
      <c r="C500" s="155" t="s">
        <v>93</v>
      </c>
      <c r="D500" s="155" t="s">
        <v>1603</v>
      </c>
      <c r="E500" s="155" t="s">
        <v>1604</v>
      </c>
      <c r="F500" s="155" t="s">
        <v>1575</v>
      </c>
      <c r="G500" s="156" t="s">
        <v>1561</v>
      </c>
    </row>
    <row r="501" spans="1:7" x14ac:dyDescent="0.25">
      <c r="A501" s="141" t="s">
        <v>2666</v>
      </c>
      <c r="B501" s="142" t="s">
        <v>2667</v>
      </c>
      <c r="C501" s="143" t="s">
        <v>9</v>
      </c>
      <c r="D501" s="143" t="s">
        <v>1579</v>
      </c>
      <c r="E501" s="143" t="s">
        <v>1718</v>
      </c>
      <c r="F501" s="143" t="s">
        <v>1581</v>
      </c>
      <c r="G501" s="144" t="s">
        <v>1576</v>
      </c>
    </row>
    <row r="502" spans="1:7" x14ac:dyDescent="0.25">
      <c r="A502" s="153" t="s">
        <v>2668</v>
      </c>
      <c r="B502" s="154" t="s">
        <v>2669</v>
      </c>
      <c r="C502" s="155" t="s">
        <v>1253</v>
      </c>
      <c r="D502" s="155" t="s">
        <v>1894</v>
      </c>
      <c r="E502" s="155" t="s">
        <v>1804</v>
      </c>
      <c r="F502" s="155" t="s">
        <v>1587</v>
      </c>
      <c r="G502" s="156" t="s">
        <v>1561</v>
      </c>
    </row>
    <row r="503" spans="1:7" x14ac:dyDescent="0.25">
      <c r="A503" s="141" t="s">
        <v>2670</v>
      </c>
      <c r="B503" s="142" t="s">
        <v>2671</v>
      </c>
      <c r="C503" s="143" t="s">
        <v>251</v>
      </c>
      <c r="D503" s="143" t="s">
        <v>1643</v>
      </c>
      <c r="E503" s="143" t="s">
        <v>1644</v>
      </c>
      <c r="F503" s="143" t="s">
        <v>1645</v>
      </c>
      <c r="G503" s="144" t="s">
        <v>1576</v>
      </c>
    </row>
    <row r="504" spans="1:7" x14ac:dyDescent="0.25">
      <c r="A504" s="153" t="s">
        <v>2672</v>
      </c>
      <c r="B504" s="154" t="s">
        <v>2673</v>
      </c>
      <c r="C504" s="155" t="s">
        <v>677</v>
      </c>
      <c r="D504" s="155" t="s">
        <v>1564</v>
      </c>
      <c r="E504" s="155" t="s">
        <v>1769</v>
      </c>
      <c r="F504" s="155" t="s">
        <v>1566</v>
      </c>
      <c r="G504" s="156" t="s">
        <v>1576</v>
      </c>
    </row>
    <row r="505" spans="1:7" x14ac:dyDescent="0.25">
      <c r="A505" s="141" t="s">
        <v>2674</v>
      </c>
      <c r="B505" s="142" t="s">
        <v>2675</v>
      </c>
      <c r="C505" s="143" t="s">
        <v>1107</v>
      </c>
      <c r="D505" s="143" t="s">
        <v>1612</v>
      </c>
      <c r="E505" s="143" t="s">
        <v>1613</v>
      </c>
      <c r="F505" s="143" t="s">
        <v>1614</v>
      </c>
      <c r="G505" s="144" t="s">
        <v>1615</v>
      </c>
    </row>
    <row r="506" spans="1:7" x14ac:dyDescent="0.25">
      <c r="A506" s="153" t="s">
        <v>2676</v>
      </c>
      <c r="B506" s="154" t="s">
        <v>2677</v>
      </c>
      <c r="C506" s="155" t="s">
        <v>859</v>
      </c>
      <c r="D506" s="155" t="s">
        <v>1659</v>
      </c>
      <c r="E506" s="155" t="s">
        <v>1660</v>
      </c>
      <c r="F506" s="155" t="s">
        <v>1581</v>
      </c>
      <c r="G506" s="156" t="s">
        <v>1582</v>
      </c>
    </row>
    <row r="507" spans="1:7" x14ac:dyDescent="0.25">
      <c r="A507" s="141" t="s">
        <v>2678</v>
      </c>
      <c r="B507" s="142" t="s">
        <v>2679</v>
      </c>
      <c r="C507" s="143" t="s">
        <v>253</v>
      </c>
      <c r="D507" s="143" t="s">
        <v>1643</v>
      </c>
      <c r="E507" s="143" t="s">
        <v>1644</v>
      </c>
      <c r="F507" s="143" t="s">
        <v>1645</v>
      </c>
      <c r="G507" s="144" t="s">
        <v>1615</v>
      </c>
    </row>
    <row r="508" spans="1:7" x14ac:dyDescent="0.25">
      <c r="A508" s="153" t="s">
        <v>2680</v>
      </c>
      <c r="B508" s="154" t="s">
        <v>2681</v>
      </c>
      <c r="C508" s="155" t="s">
        <v>829</v>
      </c>
      <c r="D508" s="155" t="s">
        <v>1868</v>
      </c>
      <c r="E508" s="155" t="s">
        <v>1842</v>
      </c>
      <c r="F508" s="155" t="s">
        <v>1566</v>
      </c>
      <c r="G508" s="156" t="s">
        <v>1561</v>
      </c>
    </row>
    <row r="509" spans="1:7" x14ac:dyDescent="0.25">
      <c r="A509" s="141" t="s">
        <v>2682</v>
      </c>
      <c r="B509" s="142" t="s">
        <v>2683</v>
      </c>
      <c r="C509" s="143" t="s">
        <v>143</v>
      </c>
      <c r="D509" s="143" t="s">
        <v>1712</v>
      </c>
      <c r="E509" s="143" t="s">
        <v>1713</v>
      </c>
      <c r="F509" s="143" t="s">
        <v>1575</v>
      </c>
      <c r="G509" s="144" t="s">
        <v>1561</v>
      </c>
    </row>
    <row r="510" spans="1:7" x14ac:dyDescent="0.25">
      <c r="A510" s="153" t="s">
        <v>2684</v>
      </c>
      <c r="B510" s="154" t="s">
        <v>2685</v>
      </c>
      <c r="C510" s="155" t="s">
        <v>1099</v>
      </c>
      <c r="D510" s="155" t="s">
        <v>1612</v>
      </c>
      <c r="E510" s="155" t="s">
        <v>1613</v>
      </c>
      <c r="F510" s="155" t="s">
        <v>1614</v>
      </c>
      <c r="G510" s="156" t="s">
        <v>1576</v>
      </c>
    </row>
    <row r="511" spans="1:7" x14ac:dyDescent="0.25">
      <c r="A511" s="141" t="s">
        <v>2686</v>
      </c>
      <c r="B511" s="142" t="s">
        <v>2687</v>
      </c>
      <c r="C511" s="143" t="s">
        <v>511</v>
      </c>
      <c r="D511" s="143" t="s">
        <v>1754</v>
      </c>
      <c r="E511" s="143" t="s">
        <v>1580</v>
      </c>
      <c r="F511" s="143" t="s">
        <v>1587</v>
      </c>
      <c r="G511" s="144" t="s">
        <v>1780</v>
      </c>
    </row>
    <row r="512" spans="1:7" x14ac:dyDescent="0.25">
      <c r="A512" s="153" t="s">
        <v>2688</v>
      </c>
      <c r="B512" s="154" t="s">
        <v>2689</v>
      </c>
      <c r="C512" s="155" t="s">
        <v>573</v>
      </c>
      <c r="D512" s="155" t="s">
        <v>1672</v>
      </c>
      <c r="E512" s="155" t="s">
        <v>1673</v>
      </c>
      <c r="F512" s="155" t="s">
        <v>1614</v>
      </c>
      <c r="G512" s="156" t="s">
        <v>1615</v>
      </c>
    </row>
    <row r="513" spans="1:7" x14ac:dyDescent="0.25">
      <c r="A513" s="141" t="s">
        <v>2690</v>
      </c>
      <c r="B513" s="142" t="s">
        <v>2691</v>
      </c>
      <c r="C513" s="143" t="s">
        <v>1033</v>
      </c>
      <c r="D513" s="143" t="s">
        <v>1612</v>
      </c>
      <c r="E513" s="143" t="s">
        <v>1613</v>
      </c>
      <c r="F513" s="143" t="s">
        <v>1614</v>
      </c>
      <c r="G513" s="144" t="s">
        <v>1576</v>
      </c>
    </row>
    <row r="514" spans="1:7" x14ac:dyDescent="0.25">
      <c r="A514" s="153" t="s">
        <v>2692</v>
      </c>
      <c r="B514" s="154" t="s">
        <v>2693</v>
      </c>
      <c r="C514" s="155" t="s">
        <v>679</v>
      </c>
      <c r="D514" s="155" t="s">
        <v>1564</v>
      </c>
      <c r="E514" s="155" t="s">
        <v>1796</v>
      </c>
      <c r="F514" s="155" t="s">
        <v>1566</v>
      </c>
      <c r="G514" s="156" t="s">
        <v>1582</v>
      </c>
    </row>
    <row r="515" spans="1:7" x14ac:dyDescent="0.25">
      <c r="A515" s="141" t="s">
        <v>2694</v>
      </c>
      <c r="B515" s="142" t="s">
        <v>2695</v>
      </c>
      <c r="C515" s="143" t="s">
        <v>973</v>
      </c>
      <c r="D515" s="143" t="s">
        <v>2696</v>
      </c>
      <c r="E515" s="143" t="s">
        <v>1804</v>
      </c>
      <c r="F515" s="143" t="s">
        <v>1587</v>
      </c>
      <c r="G515" s="144" t="s">
        <v>1576</v>
      </c>
    </row>
    <row r="516" spans="1:7" x14ac:dyDescent="0.25">
      <c r="A516" s="153" t="s">
        <v>2697</v>
      </c>
      <c r="B516" s="154" t="s">
        <v>2698</v>
      </c>
      <c r="C516" s="155" t="s">
        <v>1179</v>
      </c>
      <c r="D516" s="155" t="s">
        <v>2018</v>
      </c>
      <c r="E516" s="155" t="s">
        <v>2019</v>
      </c>
      <c r="F516" s="155" t="s">
        <v>1645</v>
      </c>
      <c r="G516" s="156" t="s">
        <v>1576</v>
      </c>
    </row>
    <row r="517" spans="1:7" x14ac:dyDescent="0.25">
      <c r="A517" s="141" t="s">
        <v>2699</v>
      </c>
      <c r="B517" s="142" t="s">
        <v>2700</v>
      </c>
      <c r="C517" s="143" t="s">
        <v>547</v>
      </c>
      <c r="D517" s="143" t="s">
        <v>1672</v>
      </c>
      <c r="E517" s="143" t="s">
        <v>1673</v>
      </c>
      <c r="F517" s="143" t="s">
        <v>1614</v>
      </c>
      <c r="G517" s="144" t="s">
        <v>1582</v>
      </c>
    </row>
    <row r="518" spans="1:7" x14ac:dyDescent="0.25">
      <c r="A518" s="153" t="s">
        <v>2701</v>
      </c>
      <c r="B518" s="154" t="s">
        <v>2702</v>
      </c>
      <c r="C518" s="155" t="s">
        <v>1143</v>
      </c>
      <c r="D518" s="155" t="s">
        <v>2011</v>
      </c>
      <c r="E518" s="155" t="s">
        <v>2012</v>
      </c>
      <c r="F518" s="155" t="s">
        <v>1645</v>
      </c>
      <c r="G518" s="156" t="s">
        <v>1576</v>
      </c>
    </row>
    <row r="519" spans="1:7" x14ac:dyDescent="0.25">
      <c r="A519" s="141" t="s">
        <v>2703</v>
      </c>
      <c r="B519" s="142" t="s">
        <v>2704</v>
      </c>
      <c r="C519" s="143" t="s">
        <v>605</v>
      </c>
      <c r="D519" s="143" t="s">
        <v>1672</v>
      </c>
      <c r="E519" s="143" t="s">
        <v>1673</v>
      </c>
      <c r="F519" s="143" t="s">
        <v>1614</v>
      </c>
      <c r="G519" s="144" t="s">
        <v>1615</v>
      </c>
    </row>
    <row r="520" spans="1:7" x14ac:dyDescent="0.25">
      <c r="A520" s="153" t="s">
        <v>2705</v>
      </c>
      <c r="B520" s="154" t="s">
        <v>2706</v>
      </c>
      <c r="C520" s="155" t="s">
        <v>951</v>
      </c>
      <c r="D520" s="155" t="s">
        <v>1959</v>
      </c>
      <c r="E520" s="155" t="s">
        <v>1718</v>
      </c>
      <c r="F520" s="155" t="s">
        <v>1581</v>
      </c>
      <c r="G520" s="156" t="s">
        <v>1576</v>
      </c>
    </row>
    <row r="521" spans="1:7" x14ac:dyDescent="0.25">
      <c r="A521" s="141" t="s">
        <v>2707</v>
      </c>
      <c r="B521" s="142" t="s">
        <v>2708</v>
      </c>
      <c r="C521" s="143" t="s">
        <v>223</v>
      </c>
      <c r="D521" s="143" t="s">
        <v>1627</v>
      </c>
      <c r="E521" s="143" t="s">
        <v>1628</v>
      </c>
      <c r="F521" s="143" t="s">
        <v>1560</v>
      </c>
      <c r="G521" s="144" t="s">
        <v>1576</v>
      </c>
    </row>
    <row r="522" spans="1:7" x14ac:dyDescent="0.25">
      <c r="A522" s="153" t="s">
        <v>2709</v>
      </c>
      <c r="B522" s="154" t="s">
        <v>2710</v>
      </c>
      <c r="C522" s="155" t="s">
        <v>659</v>
      </c>
      <c r="D522" s="155" t="s">
        <v>1683</v>
      </c>
      <c r="E522" s="155" t="s">
        <v>1586</v>
      </c>
      <c r="F522" s="155" t="s">
        <v>1575</v>
      </c>
      <c r="G522" s="156" t="s">
        <v>1576</v>
      </c>
    </row>
    <row r="523" spans="1:7" x14ac:dyDescent="0.25">
      <c r="A523" s="141" t="s">
        <v>2711</v>
      </c>
      <c r="B523" s="142" t="s">
        <v>2712</v>
      </c>
      <c r="C523" s="143" t="s">
        <v>513</v>
      </c>
      <c r="D523" s="143" t="s">
        <v>1754</v>
      </c>
      <c r="E523" s="143" t="s">
        <v>1755</v>
      </c>
      <c r="F523" s="143" t="s">
        <v>1587</v>
      </c>
      <c r="G523" s="144" t="s">
        <v>1576</v>
      </c>
    </row>
    <row r="524" spans="1:7" x14ac:dyDescent="0.25">
      <c r="A524" s="153" t="s">
        <v>2713</v>
      </c>
      <c r="B524" s="154" t="s">
        <v>2714</v>
      </c>
      <c r="C524" s="155" t="s">
        <v>1315</v>
      </c>
      <c r="D524" s="155" t="s">
        <v>1633</v>
      </c>
      <c r="E524" s="155" t="s">
        <v>1634</v>
      </c>
      <c r="F524" s="155" t="s">
        <v>1633</v>
      </c>
      <c r="G524" s="156" t="s">
        <v>1615</v>
      </c>
    </row>
    <row r="525" spans="1:7" x14ac:dyDescent="0.25">
      <c r="A525" s="141" t="s">
        <v>2715</v>
      </c>
      <c r="B525" s="142" t="s">
        <v>2716</v>
      </c>
      <c r="C525" s="143" t="s">
        <v>1317</v>
      </c>
      <c r="D525" s="143" t="s">
        <v>1633</v>
      </c>
      <c r="E525" s="143" t="s">
        <v>1634</v>
      </c>
      <c r="F525" s="143" t="s">
        <v>1633</v>
      </c>
      <c r="G525" s="144" t="s">
        <v>1615</v>
      </c>
    </row>
    <row r="526" spans="1:7" x14ac:dyDescent="0.25">
      <c r="A526" s="153" t="s">
        <v>2717</v>
      </c>
      <c r="B526" s="154" t="s">
        <v>2718</v>
      </c>
      <c r="C526" s="155" t="s">
        <v>1025</v>
      </c>
      <c r="D526" s="155" t="s">
        <v>1612</v>
      </c>
      <c r="E526" s="155" t="s">
        <v>1613</v>
      </c>
      <c r="F526" s="155" t="s">
        <v>1614</v>
      </c>
      <c r="G526" s="156" t="s">
        <v>1576</v>
      </c>
    </row>
    <row r="527" spans="1:7" x14ac:dyDescent="0.25">
      <c r="A527" s="141" t="s">
        <v>2719</v>
      </c>
      <c r="B527" s="142" t="s">
        <v>2720</v>
      </c>
      <c r="C527" s="143" t="s">
        <v>429</v>
      </c>
      <c r="D527" s="143" t="s">
        <v>1596</v>
      </c>
      <c r="E527" s="143" t="s">
        <v>1565</v>
      </c>
      <c r="F527" s="143" t="s">
        <v>1597</v>
      </c>
      <c r="G527" s="144" t="s">
        <v>1576</v>
      </c>
    </row>
    <row r="528" spans="1:7" x14ac:dyDescent="0.25">
      <c r="A528" s="153" t="s">
        <v>2721</v>
      </c>
      <c r="B528" s="154" t="s">
        <v>2722</v>
      </c>
      <c r="C528" s="155" t="s">
        <v>1055</v>
      </c>
      <c r="D528" s="155" t="s">
        <v>1612</v>
      </c>
      <c r="E528" s="155" t="s">
        <v>1613</v>
      </c>
      <c r="F528" s="155" t="s">
        <v>1614</v>
      </c>
      <c r="G528" s="156" t="s">
        <v>1615</v>
      </c>
    </row>
    <row r="529" spans="1:7" x14ac:dyDescent="0.25">
      <c r="A529" s="141" t="s">
        <v>2723</v>
      </c>
      <c r="B529" s="142" t="s">
        <v>2724</v>
      </c>
      <c r="C529" s="143" t="s">
        <v>2725</v>
      </c>
      <c r="D529" s="143" t="s">
        <v>1623</v>
      </c>
      <c r="E529" s="143" t="s">
        <v>1624</v>
      </c>
      <c r="F529" s="143" t="s">
        <v>1566</v>
      </c>
      <c r="G529" s="144" t="s">
        <v>1561</v>
      </c>
    </row>
    <row r="530" spans="1:7" x14ac:dyDescent="0.25">
      <c r="A530" s="153" t="s">
        <v>2726</v>
      </c>
      <c r="B530" s="154" t="s">
        <v>2727</v>
      </c>
      <c r="C530" s="155" t="s">
        <v>347</v>
      </c>
      <c r="D530" s="155" t="s">
        <v>1776</v>
      </c>
      <c r="E530" s="155" t="s">
        <v>1777</v>
      </c>
      <c r="F530" s="155" t="s">
        <v>1597</v>
      </c>
      <c r="G530" s="156" t="s">
        <v>1561</v>
      </c>
    </row>
    <row r="531" spans="1:7" x14ac:dyDescent="0.25">
      <c r="A531" s="141" t="s">
        <v>2728</v>
      </c>
      <c r="B531" s="142" t="s">
        <v>2729</v>
      </c>
      <c r="C531" s="143" t="s">
        <v>95</v>
      </c>
      <c r="D531" s="143" t="s">
        <v>1603</v>
      </c>
      <c r="E531" s="143" t="s">
        <v>1604</v>
      </c>
      <c r="F531" s="143" t="s">
        <v>1575</v>
      </c>
      <c r="G531" s="144" t="s">
        <v>1561</v>
      </c>
    </row>
    <row r="532" spans="1:7" x14ac:dyDescent="0.25">
      <c r="A532" s="153" t="s">
        <v>2730</v>
      </c>
      <c r="B532" s="154" t="s">
        <v>2731</v>
      </c>
      <c r="C532" s="155" t="s">
        <v>1227</v>
      </c>
      <c r="D532" s="155" t="s">
        <v>1637</v>
      </c>
      <c r="E532" s="155" t="s">
        <v>1638</v>
      </c>
      <c r="F532" s="155" t="s">
        <v>1581</v>
      </c>
      <c r="G532" s="156" t="s">
        <v>1576</v>
      </c>
    </row>
    <row r="533" spans="1:7" x14ac:dyDescent="0.25">
      <c r="A533" s="141" t="s">
        <v>2732</v>
      </c>
      <c r="B533" s="142" t="s">
        <v>2733</v>
      </c>
      <c r="C533" s="143" t="s">
        <v>339</v>
      </c>
      <c r="D533" s="143" t="s">
        <v>1776</v>
      </c>
      <c r="E533" s="143" t="s">
        <v>1777</v>
      </c>
      <c r="F533" s="143" t="s">
        <v>1597</v>
      </c>
      <c r="G533" s="144" t="s">
        <v>1561</v>
      </c>
    </row>
    <row r="534" spans="1:7" x14ac:dyDescent="0.25">
      <c r="A534" s="153" t="s">
        <v>2734</v>
      </c>
      <c r="B534" s="154" t="s">
        <v>2735</v>
      </c>
      <c r="C534" s="155" t="s">
        <v>807</v>
      </c>
      <c r="D534" s="155" t="s">
        <v>1607</v>
      </c>
      <c r="E534" s="155" t="s">
        <v>1608</v>
      </c>
      <c r="F534" s="155" t="s">
        <v>1609</v>
      </c>
      <c r="G534" s="156" t="s">
        <v>1561</v>
      </c>
    </row>
    <row r="535" spans="1:7" x14ac:dyDescent="0.25">
      <c r="A535" s="141" t="s">
        <v>2736</v>
      </c>
      <c r="B535" s="142" t="s">
        <v>2737</v>
      </c>
      <c r="C535" s="143" t="s">
        <v>185</v>
      </c>
      <c r="D535" s="143" t="s">
        <v>1655</v>
      </c>
      <c r="E535" s="143" t="s">
        <v>1656</v>
      </c>
      <c r="F535" s="143" t="s">
        <v>1597</v>
      </c>
      <c r="G535" s="144" t="s">
        <v>1576</v>
      </c>
    </row>
    <row r="536" spans="1:7" x14ac:dyDescent="0.25">
      <c r="A536" s="153" t="s">
        <v>2738</v>
      </c>
      <c r="B536" s="154" t="s">
        <v>2739</v>
      </c>
      <c r="C536" s="155" t="s">
        <v>341</v>
      </c>
      <c r="D536" s="155" t="s">
        <v>1776</v>
      </c>
      <c r="E536" s="155" t="s">
        <v>1777</v>
      </c>
      <c r="F536" s="155" t="s">
        <v>1597</v>
      </c>
      <c r="G536" s="156" t="s">
        <v>1576</v>
      </c>
    </row>
    <row r="537" spans="1:7" x14ac:dyDescent="0.25">
      <c r="A537" s="141" t="s">
        <v>2740</v>
      </c>
      <c r="B537" s="142" t="s">
        <v>2741</v>
      </c>
      <c r="C537" s="143" t="s">
        <v>937</v>
      </c>
      <c r="D537" s="143" t="s">
        <v>1680</v>
      </c>
      <c r="E537" s="143" t="s">
        <v>1638</v>
      </c>
      <c r="F537" s="143" t="s">
        <v>1581</v>
      </c>
      <c r="G537" s="144" t="s">
        <v>1576</v>
      </c>
    </row>
    <row r="538" spans="1:7" x14ac:dyDescent="0.25">
      <c r="A538" s="153" t="s">
        <v>2742</v>
      </c>
      <c r="B538" s="154" t="s">
        <v>2743</v>
      </c>
      <c r="C538" s="155" t="s">
        <v>1187</v>
      </c>
      <c r="D538" s="155" t="s">
        <v>2018</v>
      </c>
      <c r="E538" s="155" t="s">
        <v>2019</v>
      </c>
      <c r="F538" s="155" t="s">
        <v>1645</v>
      </c>
      <c r="G538" s="156" t="s">
        <v>1576</v>
      </c>
    </row>
    <row r="539" spans="1:7" x14ac:dyDescent="0.25">
      <c r="A539" s="141" t="s">
        <v>2744</v>
      </c>
      <c r="B539" s="142" t="s">
        <v>2745</v>
      </c>
      <c r="C539" s="143" t="s">
        <v>675</v>
      </c>
      <c r="D539" s="143" t="s">
        <v>1564</v>
      </c>
      <c r="E539" s="143" t="s">
        <v>1769</v>
      </c>
      <c r="F539" s="143" t="s">
        <v>1566</v>
      </c>
      <c r="G539" s="144" t="s">
        <v>1576</v>
      </c>
    </row>
    <row r="540" spans="1:7" x14ac:dyDescent="0.25">
      <c r="A540" s="153" t="s">
        <v>2746</v>
      </c>
      <c r="B540" s="154" t="s">
        <v>2747</v>
      </c>
      <c r="C540" s="155" t="s">
        <v>1081</v>
      </c>
      <c r="D540" s="155" t="s">
        <v>1612</v>
      </c>
      <c r="E540" s="155" t="s">
        <v>1613</v>
      </c>
      <c r="F540" s="155" t="s">
        <v>1614</v>
      </c>
      <c r="G540" s="156" t="s">
        <v>1576</v>
      </c>
    </row>
    <row r="541" spans="1:7" x14ac:dyDescent="0.25">
      <c r="A541" s="141" t="s">
        <v>2748</v>
      </c>
      <c r="B541" s="142" t="s">
        <v>2749</v>
      </c>
      <c r="C541" s="143" t="s">
        <v>1323</v>
      </c>
      <c r="D541" s="143" t="s">
        <v>1633</v>
      </c>
      <c r="E541" s="143" t="s">
        <v>1634</v>
      </c>
      <c r="F541" s="143" t="s">
        <v>1633</v>
      </c>
      <c r="G541" s="144" t="s">
        <v>1615</v>
      </c>
    </row>
    <row r="542" spans="1:7" x14ac:dyDescent="0.25">
      <c r="A542" s="153" t="s">
        <v>2750</v>
      </c>
      <c r="B542" s="154" t="s">
        <v>2751</v>
      </c>
      <c r="C542" s="155" t="s">
        <v>949</v>
      </c>
      <c r="D542" s="155" t="s">
        <v>1959</v>
      </c>
      <c r="E542" s="155" t="s">
        <v>1718</v>
      </c>
      <c r="F542" s="155" t="s">
        <v>1581</v>
      </c>
      <c r="G542" s="156" t="s">
        <v>1576</v>
      </c>
    </row>
    <row r="543" spans="1:7" x14ac:dyDescent="0.25">
      <c r="A543" s="141" t="s">
        <v>2752</v>
      </c>
      <c r="B543" s="142" t="s">
        <v>2753</v>
      </c>
      <c r="C543" s="143" t="s">
        <v>953</v>
      </c>
      <c r="D543" s="143" t="s">
        <v>1959</v>
      </c>
      <c r="E543" s="143" t="s">
        <v>1718</v>
      </c>
      <c r="F543" s="143" t="s">
        <v>1581</v>
      </c>
      <c r="G543" s="144" t="s">
        <v>1582</v>
      </c>
    </row>
    <row r="544" spans="1:7" x14ac:dyDescent="0.25">
      <c r="A544" s="153" t="s">
        <v>2754</v>
      </c>
      <c r="B544" s="154" t="s">
        <v>2755</v>
      </c>
      <c r="C544" s="155" t="s">
        <v>817</v>
      </c>
      <c r="D544" s="155" t="s">
        <v>1868</v>
      </c>
      <c r="E544" s="155" t="s">
        <v>1628</v>
      </c>
      <c r="F544" s="155" t="s">
        <v>1566</v>
      </c>
      <c r="G544" s="156" t="s">
        <v>1561</v>
      </c>
    </row>
    <row r="545" spans="1:7" x14ac:dyDescent="0.25">
      <c r="A545" s="141" t="s">
        <v>2756</v>
      </c>
      <c r="B545" s="142" t="s">
        <v>2757</v>
      </c>
      <c r="C545" s="143" t="s">
        <v>865</v>
      </c>
      <c r="D545" s="143" t="s">
        <v>1659</v>
      </c>
      <c r="E545" s="143" t="s">
        <v>1660</v>
      </c>
      <c r="F545" s="143" t="s">
        <v>1581</v>
      </c>
      <c r="G545" s="144" t="s">
        <v>1576</v>
      </c>
    </row>
    <row r="546" spans="1:7" x14ac:dyDescent="0.25">
      <c r="A546" s="153" t="s">
        <v>2758</v>
      </c>
      <c r="B546" s="154" t="s">
        <v>2759</v>
      </c>
      <c r="C546" s="155" t="s">
        <v>963</v>
      </c>
      <c r="D546" s="155" t="s">
        <v>1899</v>
      </c>
      <c r="E546" s="155" t="s">
        <v>1718</v>
      </c>
      <c r="F546" s="155" t="s">
        <v>1566</v>
      </c>
      <c r="G546" s="156" t="s">
        <v>1576</v>
      </c>
    </row>
    <row r="547" spans="1:7" x14ac:dyDescent="0.25">
      <c r="A547" s="141" t="s">
        <v>2760</v>
      </c>
      <c r="B547" s="142" t="s">
        <v>2761</v>
      </c>
      <c r="C547" s="143" t="s">
        <v>327</v>
      </c>
      <c r="D547" s="143" t="s">
        <v>1736</v>
      </c>
      <c r="E547" s="143" t="s">
        <v>1656</v>
      </c>
      <c r="F547" s="143" t="s">
        <v>1597</v>
      </c>
      <c r="G547" s="144" t="s">
        <v>1576</v>
      </c>
    </row>
    <row r="548" spans="1:7" x14ac:dyDescent="0.25">
      <c r="A548" s="153" t="s">
        <v>2762</v>
      </c>
      <c r="B548" s="154" t="s">
        <v>2763</v>
      </c>
      <c r="C548" s="155" t="s">
        <v>935</v>
      </c>
      <c r="D548" s="155" t="s">
        <v>1680</v>
      </c>
      <c r="E548" s="155" t="s">
        <v>1638</v>
      </c>
      <c r="F548" s="155" t="s">
        <v>1581</v>
      </c>
      <c r="G548" s="156" t="s">
        <v>1576</v>
      </c>
    </row>
    <row r="549" spans="1:7" x14ac:dyDescent="0.25">
      <c r="A549" s="141" t="s">
        <v>2764</v>
      </c>
      <c r="B549" s="142" t="s">
        <v>2765</v>
      </c>
      <c r="C549" s="143" t="s">
        <v>45</v>
      </c>
      <c r="D549" s="143" t="s">
        <v>1600</v>
      </c>
      <c r="E549" s="143" t="s">
        <v>1604</v>
      </c>
      <c r="F549" s="143" t="s">
        <v>1575</v>
      </c>
      <c r="G549" s="144" t="s">
        <v>1561</v>
      </c>
    </row>
    <row r="550" spans="1:7" x14ac:dyDescent="0.25">
      <c r="A550" s="153" t="s">
        <v>2766</v>
      </c>
      <c r="B550" s="154" t="s">
        <v>2767</v>
      </c>
      <c r="C550" s="155" t="s">
        <v>945</v>
      </c>
      <c r="D550" s="155" t="s">
        <v>1959</v>
      </c>
      <c r="E550" s="155" t="s">
        <v>1718</v>
      </c>
      <c r="F550" s="155" t="s">
        <v>1581</v>
      </c>
      <c r="G550" s="156" t="s">
        <v>1576</v>
      </c>
    </row>
    <row r="551" spans="1:7" x14ac:dyDescent="0.25">
      <c r="A551" s="141" t="s">
        <v>2768</v>
      </c>
      <c r="B551" s="142" t="s">
        <v>2769</v>
      </c>
      <c r="C551" s="143" t="s">
        <v>543</v>
      </c>
      <c r="D551" s="143" t="s">
        <v>1672</v>
      </c>
      <c r="E551" s="143" t="s">
        <v>1673</v>
      </c>
      <c r="F551" s="143" t="s">
        <v>1614</v>
      </c>
      <c r="G551" s="144" t="s">
        <v>1615</v>
      </c>
    </row>
    <row r="552" spans="1:7" x14ac:dyDescent="0.25">
      <c r="A552" s="153" t="s">
        <v>2770</v>
      </c>
      <c r="B552" s="154" t="s">
        <v>2771</v>
      </c>
      <c r="C552" s="155" t="s">
        <v>975</v>
      </c>
      <c r="D552" s="155" t="s">
        <v>2696</v>
      </c>
      <c r="E552" s="155" t="s">
        <v>1804</v>
      </c>
      <c r="F552" s="155" t="s">
        <v>1587</v>
      </c>
      <c r="G552" s="156" t="s">
        <v>1576</v>
      </c>
    </row>
    <row r="553" spans="1:7" x14ac:dyDescent="0.25">
      <c r="A553" s="141" t="s">
        <v>2772</v>
      </c>
      <c r="B553" s="142" t="s">
        <v>2773</v>
      </c>
      <c r="C553" s="143" t="s">
        <v>595</v>
      </c>
      <c r="D553" s="143" t="s">
        <v>1672</v>
      </c>
      <c r="E553" s="143" t="s">
        <v>1673</v>
      </c>
      <c r="F553" s="143" t="s">
        <v>1614</v>
      </c>
      <c r="G553" s="144" t="s">
        <v>1576</v>
      </c>
    </row>
    <row r="554" spans="1:7" x14ac:dyDescent="0.25">
      <c r="A554" s="153" t="s">
        <v>2774</v>
      </c>
      <c r="B554" s="154" t="s">
        <v>2775</v>
      </c>
      <c r="C554" s="155" t="s">
        <v>965</v>
      </c>
      <c r="D554" s="155" t="s">
        <v>1899</v>
      </c>
      <c r="E554" s="155" t="s">
        <v>1718</v>
      </c>
      <c r="F554" s="155" t="s">
        <v>1566</v>
      </c>
      <c r="G554" s="156" t="s">
        <v>1561</v>
      </c>
    </row>
    <row r="555" spans="1:7" x14ac:dyDescent="0.25">
      <c r="A555" s="141" t="s">
        <v>2776</v>
      </c>
      <c r="B555" s="142" t="s">
        <v>2777</v>
      </c>
      <c r="C555" s="143" t="s">
        <v>1101</v>
      </c>
      <c r="D555" s="143" t="s">
        <v>1612</v>
      </c>
      <c r="E555" s="143" t="s">
        <v>1613</v>
      </c>
      <c r="F555" s="143" t="s">
        <v>1614</v>
      </c>
      <c r="G555" s="144" t="s">
        <v>1615</v>
      </c>
    </row>
    <row r="556" spans="1:7" x14ac:dyDescent="0.25">
      <c r="A556" s="153" t="s">
        <v>2778</v>
      </c>
      <c r="B556" s="154" t="s">
        <v>2779</v>
      </c>
      <c r="C556" s="155" t="s">
        <v>921</v>
      </c>
      <c r="D556" s="155" t="s">
        <v>1680</v>
      </c>
      <c r="E556" s="155" t="s">
        <v>1718</v>
      </c>
      <c r="F556" s="155" t="s">
        <v>1581</v>
      </c>
      <c r="G556" s="156" t="s">
        <v>1576</v>
      </c>
    </row>
    <row r="557" spans="1:7" x14ac:dyDescent="0.25">
      <c r="A557" s="141" t="s">
        <v>2780</v>
      </c>
      <c r="B557" s="142" t="s">
        <v>2781</v>
      </c>
      <c r="C557" s="143" t="s">
        <v>169</v>
      </c>
      <c r="D557" s="143" t="s">
        <v>1569</v>
      </c>
      <c r="E557" s="143" t="s">
        <v>1570</v>
      </c>
      <c r="F557" s="143" t="s">
        <v>1560</v>
      </c>
      <c r="G557" s="144" t="s">
        <v>1561</v>
      </c>
    </row>
    <row r="558" spans="1:7" x14ac:dyDescent="0.25">
      <c r="A558" s="153" t="s">
        <v>2782</v>
      </c>
      <c r="B558" s="154" t="s">
        <v>2783</v>
      </c>
      <c r="C558" s="155" t="s">
        <v>145</v>
      </c>
      <c r="D558" s="155" t="s">
        <v>1712</v>
      </c>
      <c r="E558" s="155" t="s">
        <v>1713</v>
      </c>
      <c r="F558" s="155" t="s">
        <v>1575</v>
      </c>
      <c r="G558" s="156" t="s">
        <v>1561</v>
      </c>
    </row>
    <row r="559" spans="1:7" x14ac:dyDescent="0.25">
      <c r="A559" s="141" t="s">
        <v>2784</v>
      </c>
      <c r="B559" s="142" t="s">
        <v>2785</v>
      </c>
      <c r="C559" s="143" t="s">
        <v>683</v>
      </c>
      <c r="D559" s="143" t="s">
        <v>1564</v>
      </c>
      <c r="E559" s="143" t="s">
        <v>1796</v>
      </c>
      <c r="F559" s="143" t="s">
        <v>1566</v>
      </c>
      <c r="G559" s="144" t="s">
        <v>1576</v>
      </c>
    </row>
    <row r="560" spans="1:7" x14ac:dyDescent="0.25">
      <c r="A560" s="153" t="s">
        <v>2786</v>
      </c>
      <c r="B560" s="154" t="s">
        <v>2787</v>
      </c>
      <c r="C560" s="155" t="s">
        <v>1097</v>
      </c>
      <c r="D560" s="155" t="s">
        <v>1612</v>
      </c>
      <c r="E560" s="155" t="s">
        <v>1613</v>
      </c>
      <c r="F560" s="155" t="s">
        <v>1614</v>
      </c>
      <c r="G560" s="156" t="s">
        <v>1615</v>
      </c>
    </row>
    <row r="561" spans="1:7" x14ac:dyDescent="0.25">
      <c r="A561" s="141" t="s">
        <v>2788</v>
      </c>
      <c r="B561" s="142" t="s">
        <v>2789</v>
      </c>
      <c r="C561" s="143" t="s">
        <v>225</v>
      </c>
      <c r="D561" s="143" t="s">
        <v>1627</v>
      </c>
      <c r="E561" s="143" t="s">
        <v>1570</v>
      </c>
      <c r="F561" s="143" t="s">
        <v>1560</v>
      </c>
      <c r="G561" s="144" t="s">
        <v>1561</v>
      </c>
    </row>
    <row r="562" spans="1:7" x14ac:dyDescent="0.25">
      <c r="A562" s="153" t="s">
        <v>2790</v>
      </c>
      <c r="B562" s="154" t="s">
        <v>2791</v>
      </c>
      <c r="C562" s="155" t="s">
        <v>131</v>
      </c>
      <c r="D562" s="155" t="s">
        <v>1712</v>
      </c>
      <c r="E562" s="155" t="s">
        <v>1713</v>
      </c>
      <c r="F562" s="155" t="s">
        <v>1575</v>
      </c>
      <c r="G562" s="156" t="s">
        <v>1561</v>
      </c>
    </row>
    <row r="563" spans="1:7" x14ac:dyDescent="0.25">
      <c r="A563" s="141" t="s">
        <v>2792</v>
      </c>
      <c r="B563" s="142" t="s">
        <v>2793</v>
      </c>
      <c r="C563" s="143" t="s">
        <v>725</v>
      </c>
      <c r="D563" s="143" t="s">
        <v>1676</v>
      </c>
      <c r="E563" s="143" t="s">
        <v>1652</v>
      </c>
      <c r="F563" s="143" t="s">
        <v>1609</v>
      </c>
      <c r="G563" s="144" t="s">
        <v>1615</v>
      </c>
    </row>
    <row r="564" spans="1:7" x14ac:dyDescent="0.25">
      <c r="A564" s="153" t="s">
        <v>2794</v>
      </c>
      <c r="B564" s="154" t="s">
        <v>2795</v>
      </c>
      <c r="C564" s="155" t="s">
        <v>1103</v>
      </c>
      <c r="D564" s="155" t="s">
        <v>1612</v>
      </c>
      <c r="E564" s="155" t="s">
        <v>1620</v>
      </c>
      <c r="F564" s="155" t="s">
        <v>1614</v>
      </c>
      <c r="G564" s="156" t="s">
        <v>1615</v>
      </c>
    </row>
    <row r="565" spans="1:7" x14ac:dyDescent="0.25">
      <c r="A565" s="141" t="s">
        <v>2796</v>
      </c>
      <c r="B565" s="142" t="s">
        <v>2797</v>
      </c>
      <c r="C565" s="143" t="s">
        <v>1247</v>
      </c>
      <c r="D565" s="143" t="s">
        <v>1894</v>
      </c>
      <c r="E565" s="143" t="s">
        <v>1804</v>
      </c>
      <c r="F565" s="143" t="s">
        <v>1587</v>
      </c>
      <c r="G565" s="144" t="s">
        <v>1561</v>
      </c>
    </row>
    <row r="566" spans="1:7" x14ac:dyDescent="0.25">
      <c r="A566" s="153" t="s">
        <v>2798</v>
      </c>
      <c r="B566" s="154" t="s">
        <v>2799</v>
      </c>
      <c r="C566" s="155" t="s">
        <v>709</v>
      </c>
      <c r="D566" s="155" t="s">
        <v>1676</v>
      </c>
      <c r="E566" s="155" t="s">
        <v>1677</v>
      </c>
      <c r="F566" s="155" t="s">
        <v>1609</v>
      </c>
      <c r="G566" s="156" t="s">
        <v>1576</v>
      </c>
    </row>
    <row r="567" spans="1:7" x14ac:dyDescent="0.25">
      <c r="A567" s="141" t="s">
        <v>2800</v>
      </c>
      <c r="B567" s="142" t="s">
        <v>2801</v>
      </c>
      <c r="C567" s="143" t="s">
        <v>1325</v>
      </c>
      <c r="D567" s="143" t="s">
        <v>1633</v>
      </c>
      <c r="E567" s="143" t="s">
        <v>1699</v>
      </c>
      <c r="F567" s="143" t="s">
        <v>1633</v>
      </c>
      <c r="G567" s="144" t="s">
        <v>1615</v>
      </c>
    </row>
    <row r="568" spans="1:7" x14ac:dyDescent="0.25">
      <c r="A568" s="153" t="s">
        <v>2802</v>
      </c>
      <c r="B568" s="154" t="s">
        <v>2803</v>
      </c>
      <c r="C568" s="155" t="s">
        <v>13</v>
      </c>
      <c r="D568" s="155" t="s">
        <v>1579</v>
      </c>
      <c r="E568" s="155" t="s">
        <v>1718</v>
      </c>
      <c r="F568" s="155" t="s">
        <v>1581</v>
      </c>
      <c r="G568" s="156" t="s">
        <v>1576</v>
      </c>
    </row>
    <row r="569" spans="1:7" x14ac:dyDescent="0.25">
      <c r="A569" s="141" t="s">
        <v>2804</v>
      </c>
      <c r="B569" s="142" t="s">
        <v>2805</v>
      </c>
      <c r="C569" s="143" t="s">
        <v>1047</v>
      </c>
      <c r="D569" s="143" t="s">
        <v>1612</v>
      </c>
      <c r="E569" s="143" t="s">
        <v>1613</v>
      </c>
      <c r="F569" s="143" t="s">
        <v>1614</v>
      </c>
      <c r="G569" s="144" t="s">
        <v>1576</v>
      </c>
    </row>
    <row r="570" spans="1:7" x14ac:dyDescent="0.25">
      <c r="A570" s="153" t="s">
        <v>2806</v>
      </c>
      <c r="B570" s="154" t="s">
        <v>2807</v>
      </c>
      <c r="C570" s="155" t="s">
        <v>933</v>
      </c>
      <c r="D570" s="155" t="s">
        <v>1680</v>
      </c>
      <c r="E570" s="155" t="s">
        <v>1638</v>
      </c>
      <c r="F570" s="155" t="s">
        <v>1581</v>
      </c>
      <c r="G570" s="156" t="s">
        <v>1576</v>
      </c>
    </row>
    <row r="571" spans="1:7" x14ac:dyDescent="0.25">
      <c r="A571" s="141" t="s">
        <v>2808</v>
      </c>
      <c r="B571" s="142" t="s">
        <v>2809</v>
      </c>
      <c r="C571" s="143" t="s">
        <v>1073</v>
      </c>
      <c r="D571" s="143" t="s">
        <v>1612</v>
      </c>
      <c r="E571" s="143" t="s">
        <v>1620</v>
      </c>
      <c r="F571" s="143" t="s">
        <v>1614</v>
      </c>
      <c r="G571" s="144" t="s">
        <v>1576</v>
      </c>
    </row>
    <row r="572" spans="1:7" x14ac:dyDescent="0.25">
      <c r="A572" s="153" t="s">
        <v>2810</v>
      </c>
      <c r="B572" s="154" t="s">
        <v>2811</v>
      </c>
      <c r="C572" s="155" t="s">
        <v>417</v>
      </c>
      <c r="D572" s="155" t="s">
        <v>1596</v>
      </c>
      <c r="E572" s="155" t="s">
        <v>1565</v>
      </c>
      <c r="F572" s="155" t="s">
        <v>1597</v>
      </c>
      <c r="G572" s="156" t="s">
        <v>1576</v>
      </c>
    </row>
    <row r="573" spans="1:7" x14ac:dyDescent="0.25">
      <c r="A573" s="141" t="s">
        <v>2812</v>
      </c>
      <c r="B573" s="142" t="s">
        <v>2813</v>
      </c>
      <c r="C573" s="143" t="s">
        <v>229</v>
      </c>
      <c r="D573" s="143" t="s">
        <v>1627</v>
      </c>
      <c r="E573" s="143" t="s">
        <v>1628</v>
      </c>
      <c r="F573" s="143" t="s">
        <v>1560</v>
      </c>
      <c r="G573" s="144" t="s">
        <v>1561</v>
      </c>
    </row>
    <row r="574" spans="1:7" x14ac:dyDescent="0.25">
      <c r="A574" s="153" t="s">
        <v>2814</v>
      </c>
      <c r="B574" s="154" t="s">
        <v>2815</v>
      </c>
      <c r="C574" s="155" t="s">
        <v>445</v>
      </c>
      <c r="D574" s="155" t="s">
        <v>1696</v>
      </c>
      <c r="E574" s="155" t="s">
        <v>1565</v>
      </c>
      <c r="F574" s="155" t="s">
        <v>1597</v>
      </c>
      <c r="G574" s="156" t="s">
        <v>1561</v>
      </c>
    </row>
    <row r="575" spans="1:7" x14ac:dyDescent="0.25">
      <c r="A575" s="141" t="s">
        <v>2816</v>
      </c>
      <c r="B575" s="142" t="s">
        <v>2817</v>
      </c>
      <c r="C575" s="143" t="s">
        <v>875</v>
      </c>
      <c r="D575" s="143" t="s">
        <v>1884</v>
      </c>
      <c r="E575" s="143" t="s">
        <v>1885</v>
      </c>
      <c r="F575" s="143" t="s">
        <v>1645</v>
      </c>
      <c r="G575" s="144" t="s">
        <v>1615</v>
      </c>
    </row>
    <row r="576" spans="1:7" x14ac:dyDescent="0.25">
      <c r="A576" s="153" t="s">
        <v>2818</v>
      </c>
      <c r="B576" s="154" t="s">
        <v>2819</v>
      </c>
      <c r="C576" s="155" t="s">
        <v>971</v>
      </c>
      <c r="D576" s="155" t="s">
        <v>2696</v>
      </c>
      <c r="E576" s="155" t="s">
        <v>1812</v>
      </c>
      <c r="F576" s="155" t="s">
        <v>1587</v>
      </c>
      <c r="G576" s="156" t="s">
        <v>1561</v>
      </c>
    </row>
    <row r="577" spans="1:7" x14ac:dyDescent="0.25">
      <c r="A577" s="141" t="s">
        <v>2820</v>
      </c>
      <c r="B577" s="142" t="s">
        <v>2821</v>
      </c>
      <c r="C577" s="143" t="s">
        <v>1115</v>
      </c>
      <c r="D577" s="143" t="s">
        <v>1612</v>
      </c>
      <c r="E577" s="143" t="s">
        <v>1613</v>
      </c>
      <c r="F577" s="143" t="s">
        <v>1614</v>
      </c>
      <c r="G577" s="144" t="s">
        <v>1615</v>
      </c>
    </row>
    <row r="578" spans="1:7" x14ac:dyDescent="0.25">
      <c r="A578" s="153" t="s">
        <v>2822</v>
      </c>
      <c r="B578" s="154" t="s">
        <v>2823</v>
      </c>
      <c r="C578" s="155" t="s">
        <v>105</v>
      </c>
      <c r="D578" s="155" t="s">
        <v>1651</v>
      </c>
      <c r="E578" s="155" t="s">
        <v>1652</v>
      </c>
      <c r="F578" s="155" t="s">
        <v>1609</v>
      </c>
      <c r="G578" s="156" t="s">
        <v>1576</v>
      </c>
    </row>
    <row r="579" spans="1:7" x14ac:dyDescent="0.25">
      <c r="A579" s="141" t="s">
        <v>2824</v>
      </c>
      <c r="B579" s="142" t="s">
        <v>2825</v>
      </c>
      <c r="C579" s="143" t="s">
        <v>1129</v>
      </c>
      <c r="D579" s="143" t="s">
        <v>1612</v>
      </c>
      <c r="E579" s="143" t="s">
        <v>1613</v>
      </c>
      <c r="F579" s="143" t="s">
        <v>1614</v>
      </c>
      <c r="G579" s="144" t="s">
        <v>1615</v>
      </c>
    </row>
    <row r="580" spans="1:7" x14ac:dyDescent="0.25">
      <c r="A580" s="153" t="s">
        <v>2826</v>
      </c>
      <c r="B580" s="154" t="s">
        <v>2827</v>
      </c>
      <c r="C580" s="155" t="s">
        <v>113</v>
      </c>
      <c r="D580" s="155" t="s">
        <v>1712</v>
      </c>
      <c r="E580" s="155" t="s">
        <v>1713</v>
      </c>
      <c r="F580" s="155" t="s">
        <v>1575</v>
      </c>
      <c r="G580" s="156" t="s">
        <v>1576</v>
      </c>
    </row>
    <row r="581" spans="1:7" x14ac:dyDescent="0.25">
      <c r="A581" s="141" t="s">
        <v>2828</v>
      </c>
      <c r="B581" s="142" t="s">
        <v>2829</v>
      </c>
      <c r="C581" s="143" t="s">
        <v>249</v>
      </c>
      <c r="D581" s="143" t="s">
        <v>1643</v>
      </c>
      <c r="E581" s="143" t="s">
        <v>1644</v>
      </c>
      <c r="F581" s="143" t="s">
        <v>1645</v>
      </c>
      <c r="G581" s="144" t="s">
        <v>1576</v>
      </c>
    </row>
    <row r="582" spans="1:7" x14ac:dyDescent="0.25">
      <c r="A582" s="153" t="s">
        <v>2830</v>
      </c>
      <c r="B582" s="154" t="s">
        <v>2831</v>
      </c>
      <c r="C582" s="155" t="s">
        <v>497</v>
      </c>
      <c r="D582" s="155" t="s">
        <v>1754</v>
      </c>
      <c r="E582" s="155" t="s">
        <v>1761</v>
      </c>
      <c r="F582" s="155" t="s">
        <v>1587</v>
      </c>
      <c r="G582" s="156" t="s">
        <v>1576</v>
      </c>
    </row>
    <row r="583" spans="1:7" x14ac:dyDescent="0.25">
      <c r="A583" s="141" t="s">
        <v>2832</v>
      </c>
      <c r="B583" s="142" t="s">
        <v>2833</v>
      </c>
      <c r="C583" s="143" t="s">
        <v>1159</v>
      </c>
      <c r="D583" s="143" t="s">
        <v>1811</v>
      </c>
      <c r="E583" s="143" t="s">
        <v>1559</v>
      </c>
      <c r="F583" s="143" t="s">
        <v>1560</v>
      </c>
      <c r="G583" s="144" t="s">
        <v>1576</v>
      </c>
    </row>
    <row r="584" spans="1:7" x14ac:dyDescent="0.25">
      <c r="A584" s="153" t="s">
        <v>2834</v>
      </c>
      <c r="B584" s="154" t="s">
        <v>2835</v>
      </c>
      <c r="C584" s="155" t="s">
        <v>1053</v>
      </c>
      <c r="D584" s="155" t="s">
        <v>1612</v>
      </c>
      <c r="E584" s="155" t="s">
        <v>1613</v>
      </c>
      <c r="F584" s="155" t="s">
        <v>1614</v>
      </c>
      <c r="G584" s="156" t="s">
        <v>1615</v>
      </c>
    </row>
    <row r="585" spans="1:7" x14ac:dyDescent="0.25">
      <c r="A585" s="141" t="s">
        <v>2836</v>
      </c>
      <c r="B585" s="142" t="s">
        <v>2837</v>
      </c>
      <c r="C585" s="143" t="s">
        <v>283</v>
      </c>
      <c r="D585" s="143" t="s">
        <v>1573</v>
      </c>
      <c r="E585" s="143" t="s">
        <v>1713</v>
      </c>
      <c r="F585" s="143" t="s">
        <v>1575</v>
      </c>
      <c r="G585" s="144" t="s">
        <v>1576</v>
      </c>
    </row>
    <row r="586" spans="1:7" x14ac:dyDescent="0.25">
      <c r="A586" s="153" t="s">
        <v>2838</v>
      </c>
      <c r="B586" s="154" t="s">
        <v>2839</v>
      </c>
      <c r="C586" s="155" t="s">
        <v>227</v>
      </c>
      <c r="D586" s="155" t="s">
        <v>1627</v>
      </c>
      <c r="E586" s="155" t="s">
        <v>1628</v>
      </c>
      <c r="F586" s="155" t="s">
        <v>1560</v>
      </c>
      <c r="G586" s="156" t="s">
        <v>1561</v>
      </c>
    </row>
    <row r="587" spans="1:7" x14ac:dyDescent="0.25">
      <c r="A587" s="141" t="s">
        <v>2840</v>
      </c>
      <c r="B587" s="142" t="s">
        <v>2841</v>
      </c>
      <c r="C587" s="143" t="s">
        <v>657</v>
      </c>
      <c r="D587" s="143" t="s">
        <v>1683</v>
      </c>
      <c r="E587" s="143" t="s">
        <v>1586</v>
      </c>
      <c r="F587" s="143" t="s">
        <v>1575</v>
      </c>
      <c r="G587" s="144" t="s">
        <v>1576</v>
      </c>
    </row>
    <row r="588" spans="1:7" x14ac:dyDescent="0.25">
      <c r="A588" s="153" t="s">
        <v>2842</v>
      </c>
      <c r="B588" s="154" t="s">
        <v>2843</v>
      </c>
      <c r="C588" s="155" t="s">
        <v>939</v>
      </c>
      <c r="D588" s="155" t="s">
        <v>1680</v>
      </c>
      <c r="E588" s="155" t="s">
        <v>1638</v>
      </c>
      <c r="F588" s="155" t="s">
        <v>1581</v>
      </c>
      <c r="G588" s="156" t="s">
        <v>1576</v>
      </c>
    </row>
    <row r="589" spans="1:7" x14ac:dyDescent="0.25">
      <c r="A589" s="141" t="s">
        <v>2844</v>
      </c>
      <c r="B589" s="142" t="s">
        <v>2845</v>
      </c>
      <c r="C589" s="143" t="s">
        <v>481</v>
      </c>
      <c r="D589" s="143" t="s">
        <v>1768</v>
      </c>
      <c r="E589" s="143" t="s">
        <v>1796</v>
      </c>
      <c r="F589" s="143" t="s">
        <v>1609</v>
      </c>
      <c r="G589" s="144" t="s">
        <v>1561</v>
      </c>
    </row>
    <row r="590" spans="1:7" x14ac:dyDescent="0.25">
      <c r="A590" s="153" t="s">
        <v>2846</v>
      </c>
      <c r="B590" s="154" t="s">
        <v>2847</v>
      </c>
      <c r="C590" s="155" t="s">
        <v>881</v>
      </c>
      <c r="D590" s="155" t="s">
        <v>1884</v>
      </c>
      <c r="E590" s="155" t="s">
        <v>1885</v>
      </c>
      <c r="F590" s="155" t="s">
        <v>1645</v>
      </c>
      <c r="G590" s="156" t="s">
        <v>1615</v>
      </c>
    </row>
    <row r="591" spans="1:7" x14ac:dyDescent="0.25">
      <c r="A591" s="141" t="s">
        <v>2848</v>
      </c>
      <c r="B591" s="142" t="s">
        <v>2849</v>
      </c>
      <c r="C591" s="143" t="s">
        <v>1149</v>
      </c>
      <c r="D591" s="143" t="s">
        <v>2011</v>
      </c>
      <c r="E591" s="143" t="s">
        <v>2012</v>
      </c>
      <c r="F591" s="143" t="s">
        <v>1645</v>
      </c>
      <c r="G591" s="144" t="s">
        <v>1576</v>
      </c>
    </row>
    <row r="592" spans="1:7" x14ac:dyDescent="0.25">
      <c r="A592" s="153" t="s">
        <v>2850</v>
      </c>
      <c r="B592" s="154" t="s">
        <v>2851</v>
      </c>
      <c r="C592" s="155" t="s">
        <v>57</v>
      </c>
      <c r="D592" s="155" t="s">
        <v>1725</v>
      </c>
      <c r="E592" s="155" t="s">
        <v>1726</v>
      </c>
      <c r="F592" s="155" t="s">
        <v>1560</v>
      </c>
      <c r="G592" s="156" t="s">
        <v>1576</v>
      </c>
    </row>
    <row r="593" spans="1:7" x14ac:dyDescent="0.25">
      <c r="A593" s="141" t="s">
        <v>2852</v>
      </c>
      <c r="B593" s="142" t="s">
        <v>2853</v>
      </c>
      <c r="C593" s="143" t="s">
        <v>265</v>
      </c>
      <c r="D593" s="143" t="s">
        <v>1573</v>
      </c>
      <c r="E593" s="143" t="s">
        <v>1574</v>
      </c>
      <c r="F593" s="143" t="s">
        <v>1575</v>
      </c>
      <c r="G593" s="144" t="s">
        <v>1576</v>
      </c>
    </row>
    <row r="594" spans="1:7" x14ac:dyDescent="0.25">
      <c r="A594" s="153" t="s">
        <v>2854</v>
      </c>
      <c r="B594" s="154" t="s">
        <v>2855</v>
      </c>
      <c r="C594" s="155" t="s">
        <v>623</v>
      </c>
      <c r="D594" s="155" t="s">
        <v>1672</v>
      </c>
      <c r="E594" s="155" t="s">
        <v>1673</v>
      </c>
      <c r="F594" s="155" t="s">
        <v>1614</v>
      </c>
      <c r="G594" s="156" t="s">
        <v>1615</v>
      </c>
    </row>
    <row r="595" spans="1:7" x14ac:dyDescent="0.25">
      <c r="A595" s="141" t="s">
        <v>2856</v>
      </c>
      <c r="B595" s="142" t="s">
        <v>2857</v>
      </c>
      <c r="C595" s="143" t="s">
        <v>727</v>
      </c>
      <c r="D595" s="143" t="s">
        <v>1676</v>
      </c>
      <c r="E595" s="143" t="s">
        <v>1580</v>
      </c>
      <c r="F595" s="143" t="s">
        <v>1609</v>
      </c>
      <c r="G595" s="144" t="s">
        <v>1780</v>
      </c>
    </row>
    <row r="596" spans="1:7" x14ac:dyDescent="0.25">
      <c r="A596" s="153" t="s">
        <v>2858</v>
      </c>
      <c r="B596" s="154" t="s">
        <v>2859</v>
      </c>
      <c r="C596" s="155" t="s">
        <v>187</v>
      </c>
      <c r="D596" s="155" t="s">
        <v>1851</v>
      </c>
      <c r="E596" s="155" t="s">
        <v>1660</v>
      </c>
      <c r="F596" s="155" t="s">
        <v>1581</v>
      </c>
      <c r="G596" s="156" t="s">
        <v>1576</v>
      </c>
    </row>
    <row r="597" spans="1:7" x14ac:dyDescent="0.25">
      <c r="A597" s="141" t="s">
        <v>2860</v>
      </c>
      <c r="B597" s="142" t="s">
        <v>2861</v>
      </c>
      <c r="C597" s="143" t="s">
        <v>425</v>
      </c>
      <c r="D597" s="143" t="s">
        <v>1596</v>
      </c>
      <c r="E597" s="143" t="s">
        <v>1565</v>
      </c>
      <c r="F597" s="143" t="s">
        <v>1597</v>
      </c>
      <c r="G597" s="144" t="s">
        <v>1576</v>
      </c>
    </row>
    <row r="598" spans="1:7" x14ac:dyDescent="0.25">
      <c r="A598" s="153" t="s">
        <v>2862</v>
      </c>
      <c r="B598" s="154" t="s">
        <v>2863</v>
      </c>
      <c r="C598" s="155" t="s">
        <v>1021</v>
      </c>
      <c r="D598" s="155" t="s">
        <v>1612</v>
      </c>
      <c r="E598" s="155" t="s">
        <v>1613</v>
      </c>
      <c r="F598" s="155" t="s">
        <v>1614</v>
      </c>
      <c r="G598" s="156" t="s">
        <v>1615</v>
      </c>
    </row>
    <row r="599" spans="1:7" x14ac:dyDescent="0.25">
      <c r="A599" s="141" t="s">
        <v>2864</v>
      </c>
      <c r="B599" s="142" t="s">
        <v>2865</v>
      </c>
      <c r="C599" s="143" t="s">
        <v>329</v>
      </c>
      <c r="D599" s="143" t="s">
        <v>1736</v>
      </c>
      <c r="E599" s="143" t="s">
        <v>1656</v>
      </c>
      <c r="F599" s="143" t="s">
        <v>1597</v>
      </c>
      <c r="G599" s="144" t="s">
        <v>1561</v>
      </c>
    </row>
    <row r="600" spans="1:7" x14ac:dyDescent="0.25">
      <c r="A600" s="153" t="s">
        <v>2866</v>
      </c>
      <c r="B600" s="154" t="s">
        <v>2867</v>
      </c>
      <c r="C600" s="155" t="s">
        <v>1161</v>
      </c>
      <c r="D600" s="155" t="s">
        <v>1811</v>
      </c>
      <c r="E600" s="155" t="s">
        <v>1726</v>
      </c>
      <c r="F600" s="155" t="s">
        <v>1560</v>
      </c>
      <c r="G600" s="156" t="s">
        <v>1561</v>
      </c>
    </row>
    <row r="601" spans="1:7" x14ac:dyDescent="0.25">
      <c r="A601" s="141" t="s">
        <v>2868</v>
      </c>
      <c r="B601" s="142" t="s">
        <v>2869</v>
      </c>
      <c r="C601" s="143" t="s">
        <v>309</v>
      </c>
      <c r="D601" s="143" t="s">
        <v>1573</v>
      </c>
      <c r="E601" s="143" t="s">
        <v>1574</v>
      </c>
      <c r="F601" s="143" t="s">
        <v>1575</v>
      </c>
      <c r="G601" s="144" t="s">
        <v>1576</v>
      </c>
    </row>
    <row r="602" spans="1:7" x14ac:dyDescent="0.25">
      <c r="A602" s="153" t="s">
        <v>2870</v>
      </c>
      <c r="B602" s="154" t="s">
        <v>2871</v>
      </c>
      <c r="C602" s="155" t="s">
        <v>411</v>
      </c>
      <c r="D602" s="155" t="s">
        <v>1841</v>
      </c>
      <c r="E602" s="155" t="s">
        <v>1565</v>
      </c>
      <c r="F602" s="155" t="s">
        <v>1566</v>
      </c>
      <c r="G602" s="156" t="s">
        <v>1615</v>
      </c>
    </row>
    <row r="603" spans="1:7" x14ac:dyDescent="0.25">
      <c r="A603" s="141" t="s">
        <v>2872</v>
      </c>
      <c r="B603" s="142" t="s">
        <v>2873</v>
      </c>
      <c r="C603" s="143" t="s">
        <v>1141</v>
      </c>
      <c r="D603" s="143" t="s">
        <v>2011</v>
      </c>
      <c r="E603" s="143" t="s">
        <v>2012</v>
      </c>
      <c r="F603" s="143" t="s">
        <v>1645</v>
      </c>
      <c r="G603" s="144" t="s">
        <v>1576</v>
      </c>
    </row>
    <row r="604" spans="1:7" x14ac:dyDescent="0.25">
      <c r="A604" s="153" t="s">
        <v>2874</v>
      </c>
      <c r="B604" s="154" t="s">
        <v>2875</v>
      </c>
      <c r="C604" s="155" t="s">
        <v>867</v>
      </c>
      <c r="D604" s="155" t="s">
        <v>1659</v>
      </c>
      <c r="E604" s="155" t="s">
        <v>1660</v>
      </c>
      <c r="F604" s="155" t="s">
        <v>1581</v>
      </c>
      <c r="G604" s="156" t="s">
        <v>1582</v>
      </c>
    </row>
    <row r="605" spans="1:7" x14ac:dyDescent="0.25">
      <c r="A605" s="141" t="s">
        <v>2876</v>
      </c>
      <c r="B605" s="142" t="s">
        <v>2877</v>
      </c>
      <c r="C605" s="143" t="s">
        <v>1173</v>
      </c>
      <c r="D605" s="143" t="s">
        <v>1956</v>
      </c>
      <c r="E605" s="143" t="s">
        <v>1812</v>
      </c>
      <c r="F605" s="143" t="s">
        <v>1560</v>
      </c>
      <c r="G605" s="144" t="s">
        <v>1576</v>
      </c>
    </row>
    <row r="606" spans="1:7" x14ac:dyDescent="0.25">
      <c r="A606" s="153" t="s">
        <v>2878</v>
      </c>
      <c r="B606" s="154" t="s">
        <v>2879</v>
      </c>
      <c r="C606" s="155" t="s">
        <v>1121</v>
      </c>
      <c r="D606" s="155" t="s">
        <v>1612</v>
      </c>
      <c r="E606" s="155" t="s">
        <v>1613</v>
      </c>
      <c r="F606" s="155" t="s">
        <v>1614</v>
      </c>
      <c r="G606" s="156" t="s">
        <v>1615</v>
      </c>
    </row>
    <row r="607" spans="1:7" x14ac:dyDescent="0.25">
      <c r="A607" s="141" t="s">
        <v>2880</v>
      </c>
      <c r="B607" s="142" t="s">
        <v>2881</v>
      </c>
      <c r="C607" s="143" t="s">
        <v>1265</v>
      </c>
      <c r="D607" s="143" t="s">
        <v>1633</v>
      </c>
      <c r="E607" s="143" t="s">
        <v>1634</v>
      </c>
      <c r="F607" s="143" t="s">
        <v>1633</v>
      </c>
      <c r="G607" s="144" t="s">
        <v>1615</v>
      </c>
    </row>
    <row r="608" spans="1:7" x14ac:dyDescent="0.25">
      <c r="A608" s="153" t="s">
        <v>2882</v>
      </c>
      <c r="B608" s="154" t="s">
        <v>2883</v>
      </c>
      <c r="C608" s="155" t="s">
        <v>729</v>
      </c>
      <c r="D608" s="155" t="s">
        <v>1676</v>
      </c>
      <c r="E608" s="155" t="s">
        <v>1677</v>
      </c>
      <c r="F608" s="155" t="s">
        <v>1609</v>
      </c>
      <c r="G608" s="156" t="s">
        <v>1576</v>
      </c>
    </row>
    <row r="609" spans="1:7" x14ac:dyDescent="0.25">
      <c r="A609" s="141" t="s">
        <v>2884</v>
      </c>
      <c r="B609" s="142" t="s">
        <v>2885</v>
      </c>
      <c r="C609" s="143" t="s">
        <v>335</v>
      </c>
      <c r="D609" s="143" t="s">
        <v>1776</v>
      </c>
      <c r="E609" s="143" t="s">
        <v>1777</v>
      </c>
      <c r="F609" s="143" t="s">
        <v>1597</v>
      </c>
      <c r="G609" s="144" t="s">
        <v>1576</v>
      </c>
    </row>
    <row r="610" spans="1:7" x14ac:dyDescent="0.25">
      <c r="A610" s="153" t="s">
        <v>2886</v>
      </c>
      <c r="B610" s="154" t="s">
        <v>2887</v>
      </c>
      <c r="C610" s="155" t="s">
        <v>775</v>
      </c>
      <c r="D610" s="155" t="s">
        <v>1871</v>
      </c>
      <c r="E610" s="155" t="s">
        <v>1872</v>
      </c>
      <c r="F610" s="155" t="s">
        <v>1645</v>
      </c>
      <c r="G610" s="156" t="s">
        <v>1615</v>
      </c>
    </row>
    <row r="611" spans="1:7" x14ac:dyDescent="0.25">
      <c r="A611" s="141" t="s">
        <v>2888</v>
      </c>
      <c r="B611" s="142" t="s">
        <v>2889</v>
      </c>
      <c r="C611" s="143" t="s">
        <v>161</v>
      </c>
      <c r="D611" s="143" t="s">
        <v>1569</v>
      </c>
      <c r="E611" s="143" t="s">
        <v>1570</v>
      </c>
      <c r="F611" s="143" t="s">
        <v>1560</v>
      </c>
      <c r="G611" s="144" t="s">
        <v>1561</v>
      </c>
    </row>
    <row r="612" spans="1:7" x14ac:dyDescent="0.25">
      <c r="A612" s="153" t="s">
        <v>2890</v>
      </c>
      <c r="B612" s="154" t="s">
        <v>2891</v>
      </c>
      <c r="C612" s="155" t="s">
        <v>1269</v>
      </c>
      <c r="D612" s="155" t="s">
        <v>1633</v>
      </c>
      <c r="E612" s="155" t="s">
        <v>1634</v>
      </c>
      <c r="F612" s="155" t="s">
        <v>1633</v>
      </c>
      <c r="G612" s="156" t="s">
        <v>1576</v>
      </c>
    </row>
    <row r="613" spans="1:7" x14ac:dyDescent="0.25">
      <c r="A613" s="141" t="s">
        <v>2892</v>
      </c>
      <c r="B613" s="142" t="s">
        <v>2893</v>
      </c>
      <c r="C613" s="143" t="s">
        <v>111</v>
      </c>
      <c r="D613" s="143" t="s">
        <v>1651</v>
      </c>
      <c r="E613" s="143" t="s">
        <v>1652</v>
      </c>
      <c r="F613" s="143" t="s">
        <v>1609</v>
      </c>
      <c r="G613" s="144" t="s">
        <v>1576</v>
      </c>
    </row>
    <row r="614" spans="1:7" x14ac:dyDescent="0.25">
      <c r="A614" s="153" t="s">
        <v>2894</v>
      </c>
      <c r="B614" s="154" t="s">
        <v>2895</v>
      </c>
      <c r="C614" s="155" t="s">
        <v>535</v>
      </c>
      <c r="D614" s="155" t="s">
        <v>1672</v>
      </c>
      <c r="E614" s="155" t="s">
        <v>1673</v>
      </c>
      <c r="F614" s="155" t="s">
        <v>1614</v>
      </c>
      <c r="G614" s="156" t="s">
        <v>1576</v>
      </c>
    </row>
    <row r="615" spans="1:7" x14ac:dyDescent="0.25">
      <c r="A615" s="141" t="s">
        <v>2896</v>
      </c>
      <c r="B615" s="142" t="s">
        <v>2897</v>
      </c>
      <c r="C615" s="143" t="s">
        <v>67</v>
      </c>
      <c r="D615" s="143" t="s">
        <v>1725</v>
      </c>
      <c r="E615" s="143" t="s">
        <v>1726</v>
      </c>
      <c r="F615" s="143" t="s">
        <v>1560</v>
      </c>
      <c r="G615" s="144" t="s">
        <v>1576</v>
      </c>
    </row>
    <row r="616" spans="1:7" x14ac:dyDescent="0.25">
      <c r="A616" s="153" t="s">
        <v>2898</v>
      </c>
      <c r="B616" s="154" t="s">
        <v>2899</v>
      </c>
      <c r="C616" s="155" t="s">
        <v>687</v>
      </c>
      <c r="D616" s="155" t="s">
        <v>1564</v>
      </c>
      <c r="E616" s="155" t="s">
        <v>1769</v>
      </c>
      <c r="F616" s="155" t="s">
        <v>1566</v>
      </c>
      <c r="G616" s="156" t="s">
        <v>1582</v>
      </c>
    </row>
    <row r="617" spans="1:7" x14ac:dyDescent="0.25">
      <c r="A617" s="141" t="s">
        <v>2900</v>
      </c>
      <c r="B617" s="142" t="s">
        <v>2901</v>
      </c>
      <c r="C617" s="143" t="s">
        <v>1293</v>
      </c>
      <c r="D617" s="143" t="s">
        <v>1633</v>
      </c>
      <c r="E617" s="143" t="s">
        <v>1634</v>
      </c>
      <c r="F617" s="143" t="s">
        <v>1633</v>
      </c>
      <c r="G617" s="144" t="s">
        <v>1615</v>
      </c>
    </row>
    <row r="618" spans="1:7" x14ac:dyDescent="0.25">
      <c r="A618" s="153" t="s">
        <v>2902</v>
      </c>
      <c r="B618" s="154" t="s">
        <v>2903</v>
      </c>
      <c r="C618" s="155" t="s">
        <v>769</v>
      </c>
      <c r="D618" s="155" t="s">
        <v>1871</v>
      </c>
      <c r="E618" s="155" t="s">
        <v>1872</v>
      </c>
      <c r="F618" s="155" t="s">
        <v>1645</v>
      </c>
      <c r="G618" s="156" t="s">
        <v>1576</v>
      </c>
    </row>
    <row r="619" spans="1:7" x14ac:dyDescent="0.25">
      <c r="A619" s="141" t="s">
        <v>2904</v>
      </c>
      <c r="B619" s="142" t="s">
        <v>2905</v>
      </c>
      <c r="C619" s="143" t="s">
        <v>557</v>
      </c>
      <c r="D619" s="143" t="s">
        <v>1672</v>
      </c>
      <c r="E619" s="143" t="s">
        <v>1673</v>
      </c>
      <c r="F619" s="143" t="s">
        <v>1614</v>
      </c>
      <c r="G619" s="144" t="s">
        <v>1576</v>
      </c>
    </row>
    <row r="620" spans="1:7" x14ac:dyDescent="0.25">
      <c r="A620" s="153" t="s">
        <v>2906</v>
      </c>
      <c r="B620" s="154" t="s">
        <v>2907</v>
      </c>
      <c r="C620" s="155" t="s">
        <v>579</v>
      </c>
      <c r="D620" s="155" t="s">
        <v>1672</v>
      </c>
      <c r="E620" s="155" t="s">
        <v>1673</v>
      </c>
      <c r="F620" s="155" t="s">
        <v>1614</v>
      </c>
      <c r="G620" s="156" t="s">
        <v>1615</v>
      </c>
    </row>
    <row r="621" spans="1:7" x14ac:dyDescent="0.25">
      <c r="A621" s="141" t="s">
        <v>2908</v>
      </c>
      <c r="B621" s="142" t="s">
        <v>2909</v>
      </c>
      <c r="C621" s="143" t="s">
        <v>589</v>
      </c>
      <c r="D621" s="143" t="s">
        <v>1672</v>
      </c>
      <c r="E621" s="143" t="s">
        <v>1673</v>
      </c>
      <c r="F621" s="143" t="s">
        <v>1614</v>
      </c>
      <c r="G621" s="144" t="s">
        <v>1576</v>
      </c>
    </row>
    <row r="622" spans="1:7" x14ac:dyDescent="0.25">
      <c r="A622" s="153" t="s">
        <v>2910</v>
      </c>
      <c r="B622" s="154" t="s">
        <v>2911</v>
      </c>
      <c r="C622" s="155" t="s">
        <v>593</v>
      </c>
      <c r="D622" s="155" t="s">
        <v>1672</v>
      </c>
      <c r="E622" s="155" t="s">
        <v>1673</v>
      </c>
      <c r="F622" s="155" t="s">
        <v>1614</v>
      </c>
      <c r="G622" s="156" t="s">
        <v>1615</v>
      </c>
    </row>
    <row r="623" spans="1:7" x14ac:dyDescent="0.25">
      <c r="A623" s="141" t="s">
        <v>2912</v>
      </c>
      <c r="B623" s="142" t="s">
        <v>2913</v>
      </c>
      <c r="C623" s="143" t="s">
        <v>409</v>
      </c>
      <c r="D623" s="143" t="s">
        <v>1841</v>
      </c>
      <c r="E623" s="143" t="s">
        <v>1842</v>
      </c>
      <c r="F623" s="143" t="s">
        <v>1566</v>
      </c>
      <c r="G623" s="144" t="s">
        <v>1561</v>
      </c>
    </row>
    <row r="624" spans="1:7" x14ac:dyDescent="0.25">
      <c r="A624" s="153" t="s">
        <v>2914</v>
      </c>
      <c r="B624" s="154" t="s">
        <v>2915</v>
      </c>
      <c r="C624" s="155" t="s">
        <v>71</v>
      </c>
      <c r="D624" s="155" t="s">
        <v>1725</v>
      </c>
      <c r="E624" s="155" t="s">
        <v>1726</v>
      </c>
      <c r="F624" s="155" t="s">
        <v>1560</v>
      </c>
      <c r="G624" s="156" t="s">
        <v>1576</v>
      </c>
    </row>
    <row r="625" spans="1:7" x14ac:dyDescent="0.25">
      <c r="A625" s="141" t="s">
        <v>2916</v>
      </c>
      <c r="B625" s="142" t="s">
        <v>2917</v>
      </c>
      <c r="C625" s="143" t="s">
        <v>747</v>
      </c>
      <c r="D625" s="143" t="s">
        <v>1803</v>
      </c>
      <c r="E625" s="143" t="s">
        <v>1804</v>
      </c>
      <c r="F625" s="143" t="s">
        <v>1587</v>
      </c>
      <c r="G625" s="144" t="s">
        <v>1576</v>
      </c>
    </row>
    <row r="626" spans="1:7" x14ac:dyDescent="0.25">
      <c r="A626" s="153" t="s">
        <v>2918</v>
      </c>
      <c r="B626" s="154" t="s">
        <v>2919</v>
      </c>
      <c r="C626" s="155" t="s">
        <v>23</v>
      </c>
      <c r="D626" s="155" t="s">
        <v>1579</v>
      </c>
      <c r="E626" s="155" t="s">
        <v>1718</v>
      </c>
      <c r="F626" s="155" t="s">
        <v>1581</v>
      </c>
      <c r="G626" s="156" t="s">
        <v>1615</v>
      </c>
    </row>
    <row r="627" spans="1:7" x14ac:dyDescent="0.25">
      <c r="A627" s="141" t="s">
        <v>2920</v>
      </c>
      <c r="B627" s="142" t="s">
        <v>2921</v>
      </c>
      <c r="C627" s="143" t="s">
        <v>1189</v>
      </c>
      <c r="D627" s="143" t="s">
        <v>2018</v>
      </c>
      <c r="E627" s="143" t="s">
        <v>2019</v>
      </c>
      <c r="F627" s="143" t="s">
        <v>1645</v>
      </c>
      <c r="G627" s="144" t="s">
        <v>1576</v>
      </c>
    </row>
    <row r="628" spans="1:7" x14ac:dyDescent="0.25">
      <c r="A628" s="153" t="s">
        <v>2922</v>
      </c>
      <c r="B628" s="154" t="s">
        <v>2923</v>
      </c>
      <c r="C628" s="155" t="s">
        <v>231</v>
      </c>
      <c r="D628" s="155" t="s">
        <v>1627</v>
      </c>
      <c r="E628" s="155" t="s">
        <v>1570</v>
      </c>
      <c r="F628" s="155" t="s">
        <v>1560</v>
      </c>
      <c r="G628" s="156" t="s">
        <v>1561</v>
      </c>
    </row>
    <row r="629" spans="1:7" x14ac:dyDescent="0.25">
      <c r="A629" s="141" t="s">
        <v>2924</v>
      </c>
      <c r="B629" s="142" t="s">
        <v>2925</v>
      </c>
      <c r="C629" s="143" t="s">
        <v>577</v>
      </c>
      <c r="D629" s="143" t="s">
        <v>1672</v>
      </c>
      <c r="E629" s="143" t="s">
        <v>1673</v>
      </c>
      <c r="F629" s="143" t="s">
        <v>1614</v>
      </c>
      <c r="G629" s="144" t="s">
        <v>1615</v>
      </c>
    </row>
    <row r="630" spans="1:7" x14ac:dyDescent="0.25">
      <c r="A630" s="153" t="s">
        <v>2926</v>
      </c>
      <c r="B630" s="154" t="s">
        <v>2927</v>
      </c>
      <c r="C630" s="155" t="s">
        <v>255</v>
      </c>
      <c r="D630" s="155" t="s">
        <v>1643</v>
      </c>
      <c r="E630" s="155" t="s">
        <v>1644</v>
      </c>
      <c r="F630" s="155" t="s">
        <v>1645</v>
      </c>
      <c r="G630" s="156" t="s">
        <v>1576</v>
      </c>
    </row>
    <row r="631" spans="1:7" x14ac:dyDescent="0.25">
      <c r="A631" s="141" t="s">
        <v>2928</v>
      </c>
      <c r="B631" s="142" t="s">
        <v>2929</v>
      </c>
      <c r="C631" s="143" t="s">
        <v>1209</v>
      </c>
      <c r="D631" s="143" t="s">
        <v>1733</v>
      </c>
      <c r="E631" s="143" t="s">
        <v>1638</v>
      </c>
      <c r="F631" s="143" t="s">
        <v>1581</v>
      </c>
      <c r="G631" s="144" t="s">
        <v>1561</v>
      </c>
    </row>
    <row r="632" spans="1:7" x14ac:dyDescent="0.25">
      <c r="A632" s="153" t="s">
        <v>2930</v>
      </c>
      <c r="B632" s="154" t="s">
        <v>2931</v>
      </c>
      <c r="C632" s="155" t="s">
        <v>1343</v>
      </c>
      <c r="D632" s="155" t="s">
        <v>1648</v>
      </c>
      <c r="E632" s="155" t="s">
        <v>1593</v>
      </c>
      <c r="F632" s="155" t="s">
        <v>1587</v>
      </c>
      <c r="G632" s="156" t="s">
        <v>1576</v>
      </c>
    </row>
    <row r="633" spans="1:7" x14ac:dyDescent="0.25">
      <c r="A633" s="141" t="s">
        <v>2932</v>
      </c>
      <c r="B633" s="142" t="s">
        <v>2933</v>
      </c>
      <c r="C633" s="143" t="s">
        <v>777</v>
      </c>
      <c r="D633" s="143" t="s">
        <v>1871</v>
      </c>
      <c r="E633" s="143" t="s">
        <v>1872</v>
      </c>
      <c r="F633" s="143" t="s">
        <v>1645</v>
      </c>
      <c r="G633" s="144" t="s">
        <v>1576</v>
      </c>
    </row>
    <row r="634" spans="1:7" x14ac:dyDescent="0.25">
      <c r="A634" s="153" t="s">
        <v>2934</v>
      </c>
      <c r="B634" s="154" t="s">
        <v>2935</v>
      </c>
      <c r="C634" s="155" t="s">
        <v>749</v>
      </c>
      <c r="D634" s="155" t="s">
        <v>1871</v>
      </c>
      <c r="E634" s="155" t="s">
        <v>1872</v>
      </c>
      <c r="F634" s="155" t="s">
        <v>1645</v>
      </c>
      <c r="G634" s="156" t="s">
        <v>1576</v>
      </c>
    </row>
    <row r="635" spans="1:7" x14ac:dyDescent="0.25">
      <c r="A635" s="141" t="s">
        <v>2936</v>
      </c>
      <c r="B635" s="142" t="s">
        <v>2937</v>
      </c>
      <c r="C635" s="143" t="s">
        <v>941</v>
      </c>
      <c r="D635" s="143" t="s">
        <v>1680</v>
      </c>
      <c r="E635" s="143" t="s">
        <v>1638</v>
      </c>
      <c r="F635" s="143" t="s">
        <v>1581</v>
      </c>
      <c r="G635" s="144" t="s">
        <v>1576</v>
      </c>
    </row>
    <row r="636" spans="1:7" x14ac:dyDescent="0.25">
      <c r="A636" s="153" t="s">
        <v>2938</v>
      </c>
      <c r="B636" s="154" t="s">
        <v>2939</v>
      </c>
      <c r="C636" s="155" t="s">
        <v>977</v>
      </c>
      <c r="D636" s="155" t="s">
        <v>2696</v>
      </c>
      <c r="E636" s="155" t="s">
        <v>1804</v>
      </c>
      <c r="F636" s="155" t="s">
        <v>1587</v>
      </c>
      <c r="G636" s="156" t="s">
        <v>1561</v>
      </c>
    </row>
    <row r="637" spans="1:7" x14ac:dyDescent="0.25">
      <c r="A637" s="141" t="s">
        <v>2940</v>
      </c>
      <c r="B637" s="142" t="s">
        <v>2941</v>
      </c>
      <c r="C637" s="143" t="s">
        <v>435</v>
      </c>
      <c r="D637" s="143" t="s">
        <v>1596</v>
      </c>
      <c r="E637" s="143" t="s">
        <v>1565</v>
      </c>
      <c r="F637" s="143" t="s">
        <v>1597</v>
      </c>
      <c r="G637" s="144" t="s">
        <v>1582</v>
      </c>
    </row>
    <row r="638" spans="1:7" x14ac:dyDescent="0.25">
      <c r="A638" s="153" t="s">
        <v>2942</v>
      </c>
      <c r="B638" s="154" t="s">
        <v>2943</v>
      </c>
      <c r="C638" s="155" t="s">
        <v>681</v>
      </c>
      <c r="D638" s="155" t="s">
        <v>1564</v>
      </c>
      <c r="E638" s="155" t="s">
        <v>1769</v>
      </c>
      <c r="F638" s="155" t="s">
        <v>1566</v>
      </c>
      <c r="G638" s="156" t="s">
        <v>1576</v>
      </c>
    </row>
    <row r="639" spans="1:7" x14ac:dyDescent="0.25">
      <c r="A639" s="141" t="s">
        <v>2944</v>
      </c>
      <c r="B639" s="142" t="s">
        <v>2945</v>
      </c>
      <c r="C639" s="143" t="s">
        <v>25</v>
      </c>
      <c r="D639" s="143" t="s">
        <v>1579</v>
      </c>
      <c r="E639" s="143" t="s">
        <v>1718</v>
      </c>
      <c r="F639" s="143" t="s">
        <v>1581</v>
      </c>
      <c r="G639" s="144" t="s">
        <v>1582</v>
      </c>
    </row>
    <row r="640" spans="1:7" x14ac:dyDescent="0.25">
      <c r="A640" s="153" t="s">
        <v>2946</v>
      </c>
      <c r="B640" s="154" t="s">
        <v>2947</v>
      </c>
      <c r="C640" s="155" t="s">
        <v>969</v>
      </c>
      <c r="D640" s="155" t="s">
        <v>2547</v>
      </c>
      <c r="E640" s="155" t="s">
        <v>1559</v>
      </c>
      <c r="F640" s="155" t="s">
        <v>1560</v>
      </c>
      <c r="G640" s="156" t="s">
        <v>1576</v>
      </c>
    </row>
    <row r="641" spans="1:7" x14ac:dyDescent="0.25">
      <c r="A641" s="141" t="s">
        <v>2948</v>
      </c>
      <c r="B641" s="142" t="s">
        <v>2949</v>
      </c>
      <c r="C641" s="143" t="s">
        <v>1151</v>
      </c>
      <c r="D641" s="143" t="s">
        <v>1811</v>
      </c>
      <c r="E641" s="143" t="s">
        <v>1559</v>
      </c>
      <c r="F641" s="143" t="s">
        <v>1560</v>
      </c>
      <c r="G641" s="144" t="s">
        <v>1561</v>
      </c>
    </row>
    <row r="642" spans="1:7" x14ac:dyDescent="0.25">
      <c r="A642" s="153" t="s">
        <v>2950</v>
      </c>
      <c r="B642" s="154" t="s">
        <v>2951</v>
      </c>
      <c r="C642" s="155" t="s">
        <v>1003</v>
      </c>
      <c r="D642" s="155" t="s">
        <v>1558</v>
      </c>
      <c r="E642" s="155" t="s">
        <v>1593</v>
      </c>
      <c r="F642" s="155" t="s">
        <v>1560</v>
      </c>
      <c r="G642" s="156" t="s">
        <v>1576</v>
      </c>
    </row>
    <row r="643" spans="1:7" x14ac:dyDescent="0.25">
      <c r="A643" s="141" t="s">
        <v>2952</v>
      </c>
      <c r="B643" s="142" t="s">
        <v>2953</v>
      </c>
      <c r="C643" s="143" t="s">
        <v>1241</v>
      </c>
      <c r="D643" s="143" t="s">
        <v>1894</v>
      </c>
      <c r="E643" s="143" t="s">
        <v>1804</v>
      </c>
      <c r="F643" s="143" t="s">
        <v>1587</v>
      </c>
      <c r="G643" s="144" t="s">
        <v>1576</v>
      </c>
    </row>
    <row r="644" spans="1:7" x14ac:dyDescent="0.25">
      <c r="A644" s="153" t="s">
        <v>2954</v>
      </c>
      <c r="B644" s="154" t="s">
        <v>2955</v>
      </c>
      <c r="C644" s="155" t="s">
        <v>517</v>
      </c>
      <c r="D644" s="155" t="s">
        <v>1754</v>
      </c>
      <c r="E644" s="155" t="s">
        <v>1755</v>
      </c>
      <c r="F644" s="155" t="s">
        <v>1587</v>
      </c>
      <c r="G644" s="156" t="s">
        <v>1615</v>
      </c>
    </row>
    <row r="645" spans="1:7" x14ac:dyDescent="0.25">
      <c r="A645" s="141" t="s">
        <v>2956</v>
      </c>
      <c r="B645" s="142" t="s">
        <v>2957</v>
      </c>
      <c r="C645" s="143" t="s">
        <v>101</v>
      </c>
      <c r="D645" s="143" t="s">
        <v>1651</v>
      </c>
      <c r="E645" s="143" t="s">
        <v>1652</v>
      </c>
      <c r="F645" s="143" t="s">
        <v>1609</v>
      </c>
      <c r="G645" s="144" t="s">
        <v>1576</v>
      </c>
    </row>
    <row r="646" spans="1:7" x14ac:dyDescent="0.25">
      <c r="A646" s="153" t="s">
        <v>2958</v>
      </c>
      <c r="B646" s="154" t="s">
        <v>2959</v>
      </c>
      <c r="C646" s="155" t="s">
        <v>395</v>
      </c>
      <c r="D646" s="155" t="s">
        <v>2248</v>
      </c>
      <c r="E646" s="155" t="s">
        <v>1624</v>
      </c>
      <c r="F646" s="155" t="s">
        <v>1597</v>
      </c>
      <c r="G646" s="156" t="s">
        <v>1576</v>
      </c>
    </row>
    <row r="647" spans="1:7" x14ac:dyDescent="0.25">
      <c r="A647" s="141" t="s">
        <v>2960</v>
      </c>
      <c r="B647" s="142" t="s">
        <v>2961</v>
      </c>
      <c r="C647" s="143" t="s">
        <v>47</v>
      </c>
      <c r="D647" s="143" t="s">
        <v>1600</v>
      </c>
      <c r="E647" s="143" t="s">
        <v>1604</v>
      </c>
      <c r="F647" s="143" t="s">
        <v>1575</v>
      </c>
      <c r="G647" s="144" t="s">
        <v>1561</v>
      </c>
    </row>
    <row r="648" spans="1:7" x14ac:dyDescent="0.25">
      <c r="A648" s="153" t="s">
        <v>2962</v>
      </c>
      <c r="B648" s="154" t="s">
        <v>2963</v>
      </c>
      <c r="C648" s="155" t="s">
        <v>1007</v>
      </c>
      <c r="D648" s="155" t="s">
        <v>1612</v>
      </c>
      <c r="E648" s="155" t="s">
        <v>1620</v>
      </c>
      <c r="F648" s="155" t="s">
        <v>1614</v>
      </c>
      <c r="G648" s="156" t="s">
        <v>1576</v>
      </c>
    </row>
    <row r="649" spans="1:7" x14ac:dyDescent="0.25">
      <c r="A649" s="141" t="s">
        <v>2964</v>
      </c>
      <c r="B649" s="142" t="s">
        <v>2965</v>
      </c>
      <c r="C649" s="143" t="s">
        <v>397</v>
      </c>
      <c r="D649" s="143" t="s">
        <v>1841</v>
      </c>
      <c r="E649" s="143" t="s">
        <v>1842</v>
      </c>
      <c r="F649" s="143" t="s">
        <v>1566</v>
      </c>
      <c r="G649" s="144" t="s">
        <v>1561</v>
      </c>
    </row>
    <row r="650" spans="1:7" x14ac:dyDescent="0.25">
      <c r="A650" s="153" t="s">
        <v>2966</v>
      </c>
      <c r="B650" s="154" t="s">
        <v>2967</v>
      </c>
      <c r="C650" s="155" t="s">
        <v>695</v>
      </c>
      <c r="D650" s="155" t="s">
        <v>1676</v>
      </c>
      <c r="E650" s="155" t="s">
        <v>1677</v>
      </c>
      <c r="F650" s="155" t="s">
        <v>1609</v>
      </c>
      <c r="G650" s="156" t="s">
        <v>1576</v>
      </c>
    </row>
    <row r="651" spans="1:7" x14ac:dyDescent="0.25">
      <c r="A651" s="141" t="s">
        <v>2968</v>
      </c>
      <c r="B651" s="142" t="s">
        <v>2969</v>
      </c>
      <c r="C651" s="143" t="s">
        <v>585</v>
      </c>
      <c r="D651" s="143" t="s">
        <v>1672</v>
      </c>
      <c r="E651" s="143" t="s">
        <v>1673</v>
      </c>
      <c r="F651" s="143" t="s">
        <v>1614</v>
      </c>
      <c r="G651" s="144" t="s">
        <v>1576</v>
      </c>
    </row>
    <row r="652" spans="1:7" x14ac:dyDescent="0.25">
      <c r="A652" s="153" t="s">
        <v>2970</v>
      </c>
      <c r="B652" s="154" t="s">
        <v>2971</v>
      </c>
      <c r="C652" s="155" t="s">
        <v>493</v>
      </c>
      <c r="D652" s="155" t="s">
        <v>1754</v>
      </c>
      <c r="E652" s="155" t="s">
        <v>1755</v>
      </c>
      <c r="F652" s="155" t="s">
        <v>1587</v>
      </c>
      <c r="G652" s="156" t="s">
        <v>1576</v>
      </c>
    </row>
    <row r="653" spans="1:7" x14ac:dyDescent="0.25">
      <c r="A653" s="141" t="s">
        <v>2972</v>
      </c>
      <c r="B653" s="142" t="s">
        <v>2973</v>
      </c>
      <c r="C653" s="143" t="s">
        <v>1089</v>
      </c>
      <c r="D653" s="143" t="s">
        <v>1612</v>
      </c>
      <c r="E653" s="143" t="s">
        <v>1613</v>
      </c>
      <c r="F653" s="143" t="s">
        <v>1614</v>
      </c>
      <c r="G653" s="144" t="s">
        <v>1615</v>
      </c>
    </row>
    <row r="654" spans="1:7" x14ac:dyDescent="0.25">
      <c r="A654" s="153" t="s">
        <v>2974</v>
      </c>
      <c r="B654" s="154" t="s">
        <v>2975</v>
      </c>
      <c r="C654" s="155" t="s">
        <v>313</v>
      </c>
      <c r="D654" s="155" t="s">
        <v>1573</v>
      </c>
      <c r="E654" s="155" t="s">
        <v>1574</v>
      </c>
      <c r="F654" s="155" t="s">
        <v>1575</v>
      </c>
      <c r="G654" s="156" t="s">
        <v>1576</v>
      </c>
    </row>
    <row r="655" spans="1:7" x14ac:dyDescent="0.25">
      <c r="A655" s="141" t="s">
        <v>2976</v>
      </c>
      <c r="B655" s="142" t="s">
        <v>2977</v>
      </c>
      <c r="C655" s="143" t="s">
        <v>75</v>
      </c>
      <c r="D655" s="143" t="s">
        <v>1603</v>
      </c>
      <c r="E655" s="143" t="s">
        <v>1604</v>
      </c>
      <c r="F655" s="143" t="s">
        <v>1575</v>
      </c>
      <c r="G655" s="144" t="s">
        <v>1576</v>
      </c>
    </row>
    <row r="656" spans="1:7" x14ac:dyDescent="0.25">
      <c r="A656" s="153" t="s">
        <v>2978</v>
      </c>
      <c r="B656" s="154" t="s">
        <v>2979</v>
      </c>
      <c r="C656" s="155" t="s">
        <v>601</v>
      </c>
      <c r="D656" s="155" t="s">
        <v>1672</v>
      </c>
      <c r="E656" s="155" t="s">
        <v>1673</v>
      </c>
      <c r="F656" s="155" t="s">
        <v>1614</v>
      </c>
      <c r="G656" s="156" t="s">
        <v>1582</v>
      </c>
    </row>
    <row r="657" spans="1:7" x14ac:dyDescent="0.25">
      <c r="A657" s="141" t="s">
        <v>2980</v>
      </c>
      <c r="B657" s="142" t="s">
        <v>2981</v>
      </c>
      <c r="C657" s="143" t="s">
        <v>147</v>
      </c>
      <c r="D657" s="143" t="s">
        <v>1712</v>
      </c>
      <c r="E657" s="143" t="s">
        <v>1713</v>
      </c>
      <c r="F657" s="143" t="s">
        <v>1575</v>
      </c>
      <c r="G657" s="144" t="s">
        <v>1561</v>
      </c>
    </row>
    <row r="658" spans="1:7" x14ac:dyDescent="0.25">
      <c r="A658" s="153" t="s">
        <v>2982</v>
      </c>
      <c r="B658" s="154" t="s">
        <v>2983</v>
      </c>
      <c r="C658" s="155" t="s">
        <v>1109</v>
      </c>
      <c r="D658" s="155" t="s">
        <v>1612</v>
      </c>
      <c r="E658" s="155" t="s">
        <v>1613</v>
      </c>
      <c r="F658" s="155" t="s">
        <v>1614</v>
      </c>
      <c r="G658" s="156" t="s">
        <v>1615</v>
      </c>
    </row>
    <row r="659" spans="1:7" x14ac:dyDescent="0.25">
      <c r="A659" s="141" t="s">
        <v>2984</v>
      </c>
      <c r="B659" s="142" t="s">
        <v>2985</v>
      </c>
      <c r="C659" s="143" t="s">
        <v>707</v>
      </c>
      <c r="D659" s="143" t="s">
        <v>1676</v>
      </c>
      <c r="E659" s="143" t="s">
        <v>1677</v>
      </c>
      <c r="F659" s="143" t="s">
        <v>1609</v>
      </c>
      <c r="G659" s="144" t="s">
        <v>1576</v>
      </c>
    </row>
    <row r="660" spans="1:7" x14ac:dyDescent="0.25">
      <c r="A660" s="153" t="s">
        <v>2986</v>
      </c>
      <c r="B660" s="154" t="s">
        <v>2987</v>
      </c>
      <c r="C660" s="155" t="s">
        <v>689</v>
      </c>
      <c r="D660" s="155" t="s">
        <v>1564</v>
      </c>
      <c r="E660" s="155" t="s">
        <v>1769</v>
      </c>
      <c r="F660" s="155" t="s">
        <v>1566</v>
      </c>
      <c r="G660" s="156" t="s">
        <v>1576</v>
      </c>
    </row>
    <row r="661" spans="1:7" x14ac:dyDescent="0.25">
      <c r="A661" s="141" t="s">
        <v>2988</v>
      </c>
      <c r="B661" s="142" t="s">
        <v>2989</v>
      </c>
      <c r="C661" s="143" t="s">
        <v>2990</v>
      </c>
      <c r="D661" s="143" t="s">
        <v>1736</v>
      </c>
      <c r="E661" s="143" t="s">
        <v>1656</v>
      </c>
      <c r="F661" s="143" t="s">
        <v>1597</v>
      </c>
      <c r="G661" s="144" t="s">
        <v>1576</v>
      </c>
    </row>
    <row r="662" spans="1:7" x14ac:dyDescent="0.25">
      <c r="A662" s="153" t="s">
        <v>2991</v>
      </c>
      <c r="B662" s="154" t="s">
        <v>2992</v>
      </c>
      <c r="C662" s="155" t="s">
        <v>519</v>
      </c>
      <c r="D662" s="155" t="s">
        <v>1754</v>
      </c>
      <c r="E662" s="155" t="s">
        <v>1761</v>
      </c>
      <c r="F662" s="155" t="s">
        <v>1587</v>
      </c>
      <c r="G662" s="156" t="s">
        <v>1576</v>
      </c>
    </row>
    <row r="663" spans="1:7" x14ac:dyDescent="0.25">
      <c r="A663" s="141" t="s">
        <v>2993</v>
      </c>
      <c r="B663" s="142" t="s">
        <v>2994</v>
      </c>
      <c r="C663" s="143" t="s">
        <v>349</v>
      </c>
      <c r="D663" s="143" t="s">
        <v>1758</v>
      </c>
      <c r="E663" s="143" t="s">
        <v>1624</v>
      </c>
      <c r="F663" s="143" t="s">
        <v>1566</v>
      </c>
      <c r="G663" s="144" t="s">
        <v>1576</v>
      </c>
    </row>
    <row r="664" spans="1:7" x14ac:dyDescent="0.25">
      <c r="A664" s="153" t="s">
        <v>2995</v>
      </c>
      <c r="B664" s="154" t="s">
        <v>2996</v>
      </c>
      <c r="C664" s="155" t="s">
        <v>1327</v>
      </c>
      <c r="D664" s="155" t="s">
        <v>1633</v>
      </c>
      <c r="E664" s="155" t="s">
        <v>1634</v>
      </c>
      <c r="F664" s="155" t="s">
        <v>1633</v>
      </c>
      <c r="G664" s="156" t="s">
        <v>1576</v>
      </c>
    </row>
    <row r="665" spans="1:7" x14ac:dyDescent="0.25">
      <c r="A665" s="141" t="s">
        <v>2997</v>
      </c>
      <c r="B665" s="142" t="s">
        <v>2998</v>
      </c>
      <c r="C665" s="143" t="s">
        <v>1231</v>
      </c>
      <c r="D665" s="143" t="s">
        <v>1637</v>
      </c>
      <c r="E665" s="143" t="s">
        <v>1638</v>
      </c>
      <c r="F665" s="143" t="s">
        <v>1581</v>
      </c>
      <c r="G665" s="144" t="s">
        <v>1576</v>
      </c>
    </row>
    <row r="666" spans="1:7" x14ac:dyDescent="0.25">
      <c r="A666" s="153" t="s">
        <v>2999</v>
      </c>
      <c r="B666" s="154" t="s">
        <v>3000</v>
      </c>
      <c r="C666" s="155" t="s">
        <v>693</v>
      </c>
      <c r="D666" s="155" t="s">
        <v>1564</v>
      </c>
      <c r="E666" s="155" t="s">
        <v>1769</v>
      </c>
      <c r="F666" s="155" t="s">
        <v>1566</v>
      </c>
      <c r="G666" s="156" t="s">
        <v>1576</v>
      </c>
    </row>
    <row r="667" spans="1:7" x14ac:dyDescent="0.25">
      <c r="A667" s="141" t="s">
        <v>3001</v>
      </c>
      <c r="B667" s="142" t="s">
        <v>3002</v>
      </c>
      <c r="C667" s="143" t="s">
        <v>41</v>
      </c>
      <c r="D667" s="143" t="s">
        <v>1600</v>
      </c>
      <c r="E667" s="143" t="s">
        <v>1604</v>
      </c>
      <c r="F667" s="143" t="s">
        <v>1575</v>
      </c>
      <c r="G667" s="144" t="s">
        <v>1561</v>
      </c>
    </row>
    <row r="668" spans="1:7" x14ac:dyDescent="0.25">
      <c r="A668" s="153" t="s">
        <v>3003</v>
      </c>
      <c r="B668" s="154" t="s">
        <v>3004</v>
      </c>
      <c r="C668" s="155" t="s">
        <v>65</v>
      </c>
      <c r="D668" s="155" t="s">
        <v>1725</v>
      </c>
      <c r="E668" s="155" t="s">
        <v>1726</v>
      </c>
      <c r="F668" s="155" t="s">
        <v>1560</v>
      </c>
      <c r="G668" s="156" t="s">
        <v>1561</v>
      </c>
    </row>
    <row r="669" spans="1:7" x14ac:dyDescent="0.25">
      <c r="A669" s="141" t="s">
        <v>3005</v>
      </c>
      <c r="B669" s="142" t="s">
        <v>3006</v>
      </c>
      <c r="C669" s="143" t="s">
        <v>1041</v>
      </c>
      <c r="D669" s="143" t="s">
        <v>1612</v>
      </c>
      <c r="E669" s="143" t="s">
        <v>1613</v>
      </c>
      <c r="F669" s="143" t="s">
        <v>1614</v>
      </c>
      <c r="G669" s="144" t="s">
        <v>1582</v>
      </c>
    </row>
    <row r="670" spans="1:7" x14ac:dyDescent="0.25">
      <c r="A670" s="153" t="s">
        <v>3007</v>
      </c>
      <c r="B670" s="154" t="s">
        <v>3008</v>
      </c>
      <c r="C670" s="155" t="s">
        <v>1249</v>
      </c>
      <c r="D670" s="155" t="s">
        <v>1894</v>
      </c>
      <c r="E670" s="155" t="s">
        <v>1804</v>
      </c>
      <c r="F670" s="155" t="s">
        <v>1587</v>
      </c>
      <c r="G670" s="156" t="s">
        <v>1576</v>
      </c>
    </row>
    <row r="671" spans="1:7" x14ac:dyDescent="0.25">
      <c r="A671" s="141" t="s">
        <v>3009</v>
      </c>
      <c r="B671" s="142" t="s">
        <v>3010</v>
      </c>
      <c r="C671" s="143" t="s">
        <v>263</v>
      </c>
      <c r="D671" s="143" t="s">
        <v>1573</v>
      </c>
      <c r="E671" s="143" t="s">
        <v>1574</v>
      </c>
      <c r="F671" s="143" t="s">
        <v>1575</v>
      </c>
      <c r="G671" s="144" t="s">
        <v>1615</v>
      </c>
    </row>
    <row r="672" spans="1:7" x14ac:dyDescent="0.25">
      <c r="A672" s="153" t="s">
        <v>3011</v>
      </c>
      <c r="B672" s="154" t="s">
        <v>3012</v>
      </c>
      <c r="C672" s="155" t="s">
        <v>331</v>
      </c>
      <c r="D672" s="155" t="s">
        <v>1736</v>
      </c>
      <c r="E672" s="155" t="s">
        <v>1656</v>
      </c>
      <c r="F672" s="155" t="s">
        <v>1597</v>
      </c>
      <c r="G672" s="156" t="s">
        <v>1576</v>
      </c>
    </row>
    <row r="673" spans="1:7" x14ac:dyDescent="0.25">
      <c r="A673" s="141" t="s">
        <v>3013</v>
      </c>
      <c r="B673" s="142" t="s">
        <v>3014</v>
      </c>
      <c r="C673" s="143" t="s">
        <v>663</v>
      </c>
      <c r="D673" s="143" t="s">
        <v>1683</v>
      </c>
      <c r="E673" s="143" t="s">
        <v>1586</v>
      </c>
      <c r="F673" s="143" t="s">
        <v>1575</v>
      </c>
      <c r="G673" s="144" t="s">
        <v>1576</v>
      </c>
    </row>
    <row r="674" spans="1:7" x14ac:dyDescent="0.25">
      <c r="A674" s="153" t="s">
        <v>3015</v>
      </c>
      <c r="B674" s="154" t="s">
        <v>3016</v>
      </c>
      <c r="C674" s="155" t="s">
        <v>387</v>
      </c>
      <c r="D674" s="155" t="s">
        <v>1789</v>
      </c>
      <c r="E674" s="155" t="s">
        <v>1628</v>
      </c>
      <c r="F674" s="155" t="s">
        <v>1581</v>
      </c>
      <c r="G674" s="156" t="s">
        <v>1576</v>
      </c>
    </row>
    <row r="675" spans="1:7" x14ac:dyDescent="0.25">
      <c r="A675" s="141" t="s">
        <v>3017</v>
      </c>
      <c r="B675" s="142" t="s">
        <v>3018</v>
      </c>
      <c r="C675" s="143" t="s">
        <v>73</v>
      </c>
      <c r="D675" s="143" t="s">
        <v>1725</v>
      </c>
      <c r="E675" s="143" t="s">
        <v>1726</v>
      </c>
      <c r="F675" s="143" t="s">
        <v>1560</v>
      </c>
      <c r="G675" s="144" t="s">
        <v>1576</v>
      </c>
    </row>
    <row r="676" spans="1:7" x14ac:dyDescent="0.25">
      <c r="A676" s="153" t="s">
        <v>3019</v>
      </c>
      <c r="B676" s="154" t="s">
        <v>3020</v>
      </c>
      <c r="C676" s="155" t="s">
        <v>833</v>
      </c>
      <c r="D676" s="155" t="s">
        <v>1868</v>
      </c>
      <c r="E676" s="155" t="s">
        <v>1628</v>
      </c>
      <c r="F676" s="155" t="s">
        <v>1566</v>
      </c>
      <c r="G676" s="156" t="s">
        <v>1561</v>
      </c>
    </row>
    <row r="677" spans="1:7" x14ac:dyDescent="0.25">
      <c r="A677" s="141" t="s">
        <v>3021</v>
      </c>
      <c r="B677" s="142" t="s">
        <v>3022</v>
      </c>
      <c r="C677" s="143" t="s">
        <v>1019</v>
      </c>
      <c r="D677" s="143" t="s">
        <v>1612</v>
      </c>
      <c r="E677" s="143" t="s">
        <v>1620</v>
      </c>
      <c r="F677" s="143" t="s">
        <v>1614</v>
      </c>
      <c r="G677" s="144" t="s">
        <v>1582</v>
      </c>
    </row>
    <row r="678" spans="1:7" x14ac:dyDescent="0.25">
      <c r="A678" s="153" t="s">
        <v>3023</v>
      </c>
      <c r="B678" s="154" t="s">
        <v>3024</v>
      </c>
      <c r="C678" s="155" t="s">
        <v>857</v>
      </c>
      <c r="D678" s="155" t="s">
        <v>1659</v>
      </c>
      <c r="E678" s="155" t="s">
        <v>1660</v>
      </c>
      <c r="F678" s="155" t="s">
        <v>1581</v>
      </c>
      <c r="G678" s="156" t="s">
        <v>1576</v>
      </c>
    </row>
    <row r="679" spans="1:7" x14ac:dyDescent="0.25">
      <c r="A679" s="141" t="s">
        <v>3025</v>
      </c>
      <c r="B679" s="142" t="s">
        <v>3026</v>
      </c>
      <c r="C679" s="143" t="s">
        <v>1339</v>
      </c>
      <c r="D679" s="143" t="s">
        <v>1648</v>
      </c>
      <c r="E679" s="143" t="s">
        <v>1593</v>
      </c>
      <c r="F679" s="143" t="s">
        <v>1587</v>
      </c>
      <c r="G679" s="144" t="s">
        <v>1576</v>
      </c>
    </row>
    <row r="680" spans="1:7" x14ac:dyDescent="0.25">
      <c r="A680" s="153" t="s">
        <v>3027</v>
      </c>
      <c r="B680" s="154" t="s">
        <v>3028</v>
      </c>
      <c r="C680" s="155" t="s">
        <v>1329</v>
      </c>
      <c r="D680" s="155" t="s">
        <v>1633</v>
      </c>
      <c r="E680" s="155" t="s">
        <v>1580</v>
      </c>
      <c r="F680" s="155" t="s">
        <v>1633</v>
      </c>
      <c r="G680" s="156" t="s">
        <v>1780</v>
      </c>
    </row>
    <row r="681" spans="1:7" x14ac:dyDescent="0.25">
      <c r="A681" s="141" t="s">
        <v>3029</v>
      </c>
      <c r="B681" s="142" t="s">
        <v>3030</v>
      </c>
      <c r="C681" s="143" t="s">
        <v>463</v>
      </c>
      <c r="D681" s="143" t="s">
        <v>1665</v>
      </c>
      <c r="E681" s="143" t="s">
        <v>1593</v>
      </c>
      <c r="F681" s="143" t="s">
        <v>1587</v>
      </c>
      <c r="G681" s="144" t="s">
        <v>1576</v>
      </c>
    </row>
    <row r="682" spans="1:7" x14ac:dyDescent="0.25">
      <c r="A682" s="153" t="s">
        <v>3031</v>
      </c>
      <c r="B682" s="154" t="s">
        <v>3032</v>
      </c>
      <c r="C682" s="155" t="s">
        <v>97</v>
      </c>
      <c r="D682" s="155" t="s">
        <v>1603</v>
      </c>
      <c r="E682" s="155" t="s">
        <v>1604</v>
      </c>
      <c r="F682" s="155" t="s">
        <v>1575</v>
      </c>
      <c r="G682" s="156" t="s">
        <v>1561</v>
      </c>
    </row>
    <row r="683" spans="1:7" ht="13" thickBot="1" x14ac:dyDescent="0.3">
      <c r="A683" s="157" t="s">
        <v>3033</v>
      </c>
      <c r="B683" s="158" t="s">
        <v>3034</v>
      </c>
      <c r="C683" s="159" t="s">
        <v>1333</v>
      </c>
      <c r="D683" s="159" t="s">
        <v>1633</v>
      </c>
      <c r="E683" s="159" t="s">
        <v>1699</v>
      </c>
      <c r="F683" s="159" t="s">
        <v>1633</v>
      </c>
      <c r="G683" s="160" t="s">
        <v>1615</v>
      </c>
    </row>
  </sheetData>
  <sheetProtection formatColumns="0" formatRows="0" selectLockedCells="1" sort="0" autoFilter="0"/>
  <autoFilter ref="D1:G683" xr:uid="{5D5EFD4D-E472-461E-BA74-B4B6155939DD}"/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4188D-B840-4A2F-B59A-378C38F80D49}">
  <sheetPr codeName="Sheet2">
    <tabColor rgb="FFC00000"/>
    <pageSetUpPr fitToPage="1"/>
  </sheetPr>
  <dimension ref="B2:Q118"/>
  <sheetViews>
    <sheetView workbookViewId="0">
      <selection activeCell="B2" sqref="B2"/>
    </sheetView>
  </sheetViews>
  <sheetFormatPr defaultRowHeight="14" x14ac:dyDescent="0.3"/>
  <cols>
    <col min="1" max="1" width="2.81640625" style="2" customWidth="1"/>
    <col min="2" max="2" width="71.54296875" style="2" customWidth="1"/>
    <col min="3" max="3" width="21.36328125" style="2" customWidth="1"/>
    <col min="4" max="4" width="2.81640625" style="2" customWidth="1"/>
    <col min="5" max="5" width="21.36328125" style="2" customWidth="1"/>
    <col min="6" max="6" width="2.81640625" style="2" customWidth="1"/>
    <col min="7" max="7" width="21.36328125" style="2" customWidth="1"/>
    <col min="8" max="8" width="2.81640625" style="2" customWidth="1"/>
    <col min="9" max="9" width="21.36328125" style="2" customWidth="1"/>
    <col min="10" max="10" width="31.54296875" style="2" bestFit="1" customWidth="1"/>
    <col min="11" max="11" width="2.453125" style="2" bestFit="1" customWidth="1"/>
    <col min="12" max="12" width="3.08984375" style="2" bestFit="1" customWidth="1"/>
    <col min="13" max="16384" width="8.7265625" style="2"/>
  </cols>
  <sheetData>
    <row r="2" spans="2:12" x14ac:dyDescent="0.3">
      <c r="B2" s="3" t="s">
        <v>1391</v>
      </c>
      <c r="C2" s="3" t="str">
        <f>'User Guide'!B11</f>
        <v>Please select a district from the list</v>
      </c>
      <c r="D2" s="4"/>
      <c r="E2" s="4"/>
      <c r="F2" s="4"/>
      <c r="G2" s="4"/>
      <c r="H2" s="4"/>
      <c r="I2" s="4"/>
    </row>
    <row r="3" spans="2:12" x14ac:dyDescent="0.3">
      <c r="B3" s="3" t="s">
        <v>1361</v>
      </c>
      <c r="C3" s="3" t="str">
        <f>VLOOKUP($C$2,'District Name &amp; BEDS Code'!$B$2:$G$683,2,FALSE)</f>
        <v>N/A</v>
      </c>
      <c r="D3" s="4"/>
      <c r="E3" s="4"/>
      <c r="F3" s="4"/>
      <c r="G3" s="4"/>
      <c r="H3" s="4"/>
      <c r="I3" s="4"/>
    </row>
    <row r="4" spans="2:12" x14ac:dyDescent="0.3">
      <c r="B4" s="4"/>
      <c r="C4" s="5"/>
      <c r="D4" s="6"/>
      <c r="E4" s="7"/>
      <c r="F4" s="4"/>
      <c r="G4" s="4"/>
      <c r="H4" s="4"/>
      <c r="I4" s="4"/>
    </row>
    <row r="5" spans="2:12" ht="56" x14ac:dyDescent="0.3">
      <c r="B5" s="8" t="s">
        <v>1392</v>
      </c>
      <c r="C5" s="9" t="s">
        <v>1428</v>
      </c>
      <c r="D5" s="8"/>
      <c r="E5" s="9" t="s">
        <v>1429</v>
      </c>
      <c r="F5" s="8"/>
      <c r="G5" s="9" t="s">
        <v>1430</v>
      </c>
      <c r="I5" s="9" t="s">
        <v>3038</v>
      </c>
    </row>
    <row r="6" spans="2:12" x14ac:dyDescent="0.3">
      <c r="B6" s="4" t="s">
        <v>1431</v>
      </c>
      <c r="C6" s="10" t="e">
        <f>VLOOKUP($C$3,dcsaf1!$A$2:$P$675,L6,FALSE)</f>
        <v>#N/A</v>
      </c>
      <c r="D6" s="11"/>
      <c r="E6" s="10" t="e">
        <f>VLOOKUP($C$3,dbsaf1!$A$2:$P$677,L6,FALSE)</f>
        <v>#N/A</v>
      </c>
      <c r="F6" s="11"/>
      <c r="G6" s="10" t="e">
        <f t="shared" ref="G6:G14" si="0">C6-E6</f>
        <v>#N/A</v>
      </c>
      <c r="H6" s="4"/>
      <c r="I6" s="10"/>
      <c r="K6" s="19" t="s">
        <v>1425</v>
      </c>
      <c r="L6" s="19">
        <v>6</v>
      </c>
    </row>
    <row r="7" spans="2:12" x14ac:dyDescent="0.3">
      <c r="B7" s="4" t="s">
        <v>1432</v>
      </c>
      <c r="C7" s="10" t="e">
        <f>TRUNC((VLOOKUP($C$3,dcsaf1!$A$2:$P$675,L7,FALSE)+C6)/2,0)</f>
        <v>#N/A</v>
      </c>
      <c r="D7" s="11"/>
      <c r="E7" s="10" t="e">
        <f>TRUNC((VLOOKUP($C$3,dbsaf1!$A$2:$P$677,L7,FALSE)+E6)/2,0)</f>
        <v>#N/A</v>
      </c>
      <c r="F7" s="11"/>
      <c r="G7" s="10" t="e">
        <f t="shared" si="0"/>
        <v>#N/A</v>
      </c>
      <c r="H7" s="4"/>
      <c r="I7" s="10"/>
      <c r="K7" s="19" t="s">
        <v>1425</v>
      </c>
      <c r="L7" s="19">
        <v>5</v>
      </c>
    </row>
    <row r="8" spans="2:12" x14ac:dyDescent="0.3">
      <c r="B8" s="4" t="s">
        <v>1433</v>
      </c>
      <c r="C8" s="10" t="e">
        <f>VLOOKUP($C$3,dcsad1!$A$2:$AE$675,L8,FALSE)</f>
        <v>#N/A</v>
      </c>
      <c r="D8" s="11"/>
      <c r="E8" s="10" t="e">
        <f>VLOOKUP($C$3,dbsad1!$A$2:$AE$677,L8,FALSE)</f>
        <v>#N/A</v>
      </c>
      <c r="F8" s="11"/>
      <c r="G8" s="10" t="e">
        <f t="shared" si="0"/>
        <v>#N/A</v>
      </c>
      <c r="H8" s="4"/>
      <c r="I8" s="10"/>
      <c r="K8" s="19" t="s">
        <v>1424</v>
      </c>
      <c r="L8" s="19">
        <v>5</v>
      </c>
    </row>
    <row r="9" spans="2:12" x14ac:dyDescent="0.3">
      <c r="B9" s="4" t="s">
        <v>1434</v>
      </c>
      <c r="C9" s="130" t="e">
        <f>VLOOKUP($C$3,dcsad1!$A$2:$AE$675,L9,FALSE)</f>
        <v>#N/A</v>
      </c>
      <c r="D9" s="11"/>
      <c r="E9" s="130" t="e">
        <f>VLOOKUP($C$3,dbsad1!$A$2:$AE$677,L9,FALSE)</f>
        <v>#N/A</v>
      </c>
      <c r="F9" s="11"/>
      <c r="G9" s="11" t="e">
        <f t="shared" si="0"/>
        <v>#N/A</v>
      </c>
      <c r="H9" s="4"/>
      <c r="I9" s="11"/>
      <c r="K9" s="19" t="s">
        <v>1424</v>
      </c>
      <c r="L9" s="19">
        <v>6</v>
      </c>
    </row>
    <row r="10" spans="2:12" x14ac:dyDescent="0.3">
      <c r="B10" s="4" t="s">
        <v>1435</v>
      </c>
      <c r="C10" s="10" t="e">
        <f>VLOOKUP($C$3,dcsad1!$A$2:$AE$675,L10,FALSE)</f>
        <v>#N/A</v>
      </c>
      <c r="D10" s="11"/>
      <c r="E10" s="10" t="e">
        <f>VLOOKUP($C$3,dbsad1!$A$2:$AE$677,L10,FALSE)</f>
        <v>#N/A</v>
      </c>
      <c r="F10" s="11"/>
      <c r="G10" s="10" t="e">
        <f t="shared" si="0"/>
        <v>#N/A</v>
      </c>
      <c r="H10" s="4"/>
      <c r="I10" s="10"/>
      <c r="K10" s="19" t="s">
        <v>1424</v>
      </c>
      <c r="L10" s="19">
        <v>7</v>
      </c>
    </row>
    <row r="11" spans="2:12" x14ac:dyDescent="0.3">
      <c r="B11" s="4"/>
      <c r="C11" s="10"/>
      <c r="D11" s="11"/>
      <c r="E11" s="10"/>
      <c r="F11" s="11"/>
      <c r="G11" s="10"/>
      <c r="H11" s="4"/>
      <c r="I11" s="10"/>
      <c r="K11" s="19"/>
      <c r="L11" s="19"/>
    </row>
    <row r="12" spans="2:12" x14ac:dyDescent="0.3">
      <c r="B12" s="4" t="s">
        <v>1436</v>
      </c>
      <c r="C12" s="10" t="e">
        <f>VLOOKUP($C$3,dcsaf1!$A$2:$P$675,L12,FALSE)</f>
        <v>#N/A</v>
      </c>
      <c r="D12" s="11"/>
      <c r="E12" s="10" t="e">
        <f>VLOOKUP($C$3,dbsaf1!$A$2:$P$677,L12,FALSE)</f>
        <v>#N/A</v>
      </c>
      <c r="F12" s="11"/>
      <c r="G12" s="10" t="e">
        <f t="shared" si="0"/>
        <v>#N/A</v>
      </c>
      <c r="H12" s="4"/>
      <c r="I12" s="10"/>
      <c r="K12" s="19" t="s">
        <v>1424</v>
      </c>
      <c r="L12" s="19">
        <v>8</v>
      </c>
    </row>
    <row r="13" spans="2:12" x14ac:dyDescent="0.3">
      <c r="B13" s="18" t="s">
        <v>1437</v>
      </c>
      <c r="C13" s="10" t="e">
        <f>VLOOKUP($C$3,dcsad1!$A$2:$AE$675,L13,FALSE)</f>
        <v>#N/A</v>
      </c>
      <c r="D13" s="11"/>
      <c r="E13" s="10" t="e">
        <f>VLOOKUP($C$3,dbsad1!$A$2:$AE$677,L13,FALSE)</f>
        <v>#N/A</v>
      </c>
      <c r="F13" s="11"/>
      <c r="G13" s="10" t="e">
        <f t="shared" si="0"/>
        <v>#N/A</v>
      </c>
      <c r="H13" s="4"/>
      <c r="I13" s="10"/>
      <c r="K13" s="19" t="s">
        <v>1424</v>
      </c>
      <c r="L13" s="19">
        <v>9</v>
      </c>
    </row>
    <row r="14" spans="2:12" x14ac:dyDescent="0.3">
      <c r="B14" s="4" t="s">
        <v>1393</v>
      </c>
      <c r="C14" s="15" t="e">
        <f>VLOOKUP($C$3,dcsad1!$A$2:$AE$675,L14,FALSE)</f>
        <v>#N/A</v>
      </c>
      <c r="D14" s="12"/>
      <c r="E14" s="15" t="e">
        <f>VLOOKUP($C$3,dbsad1!$A$2:$AE$677,L14,FALSE)</f>
        <v>#N/A</v>
      </c>
      <c r="F14" s="12"/>
      <c r="G14" s="15" t="e">
        <f t="shared" si="0"/>
        <v>#N/A</v>
      </c>
      <c r="H14" s="4"/>
      <c r="I14" s="11"/>
      <c r="K14" s="19" t="s">
        <v>1424</v>
      </c>
      <c r="L14" s="19">
        <v>10</v>
      </c>
    </row>
    <row r="15" spans="2:12" x14ac:dyDescent="0.3">
      <c r="B15" s="4"/>
      <c r="C15" s="11"/>
      <c r="D15" s="11"/>
      <c r="E15" s="11"/>
      <c r="F15" s="11"/>
      <c r="G15" s="11"/>
      <c r="H15" s="4"/>
      <c r="I15" s="11"/>
      <c r="K15" s="20"/>
      <c r="L15" s="20"/>
    </row>
    <row r="16" spans="2:12" x14ac:dyDescent="0.3">
      <c r="B16" s="4" t="s">
        <v>1438</v>
      </c>
      <c r="C16" s="10" t="e">
        <f>TRUNC((VLOOKUP($C$3,dcsaf1!$A$2:$P$675,L16,FALSE)+C12)/2,0)</f>
        <v>#N/A</v>
      </c>
      <c r="D16" s="11"/>
      <c r="E16" s="10" t="e">
        <f>TRUNC((VLOOKUP($C$3,dbsaf1!$A$2:$P$677,L16,FALSE)+E12)/2,0)</f>
        <v>#N/A</v>
      </c>
      <c r="F16" s="11"/>
      <c r="G16" s="10" t="e">
        <f>C16-E16</f>
        <v>#N/A</v>
      </c>
      <c r="H16" s="4"/>
      <c r="I16" s="10"/>
      <c r="K16" s="19" t="s">
        <v>1425</v>
      </c>
      <c r="L16" s="19">
        <v>7</v>
      </c>
    </row>
    <row r="17" spans="2:12" x14ac:dyDescent="0.3">
      <c r="B17" s="80" t="s">
        <v>1439</v>
      </c>
      <c r="C17" s="10" t="e">
        <f>MIN(C12,C16)</f>
        <v>#N/A</v>
      </c>
      <c r="D17" s="11"/>
      <c r="E17" s="10" t="e">
        <f>MIN(E12,E16)</f>
        <v>#N/A</v>
      </c>
      <c r="F17" s="11"/>
      <c r="G17" s="10" t="e">
        <f>C17-E17</f>
        <v>#N/A</v>
      </c>
      <c r="H17" s="4"/>
      <c r="I17" s="10"/>
      <c r="K17" s="19"/>
      <c r="L17" s="19"/>
    </row>
    <row r="18" spans="2:12" x14ac:dyDescent="0.3">
      <c r="B18" s="4" t="s">
        <v>1394</v>
      </c>
      <c r="C18" s="15" t="e">
        <f>VLOOKUP($C$3,dcsaf1!$A$2:$P$675,L18,FALSE)</f>
        <v>#N/A</v>
      </c>
      <c r="D18" s="12"/>
      <c r="E18" s="15" t="e">
        <f>VLOOKUP($C$3,dbsaf1!$A$2:$P$677,L18,FALSE)</f>
        <v>#N/A</v>
      </c>
      <c r="F18" s="12"/>
      <c r="G18" s="15" t="e">
        <f>C18-E18</f>
        <v>#N/A</v>
      </c>
      <c r="H18" s="4"/>
      <c r="I18" s="12"/>
      <c r="K18" s="19" t="s">
        <v>1425</v>
      </c>
      <c r="L18" s="19">
        <v>13</v>
      </c>
    </row>
    <row r="19" spans="2:12" x14ac:dyDescent="0.3">
      <c r="B19" s="4"/>
      <c r="C19" s="11"/>
      <c r="D19" s="11"/>
      <c r="E19" s="11"/>
      <c r="F19" s="11"/>
      <c r="G19" s="11"/>
      <c r="H19" s="4"/>
      <c r="I19" s="11"/>
      <c r="K19" s="20"/>
      <c r="L19" s="20"/>
    </row>
    <row r="20" spans="2:12" x14ac:dyDescent="0.3">
      <c r="B20" s="4" t="s">
        <v>1440</v>
      </c>
      <c r="C20" s="11" t="e">
        <f>VLOOKUP($C$3,dcsad1!$A$2:$AE$675,L20,FALSE)</f>
        <v>#N/A</v>
      </c>
      <c r="D20" s="11"/>
      <c r="E20" s="11" t="e">
        <f>VLOOKUP($C$3,dbsad1!$A$2:$AE$677,L20,FALSE)</f>
        <v>#N/A</v>
      </c>
      <c r="F20" s="11"/>
      <c r="G20" s="11" t="e">
        <f>C20-E20</f>
        <v>#N/A</v>
      </c>
      <c r="H20" s="4"/>
      <c r="I20" s="11"/>
      <c r="K20" s="19" t="s">
        <v>1424</v>
      </c>
      <c r="L20" s="19">
        <v>11</v>
      </c>
    </row>
    <row r="21" spans="2:12" x14ac:dyDescent="0.3">
      <c r="B21" s="4" t="s">
        <v>1441</v>
      </c>
      <c r="C21" s="11" t="e">
        <f>VLOOKUP($C$3,dcsad1!$A$2:$AE$675,L21,FALSE)</f>
        <v>#N/A</v>
      </c>
      <c r="D21" s="11"/>
      <c r="E21" s="11" t="e">
        <f>VLOOKUP($C$3,dbsad1!$A$2:$AE$677,L21,FALSE)</f>
        <v>#N/A</v>
      </c>
      <c r="F21" s="11"/>
      <c r="G21" s="11" t="e">
        <f>C21-E21</f>
        <v>#N/A</v>
      </c>
      <c r="H21" s="4"/>
      <c r="I21" s="11"/>
      <c r="K21" s="19" t="s">
        <v>1424</v>
      </c>
      <c r="L21" s="19">
        <v>12</v>
      </c>
    </row>
    <row r="22" spans="2:12" x14ac:dyDescent="0.3">
      <c r="B22" s="4" t="s">
        <v>1395</v>
      </c>
      <c r="C22" s="11" t="e">
        <f>VLOOKUP($C$3,dcsad1!$A$2:$AE$675,L22,FALSE)</f>
        <v>#N/A</v>
      </c>
      <c r="D22" s="11"/>
      <c r="E22" s="11" t="e">
        <f>VLOOKUP($C$3,dbsad1!$A$2:$AE$677,L22,FALSE)</f>
        <v>#N/A</v>
      </c>
      <c r="F22" s="11"/>
      <c r="G22" s="11" t="e">
        <f>C22-E22</f>
        <v>#N/A</v>
      </c>
      <c r="H22" s="4"/>
      <c r="I22" s="21" t="e">
        <f>TRUNC(G22*E32,0)</f>
        <v>#N/A</v>
      </c>
      <c r="J22" s="22" t="s">
        <v>3035</v>
      </c>
      <c r="K22" s="19" t="s">
        <v>1424</v>
      </c>
      <c r="L22" s="19">
        <v>13</v>
      </c>
    </row>
    <row r="23" spans="2:12" x14ac:dyDescent="0.3">
      <c r="B23" s="4"/>
      <c r="C23" s="11"/>
      <c r="D23" s="11"/>
      <c r="E23" s="11"/>
      <c r="F23" s="11"/>
      <c r="G23" s="11"/>
      <c r="H23" s="4"/>
      <c r="I23" s="23"/>
      <c r="J23" s="22"/>
      <c r="K23" s="20"/>
      <c r="L23" s="20"/>
    </row>
    <row r="24" spans="2:12" x14ac:dyDescent="0.3">
      <c r="B24" s="4" t="s">
        <v>1396</v>
      </c>
      <c r="C24" s="12" t="e">
        <f>VLOOKUP($C$3,dcsad1!$A$2:$AE$675,L24,FALSE)</f>
        <v>#N/A</v>
      </c>
      <c r="D24" s="12"/>
      <c r="E24" s="12" t="e">
        <f>VLOOKUP($C$3,dbsad1!$A$2:$AE$677,L24,FALSE)</f>
        <v>#N/A</v>
      </c>
      <c r="F24" s="12"/>
      <c r="G24" s="12" t="e">
        <f t="shared" ref="G24:G36" si="1">C24-E24</f>
        <v>#N/A</v>
      </c>
      <c r="H24" s="4"/>
      <c r="I24" s="24"/>
      <c r="J24" s="22"/>
      <c r="K24" s="19" t="s">
        <v>1424</v>
      </c>
      <c r="L24" s="19">
        <v>14</v>
      </c>
    </row>
    <row r="25" spans="2:12" x14ac:dyDescent="0.3">
      <c r="B25" s="4" t="s">
        <v>1397</v>
      </c>
      <c r="C25" s="15" t="e">
        <f>VLOOKUP($C$3,dcsad1!$A$2:$AE$675,L25,FALSE)</f>
        <v>#N/A</v>
      </c>
      <c r="D25" s="15"/>
      <c r="E25" s="15" t="e">
        <f>VLOOKUP($C$3,dbsad1!$A$2:$AE$677,L25,FALSE)</f>
        <v>#N/A</v>
      </c>
      <c r="F25" s="15"/>
      <c r="G25" s="15" t="e">
        <f t="shared" si="1"/>
        <v>#N/A</v>
      </c>
      <c r="H25" s="4"/>
      <c r="I25" s="24"/>
      <c r="J25" s="22"/>
      <c r="K25" s="19" t="s">
        <v>1424</v>
      </c>
      <c r="L25" s="19">
        <v>15</v>
      </c>
    </row>
    <row r="26" spans="2:12" x14ac:dyDescent="0.3">
      <c r="B26" s="4" t="s">
        <v>1398</v>
      </c>
      <c r="C26" s="14" t="e">
        <f>VLOOKUP($C$3,dcsad1!$A$2:$AE$675,L26,FALSE)</f>
        <v>#N/A</v>
      </c>
      <c r="D26" s="14"/>
      <c r="E26" s="14" t="e">
        <f>VLOOKUP($C$3,dbsad1!$A$2:$AE$677,L26,FALSE)</f>
        <v>#N/A</v>
      </c>
      <c r="F26" s="14"/>
      <c r="G26" s="14" t="e">
        <f t="shared" si="1"/>
        <v>#N/A</v>
      </c>
      <c r="H26" s="14"/>
      <c r="I26" s="25"/>
      <c r="J26" s="22"/>
      <c r="K26" s="19" t="s">
        <v>1424</v>
      </c>
      <c r="L26" s="19">
        <v>16</v>
      </c>
    </row>
    <row r="27" spans="2:12" x14ac:dyDescent="0.3">
      <c r="B27" s="4" t="s">
        <v>1399</v>
      </c>
      <c r="C27" s="15" t="e">
        <f>VLOOKUP($C$3,dcsad1!$A$2:$AE$675,L27,FALSE)</f>
        <v>#N/A</v>
      </c>
      <c r="D27" s="15"/>
      <c r="E27" s="15" t="e">
        <f>VLOOKUP($C$3,dbsad1!$A$2:$AE$677,L27,FALSE)</f>
        <v>#N/A</v>
      </c>
      <c r="F27" s="15"/>
      <c r="G27" s="15" t="e">
        <f t="shared" si="1"/>
        <v>#N/A</v>
      </c>
      <c r="H27" s="4"/>
      <c r="I27" s="26"/>
      <c r="J27" s="22"/>
      <c r="K27" s="19" t="s">
        <v>1424</v>
      </c>
      <c r="L27" s="19">
        <v>17</v>
      </c>
    </row>
    <row r="28" spans="2:12" x14ac:dyDescent="0.3">
      <c r="B28" s="4" t="s">
        <v>1400</v>
      </c>
      <c r="C28" s="14" t="e">
        <f>VLOOKUP($C$3,dcsad1!$A$2:$AE$675,L28,FALSE)</f>
        <v>#N/A</v>
      </c>
      <c r="D28" s="14"/>
      <c r="E28" s="14" t="e">
        <f>VLOOKUP($C$3,dbsad1!$A$2:$AE$677,L28,FALSE)</f>
        <v>#N/A</v>
      </c>
      <c r="F28" s="14"/>
      <c r="G28" s="14" t="e">
        <f t="shared" si="1"/>
        <v>#N/A</v>
      </c>
      <c r="H28" s="14"/>
      <c r="I28" s="25"/>
      <c r="J28" s="22"/>
      <c r="K28" s="19" t="s">
        <v>1424</v>
      </c>
      <c r="L28" s="19">
        <v>18</v>
      </c>
    </row>
    <row r="29" spans="2:12" x14ac:dyDescent="0.3">
      <c r="B29" s="4" t="s">
        <v>1401</v>
      </c>
      <c r="C29" s="14" t="e">
        <f>VLOOKUP($C$3,dcsad1!$A$2:$AE$675,L29,FALSE)</f>
        <v>#N/A</v>
      </c>
      <c r="D29" s="14"/>
      <c r="E29" s="14" t="e">
        <f>VLOOKUP($C$3,dbsad1!$A$2:$AE$677,L29,FALSE)</f>
        <v>#N/A</v>
      </c>
      <c r="F29" s="14"/>
      <c r="G29" s="14" t="e">
        <f t="shared" si="1"/>
        <v>#N/A</v>
      </c>
      <c r="H29" s="14"/>
      <c r="I29" s="25"/>
      <c r="J29" s="22"/>
      <c r="K29" s="19" t="s">
        <v>1424</v>
      </c>
      <c r="L29" s="19">
        <v>19</v>
      </c>
    </row>
    <row r="30" spans="2:12" x14ac:dyDescent="0.3">
      <c r="B30" s="4" t="s">
        <v>1402</v>
      </c>
      <c r="C30" s="15" t="e">
        <f>VLOOKUP($C$3,dcsad1!$A$2:$AE$675,L30,FALSE)</f>
        <v>#N/A</v>
      </c>
      <c r="D30" s="12"/>
      <c r="E30" s="15" t="e">
        <f>VLOOKUP($C$3,dbsad1!$A$2:$AE$677,L30,FALSE)</f>
        <v>#N/A</v>
      </c>
      <c r="F30" s="12"/>
      <c r="G30" s="15" t="e">
        <f t="shared" si="1"/>
        <v>#N/A</v>
      </c>
      <c r="H30" s="4"/>
      <c r="I30" s="24"/>
      <c r="J30" s="22"/>
      <c r="K30" s="19" t="s">
        <v>1424</v>
      </c>
      <c r="L30" s="19">
        <v>20</v>
      </c>
    </row>
    <row r="31" spans="2:12" x14ac:dyDescent="0.3">
      <c r="B31" s="4" t="s">
        <v>1403</v>
      </c>
      <c r="C31" s="14" t="e">
        <f>VLOOKUP($C$3,dcsad1!$A$2:$AE$675,L31,FALSE)</f>
        <v>#N/A</v>
      </c>
      <c r="D31" s="14"/>
      <c r="E31" s="14" t="e">
        <f>VLOOKUP($C$3,dbsad1!$A$2:$AE$677,L31,FALSE)</f>
        <v>#N/A</v>
      </c>
      <c r="F31" s="14"/>
      <c r="G31" s="14" t="e">
        <f t="shared" si="1"/>
        <v>#N/A</v>
      </c>
      <c r="H31" s="14"/>
      <c r="I31" s="25"/>
      <c r="J31" s="22"/>
      <c r="K31" s="19" t="s">
        <v>1424</v>
      </c>
      <c r="L31" s="19">
        <v>21</v>
      </c>
    </row>
    <row r="32" spans="2:12" x14ac:dyDescent="0.3">
      <c r="B32" s="4" t="s">
        <v>1404</v>
      </c>
      <c r="C32" s="14" t="e">
        <f>VLOOKUP($C$3,dcsad1!$A$2:$AE$675,L32,FALSE)</f>
        <v>#N/A</v>
      </c>
      <c r="D32" s="14"/>
      <c r="E32" s="14" t="e">
        <f>VLOOKUP($C$3,dbsad1!$A$2:$AE$677,L32,FALSE)</f>
        <v>#N/A</v>
      </c>
      <c r="F32" s="14"/>
      <c r="G32" s="14" t="e">
        <f t="shared" si="1"/>
        <v>#N/A</v>
      </c>
      <c r="H32" s="14"/>
      <c r="I32" s="21" t="e">
        <f>TRUNC(G32*C22,0)</f>
        <v>#N/A</v>
      </c>
      <c r="J32" s="22" t="s">
        <v>3036</v>
      </c>
      <c r="K32" s="19" t="s">
        <v>1424</v>
      </c>
      <c r="L32" s="19">
        <v>22</v>
      </c>
    </row>
    <row r="33" spans="2:12" x14ac:dyDescent="0.3">
      <c r="B33" s="4" t="s">
        <v>1405</v>
      </c>
      <c r="C33" s="13" t="e">
        <f>VLOOKUP($C$3,dcsad1!$A$2:$AE$675,L33,FALSE)</f>
        <v>#N/A</v>
      </c>
      <c r="D33" s="13"/>
      <c r="E33" s="13" t="e">
        <f>VLOOKUP($C$3,dbsad1!$A$2:$AE$677,L33,FALSE)</f>
        <v>#N/A</v>
      </c>
      <c r="F33" s="13"/>
      <c r="G33" s="13" t="e">
        <f t="shared" si="1"/>
        <v>#N/A</v>
      </c>
      <c r="H33" s="13"/>
      <c r="I33" s="21" t="e">
        <f>SUM(I22:I32)</f>
        <v>#N/A</v>
      </c>
      <c r="J33" s="22" t="s">
        <v>3037</v>
      </c>
      <c r="K33" s="19" t="s">
        <v>1424</v>
      </c>
      <c r="L33" s="19">
        <v>23</v>
      </c>
    </row>
    <row r="34" spans="2:12" x14ac:dyDescent="0.3">
      <c r="B34" s="4" t="s">
        <v>1442</v>
      </c>
      <c r="C34" s="13" t="e">
        <f>VLOOKUP($C$3,dcsad1!$A$2:$AE$675,L34,FALSE)</f>
        <v>#N/A</v>
      </c>
      <c r="D34" s="13"/>
      <c r="E34" s="13" t="e">
        <f>VLOOKUP($C$3,dbsad1!$A$2:$AE$677,L34,FALSE)</f>
        <v>#N/A</v>
      </c>
      <c r="F34" s="13"/>
      <c r="G34" s="13" t="e">
        <f t="shared" si="1"/>
        <v>#N/A</v>
      </c>
      <c r="H34" s="13"/>
      <c r="I34" s="13"/>
      <c r="K34" s="19" t="s">
        <v>1424</v>
      </c>
      <c r="L34" s="19">
        <v>24</v>
      </c>
    </row>
    <row r="35" spans="2:12" x14ac:dyDescent="0.3">
      <c r="B35" s="4" t="s">
        <v>1443</v>
      </c>
      <c r="C35" s="13" t="e">
        <f>VLOOKUP($C$3,dcsad1!$A$2:$AE$675,L35,FALSE)</f>
        <v>#N/A</v>
      </c>
      <c r="D35" s="13"/>
      <c r="E35" s="13" t="e">
        <f>VLOOKUP($C$3,dbsad1!$A$2:$AE$677,L35,FALSE)</f>
        <v>#N/A</v>
      </c>
      <c r="F35" s="13"/>
      <c r="G35" s="13" t="e">
        <f t="shared" ref="G35" si="2">C35-E35</f>
        <v>#N/A</v>
      </c>
      <c r="H35" s="13"/>
      <c r="I35" s="13"/>
      <c r="K35" s="19"/>
      <c r="L35" s="19">
        <v>25</v>
      </c>
    </row>
    <row r="36" spans="2:12" x14ac:dyDescent="0.3">
      <c r="B36" s="4" t="s">
        <v>1444</v>
      </c>
      <c r="C36" s="13" t="e">
        <f>VLOOKUP($C$3,dcsaa1!$A$2:$AA$675,L36,FALSE)</f>
        <v>#N/A</v>
      </c>
      <c r="D36" s="13"/>
      <c r="E36" s="13" t="e">
        <f>VLOOKUP($C$3,dbsaa1!$A$2:$AA$677,L36,FALSE)</f>
        <v>#N/A</v>
      </c>
      <c r="F36" s="13"/>
      <c r="G36" s="13" t="e">
        <f t="shared" si="1"/>
        <v>#N/A</v>
      </c>
      <c r="H36" s="13"/>
      <c r="I36" s="13"/>
      <c r="K36" s="19" t="s">
        <v>1426</v>
      </c>
      <c r="L36" s="19">
        <v>5</v>
      </c>
    </row>
    <row r="37" spans="2:12" x14ac:dyDescent="0.3">
      <c r="B37" s="4"/>
      <c r="C37" s="11"/>
      <c r="D37" s="11"/>
      <c r="E37" s="11"/>
      <c r="F37" s="11"/>
      <c r="G37" s="11"/>
      <c r="H37" s="4"/>
      <c r="I37" s="11"/>
      <c r="K37" s="20"/>
      <c r="L37" s="20"/>
    </row>
    <row r="38" spans="2:12" x14ac:dyDescent="0.3">
      <c r="B38" s="4" t="s">
        <v>1445</v>
      </c>
      <c r="C38" s="11" t="e">
        <f>VLOOKUP($C$3,dcsae1!$A$2:$AG$675,L38,FALSE)</f>
        <v>#N/A</v>
      </c>
      <c r="D38" s="11"/>
      <c r="E38" s="11" t="e">
        <f>VLOOKUP($C$3,dbsae1!$A$2:$AG$677,L38,FALSE)</f>
        <v>#N/A</v>
      </c>
      <c r="F38" s="11"/>
      <c r="G38" s="11" t="e">
        <f t="shared" ref="G38:G52" si="3">C38-E38</f>
        <v>#N/A</v>
      </c>
      <c r="H38" s="4"/>
      <c r="I38" s="11"/>
      <c r="K38" s="19" t="s">
        <v>1425</v>
      </c>
      <c r="L38" s="19">
        <v>6</v>
      </c>
    </row>
    <row r="39" spans="2:12" x14ac:dyDescent="0.3">
      <c r="B39" s="4" t="s">
        <v>1446</v>
      </c>
      <c r="C39" s="11" t="e">
        <f>VLOOKUP($C$3,dcsae1!$A$2:$AG$675,L39,FALSE)</f>
        <v>#N/A</v>
      </c>
      <c r="D39" s="11"/>
      <c r="E39" s="11" t="e">
        <f>VLOOKUP($C$3,dbsae1!$A$2:$AG$677,L39,FALSE)</f>
        <v>#N/A</v>
      </c>
      <c r="F39" s="11"/>
      <c r="G39" s="11" t="e">
        <f t="shared" ref="G39:G41" si="4">C39-E39</f>
        <v>#N/A</v>
      </c>
      <c r="H39" s="4"/>
      <c r="I39" s="11"/>
      <c r="K39" s="19"/>
      <c r="L39" s="19">
        <v>7</v>
      </c>
    </row>
    <row r="40" spans="2:12" x14ac:dyDescent="0.3">
      <c r="B40" s="4" t="s">
        <v>1447</v>
      </c>
      <c r="C40" s="11" t="e">
        <f>VLOOKUP($C$3,dcsae1!$A$2:$AG$675,L40,FALSE)</f>
        <v>#N/A</v>
      </c>
      <c r="D40" s="11"/>
      <c r="E40" s="11" t="e">
        <f>VLOOKUP($C$3,dbsae1!$A$2:$AG$677,L40,FALSE)</f>
        <v>#N/A</v>
      </c>
      <c r="F40" s="11"/>
      <c r="G40" s="11" t="e">
        <f t="shared" si="4"/>
        <v>#N/A</v>
      </c>
      <c r="H40" s="4"/>
      <c r="I40" s="11"/>
      <c r="K40" s="19"/>
      <c r="L40" s="19">
        <v>11</v>
      </c>
    </row>
    <row r="41" spans="2:12" x14ac:dyDescent="0.3">
      <c r="B41" s="4" t="s">
        <v>1448</v>
      </c>
      <c r="C41" s="16" t="e">
        <f>VLOOKUP($C$3,dcsae1!$A$2:$AG$675,L41,FALSE)</f>
        <v>#N/A</v>
      </c>
      <c r="D41" s="16"/>
      <c r="E41" s="16" t="e">
        <f>VLOOKUP($C$3,dbsae1!$A$2:$AG$677,L41,FALSE)</f>
        <v>#N/A</v>
      </c>
      <c r="F41" s="16"/>
      <c r="G41" s="16" t="e">
        <f t="shared" si="4"/>
        <v>#N/A</v>
      </c>
      <c r="H41" s="4"/>
      <c r="I41" s="11"/>
      <c r="K41" s="19"/>
      <c r="L41" s="19">
        <v>12</v>
      </c>
    </row>
    <row r="42" spans="2:12" x14ac:dyDescent="0.3">
      <c r="B42" s="4" t="s">
        <v>1449</v>
      </c>
      <c r="C42" s="11" t="e">
        <f>VLOOKUP($C$3,dcsae1!$A$2:$AG$675,L42,FALSE)</f>
        <v>#N/A</v>
      </c>
      <c r="D42" s="11"/>
      <c r="E42" s="11" t="e">
        <f>VLOOKUP($C$3,dbsae1!$A$2:$AG$677,L42,FALSE)</f>
        <v>#N/A</v>
      </c>
      <c r="F42" s="11"/>
      <c r="G42" s="11" t="e">
        <f t="shared" si="3"/>
        <v>#N/A</v>
      </c>
      <c r="H42" s="4"/>
      <c r="I42" s="16"/>
      <c r="K42" s="19" t="s">
        <v>1425</v>
      </c>
      <c r="L42" s="19">
        <v>13</v>
      </c>
    </row>
    <row r="43" spans="2:12" x14ac:dyDescent="0.3">
      <c r="B43" s="4" t="s">
        <v>1450</v>
      </c>
      <c r="C43" s="11" t="e">
        <f>VLOOKUP($C$3,dcsae1!$A$2:$AG$675,L43,FALSE)</f>
        <v>#N/A</v>
      </c>
      <c r="D43" s="11"/>
      <c r="E43" s="11" t="e">
        <f>VLOOKUP($C$3,dbsae1!$A$2:$AG$677,L43,FALSE)</f>
        <v>#N/A</v>
      </c>
      <c r="F43" s="11"/>
      <c r="G43" s="11" t="e">
        <f t="shared" si="3"/>
        <v>#N/A</v>
      </c>
      <c r="H43" s="4"/>
      <c r="I43" s="11"/>
      <c r="K43" s="19" t="s">
        <v>1425</v>
      </c>
      <c r="L43" s="19">
        <v>29</v>
      </c>
    </row>
    <row r="44" spans="2:12" x14ac:dyDescent="0.3">
      <c r="B44" s="4" t="s">
        <v>1451</v>
      </c>
      <c r="C44" s="16" t="e">
        <f>VLOOKUP($C$3,dcsae1!$A$2:$AG$675,L44,FALSE)</f>
        <v>#N/A</v>
      </c>
      <c r="D44" s="16"/>
      <c r="E44" s="16" t="e">
        <f>VLOOKUP($C$3,dbsae1!$A$2:$AG$677,L44,FALSE)</f>
        <v>#N/A</v>
      </c>
      <c r="F44" s="16"/>
      <c r="G44" s="16" t="e">
        <f t="shared" si="3"/>
        <v>#N/A</v>
      </c>
      <c r="H44" s="4"/>
      <c r="I44" s="16"/>
      <c r="K44" s="19" t="s">
        <v>1425</v>
      </c>
      <c r="L44" s="19">
        <v>30</v>
      </c>
    </row>
    <row r="45" spans="2:12" x14ac:dyDescent="0.3">
      <c r="B45" s="4" t="s">
        <v>1452</v>
      </c>
      <c r="C45" s="11" t="e">
        <f>VLOOKUP($C$3,dcsae1!$A$2:$AG$675,L45,FALSE)</f>
        <v>#N/A</v>
      </c>
      <c r="D45" s="11"/>
      <c r="E45" s="11" t="e">
        <f>VLOOKUP($C$3,dbsae1!$A$2:$AG$677,L45,FALSE)</f>
        <v>#N/A</v>
      </c>
      <c r="F45" s="11"/>
      <c r="G45" s="11" t="e">
        <f t="shared" si="3"/>
        <v>#N/A</v>
      </c>
      <c r="H45" s="4"/>
      <c r="I45" s="11"/>
      <c r="K45" s="19" t="s">
        <v>1425</v>
      </c>
      <c r="L45" s="19">
        <v>31</v>
      </c>
    </row>
    <row r="46" spans="2:12" x14ac:dyDescent="0.3">
      <c r="B46" s="4" t="s">
        <v>1406</v>
      </c>
      <c r="C46" s="12" t="e">
        <f>VLOOKUP($C$3,dcsae1!$A$2:$AG$675,L46,FALSE)</f>
        <v>#N/A</v>
      </c>
      <c r="D46" s="12"/>
      <c r="E46" s="12" t="e">
        <f>VLOOKUP($C$3,dbsae1!$A$2:$AG$677,L46,FALSE)</f>
        <v>#N/A</v>
      </c>
      <c r="F46" s="12"/>
      <c r="G46" s="12" t="e">
        <f t="shared" si="3"/>
        <v>#N/A</v>
      </c>
      <c r="H46" s="4"/>
      <c r="I46" s="12"/>
      <c r="K46" s="19" t="s">
        <v>1425</v>
      </c>
      <c r="L46" s="19">
        <v>14</v>
      </c>
    </row>
    <row r="47" spans="2:12" x14ac:dyDescent="0.3">
      <c r="B47" s="4" t="s">
        <v>1407</v>
      </c>
      <c r="C47" s="12" t="e">
        <f>VLOOKUP($C$3,dcsae1!$A$2:$AG$675,L47,FALSE)</f>
        <v>#N/A</v>
      </c>
      <c r="D47" s="12"/>
      <c r="E47" s="12" t="e">
        <f>VLOOKUP($C$3,dbsae1!$A$2:$AG$677,L47,FALSE)</f>
        <v>#N/A</v>
      </c>
      <c r="F47" s="12"/>
      <c r="G47" s="12" t="e">
        <f t="shared" si="3"/>
        <v>#N/A</v>
      </c>
      <c r="H47" s="4"/>
      <c r="I47" s="12"/>
      <c r="K47" s="19" t="s">
        <v>1425</v>
      </c>
      <c r="L47" s="19">
        <v>16</v>
      </c>
    </row>
    <row r="48" spans="2:12" x14ac:dyDescent="0.3">
      <c r="B48" s="4" t="s">
        <v>1408</v>
      </c>
      <c r="C48" s="11" t="e">
        <f>VLOOKUP($C$3,dcsae1!$A$2:$AG$675,L48,FALSE)</f>
        <v>#N/A</v>
      </c>
      <c r="D48" s="11"/>
      <c r="E48" s="11" t="e">
        <f>VLOOKUP($C$3,dbsae1!$A$2:$AG$677,L48,FALSE)</f>
        <v>#N/A</v>
      </c>
      <c r="F48" s="11"/>
      <c r="G48" s="11" t="e">
        <f t="shared" si="3"/>
        <v>#N/A</v>
      </c>
      <c r="H48" s="4"/>
      <c r="I48" s="11"/>
      <c r="K48" s="19" t="s">
        <v>1425</v>
      </c>
      <c r="L48" s="19">
        <v>17</v>
      </c>
    </row>
    <row r="49" spans="2:12" x14ac:dyDescent="0.3">
      <c r="B49" s="4" t="s">
        <v>1409</v>
      </c>
      <c r="C49" s="11" t="e">
        <f>VLOOKUP($C$3,dcsae1!$A$2:$AG$675,L49,FALSE)</f>
        <v>#N/A</v>
      </c>
      <c r="D49" s="11"/>
      <c r="E49" s="11" t="e">
        <f>VLOOKUP($C$3,dbsae1!$A$2:$AG$677,L49,FALSE)</f>
        <v>#N/A</v>
      </c>
      <c r="F49" s="11"/>
      <c r="G49" s="11" t="e">
        <f t="shared" si="3"/>
        <v>#N/A</v>
      </c>
      <c r="H49" s="4"/>
      <c r="I49" s="11"/>
      <c r="K49" s="19" t="s">
        <v>1425</v>
      </c>
      <c r="L49" s="19">
        <v>18</v>
      </c>
    </row>
    <row r="50" spans="2:12" x14ac:dyDescent="0.3">
      <c r="B50" s="4" t="s">
        <v>1453</v>
      </c>
      <c r="C50" s="11" t="e">
        <f>VLOOKUP($C$3,dcsae1!$A$2:$AG$675,L50,FALSE)</f>
        <v>#N/A</v>
      </c>
      <c r="D50" s="11"/>
      <c r="E50" s="11" t="e">
        <f>VLOOKUP($C$3,dbsae1!$A$2:$AG$677,L50,FALSE)</f>
        <v>#N/A</v>
      </c>
      <c r="F50" s="11"/>
      <c r="G50" s="11" t="e">
        <f t="shared" si="3"/>
        <v>#N/A</v>
      </c>
      <c r="H50" s="4"/>
      <c r="I50" s="11"/>
      <c r="K50" s="19" t="s">
        <v>1425</v>
      </c>
      <c r="L50" s="19">
        <v>19</v>
      </c>
    </row>
    <row r="51" spans="2:12" x14ac:dyDescent="0.3">
      <c r="B51" s="4" t="s">
        <v>1410</v>
      </c>
      <c r="C51" s="11" t="e">
        <f>VLOOKUP($C$3,dcsae1!$A$2:$AG$675,L51,FALSE)</f>
        <v>#N/A</v>
      </c>
      <c r="D51" s="11"/>
      <c r="E51" s="11" t="e">
        <f>VLOOKUP($C$3,dbsae1!$A$2:$AG$677,L51,FALSE)</f>
        <v>#N/A</v>
      </c>
      <c r="F51" s="11"/>
      <c r="G51" s="11" t="e">
        <f t="shared" si="3"/>
        <v>#N/A</v>
      </c>
      <c r="H51" s="4"/>
      <c r="I51" s="11"/>
      <c r="K51" s="19" t="s">
        <v>1425</v>
      </c>
      <c r="L51" s="19">
        <v>32</v>
      </c>
    </row>
    <row r="52" spans="2:12" x14ac:dyDescent="0.3">
      <c r="B52" s="4" t="s">
        <v>1411</v>
      </c>
      <c r="C52" s="15" t="e">
        <f>VLOOKUP($C$3,dcsae1!$A$2:$AG$675,L52,FALSE)</f>
        <v>#N/A</v>
      </c>
      <c r="D52" s="12"/>
      <c r="E52" s="15" t="e">
        <f>VLOOKUP($C$3,dbsae1!$A$2:$AG$677,L52,FALSE)</f>
        <v>#N/A</v>
      </c>
      <c r="F52" s="12"/>
      <c r="G52" s="15" t="e">
        <f t="shared" si="3"/>
        <v>#N/A</v>
      </c>
      <c r="H52" s="4"/>
      <c r="I52" s="12"/>
      <c r="K52" s="19" t="s">
        <v>1425</v>
      </c>
      <c r="L52" s="19">
        <v>33</v>
      </c>
    </row>
    <row r="53" spans="2:12" x14ac:dyDescent="0.3">
      <c r="B53" s="4"/>
      <c r="C53" s="4"/>
      <c r="D53" s="4"/>
      <c r="E53" s="4"/>
      <c r="F53" s="4"/>
      <c r="G53" s="4"/>
      <c r="H53" s="4"/>
      <c r="I53" s="4"/>
    </row>
    <row r="54" spans="2:12" x14ac:dyDescent="0.3">
      <c r="B54" s="8" t="s">
        <v>1412</v>
      </c>
      <c r="C54" s="8" t="s">
        <v>1455</v>
      </c>
      <c r="D54" s="8"/>
      <c r="E54" s="8" t="s">
        <v>1454</v>
      </c>
      <c r="F54" s="8"/>
      <c r="G54" s="8"/>
      <c r="H54" s="4"/>
      <c r="I54" s="8"/>
    </row>
    <row r="55" spans="2:12" x14ac:dyDescent="0.3">
      <c r="B55" s="2" t="s">
        <v>1413</v>
      </c>
      <c r="C55" s="81" t="e">
        <f>IF(C4="SUPPRESSED","N/A - SUPPRESSED",IF(C36&gt;C33,"HOLD HARMLESS","ON FORMULA"))</f>
        <v>#N/A</v>
      </c>
      <c r="E55" s="81" t="e">
        <f>IF(E36&gt;E33,"HOLD HARMLESS","ON FORMULA")</f>
        <v>#N/A</v>
      </c>
    </row>
    <row r="56" spans="2:12" x14ac:dyDescent="0.3">
      <c r="C56" s="17"/>
    </row>
    <row r="57" spans="2:12" x14ac:dyDescent="0.3">
      <c r="B57" s="199" t="s">
        <v>1414</v>
      </c>
      <c r="C57" s="199"/>
      <c r="D57" s="199"/>
      <c r="E57" s="199"/>
      <c r="F57" s="199"/>
      <c r="G57" s="199"/>
      <c r="H57" s="199"/>
    </row>
    <row r="58" spans="2:12" x14ac:dyDescent="0.3">
      <c r="B58" s="199" t="s">
        <v>1415</v>
      </c>
      <c r="C58" s="199"/>
      <c r="D58" s="199"/>
      <c r="E58" s="199"/>
      <c r="F58" s="199"/>
      <c r="G58" s="199"/>
      <c r="H58" s="199"/>
    </row>
    <row r="59" spans="2:12" x14ac:dyDescent="0.3">
      <c r="B59" s="199" t="s">
        <v>1416</v>
      </c>
      <c r="C59" s="199"/>
      <c r="D59" s="199"/>
      <c r="E59" s="199"/>
      <c r="F59" s="199"/>
      <c r="G59" s="199"/>
      <c r="H59" s="199"/>
    </row>
    <row r="73" spans="17:17" x14ac:dyDescent="0.3">
      <c r="Q73" s="118"/>
    </row>
    <row r="74" spans="17:17" x14ac:dyDescent="0.3">
      <c r="Q74" s="118"/>
    </row>
    <row r="75" spans="17:17" x14ac:dyDescent="0.3">
      <c r="Q75" s="118"/>
    </row>
    <row r="76" spans="17:17" x14ac:dyDescent="0.3">
      <c r="Q76" s="118"/>
    </row>
    <row r="77" spans="17:17" x14ac:dyDescent="0.3">
      <c r="Q77" s="118"/>
    </row>
    <row r="79" spans="17:17" x14ac:dyDescent="0.3">
      <c r="Q79" s="118"/>
    </row>
    <row r="80" spans="17:17" x14ac:dyDescent="0.3">
      <c r="Q80" s="118"/>
    </row>
    <row r="83" spans="17:17" x14ac:dyDescent="0.3">
      <c r="Q83" s="118"/>
    </row>
    <row r="84" spans="17:17" x14ac:dyDescent="0.3">
      <c r="Q84" s="118"/>
    </row>
    <row r="87" spans="17:17" x14ac:dyDescent="0.3">
      <c r="Q87" s="118"/>
    </row>
    <row r="88" spans="17:17" x14ac:dyDescent="0.3">
      <c r="Q88" s="118"/>
    </row>
    <row r="89" spans="17:17" x14ac:dyDescent="0.3">
      <c r="Q89" s="118"/>
    </row>
    <row r="93" spans="17:17" x14ac:dyDescent="0.3">
      <c r="Q93" s="119"/>
    </row>
    <row r="95" spans="17:17" x14ac:dyDescent="0.3">
      <c r="Q95" s="119"/>
    </row>
    <row r="96" spans="17:17" x14ac:dyDescent="0.3">
      <c r="Q96" s="119"/>
    </row>
    <row r="98" spans="17:17" x14ac:dyDescent="0.3">
      <c r="Q98" s="119"/>
    </row>
    <row r="99" spans="17:17" x14ac:dyDescent="0.3">
      <c r="Q99" s="119"/>
    </row>
    <row r="100" spans="17:17" x14ac:dyDescent="0.3">
      <c r="Q100" s="118"/>
    </row>
    <row r="101" spans="17:17" x14ac:dyDescent="0.3">
      <c r="Q101" s="118"/>
    </row>
    <row r="102" spans="17:17" x14ac:dyDescent="0.3">
      <c r="Q102" s="118"/>
    </row>
    <row r="103" spans="17:17" x14ac:dyDescent="0.3">
      <c r="Q103" s="118"/>
    </row>
    <row r="105" spans="17:17" x14ac:dyDescent="0.3">
      <c r="Q105" s="118"/>
    </row>
    <row r="106" spans="17:17" x14ac:dyDescent="0.3">
      <c r="Q106" s="118"/>
    </row>
    <row r="107" spans="17:17" x14ac:dyDescent="0.3">
      <c r="Q107" s="118"/>
    </row>
    <row r="109" spans="17:17" x14ac:dyDescent="0.3">
      <c r="Q109" s="118"/>
    </row>
    <row r="110" spans="17:17" x14ac:dyDescent="0.3">
      <c r="Q110" s="118"/>
    </row>
    <row r="112" spans="17:17" x14ac:dyDescent="0.3">
      <c r="Q112" s="118"/>
    </row>
    <row r="116" spans="17:17" x14ac:dyDescent="0.3">
      <c r="Q116" s="118"/>
    </row>
    <row r="118" spans="17:17" x14ac:dyDescent="0.3">
      <c r="Q118" s="118"/>
    </row>
  </sheetData>
  <sheetProtection algorithmName="SHA-512" hashValue="oV3+V3KiI6qdbU3hPzSYqY4qZQvQFZgPer7QQQexNDxubiqz4/dUW4tpavGNaWsitdcIP2t17pV1EmsrGtqkNA==" saltValue="PPzdjJ0ZKDYjJ2vPQSE+aQ==" spinCount="100000" sheet="1" objects="1" scenarios="1"/>
  <mergeCells count="3">
    <mergeCell ref="B57:H57"/>
    <mergeCell ref="B58:H58"/>
    <mergeCell ref="B59:H59"/>
  </mergeCells>
  <printOptions horizontalCentered="1"/>
  <pageMargins left="0.7" right="0.7" top="0.75" bottom="0.75" header="0.3" footer="0.3"/>
  <pageSetup scale="54" orientation="portrait" verticalDpi="0" r:id="rId1"/>
  <ignoredErrors>
    <ignoredError sqref="C17 E17" formula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47297-D141-4FE6-9939-C11EC7CF704E}">
  <sheetPr codeName="Sheet3">
    <tabColor rgb="FFFFC000"/>
  </sheetPr>
  <dimension ref="A1:AY1354"/>
  <sheetViews>
    <sheetView zoomScaleNormal="100" workbookViewId="0">
      <pane ySplit="4" topLeftCell="A661" activePane="bottomLeft" state="frozen"/>
      <selection pane="bottomLeft" activeCell="AR682" sqref="AR682"/>
    </sheetView>
  </sheetViews>
  <sheetFormatPr defaultRowHeight="12.5" x14ac:dyDescent="0.25"/>
  <cols>
    <col min="1" max="1" width="2.6328125" style="1" customWidth="1"/>
    <col min="2" max="2" width="11.453125" style="1" bestFit="1" customWidth="1"/>
    <col min="3" max="3" width="19.1796875" style="1" bestFit="1" customWidth="1"/>
    <col min="4" max="4" width="3.90625" style="1" bestFit="1" customWidth="1"/>
    <col min="5" max="5" width="4.453125" style="1" bestFit="1" customWidth="1"/>
    <col min="6" max="8" width="15.6328125" style="1" customWidth="1"/>
    <col min="9" max="9" width="16.6328125" style="1" bestFit="1" customWidth="1"/>
    <col min="10" max="10" width="2.6328125" style="1" customWidth="1"/>
    <col min="11" max="11" width="11.453125" style="1" bestFit="1" customWidth="1"/>
    <col min="12" max="12" width="19.1796875" style="1" bestFit="1" customWidth="1"/>
    <col min="13" max="13" width="3.90625" style="1" bestFit="1" customWidth="1"/>
    <col min="14" max="14" width="4.453125" style="1" bestFit="1" customWidth="1"/>
    <col min="15" max="17" width="15.6328125" style="1" customWidth="1"/>
    <col min="18" max="18" width="24.7265625" style="1" bestFit="1" customWidth="1"/>
    <col min="19" max="19" width="2.6328125" style="1" customWidth="1"/>
    <col min="20" max="20" width="11.453125" style="1" bestFit="1" customWidth="1"/>
    <col min="21" max="21" width="19.1796875" style="1" bestFit="1" customWidth="1"/>
    <col min="22" max="22" width="3.90625" style="1" bestFit="1" customWidth="1"/>
    <col min="23" max="23" width="4.453125" style="1" bestFit="1" customWidth="1"/>
    <col min="24" max="26" width="15.6328125" style="1" customWidth="1"/>
    <col min="27" max="27" width="27" style="1" bestFit="1" customWidth="1"/>
    <col min="28" max="28" width="2.6328125" style="1" customWidth="1"/>
    <col min="29" max="29" width="11.453125" style="1" bestFit="1" customWidth="1"/>
    <col min="30" max="30" width="19.1796875" style="1" bestFit="1" customWidth="1"/>
    <col min="31" max="31" width="3.90625" style="1" bestFit="1" customWidth="1"/>
    <col min="32" max="32" width="4.453125" style="1" bestFit="1" customWidth="1"/>
    <col min="33" max="35" width="15.6328125" style="1" customWidth="1"/>
    <col min="36" max="36" width="27" style="1" bestFit="1" customWidth="1"/>
    <col min="37" max="37" width="2.6328125" style="1" customWidth="1"/>
    <col min="38" max="38" width="11.453125" style="1" bestFit="1" customWidth="1"/>
    <col min="39" max="39" width="19.1796875" style="1" bestFit="1" customWidth="1"/>
    <col min="40" max="40" width="3.90625" style="1" bestFit="1" customWidth="1"/>
    <col min="41" max="41" width="4.453125" style="1" bestFit="1" customWidth="1"/>
    <col min="42" max="47" width="15.6328125" style="27" customWidth="1"/>
    <col min="48" max="48" width="9.81640625" style="1" bestFit="1" customWidth="1"/>
    <col min="49" max="50" width="15.6328125" style="27" customWidth="1"/>
    <col min="51" max="16384" width="8.7265625" style="1"/>
  </cols>
  <sheetData>
    <row r="1" spans="1:51" ht="13" thickBot="1" x14ac:dyDescent="0.3">
      <c r="A1" s="29"/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30"/>
      <c r="AQ1" s="30"/>
      <c r="AR1" s="30"/>
      <c r="AS1" s="30"/>
      <c r="AT1" s="30"/>
      <c r="AU1" s="30"/>
      <c r="AV1" s="29"/>
      <c r="AW1" s="30"/>
      <c r="AX1" s="30"/>
      <c r="AY1" s="29"/>
    </row>
    <row r="2" spans="1:51" ht="13" x14ac:dyDescent="0.3">
      <c r="A2" s="29"/>
      <c r="B2" s="29"/>
      <c r="C2" s="29"/>
      <c r="D2" s="29"/>
      <c r="E2" s="29"/>
      <c r="F2" s="31" t="s">
        <v>1454</v>
      </c>
      <c r="G2" s="31" t="s">
        <v>1455</v>
      </c>
      <c r="H2" s="32"/>
      <c r="I2" s="29"/>
      <c r="J2" s="29"/>
      <c r="K2" s="29"/>
      <c r="L2" s="29"/>
      <c r="M2" s="29"/>
      <c r="N2" s="29"/>
      <c r="O2" s="31" t="s">
        <v>1454</v>
      </c>
      <c r="P2" s="31" t="s">
        <v>1455</v>
      </c>
      <c r="Q2" s="32"/>
      <c r="R2" s="29"/>
      <c r="S2" s="29"/>
      <c r="T2" s="29"/>
      <c r="U2" s="29"/>
      <c r="V2" s="29"/>
      <c r="W2" s="29"/>
      <c r="X2" s="31" t="s">
        <v>1454</v>
      </c>
      <c r="Y2" s="31" t="s">
        <v>1455</v>
      </c>
      <c r="Z2" s="32"/>
      <c r="AA2" s="29"/>
      <c r="AB2" s="29"/>
      <c r="AC2" s="29"/>
      <c r="AD2" s="29"/>
      <c r="AE2" s="29"/>
      <c r="AF2" s="29"/>
      <c r="AG2" s="31" t="s">
        <v>1454</v>
      </c>
      <c r="AH2" s="31" t="s">
        <v>1455</v>
      </c>
      <c r="AI2" s="32"/>
      <c r="AJ2" s="29"/>
      <c r="AK2" s="29"/>
      <c r="AL2" s="29"/>
      <c r="AM2" s="29"/>
      <c r="AN2" s="29"/>
      <c r="AO2" s="29"/>
      <c r="AP2" s="33" t="s">
        <v>1454</v>
      </c>
      <c r="AQ2" s="34" t="s">
        <v>1454</v>
      </c>
      <c r="AR2" s="35" t="s">
        <v>1454</v>
      </c>
      <c r="AS2" s="33" t="s">
        <v>1455</v>
      </c>
      <c r="AT2" s="34" t="s">
        <v>1455</v>
      </c>
      <c r="AU2" s="35" t="s">
        <v>1455</v>
      </c>
      <c r="AV2" s="29"/>
      <c r="AW2" s="30"/>
      <c r="AX2" s="30"/>
      <c r="AY2" s="29"/>
    </row>
    <row r="3" spans="1:51" ht="13.5" thickBot="1" x14ac:dyDescent="0.35">
      <c r="A3" s="29"/>
      <c r="B3" s="29"/>
      <c r="C3" s="29"/>
      <c r="D3" s="29"/>
      <c r="E3" s="29"/>
      <c r="F3" s="36">
        <v>45783</v>
      </c>
      <c r="G3" s="36">
        <v>45791</v>
      </c>
      <c r="H3" s="37"/>
      <c r="I3" s="29"/>
      <c r="J3" s="29"/>
      <c r="K3" s="29"/>
      <c r="L3" s="29"/>
      <c r="M3" s="29"/>
      <c r="N3" s="29"/>
      <c r="O3" s="36">
        <v>45783</v>
      </c>
      <c r="P3" s="36">
        <v>45791</v>
      </c>
      <c r="Q3" s="37"/>
      <c r="R3" s="29"/>
      <c r="S3" s="29"/>
      <c r="T3" s="29"/>
      <c r="U3" s="29"/>
      <c r="V3" s="29"/>
      <c r="W3" s="29"/>
      <c r="X3" s="36">
        <v>45783</v>
      </c>
      <c r="Y3" s="36">
        <v>45791</v>
      </c>
      <c r="Z3" s="37"/>
      <c r="AA3" s="29"/>
      <c r="AB3" s="29"/>
      <c r="AC3" s="29"/>
      <c r="AD3" s="29"/>
      <c r="AE3" s="29"/>
      <c r="AF3" s="29"/>
      <c r="AG3" s="36">
        <v>45783</v>
      </c>
      <c r="AH3" s="36">
        <v>45791</v>
      </c>
      <c r="AI3" s="37"/>
      <c r="AJ3" s="29"/>
      <c r="AK3" s="29"/>
      <c r="AL3" s="29"/>
      <c r="AM3" s="29"/>
      <c r="AN3" s="29"/>
      <c r="AO3" s="29"/>
      <c r="AP3" s="38">
        <v>45783</v>
      </c>
      <c r="AQ3" s="39">
        <v>45783</v>
      </c>
      <c r="AR3" s="40">
        <v>45783</v>
      </c>
      <c r="AS3" s="38">
        <v>45791</v>
      </c>
      <c r="AT3" s="39">
        <v>45791</v>
      </c>
      <c r="AU3" s="40">
        <v>45791</v>
      </c>
      <c r="AV3" s="29"/>
      <c r="AW3" s="30"/>
      <c r="AX3" s="30"/>
      <c r="AY3" s="29"/>
    </row>
    <row r="4" spans="1:51" ht="52.5" thickBot="1" x14ac:dyDescent="0.35">
      <c r="A4" s="29"/>
      <c r="B4" s="41" t="s">
        <v>1361</v>
      </c>
      <c r="C4" s="42" t="s">
        <v>1362</v>
      </c>
      <c r="D4" s="43" t="s">
        <v>1</v>
      </c>
      <c r="E4" s="44" t="s">
        <v>2</v>
      </c>
      <c r="F4" s="45" t="s">
        <v>1456</v>
      </c>
      <c r="G4" s="45" t="s">
        <v>1456</v>
      </c>
      <c r="H4" s="46" t="s">
        <v>1457</v>
      </c>
      <c r="I4" s="47" t="s">
        <v>1366</v>
      </c>
      <c r="J4" s="29"/>
      <c r="K4" s="41" t="s">
        <v>1361</v>
      </c>
      <c r="L4" s="42" t="s">
        <v>1362</v>
      </c>
      <c r="M4" s="43" t="s">
        <v>1</v>
      </c>
      <c r="N4" s="44" t="s">
        <v>2</v>
      </c>
      <c r="O4" s="45" t="s">
        <v>1417</v>
      </c>
      <c r="P4" s="45" t="s">
        <v>1417</v>
      </c>
      <c r="Q4" s="46" t="s">
        <v>1420</v>
      </c>
      <c r="R4" s="47" t="s">
        <v>1366</v>
      </c>
      <c r="S4" s="29"/>
      <c r="T4" s="41" t="s">
        <v>1361</v>
      </c>
      <c r="U4" s="42" t="s">
        <v>1362</v>
      </c>
      <c r="V4" s="43" t="s">
        <v>1</v>
      </c>
      <c r="W4" s="44" t="s">
        <v>2</v>
      </c>
      <c r="X4" s="45" t="s">
        <v>1418</v>
      </c>
      <c r="Y4" s="45" t="s">
        <v>1418</v>
      </c>
      <c r="Z4" s="46" t="s">
        <v>1419</v>
      </c>
      <c r="AA4" s="47" t="s">
        <v>1366</v>
      </c>
      <c r="AB4" s="29"/>
      <c r="AC4" s="41" t="s">
        <v>1361</v>
      </c>
      <c r="AD4" s="42" t="s">
        <v>1362</v>
      </c>
      <c r="AE4" s="43" t="s">
        <v>1</v>
      </c>
      <c r="AF4" s="44" t="s">
        <v>2</v>
      </c>
      <c r="AG4" s="45" t="s">
        <v>1442</v>
      </c>
      <c r="AH4" s="45" t="s">
        <v>1442</v>
      </c>
      <c r="AI4" s="46" t="s">
        <v>1419</v>
      </c>
      <c r="AJ4" s="47" t="s">
        <v>1366</v>
      </c>
      <c r="AK4" s="29"/>
      <c r="AL4" s="41" t="s">
        <v>1361</v>
      </c>
      <c r="AM4" s="42" t="s">
        <v>1362</v>
      </c>
      <c r="AN4" s="43" t="s">
        <v>1</v>
      </c>
      <c r="AO4" s="44" t="s">
        <v>2</v>
      </c>
      <c r="AP4" s="48" t="s">
        <v>1444</v>
      </c>
      <c r="AQ4" s="42" t="s">
        <v>1405</v>
      </c>
      <c r="AR4" s="47" t="s">
        <v>1384</v>
      </c>
      <c r="AS4" s="48" t="s">
        <v>1444</v>
      </c>
      <c r="AT4" s="42" t="s">
        <v>1405</v>
      </c>
      <c r="AU4" s="47" t="s">
        <v>1384</v>
      </c>
      <c r="AV4" s="46" t="s">
        <v>1390</v>
      </c>
      <c r="AW4" s="42" t="s">
        <v>1457</v>
      </c>
      <c r="AX4" s="47" t="s">
        <v>1427</v>
      </c>
      <c r="AY4" s="29"/>
    </row>
    <row r="5" spans="1:51" x14ac:dyDescent="0.25">
      <c r="A5" s="29"/>
      <c r="B5" s="82" t="s">
        <v>3</v>
      </c>
      <c r="C5" s="83" t="s">
        <v>4</v>
      </c>
      <c r="D5" s="83">
        <v>1</v>
      </c>
      <c r="E5" s="84">
        <v>1</v>
      </c>
      <c r="F5" s="163">
        <f>VLOOKUP($B5,dbsaa1!$A$2:$AA$675,5,FALSE)</f>
        <v>140954401</v>
      </c>
      <c r="G5" s="163">
        <f>VLOOKUP($B5,dcsaa1!$A$2:$AA$675,5,FALSE)</f>
        <v>140614673</v>
      </c>
      <c r="H5" s="164">
        <f>G5-F5</f>
        <v>-339728</v>
      </c>
      <c r="I5" s="87" t="str">
        <f t="shared" ref="I5:I68" si="0">IF(H5&lt;&gt;0,IF(H5&gt;0,"FA INCREASE","FA DECREASE"),"NO CHANGE IN FA")</f>
        <v>FA DECREASE</v>
      </c>
      <c r="J5" s="88"/>
      <c r="K5" s="82" t="s">
        <v>3</v>
      </c>
      <c r="L5" s="83" t="s">
        <v>4</v>
      </c>
      <c r="M5" s="83">
        <v>1</v>
      </c>
      <c r="N5" s="84">
        <v>1</v>
      </c>
      <c r="O5" s="85">
        <f>VLOOKUP($K5,dbsad1!$A$2:$AE$677,13,FALSE)</f>
        <v>12862</v>
      </c>
      <c r="P5" s="85">
        <f>VLOOKUP($K5,dcsad1!$A$2:$AE$677,13,FALSE)</f>
        <v>12831</v>
      </c>
      <c r="Q5" s="86">
        <f>P5-O5</f>
        <v>-31</v>
      </c>
      <c r="R5" s="87" t="str">
        <f>IF(Q5&lt;&gt;0,IF(Q5&gt;0,"SEL. TAFPU INCREASE","SEL. TAFPU DECREASE"),"NO CHANGE IN SEL. TAFPU")</f>
        <v>SEL. TAFPU DECREASE</v>
      </c>
      <c r="S5" s="88"/>
      <c r="T5" s="82" t="s">
        <v>3</v>
      </c>
      <c r="U5" s="83" t="s">
        <v>4</v>
      </c>
      <c r="V5" s="83">
        <v>1</v>
      </c>
      <c r="W5" s="84">
        <v>1</v>
      </c>
      <c r="X5" s="89">
        <f>VLOOKUP($T5,dbsad1!$A$2:$AE$677,22,FALSE)</f>
        <v>10958.98</v>
      </c>
      <c r="Y5" s="89">
        <f>VLOOKUP($T5,dcsad1!$A$2:$AE$677,22,FALSE)</f>
        <v>10958.98</v>
      </c>
      <c r="Z5" s="90">
        <f>Y5-X5</f>
        <v>0</v>
      </c>
      <c r="AA5" s="87" t="str">
        <f>IF(Z5&lt;&gt;0,IF(Z5&gt;0,"SEL. FA/PUPIL INCREASE","SEL. FA/PUPIL DECREASE"),"NO CHANGE IN SEL. FA/PUPIL")</f>
        <v>NO CHANGE IN SEL. FA/PUPIL</v>
      </c>
      <c r="AB5" s="88"/>
      <c r="AC5" s="82" t="s">
        <v>3</v>
      </c>
      <c r="AD5" s="83" t="s">
        <v>4</v>
      </c>
      <c r="AE5" s="83">
        <v>1</v>
      </c>
      <c r="AF5" s="84">
        <v>1</v>
      </c>
      <c r="AG5" s="163">
        <f>VLOOKUP($AC5,dbsad1!$A$2:$AE$677,24,FALSE)</f>
        <v>130277646</v>
      </c>
      <c r="AH5" s="163">
        <f>VLOOKUP($AC5,dcsad1!$A$2:$AE$677,24,FALSE)</f>
        <v>130277646</v>
      </c>
      <c r="AI5" s="164">
        <f>AH5-AG5</f>
        <v>0</v>
      </c>
      <c r="AJ5" s="87" t="str">
        <f t="shared" ref="AJ5:AJ68" si="1">IF(AI5&lt;&gt;0,IF(AI5&gt;0,"FAB INCREASE","FAB DECREASE"),"NO CHANGE IN FAB")</f>
        <v>NO CHANGE IN FAB</v>
      </c>
      <c r="AK5" s="88"/>
      <c r="AL5" s="82" t="s">
        <v>3</v>
      </c>
      <c r="AM5" s="83" t="s">
        <v>4</v>
      </c>
      <c r="AN5" s="83">
        <v>1</v>
      </c>
      <c r="AO5" s="84">
        <v>1</v>
      </c>
      <c r="AP5" s="161">
        <f>VLOOKUP($AL5,dbsaa1!$A$2:$AE$677,5,FALSE)</f>
        <v>140954401</v>
      </c>
      <c r="AQ5" s="162">
        <f>VLOOKUP($AL5,dbsad1!$A$2:$AE$677,23,FALSE)</f>
        <v>140954401</v>
      </c>
      <c r="AR5" s="91" t="str">
        <f>IF(AP5=AQ5,"ON FORMULA","HOLD HARMLESS")</f>
        <v>ON FORMULA</v>
      </c>
      <c r="AS5" s="161">
        <f>VLOOKUP($AL5,dcsaa1!$A$2:$AE$677,5,FALSE)</f>
        <v>140614673</v>
      </c>
      <c r="AT5" s="162">
        <f>VLOOKUP($AL5,dcsad1!$A$2:$AE$677,23,FALSE)</f>
        <v>140614673</v>
      </c>
      <c r="AU5" s="91" t="str">
        <f>IF(AS5=AT5,"ON FORMULA","HOLD HARMLESS")</f>
        <v>ON FORMULA</v>
      </c>
      <c r="AV5" s="92" t="b">
        <f>EXACT(AR5,AU5)</f>
        <v>1</v>
      </c>
      <c r="AW5" s="162">
        <f>IF(AU5="HOLD HARMLESS",0,ROUND((P5*Y5)-(O5*X5),0))</f>
        <v>-339728</v>
      </c>
      <c r="AX5" s="183">
        <f>H5-AW5</f>
        <v>0</v>
      </c>
      <c r="AY5" s="29"/>
    </row>
    <row r="6" spans="1:51" ht="25" x14ac:dyDescent="0.25">
      <c r="A6" s="29"/>
      <c r="B6" s="93" t="s">
        <v>5</v>
      </c>
      <c r="C6" s="94" t="s">
        <v>6</v>
      </c>
      <c r="D6" s="94">
        <v>1</v>
      </c>
      <c r="E6" s="95">
        <v>0</v>
      </c>
      <c r="F6" s="165">
        <f>VLOOKUP($B6,dbsaa1!$A$2:$AA$675,5,FALSE)</f>
        <v>7213947</v>
      </c>
      <c r="G6" s="165">
        <f>VLOOKUP($B6,dcsaa1!$A$2:$AA$675,5,FALSE)</f>
        <v>7213947</v>
      </c>
      <c r="H6" s="166">
        <f t="shared" ref="H6:H69" si="2">G6-F6</f>
        <v>0</v>
      </c>
      <c r="I6" s="98" t="str">
        <f t="shared" si="0"/>
        <v>NO CHANGE IN FA</v>
      </c>
      <c r="J6" s="88"/>
      <c r="K6" s="93" t="s">
        <v>5</v>
      </c>
      <c r="L6" s="94" t="s">
        <v>6</v>
      </c>
      <c r="M6" s="94">
        <v>1</v>
      </c>
      <c r="N6" s="95">
        <v>0</v>
      </c>
      <c r="O6" s="96">
        <f>VLOOKUP($K6,dbsad1!$A$2:$AE$677,13,FALSE)</f>
        <v>824</v>
      </c>
      <c r="P6" s="96">
        <f>VLOOKUP($K6,dcsad1!$A$2:$AE$677,13,FALSE)</f>
        <v>824</v>
      </c>
      <c r="Q6" s="97">
        <f t="shared" ref="Q6:Q69" si="3">P6-O6</f>
        <v>0</v>
      </c>
      <c r="R6" s="98" t="str">
        <f t="shared" ref="R6:R69" si="4">IF(Q6&lt;&gt;0,IF(Q6&gt;0,"SEL. TAFPU INCREASE","SEL. TAFPU DECREASE"),"NO CHANGE IN SEL. TAFPU")</f>
        <v>NO CHANGE IN SEL. TAFPU</v>
      </c>
      <c r="S6" s="88"/>
      <c r="T6" s="93" t="s">
        <v>5</v>
      </c>
      <c r="U6" s="94" t="s">
        <v>6</v>
      </c>
      <c r="V6" s="94">
        <v>1</v>
      </c>
      <c r="W6" s="95">
        <v>0</v>
      </c>
      <c r="X6" s="99">
        <f>VLOOKUP($T6,dbsad1!$A$2:$AE$677,22,FALSE)</f>
        <v>7187.6</v>
      </c>
      <c r="Y6" s="99">
        <f>VLOOKUP($T6,dcsad1!$A$2:$AE$677,22,FALSE)</f>
        <v>7191.86</v>
      </c>
      <c r="Z6" s="100">
        <f t="shared" ref="Z6:Z69" si="5">Y6-X6</f>
        <v>4.2599999999993088</v>
      </c>
      <c r="AA6" s="98" t="str">
        <f t="shared" ref="AA6:AA69" si="6">IF(Z6&lt;&gt;0,IF(Z6&gt;0,"SEL. FA/PUPIL INCREASE","SEL. FA/PUPIL DECREASE"),"NO CHANGE IN SEL. FA/PUPIL")</f>
        <v>SEL. FA/PUPIL INCREASE</v>
      </c>
      <c r="AB6" s="88"/>
      <c r="AC6" s="93" t="s">
        <v>5</v>
      </c>
      <c r="AD6" s="94" t="s">
        <v>6</v>
      </c>
      <c r="AE6" s="94">
        <v>1</v>
      </c>
      <c r="AF6" s="95">
        <v>0</v>
      </c>
      <c r="AG6" s="165">
        <f>VLOOKUP($AC6,dbsad1!$A$2:$AE$677,24,FALSE)</f>
        <v>7072498</v>
      </c>
      <c r="AH6" s="165">
        <f>VLOOKUP($AC6,dcsad1!$A$2:$AE$677,24,FALSE)</f>
        <v>7072498</v>
      </c>
      <c r="AI6" s="166">
        <f t="shared" ref="AI6:AI69" si="7">AH6-AG6</f>
        <v>0</v>
      </c>
      <c r="AJ6" s="98" t="str">
        <f t="shared" si="1"/>
        <v>NO CHANGE IN FAB</v>
      </c>
      <c r="AK6" s="88"/>
      <c r="AL6" s="93" t="s">
        <v>5</v>
      </c>
      <c r="AM6" s="94" t="s">
        <v>6</v>
      </c>
      <c r="AN6" s="94">
        <v>1</v>
      </c>
      <c r="AO6" s="95">
        <v>0</v>
      </c>
      <c r="AP6" s="175">
        <f>VLOOKUP($AL6,dbsaa1!$A$2:$AE$677,5,FALSE)</f>
        <v>7213947</v>
      </c>
      <c r="AQ6" s="176">
        <f>VLOOKUP($AL6,dbsad1!$A$2:$AE$677,23,FALSE)</f>
        <v>5922583</v>
      </c>
      <c r="AR6" s="101" t="str">
        <f t="shared" ref="AR6:AR69" si="8">IF(AP6=AQ6,"ON FORMULA","HOLD HARMLESS")</f>
        <v>HOLD HARMLESS</v>
      </c>
      <c r="AS6" s="175">
        <f>VLOOKUP($AL6,dcsaa1!$A$2:$AE$677,5,FALSE)</f>
        <v>7213947</v>
      </c>
      <c r="AT6" s="176">
        <f>VLOOKUP($AL6,dcsad1!$A$2:$AE$677,23,FALSE)</f>
        <v>5926093</v>
      </c>
      <c r="AU6" s="101" t="str">
        <f t="shared" ref="AU6:AU69" si="9">IF(AS6=AT6,"ON FORMULA","HOLD HARMLESS")</f>
        <v>HOLD HARMLESS</v>
      </c>
      <c r="AV6" s="102" t="b">
        <f t="shared" ref="AV6:AV69" si="10">EXACT(AR6,AU6)</f>
        <v>1</v>
      </c>
      <c r="AW6" s="176">
        <f t="shared" ref="AW6:AW69" si="11">IF(AU6="HOLD HARMLESS",0,ROUND((P6*Y6)-(O6*X6),0))</f>
        <v>0</v>
      </c>
      <c r="AX6" s="184">
        <f t="shared" ref="AX6:AX69" si="12">H6-AW6</f>
        <v>0</v>
      </c>
      <c r="AY6" s="29"/>
    </row>
    <row r="7" spans="1:51" ht="25" x14ac:dyDescent="0.25">
      <c r="A7" s="29"/>
      <c r="B7" s="93" t="s">
        <v>7</v>
      </c>
      <c r="C7" s="94" t="s">
        <v>8</v>
      </c>
      <c r="D7" s="94">
        <v>1</v>
      </c>
      <c r="E7" s="95">
        <v>0</v>
      </c>
      <c r="F7" s="165">
        <f>VLOOKUP($B7,dbsaa1!$A$2:$AA$675,5,FALSE)</f>
        <v>19629911</v>
      </c>
      <c r="G7" s="165">
        <f>VLOOKUP($B7,dcsaa1!$A$2:$AA$675,5,FALSE)</f>
        <v>19629911</v>
      </c>
      <c r="H7" s="166">
        <f t="shared" si="2"/>
        <v>0</v>
      </c>
      <c r="I7" s="98" t="str">
        <f t="shared" si="0"/>
        <v>NO CHANGE IN FA</v>
      </c>
      <c r="J7" s="88"/>
      <c r="K7" s="93" t="s">
        <v>7</v>
      </c>
      <c r="L7" s="94" t="s">
        <v>8</v>
      </c>
      <c r="M7" s="94">
        <v>1</v>
      </c>
      <c r="N7" s="95">
        <v>0</v>
      </c>
      <c r="O7" s="96">
        <f>VLOOKUP($K7,dbsad1!$A$2:$AE$677,13,FALSE)</f>
        <v>4614</v>
      </c>
      <c r="P7" s="96">
        <f>VLOOKUP($K7,dcsad1!$A$2:$AE$677,13,FALSE)</f>
        <v>4614</v>
      </c>
      <c r="Q7" s="97">
        <f t="shared" si="3"/>
        <v>0</v>
      </c>
      <c r="R7" s="98" t="str">
        <f t="shared" si="4"/>
        <v>NO CHANGE IN SEL. TAFPU</v>
      </c>
      <c r="S7" s="88"/>
      <c r="T7" s="93" t="s">
        <v>7</v>
      </c>
      <c r="U7" s="94" t="s">
        <v>8</v>
      </c>
      <c r="V7" s="94">
        <v>1</v>
      </c>
      <c r="W7" s="95">
        <v>0</v>
      </c>
      <c r="X7" s="99">
        <f>VLOOKUP($T7,dbsad1!$A$2:$AE$677,22,FALSE)</f>
        <v>4223.3500000000004</v>
      </c>
      <c r="Y7" s="99">
        <f>VLOOKUP($T7,dcsad1!$A$2:$AE$677,22,FALSE)</f>
        <v>4223.3500000000004</v>
      </c>
      <c r="Z7" s="100">
        <f t="shared" si="5"/>
        <v>0</v>
      </c>
      <c r="AA7" s="98" t="str">
        <f t="shared" si="6"/>
        <v>NO CHANGE IN SEL. FA/PUPIL</v>
      </c>
      <c r="AB7" s="88"/>
      <c r="AC7" s="93" t="s">
        <v>7</v>
      </c>
      <c r="AD7" s="94" t="s">
        <v>8</v>
      </c>
      <c r="AE7" s="94">
        <v>1</v>
      </c>
      <c r="AF7" s="95">
        <v>0</v>
      </c>
      <c r="AG7" s="165">
        <f>VLOOKUP($AC7,dbsad1!$A$2:$AE$677,24,FALSE)</f>
        <v>19245011</v>
      </c>
      <c r="AH7" s="165">
        <f>VLOOKUP($AC7,dcsad1!$A$2:$AE$677,24,FALSE)</f>
        <v>19245011</v>
      </c>
      <c r="AI7" s="166">
        <f t="shared" si="7"/>
        <v>0</v>
      </c>
      <c r="AJ7" s="98" t="str">
        <f t="shared" si="1"/>
        <v>NO CHANGE IN FAB</v>
      </c>
      <c r="AK7" s="88"/>
      <c r="AL7" s="93" t="s">
        <v>7</v>
      </c>
      <c r="AM7" s="94" t="s">
        <v>8</v>
      </c>
      <c r="AN7" s="94">
        <v>1</v>
      </c>
      <c r="AO7" s="95">
        <v>0</v>
      </c>
      <c r="AP7" s="175">
        <f>VLOOKUP($AL7,dbsaa1!$A$2:$AE$677,5,FALSE)</f>
        <v>19629911</v>
      </c>
      <c r="AQ7" s="176">
        <f>VLOOKUP($AL7,dbsad1!$A$2:$AE$677,23,FALSE)</f>
        <v>19486537</v>
      </c>
      <c r="AR7" s="101" t="str">
        <f t="shared" si="8"/>
        <v>HOLD HARMLESS</v>
      </c>
      <c r="AS7" s="175">
        <f>VLOOKUP($AL7,dcsaa1!$A$2:$AE$677,5,FALSE)</f>
        <v>19629911</v>
      </c>
      <c r="AT7" s="176">
        <f>VLOOKUP($AL7,dcsad1!$A$2:$AE$677,23,FALSE)</f>
        <v>19486537</v>
      </c>
      <c r="AU7" s="101" t="str">
        <f t="shared" si="9"/>
        <v>HOLD HARMLESS</v>
      </c>
      <c r="AV7" s="102" t="b">
        <f t="shared" si="10"/>
        <v>1</v>
      </c>
      <c r="AW7" s="176">
        <f t="shared" si="11"/>
        <v>0</v>
      </c>
      <c r="AX7" s="184">
        <f t="shared" si="12"/>
        <v>0</v>
      </c>
      <c r="AY7" s="29"/>
    </row>
    <row r="8" spans="1:51" x14ac:dyDescent="0.25">
      <c r="A8" s="29"/>
      <c r="B8" s="93" t="s">
        <v>9</v>
      </c>
      <c r="C8" s="94" t="s">
        <v>10</v>
      </c>
      <c r="D8" s="94">
        <v>1</v>
      </c>
      <c r="E8" s="95">
        <v>0</v>
      </c>
      <c r="F8" s="165">
        <f>VLOOKUP($B8,dbsaa1!$A$2:$AA$675,5,FALSE)</f>
        <v>15063322</v>
      </c>
      <c r="G8" s="165">
        <f>VLOOKUP($B8,dcsaa1!$A$2:$AA$675,5,FALSE)</f>
        <v>15063322</v>
      </c>
      <c r="H8" s="166">
        <f t="shared" si="2"/>
        <v>0</v>
      </c>
      <c r="I8" s="98" t="str">
        <f t="shared" si="0"/>
        <v>NO CHANGE IN FA</v>
      </c>
      <c r="J8" s="88"/>
      <c r="K8" s="93" t="s">
        <v>9</v>
      </c>
      <c r="L8" s="94" t="s">
        <v>10</v>
      </c>
      <c r="M8" s="94">
        <v>1</v>
      </c>
      <c r="N8" s="95">
        <v>0</v>
      </c>
      <c r="O8" s="96">
        <f>VLOOKUP($K8,dbsad1!$A$2:$AE$677,13,FALSE)</f>
        <v>2118</v>
      </c>
      <c r="P8" s="96">
        <f>VLOOKUP($K8,dcsad1!$A$2:$AE$677,13,FALSE)</f>
        <v>2118</v>
      </c>
      <c r="Q8" s="97">
        <f t="shared" si="3"/>
        <v>0</v>
      </c>
      <c r="R8" s="98" t="str">
        <f t="shared" si="4"/>
        <v>NO CHANGE IN SEL. TAFPU</v>
      </c>
      <c r="S8" s="88"/>
      <c r="T8" s="93" t="s">
        <v>9</v>
      </c>
      <c r="U8" s="94" t="s">
        <v>10</v>
      </c>
      <c r="V8" s="94">
        <v>1</v>
      </c>
      <c r="W8" s="95">
        <v>0</v>
      </c>
      <c r="X8" s="99">
        <f>VLOOKUP($T8,dbsad1!$A$2:$AE$677,22,FALSE)</f>
        <v>7112.05</v>
      </c>
      <c r="Y8" s="99">
        <f>VLOOKUP($T8,dcsad1!$A$2:$AE$677,22,FALSE)</f>
        <v>7112.05</v>
      </c>
      <c r="Z8" s="100">
        <f t="shared" si="5"/>
        <v>0</v>
      </c>
      <c r="AA8" s="98" t="str">
        <f t="shared" si="6"/>
        <v>NO CHANGE IN SEL. FA/PUPIL</v>
      </c>
      <c r="AB8" s="88"/>
      <c r="AC8" s="93" t="s">
        <v>9</v>
      </c>
      <c r="AD8" s="94" t="s">
        <v>10</v>
      </c>
      <c r="AE8" s="94">
        <v>1</v>
      </c>
      <c r="AF8" s="95">
        <v>0</v>
      </c>
      <c r="AG8" s="165">
        <f>VLOOKUP($AC8,dbsad1!$A$2:$AE$677,24,FALSE)</f>
        <v>13612223</v>
      </c>
      <c r="AH8" s="165">
        <f>VLOOKUP($AC8,dcsad1!$A$2:$AE$677,24,FALSE)</f>
        <v>13612223</v>
      </c>
      <c r="AI8" s="166">
        <f t="shared" si="7"/>
        <v>0</v>
      </c>
      <c r="AJ8" s="98" t="str">
        <f t="shared" si="1"/>
        <v>NO CHANGE IN FAB</v>
      </c>
      <c r="AK8" s="88"/>
      <c r="AL8" s="93" t="s">
        <v>9</v>
      </c>
      <c r="AM8" s="94" t="s">
        <v>10</v>
      </c>
      <c r="AN8" s="94">
        <v>1</v>
      </c>
      <c r="AO8" s="95">
        <v>0</v>
      </c>
      <c r="AP8" s="175">
        <f>VLOOKUP($AL8,dbsaa1!$A$2:$AE$677,5,FALSE)</f>
        <v>15063322</v>
      </c>
      <c r="AQ8" s="176">
        <f>VLOOKUP($AL8,dbsad1!$A$2:$AE$677,23,FALSE)</f>
        <v>15063322</v>
      </c>
      <c r="AR8" s="101" t="str">
        <f t="shared" si="8"/>
        <v>ON FORMULA</v>
      </c>
      <c r="AS8" s="175">
        <f>VLOOKUP($AL8,dcsaa1!$A$2:$AE$677,5,FALSE)</f>
        <v>15063322</v>
      </c>
      <c r="AT8" s="176">
        <f>VLOOKUP($AL8,dcsad1!$A$2:$AE$677,23,FALSE)</f>
        <v>15063322</v>
      </c>
      <c r="AU8" s="101" t="str">
        <f t="shared" si="9"/>
        <v>ON FORMULA</v>
      </c>
      <c r="AV8" s="102" t="b">
        <f t="shared" si="10"/>
        <v>1</v>
      </c>
      <c r="AW8" s="176">
        <f t="shared" si="11"/>
        <v>0</v>
      </c>
      <c r="AX8" s="184">
        <f t="shared" si="12"/>
        <v>0</v>
      </c>
      <c r="AY8" s="29"/>
    </row>
    <row r="9" spans="1:51" ht="25" x14ac:dyDescent="0.25">
      <c r="A9" s="29"/>
      <c r="B9" s="93" t="s">
        <v>11</v>
      </c>
      <c r="C9" s="94" t="s">
        <v>12</v>
      </c>
      <c r="D9" s="94">
        <v>1</v>
      </c>
      <c r="E9" s="95">
        <v>0</v>
      </c>
      <c r="F9" s="165">
        <f>VLOOKUP($B9,dbsaa1!$A$2:$AA$675,5,FALSE)</f>
        <v>28387885</v>
      </c>
      <c r="G9" s="165">
        <f>VLOOKUP($B9,dcsaa1!$A$2:$AA$675,5,FALSE)</f>
        <v>28387885</v>
      </c>
      <c r="H9" s="166">
        <f t="shared" si="2"/>
        <v>0</v>
      </c>
      <c r="I9" s="98" t="str">
        <f t="shared" si="0"/>
        <v>NO CHANGE IN FA</v>
      </c>
      <c r="J9" s="88"/>
      <c r="K9" s="93" t="s">
        <v>11</v>
      </c>
      <c r="L9" s="94" t="s">
        <v>12</v>
      </c>
      <c r="M9" s="94">
        <v>1</v>
      </c>
      <c r="N9" s="95">
        <v>0</v>
      </c>
      <c r="O9" s="96">
        <f>VLOOKUP($K9,dbsad1!$A$2:$AE$677,13,FALSE)</f>
        <v>2454</v>
      </c>
      <c r="P9" s="96">
        <f>VLOOKUP($K9,dcsad1!$A$2:$AE$677,13,FALSE)</f>
        <v>2451</v>
      </c>
      <c r="Q9" s="97">
        <f t="shared" si="3"/>
        <v>-3</v>
      </c>
      <c r="R9" s="98" t="str">
        <f t="shared" si="4"/>
        <v>SEL. TAFPU DECREASE</v>
      </c>
      <c r="S9" s="88"/>
      <c r="T9" s="93" t="s">
        <v>11</v>
      </c>
      <c r="U9" s="94" t="s">
        <v>12</v>
      </c>
      <c r="V9" s="94">
        <v>1</v>
      </c>
      <c r="W9" s="95">
        <v>0</v>
      </c>
      <c r="X9" s="99">
        <f>VLOOKUP($T9,dbsad1!$A$2:$AE$677,22,FALSE)</f>
        <v>11199.55</v>
      </c>
      <c r="Y9" s="99">
        <f>VLOOKUP($T9,dcsad1!$A$2:$AE$677,22,FALSE)</f>
        <v>11199.55</v>
      </c>
      <c r="Z9" s="100">
        <f t="shared" si="5"/>
        <v>0</v>
      </c>
      <c r="AA9" s="98" t="str">
        <f t="shared" si="6"/>
        <v>NO CHANGE IN SEL. FA/PUPIL</v>
      </c>
      <c r="AB9" s="88"/>
      <c r="AC9" s="93" t="s">
        <v>11</v>
      </c>
      <c r="AD9" s="94" t="s">
        <v>12</v>
      </c>
      <c r="AE9" s="94">
        <v>1</v>
      </c>
      <c r="AF9" s="95">
        <v>0</v>
      </c>
      <c r="AG9" s="165">
        <f>VLOOKUP($AC9,dbsad1!$A$2:$AE$677,24,FALSE)</f>
        <v>27831260</v>
      </c>
      <c r="AH9" s="165">
        <f>VLOOKUP($AC9,dcsad1!$A$2:$AE$677,24,FALSE)</f>
        <v>27831260</v>
      </c>
      <c r="AI9" s="166">
        <f t="shared" si="7"/>
        <v>0</v>
      </c>
      <c r="AJ9" s="98" t="str">
        <f t="shared" si="1"/>
        <v>NO CHANGE IN FAB</v>
      </c>
      <c r="AK9" s="88"/>
      <c r="AL9" s="93" t="s">
        <v>11</v>
      </c>
      <c r="AM9" s="94" t="s">
        <v>12</v>
      </c>
      <c r="AN9" s="94">
        <v>1</v>
      </c>
      <c r="AO9" s="95">
        <v>0</v>
      </c>
      <c r="AP9" s="175">
        <f>VLOOKUP($AL9,dbsaa1!$A$2:$AE$677,5,FALSE)</f>
        <v>28387885</v>
      </c>
      <c r="AQ9" s="176">
        <f>VLOOKUP($AL9,dbsad1!$A$2:$AE$677,23,FALSE)</f>
        <v>27483696</v>
      </c>
      <c r="AR9" s="101" t="str">
        <f t="shared" si="8"/>
        <v>HOLD HARMLESS</v>
      </c>
      <c r="AS9" s="175">
        <f>VLOOKUP($AL9,dcsaa1!$A$2:$AE$677,5,FALSE)</f>
        <v>28387885</v>
      </c>
      <c r="AT9" s="176">
        <f>VLOOKUP($AL9,dcsad1!$A$2:$AE$677,23,FALSE)</f>
        <v>27450098</v>
      </c>
      <c r="AU9" s="101" t="str">
        <f t="shared" si="9"/>
        <v>HOLD HARMLESS</v>
      </c>
      <c r="AV9" s="102" t="b">
        <f t="shared" si="10"/>
        <v>1</v>
      </c>
      <c r="AW9" s="176">
        <f t="shared" si="11"/>
        <v>0</v>
      </c>
      <c r="AX9" s="184">
        <f t="shared" si="12"/>
        <v>0</v>
      </c>
      <c r="AY9" s="29"/>
    </row>
    <row r="10" spans="1:51" x14ac:dyDescent="0.25">
      <c r="A10" s="29"/>
      <c r="B10" s="93" t="s">
        <v>13</v>
      </c>
      <c r="C10" s="94" t="s">
        <v>14</v>
      </c>
      <c r="D10" s="94">
        <v>1</v>
      </c>
      <c r="E10" s="95">
        <v>0</v>
      </c>
      <c r="F10" s="165">
        <f>VLOOKUP($B10,dbsaa1!$A$2:$AA$675,5,FALSE)</f>
        <v>35938921</v>
      </c>
      <c r="G10" s="165">
        <f>VLOOKUP($B10,dcsaa1!$A$2:$AA$675,5,FALSE)</f>
        <v>35938921</v>
      </c>
      <c r="H10" s="166">
        <f t="shared" si="2"/>
        <v>0</v>
      </c>
      <c r="I10" s="98" t="str">
        <f t="shared" si="0"/>
        <v>NO CHANGE IN FA</v>
      </c>
      <c r="J10" s="88"/>
      <c r="K10" s="93" t="s">
        <v>13</v>
      </c>
      <c r="L10" s="94" t="s">
        <v>14</v>
      </c>
      <c r="M10" s="94">
        <v>1</v>
      </c>
      <c r="N10" s="95">
        <v>0</v>
      </c>
      <c r="O10" s="96">
        <f>VLOOKUP($K10,dbsad1!$A$2:$AE$677,13,FALSE)</f>
        <v>5956</v>
      </c>
      <c r="P10" s="96">
        <f>VLOOKUP($K10,dcsad1!$A$2:$AE$677,13,FALSE)</f>
        <v>5956</v>
      </c>
      <c r="Q10" s="97">
        <f t="shared" si="3"/>
        <v>0</v>
      </c>
      <c r="R10" s="98" t="str">
        <f t="shared" si="4"/>
        <v>NO CHANGE IN SEL. TAFPU</v>
      </c>
      <c r="S10" s="88"/>
      <c r="T10" s="93" t="s">
        <v>13</v>
      </c>
      <c r="U10" s="94" t="s">
        <v>14</v>
      </c>
      <c r="V10" s="94">
        <v>1</v>
      </c>
      <c r="W10" s="95">
        <v>0</v>
      </c>
      <c r="X10" s="99">
        <f>VLOOKUP($T10,dbsad1!$A$2:$AE$677,22,FALSE)</f>
        <v>6034.07</v>
      </c>
      <c r="Y10" s="99">
        <f>VLOOKUP($T10,dcsad1!$A$2:$AE$677,22,FALSE)</f>
        <v>6034.07</v>
      </c>
      <c r="Z10" s="100">
        <f t="shared" si="5"/>
        <v>0</v>
      </c>
      <c r="AA10" s="98" t="str">
        <f t="shared" si="6"/>
        <v>NO CHANGE IN SEL. FA/PUPIL</v>
      </c>
      <c r="AB10" s="88"/>
      <c r="AC10" s="93" t="s">
        <v>13</v>
      </c>
      <c r="AD10" s="94" t="s">
        <v>14</v>
      </c>
      <c r="AE10" s="94">
        <v>1</v>
      </c>
      <c r="AF10" s="95">
        <v>0</v>
      </c>
      <c r="AG10" s="165">
        <f>VLOOKUP($AC10,dbsad1!$A$2:$AE$677,24,FALSE)</f>
        <v>32311355</v>
      </c>
      <c r="AH10" s="165">
        <f>VLOOKUP($AC10,dcsad1!$A$2:$AE$677,24,FALSE)</f>
        <v>32311355</v>
      </c>
      <c r="AI10" s="166">
        <f t="shared" si="7"/>
        <v>0</v>
      </c>
      <c r="AJ10" s="98" t="str">
        <f t="shared" si="1"/>
        <v>NO CHANGE IN FAB</v>
      </c>
      <c r="AK10" s="88"/>
      <c r="AL10" s="93" t="s">
        <v>13</v>
      </c>
      <c r="AM10" s="94" t="s">
        <v>14</v>
      </c>
      <c r="AN10" s="94">
        <v>1</v>
      </c>
      <c r="AO10" s="95">
        <v>0</v>
      </c>
      <c r="AP10" s="175">
        <f>VLOOKUP($AL10,dbsaa1!$A$2:$AE$677,5,FALSE)</f>
        <v>35938921</v>
      </c>
      <c r="AQ10" s="176">
        <f>VLOOKUP($AL10,dbsad1!$A$2:$AE$677,23,FALSE)</f>
        <v>35938921</v>
      </c>
      <c r="AR10" s="101" t="str">
        <f t="shared" si="8"/>
        <v>ON FORMULA</v>
      </c>
      <c r="AS10" s="175">
        <f>VLOOKUP($AL10,dcsaa1!$A$2:$AE$677,5,FALSE)</f>
        <v>35938921</v>
      </c>
      <c r="AT10" s="176">
        <f>VLOOKUP($AL10,dcsad1!$A$2:$AE$677,23,FALSE)</f>
        <v>35938921</v>
      </c>
      <c r="AU10" s="101" t="str">
        <f t="shared" si="9"/>
        <v>ON FORMULA</v>
      </c>
      <c r="AV10" s="102" t="b">
        <f t="shared" si="10"/>
        <v>1</v>
      </c>
      <c r="AW10" s="176">
        <f t="shared" si="11"/>
        <v>0</v>
      </c>
      <c r="AX10" s="184">
        <f t="shared" si="12"/>
        <v>0</v>
      </c>
      <c r="AY10" s="29"/>
    </row>
    <row r="11" spans="1:51" x14ac:dyDescent="0.25">
      <c r="A11" s="29"/>
      <c r="B11" s="93" t="s">
        <v>15</v>
      </c>
      <c r="C11" s="94" t="s">
        <v>16</v>
      </c>
      <c r="D11" s="94">
        <v>1</v>
      </c>
      <c r="E11" s="95">
        <v>0</v>
      </c>
      <c r="F11" s="165">
        <f>VLOOKUP($B11,dbsaa1!$A$2:$AA$675,5,FALSE)</f>
        <v>1594886</v>
      </c>
      <c r="G11" s="165">
        <f>VLOOKUP($B11,dcsaa1!$A$2:$AA$675,5,FALSE)</f>
        <v>1593555</v>
      </c>
      <c r="H11" s="166">
        <f t="shared" si="2"/>
        <v>-1331</v>
      </c>
      <c r="I11" s="98" t="str">
        <f t="shared" si="0"/>
        <v>FA DECREASE</v>
      </c>
      <c r="J11" s="88"/>
      <c r="K11" s="93" t="s">
        <v>15</v>
      </c>
      <c r="L11" s="94" t="s">
        <v>16</v>
      </c>
      <c r="M11" s="94">
        <v>1</v>
      </c>
      <c r="N11" s="95">
        <v>0</v>
      </c>
      <c r="O11" s="96">
        <f>VLOOKUP($K11,dbsad1!$A$2:$AE$677,13,FALSE)</f>
        <v>340</v>
      </c>
      <c r="P11" s="96">
        <f>VLOOKUP($K11,dcsad1!$A$2:$AE$677,13,FALSE)</f>
        <v>339</v>
      </c>
      <c r="Q11" s="97">
        <f t="shared" si="3"/>
        <v>-1</v>
      </c>
      <c r="R11" s="98" t="str">
        <f t="shared" si="4"/>
        <v>SEL. TAFPU DECREASE</v>
      </c>
      <c r="S11" s="88"/>
      <c r="T11" s="93" t="s">
        <v>15</v>
      </c>
      <c r="U11" s="94" t="s">
        <v>16</v>
      </c>
      <c r="V11" s="94">
        <v>1</v>
      </c>
      <c r="W11" s="95">
        <v>0</v>
      </c>
      <c r="X11" s="99">
        <f>VLOOKUP($T11,dbsad1!$A$2:$AE$677,22,FALSE)</f>
        <v>4690.84</v>
      </c>
      <c r="Y11" s="99">
        <f>VLOOKUP($T11,dcsad1!$A$2:$AE$677,22,FALSE)</f>
        <v>4700.75</v>
      </c>
      <c r="Z11" s="100">
        <f t="shared" si="5"/>
        <v>9.9099999999998545</v>
      </c>
      <c r="AA11" s="98" t="str">
        <f t="shared" si="6"/>
        <v>SEL. FA/PUPIL INCREASE</v>
      </c>
      <c r="AB11" s="88"/>
      <c r="AC11" s="93" t="s">
        <v>15</v>
      </c>
      <c r="AD11" s="94" t="s">
        <v>16</v>
      </c>
      <c r="AE11" s="94">
        <v>1</v>
      </c>
      <c r="AF11" s="95">
        <v>0</v>
      </c>
      <c r="AG11" s="165">
        <f>VLOOKUP($AC11,dbsad1!$A$2:$AE$677,24,FALSE)</f>
        <v>1417246</v>
      </c>
      <c r="AH11" s="165">
        <f>VLOOKUP($AC11,dcsad1!$A$2:$AE$677,24,FALSE)</f>
        <v>1417246</v>
      </c>
      <c r="AI11" s="166">
        <f t="shared" si="7"/>
        <v>0</v>
      </c>
      <c r="AJ11" s="98" t="str">
        <f t="shared" si="1"/>
        <v>NO CHANGE IN FAB</v>
      </c>
      <c r="AK11" s="88"/>
      <c r="AL11" s="93" t="s">
        <v>15</v>
      </c>
      <c r="AM11" s="94" t="s">
        <v>16</v>
      </c>
      <c r="AN11" s="94">
        <v>1</v>
      </c>
      <c r="AO11" s="95">
        <v>0</v>
      </c>
      <c r="AP11" s="175">
        <f>VLOOKUP($AL11,dbsaa1!$A$2:$AE$677,5,FALSE)</f>
        <v>1594886</v>
      </c>
      <c r="AQ11" s="176">
        <f>VLOOKUP($AL11,dbsad1!$A$2:$AE$677,23,FALSE)</f>
        <v>1594886</v>
      </c>
      <c r="AR11" s="101" t="str">
        <f t="shared" si="8"/>
        <v>ON FORMULA</v>
      </c>
      <c r="AS11" s="175">
        <f>VLOOKUP($AL11,dcsaa1!$A$2:$AE$677,5,FALSE)</f>
        <v>1593555</v>
      </c>
      <c r="AT11" s="176">
        <f>VLOOKUP($AL11,dcsad1!$A$2:$AE$677,23,FALSE)</f>
        <v>1593555</v>
      </c>
      <c r="AU11" s="101" t="str">
        <f t="shared" si="9"/>
        <v>ON FORMULA</v>
      </c>
      <c r="AV11" s="102" t="b">
        <f t="shared" si="10"/>
        <v>1</v>
      </c>
      <c r="AW11" s="176">
        <f t="shared" si="11"/>
        <v>-1331</v>
      </c>
      <c r="AX11" s="184">
        <f t="shared" si="12"/>
        <v>0</v>
      </c>
      <c r="AY11" s="29"/>
    </row>
    <row r="12" spans="1:51" x14ac:dyDescent="0.25">
      <c r="A12" s="29"/>
      <c r="B12" s="93" t="s">
        <v>17</v>
      </c>
      <c r="C12" s="94" t="s">
        <v>18</v>
      </c>
      <c r="D12" s="94">
        <v>1</v>
      </c>
      <c r="E12" s="95">
        <v>1</v>
      </c>
      <c r="F12" s="165">
        <f>VLOOKUP($B12,dbsaa1!$A$2:$AA$675,5,FALSE)</f>
        <v>34892706</v>
      </c>
      <c r="G12" s="165">
        <f>VLOOKUP($B12,dcsaa1!$A$2:$AA$675,5,FALSE)</f>
        <v>34864145</v>
      </c>
      <c r="H12" s="166">
        <f t="shared" si="2"/>
        <v>-28561</v>
      </c>
      <c r="I12" s="98" t="str">
        <f t="shared" si="0"/>
        <v>FA DECREASE</v>
      </c>
      <c r="J12" s="88"/>
      <c r="K12" s="93" t="s">
        <v>17</v>
      </c>
      <c r="L12" s="94" t="s">
        <v>18</v>
      </c>
      <c r="M12" s="94">
        <v>1</v>
      </c>
      <c r="N12" s="95">
        <v>1</v>
      </c>
      <c r="O12" s="96">
        <f>VLOOKUP($K12,dbsad1!$A$2:$AE$677,13,FALSE)</f>
        <v>7330</v>
      </c>
      <c r="P12" s="96">
        <f>VLOOKUP($K12,dcsad1!$A$2:$AE$677,13,FALSE)</f>
        <v>7324</v>
      </c>
      <c r="Q12" s="97">
        <f t="shared" si="3"/>
        <v>-6</v>
      </c>
      <c r="R12" s="98" t="str">
        <f t="shared" si="4"/>
        <v>SEL. TAFPU DECREASE</v>
      </c>
      <c r="S12" s="88"/>
      <c r="T12" s="93" t="s">
        <v>17</v>
      </c>
      <c r="U12" s="94" t="s">
        <v>18</v>
      </c>
      <c r="V12" s="94">
        <v>1</v>
      </c>
      <c r="W12" s="95">
        <v>1</v>
      </c>
      <c r="X12" s="99">
        <f>VLOOKUP($T12,dbsad1!$A$2:$AE$677,22,FALSE)</f>
        <v>4760.26</v>
      </c>
      <c r="Y12" s="99">
        <f>VLOOKUP($T12,dcsad1!$A$2:$AE$677,22,FALSE)</f>
        <v>4760.26</v>
      </c>
      <c r="Z12" s="100">
        <f t="shared" si="5"/>
        <v>0</v>
      </c>
      <c r="AA12" s="98" t="str">
        <f t="shared" si="6"/>
        <v>NO CHANGE IN SEL. FA/PUPIL</v>
      </c>
      <c r="AB12" s="88"/>
      <c r="AC12" s="93" t="s">
        <v>17</v>
      </c>
      <c r="AD12" s="94" t="s">
        <v>18</v>
      </c>
      <c r="AE12" s="94">
        <v>1</v>
      </c>
      <c r="AF12" s="95">
        <v>1</v>
      </c>
      <c r="AG12" s="165">
        <f>VLOOKUP($AC12,dbsad1!$A$2:$AE$677,24,FALSE)</f>
        <v>31845783</v>
      </c>
      <c r="AH12" s="165">
        <f>VLOOKUP($AC12,dcsad1!$A$2:$AE$677,24,FALSE)</f>
        <v>31845783</v>
      </c>
      <c r="AI12" s="166">
        <f t="shared" si="7"/>
        <v>0</v>
      </c>
      <c r="AJ12" s="98" t="str">
        <f t="shared" si="1"/>
        <v>NO CHANGE IN FAB</v>
      </c>
      <c r="AK12" s="88"/>
      <c r="AL12" s="93" t="s">
        <v>17</v>
      </c>
      <c r="AM12" s="94" t="s">
        <v>18</v>
      </c>
      <c r="AN12" s="94">
        <v>1</v>
      </c>
      <c r="AO12" s="95">
        <v>1</v>
      </c>
      <c r="AP12" s="175">
        <f>VLOOKUP($AL12,dbsaa1!$A$2:$AE$677,5,FALSE)</f>
        <v>34892706</v>
      </c>
      <c r="AQ12" s="176">
        <f>VLOOKUP($AL12,dbsad1!$A$2:$AE$677,23,FALSE)</f>
        <v>34892706</v>
      </c>
      <c r="AR12" s="101" t="str">
        <f t="shared" si="8"/>
        <v>ON FORMULA</v>
      </c>
      <c r="AS12" s="175">
        <f>VLOOKUP($AL12,dcsaa1!$A$2:$AE$677,5,FALSE)</f>
        <v>34864145</v>
      </c>
      <c r="AT12" s="176">
        <f>VLOOKUP($AL12,dcsad1!$A$2:$AE$677,23,FALSE)</f>
        <v>34864145</v>
      </c>
      <c r="AU12" s="101" t="str">
        <f t="shared" si="9"/>
        <v>ON FORMULA</v>
      </c>
      <c r="AV12" s="102" t="b">
        <f t="shared" si="10"/>
        <v>1</v>
      </c>
      <c r="AW12" s="176">
        <f t="shared" si="11"/>
        <v>-28562</v>
      </c>
      <c r="AX12" s="184">
        <f t="shared" si="12"/>
        <v>1</v>
      </c>
      <c r="AY12" s="29"/>
    </row>
    <row r="13" spans="1:51" ht="25" x14ac:dyDescent="0.25">
      <c r="A13" s="29"/>
      <c r="B13" s="93" t="s">
        <v>19</v>
      </c>
      <c r="C13" s="94" t="s">
        <v>20</v>
      </c>
      <c r="D13" s="94">
        <v>1</v>
      </c>
      <c r="E13" s="95">
        <v>0</v>
      </c>
      <c r="F13" s="165">
        <f>VLOOKUP($B13,dbsaa1!$A$2:$AA$675,5,FALSE)</f>
        <v>2803442</v>
      </c>
      <c r="G13" s="165">
        <f>VLOOKUP($B13,dcsaa1!$A$2:$AA$675,5,FALSE)</f>
        <v>2803442</v>
      </c>
      <c r="H13" s="166">
        <f t="shared" si="2"/>
        <v>0</v>
      </c>
      <c r="I13" s="98" t="str">
        <f t="shared" si="0"/>
        <v>NO CHANGE IN FA</v>
      </c>
      <c r="J13" s="88"/>
      <c r="K13" s="93" t="s">
        <v>19</v>
      </c>
      <c r="L13" s="94" t="s">
        <v>20</v>
      </c>
      <c r="M13" s="94">
        <v>1</v>
      </c>
      <c r="N13" s="95">
        <v>0</v>
      </c>
      <c r="O13" s="96">
        <f>VLOOKUP($K13,dbsad1!$A$2:$AE$677,13,FALSE)</f>
        <v>299</v>
      </c>
      <c r="P13" s="96">
        <f>VLOOKUP($K13,dcsad1!$A$2:$AE$677,13,FALSE)</f>
        <v>298</v>
      </c>
      <c r="Q13" s="97">
        <f t="shared" si="3"/>
        <v>-1</v>
      </c>
      <c r="R13" s="98" t="str">
        <f t="shared" si="4"/>
        <v>SEL. TAFPU DECREASE</v>
      </c>
      <c r="S13" s="88"/>
      <c r="T13" s="93" t="s">
        <v>19</v>
      </c>
      <c r="U13" s="94" t="s">
        <v>20</v>
      </c>
      <c r="V13" s="94">
        <v>1</v>
      </c>
      <c r="W13" s="95">
        <v>0</v>
      </c>
      <c r="X13" s="99">
        <f>VLOOKUP($T13,dbsad1!$A$2:$AE$677,22,FALSE)</f>
        <v>7254.95</v>
      </c>
      <c r="Y13" s="99">
        <f>VLOOKUP($T13,dcsad1!$A$2:$AE$677,22,FALSE)</f>
        <v>7250.38</v>
      </c>
      <c r="Z13" s="100">
        <f t="shared" si="5"/>
        <v>-4.569999999999709</v>
      </c>
      <c r="AA13" s="98" t="str">
        <f t="shared" si="6"/>
        <v>SEL. FA/PUPIL DECREASE</v>
      </c>
      <c r="AB13" s="88"/>
      <c r="AC13" s="93" t="s">
        <v>19</v>
      </c>
      <c r="AD13" s="94" t="s">
        <v>20</v>
      </c>
      <c r="AE13" s="94">
        <v>1</v>
      </c>
      <c r="AF13" s="95">
        <v>0</v>
      </c>
      <c r="AG13" s="165">
        <f>VLOOKUP($AC13,dbsad1!$A$2:$AE$677,24,FALSE)</f>
        <v>2748473</v>
      </c>
      <c r="AH13" s="165">
        <f>VLOOKUP($AC13,dcsad1!$A$2:$AE$677,24,FALSE)</f>
        <v>2748473</v>
      </c>
      <c r="AI13" s="166">
        <f t="shared" si="7"/>
        <v>0</v>
      </c>
      <c r="AJ13" s="98" t="str">
        <f t="shared" si="1"/>
        <v>NO CHANGE IN FAB</v>
      </c>
      <c r="AK13" s="88"/>
      <c r="AL13" s="93" t="s">
        <v>19</v>
      </c>
      <c r="AM13" s="94" t="s">
        <v>20</v>
      </c>
      <c r="AN13" s="94">
        <v>1</v>
      </c>
      <c r="AO13" s="95">
        <v>0</v>
      </c>
      <c r="AP13" s="175">
        <f>VLOOKUP($AL13,dbsaa1!$A$2:$AE$677,5,FALSE)</f>
        <v>2803442</v>
      </c>
      <c r="AQ13" s="176">
        <f>VLOOKUP($AL13,dbsad1!$A$2:$AE$677,23,FALSE)</f>
        <v>2169231</v>
      </c>
      <c r="AR13" s="101" t="str">
        <f t="shared" si="8"/>
        <v>HOLD HARMLESS</v>
      </c>
      <c r="AS13" s="175">
        <f>VLOOKUP($AL13,dcsaa1!$A$2:$AE$677,5,FALSE)</f>
        <v>2803442</v>
      </c>
      <c r="AT13" s="176">
        <f>VLOOKUP($AL13,dcsad1!$A$2:$AE$677,23,FALSE)</f>
        <v>2160614</v>
      </c>
      <c r="AU13" s="101" t="str">
        <f t="shared" si="9"/>
        <v>HOLD HARMLESS</v>
      </c>
      <c r="AV13" s="102" t="b">
        <f t="shared" si="10"/>
        <v>1</v>
      </c>
      <c r="AW13" s="176">
        <f t="shared" si="11"/>
        <v>0</v>
      </c>
      <c r="AX13" s="184">
        <f t="shared" si="12"/>
        <v>0</v>
      </c>
      <c r="AY13" s="29"/>
    </row>
    <row r="14" spans="1:51" x14ac:dyDescent="0.25">
      <c r="A14" s="29"/>
      <c r="B14" s="93" t="s">
        <v>21</v>
      </c>
      <c r="C14" s="94" t="s">
        <v>22</v>
      </c>
      <c r="D14" s="94">
        <v>1</v>
      </c>
      <c r="E14" s="95">
        <v>0</v>
      </c>
      <c r="F14" s="165">
        <f>VLOOKUP($B14,dbsaa1!$A$2:$AA$675,5,FALSE)</f>
        <v>27031311</v>
      </c>
      <c r="G14" s="165">
        <f>VLOOKUP($B14,dcsaa1!$A$2:$AA$675,5,FALSE)</f>
        <v>27021910</v>
      </c>
      <c r="H14" s="166">
        <f t="shared" si="2"/>
        <v>-9401</v>
      </c>
      <c r="I14" s="98" t="str">
        <f t="shared" si="0"/>
        <v>FA DECREASE</v>
      </c>
      <c r="J14" s="88"/>
      <c r="K14" s="93" t="s">
        <v>21</v>
      </c>
      <c r="L14" s="94" t="s">
        <v>22</v>
      </c>
      <c r="M14" s="94">
        <v>1</v>
      </c>
      <c r="N14" s="95">
        <v>0</v>
      </c>
      <c r="O14" s="96">
        <f>VLOOKUP($K14,dbsad1!$A$2:$AE$677,13,FALSE)</f>
        <v>5751</v>
      </c>
      <c r="P14" s="96">
        <f>VLOOKUP($K14,dcsad1!$A$2:$AE$677,13,FALSE)</f>
        <v>5749</v>
      </c>
      <c r="Q14" s="97">
        <f t="shared" si="3"/>
        <v>-2</v>
      </c>
      <c r="R14" s="98" t="str">
        <f t="shared" si="4"/>
        <v>SEL. TAFPU DECREASE</v>
      </c>
      <c r="S14" s="88"/>
      <c r="T14" s="93" t="s">
        <v>21</v>
      </c>
      <c r="U14" s="94" t="s">
        <v>22</v>
      </c>
      <c r="V14" s="94">
        <v>1</v>
      </c>
      <c r="W14" s="95">
        <v>0</v>
      </c>
      <c r="X14" s="99">
        <f>VLOOKUP($T14,dbsad1!$A$2:$AE$677,22,FALSE)</f>
        <v>4700.28</v>
      </c>
      <c r="Y14" s="99">
        <f>VLOOKUP($T14,dcsad1!$A$2:$AE$677,22,FALSE)</f>
        <v>4700.28</v>
      </c>
      <c r="Z14" s="100">
        <f t="shared" si="5"/>
        <v>0</v>
      </c>
      <c r="AA14" s="98" t="str">
        <f t="shared" si="6"/>
        <v>NO CHANGE IN SEL. FA/PUPIL</v>
      </c>
      <c r="AB14" s="88"/>
      <c r="AC14" s="93" t="s">
        <v>21</v>
      </c>
      <c r="AD14" s="94" t="s">
        <v>22</v>
      </c>
      <c r="AE14" s="94">
        <v>1</v>
      </c>
      <c r="AF14" s="95">
        <v>0</v>
      </c>
      <c r="AG14" s="165">
        <f>VLOOKUP($AC14,dbsad1!$A$2:$AE$677,24,FALSE)</f>
        <v>25601431</v>
      </c>
      <c r="AH14" s="165">
        <f>VLOOKUP($AC14,dcsad1!$A$2:$AE$677,24,FALSE)</f>
        <v>25601431</v>
      </c>
      <c r="AI14" s="166">
        <f t="shared" si="7"/>
        <v>0</v>
      </c>
      <c r="AJ14" s="98" t="str">
        <f t="shared" si="1"/>
        <v>NO CHANGE IN FAB</v>
      </c>
      <c r="AK14" s="88"/>
      <c r="AL14" s="93" t="s">
        <v>21</v>
      </c>
      <c r="AM14" s="94" t="s">
        <v>22</v>
      </c>
      <c r="AN14" s="94">
        <v>1</v>
      </c>
      <c r="AO14" s="95">
        <v>0</v>
      </c>
      <c r="AP14" s="175">
        <f>VLOOKUP($AL14,dbsaa1!$A$2:$AE$677,5,FALSE)</f>
        <v>27031311</v>
      </c>
      <c r="AQ14" s="176">
        <f>VLOOKUP($AL14,dbsad1!$A$2:$AE$677,23,FALSE)</f>
        <v>27031311</v>
      </c>
      <c r="AR14" s="101" t="str">
        <f t="shared" si="8"/>
        <v>ON FORMULA</v>
      </c>
      <c r="AS14" s="175">
        <f>VLOOKUP($AL14,dcsaa1!$A$2:$AE$677,5,FALSE)</f>
        <v>27021910</v>
      </c>
      <c r="AT14" s="176">
        <f>VLOOKUP($AL14,dcsad1!$A$2:$AE$677,23,FALSE)</f>
        <v>27021910</v>
      </c>
      <c r="AU14" s="101" t="str">
        <f t="shared" si="9"/>
        <v>ON FORMULA</v>
      </c>
      <c r="AV14" s="102" t="b">
        <f t="shared" si="10"/>
        <v>1</v>
      </c>
      <c r="AW14" s="176">
        <f t="shared" si="11"/>
        <v>-9401</v>
      </c>
      <c r="AX14" s="184">
        <f t="shared" si="12"/>
        <v>0</v>
      </c>
      <c r="AY14" s="29"/>
    </row>
    <row r="15" spans="1:51" ht="25" x14ac:dyDescent="0.25">
      <c r="A15" s="29"/>
      <c r="B15" s="93" t="s">
        <v>23</v>
      </c>
      <c r="C15" s="94" t="s">
        <v>24</v>
      </c>
      <c r="D15" s="94">
        <v>1</v>
      </c>
      <c r="E15" s="95">
        <v>0</v>
      </c>
      <c r="F15" s="165">
        <f>VLOOKUP($B15,dbsaa1!$A$2:$AA$675,5,FALSE)</f>
        <v>5940720</v>
      </c>
      <c r="G15" s="165">
        <f>VLOOKUP($B15,dcsaa1!$A$2:$AA$675,5,FALSE)</f>
        <v>5940720</v>
      </c>
      <c r="H15" s="166">
        <f t="shared" si="2"/>
        <v>0</v>
      </c>
      <c r="I15" s="98" t="str">
        <f t="shared" si="0"/>
        <v>NO CHANGE IN FA</v>
      </c>
      <c r="J15" s="88"/>
      <c r="K15" s="93" t="s">
        <v>23</v>
      </c>
      <c r="L15" s="94" t="s">
        <v>24</v>
      </c>
      <c r="M15" s="94">
        <v>1</v>
      </c>
      <c r="N15" s="95">
        <v>0</v>
      </c>
      <c r="O15" s="96">
        <f>VLOOKUP($K15,dbsad1!$A$2:$AE$677,13,FALSE)</f>
        <v>1382</v>
      </c>
      <c r="P15" s="96">
        <f>VLOOKUP($K15,dcsad1!$A$2:$AE$677,13,FALSE)</f>
        <v>1382</v>
      </c>
      <c r="Q15" s="97">
        <f t="shared" si="3"/>
        <v>0</v>
      </c>
      <c r="R15" s="98" t="str">
        <f t="shared" si="4"/>
        <v>NO CHANGE IN SEL. TAFPU</v>
      </c>
      <c r="S15" s="88"/>
      <c r="T15" s="93" t="s">
        <v>23</v>
      </c>
      <c r="U15" s="94" t="s">
        <v>24</v>
      </c>
      <c r="V15" s="94">
        <v>1</v>
      </c>
      <c r="W15" s="95">
        <v>0</v>
      </c>
      <c r="X15" s="99">
        <f>VLOOKUP($T15,dbsad1!$A$2:$AE$677,22,FALSE)</f>
        <v>4131.58</v>
      </c>
      <c r="Y15" s="99">
        <f>VLOOKUP($T15,dcsad1!$A$2:$AE$677,22,FALSE)</f>
        <v>4135.26</v>
      </c>
      <c r="Z15" s="100">
        <f t="shared" si="5"/>
        <v>3.680000000000291</v>
      </c>
      <c r="AA15" s="98" t="str">
        <f t="shared" si="6"/>
        <v>SEL. FA/PUPIL INCREASE</v>
      </c>
      <c r="AB15" s="88"/>
      <c r="AC15" s="93" t="s">
        <v>23</v>
      </c>
      <c r="AD15" s="94" t="s">
        <v>24</v>
      </c>
      <c r="AE15" s="94">
        <v>1</v>
      </c>
      <c r="AF15" s="95">
        <v>0</v>
      </c>
      <c r="AG15" s="165">
        <f>VLOOKUP($AC15,dbsad1!$A$2:$AE$677,24,FALSE)</f>
        <v>5824236</v>
      </c>
      <c r="AH15" s="165">
        <f>VLOOKUP($AC15,dcsad1!$A$2:$AE$677,24,FALSE)</f>
        <v>5824236</v>
      </c>
      <c r="AI15" s="166">
        <f t="shared" si="7"/>
        <v>0</v>
      </c>
      <c r="AJ15" s="98" t="str">
        <f t="shared" si="1"/>
        <v>NO CHANGE IN FAB</v>
      </c>
      <c r="AK15" s="88"/>
      <c r="AL15" s="93" t="s">
        <v>23</v>
      </c>
      <c r="AM15" s="94" t="s">
        <v>24</v>
      </c>
      <c r="AN15" s="94">
        <v>1</v>
      </c>
      <c r="AO15" s="95">
        <v>0</v>
      </c>
      <c r="AP15" s="175">
        <f>VLOOKUP($AL15,dbsaa1!$A$2:$AE$677,5,FALSE)</f>
        <v>5940720</v>
      </c>
      <c r="AQ15" s="176">
        <f>VLOOKUP($AL15,dbsad1!$A$2:$AE$677,23,FALSE)</f>
        <v>5709844</v>
      </c>
      <c r="AR15" s="101" t="str">
        <f t="shared" si="8"/>
        <v>HOLD HARMLESS</v>
      </c>
      <c r="AS15" s="175">
        <f>VLOOKUP($AL15,dcsaa1!$A$2:$AE$677,5,FALSE)</f>
        <v>5940720</v>
      </c>
      <c r="AT15" s="176">
        <f>VLOOKUP($AL15,dcsad1!$A$2:$AE$677,23,FALSE)</f>
        <v>5714930</v>
      </c>
      <c r="AU15" s="101" t="str">
        <f t="shared" si="9"/>
        <v>HOLD HARMLESS</v>
      </c>
      <c r="AV15" s="102" t="b">
        <f t="shared" si="10"/>
        <v>1</v>
      </c>
      <c r="AW15" s="176">
        <f t="shared" si="11"/>
        <v>0</v>
      </c>
      <c r="AX15" s="184">
        <f t="shared" si="12"/>
        <v>0</v>
      </c>
      <c r="AY15" s="29"/>
    </row>
    <row r="16" spans="1:51" x14ac:dyDescent="0.25">
      <c r="A16" s="29"/>
      <c r="B16" s="93" t="s">
        <v>25</v>
      </c>
      <c r="C16" s="94" t="s">
        <v>26</v>
      </c>
      <c r="D16" s="94">
        <v>1</v>
      </c>
      <c r="E16" s="95">
        <v>0</v>
      </c>
      <c r="F16" s="165">
        <f>VLOOKUP($B16,dbsaa1!$A$2:$AA$675,5,FALSE)</f>
        <v>28367696</v>
      </c>
      <c r="G16" s="165">
        <f>VLOOKUP($B16,dcsaa1!$A$2:$AA$675,5,FALSE)</f>
        <v>28353081</v>
      </c>
      <c r="H16" s="166">
        <f t="shared" si="2"/>
        <v>-14615</v>
      </c>
      <c r="I16" s="98" t="str">
        <f t="shared" si="0"/>
        <v>FA DECREASE</v>
      </c>
      <c r="J16" s="88"/>
      <c r="K16" s="93" t="s">
        <v>25</v>
      </c>
      <c r="L16" s="94" t="s">
        <v>26</v>
      </c>
      <c r="M16" s="94">
        <v>1</v>
      </c>
      <c r="N16" s="95">
        <v>0</v>
      </c>
      <c r="O16" s="96">
        <f>VLOOKUP($K16,dbsad1!$A$2:$AE$677,13,FALSE)</f>
        <v>1941</v>
      </c>
      <c r="P16" s="96">
        <f>VLOOKUP($K16,dcsad1!$A$2:$AE$677,13,FALSE)</f>
        <v>1940</v>
      </c>
      <c r="Q16" s="97">
        <f t="shared" si="3"/>
        <v>-1</v>
      </c>
      <c r="R16" s="98" t="str">
        <f t="shared" si="4"/>
        <v>SEL. TAFPU DECREASE</v>
      </c>
      <c r="S16" s="88"/>
      <c r="T16" s="93" t="s">
        <v>25</v>
      </c>
      <c r="U16" s="94" t="s">
        <v>26</v>
      </c>
      <c r="V16" s="94">
        <v>1</v>
      </c>
      <c r="W16" s="95">
        <v>0</v>
      </c>
      <c r="X16" s="99">
        <f>VLOOKUP($T16,dbsad1!$A$2:$AE$677,22,FALSE)</f>
        <v>14614.99</v>
      </c>
      <c r="Y16" s="99">
        <f>VLOOKUP($T16,dcsad1!$A$2:$AE$677,22,FALSE)</f>
        <v>14614.99</v>
      </c>
      <c r="Z16" s="100">
        <f t="shared" si="5"/>
        <v>0</v>
      </c>
      <c r="AA16" s="98" t="str">
        <f t="shared" si="6"/>
        <v>NO CHANGE IN SEL. FA/PUPIL</v>
      </c>
      <c r="AB16" s="88"/>
      <c r="AC16" s="93" t="s">
        <v>25</v>
      </c>
      <c r="AD16" s="94" t="s">
        <v>26</v>
      </c>
      <c r="AE16" s="94">
        <v>1</v>
      </c>
      <c r="AF16" s="95">
        <v>0</v>
      </c>
      <c r="AG16" s="165">
        <f>VLOOKUP($AC16,dbsad1!$A$2:$AE$677,24,FALSE)</f>
        <v>24657285</v>
      </c>
      <c r="AH16" s="165">
        <f>VLOOKUP($AC16,dcsad1!$A$2:$AE$677,24,FALSE)</f>
        <v>24657285</v>
      </c>
      <c r="AI16" s="166">
        <f t="shared" si="7"/>
        <v>0</v>
      </c>
      <c r="AJ16" s="98" t="str">
        <f t="shared" si="1"/>
        <v>NO CHANGE IN FAB</v>
      </c>
      <c r="AK16" s="88"/>
      <c r="AL16" s="93" t="s">
        <v>25</v>
      </c>
      <c r="AM16" s="94" t="s">
        <v>26</v>
      </c>
      <c r="AN16" s="94">
        <v>1</v>
      </c>
      <c r="AO16" s="95">
        <v>0</v>
      </c>
      <c r="AP16" s="175">
        <f>VLOOKUP($AL16,dbsaa1!$A$2:$AE$677,5,FALSE)</f>
        <v>28367696</v>
      </c>
      <c r="AQ16" s="176">
        <f>VLOOKUP($AL16,dbsad1!$A$2:$AE$677,23,FALSE)</f>
        <v>28367696</v>
      </c>
      <c r="AR16" s="101" t="str">
        <f t="shared" si="8"/>
        <v>ON FORMULA</v>
      </c>
      <c r="AS16" s="175">
        <f>VLOOKUP($AL16,dcsaa1!$A$2:$AE$677,5,FALSE)</f>
        <v>28353081</v>
      </c>
      <c r="AT16" s="176">
        <f>VLOOKUP($AL16,dcsad1!$A$2:$AE$677,23,FALSE)</f>
        <v>28353081</v>
      </c>
      <c r="AU16" s="101" t="str">
        <f t="shared" si="9"/>
        <v>ON FORMULA</v>
      </c>
      <c r="AV16" s="102" t="b">
        <f t="shared" si="10"/>
        <v>1</v>
      </c>
      <c r="AW16" s="176">
        <f t="shared" si="11"/>
        <v>-14615</v>
      </c>
      <c r="AX16" s="184">
        <f t="shared" si="12"/>
        <v>0</v>
      </c>
      <c r="AY16" s="29"/>
    </row>
    <row r="17" spans="1:51" ht="25" x14ac:dyDescent="0.25">
      <c r="A17" s="29"/>
      <c r="B17" s="93" t="s">
        <v>27</v>
      </c>
      <c r="C17" s="94" t="s">
        <v>28</v>
      </c>
      <c r="D17" s="94">
        <v>1</v>
      </c>
      <c r="E17" s="95">
        <v>0</v>
      </c>
      <c r="F17" s="165">
        <f>VLOOKUP($B17,dbsaa1!$A$2:$AA$675,5,FALSE)</f>
        <v>7354232</v>
      </c>
      <c r="G17" s="165">
        <f>VLOOKUP($B17,dcsaa1!$A$2:$AA$675,5,FALSE)</f>
        <v>7354232</v>
      </c>
      <c r="H17" s="166">
        <f t="shared" si="2"/>
        <v>0</v>
      </c>
      <c r="I17" s="98" t="str">
        <f t="shared" si="0"/>
        <v>NO CHANGE IN FA</v>
      </c>
      <c r="J17" s="88"/>
      <c r="K17" s="93" t="s">
        <v>27</v>
      </c>
      <c r="L17" s="94" t="s">
        <v>28</v>
      </c>
      <c r="M17" s="94">
        <v>1</v>
      </c>
      <c r="N17" s="95">
        <v>0</v>
      </c>
      <c r="O17" s="96">
        <f>VLOOKUP($K17,dbsad1!$A$2:$AE$677,13,FALSE)</f>
        <v>592</v>
      </c>
      <c r="P17" s="96">
        <f>VLOOKUP($K17,dcsad1!$A$2:$AE$677,13,FALSE)</f>
        <v>592</v>
      </c>
      <c r="Q17" s="97">
        <f t="shared" si="3"/>
        <v>0</v>
      </c>
      <c r="R17" s="98" t="str">
        <f t="shared" si="4"/>
        <v>NO CHANGE IN SEL. TAFPU</v>
      </c>
      <c r="S17" s="88"/>
      <c r="T17" s="93" t="s">
        <v>27</v>
      </c>
      <c r="U17" s="94" t="s">
        <v>28</v>
      </c>
      <c r="V17" s="94">
        <v>1</v>
      </c>
      <c r="W17" s="95">
        <v>0</v>
      </c>
      <c r="X17" s="99">
        <f>VLOOKUP($T17,dbsad1!$A$2:$AE$677,22,FALSE)</f>
        <v>11482.34</v>
      </c>
      <c r="Y17" s="99">
        <f>VLOOKUP($T17,dcsad1!$A$2:$AE$677,22,FALSE)</f>
        <v>11482.34</v>
      </c>
      <c r="Z17" s="100">
        <f t="shared" si="5"/>
        <v>0</v>
      </c>
      <c r="AA17" s="98" t="str">
        <f t="shared" si="6"/>
        <v>NO CHANGE IN SEL. FA/PUPIL</v>
      </c>
      <c r="AB17" s="88"/>
      <c r="AC17" s="93" t="s">
        <v>27</v>
      </c>
      <c r="AD17" s="94" t="s">
        <v>28</v>
      </c>
      <c r="AE17" s="94">
        <v>1</v>
      </c>
      <c r="AF17" s="95">
        <v>0</v>
      </c>
      <c r="AG17" s="165">
        <f>VLOOKUP($AC17,dbsad1!$A$2:$AE$677,24,FALSE)</f>
        <v>7210032</v>
      </c>
      <c r="AH17" s="165">
        <f>VLOOKUP($AC17,dcsad1!$A$2:$AE$677,24,FALSE)</f>
        <v>7210032</v>
      </c>
      <c r="AI17" s="166">
        <f t="shared" si="7"/>
        <v>0</v>
      </c>
      <c r="AJ17" s="98" t="str">
        <f t="shared" si="1"/>
        <v>NO CHANGE IN FAB</v>
      </c>
      <c r="AK17" s="88"/>
      <c r="AL17" s="93" t="s">
        <v>27</v>
      </c>
      <c r="AM17" s="94" t="s">
        <v>28</v>
      </c>
      <c r="AN17" s="94">
        <v>1</v>
      </c>
      <c r="AO17" s="95">
        <v>0</v>
      </c>
      <c r="AP17" s="175">
        <f>VLOOKUP($AL17,dbsaa1!$A$2:$AE$677,5,FALSE)</f>
        <v>7354232</v>
      </c>
      <c r="AQ17" s="176">
        <f>VLOOKUP($AL17,dbsad1!$A$2:$AE$677,23,FALSE)</f>
        <v>6797546</v>
      </c>
      <c r="AR17" s="101" t="str">
        <f t="shared" si="8"/>
        <v>HOLD HARMLESS</v>
      </c>
      <c r="AS17" s="175">
        <f>VLOOKUP($AL17,dcsaa1!$A$2:$AE$677,5,FALSE)</f>
        <v>7354232</v>
      </c>
      <c r="AT17" s="176">
        <f>VLOOKUP($AL17,dcsad1!$A$2:$AE$677,23,FALSE)</f>
        <v>6797546</v>
      </c>
      <c r="AU17" s="101" t="str">
        <f t="shared" si="9"/>
        <v>HOLD HARMLESS</v>
      </c>
      <c r="AV17" s="102" t="b">
        <f t="shared" si="10"/>
        <v>1</v>
      </c>
      <c r="AW17" s="176">
        <f t="shared" si="11"/>
        <v>0</v>
      </c>
      <c r="AX17" s="184">
        <f t="shared" si="12"/>
        <v>0</v>
      </c>
      <c r="AY17" s="29"/>
    </row>
    <row r="18" spans="1:51" ht="25" x14ac:dyDescent="0.25">
      <c r="A18" s="29"/>
      <c r="B18" s="93" t="s">
        <v>29</v>
      </c>
      <c r="C18" s="94" t="s">
        <v>30</v>
      </c>
      <c r="D18" s="94">
        <v>1</v>
      </c>
      <c r="E18" s="95">
        <v>0</v>
      </c>
      <c r="F18" s="165">
        <f>VLOOKUP($B18,dbsaa1!$A$2:$AA$675,5,FALSE)</f>
        <v>4606396</v>
      </c>
      <c r="G18" s="165">
        <f>VLOOKUP($B18,dcsaa1!$A$2:$AA$675,5,FALSE)</f>
        <v>4606396</v>
      </c>
      <c r="H18" s="166">
        <f t="shared" si="2"/>
        <v>0</v>
      </c>
      <c r="I18" s="98" t="str">
        <f t="shared" si="0"/>
        <v>NO CHANGE IN FA</v>
      </c>
      <c r="J18" s="88"/>
      <c r="K18" s="93" t="s">
        <v>29</v>
      </c>
      <c r="L18" s="94" t="s">
        <v>30</v>
      </c>
      <c r="M18" s="94">
        <v>1</v>
      </c>
      <c r="N18" s="95">
        <v>0</v>
      </c>
      <c r="O18" s="96">
        <f>VLOOKUP($K18,dbsad1!$A$2:$AE$677,13,FALSE)</f>
        <v>308</v>
      </c>
      <c r="P18" s="96">
        <f>VLOOKUP($K18,dcsad1!$A$2:$AE$677,13,FALSE)</f>
        <v>308</v>
      </c>
      <c r="Q18" s="97">
        <f t="shared" si="3"/>
        <v>0</v>
      </c>
      <c r="R18" s="98" t="str">
        <f t="shared" si="4"/>
        <v>NO CHANGE IN SEL. TAFPU</v>
      </c>
      <c r="S18" s="88"/>
      <c r="T18" s="93" t="s">
        <v>29</v>
      </c>
      <c r="U18" s="94" t="s">
        <v>30</v>
      </c>
      <c r="V18" s="94">
        <v>1</v>
      </c>
      <c r="W18" s="95">
        <v>0</v>
      </c>
      <c r="X18" s="99">
        <f>VLOOKUP($T18,dbsad1!$A$2:$AE$677,22,FALSE)</f>
        <v>12920.66</v>
      </c>
      <c r="Y18" s="99">
        <f>VLOOKUP($T18,dcsad1!$A$2:$AE$677,22,FALSE)</f>
        <v>12920.66</v>
      </c>
      <c r="Z18" s="100">
        <f t="shared" si="5"/>
        <v>0</v>
      </c>
      <c r="AA18" s="98" t="str">
        <f t="shared" si="6"/>
        <v>NO CHANGE IN SEL. FA/PUPIL</v>
      </c>
      <c r="AB18" s="88"/>
      <c r="AC18" s="93" t="s">
        <v>29</v>
      </c>
      <c r="AD18" s="94" t="s">
        <v>30</v>
      </c>
      <c r="AE18" s="94">
        <v>1</v>
      </c>
      <c r="AF18" s="95">
        <v>0</v>
      </c>
      <c r="AG18" s="165">
        <f>VLOOKUP($AC18,dbsad1!$A$2:$AE$677,24,FALSE)</f>
        <v>4516075</v>
      </c>
      <c r="AH18" s="165">
        <f>VLOOKUP($AC18,dcsad1!$A$2:$AE$677,24,FALSE)</f>
        <v>4516075</v>
      </c>
      <c r="AI18" s="166">
        <f t="shared" si="7"/>
        <v>0</v>
      </c>
      <c r="AJ18" s="98" t="str">
        <f t="shared" si="1"/>
        <v>NO CHANGE IN FAB</v>
      </c>
      <c r="AK18" s="88"/>
      <c r="AL18" s="93" t="s">
        <v>29</v>
      </c>
      <c r="AM18" s="94" t="s">
        <v>30</v>
      </c>
      <c r="AN18" s="94">
        <v>1</v>
      </c>
      <c r="AO18" s="95">
        <v>0</v>
      </c>
      <c r="AP18" s="175">
        <f>VLOOKUP($AL18,dbsaa1!$A$2:$AE$677,5,FALSE)</f>
        <v>4606396</v>
      </c>
      <c r="AQ18" s="176">
        <f>VLOOKUP($AL18,dbsad1!$A$2:$AE$677,23,FALSE)</f>
        <v>3979564</v>
      </c>
      <c r="AR18" s="101" t="str">
        <f t="shared" si="8"/>
        <v>HOLD HARMLESS</v>
      </c>
      <c r="AS18" s="175">
        <f>VLOOKUP($AL18,dcsaa1!$A$2:$AE$677,5,FALSE)</f>
        <v>4606396</v>
      </c>
      <c r="AT18" s="176">
        <f>VLOOKUP($AL18,dcsad1!$A$2:$AE$677,23,FALSE)</f>
        <v>3979564</v>
      </c>
      <c r="AU18" s="101" t="str">
        <f t="shared" si="9"/>
        <v>HOLD HARMLESS</v>
      </c>
      <c r="AV18" s="102" t="b">
        <f t="shared" si="10"/>
        <v>1</v>
      </c>
      <c r="AW18" s="176">
        <f t="shared" si="11"/>
        <v>0</v>
      </c>
      <c r="AX18" s="184">
        <f t="shared" si="12"/>
        <v>0</v>
      </c>
      <c r="AY18" s="29"/>
    </row>
    <row r="19" spans="1:51" ht="25" x14ac:dyDescent="0.25">
      <c r="A19" s="29"/>
      <c r="B19" s="93" t="s">
        <v>31</v>
      </c>
      <c r="C19" s="94" t="s">
        <v>32</v>
      </c>
      <c r="D19" s="94">
        <v>1</v>
      </c>
      <c r="E19" s="95">
        <v>0</v>
      </c>
      <c r="F19" s="165">
        <f>VLOOKUP($B19,dbsaa1!$A$2:$AA$675,5,FALSE)</f>
        <v>8799973</v>
      </c>
      <c r="G19" s="165">
        <f>VLOOKUP($B19,dcsaa1!$A$2:$AA$675,5,FALSE)</f>
        <v>8799973</v>
      </c>
      <c r="H19" s="166">
        <f t="shared" si="2"/>
        <v>0</v>
      </c>
      <c r="I19" s="98" t="str">
        <f t="shared" si="0"/>
        <v>NO CHANGE IN FA</v>
      </c>
      <c r="J19" s="88"/>
      <c r="K19" s="93" t="s">
        <v>31</v>
      </c>
      <c r="L19" s="94" t="s">
        <v>32</v>
      </c>
      <c r="M19" s="94">
        <v>1</v>
      </c>
      <c r="N19" s="95">
        <v>0</v>
      </c>
      <c r="O19" s="96">
        <f>VLOOKUP($K19,dbsad1!$A$2:$AE$677,13,FALSE)</f>
        <v>606</v>
      </c>
      <c r="P19" s="96">
        <f>VLOOKUP($K19,dcsad1!$A$2:$AE$677,13,FALSE)</f>
        <v>610</v>
      </c>
      <c r="Q19" s="97">
        <f t="shared" si="3"/>
        <v>4</v>
      </c>
      <c r="R19" s="98" t="str">
        <f t="shared" si="4"/>
        <v>SEL. TAFPU INCREASE</v>
      </c>
      <c r="S19" s="88"/>
      <c r="T19" s="93" t="s">
        <v>31</v>
      </c>
      <c r="U19" s="94" t="s">
        <v>32</v>
      </c>
      <c r="V19" s="94">
        <v>1</v>
      </c>
      <c r="W19" s="95">
        <v>0</v>
      </c>
      <c r="X19" s="99">
        <f>VLOOKUP($T19,dbsad1!$A$2:$AE$677,22,FALSE)</f>
        <v>13712.46</v>
      </c>
      <c r="Y19" s="99">
        <f>VLOOKUP($T19,dcsad1!$A$2:$AE$677,22,FALSE)</f>
        <v>13690.93</v>
      </c>
      <c r="Z19" s="100">
        <f t="shared" si="5"/>
        <v>-21.529999999998836</v>
      </c>
      <c r="AA19" s="98" t="str">
        <f t="shared" si="6"/>
        <v>SEL. FA/PUPIL DECREASE</v>
      </c>
      <c r="AB19" s="88"/>
      <c r="AC19" s="93" t="s">
        <v>31</v>
      </c>
      <c r="AD19" s="94" t="s">
        <v>32</v>
      </c>
      <c r="AE19" s="94">
        <v>1</v>
      </c>
      <c r="AF19" s="95">
        <v>0</v>
      </c>
      <c r="AG19" s="165">
        <f>VLOOKUP($AC19,dbsad1!$A$2:$AE$677,24,FALSE)</f>
        <v>8627425</v>
      </c>
      <c r="AH19" s="165">
        <f>VLOOKUP($AC19,dcsad1!$A$2:$AE$677,24,FALSE)</f>
        <v>8627425</v>
      </c>
      <c r="AI19" s="166">
        <f t="shared" si="7"/>
        <v>0</v>
      </c>
      <c r="AJ19" s="98" t="str">
        <f t="shared" si="1"/>
        <v>NO CHANGE IN FAB</v>
      </c>
      <c r="AK19" s="88"/>
      <c r="AL19" s="93" t="s">
        <v>31</v>
      </c>
      <c r="AM19" s="94" t="s">
        <v>32</v>
      </c>
      <c r="AN19" s="94">
        <v>1</v>
      </c>
      <c r="AO19" s="95">
        <v>0</v>
      </c>
      <c r="AP19" s="175">
        <f>VLOOKUP($AL19,dbsaa1!$A$2:$AE$677,5,FALSE)</f>
        <v>8799973</v>
      </c>
      <c r="AQ19" s="176">
        <f>VLOOKUP($AL19,dbsad1!$A$2:$AE$677,23,FALSE)</f>
        <v>8309751</v>
      </c>
      <c r="AR19" s="101" t="str">
        <f t="shared" si="8"/>
        <v>HOLD HARMLESS</v>
      </c>
      <c r="AS19" s="175">
        <f>VLOOKUP($AL19,dcsaa1!$A$2:$AE$677,5,FALSE)</f>
        <v>8799973</v>
      </c>
      <c r="AT19" s="176">
        <f>VLOOKUP($AL19,dcsad1!$A$2:$AE$677,23,FALSE)</f>
        <v>8351468</v>
      </c>
      <c r="AU19" s="101" t="str">
        <f t="shared" si="9"/>
        <v>HOLD HARMLESS</v>
      </c>
      <c r="AV19" s="102" t="b">
        <f t="shared" si="10"/>
        <v>1</v>
      </c>
      <c r="AW19" s="176">
        <f t="shared" si="11"/>
        <v>0</v>
      </c>
      <c r="AX19" s="184">
        <f t="shared" si="12"/>
        <v>0</v>
      </c>
      <c r="AY19" s="29"/>
    </row>
    <row r="20" spans="1:51" x14ac:dyDescent="0.25">
      <c r="A20" s="29"/>
      <c r="B20" s="93" t="s">
        <v>33</v>
      </c>
      <c r="C20" s="94" t="s">
        <v>34</v>
      </c>
      <c r="D20" s="94">
        <v>1</v>
      </c>
      <c r="E20" s="95">
        <v>0</v>
      </c>
      <c r="F20" s="165">
        <f>VLOOKUP($B20,dbsaa1!$A$2:$AA$675,5,FALSE)</f>
        <v>6496601</v>
      </c>
      <c r="G20" s="165">
        <f>VLOOKUP($B20,dcsaa1!$A$2:$AA$675,5,FALSE)</f>
        <v>6496601</v>
      </c>
      <c r="H20" s="166">
        <f t="shared" si="2"/>
        <v>0</v>
      </c>
      <c r="I20" s="98" t="str">
        <f t="shared" si="0"/>
        <v>NO CHANGE IN FA</v>
      </c>
      <c r="J20" s="88"/>
      <c r="K20" s="93" t="s">
        <v>33</v>
      </c>
      <c r="L20" s="94" t="s">
        <v>34</v>
      </c>
      <c r="M20" s="94">
        <v>1</v>
      </c>
      <c r="N20" s="95">
        <v>0</v>
      </c>
      <c r="O20" s="96">
        <f>VLOOKUP($K20,dbsad1!$A$2:$AE$677,13,FALSE)</f>
        <v>405</v>
      </c>
      <c r="P20" s="96">
        <f>VLOOKUP($K20,dcsad1!$A$2:$AE$677,13,FALSE)</f>
        <v>405</v>
      </c>
      <c r="Q20" s="97">
        <f t="shared" si="3"/>
        <v>0</v>
      </c>
      <c r="R20" s="98" t="str">
        <f t="shared" si="4"/>
        <v>NO CHANGE IN SEL. TAFPU</v>
      </c>
      <c r="S20" s="88"/>
      <c r="T20" s="93" t="s">
        <v>33</v>
      </c>
      <c r="U20" s="94" t="s">
        <v>34</v>
      </c>
      <c r="V20" s="94">
        <v>1</v>
      </c>
      <c r="W20" s="95">
        <v>0</v>
      </c>
      <c r="X20" s="99">
        <f>VLOOKUP($T20,dbsad1!$A$2:$AE$677,22,FALSE)</f>
        <v>16040.99</v>
      </c>
      <c r="Y20" s="99">
        <f>VLOOKUP($T20,dcsad1!$A$2:$AE$677,22,FALSE)</f>
        <v>16040.99</v>
      </c>
      <c r="Z20" s="100">
        <f t="shared" si="5"/>
        <v>0</v>
      </c>
      <c r="AA20" s="98" t="str">
        <f t="shared" si="6"/>
        <v>NO CHANGE IN SEL. FA/PUPIL</v>
      </c>
      <c r="AB20" s="88"/>
      <c r="AC20" s="93" t="s">
        <v>33</v>
      </c>
      <c r="AD20" s="94" t="s">
        <v>34</v>
      </c>
      <c r="AE20" s="94">
        <v>1</v>
      </c>
      <c r="AF20" s="95">
        <v>0</v>
      </c>
      <c r="AG20" s="165">
        <f>VLOOKUP($AC20,dbsad1!$A$2:$AE$677,24,FALSE)</f>
        <v>6355150</v>
      </c>
      <c r="AH20" s="165">
        <f>VLOOKUP($AC20,dcsad1!$A$2:$AE$677,24,FALSE)</f>
        <v>6355150</v>
      </c>
      <c r="AI20" s="166">
        <f t="shared" si="7"/>
        <v>0</v>
      </c>
      <c r="AJ20" s="98" t="str">
        <f t="shared" si="1"/>
        <v>NO CHANGE IN FAB</v>
      </c>
      <c r="AK20" s="88"/>
      <c r="AL20" s="93" t="s">
        <v>33</v>
      </c>
      <c r="AM20" s="94" t="s">
        <v>34</v>
      </c>
      <c r="AN20" s="94">
        <v>1</v>
      </c>
      <c r="AO20" s="95">
        <v>0</v>
      </c>
      <c r="AP20" s="175">
        <f>VLOOKUP($AL20,dbsaa1!$A$2:$AE$677,5,FALSE)</f>
        <v>6496601</v>
      </c>
      <c r="AQ20" s="176">
        <f>VLOOKUP($AL20,dbsad1!$A$2:$AE$677,23,FALSE)</f>
        <v>6496601</v>
      </c>
      <c r="AR20" s="101" t="str">
        <f t="shared" si="8"/>
        <v>ON FORMULA</v>
      </c>
      <c r="AS20" s="175">
        <f>VLOOKUP($AL20,dcsaa1!$A$2:$AE$677,5,FALSE)</f>
        <v>6496601</v>
      </c>
      <c r="AT20" s="176">
        <f>VLOOKUP($AL20,dcsad1!$A$2:$AE$677,23,FALSE)</f>
        <v>6496601</v>
      </c>
      <c r="AU20" s="101" t="str">
        <f t="shared" si="9"/>
        <v>ON FORMULA</v>
      </c>
      <c r="AV20" s="102" t="b">
        <f t="shared" si="10"/>
        <v>1</v>
      </c>
      <c r="AW20" s="176">
        <f t="shared" si="11"/>
        <v>0</v>
      </c>
      <c r="AX20" s="184">
        <f t="shared" si="12"/>
        <v>0</v>
      </c>
      <c r="AY20" s="29"/>
    </row>
    <row r="21" spans="1:51" ht="25" x14ac:dyDescent="0.25">
      <c r="A21" s="29"/>
      <c r="B21" s="93" t="s">
        <v>35</v>
      </c>
      <c r="C21" s="94" t="s">
        <v>36</v>
      </c>
      <c r="D21" s="94">
        <v>1</v>
      </c>
      <c r="E21" s="95">
        <v>0</v>
      </c>
      <c r="F21" s="165">
        <f>VLOOKUP($B21,dbsaa1!$A$2:$AA$675,5,FALSE)</f>
        <v>3563032</v>
      </c>
      <c r="G21" s="165">
        <f>VLOOKUP($B21,dcsaa1!$A$2:$AA$675,5,FALSE)</f>
        <v>3563032</v>
      </c>
      <c r="H21" s="166">
        <f t="shared" si="2"/>
        <v>0</v>
      </c>
      <c r="I21" s="98" t="str">
        <f t="shared" si="0"/>
        <v>NO CHANGE IN FA</v>
      </c>
      <c r="J21" s="88"/>
      <c r="K21" s="93" t="s">
        <v>35</v>
      </c>
      <c r="L21" s="94" t="s">
        <v>36</v>
      </c>
      <c r="M21" s="94">
        <v>1</v>
      </c>
      <c r="N21" s="95">
        <v>0</v>
      </c>
      <c r="O21" s="96">
        <f>VLOOKUP($K21,dbsad1!$A$2:$AE$677,13,FALSE)</f>
        <v>242</v>
      </c>
      <c r="P21" s="96">
        <f>VLOOKUP($K21,dcsad1!$A$2:$AE$677,13,FALSE)</f>
        <v>242</v>
      </c>
      <c r="Q21" s="97">
        <f t="shared" si="3"/>
        <v>0</v>
      </c>
      <c r="R21" s="98" t="str">
        <f t="shared" si="4"/>
        <v>NO CHANGE IN SEL. TAFPU</v>
      </c>
      <c r="S21" s="88"/>
      <c r="T21" s="93" t="s">
        <v>35</v>
      </c>
      <c r="U21" s="94" t="s">
        <v>36</v>
      </c>
      <c r="V21" s="94">
        <v>1</v>
      </c>
      <c r="W21" s="95">
        <v>0</v>
      </c>
      <c r="X21" s="99">
        <f>VLOOKUP($T21,dbsad1!$A$2:$AE$677,22,FALSE)</f>
        <v>13686.34</v>
      </c>
      <c r="Y21" s="99">
        <f>VLOOKUP($T21,dcsad1!$A$2:$AE$677,22,FALSE)</f>
        <v>13686.34</v>
      </c>
      <c r="Z21" s="100">
        <f t="shared" si="5"/>
        <v>0</v>
      </c>
      <c r="AA21" s="98" t="str">
        <f t="shared" si="6"/>
        <v>NO CHANGE IN SEL. FA/PUPIL</v>
      </c>
      <c r="AB21" s="88"/>
      <c r="AC21" s="93" t="s">
        <v>35</v>
      </c>
      <c r="AD21" s="94" t="s">
        <v>36</v>
      </c>
      <c r="AE21" s="94">
        <v>1</v>
      </c>
      <c r="AF21" s="95">
        <v>0</v>
      </c>
      <c r="AG21" s="165">
        <f>VLOOKUP($AC21,dbsad1!$A$2:$AE$677,24,FALSE)</f>
        <v>3493169</v>
      </c>
      <c r="AH21" s="165">
        <f>VLOOKUP($AC21,dcsad1!$A$2:$AE$677,24,FALSE)</f>
        <v>3493169</v>
      </c>
      <c r="AI21" s="166">
        <f t="shared" si="7"/>
        <v>0</v>
      </c>
      <c r="AJ21" s="98" t="str">
        <f t="shared" si="1"/>
        <v>NO CHANGE IN FAB</v>
      </c>
      <c r="AK21" s="88"/>
      <c r="AL21" s="93" t="s">
        <v>35</v>
      </c>
      <c r="AM21" s="94" t="s">
        <v>36</v>
      </c>
      <c r="AN21" s="94">
        <v>1</v>
      </c>
      <c r="AO21" s="95">
        <v>0</v>
      </c>
      <c r="AP21" s="175">
        <f>VLOOKUP($AL21,dbsaa1!$A$2:$AE$677,5,FALSE)</f>
        <v>3563032</v>
      </c>
      <c r="AQ21" s="176">
        <f>VLOOKUP($AL21,dbsad1!$A$2:$AE$677,23,FALSE)</f>
        <v>3312095</v>
      </c>
      <c r="AR21" s="101" t="str">
        <f t="shared" si="8"/>
        <v>HOLD HARMLESS</v>
      </c>
      <c r="AS21" s="175">
        <f>VLOOKUP($AL21,dcsaa1!$A$2:$AE$677,5,FALSE)</f>
        <v>3563032</v>
      </c>
      <c r="AT21" s="176">
        <f>VLOOKUP($AL21,dcsad1!$A$2:$AE$677,23,FALSE)</f>
        <v>3312095</v>
      </c>
      <c r="AU21" s="101" t="str">
        <f t="shared" si="9"/>
        <v>HOLD HARMLESS</v>
      </c>
      <c r="AV21" s="102" t="b">
        <f t="shared" si="10"/>
        <v>1</v>
      </c>
      <c r="AW21" s="176">
        <f t="shared" si="11"/>
        <v>0</v>
      </c>
      <c r="AX21" s="184">
        <f t="shared" si="12"/>
        <v>0</v>
      </c>
      <c r="AY21" s="29"/>
    </row>
    <row r="22" spans="1:51" x14ac:dyDescent="0.25">
      <c r="A22" s="29"/>
      <c r="B22" s="93" t="s">
        <v>37</v>
      </c>
      <c r="C22" s="94" t="s">
        <v>38</v>
      </c>
      <c r="D22" s="94">
        <v>1</v>
      </c>
      <c r="E22" s="95">
        <v>0</v>
      </c>
      <c r="F22" s="165">
        <f>VLOOKUP($B22,dbsaa1!$A$2:$AA$675,5,FALSE)</f>
        <v>5674365</v>
      </c>
      <c r="G22" s="165">
        <f>VLOOKUP($B22,dcsaa1!$A$2:$AA$675,5,FALSE)</f>
        <v>5674365</v>
      </c>
      <c r="H22" s="166">
        <f t="shared" si="2"/>
        <v>0</v>
      </c>
      <c r="I22" s="98" t="str">
        <f t="shared" si="0"/>
        <v>NO CHANGE IN FA</v>
      </c>
      <c r="J22" s="88"/>
      <c r="K22" s="93" t="s">
        <v>37</v>
      </c>
      <c r="L22" s="94" t="s">
        <v>38</v>
      </c>
      <c r="M22" s="94">
        <v>1</v>
      </c>
      <c r="N22" s="95">
        <v>0</v>
      </c>
      <c r="O22" s="96">
        <f>VLOOKUP($K22,dbsad1!$A$2:$AE$677,13,FALSE)</f>
        <v>338</v>
      </c>
      <c r="P22" s="96">
        <f>VLOOKUP($K22,dcsad1!$A$2:$AE$677,13,FALSE)</f>
        <v>338</v>
      </c>
      <c r="Q22" s="97">
        <f t="shared" si="3"/>
        <v>0</v>
      </c>
      <c r="R22" s="98" t="str">
        <f t="shared" si="4"/>
        <v>NO CHANGE IN SEL. TAFPU</v>
      </c>
      <c r="S22" s="88"/>
      <c r="T22" s="93" t="s">
        <v>37</v>
      </c>
      <c r="U22" s="94" t="s">
        <v>38</v>
      </c>
      <c r="V22" s="94">
        <v>1</v>
      </c>
      <c r="W22" s="95">
        <v>0</v>
      </c>
      <c r="X22" s="99">
        <f>VLOOKUP($T22,dbsad1!$A$2:$AE$677,22,FALSE)</f>
        <v>16788.060000000001</v>
      </c>
      <c r="Y22" s="99">
        <f>VLOOKUP($T22,dcsad1!$A$2:$AE$677,22,FALSE)</f>
        <v>16788.060000000001</v>
      </c>
      <c r="Z22" s="100">
        <f t="shared" si="5"/>
        <v>0</v>
      </c>
      <c r="AA22" s="98" t="str">
        <f t="shared" si="6"/>
        <v>NO CHANGE IN SEL. FA/PUPIL</v>
      </c>
      <c r="AB22" s="88"/>
      <c r="AC22" s="93" t="s">
        <v>37</v>
      </c>
      <c r="AD22" s="94" t="s">
        <v>38</v>
      </c>
      <c r="AE22" s="94">
        <v>1</v>
      </c>
      <c r="AF22" s="95">
        <v>0</v>
      </c>
      <c r="AG22" s="165">
        <f>VLOOKUP($AC22,dbsad1!$A$2:$AE$677,24,FALSE)</f>
        <v>5548797</v>
      </c>
      <c r="AH22" s="165">
        <f>VLOOKUP($AC22,dcsad1!$A$2:$AE$677,24,FALSE)</f>
        <v>5548797</v>
      </c>
      <c r="AI22" s="166">
        <f t="shared" si="7"/>
        <v>0</v>
      </c>
      <c r="AJ22" s="98" t="str">
        <f t="shared" si="1"/>
        <v>NO CHANGE IN FAB</v>
      </c>
      <c r="AK22" s="88"/>
      <c r="AL22" s="93" t="s">
        <v>37</v>
      </c>
      <c r="AM22" s="94" t="s">
        <v>38</v>
      </c>
      <c r="AN22" s="94">
        <v>1</v>
      </c>
      <c r="AO22" s="95">
        <v>0</v>
      </c>
      <c r="AP22" s="175">
        <f>VLOOKUP($AL22,dbsaa1!$A$2:$AE$677,5,FALSE)</f>
        <v>5674365</v>
      </c>
      <c r="AQ22" s="176">
        <f>VLOOKUP($AL22,dbsad1!$A$2:$AE$677,23,FALSE)</f>
        <v>5674365</v>
      </c>
      <c r="AR22" s="101" t="str">
        <f t="shared" si="8"/>
        <v>ON FORMULA</v>
      </c>
      <c r="AS22" s="175">
        <f>VLOOKUP($AL22,dcsaa1!$A$2:$AE$677,5,FALSE)</f>
        <v>5674365</v>
      </c>
      <c r="AT22" s="176">
        <f>VLOOKUP($AL22,dcsad1!$A$2:$AE$677,23,FALSE)</f>
        <v>5674365</v>
      </c>
      <c r="AU22" s="101" t="str">
        <f t="shared" si="9"/>
        <v>ON FORMULA</v>
      </c>
      <c r="AV22" s="102" t="b">
        <f t="shared" si="10"/>
        <v>1</v>
      </c>
      <c r="AW22" s="176">
        <f t="shared" si="11"/>
        <v>0</v>
      </c>
      <c r="AX22" s="184">
        <f t="shared" si="12"/>
        <v>0</v>
      </c>
      <c r="AY22" s="29"/>
    </row>
    <row r="23" spans="1:51" ht="25" x14ac:dyDescent="0.25">
      <c r="A23" s="29"/>
      <c r="B23" s="93" t="s">
        <v>39</v>
      </c>
      <c r="C23" s="94" t="s">
        <v>40</v>
      </c>
      <c r="D23" s="94">
        <v>1</v>
      </c>
      <c r="E23" s="95">
        <v>0</v>
      </c>
      <c r="F23" s="165">
        <f>VLOOKUP($B23,dbsaa1!$A$2:$AA$675,5,FALSE)</f>
        <v>11203892</v>
      </c>
      <c r="G23" s="165">
        <f>VLOOKUP($B23,dcsaa1!$A$2:$AA$675,5,FALSE)</f>
        <v>11170798</v>
      </c>
      <c r="H23" s="166">
        <f t="shared" si="2"/>
        <v>-33094</v>
      </c>
      <c r="I23" s="98" t="str">
        <f t="shared" si="0"/>
        <v>FA DECREASE</v>
      </c>
      <c r="J23" s="88"/>
      <c r="K23" s="93" t="s">
        <v>39</v>
      </c>
      <c r="L23" s="94" t="s">
        <v>40</v>
      </c>
      <c r="M23" s="94">
        <v>1</v>
      </c>
      <c r="N23" s="95">
        <v>0</v>
      </c>
      <c r="O23" s="96">
        <f>VLOOKUP($K23,dbsad1!$A$2:$AE$677,13,FALSE)</f>
        <v>686</v>
      </c>
      <c r="P23" s="96">
        <f>VLOOKUP($K23,dcsad1!$A$2:$AE$677,13,FALSE)</f>
        <v>683</v>
      </c>
      <c r="Q23" s="97">
        <f t="shared" si="3"/>
        <v>-3</v>
      </c>
      <c r="R23" s="98" t="str">
        <f t="shared" si="4"/>
        <v>SEL. TAFPU DECREASE</v>
      </c>
      <c r="S23" s="88"/>
      <c r="T23" s="93" t="s">
        <v>39</v>
      </c>
      <c r="U23" s="94" t="s">
        <v>40</v>
      </c>
      <c r="V23" s="94">
        <v>1</v>
      </c>
      <c r="W23" s="95">
        <v>0</v>
      </c>
      <c r="X23" s="99">
        <f>VLOOKUP($T23,dbsad1!$A$2:$AE$677,22,FALSE)</f>
        <v>16015.8</v>
      </c>
      <c r="Y23" s="99">
        <f>VLOOKUP($T23,dcsad1!$A$2:$AE$677,22,FALSE)</f>
        <v>16049.38</v>
      </c>
      <c r="Z23" s="100">
        <f t="shared" si="5"/>
        <v>33.579999999999927</v>
      </c>
      <c r="AA23" s="98" t="str">
        <f t="shared" si="6"/>
        <v>SEL. FA/PUPIL INCREASE</v>
      </c>
      <c r="AB23" s="88"/>
      <c r="AC23" s="93" t="s">
        <v>39</v>
      </c>
      <c r="AD23" s="94" t="s">
        <v>40</v>
      </c>
      <c r="AE23" s="94">
        <v>1</v>
      </c>
      <c r="AF23" s="95">
        <v>0</v>
      </c>
      <c r="AG23" s="165">
        <f>VLOOKUP($AC23,dbsad1!$A$2:$AE$677,24,FALSE)</f>
        <v>10984208</v>
      </c>
      <c r="AH23" s="165">
        <f>VLOOKUP($AC23,dcsad1!$A$2:$AE$677,24,FALSE)</f>
        <v>10951763</v>
      </c>
      <c r="AI23" s="166">
        <f t="shared" si="7"/>
        <v>-32445</v>
      </c>
      <c r="AJ23" s="98" t="str">
        <f t="shared" si="1"/>
        <v>FAB DECREASE</v>
      </c>
      <c r="AK23" s="88"/>
      <c r="AL23" s="103" t="s">
        <v>39</v>
      </c>
      <c r="AM23" s="104" t="s">
        <v>40</v>
      </c>
      <c r="AN23" s="104">
        <v>1</v>
      </c>
      <c r="AO23" s="105">
        <v>0</v>
      </c>
      <c r="AP23" s="177">
        <f>VLOOKUP($AL23,dbsaa1!$A$2:$AE$677,5,FALSE)</f>
        <v>11203892</v>
      </c>
      <c r="AQ23" s="178">
        <f>VLOOKUP($AL23,dbsad1!$A$2:$AE$677,23,FALSE)</f>
        <v>10986839</v>
      </c>
      <c r="AR23" s="106" t="str">
        <f t="shared" si="8"/>
        <v>HOLD HARMLESS</v>
      </c>
      <c r="AS23" s="177">
        <f>VLOOKUP($AL23,dcsaa1!$A$2:$AE$677,5,FALSE)</f>
        <v>11170798</v>
      </c>
      <c r="AT23" s="178">
        <f>VLOOKUP($AL23,dcsad1!$A$2:$AE$677,23,FALSE)</f>
        <v>10961727</v>
      </c>
      <c r="AU23" s="106" t="str">
        <f t="shared" si="9"/>
        <v>HOLD HARMLESS</v>
      </c>
      <c r="AV23" s="107" t="b">
        <f t="shared" si="10"/>
        <v>1</v>
      </c>
      <c r="AW23" s="178">
        <f t="shared" si="11"/>
        <v>0</v>
      </c>
      <c r="AX23" s="185">
        <f t="shared" si="12"/>
        <v>-33094</v>
      </c>
      <c r="AY23" s="29"/>
    </row>
    <row r="24" spans="1:51" ht="25" x14ac:dyDescent="0.25">
      <c r="A24" s="29"/>
      <c r="B24" s="93" t="s">
        <v>41</v>
      </c>
      <c r="C24" s="94" t="s">
        <v>42</v>
      </c>
      <c r="D24" s="94">
        <v>1</v>
      </c>
      <c r="E24" s="95">
        <v>0</v>
      </c>
      <c r="F24" s="165">
        <f>VLOOKUP($B24,dbsaa1!$A$2:$AA$675,5,FALSE)</f>
        <v>3670092</v>
      </c>
      <c r="G24" s="165">
        <f>VLOOKUP($B24,dcsaa1!$A$2:$AA$675,5,FALSE)</f>
        <v>3670092</v>
      </c>
      <c r="H24" s="166">
        <f t="shared" si="2"/>
        <v>0</v>
      </c>
      <c r="I24" s="98" t="str">
        <f t="shared" si="0"/>
        <v>NO CHANGE IN FA</v>
      </c>
      <c r="J24" s="88"/>
      <c r="K24" s="93" t="s">
        <v>41</v>
      </c>
      <c r="L24" s="94" t="s">
        <v>42</v>
      </c>
      <c r="M24" s="94">
        <v>1</v>
      </c>
      <c r="N24" s="95">
        <v>0</v>
      </c>
      <c r="O24" s="96">
        <f>VLOOKUP($K24,dbsad1!$A$2:$AE$677,13,FALSE)</f>
        <v>134</v>
      </c>
      <c r="P24" s="96">
        <f>VLOOKUP($K24,dcsad1!$A$2:$AE$677,13,FALSE)</f>
        <v>134</v>
      </c>
      <c r="Q24" s="97">
        <f t="shared" si="3"/>
        <v>0</v>
      </c>
      <c r="R24" s="98" t="str">
        <f t="shared" si="4"/>
        <v>NO CHANGE IN SEL. TAFPU</v>
      </c>
      <c r="S24" s="88"/>
      <c r="T24" s="93" t="s">
        <v>41</v>
      </c>
      <c r="U24" s="94" t="s">
        <v>42</v>
      </c>
      <c r="V24" s="94">
        <v>1</v>
      </c>
      <c r="W24" s="95">
        <v>0</v>
      </c>
      <c r="X24" s="99">
        <f>VLOOKUP($T24,dbsad1!$A$2:$AE$677,22,FALSE)</f>
        <v>11750.47</v>
      </c>
      <c r="Y24" s="99">
        <f>VLOOKUP($T24,dcsad1!$A$2:$AE$677,22,FALSE)</f>
        <v>11750.47</v>
      </c>
      <c r="Z24" s="100">
        <f t="shared" si="5"/>
        <v>0</v>
      </c>
      <c r="AA24" s="98" t="str">
        <f t="shared" si="6"/>
        <v>NO CHANGE IN SEL. FA/PUPIL</v>
      </c>
      <c r="AB24" s="88"/>
      <c r="AC24" s="93" t="s">
        <v>41</v>
      </c>
      <c r="AD24" s="94" t="s">
        <v>42</v>
      </c>
      <c r="AE24" s="94">
        <v>1</v>
      </c>
      <c r="AF24" s="95">
        <v>0</v>
      </c>
      <c r="AG24" s="165">
        <f>VLOOKUP($AC24,dbsad1!$A$2:$AE$677,24,FALSE)</f>
        <v>3598130</v>
      </c>
      <c r="AH24" s="165">
        <f>VLOOKUP($AC24,dcsad1!$A$2:$AE$677,24,FALSE)</f>
        <v>3598130</v>
      </c>
      <c r="AI24" s="166">
        <f t="shared" si="7"/>
        <v>0</v>
      </c>
      <c r="AJ24" s="98" t="str">
        <f t="shared" si="1"/>
        <v>NO CHANGE IN FAB</v>
      </c>
      <c r="AK24" s="88"/>
      <c r="AL24" s="93" t="s">
        <v>41</v>
      </c>
      <c r="AM24" s="94" t="s">
        <v>42</v>
      </c>
      <c r="AN24" s="94">
        <v>1</v>
      </c>
      <c r="AO24" s="95">
        <v>0</v>
      </c>
      <c r="AP24" s="175">
        <f>VLOOKUP($AL24,dbsaa1!$A$2:$AE$677,5,FALSE)</f>
        <v>3670092</v>
      </c>
      <c r="AQ24" s="176">
        <f>VLOOKUP($AL24,dbsad1!$A$2:$AE$677,23,FALSE)</f>
        <v>1574563</v>
      </c>
      <c r="AR24" s="101" t="str">
        <f t="shared" si="8"/>
        <v>HOLD HARMLESS</v>
      </c>
      <c r="AS24" s="175">
        <f>VLOOKUP($AL24,dcsaa1!$A$2:$AE$677,5,FALSE)</f>
        <v>3670092</v>
      </c>
      <c r="AT24" s="176">
        <f>VLOOKUP($AL24,dcsad1!$A$2:$AE$677,23,FALSE)</f>
        <v>1574563</v>
      </c>
      <c r="AU24" s="101" t="str">
        <f t="shared" si="9"/>
        <v>HOLD HARMLESS</v>
      </c>
      <c r="AV24" s="102" t="b">
        <f t="shared" si="10"/>
        <v>1</v>
      </c>
      <c r="AW24" s="176">
        <f t="shared" si="11"/>
        <v>0</v>
      </c>
      <c r="AX24" s="184">
        <f t="shared" si="12"/>
        <v>0</v>
      </c>
      <c r="AY24" s="29"/>
    </row>
    <row r="25" spans="1:51" ht="25" x14ac:dyDescent="0.25">
      <c r="A25" s="29"/>
      <c r="B25" s="93" t="s">
        <v>43</v>
      </c>
      <c r="C25" s="94" t="s">
        <v>44</v>
      </c>
      <c r="D25" s="94">
        <v>1</v>
      </c>
      <c r="E25" s="95">
        <v>0</v>
      </c>
      <c r="F25" s="165">
        <f>VLOOKUP($B25,dbsaa1!$A$2:$AA$675,5,FALSE)</f>
        <v>11453915</v>
      </c>
      <c r="G25" s="165">
        <f>VLOOKUP($B25,dcsaa1!$A$2:$AA$675,5,FALSE)</f>
        <v>11453915</v>
      </c>
      <c r="H25" s="166">
        <f t="shared" si="2"/>
        <v>0</v>
      </c>
      <c r="I25" s="98" t="str">
        <f t="shared" si="0"/>
        <v>NO CHANGE IN FA</v>
      </c>
      <c r="J25" s="88"/>
      <c r="K25" s="93" t="s">
        <v>43</v>
      </c>
      <c r="L25" s="94" t="s">
        <v>44</v>
      </c>
      <c r="M25" s="94">
        <v>1</v>
      </c>
      <c r="N25" s="95">
        <v>0</v>
      </c>
      <c r="O25" s="96">
        <f>VLOOKUP($K25,dbsad1!$A$2:$AE$677,13,FALSE)</f>
        <v>906</v>
      </c>
      <c r="P25" s="96">
        <f>VLOOKUP($K25,dcsad1!$A$2:$AE$677,13,FALSE)</f>
        <v>906</v>
      </c>
      <c r="Q25" s="97">
        <f t="shared" si="3"/>
        <v>0</v>
      </c>
      <c r="R25" s="98" t="str">
        <f t="shared" si="4"/>
        <v>NO CHANGE IN SEL. TAFPU</v>
      </c>
      <c r="S25" s="88"/>
      <c r="T25" s="93" t="s">
        <v>43</v>
      </c>
      <c r="U25" s="94" t="s">
        <v>44</v>
      </c>
      <c r="V25" s="94">
        <v>1</v>
      </c>
      <c r="W25" s="95">
        <v>0</v>
      </c>
      <c r="X25" s="99">
        <f>VLOOKUP($T25,dbsad1!$A$2:$AE$677,22,FALSE)</f>
        <v>11987.21</v>
      </c>
      <c r="Y25" s="99">
        <f>VLOOKUP($T25,dcsad1!$A$2:$AE$677,22,FALSE)</f>
        <v>11987.21</v>
      </c>
      <c r="Z25" s="100">
        <f t="shared" si="5"/>
        <v>0</v>
      </c>
      <c r="AA25" s="98" t="str">
        <f t="shared" si="6"/>
        <v>NO CHANGE IN SEL. FA/PUPIL</v>
      </c>
      <c r="AB25" s="88"/>
      <c r="AC25" s="93" t="s">
        <v>43</v>
      </c>
      <c r="AD25" s="94" t="s">
        <v>44</v>
      </c>
      <c r="AE25" s="94">
        <v>1</v>
      </c>
      <c r="AF25" s="95">
        <v>0</v>
      </c>
      <c r="AG25" s="165">
        <f>VLOOKUP($AC25,dbsad1!$A$2:$AE$677,24,FALSE)</f>
        <v>11229329</v>
      </c>
      <c r="AH25" s="165">
        <f>VLOOKUP($AC25,dcsad1!$A$2:$AE$677,24,FALSE)</f>
        <v>11229329</v>
      </c>
      <c r="AI25" s="166">
        <f t="shared" si="7"/>
        <v>0</v>
      </c>
      <c r="AJ25" s="98" t="str">
        <f t="shared" si="1"/>
        <v>NO CHANGE IN FAB</v>
      </c>
      <c r="AK25" s="88"/>
      <c r="AL25" s="93" t="s">
        <v>43</v>
      </c>
      <c r="AM25" s="94" t="s">
        <v>44</v>
      </c>
      <c r="AN25" s="94">
        <v>1</v>
      </c>
      <c r="AO25" s="95">
        <v>0</v>
      </c>
      <c r="AP25" s="175">
        <f>VLOOKUP($AL25,dbsaa1!$A$2:$AE$677,5,FALSE)</f>
        <v>11453915</v>
      </c>
      <c r="AQ25" s="176">
        <f>VLOOKUP($AL25,dbsad1!$A$2:$AE$677,23,FALSE)</f>
        <v>10860413</v>
      </c>
      <c r="AR25" s="101" t="str">
        <f t="shared" si="8"/>
        <v>HOLD HARMLESS</v>
      </c>
      <c r="AS25" s="175">
        <f>VLOOKUP($AL25,dcsaa1!$A$2:$AE$677,5,FALSE)</f>
        <v>11453915</v>
      </c>
      <c r="AT25" s="176">
        <f>VLOOKUP($AL25,dcsad1!$A$2:$AE$677,23,FALSE)</f>
        <v>10860413</v>
      </c>
      <c r="AU25" s="101" t="str">
        <f t="shared" si="9"/>
        <v>HOLD HARMLESS</v>
      </c>
      <c r="AV25" s="102" t="b">
        <f t="shared" si="10"/>
        <v>1</v>
      </c>
      <c r="AW25" s="176">
        <f t="shared" si="11"/>
        <v>0</v>
      </c>
      <c r="AX25" s="184">
        <f t="shared" si="12"/>
        <v>0</v>
      </c>
      <c r="AY25" s="29"/>
    </row>
    <row r="26" spans="1:51" x14ac:dyDescent="0.25">
      <c r="A26" s="29"/>
      <c r="B26" s="93" t="s">
        <v>45</v>
      </c>
      <c r="C26" s="94" t="s">
        <v>46</v>
      </c>
      <c r="D26" s="94">
        <v>1</v>
      </c>
      <c r="E26" s="95">
        <v>0</v>
      </c>
      <c r="F26" s="165">
        <f>VLOOKUP($B26,dbsaa1!$A$2:$AA$675,5,FALSE)</f>
        <v>5740472</v>
      </c>
      <c r="G26" s="165">
        <f>VLOOKUP($B26,dcsaa1!$A$2:$AA$675,5,FALSE)</f>
        <v>5736268</v>
      </c>
      <c r="H26" s="166">
        <f t="shared" si="2"/>
        <v>-4204</v>
      </c>
      <c r="I26" s="98" t="str">
        <f t="shared" si="0"/>
        <v>FA DECREASE</v>
      </c>
      <c r="J26" s="88"/>
      <c r="K26" s="93" t="s">
        <v>45</v>
      </c>
      <c r="L26" s="94" t="s">
        <v>46</v>
      </c>
      <c r="M26" s="94">
        <v>1</v>
      </c>
      <c r="N26" s="95">
        <v>0</v>
      </c>
      <c r="O26" s="96">
        <f>VLOOKUP($K26,dbsad1!$A$2:$AE$677,13,FALSE)</f>
        <v>356</v>
      </c>
      <c r="P26" s="96">
        <f>VLOOKUP($K26,dcsad1!$A$2:$AE$677,13,FALSE)</f>
        <v>355</v>
      </c>
      <c r="Q26" s="97">
        <f t="shared" si="3"/>
        <v>-1</v>
      </c>
      <c r="R26" s="98" t="str">
        <f t="shared" si="4"/>
        <v>SEL. TAFPU DECREASE</v>
      </c>
      <c r="S26" s="88"/>
      <c r="T26" s="93" t="s">
        <v>45</v>
      </c>
      <c r="U26" s="94" t="s">
        <v>46</v>
      </c>
      <c r="V26" s="94">
        <v>1</v>
      </c>
      <c r="W26" s="95">
        <v>0</v>
      </c>
      <c r="X26" s="99">
        <f>VLOOKUP($T26,dbsad1!$A$2:$AE$677,22,FALSE)</f>
        <v>16124.92</v>
      </c>
      <c r="Y26" s="99">
        <f>VLOOKUP($T26,dcsad1!$A$2:$AE$677,22,FALSE)</f>
        <v>16158.5</v>
      </c>
      <c r="Z26" s="100">
        <f t="shared" si="5"/>
        <v>33.579999999999927</v>
      </c>
      <c r="AA26" s="98" t="str">
        <f t="shared" si="6"/>
        <v>SEL. FA/PUPIL INCREASE</v>
      </c>
      <c r="AB26" s="88"/>
      <c r="AC26" s="93" t="s">
        <v>45</v>
      </c>
      <c r="AD26" s="94" t="s">
        <v>46</v>
      </c>
      <c r="AE26" s="94">
        <v>1</v>
      </c>
      <c r="AF26" s="95">
        <v>0</v>
      </c>
      <c r="AG26" s="165">
        <f>VLOOKUP($AC26,dbsad1!$A$2:$AE$677,24,FALSE)</f>
        <v>5600432</v>
      </c>
      <c r="AH26" s="165">
        <f>VLOOKUP($AC26,dcsad1!$A$2:$AE$677,24,FALSE)</f>
        <v>5600432</v>
      </c>
      <c r="AI26" s="166">
        <f t="shared" si="7"/>
        <v>0</v>
      </c>
      <c r="AJ26" s="98" t="str">
        <f t="shared" si="1"/>
        <v>NO CHANGE IN FAB</v>
      </c>
      <c r="AK26" s="88"/>
      <c r="AL26" s="93" t="s">
        <v>45</v>
      </c>
      <c r="AM26" s="94" t="s">
        <v>46</v>
      </c>
      <c r="AN26" s="94">
        <v>1</v>
      </c>
      <c r="AO26" s="95">
        <v>0</v>
      </c>
      <c r="AP26" s="175">
        <f>VLOOKUP($AL26,dbsaa1!$A$2:$AE$677,5,FALSE)</f>
        <v>5740472</v>
      </c>
      <c r="AQ26" s="176">
        <f>VLOOKUP($AL26,dbsad1!$A$2:$AE$677,23,FALSE)</f>
        <v>5740472</v>
      </c>
      <c r="AR26" s="101" t="str">
        <f t="shared" si="8"/>
        <v>ON FORMULA</v>
      </c>
      <c r="AS26" s="175">
        <f>VLOOKUP($AL26,dcsaa1!$A$2:$AE$677,5,FALSE)</f>
        <v>5736268</v>
      </c>
      <c r="AT26" s="176">
        <f>VLOOKUP($AL26,dcsad1!$A$2:$AE$677,23,FALSE)</f>
        <v>5736268</v>
      </c>
      <c r="AU26" s="101" t="str">
        <f t="shared" si="9"/>
        <v>ON FORMULA</v>
      </c>
      <c r="AV26" s="102" t="b">
        <f t="shared" si="10"/>
        <v>1</v>
      </c>
      <c r="AW26" s="176">
        <f t="shared" si="11"/>
        <v>-4204</v>
      </c>
      <c r="AX26" s="184">
        <f t="shared" si="12"/>
        <v>0</v>
      </c>
      <c r="AY26" s="29"/>
    </row>
    <row r="27" spans="1:51" x14ac:dyDescent="0.25">
      <c r="A27" s="29"/>
      <c r="B27" s="93" t="s">
        <v>47</v>
      </c>
      <c r="C27" s="94" t="s">
        <v>48</v>
      </c>
      <c r="D27" s="94">
        <v>1</v>
      </c>
      <c r="E27" s="95">
        <v>0</v>
      </c>
      <c r="F27" s="165">
        <f>VLOOKUP($B27,dbsaa1!$A$2:$AA$675,5,FALSE)</f>
        <v>20632282</v>
      </c>
      <c r="G27" s="165">
        <f>VLOOKUP($B27,dcsaa1!$A$2:$AA$675,5,FALSE)</f>
        <v>20632282</v>
      </c>
      <c r="H27" s="166">
        <f t="shared" si="2"/>
        <v>0</v>
      </c>
      <c r="I27" s="98" t="str">
        <f t="shared" si="0"/>
        <v>NO CHANGE IN FA</v>
      </c>
      <c r="J27" s="88"/>
      <c r="K27" s="93" t="s">
        <v>47</v>
      </c>
      <c r="L27" s="94" t="s">
        <v>48</v>
      </c>
      <c r="M27" s="94">
        <v>1</v>
      </c>
      <c r="N27" s="95">
        <v>0</v>
      </c>
      <c r="O27" s="96">
        <f>VLOOKUP($K27,dbsad1!$A$2:$AE$677,13,FALSE)</f>
        <v>1447</v>
      </c>
      <c r="P27" s="96">
        <f>VLOOKUP($K27,dcsad1!$A$2:$AE$677,13,FALSE)</f>
        <v>1447</v>
      </c>
      <c r="Q27" s="97">
        <f t="shared" si="3"/>
        <v>0</v>
      </c>
      <c r="R27" s="98" t="str">
        <f t="shared" si="4"/>
        <v>NO CHANGE IN SEL. TAFPU</v>
      </c>
      <c r="S27" s="88"/>
      <c r="T27" s="93" t="s">
        <v>47</v>
      </c>
      <c r="U27" s="94" t="s">
        <v>48</v>
      </c>
      <c r="V27" s="94">
        <v>1</v>
      </c>
      <c r="W27" s="95">
        <v>0</v>
      </c>
      <c r="X27" s="99">
        <f>VLOOKUP($T27,dbsad1!$A$2:$AE$677,22,FALSE)</f>
        <v>14258.66</v>
      </c>
      <c r="Y27" s="99">
        <f>VLOOKUP($T27,dcsad1!$A$2:$AE$677,22,FALSE)</f>
        <v>14258.66</v>
      </c>
      <c r="Z27" s="100">
        <f t="shared" si="5"/>
        <v>0</v>
      </c>
      <c r="AA27" s="98" t="str">
        <f t="shared" si="6"/>
        <v>NO CHANGE IN SEL. FA/PUPIL</v>
      </c>
      <c r="AB27" s="88"/>
      <c r="AC27" s="93" t="s">
        <v>47</v>
      </c>
      <c r="AD27" s="94" t="s">
        <v>48</v>
      </c>
      <c r="AE27" s="94">
        <v>1</v>
      </c>
      <c r="AF27" s="95">
        <v>0</v>
      </c>
      <c r="AG27" s="165">
        <f>VLOOKUP($AC27,dbsad1!$A$2:$AE$677,24,FALSE)</f>
        <v>19868010</v>
      </c>
      <c r="AH27" s="165">
        <f>VLOOKUP($AC27,dcsad1!$A$2:$AE$677,24,FALSE)</f>
        <v>19868010</v>
      </c>
      <c r="AI27" s="166">
        <f t="shared" si="7"/>
        <v>0</v>
      </c>
      <c r="AJ27" s="98" t="str">
        <f t="shared" si="1"/>
        <v>NO CHANGE IN FAB</v>
      </c>
      <c r="AK27" s="88"/>
      <c r="AL27" s="93" t="s">
        <v>47</v>
      </c>
      <c r="AM27" s="94" t="s">
        <v>48</v>
      </c>
      <c r="AN27" s="94">
        <v>1</v>
      </c>
      <c r="AO27" s="95">
        <v>0</v>
      </c>
      <c r="AP27" s="175">
        <f>VLOOKUP($AL27,dbsaa1!$A$2:$AE$677,5,FALSE)</f>
        <v>20632282</v>
      </c>
      <c r="AQ27" s="176">
        <f>VLOOKUP($AL27,dbsad1!$A$2:$AE$677,23,FALSE)</f>
        <v>20632282</v>
      </c>
      <c r="AR27" s="101" t="str">
        <f t="shared" si="8"/>
        <v>ON FORMULA</v>
      </c>
      <c r="AS27" s="175">
        <f>VLOOKUP($AL27,dcsaa1!$A$2:$AE$677,5,FALSE)</f>
        <v>20632282</v>
      </c>
      <c r="AT27" s="176">
        <f>VLOOKUP($AL27,dcsad1!$A$2:$AE$677,23,FALSE)</f>
        <v>20632282</v>
      </c>
      <c r="AU27" s="101" t="str">
        <f t="shared" si="9"/>
        <v>ON FORMULA</v>
      </c>
      <c r="AV27" s="102" t="b">
        <f t="shared" si="10"/>
        <v>1</v>
      </c>
      <c r="AW27" s="176">
        <f t="shared" si="11"/>
        <v>0</v>
      </c>
      <c r="AX27" s="184">
        <f t="shared" si="12"/>
        <v>0</v>
      </c>
      <c r="AY27" s="29"/>
    </row>
    <row r="28" spans="1:51" x14ac:dyDescent="0.25">
      <c r="A28" s="29"/>
      <c r="B28" s="93" t="s">
        <v>49</v>
      </c>
      <c r="C28" s="94" t="s">
        <v>50</v>
      </c>
      <c r="D28" s="94">
        <v>1</v>
      </c>
      <c r="E28" s="95">
        <v>0</v>
      </c>
      <c r="F28" s="165">
        <f>VLOOKUP($B28,dbsaa1!$A$2:$AA$675,5,FALSE)</f>
        <v>12815970</v>
      </c>
      <c r="G28" s="165">
        <f>VLOOKUP($B28,dcsaa1!$A$2:$AA$675,5,FALSE)</f>
        <v>12815970</v>
      </c>
      <c r="H28" s="166">
        <f t="shared" si="2"/>
        <v>0</v>
      </c>
      <c r="I28" s="98" t="str">
        <f t="shared" si="0"/>
        <v>NO CHANGE IN FA</v>
      </c>
      <c r="J28" s="88"/>
      <c r="K28" s="93" t="s">
        <v>49</v>
      </c>
      <c r="L28" s="94" t="s">
        <v>50</v>
      </c>
      <c r="M28" s="94">
        <v>1</v>
      </c>
      <c r="N28" s="95">
        <v>0</v>
      </c>
      <c r="O28" s="96">
        <f>VLOOKUP($K28,dbsad1!$A$2:$AE$677,13,FALSE)</f>
        <v>804</v>
      </c>
      <c r="P28" s="96">
        <f>VLOOKUP($K28,dcsad1!$A$2:$AE$677,13,FALSE)</f>
        <v>804</v>
      </c>
      <c r="Q28" s="97">
        <f t="shared" si="3"/>
        <v>0</v>
      </c>
      <c r="R28" s="98" t="str">
        <f t="shared" si="4"/>
        <v>NO CHANGE IN SEL. TAFPU</v>
      </c>
      <c r="S28" s="88"/>
      <c r="T28" s="93" t="s">
        <v>49</v>
      </c>
      <c r="U28" s="94" t="s">
        <v>50</v>
      </c>
      <c r="V28" s="94">
        <v>1</v>
      </c>
      <c r="W28" s="95">
        <v>0</v>
      </c>
      <c r="X28" s="99">
        <f>VLOOKUP($T28,dbsad1!$A$2:$AE$677,22,FALSE)</f>
        <v>15940.26</v>
      </c>
      <c r="Y28" s="99">
        <f>VLOOKUP($T28,dcsad1!$A$2:$AE$677,22,FALSE)</f>
        <v>15940.26</v>
      </c>
      <c r="Z28" s="100">
        <f t="shared" si="5"/>
        <v>0</v>
      </c>
      <c r="AA28" s="98" t="str">
        <f t="shared" si="6"/>
        <v>NO CHANGE IN SEL. FA/PUPIL</v>
      </c>
      <c r="AB28" s="88"/>
      <c r="AC28" s="93" t="s">
        <v>49</v>
      </c>
      <c r="AD28" s="94" t="s">
        <v>50</v>
      </c>
      <c r="AE28" s="94">
        <v>1</v>
      </c>
      <c r="AF28" s="95">
        <v>0</v>
      </c>
      <c r="AG28" s="165">
        <f>VLOOKUP($AC28,dbsad1!$A$2:$AE$677,24,FALSE)</f>
        <v>12248676</v>
      </c>
      <c r="AH28" s="165">
        <f>VLOOKUP($AC28,dcsad1!$A$2:$AE$677,24,FALSE)</f>
        <v>12248676</v>
      </c>
      <c r="AI28" s="166">
        <f t="shared" si="7"/>
        <v>0</v>
      </c>
      <c r="AJ28" s="98" t="str">
        <f t="shared" si="1"/>
        <v>NO CHANGE IN FAB</v>
      </c>
      <c r="AK28" s="88"/>
      <c r="AL28" s="93" t="s">
        <v>49</v>
      </c>
      <c r="AM28" s="94" t="s">
        <v>50</v>
      </c>
      <c r="AN28" s="94">
        <v>1</v>
      </c>
      <c r="AO28" s="95">
        <v>0</v>
      </c>
      <c r="AP28" s="175">
        <f>VLOOKUP($AL28,dbsaa1!$A$2:$AE$677,5,FALSE)</f>
        <v>12815970</v>
      </c>
      <c r="AQ28" s="176">
        <f>VLOOKUP($AL28,dbsad1!$A$2:$AE$677,23,FALSE)</f>
        <v>12815970</v>
      </c>
      <c r="AR28" s="101" t="str">
        <f t="shared" si="8"/>
        <v>ON FORMULA</v>
      </c>
      <c r="AS28" s="175">
        <f>VLOOKUP($AL28,dcsaa1!$A$2:$AE$677,5,FALSE)</f>
        <v>12815970</v>
      </c>
      <c r="AT28" s="176">
        <f>VLOOKUP($AL28,dcsad1!$A$2:$AE$677,23,FALSE)</f>
        <v>12815970</v>
      </c>
      <c r="AU28" s="101" t="str">
        <f t="shared" si="9"/>
        <v>ON FORMULA</v>
      </c>
      <c r="AV28" s="102" t="b">
        <f t="shared" si="10"/>
        <v>1</v>
      </c>
      <c r="AW28" s="176">
        <f t="shared" si="11"/>
        <v>0</v>
      </c>
      <c r="AX28" s="184">
        <f t="shared" si="12"/>
        <v>0</v>
      </c>
      <c r="AY28" s="29"/>
    </row>
    <row r="29" spans="1:51" ht="25" x14ac:dyDescent="0.25">
      <c r="A29" s="29"/>
      <c r="B29" s="93" t="s">
        <v>51</v>
      </c>
      <c r="C29" s="94" t="s">
        <v>52</v>
      </c>
      <c r="D29" s="94">
        <v>1</v>
      </c>
      <c r="E29" s="95">
        <v>0</v>
      </c>
      <c r="F29" s="165">
        <f>VLOOKUP($B29,dbsaa1!$A$2:$AA$675,5,FALSE)</f>
        <v>14266040</v>
      </c>
      <c r="G29" s="165">
        <f>VLOOKUP($B29,dcsaa1!$A$2:$AA$675,5,FALSE)</f>
        <v>14266040</v>
      </c>
      <c r="H29" s="166">
        <f t="shared" si="2"/>
        <v>0</v>
      </c>
      <c r="I29" s="98" t="str">
        <f t="shared" si="0"/>
        <v>NO CHANGE IN FA</v>
      </c>
      <c r="J29" s="88"/>
      <c r="K29" s="93" t="s">
        <v>51</v>
      </c>
      <c r="L29" s="94" t="s">
        <v>52</v>
      </c>
      <c r="M29" s="94">
        <v>1</v>
      </c>
      <c r="N29" s="95">
        <v>0</v>
      </c>
      <c r="O29" s="96">
        <f>VLOOKUP($K29,dbsad1!$A$2:$AE$677,13,FALSE)</f>
        <v>1527</v>
      </c>
      <c r="P29" s="96">
        <f>VLOOKUP($K29,dcsad1!$A$2:$AE$677,13,FALSE)</f>
        <v>1527</v>
      </c>
      <c r="Q29" s="97">
        <f t="shared" si="3"/>
        <v>0</v>
      </c>
      <c r="R29" s="98" t="str">
        <f t="shared" si="4"/>
        <v>NO CHANGE IN SEL. TAFPU</v>
      </c>
      <c r="S29" s="88"/>
      <c r="T29" s="93" t="s">
        <v>51</v>
      </c>
      <c r="U29" s="94" t="s">
        <v>52</v>
      </c>
      <c r="V29" s="94">
        <v>1</v>
      </c>
      <c r="W29" s="95">
        <v>0</v>
      </c>
      <c r="X29" s="99">
        <f>VLOOKUP($T29,dbsad1!$A$2:$AE$677,22,FALSE)</f>
        <v>8506.01</v>
      </c>
      <c r="Y29" s="99">
        <f>VLOOKUP($T29,dcsad1!$A$2:$AE$677,22,FALSE)</f>
        <v>8511.9699999999993</v>
      </c>
      <c r="Z29" s="100">
        <f t="shared" si="5"/>
        <v>5.9599999999991269</v>
      </c>
      <c r="AA29" s="98" t="str">
        <f t="shared" si="6"/>
        <v>SEL. FA/PUPIL INCREASE</v>
      </c>
      <c r="AB29" s="88"/>
      <c r="AC29" s="93" t="s">
        <v>51</v>
      </c>
      <c r="AD29" s="94" t="s">
        <v>52</v>
      </c>
      <c r="AE29" s="94">
        <v>1</v>
      </c>
      <c r="AF29" s="95">
        <v>0</v>
      </c>
      <c r="AG29" s="165">
        <f>VLOOKUP($AC29,dbsad1!$A$2:$AE$677,24,FALSE)</f>
        <v>13986314</v>
      </c>
      <c r="AH29" s="165">
        <f>VLOOKUP($AC29,dcsad1!$A$2:$AE$677,24,FALSE)</f>
        <v>13986314</v>
      </c>
      <c r="AI29" s="166">
        <f t="shared" si="7"/>
        <v>0</v>
      </c>
      <c r="AJ29" s="98" t="str">
        <f t="shared" si="1"/>
        <v>NO CHANGE IN FAB</v>
      </c>
      <c r="AK29" s="88"/>
      <c r="AL29" s="93" t="s">
        <v>51</v>
      </c>
      <c r="AM29" s="94" t="s">
        <v>52</v>
      </c>
      <c r="AN29" s="94">
        <v>1</v>
      </c>
      <c r="AO29" s="95">
        <v>0</v>
      </c>
      <c r="AP29" s="175">
        <f>VLOOKUP($AL29,dbsaa1!$A$2:$AE$677,5,FALSE)</f>
        <v>14266040</v>
      </c>
      <c r="AQ29" s="176">
        <f>VLOOKUP($AL29,dbsad1!$A$2:$AE$677,23,FALSE)</f>
        <v>12988678</v>
      </c>
      <c r="AR29" s="101" t="str">
        <f t="shared" si="8"/>
        <v>HOLD HARMLESS</v>
      </c>
      <c r="AS29" s="175">
        <f>VLOOKUP($AL29,dcsaa1!$A$2:$AE$677,5,FALSE)</f>
        <v>14266040</v>
      </c>
      <c r="AT29" s="176">
        <f>VLOOKUP($AL29,dcsad1!$A$2:$AE$677,23,FALSE)</f>
        <v>12997779</v>
      </c>
      <c r="AU29" s="101" t="str">
        <f t="shared" si="9"/>
        <v>HOLD HARMLESS</v>
      </c>
      <c r="AV29" s="102" t="b">
        <f t="shared" si="10"/>
        <v>1</v>
      </c>
      <c r="AW29" s="176">
        <f t="shared" si="11"/>
        <v>0</v>
      </c>
      <c r="AX29" s="184">
        <f t="shared" si="12"/>
        <v>0</v>
      </c>
      <c r="AY29" s="29"/>
    </row>
    <row r="30" spans="1:51" x14ac:dyDescent="0.25">
      <c r="A30" s="29"/>
      <c r="B30" s="93" t="s">
        <v>53</v>
      </c>
      <c r="C30" s="94" t="s">
        <v>54</v>
      </c>
      <c r="D30" s="94">
        <v>1</v>
      </c>
      <c r="E30" s="95">
        <v>0</v>
      </c>
      <c r="F30" s="165">
        <f>VLOOKUP($B30,dbsaa1!$A$2:$AA$675,5,FALSE)</f>
        <v>72463273</v>
      </c>
      <c r="G30" s="165">
        <f>VLOOKUP($B30,dcsaa1!$A$2:$AA$675,5,FALSE)</f>
        <v>72601661</v>
      </c>
      <c r="H30" s="166">
        <f t="shared" si="2"/>
        <v>138388</v>
      </c>
      <c r="I30" s="98" t="str">
        <f t="shared" si="0"/>
        <v>FA INCREASE</v>
      </c>
      <c r="J30" s="88"/>
      <c r="K30" s="93" t="s">
        <v>53</v>
      </c>
      <c r="L30" s="94" t="s">
        <v>54</v>
      </c>
      <c r="M30" s="94">
        <v>1</v>
      </c>
      <c r="N30" s="95">
        <v>0</v>
      </c>
      <c r="O30" s="96">
        <f>VLOOKUP($K30,dbsad1!$A$2:$AE$677,13,FALSE)</f>
        <v>5771</v>
      </c>
      <c r="P30" s="96">
        <f>VLOOKUP($K30,dcsad1!$A$2:$AE$677,13,FALSE)</f>
        <v>5762</v>
      </c>
      <c r="Q30" s="97">
        <f t="shared" si="3"/>
        <v>-9</v>
      </c>
      <c r="R30" s="98" t="str">
        <f t="shared" si="4"/>
        <v>SEL. TAFPU DECREASE</v>
      </c>
      <c r="S30" s="88"/>
      <c r="T30" s="93" t="s">
        <v>53</v>
      </c>
      <c r="U30" s="94" t="s">
        <v>54</v>
      </c>
      <c r="V30" s="94">
        <v>1</v>
      </c>
      <c r="W30" s="95">
        <v>0</v>
      </c>
      <c r="X30" s="99">
        <f>VLOOKUP($T30,dbsad1!$A$2:$AE$677,22,FALSE)</f>
        <v>12556.45</v>
      </c>
      <c r="Y30" s="99">
        <f>VLOOKUP($T30,dcsad1!$A$2:$AE$677,22,FALSE)</f>
        <v>12600.08</v>
      </c>
      <c r="Z30" s="100">
        <f t="shared" si="5"/>
        <v>43.6299999999992</v>
      </c>
      <c r="AA30" s="98" t="str">
        <f t="shared" si="6"/>
        <v>SEL. FA/PUPIL INCREASE</v>
      </c>
      <c r="AB30" s="88"/>
      <c r="AC30" s="93" t="s">
        <v>53</v>
      </c>
      <c r="AD30" s="94" t="s">
        <v>54</v>
      </c>
      <c r="AE30" s="94">
        <v>1</v>
      </c>
      <c r="AF30" s="95">
        <v>0</v>
      </c>
      <c r="AG30" s="165">
        <f>VLOOKUP($AC30,dbsad1!$A$2:$AE$677,24,FALSE)</f>
        <v>70684837</v>
      </c>
      <c r="AH30" s="165">
        <f>VLOOKUP($AC30,dcsad1!$A$2:$AE$677,24,FALSE)</f>
        <v>71019207</v>
      </c>
      <c r="AI30" s="166">
        <f t="shared" si="7"/>
        <v>334370</v>
      </c>
      <c r="AJ30" s="98" t="str">
        <f t="shared" si="1"/>
        <v>FAB INCREASE</v>
      </c>
      <c r="AK30" s="88"/>
      <c r="AL30" s="93" t="s">
        <v>53</v>
      </c>
      <c r="AM30" s="94" t="s">
        <v>54</v>
      </c>
      <c r="AN30" s="94">
        <v>1</v>
      </c>
      <c r="AO30" s="95">
        <v>0</v>
      </c>
      <c r="AP30" s="175">
        <f>VLOOKUP($AL30,dbsaa1!$A$2:$AE$677,5,FALSE)</f>
        <v>72463273</v>
      </c>
      <c r="AQ30" s="176">
        <f>VLOOKUP($AL30,dbsad1!$A$2:$AE$677,23,FALSE)</f>
        <v>72463273</v>
      </c>
      <c r="AR30" s="101" t="str">
        <f t="shared" si="8"/>
        <v>ON FORMULA</v>
      </c>
      <c r="AS30" s="175">
        <f>VLOOKUP($AL30,dcsaa1!$A$2:$AE$677,5,FALSE)</f>
        <v>72601661</v>
      </c>
      <c r="AT30" s="176">
        <f>VLOOKUP($AL30,dcsad1!$A$2:$AE$677,23,FALSE)</f>
        <v>72601661</v>
      </c>
      <c r="AU30" s="101" t="str">
        <f t="shared" si="9"/>
        <v>ON FORMULA</v>
      </c>
      <c r="AV30" s="102" t="b">
        <f t="shared" si="10"/>
        <v>1</v>
      </c>
      <c r="AW30" s="176">
        <f t="shared" si="11"/>
        <v>138388</v>
      </c>
      <c r="AX30" s="184">
        <f t="shared" si="12"/>
        <v>0</v>
      </c>
      <c r="AY30" s="29"/>
    </row>
    <row r="31" spans="1:51" ht="25" x14ac:dyDescent="0.25">
      <c r="A31" s="29"/>
      <c r="B31" s="93" t="s">
        <v>55</v>
      </c>
      <c r="C31" s="94" t="s">
        <v>56</v>
      </c>
      <c r="D31" s="94">
        <v>1</v>
      </c>
      <c r="E31" s="95">
        <v>0</v>
      </c>
      <c r="F31" s="165">
        <f>VLOOKUP($B31,dbsaa1!$A$2:$AA$675,5,FALSE)</f>
        <v>11760056</v>
      </c>
      <c r="G31" s="165">
        <f>VLOOKUP($B31,dcsaa1!$A$2:$AA$675,5,FALSE)</f>
        <v>11760056</v>
      </c>
      <c r="H31" s="166">
        <f t="shared" si="2"/>
        <v>0</v>
      </c>
      <c r="I31" s="98" t="str">
        <f t="shared" si="0"/>
        <v>NO CHANGE IN FA</v>
      </c>
      <c r="J31" s="88"/>
      <c r="K31" s="93" t="s">
        <v>55</v>
      </c>
      <c r="L31" s="94" t="s">
        <v>56</v>
      </c>
      <c r="M31" s="94">
        <v>1</v>
      </c>
      <c r="N31" s="95">
        <v>0</v>
      </c>
      <c r="O31" s="96">
        <f>VLOOKUP($K31,dbsad1!$A$2:$AE$677,13,FALSE)</f>
        <v>720</v>
      </c>
      <c r="P31" s="96">
        <f>VLOOKUP($K31,dcsad1!$A$2:$AE$677,13,FALSE)</f>
        <v>720</v>
      </c>
      <c r="Q31" s="97">
        <f t="shared" si="3"/>
        <v>0</v>
      </c>
      <c r="R31" s="98" t="str">
        <f t="shared" si="4"/>
        <v>NO CHANGE IN SEL. TAFPU</v>
      </c>
      <c r="S31" s="88"/>
      <c r="T31" s="93" t="s">
        <v>55</v>
      </c>
      <c r="U31" s="94" t="s">
        <v>56</v>
      </c>
      <c r="V31" s="94">
        <v>1</v>
      </c>
      <c r="W31" s="95">
        <v>0</v>
      </c>
      <c r="X31" s="99">
        <f>VLOOKUP($T31,dbsad1!$A$2:$AE$677,22,FALSE)</f>
        <v>13004.48</v>
      </c>
      <c r="Y31" s="99">
        <f>VLOOKUP($T31,dcsad1!$A$2:$AE$677,22,FALSE)</f>
        <v>13004.48</v>
      </c>
      <c r="Z31" s="100">
        <f t="shared" si="5"/>
        <v>0</v>
      </c>
      <c r="AA31" s="98" t="str">
        <f t="shared" si="6"/>
        <v>NO CHANGE IN SEL. FA/PUPIL</v>
      </c>
      <c r="AB31" s="88"/>
      <c r="AC31" s="93" t="s">
        <v>55</v>
      </c>
      <c r="AD31" s="94" t="s">
        <v>56</v>
      </c>
      <c r="AE31" s="94">
        <v>1</v>
      </c>
      <c r="AF31" s="95">
        <v>0</v>
      </c>
      <c r="AG31" s="165">
        <f>VLOOKUP($AC31,dbsad1!$A$2:$AE$677,24,FALSE)</f>
        <v>11529467</v>
      </c>
      <c r="AH31" s="165">
        <f>VLOOKUP($AC31,dcsad1!$A$2:$AE$677,24,FALSE)</f>
        <v>11529467</v>
      </c>
      <c r="AI31" s="166">
        <f t="shared" si="7"/>
        <v>0</v>
      </c>
      <c r="AJ31" s="98" t="str">
        <f t="shared" si="1"/>
        <v>NO CHANGE IN FAB</v>
      </c>
      <c r="AK31" s="88"/>
      <c r="AL31" s="93" t="s">
        <v>55</v>
      </c>
      <c r="AM31" s="94" t="s">
        <v>56</v>
      </c>
      <c r="AN31" s="94">
        <v>1</v>
      </c>
      <c r="AO31" s="95">
        <v>0</v>
      </c>
      <c r="AP31" s="175">
        <f>VLOOKUP($AL31,dbsaa1!$A$2:$AE$677,5,FALSE)</f>
        <v>11760056</v>
      </c>
      <c r="AQ31" s="176">
        <f>VLOOKUP($AL31,dbsad1!$A$2:$AE$677,23,FALSE)</f>
        <v>9363226</v>
      </c>
      <c r="AR31" s="101" t="str">
        <f t="shared" si="8"/>
        <v>HOLD HARMLESS</v>
      </c>
      <c r="AS31" s="175">
        <f>VLOOKUP($AL31,dcsaa1!$A$2:$AE$677,5,FALSE)</f>
        <v>11760056</v>
      </c>
      <c r="AT31" s="176">
        <f>VLOOKUP($AL31,dcsad1!$A$2:$AE$677,23,FALSE)</f>
        <v>9363226</v>
      </c>
      <c r="AU31" s="101" t="str">
        <f t="shared" si="9"/>
        <v>HOLD HARMLESS</v>
      </c>
      <c r="AV31" s="102" t="b">
        <f t="shared" si="10"/>
        <v>1</v>
      </c>
      <c r="AW31" s="176">
        <f t="shared" si="11"/>
        <v>0</v>
      </c>
      <c r="AX31" s="184">
        <f t="shared" si="12"/>
        <v>0</v>
      </c>
      <c r="AY31" s="29"/>
    </row>
    <row r="32" spans="1:51" ht="25" x14ac:dyDescent="0.25">
      <c r="A32" s="29"/>
      <c r="B32" s="93" t="s">
        <v>57</v>
      </c>
      <c r="C32" s="94" t="s">
        <v>58</v>
      </c>
      <c r="D32" s="94">
        <v>1</v>
      </c>
      <c r="E32" s="95">
        <v>0</v>
      </c>
      <c r="F32" s="165">
        <f>VLOOKUP($B32,dbsaa1!$A$2:$AA$675,5,FALSE)</f>
        <v>14807389</v>
      </c>
      <c r="G32" s="165">
        <f>VLOOKUP($B32,dcsaa1!$A$2:$AA$675,5,FALSE)</f>
        <v>14807389</v>
      </c>
      <c r="H32" s="166">
        <f t="shared" si="2"/>
        <v>0</v>
      </c>
      <c r="I32" s="98" t="str">
        <f t="shared" si="0"/>
        <v>NO CHANGE IN FA</v>
      </c>
      <c r="J32" s="88"/>
      <c r="K32" s="93" t="s">
        <v>57</v>
      </c>
      <c r="L32" s="94" t="s">
        <v>58</v>
      </c>
      <c r="M32" s="94">
        <v>1</v>
      </c>
      <c r="N32" s="95">
        <v>0</v>
      </c>
      <c r="O32" s="96">
        <f>VLOOKUP($K32,dbsad1!$A$2:$AE$677,13,FALSE)</f>
        <v>1653</v>
      </c>
      <c r="P32" s="96">
        <f>VLOOKUP($K32,dcsad1!$A$2:$AE$677,13,FALSE)</f>
        <v>1644</v>
      </c>
      <c r="Q32" s="97">
        <f t="shared" si="3"/>
        <v>-9</v>
      </c>
      <c r="R32" s="98" t="str">
        <f t="shared" si="4"/>
        <v>SEL. TAFPU DECREASE</v>
      </c>
      <c r="S32" s="88"/>
      <c r="T32" s="93" t="s">
        <v>57</v>
      </c>
      <c r="U32" s="94" t="s">
        <v>58</v>
      </c>
      <c r="V32" s="94">
        <v>1</v>
      </c>
      <c r="W32" s="95">
        <v>0</v>
      </c>
      <c r="X32" s="99">
        <f>VLOOKUP($T32,dbsad1!$A$2:$AE$677,22,FALSE)</f>
        <v>8542.2199999999993</v>
      </c>
      <c r="Y32" s="99">
        <f>VLOOKUP($T32,dcsad1!$A$2:$AE$677,22,FALSE)</f>
        <v>8578.01</v>
      </c>
      <c r="Z32" s="100">
        <f t="shared" si="5"/>
        <v>35.790000000000873</v>
      </c>
      <c r="AA32" s="98" t="str">
        <f t="shared" si="6"/>
        <v>SEL. FA/PUPIL INCREASE</v>
      </c>
      <c r="AB32" s="88"/>
      <c r="AC32" s="93" t="s">
        <v>57</v>
      </c>
      <c r="AD32" s="94" t="s">
        <v>58</v>
      </c>
      <c r="AE32" s="94">
        <v>1</v>
      </c>
      <c r="AF32" s="95">
        <v>0</v>
      </c>
      <c r="AG32" s="165">
        <f>VLOOKUP($AC32,dbsad1!$A$2:$AE$677,24,FALSE)</f>
        <v>14517049</v>
      </c>
      <c r="AH32" s="165">
        <f>VLOOKUP($AC32,dcsad1!$A$2:$AE$677,24,FALSE)</f>
        <v>14517049</v>
      </c>
      <c r="AI32" s="166">
        <f t="shared" si="7"/>
        <v>0</v>
      </c>
      <c r="AJ32" s="98" t="str">
        <f t="shared" si="1"/>
        <v>NO CHANGE IN FAB</v>
      </c>
      <c r="AK32" s="88"/>
      <c r="AL32" s="93" t="s">
        <v>57</v>
      </c>
      <c r="AM32" s="94" t="s">
        <v>58</v>
      </c>
      <c r="AN32" s="94">
        <v>1</v>
      </c>
      <c r="AO32" s="95">
        <v>0</v>
      </c>
      <c r="AP32" s="175">
        <f>VLOOKUP($AL32,dbsaa1!$A$2:$AE$677,5,FALSE)</f>
        <v>14807389</v>
      </c>
      <c r="AQ32" s="176">
        <f>VLOOKUP($AL32,dbsad1!$A$2:$AE$677,23,FALSE)</f>
        <v>14120290</v>
      </c>
      <c r="AR32" s="101" t="str">
        <f t="shared" si="8"/>
        <v>HOLD HARMLESS</v>
      </c>
      <c r="AS32" s="175">
        <f>VLOOKUP($AL32,dcsaa1!$A$2:$AE$677,5,FALSE)</f>
        <v>14807389</v>
      </c>
      <c r="AT32" s="176">
        <f>VLOOKUP($AL32,dcsad1!$A$2:$AE$677,23,FALSE)</f>
        <v>14102249</v>
      </c>
      <c r="AU32" s="101" t="str">
        <f t="shared" si="9"/>
        <v>HOLD HARMLESS</v>
      </c>
      <c r="AV32" s="102" t="b">
        <f t="shared" si="10"/>
        <v>1</v>
      </c>
      <c r="AW32" s="176">
        <f t="shared" si="11"/>
        <v>0</v>
      </c>
      <c r="AX32" s="184">
        <f t="shared" si="12"/>
        <v>0</v>
      </c>
      <c r="AY32" s="29"/>
    </row>
    <row r="33" spans="1:51" x14ac:dyDescent="0.25">
      <c r="A33" s="29"/>
      <c r="B33" s="93" t="s">
        <v>59</v>
      </c>
      <c r="C33" s="94" t="s">
        <v>60</v>
      </c>
      <c r="D33" s="94">
        <v>1</v>
      </c>
      <c r="E33" s="95">
        <v>0</v>
      </c>
      <c r="F33" s="165">
        <f>VLOOKUP($B33,dbsaa1!$A$2:$AA$675,5,FALSE)</f>
        <v>16897579</v>
      </c>
      <c r="G33" s="165">
        <f>VLOOKUP($B33,dcsaa1!$A$2:$AA$675,5,FALSE)</f>
        <v>16880613</v>
      </c>
      <c r="H33" s="166">
        <f t="shared" si="2"/>
        <v>-16966</v>
      </c>
      <c r="I33" s="98" t="str">
        <f t="shared" si="0"/>
        <v>FA DECREASE</v>
      </c>
      <c r="J33" s="88"/>
      <c r="K33" s="93" t="s">
        <v>59</v>
      </c>
      <c r="L33" s="94" t="s">
        <v>60</v>
      </c>
      <c r="M33" s="94">
        <v>1</v>
      </c>
      <c r="N33" s="95">
        <v>0</v>
      </c>
      <c r="O33" s="96">
        <f>VLOOKUP($K33,dbsad1!$A$2:$AE$677,13,FALSE)</f>
        <v>1992</v>
      </c>
      <c r="P33" s="96">
        <f>VLOOKUP($K33,dcsad1!$A$2:$AE$677,13,FALSE)</f>
        <v>1990</v>
      </c>
      <c r="Q33" s="97">
        <f t="shared" si="3"/>
        <v>-2</v>
      </c>
      <c r="R33" s="98" t="str">
        <f t="shared" si="4"/>
        <v>SEL. TAFPU DECREASE</v>
      </c>
      <c r="S33" s="88"/>
      <c r="T33" s="93" t="s">
        <v>59</v>
      </c>
      <c r="U33" s="94" t="s">
        <v>60</v>
      </c>
      <c r="V33" s="94">
        <v>1</v>
      </c>
      <c r="W33" s="95">
        <v>0</v>
      </c>
      <c r="X33" s="99">
        <f>VLOOKUP($T33,dbsad1!$A$2:$AE$677,22,FALSE)</f>
        <v>8482.7199999999993</v>
      </c>
      <c r="Y33" s="99">
        <f>VLOOKUP($T33,dcsad1!$A$2:$AE$677,22,FALSE)</f>
        <v>8482.7199999999993</v>
      </c>
      <c r="Z33" s="100">
        <f t="shared" si="5"/>
        <v>0</v>
      </c>
      <c r="AA33" s="98" t="str">
        <f t="shared" si="6"/>
        <v>NO CHANGE IN SEL. FA/PUPIL</v>
      </c>
      <c r="AB33" s="88"/>
      <c r="AC33" s="93" t="s">
        <v>59</v>
      </c>
      <c r="AD33" s="94" t="s">
        <v>60</v>
      </c>
      <c r="AE33" s="94">
        <v>1</v>
      </c>
      <c r="AF33" s="95">
        <v>0</v>
      </c>
      <c r="AG33" s="165">
        <f>VLOOKUP($AC33,dbsad1!$A$2:$AE$677,24,FALSE)</f>
        <v>16211012</v>
      </c>
      <c r="AH33" s="165">
        <f>VLOOKUP($AC33,dcsad1!$A$2:$AE$677,24,FALSE)</f>
        <v>16211012</v>
      </c>
      <c r="AI33" s="166">
        <f t="shared" si="7"/>
        <v>0</v>
      </c>
      <c r="AJ33" s="98" t="str">
        <f t="shared" si="1"/>
        <v>NO CHANGE IN FAB</v>
      </c>
      <c r="AK33" s="88"/>
      <c r="AL33" s="93" t="s">
        <v>59</v>
      </c>
      <c r="AM33" s="94" t="s">
        <v>60</v>
      </c>
      <c r="AN33" s="94">
        <v>1</v>
      </c>
      <c r="AO33" s="95">
        <v>0</v>
      </c>
      <c r="AP33" s="175">
        <f>VLOOKUP($AL33,dbsaa1!$A$2:$AE$677,5,FALSE)</f>
        <v>16897579</v>
      </c>
      <c r="AQ33" s="176">
        <f>VLOOKUP($AL33,dbsad1!$A$2:$AE$677,23,FALSE)</f>
        <v>16897579</v>
      </c>
      <c r="AR33" s="101" t="str">
        <f t="shared" si="8"/>
        <v>ON FORMULA</v>
      </c>
      <c r="AS33" s="175">
        <f>VLOOKUP($AL33,dcsaa1!$A$2:$AE$677,5,FALSE)</f>
        <v>16880613</v>
      </c>
      <c r="AT33" s="176">
        <f>VLOOKUP($AL33,dcsad1!$A$2:$AE$677,23,FALSE)</f>
        <v>16880613</v>
      </c>
      <c r="AU33" s="101" t="str">
        <f t="shared" si="9"/>
        <v>ON FORMULA</v>
      </c>
      <c r="AV33" s="102" t="b">
        <f t="shared" si="10"/>
        <v>1</v>
      </c>
      <c r="AW33" s="176">
        <f t="shared" si="11"/>
        <v>-16965</v>
      </c>
      <c r="AX33" s="184">
        <f t="shared" si="12"/>
        <v>-1</v>
      </c>
      <c r="AY33" s="29"/>
    </row>
    <row r="34" spans="1:51" x14ac:dyDescent="0.25">
      <c r="A34" s="29"/>
      <c r="B34" s="93" t="s">
        <v>61</v>
      </c>
      <c r="C34" s="94" t="s">
        <v>62</v>
      </c>
      <c r="D34" s="94">
        <v>1</v>
      </c>
      <c r="E34" s="95">
        <v>0</v>
      </c>
      <c r="F34" s="165">
        <f>VLOOKUP($B34,dbsaa1!$A$2:$AA$675,5,FALSE)</f>
        <v>29033199</v>
      </c>
      <c r="G34" s="165">
        <f>VLOOKUP($B34,dcsaa1!$A$2:$AA$675,5,FALSE)</f>
        <v>29073546</v>
      </c>
      <c r="H34" s="166">
        <f t="shared" si="2"/>
        <v>40347</v>
      </c>
      <c r="I34" s="98" t="str">
        <f t="shared" si="0"/>
        <v>FA INCREASE</v>
      </c>
      <c r="J34" s="88"/>
      <c r="K34" s="93" t="s">
        <v>61</v>
      </c>
      <c r="L34" s="94" t="s">
        <v>62</v>
      </c>
      <c r="M34" s="94">
        <v>1</v>
      </c>
      <c r="N34" s="95">
        <v>0</v>
      </c>
      <c r="O34" s="96">
        <f>VLOOKUP($K34,dbsad1!$A$2:$AE$677,13,FALSE)</f>
        <v>3094</v>
      </c>
      <c r="P34" s="96">
        <f>VLOOKUP($K34,dcsad1!$A$2:$AE$677,13,FALSE)</f>
        <v>3096</v>
      </c>
      <c r="Q34" s="97">
        <f t="shared" si="3"/>
        <v>2</v>
      </c>
      <c r="R34" s="98" t="str">
        <f t="shared" si="4"/>
        <v>SEL. TAFPU INCREASE</v>
      </c>
      <c r="S34" s="88"/>
      <c r="T34" s="93" t="s">
        <v>61</v>
      </c>
      <c r="U34" s="94" t="s">
        <v>62</v>
      </c>
      <c r="V34" s="94">
        <v>1</v>
      </c>
      <c r="W34" s="95">
        <v>0</v>
      </c>
      <c r="X34" s="99">
        <f>VLOOKUP($T34,dbsad1!$A$2:$AE$677,22,FALSE)</f>
        <v>9383.7099999999991</v>
      </c>
      <c r="Y34" s="99">
        <f>VLOOKUP($T34,dcsad1!$A$2:$AE$677,22,FALSE)</f>
        <v>9390.68</v>
      </c>
      <c r="Z34" s="100">
        <f t="shared" si="5"/>
        <v>6.9700000000011642</v>
      </c>
      <c r="AA34" s="98" t="str">
        <f t="shared" si="6"/>
        <v>SEL. FA/PUPIL INCREASE</v>
      </c>
      <c r="AB34" s="88"/>
      <c r="AC34" s="93" t="s">
        <v>61</v>
      </c>
      <c r="AD34" s="94" t="s">
        <v>62</v>
      </c>
      <c r="AE34" s="94">
        <v>1</v>
      </c>
      <c r="AF34" s="95">
        <v>0</v>
      </c>
      <c r="AG34" s="165">
        <f>VLOOKUP($AC34,dbsad1!$A$2:$AE$677,24,FALSE)</f>
        <v>27173151</v>
      </c>
      <c r="AH34" s="165">
        <f>VLOOKUP($AC34,dcsad1!$A$2:$AE$677,24,FALSE)</f>
        <v>27173151</v>
      </c>
      <c r="AI34" s="166">
        <f t="shared" si="7"/>
        <v>0</v>
      </c>
      <c r="AJ34" s="98" t="str">
        <f t="shared" si="1"/>
        <v>NO CHANGE IN FAB</v>
      </c>
      <c r="AK34" s="88"/>
      <c r="AL34" s="93" t="s">
        <v>61</v>
      </c>
      <c r="AM34" s="94" t="s">
        <v>62</v>
      </c>
      <c r="AN34" s="94">
        <v>1</v>
      </c>
      <c r="AO34" s="95">
        <v>0</v>
      </c>
      <c r="AP34" s="175">
        <f>VLOOKUP($AL34,dbsaa1!$A$2:$AE$677,5,FALSE)</f>
        <v>29033199</v>
      </c>
      <c r="AQ34" s="176">
        <f>VLOOKUP($AL34,dbsad1!$A$2:$AE$677,23,FALSE)</f>
        <v>29033199</v>
      </c>
      <c r="AR34" s="101" t="str">
        <f t="shared" si="8"/>
        <v>ON FORMULA</v>
      </c>
      <c r="AS34" s="175">
        <f>VLOOKUP($AL34,dcsaa1!$A$2:$AE$677,5,FALSE)</f>
        <v>29073546</v>
      </c>
      <c r="AT34" s="176">
        <f>VLOOKUP($AL34,dcsad1!$A$2:$AE$677,23,FALSE)</f>
        <v>29073546</v>
      </c>
      <c r="AU34" s="101" t="str">
        <f t="shared" si="9"/>
        <v>ON FORMULA</v>
      </c>
      <c r="AV34" s="102" t="b">
        <f t="shared" si="10"/>
        <v>1</v>
      </c>
      <c r="AW34" s="176">
        <f t="shared" si="11"/>
        <v>40347</v>
      </c>
      <c r="AX34" s="184">
        <f t="shared" si="12"/>
        <v>0</v>
      </c>
      <c r="AY34" s="29"/>
    </row>
    <row r="35" spans="1:51" ht="25" x14ac:dyDescent="0.25">
      <c r="A35" s="29"/>
      <c r="B35" s="93" t="s">
        <v>63</v>
      </c>
      <c r="C35" s="94" t="s">
        <v>64</v>
      </c>
      <c r="D35" s="94">
        <v>1</v>
      </c>
      <c r="E35" s="95">
        <v>0</v>
      </c>
      <c r="F35" s="165">
        <f>VLOOKUP($B35,dbsaa1!$A$2:$AA$675,5,FALSE)</f>
        <v>5805325</v>
      </c>
      <c r="G35" s="165">
        <f>VLOOKUP($B35,dcsaa1!$A$2:$AA$675,5,FALSE)</f>
        <v>5805325</v>
      </c>
      <c r="H35" s="166">
        <f t="shared" si="2"/>
        <v>0</v>
      </c>
      <c r="I35" s="98" t="str">
        <f t="shared" si="0"/>
        <v>NO CHANGE IN FA</v>
      </c>
      <c r="J35" s="88"/>
      <c r="K35" s="93" t="s">
        <v>63</v>
      </c>
      <c r="L35" s="94" t="s">
        <v>64</v>
      </c>
      <c r="M35" s="94">
        <v>1</v>
      </c>
      <c r="N35" s="95">
        <v>0</v>
      </c>
      <c r="O35" s="96">
        <f>VLOOKUP($K35,dbsad1!$A$2:$AE$677,13,FALSE)</f>
        <v>612</v>
      </c>
      <c r="P35" s="96">
        <f>VLOOKUP($K35,dcsad1!$A$2:$AE$677,13,FALSE)</f>
        <v>612</v>
      </c>
      <c r="Q35" s="97">
        <f t="shared" si="3"/>
        <v>0</v>
      </c>
      <c r="R35" s="98" t="str">
        <f t="shared" si="4"/>
        <v>NO CHANGE IN SEL. TAFPU</v>
      </c>
      <c r="S35" s="88"/>
      <c r="T35" s="93" t="s">
        <v>63</v>
      </c>
      <c r="U35" s="94" t="s">
        <v>64</v>
      </c>
      <c r="V35" s="94">
        <v>1</v>
      </c>
      <c r="W35" s="95">
        <v>0</v>
      </c>
      <c r="X35" s="99">
        <f>VLOOKUP($T35,dbsad1!$A$2:$AE$677,22,FALSE)</f>
        <v>8205.25</v>
      </c>
      <c r="Y35" s="99">
        <f>VLOOKUP($T35,dcsad1!$A$2:$AE$677,22,FALSE)</f>
        <v>8205.25</v>
      </c>
      <c r="Z35" s="100">
        <f t="shared" si="5"/>
        <v>0</v>
      </c>
      <c r="AA35" s="98" t="str">
        <f t="shared" si="6"/>
        <v>NO CHANGE IN SEL. FA/PUPIL</v>
      </c>
      <c r="AB35" s="88"/>
      <c r="AC35" s="93" t="s">
        <v>63</v>
      </c>
      <c r="AD35" s="94" t="s">
        <v>64</v>
      </c>
      <c r="AE35" s="94">
        <v>1</v>
      </c>
      <c r="AF35" s="95">
        <v>0</v>
      </c>
      <c r="AG35" s="165">
        <f>VLOOKUP($AC35,dbsad1!$A$2:$AE$677,24,FALSE)</f>
        <v>5691496</v>
      </c>
      <c r="AH35" s="165">
        <f>VLOOKUP($AC35,dcsad1!$A$2:$AE$677,24,FALSE)</f>
        <v>5691496</v>
      </c>
      <c r="AI35" s="166">
        <f t="shared" si="7"/>
        <v>0</v>
      </c>
      <c r="AJ35" s="98" t="str">
        <f t="shared" si="1"/>
        <v>NO CHANGE IN FAB</v>
      </c>
      <c r="AK35" s="88"/>
      <c r="AL35" s="93" t="s">
        <v>63</v>
      </c>
      <c r="AM35" s="94" t="s">
        <v>64</v>
      </c>
      <c r="AN35" s="94">
        <v>1</v>
      </c>
      <c r="AO35" s="95">
        <v>0</v>
      </c>
      <c r="AP35" s="175">
        <f>VLOOKUP($AL35,dbsaa1!$A$2:$AE$677,5,FALSE)</f>
        <v>5805325</v>
      </c>
      <c r="AQ35" s="176">
        <f>VLOOKUP($AL35,dbsad1!$A$2:$AE$677,23,FALSE)</f>
        <v>5021613</v>
      </c>
      <c r="AR35" s="101" t="str">
        <f t="shared" si="8"/>
        <v>HOLD HARMLESS</v>
      </c>
      <c r="AS35" s="175">
        <f>VLOOKUP($AL35,dcsaa1!$A$2:$AE$677,5,FALSE)</f>
        <v>5805325</v>
      </c>
      <c r="AT35" s="176">
        <f>VLOOKUP($AL35,dcsad1!$A$2:$AE$677,23,FALSE)</f>
        <v>5021613</v>
      </c>
      <c r="AU35" s="101" t="str">
        <f t="shared" si="9"/>
        <v>HOLD HARMLESS</v>
      </c>
      <c r="AV35" s="102" t="b">
        <f t="shared" si="10"/>
        <v>1</v>
      </c>
      <c r="AW35" s="176">
        <f t="shared" si="11"/>
        <v>0</v>
      </c>
      <c r="AX35" s="184">
        <f t="shared" si="12"/>
        <v>0</v>
      </c>
      <c r="AY35" s="29"/>
    </row>
    <row r="36" spans="1:51" x14ac:dyDescent="0.25">
      <c r="A36" s="29"/>
      <c r="B36" s="93" t="s">
        <v>65</v>
      </c>
      <c r="C36" s="94" t="s">
        <v>66</v>
      </c>
      <c r="D36" s="94">
        <v>1</v>
      </c>
      <c r="E36" s="95">
        <v>0</v>
      </c>
      <c r="F36" s="165">
        <f>VLOOKUP($B36,dbsaa1!$A$2:$AA$675,5,FALSE)</f>
        <v>24602723</v>
      </c>
      <c r="G36" s="165">
        <f>VLOOKUP($B36,dcsaa1!$A$2:$AA$675,5,FALSE)</f>
        <v>24602723</v>
      </c>
      <c r="H36" s="166">
        <f t="shared" si="2"/>
        <v>0</v>
      </c>
      <c r="I36" s="98" t="str">
        <f t="shared" si="0"/>
        <v>NO CHANGE IN FA</v>
      </c>
      <c r="J36" s="88"/>
      <c r="K36" s="93" t="s">
        <v>65</v>
      </c>
      <c r="L36" s="94" t="s">
        <v>66</v>
      </c>
      <c r="M36" s="94">
        <v>1</v>
      </c>
      <c r="N36" s="95">
        <v>0</v>
      </c>
      <c r="O36" s="96">
        <f>VLOOKUP($K36,dbsad1!$A$2:$AE$677,13,FALSE)</f>
        <v>1700</v>
      </c>
      <c r="P36" s="96">
        <f>VLOOKUP($K36,dcsad1!$A$2:$AE$677,13,FALSE)</f>
        <v>1700</v>
      </c>
      <c r="Q36" s="97">
        <f t="shared" si="3"/>
        <v>0</v>
      </c>
      <c r="R36" s="98" t="str">
        <f t="shared" si="4"/>
        <v>NO CHANGE IN SEL. TAFPU</v>
      </c>
      <c r="S36" s="88"/>
      <c r="T36" s="93" t="s">
        <v>65</v>
      </c>
      <c r="U36" s="94" t="s">
        <v>66</v>
      </c>
      <c r="V36" s="94">
        <v>1</v>
      </c>
      <c r="W36" s="95">
        <v>0</v>
      </c>
      <c r="X36" s="99">
        <f>VLOOKUP($T36,dbsad1!$A$2:$AE$677,22,FALSE)</f>
        <v>14472.19</v>
      </c>
      <c r="Y36" s="99">
        <f>VLOOKUP($T36,dcsad1!$A$2:$AE$677,22,FALSE)</f>
        <v>14472.19</v>
      </c>
      <c r="Z36" s="100">
        <f t="shared" si="5"/>
        <v>0</v>
      </c>
      <c r="AA36" s="98" t="str">
        <f t="shared" si="6"/>
        <v>NO CHANGE IN SEL. FA/PUPIL</v>
      </c>
      <c r="AB36" s="88"/>
      <c r="AC36" s="93" t="s">
        <v>65</v>
      </c>
      <c r="AD36" s="94" t="s">
        <v>66</v>
      </c>
      <c r="AE36" s="94">
        <v>1</v>
      </c>
      <c r="AF36" s="95">
        <v>0</v>
      </c>
      <c r="AG36" s="165">
        <f>VLOOKUP($AC36,dbsad1!$A$2:$AE$677,24,FALSE)</f>
        <v>22214427</v>
      </c>
      <c r="AH36" s="165">
        <f>VLOOKUP($AC36,dcsad1!$A$2:$AE$677,24,FALSE)</f>
        <v>22214427</v>
      </c>
      <c r="AI36" s="166">
        <f t="shared" si="7"/>
        <v>0</v>
      </c>
      <c r="AJ36" s="98" t="str">
        <f t="shared" si="1"/>
        <v>NO CHANGE IN FAB</v>
      </c>
      <c r="AK36" s="88"/>
      <c r="AL36" s="93" t="s">
        <v>65</v>
      </c>
      <c r="AM36" s="94" t="s">
        <v>66</v>
      </c>
      <c r="AN36" s="94">
        <v>1</v>
      </c>
      <c r="AO36" s="95">
        <v>0</v>
      </c>
      <c r="AP36" s="175">
        <f>VLOOKUP($AL36,dbsaa1!$A$2:$AE$677,5,FALSE)</f>
        <v>24602723</v>
      </c>
      <c r="AQ36" s="176">
        <f>VLOOKUP($AL36,dbsad1!$A$2:$AE$677,23,FALSE)</f>
        <v>24602723</v>
      </c>
      <c r="AR36" s="101" t="str">
        <f t="shared" si="8"/>
        <v>ON FORMULA</v>
      </c>
      <c r="AS36" s="175">
        <f>VLOOKUP($AL36,dcsaa1!$A$2:$AE$677,5,FALSE)</f>
        <v>24602723</v>
      </c>
      <c r="AT36" s="176">
        <f>VLOOKUP($AL36,dcsad1!$A$2:$AE$677,23,FALSE)</f>
        <v>24602723</v>
      </c>
      <c r="AU36" s="101" t="str">
        <f t="shared" si="9"/>
        <v>ON FORMULA</v>
      </c>
      <c r="AV36" s="102" t="b">
        <f t="shared" si="10"/>
        <v>1</v>
      </c>
      <c r="AW36" s="176">
        <f t="shared" si="11"/>
        <v>0</v>
      </c>
      <c r="AX36" s="184">
        <f t="shared" si="12"/>
        <v>0</v>
      </c>
      <c r="AY36" s="29"/>
    </row>
    <row r="37" spans="1:51" x14ac:dyDescent="0.25">
      <c r="A37" s="29"/>
      <c r="B37" s="93" t="s">
        <v>67</v>
      </c>
      <c r="C37" s="94" t="s">
        <v>68</v>
      </c>
      <c r="D37" s="94">
        <v>1</v>
      </c>
      <c r="E37" s="95">
        <v>0</v>
      </c>
      <c r="F37" s="165">
        <f>VLOOKUP($B37,dbsaa1!$A$2:$AA$675,5,FALSE)</f>
        <v>39507370</v>
      </c>
      <c r="G37" s="165">
        <f>VLOOKUP($B37,dcsaa1!$A$2:$AA$675,5,FALSE)</f>
        <v>39470915</v>
      </c>
      <c r="H37" s="166">
        <f t="shared" si="2"/>
        <v>-36455</v>
      </c>
      <c r="I37" s="98" t="str">
        <f t="shared" si="0"/>
        <v>FA DECREASE</v>
      </c>
      <c r="J37" s="88"/>
      <c r="K37" s="93" t="s">
        <v>67</v>
      </c>
      <c r="L37" s="94" t="s">
        <v>68</v>
      </c>
      <c r="M37" s="94">
        <v>1</v>
      </c>
      <c r="N37" s="95">
        <v>0</v>
      </c>
      <c r="O37" s="96">
        <f>VLOOKUP($K37,dbsad1!$A$2:$AE$677,13,FALSE)</f>
        <v>4335</v>
      </c>
      <c r="P37" s="96">
        <f>VLOOKUP($K37,dcsad1!$A$2:$AE$677,13,FALSE)</f>
        <v>4331</v>
      </c>
      <c r="Q37" s="97">
        <f t="shared" si="3"/>
        <v>-4</v>
      </c>
      <c r="R37" s="98" t="str">
        <f t="shared" si="4"/>
        <v>SEL. TAFPU DECREASE</v>
      </c>
      <c r="S37" s="88"/>
      <c r="T37" s="93" t="s">
        <v>67</v>
      </c>
      <c r="U37" s="94" t="s">
        <v>68</v>
      </c>
      <c r="V37" s="94">
        <v>1</v>
      </c>
      <c r="W37" s="95">
        <v>0</v>
      </c>
      <c r="X37" s="99">
        <f>VLOOKUP($T37,dbsad1!$A$2:$AE$677,22,FALSE)</f>
        <v>9113.58</v>
      </c>
      <c r="Y37" s="99">
        <f>VLOOKUP($T37,dcsad1!$A$2:$AE$677,22,FALSE)</f>
        <v>9113.58</v>
      </c>
      <c r="Z37" s="100">
        <f t="shared" si="5"/>
        <v>0</v>
      </c>
      <c r="AA37" s="98" t="str">
        <f t="shared" si="6"/>
        <v>NO CHANGE IN SEL. FA/PUPIL</v>
      </c>
      <c r="AB37" s="88"/>
      <c r="AC37" s="93" t="s">
        <v>67</v>
      </c>
      <c r="AD37" s="94" t="s">
        <v>68</v>
      </c>
      <c r="AE37" s="94">
        <v>1</v>
      </c>
      <c r="AF37" s="95">
        <v>0</v>
      </c>
      <c r="AG37" s="165">
        <f>VLOOKUP($AC37,dbsad1!$A$2:$AE$677,24,FALSE)</f>
        <v>38266356</v>
      </c>
      <c r="AH37" s="165">
        <f>VLOOKUP($AC37,dcsad1!$A$2:$AE$677,24,FALSE)</f>
        <v>38266356</v>
      </c>
      <c r="AI37" s="166">
        <f t="shared" si="7"/>
        <v>0</v>
      </c>
      <c r="AJ37" s="98" t="str">
        <f t="shared" si="1"/>
        <v>NO CHANGE IN FAB</v>
      </c>
      <c r="AK37" s="88"/>
      <c r="AL37" s="93" t="s">
        <v>67</v>
      </c>
      <c r="AM37" s="94" t="s">
        <v>68</v>
      </c>
      <c r="AN37" s="94">
        <v>1</v>
      </c>
      <c r="AO37" s="95">
        <v>0</v>
      </c>
      <c r="AP37" s="175">
        <f>VLOOKUP($AL37,dbsaa1!$A$2:$AE$677,5,FALSE)</f>
        <v>39507370</v>
      </c>
      <c r="AQ37" s="176">
        <f>VLOOKUP($AL37,dbsad1!$A$2:$AE$677,23,FALSE)</f>
        <v>39507370</v>
      </c>
      <c r="AR37" s="101" t="str">
        <f t="shared" si="8"/>
        <v>ON FORMULA</v>
      </c>
      <c r="AS37" s="175">
        <f>VLOOKUP($AL37,dcsaa1!$A$2:$AE$677,5,FALSE)</f>
        <v>39470915</v>
      </c>
      <c r="AT37" s="176">
        <f>VLOOKUP($AL37,dcsad1!$A$2:$AE$677,23,FALSE)</f>
        <v>39470915</v>
      </c>
      <c r="AU37" s="101" t="str">
        <f t="shared" si="9"/>
        <v>ON FORMULA</v>
      </c>
      <c r="AV37" s="102" t="b">
        <f t="shared" si="10"/>
        <v>1</v>
      </c>
      <c r="AW37" s="176">
        <f t="shared" si="11"/>
        <v>-36454</v>
      </c>
      <c r="AX37" s="184">
        <f t="shared" si="12"/>
        <v>-1</v>
      </c>
      <c r="AY37" s="29"/>
    </row>
    <row r="38" spans="1:51" x14ac:dyDescent="0.25">
      <c r="A38" s="29"/>
      <c r="B38" s="93" t="s">
        <v>69</v>
      </c>
      <c r="C38" s="94" t="s">
        <v>70</v>
      </c>
      <c r="D38" s="94">
        <v>1</v>
      </c>
      <c r="E38" s="95">
        <v>1</v>
      </c>
      <c r="F38" s="165">
        <f>VLOOKUP($B38,dbsaa1!$A$2:$AA$675,5,FALSE)</f>
        <v>34551072</v>
      </c>
      <c r="G38" s="165">
        <f>VLOOKUP($B38,dcsaa1!$A$2:$AA$675,5,FALSE)</f>
        <v>34443547</v>
      </c>
      <c r="H38" s="166">
        <f t="shared" si="2"/>
        <v>-107525</v>
      </c>
      <c r="I38" s="98" t="str">
        <f t="shared" si="0"/>
        <v>FA DECREASE</v>
      </c>
      <c r="J38" s="88"/>
      <c r="K38" s="93" t="s">
        <v>69</v>
      </c>
      <c r="L38" s="94" t="s">
        <v>70</v>
      </c>
      <c r="M38" s="94">
        <v>1</v>
      </c>
      <c r="N38" s="95">
        <v>1</v>
      </c>
      <c r="O38" s="96">
        <f>VLOOKUP($K38,dbsad1!$A$2:$AE$677,13,FALSE)</f>
        <v>2892</v>
      </c>
      <c r="P38" s="96">
        <f>VLOOKUP($K38,dcsad1!$A$2:$AE$677,13,FALSE)</f>
        <v>2883</v>
      </c>
      <c r="Q38" s="97">
        <f t="shared" si="3"/>
        <v>-9</v>
      </c>
      <c r="R38" s="98" t="str">
        <f t="shared" si="4"/>
        <v>SEL. TAFPU DECREASE</v>
      </c>
      <c r="S38" s="88"/>
      <c r="T38" s="93" t="s">
        <v>69</v>
      </c>
      <c r="U38" s="94" t="s">
        <v>70</v>
      </c>
      <c r="V38" s="94">
        <v>1</v>
      </c>
      <c r="W38" s="95">
        <v>1</v>
      </c>
      <c r="X38" s="99">
        <f>VLOOKUP($T38,dbsad1!$A$2:$AE$677,22,FALSE)</f>
        <v>11947.12</v>
      </c>
      <c r="Y38" s="99">
        <f>VLOOKUP($T38,dcsad1!$A$2:$AE$677,22,FALSE)</f>
        <v>11947.12</v>
      </c>
      <c r="Z38" s="100">
        <f t="shared" si="5"/>
        <v>0</v>
      </c>
      <c r="AA38" s="98" t="str">
        <f t="shared" si="6"/>
        <v>NO CHANGE IN SEL. FA/PUPIL</v>
      </c>
      <c r="AB38" s="88"/>
      <c r="AC38" s="93" t="s">
        <v>69</v>
      </c>
      <c r="AD38" s="94" t="s">
        <v>70</v>
      </c>
      <c r="AE38" s="94">
        <v>1</v>
      </c>
      <c r="AF38" s="95">
        <v>1</v>
      </c>
      <c r="AG38" s="165">
        <f>VLOOKUP($AC38,dbsad1!$A$2:$AE$677,24,FALSE)</f>
        <v>29238871</v>
      </c>
      <c r="AH38" s="165">
        <f>VLOOKUP($AC38,dcsad1!$A$2:$AE$677,24,FALSE)</f>
        <v>29238871</v>
      </c>
      <c r="AI38" s="166">
        <f t="shared" si="7"/>
        <v>0</v>
      </c>
      <c r="AJ38" s="98" t="str">
        <f t="shared" si="1"/>
        <v>NO CHANGE IN FAB</v>
      </c>
      <c r="AK38" s="88"/>
      <c r="AL38" s="93" t="s">
        <v>69</v>
      </c>
      <c r="AM38" s="94" t="s">
        <v>70</v>
      </c>
      <c r="AN38" s="94">
        <v>1</v>
      </c>
      <c r="AO38" s="95">
        <v>1</v>
      </c>
      <c r="AP38" s="175">
        <f>VLOOKUP($AL38,dbsaa1!$A$2:$AE$677,5,FALSE)</f>
        <v>34551072</v>
      </c>
      <c r="AQ38" s="176">
        <f>VLOOKUP($AL38,dbsad1!$A$2:$AE$677,23,FALSE)</f>
        <v>34551072</v>
      </c>
      <c r="AR38" s="101" t="str">
        <f t="shared" si="8"/>
        <v>ON FORMULA</v>
      </c>
      <c r="AS38" s="175">
        <f>VLOOKUP($AL38,dcsaa1!$A$2:$AE$677,5,FALSE)</f>
        <v>34443547</v>
      </c>
      <c r="AT38" s="176">
        <f>VLOOKUP($AL38,dcsad1!$A$2:$AE$677,23,FALSE)</f>
        <v>34443547</v>
      </c>
      <c r="AU38" s="101" t="str">
        <f t="shared" si="9"/>
        <v>ON FORMULA</v>
      </c>
      <c r="AV38" s="102" t="b">
        <f t="shared" si="10"/>
        <v>1</v>
      </c>
      <c r="AW38" s="176">
        <f t="shared" si="11"/>
        <v>-107524</v>
      </c>
      <c r="AX38" s="184">
        <f t="shared" si="12"/>
        <v>-1</v>
      </c>
      <c r="AY38" s="29"/>
    </row>
    <row r="39" spans="1:51" x14ac:dyDescent="0.25">
      <c r="A39" s="29"/>
      <c r="B39" s="93" t="s">
        <v>71</v>
      </c>
      <c r="C39" s="94" t="s">
        <v>72</v>
      </c>
      <c r="D39" s="94">
        <v>1</v>
      </c>
      <c r="E39" s="95">
        <v>0</v>
      </c>
      <c r="F39" s="165">
        <f>VLOOKUP($B39,dbsaa1!$A$2:$AA$675,5,FALSE)</f>
        <v>23865523</v>
      </c>
      <c r="G39" s="165">
        <f>VLOOKUP($B39,dcsaa1!$A$2:$AA$675,5,FALSE)</f>
        <v>23883981</v>
      </c>
      <c r="H39" s="166">
        <f t="shared" si="2"/>
        <v>18458</v>
      </c>
      <c r="I39" s="98" t="str">
        <f t="shared" si="0"/>
        <v>FA INCREASE</v>
      </c>
      <c r="J39" s="88"/>
      <c r="K39" s="93" t="s">
        <v>71</v>
      </c>
      <c r="L39" s="94" t="s">
        <v>72</v>
      </c>
      <c r="M39" s="94">
        <v>1</v>
      </c>
      <c r="N39" s="95">
        <v>0</v>
      </c>
      <c r="O39" s="96">
        <f>VLOOKUP($K39,dbsad1!$A$2:$AE$677,13,FALSE)</f>
        <v>4039</v>
      </c>
      <c r="P39" s="96">
        <f>VLOOKUP($K39,dcsad1!$A$2:$AE$677,13,FALSE)</f>
        <v>4039</v>
      </c>
      <c r="Q39" s="97">
        <f t="shared" si="3"/>
        <v>0</v>
      </c>
      <c r="R39" s="98" t="str">
        <f t="shared" si="4"/>
        <v>NO CHANGE IN SEL. TAFPU</v>
      </c>
      <c r="S39" s="88"/>
      <c r="T39" s="93" t="s">
        <v>71</v>
      </c>
      <c r="U39" s="94" t="s">
        <v>72</v>
      </c>
      <c r="V39" s="94">
        <v>1</v>
      </c>
      <c r="W39" s="95">
        <v>0</v>
      </c>
      <c r="X39" s="99">
        <f>VLOOKUP($T39,dbsad1!$A$2:$AE$677,22,FALSE)</f>
        <v>5908.77</v>
      </c>
      <c r="Y39" s="99">
        <f>VLOOKUP($T39,dcsad1!$A$2:$AE$677,22,FALSE)</f>
        <v>5913.34</v>
      </c>
      <c r="Z39" s="100">
        <f t="shared" si="5"/>
        <v>4.569999999999709</v>
      </c>
      <c r="AA39" s="98" t="str">
        <f t="shared" si="6"/>
        <v>SEL. FA/PUPIL INCREASE</v>
      </c>
      <c r="AB39" s="88"/>
      <c r="AC39" s="93" t="s">
        <v>71</v>
      </c>
      <c r="AD39" s="94" t="s">
        <v>72</v>
      </c>
      <c r="AE39" s="94">
        <v>1</v>
      </c>
      <c r="AF39" s="95">
        <v>0</v>
      </c>
      <c r="AG39" s="165">
        <f>VLOOKUP($AC39,dbsad1!$A$2:$AE$677,24,FALSE)</f>
        <v>20037868</v>
      </c>
      <c r="AH39" s="165">
        <f>VLOOKUP($AC39,dcsad1!$A$2:$AE$677,24,FALSE)</f>
        <v>20037868</v>
      </c>
      <c r="AI39" s="166">
        <f t="shared" si="7"/>
        <v>0</v>
      </c>
      <c r="AJ39" s="98" t="str">
        <f t="shared" si="1"/>
        <v>NO CHANGE IN FAB</v>
      </c>
      <c r="AK39" s="88"/>
      <c r="AL39" s="93" t="s">
        <v>71</v>
      </c>
      <c r="AM39" s="94" t="s">
        <v>72</v>
      </c>
      <c r="AN39" s="94">
        <v>1</v>
      </c>
      <c r="AO39" s="95">
        <v>0</v>
      </c>
      <c r="AP39" s="175">
        <f>VLOOKUP($AL39,dbsaa1!$A$2:$AE$677,5,FALSE)</f>
        <v>23865523</v>
      </c>
      <c r="AQ39" s="176">
        <f>VLOOKUP($AL39,dbsad1!$A$2:$AE$677,23,FALSE)</f>
        <v>23865523</v>
      </c>
      <c r="AR39" s="101" t="str">
        <f t="shared" si="8"/>
        <v>ON FORMULA</v>
      </c>
      <c r="AS39" s="175">
        <f>VLOOKUP($AL39,dcsaa1!$A$2:$AE$677,5,FALSE)</f>
        <v>23883981</v>
      </c>
      <c r="AT39" s="176">
        <f>VLOOKUP($AL39,dcsad1!$A$2:$AE$677,23,FALSE)</f>
        <v>23883981</v>
      </c>
      <c r="AU39" s="101" t="str">
        <f t="shared" si="9"/>
        <v>ON FORMULA</v>
      </c>
      <c r="AV39" s="102" t="b">
        <f t="shared" si="10"/>
        <v>1</v>
      </c>
      <c r="AW39" s="176">
        <f t="shared" si="11"/>
        <v>18458</v>
      </c>
      <c r="AX39" s="184">
        <f t="shared" si="12"/>
        <v>0</v>
      </c>
      <c r="AY39" s="29"/>
    </row>
    <row r="40" spans="1:51" ht="25" x14ac:dyDescent="0.25">
      <c r="A40" s="29"/>
      <c r="B40" s="93" t="s">
        <v>73</v>
      </c>
      <c r="C40" s="94" t="s">
        <v>74</v>
      </c>
      <c r="D40" s="94">
        <v>1</v>
      </c>
      <c r="E40" s="95">
        <v>0</v>
      </c>
      <c r="F40" s="165">
        <f>VLOOKUP($B40,dbsaa1!$A$2:$AA$675,5,FALSE)</f>
        <v>19382214</v>
      </c>
      <c r="G40" s="165">
        <f>VLOOKUP($B40,dcsaa1!$A$2:$AA$675,5,FALSE)</f>
        <v>19382214</v>
      </c>
      <c r="H40" s="166">
        <f t="shared" si="2"/>
        <v>0</v>
      </c>
      <c r="I40" s="98" t="str">
        <f t="shared" si="0"/>
        <v>NO CHANGE IN FA</v>
      </c>
      <c r="J40" s="88"/>
      <c r="K40" s="93" t="s">
        <v>73</v>
      </c>
      <c r="L40" s="94" t="s">
        <v>74</v>
      </c>
      <c r="M40" s="94">
        <v>1</v>
      </c>
      <c r="N40" s="95">
        <v>0</v>
      </c>
      <c r="O40" s="96">
        <f>VLOOKUP($K40,dbsad1!$A$2:$AE$677,13,FALSE)</f>
        <v>1794</v>
      </c>
      <c r="P40" s="96">
        <f>VLOOKUP($K40,dcsad1!$A$2:$AE$677,13,FALSE)</f>
        <v>1794</v>
      </c>
      <c r="Q40" s="97">
        <f t="shared" si="3"/>
        <v>0</v>
      </c>
      <c r="R40" s="98" t="str">
        <f t="shared" si="4"/>
        <v>NO CHANGE IN SEL. TAFPU</v>
      </c>
      <c r="S40" s="88"/>
      <c r="T40" s="93" t="s">
        <v>73</v>
      </c>
      <c r="U40" s="94" t="s">
        <v>74</v>
      </c>
      <c r="V40" s="94">
        <v>1</v>
      </c>
      <c r="W40" s="95">
        <v>0</v>
      </c>
      <c r="X40" s="99">
        <f>VLOOKUP($T40,dbsad1!$A$2:$AE$677,22,FALSE)</f>
        <v>10650.59</v>
      </c>
      <c r="Y40" s="99">
        <f>VLOOKUP($T40,dcsad1!$A$2:$AE$677,22,FALSE)</f>
        <v>10637.66</v>
      </c>
      <c r="Z40" s="100">
        <f t="shared" si="5"/>
        <v>-12.930000000000291</v>
      </c>
      <c r="AA40" s="98" t="str">
        <f t="shared" si="6"/>
        <v>SEL. FA/PUPIL DECREASE</v>
      </c>
      <c r="AB40" s="88"/>
      <c r="AC40" s="93" t="s">
        <v>73</v>
      </c>
      <c r="AD40" s="94" t="s">
        <v>74</v>
      </c>
      <c r="AE40" s="94">
        <v>1</v>
      </c>
      <c r="AF40" s="95">
        <v>0</v>
      </c>
      <c r="AG40" s="165">
        <f>VLOOKUP($AC40,dbsad1!$A$2:$AE$677,24,FALSE)</f>
        <v>19002171</v>
      </c>
      <c r="AH40" s="165">
        <f>VLOOKUP($AC40,dcsad1!$A$2:$AE$677,24,FALSE)</f>
        <v>19002171</v>
      </c>
      <c r="AI40" s="166">
        <f t="shared" si="7"/>
        <v>0</v>
      </c>
      <c r="AJ40" s="98" t="str">
        <f t="shared" si="1"/>
        <v>NO CHANGE IN FAB</v>
      </c>
      <c r="AK40" s="88"/>
      <c r="AL40" s="93" t="s">
        <v>73</v>
      </c>
      <c r="AM40" s="94" t="s">
        <v>74</v>
      </c>
      <c r="AN40" s="94">
        <v>1</v>
      </c>
      <c r="AO40" s="95">
        <v>0</v>
      </c>
      <c r="AP40" s="175">
        <f>VLOOKUP($AL40,dbsaa1!$A$2:$AE$677,5,FALSE)</f>
        <v>19382214</v>
      </c>
      <c r="AQ40" s="176">
        <f>VLOOKUP($AL40,dbsad1!$A$2:$AE$677,23,FALSE)</f>
        <v>19107159</v>
      </c>
      <c r="AR40" s="101" t="str">
        <f t="shared" si="8"/>
        <v>HOLD HARMLESS</v>
      </c>
      <c r="AS40" s="175">
        <f>VLOOKUP($AL40,dcsaa1!$A$2:$AE$677,5,FALSE)</f>
        <v>19382214</v>
      </c>
      <c r="AT40" s="176">
        <f>VLOOKUP($AL40,dcsad1!$A$2:$AE$677,23,FALSE)</f>
        <v>19083963</v>
      </c>
      <c r="AU40" s="101" t="str">
        <f t="shared" si="9"/>
        <v>HOLD HARMLESS</v>
      </c>
      <c r="AV40" s="102" t="b">
        <f t="shared" si="10"/>
        <v>1</v>
      </c>
      <c r="AW40" s="176">
        <f t="shared" si="11"/>
        <v>0</v>
      </c>
      <c r="AX40" s="184">
        <f t="shared" si="12"/>
        <v>0</v>
      </c>
      <c r="AY40" s="29"/>
    </row>
    <row r="41" spans="1:51" ht="25" x14ac:dyDescent="0.25">
      <c r="A41" s="29"/>
      <c r="B41" s="93" t="s">
        <v>75</v>
      </c>
      <c r="C41" s="94" t="s">
        <v>76</v>
      </c>
      <c r="D41" s="94">
        <v>1</v>
      </c>
      <c r="E41" s="95">
        <v>0</v>
      </c>
      <c r="F41" s="165">
        <f>VLOOKUP($B41,dbsaa1!$A$2:$AA$675,5,FALSE)</f>
        <v>3742210</v>
      </c>
      <c r="G41" s="165">
        <f>VLOOKUP($B41,dcsaa1!$A$2:$AA$675,5,FALSE)</f>
        <v>3742210</v>
      </c>
      <c r="H41" s="166">
        <f t="shared" si="2"/>
        <v>0</v>
      </c>
      <c r="I41" s="98" t="str">
        <f t="shared" si="0"/>
        <v>NO CHANGE IN FA</v>
      </c>
      <c r="J41" s="88"/>
      <c r="K41" s="93" t="s">
        <v>75</v>
      </c>
      <c r="L41" s="94" t="s">
        <v>76</v>
      </c>
      <c r="M41" s="94">
        <v>1</v>
      </c>
      <c r="N41" s="95">
        <v>0</v>
      </c>
      <c r="O41" s="96">
        <f>VLOOKUP($K41,dbsad1!$A$2:$AE$677,13,FALSE)</f>
        <v>240</v>
      </c>
      <c r="P41" s="96">
        <f>VLOOKUP($K41,dcsad1!$A$2:$AE$677,13,FALSE)</f>
        <v>240</v>
      </c>
      <c r="Q41" s="97">
        <f t="shared" si="3"/>
        <v>0</v>
      </c>
      <c r="R41" s="98" t="str">
        <f t="shared" si="4"/>
        <v>NO CHANGE IN SEL. TAFPU</v>
      </c>
      <c r="S41" s="88"/>
      <c r="T41" s="93" t="s">
        <v>75</v>
      </c>
      <c r="U41" s="94" t="s">
        <v>76</v>
      </c>
      <c r="V41" s="94">
        <v>1</v>
      </c>
      <c r="W41" s="95">
        <v>0</v>
      </c>
      <c r="X41" s="99">
        <f>VLOOKUP($T41,dbsad1!$A$2:$AE$677,22,FALSE)</f>
        <v>8590.07</v>
      </c>
      <c r="Y41" s="99">
        <f>VLOOKUP($T41,dcsad1!$A$2:$AE$677,22,FALSE)</f>
        <v>8590.07</v>
      </c>
      <c r="Z41" s="100">
        <f t="shared" si="5"/>
        <v>0</v>
      </c>
      <c r="AA41" s="98" t="str">
        <f t="shared" si="6"/>
        <v>NO CHANGE IN SEL. FA/PUPIL</v>
      </c>
      <c r="AB41" s="88"/>
      <c r="AC41" s="93" t="s">
        <v>75</v>
      </c>
      <c r="AD41" s="94" t="s">
        <v>76</v>
      </c>
      <c r="AE41" s="94">
        <v>1</v>
      </c>
      <c r="AF41" s="95">
        <v>0</v>
      </c>
      <c r="AG41" s="165">
        <f>VLOOKUP($AC41,dbsad1!$A$2:$AE$677,24,FALSE)</f>
        <v>3668834</v>
      </c>
      <c r="AH41" s="165">
        <f>VLOOKUP($AC41,dcsad1!$A$2:$AE$677,24,FALSE)</f>
        <v>3668834</v>
      </c>
      <c r="AI41" s="166">
        <f t="shared" si="7"/>
        <v>0</v>
      </c>
      <c r="AJ41" s="98" t="str">
        <f t="shared" si="1"/>
        <v>NO CHANGE IN FAB</v>
      </c>
      <c r="AK41" s="88"/>
      <c r="AL41" s="93" t="s">
        <v>75</v>
      </c>
      <c r="AM41" s="94" t="s">
        <v>76</v>
      </c>
      <c r="AN41" s="94">
        <v>1</v>
      </c>
      <c r="AO41" s="95">
        <v>0</v>
      </c>
      <c r="AP41" s="175">
        <f>VLOOKUP($AL41,dbsaa1!$A$2:$AE$677,5,FALSE)</f>
        <v>3742210</v>
      </c>
      <c r="AQ41" s="176">
        <f>VLOOKUP($AL41,dbsad1!$A$2:$AE$677,23,FALSE)</f>
        <v>2061617</v>
      </c>
      <c r="AR41" s="101" t="str">
        <f t="shared" si="8"/>
        <v>HOLD HARMLESS</v>
      </c>
      <c r="AS41" s="175">
        <f>VLOOKUP($AL41,dcsaa1!$A$2:$AE$677,5,FALSE)</f>
        <v>3742210</v>
      </c>
      <c r="AT41" s="176">
        <f>VLOOKUP($AL41,dcsad1!$A$2:$AE$677,23,FALSE)</f>
        <v>2061617</v>
      </c>
      <c r="AU41" s="101" t="str">
        <f t="shared" si="9"/>
        <v>HOLD HARMLESS</v>
      </c>
      <c r="AV41" s="102" t="b">
        <f t="shared" si="10"/>
        <v>1</v>
      </c>
      <c r="AW41" s="176">
        <f t="shared" si="11"/>
        <v>0</v>
      </c>
      <c r="AX41" s="184">
        <f t="shared" si="12"/>
        <v>0</v>
      </c>
      <c r="AY41" s="29"/>
    </row>
    <row r="42" spans="1:51" ht="25" x14ac:dyDescent="0.25">
      <c r="A42" s="29"/>
      <c r="B42" s="93" t="s">
        <v>77</v>
      </c>
      <c r="C42" s="94" t="s">
        <v>78</v>
      </c>
      <c r="D42" s="94">
        <v>1</v>
      </c>
      <c r="E42" s="95">
        <v>0</v>
      </c>
      <c r="F42" s="165">
        <f>VLOOKUP($B42,dbsaa1!$A$2:$AA$675,5,FALSE)</f>
        <v>13253755</v>
      </c>
      <c r="G42" s="165">
        <f>VLOOKUP($B42,dcsaa1!$A$2:$AA$675,5,FALSE)</f>
        <v>13253755</v>
      </c>
      <c r="H42" s="166">
        <f t="shared" si="2"/>
        <v>0</v>
      </c>
      <c r="I42" s="98" t="str">
        <f t="shared" si="0"/>
        <v>NO CHANGE IN FA</v>
      </c>
      <c r="J42" s="88"/>
      <c r="K42" s="93" t="s">
        <v>77</v>
      </c>
      <c r="L42" s="94" t="s">
        <v>78</v>
      </c>
      <c r="M42" s="94">
        <v>1</v>
      </c>
      <c r="N42" s="95">
        <v>0</v>
      </c>
      <c r="O42" s="96">
        <f>VLOOKUP($K42,dbsad1!$A$2:$AE$677,13,FALSE)</f>
        <v>1166</v>
      </c>
      <c r="P42" s="96">
        <f>VLOOKUP($K42,dcsad1!$A$2:$AE$677,13,FALSE)</f>
        <v>1166</v>
      </c>
      <c r="Q42" s="97">
        <f t="shared" si="3"/>
        <v>0</v>
      </c>
      <c r="R42" s="98" t="str">
        <f t="shared" si="4"/>
        <v>NO CHANGE IN SEL. TAFPU</v>
      </c>
      <c r="S42" s="88"/>
      <c r="T42" s="93" t="s">
        <v>77</v>
      </c>
      <c r="U42" s="94" t="s">
        <v>78</v>
      </c>
      <c r="V42" s="94">
        <v>1</v>
      </c>
      <c r="W42" s="95">
        <v>0</v>
      </c>
      <c r="X42" s="99">
        <f>VLOOKUP($T42,dbsad1!$A$2:$AE$677,22,FALSE)</f>
        <v>10277.450000000001</v>
      </c>
      <c r="Y42" s="99">
        <f>VLOOKUP($T42,dcsad1!$A$2:$AE$677,22,FALSE)</f>
        <v>10277.450000000001</v>
      </c>
      <c r="Z42" s="100">
        <f t="shared" si="5"/>
        <v>0</v>
      </c>
      <c r="AA42" s="98" t="str">
        <f t="shared" si="6"/>
        <v>NO CHANGE IN SEL. FA/PUPIL</v>
      </c>
      <c r="AB42" s="88"/>
      <c r="AC42" s="93" t="s">
        <v>77</v>
      </c>
      <c r="AD42" s="94" t="s">
        <v>78</v>
      </c>
      <c r="AE42" s="94">
        <v>1</v>
      </c>
      <c r="AF42" s="95">
        <v>0</v>
      </c>
      <c r="AG42" s="165">
        <f>VLOOKUP($AC42,dbsad1!$A$2:$AE$677,24,FALSE)</f>
        <v>12993878</v>
      </c>
      <c r="AH42" s="165">
        <f>VLOOKUP($AC42,dcsad1!$A$2:$AE$677,24,FALSE)</f>
        <v>12993878</v>
      </c>
      <c r="AI42" s="166">
        <f t="shared" si="7"/>
        <v>0</v>
      </c>
      <c r="AJ42" s="98" t="str">
        <f t="shared" si="1"/>
        <v>NO CHANGE IN FAB</v>
      </c>
      <c r="AK42" s="88"/>
      <c r="AL42" s="93" t="s">
        <v>77</v>
      </c>
      <c r="AM42" s="94" t="s">
        <v>78</v>
      </c>
      <c r="AN42" s="94">
        <v>1</v>
      </c>
      <c r="AO42" s="95">
        <v>0</v>
      </c>
      <c r="AP42" s="175">
        <f>VLOOKUP($AL42,dbsaa1!$A$2:$AE$677,5,FALSE)</f>
        <v>13253755</v>
      </c>
      <c r="AQ42" s="176">
        <f>VLOOKUP($AL42,dbsad1!$A$2:$AE$677,23,FALSE)</f>
        <v>11983507</v>
      </c>
      <c r="AR42" s="101" t="str">
        <f t="shared" si="8"/>
        <v>HOLD HARMLESS</v>
      </c>
      <c r="AS42" s="175">
        <f>VLOOKUP($AL42,dcsaa1!$A$2:$AE$677,5,FALSE)</f>
        <v>13253755</v>
      </c>
      <c r="AT42" s="176">
        <f>VLOOKUP($AL42,dcsad1!$A$2:$AE$677,23,FALSE)</f>
        <v>11983507</v>
      </c>
      <c r="AU42" s="101" t="str">
        <f t="shared" si="9"/>
        <v>HOLD HARMLESS</v>
      </c>
      <c r="AV42" s="102" t="b">
        <f t="shared" si="10"/>
        <v>1</v>
      </c>
      <c r="AW42" s="176">
        <f t="shared" si="11"/>
        <v>0</v>
      </c>
      <c r="AX42" s="184">
        <f t="shared" si="12"/>
        <v>0</v>
      </c>
      <c r="AY42" s="29"/>
    </row>
    <row r="43" spans="1:51" ht="25" x14ac:dyDescent="0.25">
      <c r="A43" s="29"/>
      <c r="B43" s="93" t="s">
        <v>79</v>
      </c>
      <c r="C43" s="94" t="s">
        <v>80</v>
      </c>
      <c r="D43" s="94">
        <v>1</v>
      </c>
      <c r="E43" s="95">
        <v>0</v>
      </c>
      <c r="F43" s="165">
        <f>VLOOKUP($B43,dbsaa1!$A$2:$AA$675,5,FALSE)</f>
        <v>3205640</v>
      </c>
      <c r="G43" s="165">
        <f>VLOOKUP($B43,dcsaa1!$A$2:$AA$675,5,FALSE)</f>
        <v>3205640</v>
      </c>
      <c r="H43" s="166">
        <f t="shared" si="2"/>
        <v>0</v>
      </c>
      <c r="I43" s="98" t="str">
        <f t="shared" si="0"/>
        <v>NO CHANGE IN FA</v>
      </c>
      <c r="J43" s="88"/>
      <c r="K43" s="93" t="s">
        <v>79</v>
      </c>
      <c r="L43" s="94" t="s">
        <v>80</v>
      </c>
      <c r="M43" s="94">
        <v>1</v>
      </c>
      <c r="N43" s="95">
        <v>0</v>
      </c>
      <c r="O43" s="96">
        <f>VLOOKUP($K43,dbsad1!$A$2:$AE$677,13,FALSE)</f>
        <v>602</v>
      </c>
      <c r="P43" s="96">
        <f>VLOOKUP($K43,dcsad1!$A$2:$AE$677,13,FALSE)</f>
        <v>602</v>
      </c>
      <c r="Q43" s="97">
        <f t="shared" si="3"/>
        <v>0</v>
      </c>
      <c r="R43" s="98" t="str">
        <f t="shared" si="4"/>
        <v>NO CHANGE IN SEL. TAFPU</v>
      </c>
      <c r="S43" s="88"/>
      <c r="T43" s="93" t="s">
        <v>79</v>
      </c>
      <c r="U43" s="94" t="s">
        <v>80</v>
      </c>
      <c r="V43" s="94">
        <v>1</v>
      </c>
      <c r="W43" s="95">
        <v>0</v>
      </c>
      <c r="X43" s="99">
        <f>VLOOKUP($T43,dbsad1!$A$2:$AE$677,22,FALSE)</f>
        <v>3979.88</v>
      </c>
      <c r="Y43" s="99">
        <f>VLOOKUP($T43,dcsad1!$A$2:$AE$677,22,FALSE)</f>
        <v>3979.88</v>
      </c>
      <c r="Z43" s="100">
        <f t="shared" si="5"/>
        <v>0</v>
      </c>
      <c r="AA43" s="98" t="str">
        <f t="shared" si="6"/>
        <v>NO CHANGE IN SEL. FA/PUPIL</v>
      </c>
      <c r="AB43" s="88"/>
      <c r="AC43" s="93" t="s">
        <v>79</v>
      </c>
      <c r="AD43" s="94" t="s">
        <v>80</v>
      </c>
      <c r="AE43" s="94">
        <v>1</v>
      </c>
      <c r="AF43" s="95">
        <v>0</v>
      </c>
      <c r="AG43" s="165">
        <f>VLOOKUP($AC43,dbsad1!$A$2:$AE$677,24,FALSE)</f>
        <v>3142785</v>
      </c>
      <c r="AH43" s="165">
        <f>VLOOKUP($AC43,dcsad1!$A$2:$AE$677,24,FALSE)</f>
        <v>3142785</v>
      </c>
      <c r="AI43" s="166">
        <f t="shared" si="7"/>
        <v>0</v>
      </c>
      <c r="AJ43" s="98" t="str">
        <f t="shared" si="1"/>
        <v>NO CHANGE IN FAB</v>
      </c>
      <c r="AK43" s="88"/>
      <c r="AL43" s="93" t="s">
        <v>79</v>
      </c>
      <c r="AM43" s="94" t="s">
        <v>80</v>
      </c>
      <c r="AN43" s="94">
        <v>1</v>
      </c>
      <c r="AO43" s="95">
        <v>0</v>
      </c>
      <c r="AP43" s="175">
        <f>VLOOKUP($AL43,dbsaa1!$A$2:$AE$677,5,FALSE)</f>
        <v>3205640</v>
      </c>
      <c r="AQ43" s="176">
        <f>VLOOKUP($AL43,dbsad1!$A$2:$AE$677,23,FALSE)</f>
        <v>2395888</v>
      </c>
      <c r="AR43" s="101" t="str">
        <f t="shared" si="8"/>
        <v>HOLD HARMLESS</v>
      </c>
      <c r="AS43" s="175">
        <f>VLOOKUP($AL43,dcsaa1!$A$2:$AE$677,5,FALSE)</f>
        <v>3205640</v>
      </c>
      <c r="AT43" s="176">
        <f>VLOOKUP($AL43,dcsad1!$A$2:$AE$677,23,FALSE)</f>
        <v>2395888</v>
      </c>
      <c r="AU43" s="101" t="str">
        <f t="shared" si="9"/>
        <v>HOLD HARMLESS</v>
      </c>
      <c r="AV43" s="102" t="b">
        <f t="shared" si="10"/>
        <v>1</v>
      </c>
      <c r="AW43" s="176">
        <f t="shared" si="11"/>
        <v>0</v>
      </c>
      <c r="AX43" s="184">
        <f t="shared" si="12"/>
        <v>0</v>
      </c>
      <c r="AY43" s="29"/>
    </row>
    <row r="44" spans="1:51" x14ac:dyDescent="0.25">
      <c r="A44" s="29"/>
      <c r="B44" s="93" t="s">
        <v>81</v>
      </c>
      <c r="C44" s="94" t="s">
        <v>82</v>
      </c>
      <c r="D44" s="94">
        <v>1</v>
      </c>
      <c r="E44" s="95">
        <v>0</v>
      </c>
      <c r="F44" s="165">
        <f>VLOOKUP($B44,dbsaa1!$A$2:$AA$675,5,FALSE)</f>
        <v>11275319</v>
      </c>
      <c r="G44" s="165">
        <f>VLOOKUP($B44,dcsaa1!$A$2:$AA$675,5,FALSE)</f>
        <v>11266279</v>
      </c>
      <c r="H44" s="166">
        <f t="shared" si="2"/>
        <v>-9040</v>
      </c>
      <c r="I44" s="98" t="str">
        <f t="shared" si="0"/>
        <v>FA DECREASE</v>
      </c>
      <c r="J44" s="88"/>
      <c r="K44" s="93" t="s">
        <v>81</v>
      </c>
      <c r="L44" s="94" t="s">
        <v>82</v>
      </c>
      <c r="M44" s="94">
        <v>1</v>
      </c>
      <c r="N44" s="95">
        <v>0</v>
      </c>
      <c r="O44" s="96">
        <f>VLOOKUP($K44,dbsad1!$A$2:$AE$677,13,FALSE)</f>
        <v>749</v>
      </c>
      <c r="P44" s="96">
        <f>VLOOKUP($K44,dcsad1!$A$2:$AE$677,13,FALSE)</f>
        <v>748</v>
      </c>
      <c r="Q44" s="97">
        <f t="shared" si="3"/>
        <v>-1</v>
      </c>
      <c r="R44" s="98" t="str">
        <f t="shared" si="4"/>
        <v>SEL. TAFPU DECREASE</v>
      </c>
      <c r="S44" s="88"/>
      <c r="T44" s="93" t="s">
        <v>81</v>
      </c>
      <c r="U44" s="94" t="s">
        <v>82</v>
      </c>
      <c r="V44" s="94">
        <v>1</v>
      </c>
      <c r="W44" s="95">
        <v>0</v>
      </c>
      <c r="X44" s="99">
        <f>VLOOKUP($T44,dbsad1!$A$2:$AE$677,22,FALSE)</f>
        <v>15053.83</v>
      </c>
      <c r="Y44" s="99">
        <f>VLOOKUP($T44,dcsad1!$A$2:$AE$677,22,FALSE)</f>
        <v>15061.87</v>
      </c>
      <c r="Z44" s="100">
        <f t="shared" si="5"/>
        <v>8.0400000000008731</v>
      </c>
      <c r="AA44" s="98" t="str">
        <f t="shared" si="6"/>
        <v>SEL. FA/PUPIL INCREASE</v>
      </c>
      <c r="AB44" s="88"/>
      <c r="AC44" s="93" t="s">
        <v>81</v>
      </c>
      <c r="AD44" s="94" t="s">
        <v>82</v>
      </c>
      <c r="AE44" s="94">
        <v>1</v>
      </c>
      <c r="AF44" s="95">
        <v>0</v>
      </c>
      <c r="AG44" s="165">
        <f>VLOOKUP($AC44,dbsad1!$A$2:$AE$677,24,FALSE)</f>
        <v>10363495</v>
      </c>
      <c r="AH44" s="165">
        <f>VLOOKUP($AC44,dcsad1!$A$2:$AE$677,24,FALSE)</f>
        <v>10363495</v>
      </c>
      <c r="AI44" s="166">
        <f t="shared" si="7"/>
        <v>0</v>
      </c>
      <c r="AJ44" s="98" t="str">
        <f t="shared" si="1"/>
        <v>NO CHANGE IN FAB</v>
      </c>
      <c r="AK44" s="88"/>
      <c r="AL44" s="93" t="s">
        <v>81</v>
      </c>
      <c r="AM44" s="94" t="s">
        <v>82</v>
      </c>
      <c r="AN44" s="94">
        <v>1</v>
      </c>
      <c r="AO44" s="95">
        <v>0</v>
      </c>
      <c r="AP44" s="175">
        <f>VLOOKUP($AL44,dbsaa1!$A$2:$AE$677,5,FALSE)</f>
        <v>11275319</v>
      </c>
      <c r="AQ44" s="176">
        <f>VLOOKUP($AL44,dbsad1!$A$2:$AE$677,23,FALSE)</f>
        <v>11275319</v>
      </c>
      <c r="AR44" s="101" t="str">
        <f t="shared" si="8"/>
        <v>ON FORMULA</v>
      </c>
      <c r="AS44" s="175">
        <f>VLOOKUP($AL44,dcsaa1!$A$2:$AE$677,5,FALSE)</f>
        <v>11266279</v>
      </c>
      <c r="AT44" s="176">
        <f>VLOOKUP($AL44,dcsad1!$A$2:$AE$677,23,FALSE)</f>
        <v>11266279</v>
      </c>
      <c r="AU44" s="101" t="str">
        <f t="shared" si="9"/>
        <v>ON FORMULA</v>
      </c>
      <c r="AV44" s="102" t="b">
        <f t="shared" si="10"/>
        <v>1</v>
      </c>
      <c r="AW44" s="176">
        <f t="shared" si="11"/>
        <v>-9040</v>
      </c>
      <c r="AX44" s="184">
        <f t="shared" si="12"/>
        <v>0</v>
      </c>
      <c r="AY44" s="29"/>
    </row>
    <row r="45" spans="1:51" ht="25" x14ac:dyDescent="0.25">
      <c r="A45" s="29"/>
      <c r="B45" s="93" t="s">
        <v>83</v>
      </c>
      <c r="C45" s="94" t="s">
        <v>84</v>
      </c>
      <c r="D45" s="94">
        <v>1</v>
      </c>
      <c r="E45" s="95">
        <v>0</v>
      </c>
      <c r="F45" s="165">
        <f>VLOOKUP($B45,dbsaa1!$A$2:$AA$675,5,FALSE)</f>
        <v>5872068</v>
      </c>
      <c r="G45" s="165">
        <f>VLOOKUP($B45,dcsaa1!$A$2:$AA$675,5,FALSE)</f>
        <v>5872068</v>
      </c>
      <c r="H45" s="166">
        <f t="shared" si="2"/>
        <v>0</v>
      </c>
      <c r="I45" s="98" t="str">
        <f t="shared" si="0"/>
        <v>NO CHANGE IN FA</v>
      </c>
      <c r="J45" s="88"/>
      <c r="K45" s="93" t="s">
        <v>83</v>
      </c>
      <c r="L45" s="94" t="s">
        <v>84</v>
      </c>
      <c r="M45" s="94">
        <v>1</v>
      </c>
      <c r="N45" s="95">
        <v>0</v>
      </c>
      <c r="O45" s="96">
        <f>VLOOKUP($K45,dbsad1!$A$2:$AE$677,13,FALSE)</f>
        <v>427</v>
      </c>
      <c r="P45" s="96">
        <f>VLOOKUP($K45,dcsad1!$A$2:$AE$677,13,FALSE)</f>
        <v>427</v>
      </c>
      <c r="Q45" s="97">
        <f t="shared" si="3"/>
        <v>0</v>
      </c>
      <c r="R45" s="98" t="str">
        <f t="shared" si="4"/>
        <v>NO CHANGE IN SEL. TAFPU</v>
      </c>
      <c r="S45" s="88"/>
      <c r="T45" s="93" t="s">
        <v>83</v>
      </c>
      <c r="U45" s="94" t="s">
        <v>84</v>
      </c>
      <c r="V45" s="94">
        <v>1</v>
      </c>
      <c r="W45" s="95">
        <v>0</v>
      </c>
      <c r="X45" s="99">
        <f>VLOOKUP($T45,dbsad1!$A$2:$AE$677,22,FALSE)</f>
        <v>13245.61</v>
      </c>
      <c r="Y45" s="99">
        <f>VLOOKUP($T45,dcsad1!$A$2:$AE$677,22,FALSE)</f>
        <v>13245.61</v>
      </c>
      <c r="Z45" s="100">
        <f t="shared" si="5"/>
        <v>0</v>
      </c>
      <c r="AA45" s="98" t="str">
        <f t="shared" si="6"/>
        <v>NO CHANGE IN SEL. FA/PUPIL</v>
      </c>
      <c r="AB45" s="88"/>
      <c r="AC45" s="93" t="s">
        <v>83</v>
      </c>
      <c r="AD45" s="94" t="s">
        <v>84</v>
      </c>
      <c r="AE45" s="94">
        <v>1</v>
      </c>
      <c r="AF45" s="95">
        <v>0</v>
      </c>
      <c r="AG45" s="165">
        <f>VLOOKUP($AC45,dbsad1!$A$2:$AE$677,24,FALSE)</f>
        <v>5756930</v>
      </c>
      <c r="AH45" s="165">
        <f>VLOOKUP($AC45,dcsad1!$A$2:$AE$677,24,FALSE)</f>
        <v>5756930</v>
      </c>
      <c r="AI45" s="166">
        <f t="shared" si="7"/>
        <v>0</v>
      </c>
      <c r="AJ45" s="98" t="str">
        <f t="shared" si="1"/>
        <v>NO CHANGE IN FAB</v>
      </c>
      <c r="AK45" s="88"/>
      <c r="AL45" s="93" t="s">
        <v>83</v>
      </c>
      <c r="AM45" s="94" t="s">
        <v>84</v>
      </c>
      <c r="AN45" s="94">
        <v>1</v>
      </c>
      <c r="AO45" s="95">
        <v>0</v>
      </c>
      <c r="AP45" s="175">
        <f>VLOOKUP($AL45,dbsaa1!$A$2:$AE$677,5,FALSE)</f>
        <v>5872068</v>
      </c>
      <c r="AQ45" s="176">
        <f>VLOOKUP($AL45,dbsad1!$A$2:$AE$677,23,FALSE)</f>
        <v>5655876</v>
      </c>
      <c r="AR45" s="101" t="str">
        <f t="shared" si="8"/>
        <v>HOLD HARMLESS</v>
      </c>
      <c r="AS45" s="175">
        <f>VLOOKUP($AL45,dcsaa1!$A$2:$AE$677,5,FALSE)</f>
        <v>5872068</v>
      </c>
      <c r="AT45" s="176">
        <f>VLOOKUP($AL45,dcsad1!$A$2:$AE$677,23,FALSE)</f>
        <v>5655876</v>
      </c>
      <c r="AU45" s="101" t="str">
        <f t="shared" si="9"/>
        <v>HOLD HARMLESS</v>
      </c>
      <c r="AV45" s="102" t="b">
        <f t="shared" si="10"/>
        <v>1</v>
      </c>
      <c r="AW45" s="176">
        <f t="shared" si="11"/>
        <v>0</v>
      </c>
      <c r="AX45" s="184">
        <f t="shared" si="12"/>
        <v>0</v>
      </c>
      <c r="AY45" s="29"/>
    </row>
    <row r="46" spans="1:51" x14ac:dyDescent="0.25">
      <c r="A46" s="29"/>
      <c r="B46" s="93" t="s">
        <v>85</v>
      </c>
      <c r="C46" s="94" t="s">
        <v>86</v>
      </c>
      <c r="D46" s="94">
        <v>1</v>
      </c>
      <c r="E46" s="95">
        <v>0</v>
      </c>
      <c r="F46" s="165">
        <f>VLOOKUP($B46,dbsaa1!$A$2:$AA$675,5,FALSE)</f>
        <v>13598489</v>
      </c>
      <c r="G46" s="165">
        <f>VLOOKUP($B46,dcsaa1!$A$2:$AA$675,5,FALSE)</f>
        <v>13598489</v>
      </c>
      <c r="H46" s="166">
        <f t="shared" si="2"/>
        <v>0</v>
      </c>
      <c r="I46" s="98" t="str">
        <f t="shared" si="0"/>
        <v>NO CHANGE IN FA</v>
      </c>
      <c r="J46" s="88"/>
      <c r="K46" s="93" t="s">
        <v>85</v>
      </c>
      <c r="L46" s="94" t="s">
        <v>86</v>
      </c>
      <c r="M46" s="94">
        <v>1</v>
      </c>
      <c r="N46" s="95">
        <v>0</v>
      </c>
      <c r="O46" s="96">
        <f>VLOOKUP($K46,dbsad1!$A$2:$AE$677,13,FALSE)</f>
        <v>998</v>
      </c>
      <c r="P46" s="96">
        <f>VLOOKUP($K46,dcsad1!$A$2:$AE$677,13,FALSE)</f>
        <v>998</v>
      </c>
      <c r="Q46" s="97">
        <f t="shared" si="3"/>
        <v>0</v>
      </c>
      <c r="R46" s="98" t="str">
        <f t="shared" si="4"/>
        <v>NO CHANGE IN SEL. TAFPU</v>
      </c>
      <c r="S46" s="88"/>
      <c r="T46" s="93" t="s">
        <v>85</v>
      </c>
      <c r="U46" s="94" t="s">
        <v>86</v>
      </c>
      <c r="V46" s="94">
        <v>1</v>
      </c>
      <c r="W46" s="95">
        <v>0</v>
      </c>
      <c r="X46" s="99">
        <f>VLOOKUP($T46,dbsad1!$A$2:$AE$677,22,FALSE)</f>
        <v>13625.74</v>
      </c>
      <c r="Y46" s="99">
        <f>VLOOKUP($T46,dcsad1!$A$2:$AE$677,22,FALSE)</f>
        <v>13625.74</v>
      </c>
      <c r="Z46" s="100">
        <f t="shared" si="5"/>
        <v>0</v>
      </c>
      <c r="AA46" s="98" t="str">
        <f t="shared" si="6"/>
        <v>NO CHANGE IN SEL. FA/PUPIL</v>
      </c>
      <c r="AB46" s="88"/>
      <c r="AC46" s="93" t="s">
        <v>85</v>
      </c>
      <c r="AD46" s="94" t="s">
        <v>86</v>
      </c>
      <c r="AE46" s="94">
        <v>1</v>
      </c>
      <c r="AF46" s="95">
        <v>0</v>
      </c>
      <c r="AG46" s="165">
        <f>VLOOKUP($AC46,dbsad1!$A$2:$AE$677,24,FALSE)</f>
        <v>12680591</v>
      </c>
      <c r="AH46" s="165">
        <f>VLOOKUP($AC46,dcsad1!$A$2:$AE$677,24,FALSE)</f>
        <v>12680591</v>
      </c>
      <c r="AI46" s="166">
        <f t="shared" si="7"/>
        <v>0</v>
      </c>
      <c r="AJ46" s="98" t="str">
        <f t="shared" si="1"/>
        <v>NO CHANGE IN FAB</v>
      </c>
      <c r="AK46" s="88"/>
      <c r="AL46" s="93" t="s">
        <v>85</v>
      </c>
      <c r="AM46" s="94" t="s">
        <v>86</v>
      </c>
      <c r="AN46" s="94">
        <v>1</v>
      </c>
      <c r="AO46" s="95">
        <v>0</v>
      </c>
      <c r="AP46" s="175">
        <f>VLOOKUP($AL46,dbsaa1!$A$2:$AE$677,5,FALSE)</f>
        <v>13598489</v>
      </c>
      <c r="AQ46" s="176">
        <f>VLOOKUP($AL46,dbsad1!$A$2:$AE$677,23,FALSE)</f>
        <v>13598489</v>
      </c>
      <c r="AR46" s="101" t="str">
        <f t="shared" si="8"/>
        <v>ON FORMULA</v>
      </c>
      <c r="AS46" s="175">
        <f>VLOOKUP($AL46,dcsaa1!$A$2:$AE$677,5,FALSE)</f>
        <v>13598489</v>
      </c>
      <c r="AT46" s="176">
        <f>VLOOKUP($AL46,dcsad1!$A$2:$AE$677,23,FALSE)</f>
        <v>13598489</v>
      </c>
      <c r="AU46" s="101" t="str">
        <f t="shared" si="9"/>
        <v>ON FORMULA</v>
      </c>
      <c r="AV46" s="102" t="b">
        <f t="shared" si="10"/>
        <v>1</v>
      </c>
      <c r="AW46" s="176">
        <f t="shared" si="11"/>
        <v>0</v>
      </c>
      <c r="AX46" s="184">
        <f t="shared" si="12"/>
        <v>0</v>
      </c>
      <c r="AY46" s="29"/>
    </row>
    <row r="47" spans="1:51" x14ac:dyDescent="0.25">
      <c r="A47" s="29"/>
      <c r="B47" s="93" t="s">
        <v>87</v>
      </c>
      <c r="C47" s="94" t="s">
        <v>88</v>
      </c>
      <c r="D47" s="94">
        <v>1</v>
      </c>
      <c r="E47" s="95">
        <v>0</v>
      </c>
      <c r="F47" s="165">
        <f>VLOOKUP($B47,dbsaa1!$A$2:$AA$675,5,FALSE)</f>
        <v>27649279</v>
      </c>
      <c r="G47" s="165">
        <f>VLOOKUP($B47,dcsaa1!$A$2:$AA$675,5,FALSE)</f>
        <v>27637077</v>
      </c>
      <c r="H47" s="166">
        <f t="shared" si="2"/>
        <v>-12202</v>
      </c>
      <c r="I47" s="98" t="str">
        <f t="shared" si="0"/>
        <v>FA DECREASE</v>
      </c>
      <c r="J47" s="88"/>
      <c r="K47" s="93" t="s">
        <v>87</v>
      </c>
      <c r="L47" s="94" t="s">
        <v>88</v>
      </c>
      <c r="M47" s="94">
        <v>1</v>
      </c>
      <c r="N47" s="95">
        <v>0</v>
      </c>
      <c r="O47" s="96">
        <f>VLOOKUP($K47,dbsad1!$A$2:$AE$677,13,FALSE)</f>
        <v>2266</v>
      </c>
      <c r="P47" s="96">
        <f>VLOOKUP($K47,dcsad1!$A$2:$AE$677,13,FALSE)</f>
        <v>2265</v>
      </c>
      <c r="Q47" s="97">
        <f t="shared" si="3"/>
        <v>-1</v>
      </c>
      <c r="R47" s="98" t="str">
        <f t="shared" si="4"/>
        <v>SEL. TAFPU DECREASE</v>
      </c>
      <c r="S47" s="88"/>
      <c r="T47" s="93" t="s">
        <v>87</v>
      </c>
      <c r="U47" s="94" t="s">
        <v>88</v>
      </c>
      <c r="V47" s="94">
        <v>1</v>
      </c>
      <c r="W47" s="95">
        <v>0</v>
      </c>
      <c r="X47" s="99">
        <f>VLOOKUP($T47,dbsad1!$A$2:$AE$677,22,FALSE)</f>
        <v>12201.8</v>
      </c>
      <c r="Y47" s="99">
        <f>VLOOKUP($T47,dcsad1!$A$2:$AE$677,22,FALSE)</f>
        <v>12201.8</v>
      </c>
      <c r="Z47" s="100">
        <f t="shared" si="5"/>
        <v>0</v>
      </c>
      <c r="AA47" s="98" t="str">
        <f t="shared" si="6"/>
        <v>NO CHANGE IN SEL. FA/PUPIL</v>
      </c>
      <c r="AB47" s="88"/>
      <c r="AC47" s="93" t="s">
        <v>87</v>
      </c>
      <c r="AD47" s="94" t="s">
        <v>88</v>
      </c>
      <c r="AE47" s="94">
        <v>1</v>
      </c>
      <c r="AF47" s="95">
        <v>0</v>
      </c>
      <c r="AG47" s="165">
        <f>VLOOKUP($AC47,dbsad1!$A$2:$AE$677,24,FALSE)</f>
        <v>25622526</v>
      </c>
      <c r="AH47" s="165">
        <f>VLOOKUP($AC47,dcsad1!$A$2:$AE$677,24,FALSE)</f>
        <v>25622526</v>
      </c>
      <c r="AI47" s="166">
        <f t="shared" si="7"/>
        <v>0</v>
      </c>
      <c r="AJ47" s="98" t="str">
        <f t="shared" si="1"/>
        <v>NO CHANGE IN FAB</v>
      </c>
      <c r="AK47" s="88"/>
      <c r="AL47" s="93" t="s">
        <v>87</v>
      </c>
      <c r="AM47" s="94" t="s">
        <v>88</v>
      </c>
      <c r="AN47" s="94">
        <v>1</v>
      </c>
      <c r="AO47" s="95">
        <v>0</v>
      </c>
      <c r="AP47" s="175">
        <f>VLOOKUP($AL47,dbsaa1!$A$2:$AE$677,5,FALSE)</f>
        <v>27649279</v>
      </c>
      <c r="AQ47" s="176">
        <f>VLOOKUP($AL47,dbsad1!$A$2:$AE$677,23,FALSE)</f>
        <v>27649279</v>
      </c>
      <c r="AR47" s="101" t="str">
        <f t="shared" si="8"/>
        <v>ON FORMULA</v>
      </c>
      <c r="AS47" s="175">
        <f>VLOOKUP($AL47,dcsaa1!$A$2:$AE$677,5,FALSE)</f>
        <v>27637077</v>
      </c>
      <c r="AT47" s="176">
        <f>VLOOKUP($AL47,dcsad1!$A$2:$AE$677,23,FALSE)</f>
        <v>27637077</v>
      </c>
      <c r="AU47" s="101" t="str">
        <f t="shared" si="9"/>
        <v>ON FORMULA</v>
      </c>
      <c r="AV47" s="102" t="b">
        <f t="shared" si="10"/>
        <v>1</v>
      </c>
      <c r="AW47" s="176">
        <f t="shared" si="11"/>
        <v>-12202</v>
      </c>
      <c r="AX47" s="184">
        <f t="shared" si="12"/>
        <v>0</v>
      </c>
      <c r="AY47" s="29"/>
    </row>
    <row r="48" spans="1:51" x14ac:dyDescent="0.25">
      <c r="A48" s="29"/>
      <c r="B48" s="93" t="s">
        <v>89</v>
      </c>
      <c r="C48" s="94" t="s">
        <v>90</v>
      </c>
      <c r="D48" s="94">
        <v>1</v>
      </c>
      <c r="E48" s="95">
        <v>0</v>
      </c>
      <c r="F48" s="165">
        <f>VLOOKUP($B48,dbsaa1!$A$2:$AA$675,5,FALSE)</f>
        <v>20002525</v>
      </c>
      <c r="G48" s="165">
        <f>VLOOKUP($B48,dcsaa1!$A$2:$AA$675,5,FALSE)</f>
        <v>20039923</v>
      </c>
      <c r="H48" s="166">
        <f t="shared" si="2"/>
        <v>37398</v>
      </c>
      <c r="I48" s="98" t="str">
        <f t="shared" si="0"/>
        <v>FA INCREASE</v>
      </c>
      <c r="J48" s="88"/>
      <c r="K48" s="93" t="s">
        <v>89</v>
      </c>
      <c r="L48" s="94" t="s">
        <v>90</v>
      </c>
      <c r="M48" s="94">
        <v>1</v>
      </c>
      <c r="N48" s="95">
        <v>0</v>
      </c>
      <c r="O48" s="96">
        <f>VLOOKUP($K48,dbsad1!$A$2:$AE$677,13,FALSE)</f>
        <v>1332</v>
      </c>
      <c r="P48" s="96">
        <f>VLOOKUP($K48,dcsad1!$A$2:$AE$677,13,FALSE)</f>
        <v>1333</v>
      </c>
      <c r="Q48" s="97">
        <f t="shared" si="3"/>
        <v>1</v>
      </c>
      <c r="R48" s="98" t="str">
        <f t="shared" si="4"/>
        <v>SEL. TAFPU INCREASE</v>
      </c>
      <c r="S48" s="88"/>
      <c r="T48" s="93" t="s">
        <v>89</v>
      </c>
      <c r="U48" s="94" t="s">
        <v>90</v>
      </c>
      <c r="V48" s="94">
        <v>1</v>
      </c>
      <c r="W48" s="95">
        <v>0</v>
      </c>
      <c r="X48" s="99">
        <f>VLOOKUP($T48,dbsad1!$A$2:$AE$677,22,FALSE)</f>
        <v>15016.91</v>
      </c>
      <c r="Y48" s="99">
        <f>VLOOKUP($T48,dcsad1!$A$2:$AE$677,22,FALSE)</f>
        <v>15033.7</v>
      </c>
      <c r="Z48" s="100">
        <f t="shared" si="5"/>
        <v>16.790000000000873</v>
      </c>
      <c r="AA48" s="98" t="str">
        <f t="shared" si="6"/>
        <v>SEL. FA/PUPIL INCREASE</v>
      </c>
      <c r="AB48" s="88"/>
      <c r="AC48" s="93" t="s">
        <v>89</v>
      </c>
      <c r="AD48" s="94" t="s">
        <v>90</v>
      </c>
      <c r="AE48" s="94">
        <v>1</v>
      </c>
      <c r="AF48" s="95">
        <v>0</v>
      </c>
      <c r="AG48" s="165">
        <f>VLOOKUP($AC48,dbsad1!$A$2:$AE$677,24,FALSE)</f>
        <v>19234493</v>
      </c>
      <c r="AH48" s="165">
        <f>VLOOKUP($AC48,dcsad1!$A$2:$AE$677,24,FALSE)</f>
        <v>19234493</v>
      </c>
      <c r="AI48" s="166">
        <f t="shared" si="7"/>
        <v>0</v>
      </c>
      <c r="AJ48" s="98" t="str">
        <f t="shared" si="1"/>
        <v>NO CHANGE IN FAB</v>
      </c>
      <c r="AK48" s="88"/>
      <c r="AL48" s="93" t="s">
        <v>89</v>
      </c>
      <c r="AM48" s="94" t="s">
        <v>90</v>
      </c>
      <c r="AN48" s="94">
        <v>1</v>
      </c>
      <c r="AO48" s="95">
        <v>0</v>
      </c>
      <c r="AP48" s="175">
        <f>VLOOKUP($AL48,dbsaa1!$A$2:$AE$677,5,FALSE)</f>
        <v>20002525</v>
      </c>
      <c r="AQ48" s="176">
        <f>VLOOKUP($AL48,dbsad1!$A$2:$AE$677,23,FALSE)</f>
        <v>20002525</v>
      </c>
      <c r="AR48" s="101" t="str">
        <f t="shared" si="8"/>
        <v>ON FORMULA</v>
      </c>
      <c r="AS48" s="175">
        <f>VLOOKUP($AL48,dcsaa1!$A$2:$AE$677,5,FALSE)</f>
        <v>20039923</v>
      </c>
      <c r="AT48" s="176">
        <f>VLOOKUP($AL48,dcsad1!$A$2:$AE$677,23,FALSE)</f>
        <v>20039923</v>
      </c>
      <c r="AU48" s="101" t="str">
        <f t="shared" si="9"/>
        <v>ON FORMULA</v>
      </c>
      <c r="AV48" s="102" t="b">
        <f t="shared" si="10"/>
        <v>1</v>
      </c>
      <c r="AW48" s="176">
        <f t="shared" si="11"/>
        <v>37398</v>
      </c>
      <c r="AX48" s="184">
        <f t="shared" si="12"/>
        <v>0</v>
      </c>
      <c r="AY48" s="29"/>
    </row>
    <row r="49" spans="1:51" ht="25" x14ac:dyDescent="0.25">
      <c r="A49" s="29"/>
      <c r="B49" s="93" t="s">
        <v>91</v>
      </c>
      <c r="C49" s="94" t="s">
        <v>92</v>
      </c>
      <c r="D49" s="94">
        <v>1</v>
      </c>
      <c r="E49" s="95">
        <v>0</v>
      </c>
      <c r="F49" s="165">
        <f>VLOOKUP($B49,dbsaa1!$A$2:$AA$675,5,FALSE)</f>
        <v>12813247</v>
      </c>
      <c r="G49" s="165">
        <f>VLOOKUP($B49,dcsaa1!$A$2:$AA$675,5,FALSE)</f>
        <v>12813247</v>
      </c>
      <c r="H49" s="166">
        <f t="shared" si="2"/>
        <v>0</v>
      </c>
      <c r="I49" s="98" t="str">
        <f t="shared" si="0"/>
        <v>NO CHANGE IN FA</v>
      </c>
      <c r="J49" s="88"/>
      <c r="K49" s="93" t="s">
        <v>91</v>
      </c>
      <c r="L49" s="94" t="s">
        <v>92</v>
      </c>
      <c r="M49" s="94">
        <v>1</v>
      </c>
      <c r="N49" s="95">
        <v>0</v>
      </c>
      <c r="O49" s="96">
        <f>VLOOKUP($K49,dbsad1!$A$2:$AE$677,13,FALSE)</f>
        <v>1034</v>
      </c>
      <c r="P49" s="96">
        <f>VLOOKUP($K49,dcsad1!$A$2:$AE$677,13,FALSE)</f>
        <v>1034</v>
      </c>
      <c r="Q49" s="97">
        <f t="shared" si="3"/>
        <v>0</v>
      </c>
      <c r="R49" s="98" t="str">
        <f t="shared" si="4"/>
        <v>NO CHANGE IN SEL. TAFPU</v>
      </c>
      <c r="S49" s="88"/>
      <c r="T49" s="93" t="s">
        <v>91</v>
      </c>
      <c r="U49" s="94" t="s">
        <v>92</v>
      </c>
      <c r="V49" s="94">
        <v>1</v>
      </c>
      <c r="W49" s="95">
        <v>0</v>
      </c>
      <c r="X49" s="99">
        <f>VLOOKUP($T49,dbsad1!$A$2:$AE$677,22,FALSE)</f>
        <v>12218.99</v>
      </c>
      <c r="Y49" s="99">
        <f>VLOOKUP($T49,dcsad1!$A$2:$AE$677,22,FALSE)</f>
        <v>12218.99</v>
      </c>
      <c r="Z49" s="100">
        <f t="shared" si="5"/>
        <v>0</v>
      </c>
      <c r="AA49" s="98" t="str">
        <f t="shared" si="6"/>
        <v>NO CHANGE IN SEL. FA/PUPIL</v>
      </c>
      <c r="AB49" s="88"/>
      <c r="AC49" s="93" t="s">
        <v>91</v>
      </c>
      <c r="AD49" s="94" t="s">
        <v>92</v>
      </c>
      <c r="AE49" s="94">
        <v>1</v>
      </c>
      <c r="AF49" s="95">
        <v>0</v>
      </c>
      <c r="AG49" s="165">
        <f>VLOOKUP($AC49,dbsad1!$A$2:$AE$677,24,FALSE)</f>
        <v>12562007</v>
      </c>
      <c r="AH49" s="165">
        <f>VLOOKUP($AC49,dcsad1!$A$2:$AE$677,24,FALSE)</f>
        <v>12562007</v>
      </c>
      <c r="AI49" s="166">
        <f t="shared" si="7"/>
        <v>0</v>
      </c>
      <c r="AJ49" s="98" t="str">
        <f t="shared" si="1"/>
        <v>NO CHANGE IN FAB</v>
      </c>
      <c r="AK49" s="88"/>
      <c r="AL49" s="93" t="s">
        <v>91</v>
      </c>
      <c r="AM49" s="94" t="s">
        <v>92</v>
      </c>
      <c r="AN49" s="94">
        <v>1</v>
      </c>
      <c r="AO49" s="95">
        <v>0</v>
      </c>
      <c r="AP49" s="175">
        <f>VLOOKUP($AL49,dbsaa1!$A$2:$AE$677,5,FALSE)</f>
        <v>12813247</v>
      </c>
      <c r="AQ49" s="176">
        <f>VLOOKUP($AL49,dbsad1!$A$2:$AE$677,23,FALSE)</f>
        <v>12634436</v>
      </c>
      <c r="AR49" s="101" t="str">
        <f t="shared" si="8"/>
        <v>HOLD HARMLESS</v>
      </c>
      <c r="AS49" s="175">
        <f>VLOOKUP($AL49,dcsaa1!$A$2:$AE$677,5,FALSE)</f>
        <v>12813247</v>
      </c>
      <c r="AT49" s="176">
        <f>VLOOKUP($AL49,dcsad1!$A$2:$AE$677,23,FALSE)</f>
        <v>12634436</v>
      </c>
      <c r="AU49" s="101" t="str">
        <f t="shared" si="9"/>
        <v>HOLD HARMLESS</v>
      </c>
      <c r="AV49" s="102" t="b">
        <f t="shared" si="10"/>
        <v>1</v>
      </c>
      <c r="AW49" s="176">
        <f t="shared" si="11"/>
        <v>0</v>
      </c>
      <c r="AX49" s="184">
        <f t="shared" si="12"/>
        <v>0</v>
      </c>
      <c r="AY49" s="29"/>
    </row>
    <row r="50" spans="1:51" ht="25" x14ac:dyDescent="0.25">
      <c r="A50" s="29"/>
      <c r="B50" s="93" t="s">
        <v>93</v>
      </c>
      <c r="C50" s="94" t="s">
        <v>94</v>
      </c>
      <c r="D50" s="94">
        <v>1</v>
      </c>
      <c r="E50" s="95">
        <v>0</v>
      </c>
      <c r="F50" s="165">
        <f>VLOOKUP($B50,dbsaa1!$A$2:$AA$675,5,FALSE)</f>
        <v>10964788</v>
      </c>
      <c r="G50" s="165">
        <f>VLOOKUP($B50,dcsaa1!$A$2:$AA$675,5,FALSE)</f>
        <v>10964788</v>
      </c>
      <c r="H50" s="166">
        <f t="shared" si="2"/>
        <v>0</v>
      </c>
      <c r="I50" s="98" t="str">
        <f t="shared" si="0"/>
        <v>NO CHANGE IN FA</v>
      </c>
      <c r="J50" s="88"/>
      <c r="K50" s="93" t="s">
        <v>93</v>
      </c>
      <c r="L50" s="94" t="s">
        <v>94</v>
      </c>
      <c r="M50" s="94">
        <v>1</v>
      </c>
      <c r="N50" s="95">
        <v>0</v>
      </c>
      <c r="O50" s="96">
        <f>VLOOKUP($K50,dbsad1!$A$2:$AE$677,13,FALSE)</f>
        <v>906</v>
      </c>
      <c r="P50" s="96">
        <f>VLOOKUP($K50,dcsad1!$A$2:$AE$677,13,FALSE)</f>
        <v>907</v>
      </c>
      <c r="Q50" s="97">
        <f t="shared" si="3"/>
        <v>1</v>
      </c>
      <c r="R50" s="98" t="str">
        <f t="shared" si="4"/>
        <v>SEL. TAFPU INCREASE</v>
      </c>
      <c r="S50" s="88"/>
      <c r="T50" s="93" t="s">
        <v>93</v>
      </c>
      <c r="U50" s="94" t="s">
        <v>94</v>
      </c>
      <c r="V50" s="94">
        <v>1</v>
      </c>
      <c r="W50" s="95">
        <v>0</v>
      </c>
      <c r="X50" s="99">
        <f>VLOOKUP($T50,dbsad1!$A$2:$AE$677,22,FALSE)</f>
        <v>11532.49</v>
      </c>
      <c r="Y50" s="99">
        <f>VLOOKUP($T50,dcsad1!$A$2:$AE$677,22,FALSE)</f>
        <v>11544.76</v>
      </c>
      <c r="Z50" s="100">
        <f t="shared" si="5"/>
        <v>12.270000000000437</v>
      </c>
      <c r="AA50" s="98" t="str">
        <f t="shared" si="6"/>
        <v>SEL. FA/PUPIL INCREASE</v>
      </c>
      <c r="AB50" s="88"/>
      <c r="AC50" s="93" t="s">
        <v>93</v>
      </c>
      <c r="AD50" s="94" t="s">
        <v>94</v>
      </c>
      <c r="AE50" s="94">
        <v>1</v>
      </c>
      <c r="AF50" s="95">
        <v>0</v>
      </c>
      <c r="AG50" s="165">
        <f>VLOOKUP($AC50,dbsad1!$A$2:$AE$677,24,FALSE)</f>
        <v>10749793</v>
      </c>
      <c r="AH50" s="165">
        <f>VLOOKUP($AC50,dcsad1!$A$2:$AE$677,24,FALSE)</f>
        <v>10749793</v>
      </c>
      <c r="AI50" s="166">
        <f t="shared" si="7"/>
        <v>0</v>
      </c>
      <c r="AJ50" s="98" t="str">
        <f t="shared" si="1"/>
        <v>NO CHANGE IN FAB</v>
      </c>
      <c r="AK50" s="88"/>
      <c r="AL50" s="93" t="s">
        <v>93</v>
      </c>
      <c r="AM50" s="94" t="s">
        <v>94</v>
      </c>
      <c r="AN50" s="94">
        <v>1</v>
      </c>
      <c r="AO50" s="95">
        <v>0</v>
      </c>
      <c r="AP50" s="175">
        <f>VLOOKUP($AL50,dbsaa1!$A$2:$AE$677,5,FALSE)</f>
        <v>10964788</v>
      </c>
      <c r="AQ50" s="176">
        <f>VLOOKUP($AL50,dbsad1!$A$2:$AE$677,23,FALSE)</f>
        <v>10448436</v>
      </c>
      <c r="AR50" s="101" t="str">
        <f t="shared" si="8"/>
        <v>HOLD HARMLESS</v>
      </c>
      <c r="AS50" s="175">
        <f>VLOOKUP($AL50,dcsaa1!$A$2:$AE$677,5,FALSE)</f>
        <v>10964788</v>
      </c>
      <c r="AT50" s="176">
        <f>VLOOKUP($AL50,dcsad1!$A$2:$AE$677,23,FALSE)</f>
        <v>10471098</v>
      </c>
      <c r="AU50" s="101" t="str">
        <f t="shared" si="9"/>
        <v>HOLD HARMLESS</v>
      </c>
      <c r="AV50" s="102" t="b">
        <f t="shared" si="10"/>
        <v>1</v>
      </c>
      <c r="AW50" s="176">
        <f t="shared" si="11"/>
        <v>0</v>
      </c>
      <c r="AX50" s="184">
        <f t="shared" si="12"/>
        <v>0</v>
      </c>
      <c r="AY50" s="29"/>
    </row>
    <row r="51" spans="1:51" x14ac:dyDescent="0.25">
      <c r="A51" s="29"/>
      <c r="B51" s="93" t="s">
        <v>95</v>
      </c>
      <c r="C51" s="94" t="s">
        <v>96</v>
      </c>
      <c r="D51" s="94">
        <v>1</v>
      </c>
      <c r="E51" s="95">
        <v>0</v>
      </c>
      <c r="F51" s="165">
        <f>VLOOKUP($B51,dbsaa1!$A$2:$AA$675,5,FALSE)</f>
        <v>23298986</v>
      </c>
      <c r="G51" s="165">
        <f>VLOOKUP($B51,dcsaa1!$A$2:$AA$675,5,FALSE)</f>
        <v>23298986</v>
      </c>
      <c r="H51" s="166">
        <f t="shared" si="2"/>
        <v>0</v>
      </c>
      <c r="I51" s="98" t="str">
        <f t="shared" si="0"/>
        <v>NO CHANGE IN FA</v>
      </c>
      <c r="J51" s="88"/>
      <c r="K51" s="93" t="s">
        <v>95</v>
      </c>
      <c r="L51" s="94" t="s">
        <v>96</v>
      </c>
      <c r="M51" s="94">
        <v>1</v>
      </c>
      <c r="N51" s="95">
        <v>0</v>
      </c>
      <c r="O51" s="96">
        <f>VLOOKUP($K51,dbsad1!$A$2:$AE$677,13,FALSE)</f>
        <v>1587</v>
      </c>
      <c r="P51" s="96">
        <f>VLOOKUP($K51,dcsad1!$A$2:$AE$677,13,FALSE)</f>
        <v>1587</v>
      </c>
      <c r="Q51" s="97">
        <f t="shared" si="3"/>
        <v>0</v>
      </c>
      <c r="R51" s="98" t="str">
        <f t="shared" si="4"/>
        <v>NO CHANGE IN SEL. TAFPU</v>
      </c>
      <c r="S51" s="88"/>
      <c r="T51" s="93" t="s">
        <v>95</v>
      </c>
      <c r="U51" s="94" t="s">
        <v>96</v>
      </c>
      <c r="V51" s="94">
        <v>1</v>
      </c>
      <c r="W51" s="95">
        <v>0</v>
      </c>
      <c r="X51" s="99">
        <f>VLOOKUP($T51,dbsad1!$A$2:$AE$677,22,FALSE)</f>
        <v>14681.15</v>
      </c>
      <c r="Y51" s="99">
        <f>VLOOKUP($T51,dcsad1!$A$2:$AE$677,22,FALSE)</f>
        <v>14681.15</v>
      </c>
      <c r="Z51" s="100">
        <f t="shared" si="5"/>
        <v>0</v>
      </c>
      <c r="AA51" s="98" t="str">
        <f t="shared" si="6"/>
        <v>NO CHANGE IN SEL. FA/PUPIL</v>
      </c>
      <c r="AB51" s="88"/>
      <c r="AC51" s="93" t="s">
        <v>95</v>
      </c>
      <c r="AD51" s="94" t="s">
        <v>96</v>
      </c>
      <c r="AE51" s="94">
        <v>1</v>
      </c>
      <c r="AF51" s="95">
        <v>0</v>
      </c>
      <c r="AG51" s="165">
        <f>VLOOKUP($AC51,dbsad1!$A$2:$AE$677,24,FALSE)</f>
        <v>21443865</v>
      </c>
      <c r="AH51" s="165">
        <f>VLOOKUP($AC51,dcsad1!$A$2:$AE$677,24,FALSE)</f>
        <v>21443865</v>
      </c>
      <c r="AI51" s="166">
        <f t="shared" si="7"/>
        <v>0</v>
      </c>
      <c r="AJ51" s="98" t="str">
        <f t="shared" si="1"/>
        <v>NO CHANGE IN FAB</v>
      </c>
      <c r="AK51" s="88"/>
      <c r="AL51" s="93" t="s">
        <v>95</v>
      </c>
      <c r="AM51" s="94" t="s">
        <v>96</v>
      </c>
      <c r="AN51" s="94">
        <v>1</v>
      </c>
      <c r="AO51" s="95">
        <v>0</v>
      </c>
      <c r="AP51" s="175">
        <f>VLOOKUP($AL51,dbsaa1!$A$2:$AE$677,5,FALSE)</f>
        <v>23298986</v>
      </c>
      <c r="AQ51" s="176">
        <f>VLOOKUP($AL51,dbsad1!$A$2:$AE$677,23,FALSE)</f>
        <v>23298986</v>
      </c>
      <c r="AR51" s="101" t="str">
        <f t="shared" si="8"/>
        <v>ON FORMULA</v>
      </c>
      <c r="AS51" s="175">
        <f>VLOOKUP($AL51,dcsaa1!$A$2:$AE$677,5,FALSE)</f>
        <v>23298986</v>
      </c>
      <c r="AT51" s="176">
        <f>VLOOKUP($AL51,dcsad1!$A$2:$AE$677,23,FALSE)</f>
        <v>23298986</v>
      </c>
      <c r="AU51" s="101" t="str">
        <f t="shared" si="9"/>
        <v>ON FORMULA</v>
      </c>
      <c r="AV51" s="102" t="b">
        <f t="shared" si="10"/>
        <v>1</v>
      </c>
      <c r="AW51" s="176">
        <f t="shared" si="11"/>
        <v>0</v>
      </c>
      <c r="AX51" s="184">
        <f t="shared" si="12"/>
        <v>0</v>
      </c>
      <c r="AY51" s="29"/>
    </row>
    <row r="52" spans="1:51" ht="25" x14ac:dyDescent="0.25">
      <c r="A52" s="29"/>
      <c r="B52" s="93" t="s">
        <v>97</v>
      </c>
      <c r="C52" s="94" t="s">
        <v>98</v>
      </c>
      <c r="D52" s="94">
        <v>1</v>
      </c>
      <c r="E52" s="95">
        <v>0</v>
      </c>
      <c r="F52" s="165">
        <f>VLOOKUP($B52,dbsaa1!$A$2:$AA$675,5,FALSE)</f>
        <v>34126805</v>
      </c>
      <c r="G52" s="165">
        <f>VLOOKUP($B52,dcsaa1!$A$2:$AA$675,5,FALSE)</f>
        <v>34126805</v>
      </c>
      <c r="H52" s="166">
        <f t="shared" si="2"/>
        <v>0</v>
      </c>
      <c r="I52" s="98" t="str">
        <f t="shared" si="0"/>
        <v>NO CHANGE IN FA</v>
      </c>
      <c r="J52" s="88"/>
      <c r="K52" s="93" t="s">
        <v>97</v>
      </c>
      <c r="L52" s="94" t="s">
        <v>98</v>
      </c>
      <c r="M52" s="94">
        <v>1</v>
      </c>
      <c r="N52" s="95">
        <v>0</v>
      </c>
      <c r="O52" s="96">
        <f>VLOOKUP($K52,dbsad1!$A$2:$AE$677,13,FALSE)</f>
        <v>2720</v>
      </c>
      <c r="P52" s="96">
        <f>VLOOKUP($K52,dcsad1!$A$2:$AE$677,13,FALSE)</f>
        <v>2721</v>
      </c>
      <c r="Q52" s="97">
        <f t="shared" si="3"/>
        <v>1</v>
      </c>
      <c r="R52" s="98" t="str">
        <f t="shared" si="4"/>
        <v>SEL. TAFPU INCREASE</v>
      </c>
      <c r="S52" s="88"/>
      <c r="T52" s="93" t="s">
        <v>97</v>
      </c>
      <c r="U52" s="94" t="s">
        <v>98</v>
      </c>
      <c r="V52" s="94">
        <v>1</v>
      </c>
      <c r="W52" s="95">
        <v>0</v>
      </c>
      <c r="X52" s="99">
        <f>VLOOKUP($T52,dbsad1!$A$2:$AE$677,22,FALSE)</f>
        <v>12081.33</v>
      </c>
      <c r="Y52" s="99">
        <f>VLOOKUP($T52,dcsad1!$A$2:$AE$677,22,FALSE)</f>
        <v>12081.33</v>
      </c>
      <c r="Z52" s="100">
        <f t="shared" si="5"/>
        <v>0</v>
      </c>
      <c r="AA52" s="98" t="str">
        <f t="shared" si="6"/>
        <v>NO CHANGE IN SEL. FA/PUPIL</v>
      </c>
      <c r="AB52" s="88"/>
      <c r="AC52" s="93" t="s">
        <v>97</v>
      </c>
      <c r="AD52" s="94" t="s">
        <v>98</v>
      </c>
      <c r="AE52" s="94">
        <v>1</v>
      </c>
      <c r="AF52" s="95">
        <v>0</v>
      </c>
      <c r="AG52" s="165">
        <f>VLOOKUP($AC52,dbsad1!$A$2:$AE$677,24,FALSE)</f>
        <v>33457652</v>
      </c>
      <c r="AH52" s="165">
        <f>VLOOKUP($AC52,dcsad1!$A$2:$AE$677,24,FALSE)</f>
        <v>33457652</v>
      </c>
      <c r="AI52" s="166">
        <f t="shared" si="7"/>
        <v>0</v>
      </c>
      <c r="AJ52" s="98" t="str">
        <f t="shared" si="1"/>
        <v>NO CHANGE IN FAB</v>
      </c>
      <c r="AK52" s="88"/>
      <c r="AL52" s="93" t="s">
        <v>97</v>
      </c>
      <c r="AM52" s="94" t="s">
        <v>98</v>
      </c>
      <c r="AN52" s="94">
        <v>1</v>
      </c>
      <c r="AO52" s="95">
        <v>0</v>
      </c>
      <c r="AP52" s="175">
        <f>VLOOKUP($AL52,dbsaa1!$A$2:$AE$677,5,FALSE)</f>
        <v>34126805</v>
      </c>
      <c r="AQ52" s="176">
        <f>VLOOKUP($AL52,dbsad1!$A$2:$AE$677,23,FALSE)</f>
        <v>32861218</v>
      </c>
      <c r="AR52" s="101" t="str">
        <f t="shared" si="8"/>
        <v>HOLD HARMLESS</v>
      </c>
      <c r="AS52" s="175">
        <f>VLOOKUP($AL52,dcsaa1!$A$2:$AE$677,5,FALSE)</f>
        <v>34126805</v>
      </c>
      <c r="AT52" s="176">
        <f>VLOOKUP($AL52,dcsad1!$A$2:$AE$677,23,FALSE)</f>
        <v>32873299</v>
      </c>
      <c r="AU52" s="101" t="str">
        <f t="shared" si="9"/>
        <v>HOLD HARMLESS</v>
      </c>
      <c r="AV52" s="102" t="b">
        <f t="shared" si="10"/>
        <v>1</v>
      </c>
      <c r="AW52" s="176">
        <f t="shared" si="11"/>
        <v>0</v>
      </c>
      <c r="AX52" s="184">
        <f t="shared" si="12"/>
        <v>0</v>
      </c>
      <c r="AY52" s="29"/>
    </row>
    <row r="53" spans="1:51" x14ac:dyDescent="0.25">
      <c r="A53" s="29"/>
      <c r="B53" s="93" t="s">
        <v>99</v>
      </c>
      <c r="C53" s="94" t="s">
        <v>100</v>
      </c>
      <c r="D53" s="94">
        <v>1</v>
      </c>
      <c r="E53" s="95">
        <v>0</v>
      </c>
      <c r="F53" s="165">
        <f>VLOOKUP($B53,dbsaa1!$A$2:$AA$675,5,FALSE)</f>
        <v>47038576</v>
      </c>
      <c r="G53" s="165">
        <f>VLOOKUP($B53,dcsaa1!$A$2:$AA$675,5,FALSE)</f>
        <v>47038576</v>
      </c>
      <c r="H53" s="166">
        <f t="shared" si="2"/>
        <v>0</v>
      </c>
      <c r="I53" s="98" t="str">
        <f t="shared" si="0"/>
        <v>NO CHANGE IN FA</v>
      </c>
      <c r="J53" s="88"/>
      <c r="K53" s="93" t="s">
        <v>99</v>
      </c>
      <c r="L53" s="94" t="s">
        <v>100</v>
      </c>
      <c r="M53" s="94">
        <v>1</v>
      </c>
      <c r="N53" s="95">
        <v>0</v>
      </c>
      <c r="O53" s="96">
        <f>VLOOKUP($K53,dbsad1!$A$2:$AE$677,13,FALSE)</f>
        <v>4628</v>
      </c>
      <c r="P53" s="96">
        <f>VLOOKUP($K53,dcsad1!$A$2:$AE$677,13,FALSE)</f>
        <v>4628</v>
      </c>
      <c r="Q53" s="97">
        <f t="shared" si="3"/>
        <v>0</v>
      </c>
      <c r="R53" s="98" t="str">
        <f t="shared" si="4"/>
        <v>NO CHANGE IN SEL. TAFPU</v>
      </c>
      <c r="S53" s="88"/>
      <c r="T53" s="93" t="s">
        <v>99</v>
      </c>
      <c r="U53" s="94" t="s">
        <v>100</v>
      </c>
      <c r="V53" s="94">
        <v>1</v>
      </c>
      <c r="W53" s="95">
        <v>0</v>
      </c>
      <c r="X53" s="99">
        <f>VLOOKUP($T53,dbsad1!$A$2:$AE$677,22,FALSE)</f>
        <v>10163.91</v>
      </c>
      <c r="Y53" s="99">
        <f>VLOOKUP($T53,dcsad1!$A$2:$AE$677,22,FALSE)</f>
        <v>10163.91</v>
      </c>
      <c r="Z53" s="100">
        <f t="shared" si="5"/>
        <v>0</v>
      </c>
      <c r="AA53" s="98" t="str">
        <f t="shared" si="6"/>
        <v>NO CHANGE IN SEL. FA/PUPIL</v>
      </c>
      <c r="AB53" s="88"/>
      <c r="AC53" s="93" t="s">
        <v>99</v>
      </c>
      <c r="AD53" s="94" t="s">
        <v>100</v>
      </c>
      <c r="AE53" s="94">
        <v>1</v>
      </c>
      <c r="AF53" s="95">
        <v>0</v>
      </c>
      <c r="AG53" s="165">
        <f>VLOOKUP($AC53,dbsad1!$A$2:$AE$677,24,FALSE)</f>
        <v>44464975</v>
      </c>
      <c r="AH53" s="165">
        <f>VLOOKUP($AC53,dcsad1!$A$2:$AE$677,24,FALSE)</f>
        <v>44464975</v>
      </c>
      <c r="AI53" s="166">
        <f t="shared" si="7"/>
        <v>0</v>
      </c>
      <c r="AJ53" s="98" t="str">
        <f t="shared" si="1"/>
        <v>NO CHANGE IN FAB</v>
      </c>
      <c r="AK53" s="88"/>
      <c r="AL53" s="93" t="s">
        <v>99</v>
      </c>
      <c r="AM53" s="94" t="s">
        <v>100</v>
      </c>
      <c r="AN53" s="94">
        <v>1</v>
      </c>
      <c r="AO53" s="95">
        <v>0</v>
      </c>
      <c r="AP53" s="175">
        <f>VLOOKUP($AL53,dbsaa1!$A$2:$AE$677,5,FALSE)</f>
        <v>47038576</v>
      </c>
      <c r="AQ53" s="176">
        <f>VLOOKUP($AL53,dbsad1!$A$2:$AE$677,23,FALSE)</f>
        <v>47038576</v>
      </c>
      <c r="AR53" s="101" t="str">
        <f t="shared" si="8"/>
        <v>ON FORMULA</v>
      </c>
      <c r="AS53" s="175">
        <f>VLOOKUP($AL53,dcsaa1!$A$2:$AE$677,5,FALSE)</f>
        <v>47038576</v>
      </c>
      <c r="AT53" s="176">
        <f>VLOOKUP($AL53,dcsad1!$A$2:$AE$677,23,FALSE)</f>
        <v>47038576</v>
      </c>
      <c r="AU53" s="101" t="str">
        <f t="shared" si="9"/>
        <v>ON FORMULA</v>
      </c>
      <c r="AV53" s="102" t="b">
        <f t="shared" si="10"/>
        <v>1</v>
      </c>
      <c r="AW53" s="176">
        <f t="shared" si="11"/>
        <v>0</v>
      </c>
      <c r="AX53" s="184">
        <f t="shared" si="12"/>
        <v>0</v>
      </c>
      <c r="AY53" s="29"/>
    </row>
    <row r="54" spans="1:51" ht="25" x14ac:dyDescent="0.25">
      <c r="A54" s="29"/>
      <c r="B54" s="93" t="s">
        <v>101</v>
      </c>
      <c r="C54" s="94" t="s">
        <v>102</v>
      </c>
      <c r="D54" s="94">
        <v>1</v>
      </c>
      <c r="E54" s="95">
        <v>0</v>
      </c>
      <c r="F54" s="165">
        <f>VLOOKUP($B54,dbsaa1!$A$2:$AA$675,5,FALSE)</f>
        <v>7813641</v>
      </c>
      <c r="G54" s="165">
        <f>VLOOKUP($B54,dcsaa1!$A$2:$AA$675,5,FALSE)</f>
        <v>7813641</v>
      </c>
      <c r="H54" s="166">
        <f t="shared" si="2"/>
        <v>0</v>
      </c>
      <c r="I54" s="98" t="str">
        <f t="shared" si="0"/>
        <v>NO CHANGE IN FA</v>
      </c>
      <c r="J54" s="88"/>
      <c r="K54" s="93" t="s">
        <v>101</v>
      </c>
      <c r="L54" s="94" t="s">
        <v>102</v>
      </c>
      <c r="M54" s="94">
        <v>1</v>
      </c>
      <c r="N54" s="95">
        <v>0</v>
      </c>
      <c r="O54" s="96">
        <f>VLOOKUP($K54,dbsad1!$A$2:$AE$677,13,FALSE)</f>
        <v>851</v>
      </c>
      <c r="P54" s="96">
        <f>VLOOKUP($K54,dcsad1!$A$2:$AE$677,13,FALSE)</f>
        <v>851</v>
      </c>
      <c r="Q54" s="97">
        <f t="shared" si="3"/>
        <v>0</v>
      </c>
      <c r="R54" s="98" t="str">
        <f t="shared" si="4"/>
        <v>NO CHANGE IN SEL. TAFPU</v>
      </c>
      <c r="S54" s="88"/>
      <c r="T54" s="93" t="s">
        <v>101</v>
      </c>
      <c r="U54" s="94" t="s">
        <v>102</v>
      </c>
      <c r="V54" s="94">
        <v>1</v>
      </c>
      <c r="W54" s="95">
        <v>0</v>
      </c>
      <c r="X54" s="99">
        <f>VLOOKUP($T54,dbsad1!$A$2:$AE$677,22,FALSE)</f>
        <v>8785.06</v>
      </c>
      <c r="Y54" s="99">
        <f>VLOOKUP($T54,dcsad1!$A$2:$AE$677,22,FALSE)</f>
        <v>8785.06</v>
      </c>
      <c r="Z54" s="100">
        <f t="shared" si="5"/>
        <v>0</v>
      </c>
      <c r="AA54" s="98" t="str">
        <f t="shared" si="6"/>
        <v>NO CHANGE IN SEL. FA/PUPIL</v>
      </c>
      <c r="AB54" s="88"/>
      <c r="AC54" s="93" t="s">
        <v>101</v>
      </c>
      <c r="AD54" s="94" t="s">
        <v>102</v>
      </c>
      <c r="AE54" s="94">
        <v>1</v>
      </c>
      <c r="AF54" s="95">
        <v>0</v>
      </c>
      <c r="AG54" s="165">
        <f>VLOOKUP($AC54,dbsad1!$A$2:$AE$677,24,FALSE)</f>
        <v>7660433</v>
      </c>
      <c r="AH54" s="165">
        <f>VLOOKUP($AC54,dcsad1!$A$2:$AE$677,24,FALSE)</f>
        <v>7660433</v>
      </c>
      <c r="AI54" s="166">
        <f t="shared" si="7"/>
        <v>0</v>
      </c>
      <c r="AJ54" s="98" t="str">
        <f t="shared" si="1"/>
        <v>NO CHANGE IN FAB</v>
      </c>
      <c r="AK54" s="88"/>
      <c r="AL54" s="93" t="s">
        <v>101</v>
      </c>
      <c r="AM54" s="94" t="s">
        <v>102</v>
      </c>
      <c r="AN54" s="94">
        <v>1</v>
      </c>
      <c r="AO54" s="95">
        <v>0</v>
      </c>
      <c r="AP54" s="175">
        <f>VLOOKUP($AL54,dbsaa1!$A$2:$AE$677,5,FALSE)</f>
        <v>7813641</v>
      </c>
      <c r="AQ54" s="176">
        <f>VLOOKUP($AL54,dbsad1!$A$2:$AE$677,23,FALSE)</f>
        <v>7476087</v>
      </c>
      <c r="AR54" s="101" t="str">
        <f t="shared" si="8"/>
        <v>HOLD HARMLESS</v>
      </c>
      <c r="AS54" s="175">
        <f>VLOOKUP($AL54,dcsaa1!$A$2:$AE$677,5,FALSE)</f>
        <v>7813641</v>
      </c>
      <c r="AT54" s="176">
        <f>VLOOKUP($AL54,dcsad1!$A$2:$AE$677,23,FALSE)</f>
        <v>7476087</v>
      </c>
      <c r="AU54" s="101" t="str">
        <f t="shared" si="9"/>
        <v>HOLD HARMLESS</v>
      </c>
      <c r="AV54" s="102" t="b">
        <f t="shared" si="10"/>
        <v>1</v>
      </c>
      <c r="AW54" s="176">
        <f t="shared" si="11"/>
        <v>0</v>
      </c>
      <c r="AX54" s="184">
        <f t="shared" si="12"/>
        <v>0</v>
      </c>
      <c r="AY54" s="29"/>
    </row>
    <row r="55" spans="1:51" ht="25" x14ac:dyDescent="0.25">
      <c r="A55" s="29"/>
      <c r="B55" s="93" t="s">
        <v>103</v>
      </c>
      <c r="C55" s="94" t="s">
        <v>104</v>
      </c>
      <c r="D55" s="94">
        <v>1</v>
      </c>
      <c r="E55" s="95">
        <v>0</v>
      </c>
      <c r="F55" s="165">
        <f>VLOOKUP($B55,dbsaa1!$A$2:$AA$675,5,FALSE)</f>
        <v>10891319</v>
      </c>
      <c r="G55" s="165">
        <f>VLOOKUP($B55,dcsaa1!$A$2:$AA$675,5,FALSE)</f>
        <v>10891319</v>
      </c>
      <c r="H55" s="166">
        <f t="shared" si="2"/>
        <v>0</v>
      </c>
      <c r="I55" s="98" t="str">
        <f t="shared" si="0"/>
        <v>NO CHANGE IN FA</v>
      </c>
      <c r="J55" s="88"/>
      <c r="K55" s="93" t="s">
        <v>103</v>
      </c>
      <c r="L55" s="94" t="s">
        <v>104</v>
      </c>
      <c r="M55" s="94">
        <v>1</v>
      </c>
      <c r="N55" s="95">
        <v>0</v>
      </c>
      <c r="O55" s="96">
        <f>VLOOKUP($K55,dbsad1!$A$2:$AE$677,13,FALSE)</f>
        <v>965</v>
      </c>
      <c r="P55" s="96">
        <f>VLOOKUP($K55,dcsad1!$A$2:$AE$677,13,FALSE)</f>
        <v>965</v>
      </c>
      <c r="Q55" s="97">
        <f t="shared" si="3"/>
        <v>0</v>
      </c>
      <c r="R55" s="98" t="str">
        <f t="shared" si="4"/>
        <v>NO CHANGE IN SEL. TAFPU</v>
      </c>
      <c r="S55" s="88"/>
      <c r="T55" s="93" t="s">
        <v>103</v>
      </c>
      <c r="U55" s="94" t="s">
        <v>104</v>
      </c>
      <c r="V55" s="94">
        <v>1</v>
      </c>
      <c r="W55" s="95">
        <v>0</v>
      </c>
      <c r="X55" s="99">
        <f>VLOOKUP($T55,dbsad1!$A$2:$AE$677,22,FALSE)</f>
        <v>11142.53</v>
      </c>
      <c r="Y55" s="99">
        <f>VLOOKUP($T55,dcsad1!$A$2:$AE$677,22,FALSE)</f>
        <v>11142.53</v>
      </c>
      <c r="Z55" s="100">
        <f t="shared" si="5"/>
        <v>0</v>
      </c>
      <c r="AA55" s="98" t="str">
        <f t="shared" si="6"/>
        <v>NO CHANGE IN SEL. FA/PUPIL</v>
      </c>
      <c r="AB55" s="88"/>
      <c r="AC55" s="93" t="s">
        <v>103</v>
      </c>
      <c r="AD55" s="94" t="s">
        <v>104</v>
      </c>
      <c r="AE55" s="94">
        <v>1</v>
      </c>
      <c r="AF55" s="95">
        <v>0</v>
      </c>
      <c r="AG55" s="165">
        <f>VLOOKUP($AC55,dbsad1!$A$2:$AE$677,24,FALSE)</f>
        <v>10677764</v>
      </c>
      <c r="AH55" s="165">
        <f>VLOOKUP($AC55,dcsad1!$A$2:$AE$677,24,FALSE)</f>
        <v>10677764</v>
      </c>
      <c r="AI55" s="166">
        <f t="shared" si="7"/>
        <v>0</v>
      </c>
      <c r="AJ55" s="98" t="str">
        <f t="shared" si="1"/>
        <v>NO CHANGE IN FAB</v>
      </c>
      <c r="AK55" s="88"/>
      <c r="AL55" s="93" t="s">
        <v>103</v>
      </c>
      <c r="AM55" s="94" t="s">
        <v>104</v>
      </c>
      <c r="AN55" s="94">
        <v>1</v>
      </c>
      <c r="AO55" s="95">
        <v>0</v>
      </c>
      <c r="AP55" s="175">
        <f>VLOOKUP($AL55,dbsaa1!$A$2:$AE$677,5,FALSE)</f>
        <v>10891319</v>
      </c>
      <c r="AQ55" s="176">
        <f>VLOOKUP($AL55,dbsad1!$A$2:$AE$677,23,FALSE)</f>
        <v>10752542</v>
      </c>
      <c r="AR55" s="101" t="str">
        <f t="shared" si="8"/>
        <v>HOLD HARMLESS</v>
      </c>
      <c r="AS55" s="175">
        <f>VLOOKUP($AL55,dcsaa1!$A$2:$AE$677,5,FALSE)</f>
        <v>10891319</v>
      </c>
      <c r="AT55" s="176">
        <f>VLOOKUP($AL55,dcsad1!$A$2:$AE$677,23,FALSE)</f>
        <v>10752542</v>
      </c>
      <c r="AU55" s="101" t="str">
        <f t="shared" si="9"/>
        <v>HOLD HARMLESS</v>
      </c>
      <c r="AV55" s="102" t="b">
        <f t="shared" si="10"/>
        <v>1</v>
      </c>
      <c r="AW55" s="176">
        <f t="shared" si="11"/>
        <v>0</v>
      </c>
      <c r="AX55" s="184">
        <f t="shared" si="12"/>
        <v>0</v>
      </c>
      <c r="AY55" s="29"/>
    </row>
    <row r="56" spans="1:51" ht="25" x14ac:dyDescent="0.25">
      <c r="A56" s="29"/>
      <c r="B56" s="93" t="s">
        <v>105</v>
      </c>
      <c r="C56" s="94" t="s">
        <v>106</v>
      </c>
      <c r="D56" s="94">
        <v>1</v>
      </c>
      <c r="E56" s="95">
        <v>0</v>
      </c>
      <c r="F56" s="165">
        <f>VLOOKUP($B56,dbsaa1!$A$2:$AA$675,5,FALSE)</f>
        <v>7409525</v>
      </c>
      <c r="G56" s="165">
        <f>VLOOKUP($B56,dcsaa1!$A$2:$AA$675,5,FALSE)</f>
        <v>7409525</v>
      </c>
      <c r="H56" s="166">
        <f t="shared" si="2"/>
        <v>0</v>
      </c>
      <c r="I56" s="98" t="str">
        <f t="shared" si="0"/>
        <v>NO CHANGE IN FA</v>
      </c>
      <c r="J56" s="88"/>
      <c r="K56" s="93" t="s">
        <v>105</v>
      </c>
      <c r="L56" s="94" t="s">
        <v>106</v>
      </c>
      <c r="M56" s="94">
        <v>1</v>
      </c>
      <c r="N56" s="95">
        <v>0</v>
      </c>
      <c r="O56" s="96">
        <f>VLOOKUP($K56,dbsad1!$A$2:$AE$677,13,FALSE)</f>
        <v>720</v>
      </c>
      <c r="P56" s="96">
        <f>VLOOKUP($K56,dcsad1!$A$2:$AE$677,13,FALSE)</f>
        <v>720</v>
      </c>
      <c r="Q56" s="97">
        <f t="shared" si="3"/>
        <v>0</v>
      </c>
      <c r="R56" s="98" t="str">
        <f t="shared" si="4"/>
        <v>NO CHANGE IN SEL. TAFPU</v>
      </c>
      <c r="S56" s="88"/>
      <c r="T56" s="93" t="s">
        <v>105</v>
      </c>
      <c r="U56" s="94" t="s">
        <v>106</v>
      </c>
      <c r="V56" s="94">
        <v>1</v>
      </c>
      <c r="W56" s="95">
        <v>0</v>
      </c>
      <c r="X56" s="99">
        <f>VLOOKUP($T56,dbsad1!$A$2:$AE$677,22,FALSE)</f>
        <v>7092.63</v>
      </c>
      <c r="Y56" s="99">
        <f>VLOOKUP($T56,dcsad1!$A$2:$AE$677,22,FALSE)</f>
        <v>7092.63</v>
      </c>
      <c r="Z56" s="100">
        <f t="shared" si="5"/>
        <v>0</v>
      </c>
      <c r="AA56" s="98" t="str">
        <f t="shared" si="6"/>
        <v>NO CHANGE IN SEL. FA/PUPIL</v>
      </c>
      <c r="AB56" s="88"/>
      <c r="AC56" s="93" t="s">
        <v>105</v>
      </c>
      <c r="AD56" s="94" t="s">
        <v>106</v>
      </c>
      <c r="AE56" s="94">
        <v>1</v>
      </c>
      <c r="AF56" s="95">
        <v>0</v>
      </c>
      <c r="AG56" s="165">
        <f>VLOOKUP($AC56,dbsad1!$A$2:$AE$677,24,FALSE)</f>
        <v>7264241</v>
      </c>
      <c r="AH56" s="165">
        <f>VLOOKUP($AC56,dcsad1!$A$2:$AE$677,24,FALSE)</f>
        <v>7264241</v>
      </c>
      <c r="AI56" s="166">
        <f t="shared" si="7"/>
        <v>0</v>
      </c>
      <c r="AJ56" s="98" t="str">
        <f t="shared" si="1"/>
        <v>NO CHANGE IN FAB</v>
      </c>
      <c r="AK56" s="88"/>
      <c r="AL56" s="93" t="s">
        <v>105</v>
      </c>
      <c r="AM56" s="94" t="s">
        <v>106</v>
      </c>
      <c r="AN56" s="94">
        <v>1</v>
      </c>
      <c r="AO56" s="95">
        <v>0</v>
      </c>
      <c r="AP56" s="175">
        <f>VLOOKUP($AL56,dbsaa1!$A$2:$AE$677,5,FALSE)</f>
        <v>7409525</v>
      </c>
      <c r="AQ56" s="176">
        <f>VLOOKUP($AL56,dbsad1!$A$2:$AE$677,23,FALSE)</f>
        <v>5106694</v>
      </c>
      <c r="AR56" s="101" t="str">
        <f t="shared" si="8"/>
        <v>HOLD HARMLESS</v>
      </c>
      <c r="AS56" s="175">
        <f>VLOOKUP($AL56,dcsaa1!$A$2:$AE$677,5,FALSE)</f>
        <v>7409525</v>
      </c>
      <c r="AT56" s="176">
        <f>VLOOKUP($AL56,dcsad1!$A$2:$AE$677,23,FALSE)</f>
        <v>5106694</v>
      </c>
      <c r="AU56" s="101" t="str">
        <f t="shared" si="9"/>
        <v>HOLD HARMLESS</v>
      </c>
      <c r="AV56" s="102" t="b">
        <f t="shared" si="10"/>
        <v>1</v>
      </c>
      <c r="AW56" s="176">
        <f t="shared" si="11"/>
        <v>0</v>
      </c>
      <c r="AX56" s="184">
        <f t="shared" si="12"/>
        <v>0</v>
      </c>
      <c r="AY56" s="29"/>
    </row>
    <row r="57" spans="1:51" x14ac:dyDescent="0.25">
      <c r="A57" s="29"/>
      <c r="B57" s="93" t="s">
        <v>107</v>
      </c>
      <c r="C57" s="94" t="s">
        <v>108</v>
      </c>
      <c r="D57" s="94">
        <v>1</v>
      </c>
      <c r="E57" s="95">
        <v>0</v>
      </c>
      <c r="F57" s="165">
        <f>VLOOKUP($B57,dbsaa1!$A$2:$AA$675,5,FALSE)</f>
        <v>11030615</v>
      </c>
      <c r="G57" s="165">
        <f>VLOOKUP($B57,dcsaa1!$A$2:$AA$675,5,FALSE)</f>
        <v>11010367</v>
      </c>
      <c r="H57" s="166">
        <f t="shared" si="2"/>
        <v>-20248</v>
      </c>
      <c r="I57" s="98" t="str">
        <f t="shared" si="0"/>
        <v>FA DECREASE</v>
      </c>
      <c r="J57" s="88"/>
      <c r="K57" s="93" t="s">
        <v>107</v>
      </c>
      <c r="L57" s="94" t="s">
        <v>108</v>
      </c>
      <c r="M57" s="94">
        <v>1</v>
      </c>
      <c r="N57" s="95">
        <v>0</v>
      </c>
      <c r="O57" s="96">
        <f>VLOOKUP($K57,dbsad1!$A$2:$AE$677,13,FALSE)</f>
        <v>956</v>
      </c>
      <c r="P57" s="96">
        <f>VLOOKUP($K57,dcsad1!$A$2:$AE$677,13,FALSE)</f>
        <v>955</v>
      </c>
      <c r="Q57" s="97">
        <f t="shared" si="3"/>
        <v>-1</v>
      </c>
      <c r="R57" s="98" t="str">
        <f t="shared" si="4"/>
        <v>SEL. TAFPU DECREASE</v>
      </c>
      <c r="S57" s="88"/>
      <c r="T57" s="93" t="s">
        <v>107</v>
      </c>
      <c r="U57" s="94" t="s">
        <v>108</v>
      </c>
      <c r="V57" s="94">
        <v>1</v>
      </c>
      <c r="W57" s="95">
        <v>0</v>
      </c>
      <c r="X57" s="99">
        <f>VLOOKUP($T57,dbsad1!$A$2:$AE$677,22,FALSE)</f>
        <v>11538.3</v>
      </c>
      <c r="Y57" s="99">
        <f>VLOOKUP($T57,dcsad1!$A$2:$AE$677,22,FALSE)</f>
        <v>11529.18</v>
      </c>
      <c r="Z57" s="100">
        <f t="shared" si="5"/>
        <v>-9.1199999999989814</v>
      </c>
      <c r="AA57" s="98" t="str">
        <f t="shared" si="6"/>
        <v>SEL. FA/PUPIL DECREASE</v>
      </c>
      <c r="AB57" s="88"/>
      <c r="AC57" s="93" t="s">
        <v>107</v>
      </c>
      <c r="AD57" s="94" t="s">
        <v>108</v>
      </c>
      <c r="AE57" s="94">
        <v>1</v>
      </c>
      <c r="AF57" s="95">
        <v>0</v>
      </c>
      <c r="AG57" s="165">
        <f>VLOOKUP($AC57,dbsad1!$A$2:$AE$677,24,FALSE)</f>
        <v>10349760</v>
      </c>
      <c r="AH57" s="165">
        <f>VLOOKUP($AC57,dcsad1!$A$2:$AE$677,24,FALSE)</f>
        <v>10349760</v>
      </c>
      <c r="AI57" s="166">
        <f t="shared" si="7"/>
        <v>0</v>
      </c>
      <c r="AJ57" s="98" t="str">
        <f t="shared" si="1"/>
        <v>NO CHANGE IN FAB</v>
      </c>
      <c r="AK57" s="88"/>
      <c r="AL57" s="93" t="s">
        <v>107</v>
      </c>
      <c r="AM57" s="94" t="s">
        <v>108</v>
      </c>
      <c r="AN57" s="94">
        <v>1</v>
      </c>
      <c r="AO57" s="95">
        <v>0</v>
      </c>
      <c r="AP57" s="175">
        <f>VLOOKUP($AL57,dbsaa1!$A$2:$AE$677,5,FALSE)</f>
        <v>11030615</v>
      </c>
      <c r="AQ57" s="176">
        <f>VLOOKUP($AL57,dbsad1!$A$2:$AE$677,23,FALSE)</f>
        <v>11030615</v>
      </c>
      <c r="AR57" s="101" t="str">
        <f t="shared" si="8"/>
        <v>ON FORMULA</v>
      </c>
      <c r="AS57" s="175">
        <f>VLOOKUP($AL57,dcsaa1!$A$2:$AE$677,5,FALSE)</f>
        <v>11010367</v>
      </c>
      <c r="AT57" s="176">
        <f>VLOOKUP($AL57,dcsad1!$A$2:$AE$677,23,FALSE)</f>
        <v>11010367</v>
      </c>
      <c r="AU57" s="101" t="str">
        <f t="shared" si="9"/>
        <v>ON FORMULA</v>
      </c>
      <c r="AV57" s="102" t="b">
        <f t="shared" si="10"/>
        <v>1</v>
      </c>
      <c r="AW57" s="176">
        <f t="shared" si="11"/>
        <v>-20248</v>
      </c>
      <c r="AX57" s="184">
        <f t="shared" si="12"/>
        <v>0</v>
      </c>
      <c r="AY57" s="29"/>
    </row>
    <row r="58" spans="1:51" ht="25" x14ac:dyDescent="0.25">
      <c r="A58" s="29"/>
      <c r="B58" s="93" t="s">
        <v>109</v>
      </c>
      <c r="C58" s="94" t="s">
        <v>110</v>
      </c>
      <c r="D58" s="94">
        <v>1</v>
      </c>
      <c r="E58" s="95">
        <v>0</v>
      </c>
      <c r="F58" s="165">
        <f>VLOOKUP($B58,dbsaa1!$A$2:$AA$675,5,FALSE)</f>
        <v>11357972</v>
      </c>
      <c r="G58" s="165">
        <f>VLOOKUP($B58,dcsaa1!$A$2:$AA$675,5,FALSE)</f>
        <v>11357972</v>
      </c>
      <c r="H58" s="166">
        <f t="shared" si="2"/>
        <v>0</v>
      </c>
      <c r="I58" s="98" t="str">
        <f t="shared" si="0"/>
        <v>NO CHANGE IN FA</v>
      </c>
      <c r="J58" s="88"/>
      <c r="K58" s="93" t="s">
        <v>109</v>
      </c>
      <c r="L58" s="94" t="s">
        <v>110</v>
      </c>
      <c r="M58" s="94">
        <v>1</v>
      </c>
      <c r="N58" s="95">
        <v>0</v>
      </c>
      <c r="O58" s="96">
        <f>VLOOKUP($K58,dbsad1!$A$2:$AE$677,13,FALSE)</f>
        <v>1052</v>
      </c>
      <c r="P58" s="96">
        <f>VLOOKUP($K58,dcsad1!$A$2:$AE$677,13,FALSE)</f>
        <v>1049</v>
      </c>
      <c r="Q58" s="97">
        <f t="shared" si="3"/>
        <v>-3</v>
      </c>
      <c r="R58" s="98" t="str">
        <f t="shared" si="4"/>
        <v>SEL. TAFPU DECREASE</v>
      </c>
      <c r="S58" s="88"/>
      <c r="T58" s="93" t="s">
        <v>109</v>
      </c>
      <c r="U58" s="94" t="s">
        <v>110</v>
      </c>
      <c r="V58" s="94">
        <v>1</v>
      </c>
      <c r="W58" s="95">
        <v>0</v>
      </c>
      <c r="X58" s="99">
        <f>VLOOKUP($T58,dbsad1!$A$2:$AE$677,22,FALSE)</f>
        <v>10332.92</v>
      </c>
      <c r="Y58" s="99">
        <f>VLOOKUP($T58,dcsad1!$A$2:$AE$677,22,FALSE)</f>
        <v>10327.200000000001</v>
      </c>
      <c r="Z58" s="100">
        <f t="shared" si="5"/>
        <v>-5.7199999999993452</v>
      </c>
      <c r="AA58" s="98" t="str">
        <f t="shared" si="6"/>
        <v>SEL. FA/PUPIL DECREASE</v>
      </c>
      <c r="AB58" s="88"/>
      <c r="AC58" s="93" t="s">
        <v>109</v>
      </c>
      <c r="AD58" s="94" t="s">
        <v>110</v>
      </c>
      <c r="AE58" s="94">
        <v>1</v>
      </c>
      <c r="AF58" s="95">
        <v>0</v>
      </c>
      <c r="AG58" s="165">
        <f>VLOOKUP($AC58,dbsad1!$A$2:$AE$677,24,FALSE)</f>
        <v>11135267</v>
      </c>
      <c r="AH58" s="165">
        <f>VLOOKUP($AC58,dcsad1!$A$2:$AE$677,24,FALSE)</f>
        <v>11135267</v>
      </c>
      <c r="AI58" s="166">
        <f t="shared" si="7"/>
        <v>0</v>
      </c>
      <c r="AJ58" s="98" t="str">
        <f t="shared" si="1"/>
        <v>NO CHANGE IN FAB</v>
      </c>
      <c r="AK58" s="88"/>
      <c r="AL58" s="93" t="s">
        <v>109</v>
      </c>
      <c r="AM58" s="94" t="s">
        <v>110</v>
      </c>
      <c r="AN58" s="94">
        <v>1</v>
      </c>
      <c r="AO58" s="95">
        <v>0</v>
      </c>
      <c r="AP58" s="175">
        <f>VLOOKUP($AL58,dbsaa1!$A$2:$AE$677,5,FALSE)</f>
        <v>11357972</v>
      </c>
      <c r="AQ58" s="176">
        <f>VLOOKUP($AL58,dbsad1!$A$2:$AE$677,23,FALSE)</f>
        <v>10870232</v>
      </c>
      <c r="AR58" s="101" t="str">
        <f t="shared" si="8"/>
        <v>HOLD HARMLESS</v>
      </c>
      <c r="AS58" s="175">
        <f>VLOOKUP($AL58,dcsaa1!$A$2:$AE$677,5,FALSE)</f>
        <v>11357972</v>
      </c>
      <c r="AT58" s="176">
        <f>VLOOKUP($AL58,dcsad1!$A$2:$AE$677,23,FALSE)</f>
        <v>10833233</v>
      </c>
      <c r="AU58" s="101" t="str">
        <f t="shared" si="9"/>
        <v>HOLD HARMLESS</v>
      </c>
      <c r="AV58" s="102" t="b">
        <f t="shared" si="10"/>
        <v>1</v>
      </c>
      <c r="AW58" s="176">
        <f t="shared" si="11"/>
        <v>0</v>
      </c>
      <c r="AX58" s="184">
        <f t="shared" si="12"/>
        <v>0</v>
      </c>
      <c r="AY58" s="29"/>
    </row>
    <row r="59" spans="1:51" ht="25" x14ac:dyDescent="0.25">
      <c r="A59" s="29"/>
      <c r="B59" s="93" t="s">
        <v>111</v>
      </c>
      <c r="C59" s="94" t="s">
        <v>112</v>
      </c>
      <c r="D59" s="94">
        <v>1</v>
      </c>
      <c r="E59" s="95">
        <v>0</v>
      </c>
      <c r="F59" s="165">
        <f>VLOOKUP($B59,dbsaa1!$A$2:$AA$675,5,FALSE)</f>
        <v>7971948</v>
      </c>
      <c r="G59" s="165">
        <f>VLOOKUP($B59,dcsaa1!$A$2:$AA$675,5,FALSE)</f>
        <v>7971948</v>
      </c>
      <c r="H59" s="166">
        <f t="shared" si="2"/>
        <v>0</v>
      </c>
      <c r="I59" s="98" t="str">
        <f t="shared" si="0"/>
        <v>NO CHANGE IN FA</v>
      </c>
      <c r="J59" s="88"/>
      <c r="K59" s="93" t="s">
        <v>111</v>
      </c>
      <c r="L59" s="94" t="s">
        <v>112</v>
      </c>
      <c r="M59" s="94">
        <v>1</v>
      </c>
      <c r="N59" s="95">
        <v>0</v>
      </c>
      <c r="O59" s="96">
        <f>VLOOKUP($K59,dbsad1!$A$2:$AE$677,13,FALSE)</f>
        <v>787</v>
      </c>
      <c r="P59" s="96">
        <f>VLOOKUP($K59,dcsad1!$A$2:$AE$677,13,FALSE)</f>
        <v>787</v>
      </c>
      <c r="Q59" s="97">
        <f t="shared" si="3"/>
        <v>0</v>
      </c>
      <c r="R59" s="98" t="str">
        <f t="shared" si="4"/>
        <v>NO CHANGE IN SEL. TAFPU</v>
      </c>
      <c r="S59" s="88"/>
      <c r="T59" s="93" t="s">
        <v>111</v>
      </c>
      <c r="U59" s="94" t="s">
        <v>112</v>
      </c>
      <c r="V59" s="94">
        <v>1</v>
      </c>
      <c r="W59" s="95">
        <v>0</v>
      </c>
      <c r="X59" s="99">
        <f>VLOOKUP($T59,dbsad1!$A$2:$AE$677,22,FALSE)</f>
        <v>7368.75</v>
      </c>
      <c r="Y59" s="99">
        <f>VLOOKUP($T59,dcsad1!$A$2:$AE$677,22,FALSE)</f>
        <v>7368.75</v>
      </c>
      <c r="Z59" s="100">
        <f t="shared" si="5"/>
        <v>0</v>
      </c>
      <c r="AA59" s="98" t="str">
        <f t="shared" si="6"/>
        <v>NO CHANGE IN SEL. FA/PUPIL</v>
      </c>
      <c r="AB59" s="88"/>
      <c r="AC59" s="93" t="s">
        <v>111</v>
      </c>
      <c r="AD59" s="94" t="s">
        <v>112</v>
      </c>
      <c r="AE59" s="94">
        <v>1</v>
      </c>
      <c r="AF59" s="95">
        <v>0</v>
      </c>
      <c r="AG59" s="165">
        <f>VLOOKUP($AC59,dbsad1!$A$2:$AE$677,24,FALSE)</f>
        <v>7815636</v>
      </c>
      <c r="AH59" s="165">
        <f>VLOOKUP($AC59,dcsad1!$A$2:$AE$677,24,FALSE)</f>
        <v>7815636</v>
      </c>
      <c r="AI59" s="166">
        <f t="shared" si="7"/>
        <v>0</v>
      </c>
      <c r="AJ59" s="98" t="str">
        <f t="shared" si="1"/>
        <v>NO CHANGE IN FAB</v>
      </c>
      <c r="AK59" s="88"/>
      <c r="AL59" s="93" t="s">
        <v>111</v>
      </c>
      <c r="AM59" s="94" t="s">
        <v>112</v>
      </c>
      <c r="AN59" s="94">
        <v>1</v>
      </c>
      <c r="AO59" s="95">
        <v>0</v>
      </c>
      <c r="AP59" s="175">
        <f>VLOOKUP($AL59,dbsaa1!$A$2:$AE$677,5,FALSE)</f>
        <v>7971948</v>
      </c>
      <c r="AQ59" s="176">
        <f>VLOOKUP($AL59,dbsad1!$A$2:$AE$677,23,FALSE)</f>
        <v>5799207</v>
      </c>
      <c r="AR59" s="101" t="str">
        <f t="shared" si="8"/>
        <v>HOLD HARMLESS</v>
      </c>
      <c r="AS59" s="175">
        <f>VLOOKUP($AL59,dcsaa1!$A$2:$AE$677,5,FALSE)</f>
        <v>7971948</v>
      </c>
      <c r="AT59" s="176">
        <f>VLOOKUP($AL59,dcsad1!$A$2:$AE$677,23,FALSE)</f>
        <v>5799207</v>
      </c>
      <c r="AU59" s="101" t="str">
        <f t="shared" si="9"/>
        <v>HOLD HARMLESS</v>
      </c>
      <c r="AV59" s="102" t="b">
        <f t="shared" si="10"/>
        <v>1</v>
      </c>
      <c r="AW59" s="176">
        <f t="shared" si="11"/>
        <v>0</v>
      </c>
      <c r="AX59" s="184">
        <f t="shared" si="12"/>
        <v>0</v>
      </c>
      <c r="AY59" s="29"/>
    </row>
    <row r="60" spans="1:51" ht="25" x14ac:dyDescent="0.25">
      <c r="A60" s="29"/>
      <c r="B60" s="93" t="s">
        <v>113</v>
      </c>
      <c r="C60" s="94" t="s">
        <v>114</v>
      </c>
      <c r="D60" s="94">
        <v>1</v>
      </c>
      <c r="E60" s="95">
        <v>0</v>
      </c>
      <c r="F60" s="165">
        <f>VLOOKUP($B60,dbsaa1!$A$2:$AA$675,5,FALSE)</f>
        <v>11519198</v>
      </c>
      <c r="G60" s="165">
        <f>VLOOKUP($B60,dcsaa1!$A$2:$AA$675,5,FALSE)</f>
        <v>11519198</v>
      </c>
      <c r="H60" s="166">
        <f t="shared" si="2"/>
        <v>0</v>
      </c>
      <c r="I60" s="98" t="str">
        <f t="shared" si="0"/>
        <v>NO CHANGE IN FA</v>
      </c>
      <c r="J60" s="88"/>
      <c r="K60" s="93" t="s">
        <v>113</v>
      </c>
      <c r="L60" s="94" t="s">
        <v>114</v>
      </c>
      <c r="M60" s="94">
        <v>1</v>
      </c>
      <c r="N60" s="95">
        <v>0</v>
      </c>
      <c r="O60" s="96">
        <f>VLOOKUP($K60,dbsad1!$A$2:$AE$677,13,FALSE)</f>
        <v>1476</v>
      </c>
      <c r="P60" s="96">
        <f>VLOOKUP($K60,dcsad1!$A$2:$AE$677,13,FALSE)</f>
        <v>1476</v>
      </c>
      <c r="Q60" s="97">
        <f t="shared" si="3"/>
        <v>0</v>
      </c>
      <c r="R60" s="98" t="str">
        <f t="shared" si="4"/>
        <v>NO CHANGE IN SEL. TAFPU</v>
      </c>
      <c r="S60" s="88"/>
      <c r="T60" s="93" t="s">
        <v>113</v>
      </c>
      <c r="U60" s="94" t="s">
        <v>114</v>
      </c>
      <c r="V60" s="94">
        <v>1</v>
      </c>
      <c r="W60" s="95">
        <v>0</v>
      </c>
      <c r="X60" s="99">
        <f>VLOOKUP($T60,dbsad1!$A$2:$AE$677,22,FALSE)</f>
        <v>7334.31</v>
      </c>
      <c r="Y60" s="99">
        <f>VLOOKUP($T60,dcsad1!$A$2:$AE$677,22,FALSE)</f>
        <v>7334.31</v>
      </c>
      <c r="Z60" s="100">
        <f t="shared" si="5"/>
        <v>0</v>
      </c>
      <c r="AA60" s="98" t="str">
        <f t="shared" si="6"/>
        <v>NO CHANGE IN SEL. FA/PUPIL</v>
      </c>
      <c r="AB60" s="88"/>
      <c r="AC60" s="93" t="s">
        <v>113</v>
      </c>
      <c r="AD60" s="94" t="s">
        <v>114</v>
      </c>
      <c r="AE60" s="94">
        <v>1</v>
      </c>
      <c r="AF60" s="95">
        <v>0</v>
      </c>
      <c r="AG60" s="165">
        <f>VLOOKUP($AC60,dbsad1!$A$2:$AE$677,24,FALSE)</f>
        <v>11293332</v>
      </c>
      <c r="AH60" s="165">
        <f>VLOOKUP($AC60,dcsad1!$A$2:$AE$677,24,FALSE)</f>
        <v>11293332</v>
      </c>
      <c r="AI60" s="166">
        <f t="shared" si="7"/>
        <v>0</v>
      </c>
      <c r="AJ60" s="98" t="str">
        <f t="shared" si="1"/>
        <v>NO CHANGE IN FAB</v>
      </c>
      <c r="AK60" s="88"/>
      <c r="AL60" s="93" t="s">
        <v>113</v>
      </c>
      <c r="AM60" s="94" t="s">
        <v>114</v>
      </c>
      <c r="AN60" s="94">
        <v>1</v>
      </c>
      <c r="AO60" s="95">
        <v>0</v>
      </c>
      <c r="AP60" s="175">
        <f>VLOOKUP($AL60,dbsaa1!$A$2:$AE$677,5,FALSE)</f>
        <v>11519198</v>
      </c>
      <c r="AQ60" s="176">
        <f>VLOOKUP($AL60,dbsad1!$A$2:$AE$677,23,FALSE)</f>
        <v>10825442</v>
      </c>
      <c r="AR60" s="101" t="str">
        <f t="shared" si="8"/>
        <v>HOLD HARMLESS</v>
      </c>
      <c r="AS60" s="175">
        <f>VLOOKUP($AL60,dcsaa1!$A$2:$AE$677,5,FALSE)</f>
        <v>11519198</v>
      </c>
      <c r="AT60" s="176">
        <f>VLOOKUP($AL60,dcsad1!$A$2:$AE$677,23,FALSE)</f>
        <v>10825442</v>
      </c>
      <c r="AU60" s="101" t="str">
        <f t="shared" si="9"/>
        <v>HOLD HARMLESS</v>
      </c>
      <c r="AV60" s="102" t="b">
        <f t="shared" si="10"/>
        <v>1</v>
      </c>
      <c r="AW60" s="176">
        <f t="shared" si="11"/>
        <v>0</v>
      </c>
      <c r="AX60" s="184">
        <f t="shared" si="12"/>
        <v>0</v>
      </c>
      <c r="AY60" s="29"/>
    </row>
    <row r="61" spans="1:51" ht="25" x14ac:dyDescent="0.25">
      <c r="A61" s="29"/>
      <c r="B61" s="93" t="s">
        <v>115</v>
      </c>
      <c r="C61" s="94" t="s">
        <v>116</v>
      </c>
      <c r="D61" s="94">
        <v>1</v>
      </c>
      <c r="E61" s="95">
        <v>0</v>
      </c>
      <c r="F61" s="165">
        <f>VLOOKUP($B61,dbsaa1!$A$2:$AA$675,5,FALSE)</f>
        <v>11071309</v>
      </c>
      <c r="G61" s="165">
        <f>VLOOKUP($B61,dcsaa1!$A$2:$AA$675,5,FALSE)</f>
        <v>11071309</v>
      </c>
      <c r="H61" s="166">
        <f t="shared" si="2"/>
        <v>0</v>
      </c>
      <c r="I61" s="98" t="str">
        <f t="shared" si="0"/>
        <v>NO CHANGE IN FA</v>
      </c>
      <c r="J61" s="88"/>
      <c r="K61" s="93" t="s">
        <v>115</v>
      </c>
      <c r="L61" s="94" t="s">
        <v>116</v>
      </c>
      <c r="M61" s="94">
        <v>1</v>
      </c>
      <c r="N61" s="95">
        <v>0</v>
      </c>
      <c r="O61" s="96">
        <f>VLOOKUP($K61,dbsad1!$A$2:$AE$677,13,FALSE)</f>
        <v>855</v>
      </c>
      <c r="P61" s="96">
        <f>VLOOKUP($K61,dcsad1!$A$2:$AE$677,13,FALSE)</f>
        <v>855</v>
      </c>
      <c r="Q61" s="97">
        <f t="shared" si="3"/>
        <v>0</v>
      </c>
      <c r="R61" s="98" t="str">
        <f t="shared" si="4"/>
        <v>NO CHANGE IN SEL. TAFPU</v>
      </c>
      <c r="S61" s="88"/>
      <c r="T61" s="93" t="s">
        <v>115</v>
      </c>
      <c r="U61" s="94" t="s">
        <v>116</v>
      </c>
      <c r="V61" s="94">
        <v>1</v>
      </c>
      <c r="W61" s="95">
        <v>0</v>
      </c>
      <c r="X61" s="99">
        <f>VLOOKUP($T61,dbsad1!$A$2:$AE$677,22,FALSE)</f>
        <v>12856.25</v>
      </c>
      <c r="Y61" s="99">
        <f>VLOOKUP($T61,dcsad1!$A$2:$AE$677,22,FALSE)</f>
        <v>12856.25</v>
      </c>
      <c r="Z61" s="100">
        <f t="shared" si="5"/>
        <v>0</v>
      </c>
      <c r="AA61" s="98" t="str">
        <f t="shared" si="6"/>
        <v>NO CHANGE IN SEL. FA/PUPIL</v>
      </c>
      <c r="AB61" s="88"/>
      <c r="AC61" s="93" t="s">
        <v>115</v>
      </c>
      <c r="AD61" s="94" t="s">
        <v>116</v>
      </c>
      <c r="AE61" s="94">
        <v>1</v>
      </c>
      <c r="AF61" s="95">
        <v>0</v>
      </c>
      <c r="AG61" s="165">
        <f>VLOOKUP($AC61,dbsad1!$A$2:$AE$677,24,FALSE)</f>
        <v>10854225</v>
      </c>
      <c r="AH61" s="165">
        <f>VLOOKUP($AC61,dcsad1!$A$2:$AE$677,24,FALSE)</f>
        <v>10854225</v>
      </c>
      <c r="AI61" s="166">
        <f t="shared" si="7"/>
        <v>0</v>
      </c>
      <c r="AJ61" s="98" t="str">
        <f t="shared" si="1"/>
        <v>NO CHANGE IN FAB</v>
      </c>
      <c r="AK61" s="88"/>
      <c r="AL61" s="93" t="s">
        <v>115</v>
      </c>
      <c r="AM61" s="94" t="s">
        <v>116</v>
      </c>
      <c r="AN61" s="94">
        <v>1</v>
      </c>
      <c r="AO61" s="95">
        <v>0</v>
      </c>
      <c r="AP61" s="175">
        <f>VLOOKUP($AL61,dbsaa1!$A$2:$AE$677,5,FALSE)</f>
        <v>11071309</v>
      </c>
      <c r="AQ61" s="176">
        <f>VLOOKUP($AL61,dbsad1!$A$2:$AE$677,23,FALSE)</f>
        <v>10992094</v>
      </c>
      <c r="AR61" s="101" t="str">
        <f t="shared" si="8"/>
        <v>HOLD HARMLESS</v>
      </c>
      <c r="AS61" s="175">
        <f>VLOOKUP($AL61,dcsaa1!$A$2:$AE$677,5,FALSE)</f>
        <v>11071309</v>
      </c>
      <c r="AT61" s="176">
        <f>VLOOKUP($AL61,dcsad1!$A$2:$AE$677,23,FALSE)</f>
        <v>10992094</v>
      </c>
      <c r="AU61" s="101" t="str">
        <f t="shared" si="9"/>
        <v>HOLD HARMLESS</v>
      </c>
      <c r="AV61" s="102" t="b">
        <f t="shared" si="10"/>
        <v>1</v>
      </c>
      <c r="AW61" s="176">
        <f t="shared" si="11"/>
        <v>0</v>
      </c>
      <c r="AX61" s="184">
        <f t="shared" si="12"/>
        <v>0</v>
      </c>
      <c r="AY61" s="29"/>
    </row>
    <row r="62" spans="1:51" ht="25" x14ac:dyDescent="0.25">
      <c r="A62" s="29"/>
      <c r="B62" s="93" t="s">
        <v>117</v>
      </c>
      <c r="C62" s="94" t="s">
        <v>118</v>
      </c>
      <c r="D62" s="94">
        <v>1</v>
      </c>
      <c r="E62" s="95">
        <v>0</v>
      </c>
      <c r="F62" s="165">
        <f>VLOOKUP($B62,dbsaa1!$A$2:$AA$675,5,FALSE)</f>
        <v>13348465</v>
      </c>
      <c r="G62" s="165">
        <f>VLOOKUP($B62,dcsaa1!$A$2:$AA$675,5,FALSE)</f>
        <v>13348465</v>
      </c>
      <c r="H62" s="166">
        <f t="shared" si="2"/>
        <v>0</v>
      </c>
      <c r="I62" s="98" t="str">
        <f t="shared" si="0"/>
        <v>NO CHANGE IN FA</v>
      </c>
      <c r="J62" s="88"/>
      <c r="K62" s="93" t="s">
        <v>117</v>
      </c>
      <c r="L62" s="94" t="s">
        <v>118</v>
      </c>
      <c r="M62" s="94">
        <v>1</v>
      </c>
      <c r="N62" s="95">
        <v>0</v>
      </c>
      <c r="O62" s="96">
        <f>VLOOKUP($K62,dbsad1!$A$2:$AE$677,13,FALSE)</f>
        <v>930</v>
      </c>
      <c r="P62" s="96">
        <f>VLOOKUP($K62,dcsad1!$A$2:$AE$677,13,FALSE)</f>
        <v>930</v>
      </c>
      <c r="Q62" s="97">
        <f t="shared" si="3"/>
        <v>0</v>
      </c>
      <c r="R62" s="98" t="str">
        <f t="shared" si="4"/>
        <v>NO CHANGE IN SEL. TAFPU</v>
      </c>
      <c r="S62" s="88"/>
      <c r="T62" s="93" t="s">
        <v>117</v>
      </c>
      <c r="U62" s="94" t="s">
        <v>118</v>
      </c>
      <c r="V62" s="94">
        <v>1</v>
      </c>
      <c r="W62" s="95">
        <v>0</v>
      </c>
      <c r="X62" s="99">
        <f>VLOOKUP($T62,dbsad1!$A$2:$AE$677,22,FALSE)</f>
        <v>14015.75</v>
      </c>
      <c r="Y62" s="99">
        <f>VLOOKUP($T62,dcsad1!$A$2:$AE$677,22,FALSE)</f>
        <v>14015.75</v>
      </c>
      <c r="Z62" s="100">
        <f t="shared" si="5"/>
        <v>0</v>
      </c>
      <c r="AA62" s="98" t="str">
        <f t="shared" si="6"/>
        <v>NO CHANGE IN SEL. FA/PUPIL</v>
      </c>
      <c r="AB62" s="88"/>
      <c r="AC62" s="93" t="s">
        <v>117</v>
      </c>
      <c r="AD62" s="94" t="s">
        <v>118</v>
      </c>
      <c r="AE62" s="94">
        <v>1</v>
      </c>
      <c r="AF62" s="95">
        <v>0</v>
      </c>
      <c r="AG62" s="165">
        <f>VLOOKUP($AC62,dbsad1!$A$2:$AE$677,24,FALSE)</f>
        <v>13086731</v>
      </c>
      <c r="AH62" s="165">
        <f>VLOOKUP($AC62,dcsad1!$A$2:$AE$677,24,FALSE)</f>
        <v>13086731</v>
      </c>
      <c r="AI62" s="166">
        <f t="shared" si="7"/>
        <v>0</v>
      </c>
      <c r="AJ62" s="98" t="str">
        <f t="shared" si="1"/>
        <v>NO CHANGE IN FAB</v>
      </c>
      <c r="AK62" s="88"/>
      <c r="AL62" s="93" t="s">
        <v>117</v>
      </c>
      <c r="AM62" s="94" t="s">
        <v>118</v>
      </c>
      <c r="AN62" s="94">
        <v>1</v>
      </c>
      <c r="AO62" s="95">
        <v>0</v>
      </c>
      <c r="AP62" s="175">
        <f>VLOOKUP($AL62,dbsaa1!$A$2:$AE$677,5,FALSE)</f>
        <v>13348465</v>
      </c>
      <c r="AQ62" s="176">
        <f>VLOOKUP($AL62,dbsad1!$A$2:$AE$677,23,FALSE)</f>
        <v>13034648</v>
      </c>
      <c r="AR62" s="101" t="str">
        <f t="shared" si="8"/>
        <v>HOLD HARMLESS</v>
      </c>
      <c r="AS62" s="175">
        <f>VLOOKUP($AL62,dcsaa1!$A$2:$AE$677,5,FALSE)</f>
        <v>13348465</v>
      </c>
      <c r="AT62" s="176">
        <f>VLOOKUP($AL62,dcsad1!$A$2:$AE$677,23,FALSE)</f>
        <v>13034648</v>
      </c>
      <c r="AU62" s="101" t="str">
        <f t="shared" si="9"/>
        <v>HOLD HARMLESS</v>
      </c>
      <c r="AV62" s="102" t="b">
        <f t="shared" si="10"/>
        <v>1</v>
      </c>
      <c r="AW62" s="176">
        <f t="shared" si="11"/>
        <v>0</v>
      </c>
      <c r="AX62" s="184">
        <f t="shared" si="12"/>
        <v>0</v>
      </c>
      <c r="AY62" s="29"/>
    </row>
    <row r="63" spans="1:51" ht="25" x14ac:dyDescent="0.25">
      <c r="A63" s="29"/>
      <c r="B63" s="93" t="s">
        <v>119</v>
      </c>
      <c r="C63" s="94" t="s">
        <v>120</v>
      </c>
      <c r="D63" s="94">
        <v>1</v>
      </c>
      <c r="E63" s="95">
        <v>0</v>
      </c>
      <c r="F63" s="165">
        <f>VLOOKUP($B63,dbsaa1!$A$2:$AA$675,5,FALSE)</f>
        <v>4897712</v>
      </c>
      <c r="G63" s="165">
        <f>VLOOKUP($B63,dcsaa1!$A$2:$AA$675,5,FALSE)</f>
        <v>4897712</v>
      </c>
      <c r="H63" s="166">
        <f t="shared" si="2"/>
        <v>0</v>
      </c>
      <c r="I63" s="98" t="str">
        <f t="shared" si="0"/>
        <v>NO CHANGE IN FA</v>
      </c>
      <c r="J63" s="88"/>
      <c r="K63" s="93" t="s">
        <v>119</v>
      </c>
      <c r="L63" s="94" t="s">
        <v>120</v>
      </c>
      <c r="M63" s="94">
        <v>1</v>
      </c>
      <c r="N63" s="95">
        <v>0</v>
      </c>
      <c r="O63" s="96">
        <f>VLOOKUP($K63,dbsad1!$A$2:$AE$677,13,FALSE)</f>
        <v>866</v>
      </c>
      <c r="P63" s="96">
        <f>VLOOKUP($K63,dcsad1!$A$2:$AE$677,13,FALSE)</f>
        <v>863</v>
      </c>
      <c r="Q63" s="97">
        <f t="shared" si="3"/>
        <v>-3</v>
      </c>
      <c r="R63" s="98" t="str">
        <f t="shared" si="4"/>
        <v>SEL. TAFPU DECREASE</v>
      </c>
      <c r="S63" s="88"/>
      <c r="T63" s="93" t="s">
        <v>119</v>
      </c>
      <c r="U63" s="94" t="s">
        <v>120</v>
      </c>
      <c r="V63" s="94">
        <v>1</v>
      </c>
      <c r="W63" s="95">
        <v>0</v>
      </c>
      <c r="X63" s="99">
        <f>VLOOKUP($T63,dbsad1!$A$2:$AE$677,22,FALSE)</f>
        <v>4122.13</v>
      </c>
      <c r="Y63" s="99">
        <f>VLOOKUP($T63,dcsad1!$A$2:$AE$677,22,FALSE)</f>
        <v>4119.82</v>
      </c>
      <c r="Z63" s="100">
        <f t="shared" si="5"/>
        <v>-2.3100000000004002</v>
      </c>
      <c r="AA63" s="98" t="str">
        <f t="shared" si="6"/>
        <v>SEL. FA/PUPIL DECREASE</v>
      </c>
      <c r="AB63" s="88"/>
      <c r="AC63" s="93" t="s">
        <v>119</v>
      </c>
      <c r="AD63" s="94" t="s">
        <v>120</v>
      </c>
      <c r="AE63" s="94">
        <v>1</v>
      </c>
      <c r="AF63" s="95">
        <v>0</v>
      </c>
      <c r="AG63" s="165">
        <f>VLOOKUP($AC63,dbsad1!$A$2:$AE$677,24,FALSE)</f>
        <v>4801679</v>
      </c>
      <c r="AH63" s="165">
        <f>VLOOKUP($AC63,dcsad1!$A$2:$AE$677,24,FALSE)</f>
        <v>4801679</v>
      </c>
      <c r="AI63" s="166">
        <f t="shared" si="7"/>
        <v>0</v>
      </c>
      <c r="AJ63" s="98" t="str">
        <f t="shared" si="1"/>
        <v>NO CHANGE IN FAB</v>
      </c>
      <c r="AK63" s="88"/>
      <c r="AL63" s="93" t="s">
        <v>119</v>
      </c>
      <c r="AM63" s="94" t="s">
        <v>120</v>
      </c>
      <c r="AN63" s="94">
        <v>1</v>
      </c>
      <c r="AO63" s="95">
        <v>0</v>
      </c>
      <c r="AP63" s="175">
        <f>VLOOKUP($AL63,dbsaa1!$A$2:$AE$677,5,FALSE)</f>
        <v>4897712</v>
      </c>
      <c r="AQ63" s="176">
        <f>VLOOKUP($AL63,dbsad1!$A$2:$AE$677,23,FALSE)</f>
        <v>3569765</v>
      </c>
      <c r="AR63" s="101" t="str">
        <f t="shared" si="8"/>
        <v>HOLD HARMLESS</v>
      </c>
      <c r="AS63" s="175">
        <f>VLOOKUP($AL63,dcsaa1!$A$2:$AE$677,5,FALSE)</f>
        <v>4897712</v>
      </c>
      <c r="AT63" s="176">
        <f>VLOOKUP($AL63,dcsad1!$A$2:$AE$677,23,FALSE)</f>
        <v>3555405</v>
      </c>
      <c r="AU63" s="101" t="str">
        <f t="shared" si="9"/>
        <v>HOLD HARMLESS</v>
      </c>
      <c r="AV63" s="102" t="b">
        <f t="shared" si="10"/>
        <v>1</v>
      </c>
      <c r="AW63" s="176">
        <f t="shared" si="11"/>
        <v>0</v>
      </c>
      <c r="AX63" s="184">
        <f t="shared" si="12"/>
        <v>0</v>
      </c>
      <c r="AY63" s="29"/>
    </row>
    <row r="64" spans="1:51" ht="25" x14ac:dyDescent="0.25">
      <c r="A64" s="29"/>
      <c r="B64" s="93" t="s">
        <v>121</v>
      </c>
      <c r="C64" s="94" t="s">
        <v>122</v>
      </c>
      <c r="D64" s="94">
        <v>1</v>
      </c>
      <c r="E64" s="95">
        <v>0</v>
      </c>
      <c r="F64" s="165">
        <f>VLOOKUP($B64,dbsaa1!$A$2:$AA$675,5,FALSE)</f>
        <v>9007604</v>
      </c>
      <c r="G64" s="165">
        <f>VLOOKUP($B64,dcsaa1!$A$2:$AA$675,5,FALSE)</f>
        <v>9007604</v>
      </c>
      <c r="H64" s="166">
        <f t="shared" si="2"/>
        <v>0</v>
      </c>
      <c r="I64" s="98" t="str">
        <f t="shared" si="0"/>
        <v>NO CHANGE IN FA</v>
      </c>
      <c r="J64" s="88"/>
      <c r="K64" s="93" t="s">
        <v>121</v>
      </c>
      <c r="L64" s="94" t="s">
        <v>122</v>
      </c>
      <c r="M64" s="94">
        <v>1</v>
      </c>
      <c r="N64" s="95">
        <v>0</v>
      </c>
      <c r="O64" s="96">
        <f>VLOOKUP($K64,dbsad1!$A$2:$AE$677,13,FALSE)</f>
        <v>577</v>
      </c>
      <c r="P64" s="96">
        <f>VLOOKUP($K64,dcsad1!$A$2:$AE$677,13,FALSE)</f>
        <v>577</v>
      </c>
      <c r="Q64" s="97">
        <f t="shared" si="3"/>
        <v>0</v>
      </c>
      <c r="R64" s="98" t="str">
        <f t="shared" si="4"/>
        <v>NO CHANGE IN SEL. TAFPU</v>
      </c>
      <c r="S64" s="88"/>
      <c r="T64" s="93" t="s">
        <v>121</v>
      </c>
      <c r="U64" s="94" t="s">
        <v>122</v>
      </c>
      <c r="V64" s="94">
        <v>1</v>
      </c>
      <c r="W64" s="95">
        <v>0</v>
      </c>
      <c r="X64" s="99">
        <f>VLOOKUP($T64,dbsad1!$A$2:$AE$677,22,FALSE)</f>
        <v>14438.4</v>
      </c>
      <c r="Y64" s="99">
        <f>VLOOKUP($T64,dcsad1!$A$2:$AE$677,22,FALSE)</f>
        <v>14453.4</v>
      </c>
      <c r="Z64" s="100">
        <f t="shared" si="5"/>
        <v>15</v>
      </c>
      <c r="AA64" s="98" t="str">
        <f t="shared" si="6"/>
        <v>SEL. FA/PUPIL INCREASE</v>
      </c>
      <c r="AB64" s="88"/>
      <c r="AC64" s="93" t="s">
        <v>121</v>
      </c>
      <c r="AD64" s="94" t="s">
        <v>122</v>
      </c>
      <c r="AE64" s="94">
        <v>1</v>
      </c>
      <c r="AF64" s="95">
        <v>0</v>
      </c>
      <c r="AG64" s="165">
        <f>VLOOKUP($AC64,dbsad1!$A$2:$AE$677,24,FALSE)</f>
        <v>8830985</v>
      </c>
      <c r="AH64" s="165">
        <f>VLOOKUP($AC64,dcsad1!$A$2:$AE$677,24,FALSE)</f>
        <v>8830985</v>
      </c>
      <c r="AI64" s="166">
        <f t="shared" si="7"/>
        <v>0</v>
      </c>
      <c r="AJ64" s="98" t="str">
        <f t="shared" si="1"/>
        <v>NO CHANGE IN FAB</v>
      </c>
      <c r="AK64" s="88"/>
      <c r="AL64" s="93" t="s">
        <v>121</v>
      </c>
      <c r="AM64" s="94" t="s">
        <v>122</v>
      </c>
      <c r="AN64" s="94">
        <v>1</v>
      </c>
      <c r="AO64" s="95">
        <v>0</v>
      </c>
      <c r="AP64" s="175">
        <f>VLOOKUP($AL64,dbsaa1!$A$2:$AE$677,5,FALSE)</f>
        <v>9007604</v>
      </c>
      <c r="AQ64" s="176">
        <f>VLOOKUP($AL64,dbsad1!$A$2:$AE$677,23,FALSE)</f>
        <v>8330957</v>
      </c>
      <c r="AR64" s="101" t="str">
        <f t="shared" si="8"/>
        <v>HOLD HARMLESS</v>
      </c>
      <c r="AS64" s="175">
        <f>VLOOKUP($AL64,dcsaa1!$A$2:$AE$677,5,FALSE)</f>
        <v>9007604</v>
      </c>
      <c r="AT64" s="176">
        <f>VLOOKUP($AL64,dcsad1!$A$2:$AE$677,23,FALSE)</f>
        <v>8339612</v>
      </c>
      <c r="AU64" s="101" t="str">
        <f t="shared" si="9"/>
        <v>HOLD HARMLESS</v>
      </c>
      <c r="AV64" s="102" t="b">
        <f t="shared" si="10"/>
        <v>1</v>
      </c>
      <c r="AW64" s="176">
        <f t="shared" si="11"/>
        <v>0</v>
      </c>
      <c r="AX64" s="184">
        <f t="shared" si="12"/>
        <v>0</v>
      </c>
      <c r="AY64" s="29"/>
    </row>
    <row r="65" spans="1:51" ht="25" x14ac:dyDescent="0.25">
      <c r="A65" s="29"/>
      <c r="B65" s="93" t="s">
        <v>123</v>
      </c>
      <c r="C65" s="94" t="s">
        <v>124</v>
      </c>
      <c r="D65" s="94">
        <v>1</v>
      </c>
      <c r="E65" s="95">
        <v>0</v>
      </c>
      <c r="F65" s="165">
        <f>VLOOKUP($B65,dbsaa1!$A$2:$AA$675,5,FALSE)</f>
        <v>4500276</v>
      </c>
      <c r="G65" s="165">
        <f>VLOOKUP($B65,dcsaa1!$A$2:$AA$675,5,FALSE)</f>
        <v>4500276</v>
      </c>
      <c r="H65" s="166">
        <f t="shared" si="2"/>
        <v>0</v>
      </c>
      <c r="I65" s="98" t="str">
        <f t="shared" si="0"/>
        <v>NO CHANGE IN FA</v>
      </c>
      <c r="J65" s="88"/>
      <c r="K65" s="93" t="s">
        <v>123</v>
      </c>
      <c r="L65" s="94" t="s">
        <v>124</v>
      </c>
      <c r="M65" s="94">
        <v>1</v>
      </c>
      <c r="N65" s="95">
        <v>0</v>
      </c>
      <c r="O65" s="96">
        <f>VLOOKUP($K65,dbsad1!$A$2:$AE$677,13,FALSE)</f>
        <v>414</v>
      </c>
      <c r="P65" s="96">
        <f>VLOOKUP($K65,dcsad1!$A$2:$AE$677,13,FALSE)</f>
        <v>414</v>
      </c>
      <c r="Q65" s="97">
        <f t="shared" si="3"/>
        <v>0</v>
      </c>
      <c r="R65" s="98" t="str">
        <f t="shared" si="4"/>
        <v>NO CHANGE IN SEL. TAFPU</v>
      </c>
      <c r="S65" s="88"/>
      <c r="T65" s="93" t="s">
        <v>123</v>
      </c>
      <c r="U65" s="94" t="s">
        <v>124</v>
      </c>
      <c r="V65" s="94">
        <v>1</v>
      </c>
      <c r="W65" s="95">
        <v>0</v>
      </c>
      <c r="X65" s="99">
        <f>VLOOKUP($T65,dbsad1!$A$2:$AE$677,22,FALSE)</f>
        <v>9228.01</v>
      </c>
      <c r="Y65" s="99">
        <f>VLOOKUP($T65,dcsad1!$A$2:$AE$677,22,FALSE)</f>
        <v>9228.01</v>
      </c>
      <c r="Z65" s="100">
        <f t="shared" si="5"/>
        <v>0</v>
      </c>
      <c r="AA65" s="98" t="str">
        <f t="shared" si="6"/>
        <v>NO CHANGE IN SEL. FA/PUPIL</v>
      </c>
      <c r="AB65" s="88"/>
      <c r="AC65" s="93" t="s">
        <v>123</v>
      </c>
      <c r="AD65" s="94" t="s">
        <v>124</v>
      </c>
      <c r="AE65" s="94">
        <v>1</v>
      </c>
      <c r="AF65" s="95">
        <v>0</v>
      </c>
      <c r="AG65" s="165">
        <f>VLOOKUP($AC65,dbsad1!$A$2:$AE$677,24,FALSE)</f>
        <v>4412036</v>
      </c>
      <c r="AH65" s="165">
        <f>VLOOKUP($AC65,dcsad1!$A$2:$AE$677,24,FALSE)</f>
        <v>4412036</v>
      </c>
      <c r="AI65" s="166">
        <f t="shared" si="7"/>
        <v>0</v>
      </c>
      <c r="AJ65" s="98" t="str">
        <f t="shared" si="1"/>
        <v>NO CHANGE IN FAB</v>
      </c>
      <c r="AK65" s="88"/>
      <c r="AL65" s="93" t="s">
        <v>123</v>
      </c>
      <c r="AM65" s="94" t="s">
        <v>124</v>
      </c>
      <c r="AN65" s="94">
        <v>1</v>
      </c>
      <c r="AO65" s="95">
        <v>0</v>
      </c>
      <c r="AP65" s="175">
        <f>VLOOKUP($AL65,dbsaa1!$A$2:$AE$677,5,FALSE)</f>
        <v>4500276</v>
      </c>
      <c r="AQ65" s="176">
        <f>VLOOKUP($AL65,dbsad1!$A$2:$AE$677,23,FALSE)</f>
        <v>3820397</v>
      </c>
      <c r="AR65" s="101" t="str">
        <f t="shared" si="8"/>
        <v>HOLD HARMLESS</v>
      </c>
      <c r="AS65" s="175">
        <f>VLOOKUP($AL65,dcsaa1!$A$2:$AE$677,5,FALSE)</f>
        <v>4500276</v>
      </c>
      <c r="AT65" s="176">
        <f>VLOOKUP($AL65,dcsad1!$A$2:$AE$677,23,FALSE)</f>
        <v>3820397</v>
      </c>
      <c r="AU65" s="101" t="str">
        <f t="shared" si="9"/>
        <v>HOLD HARMLESS</v>
      </c>
      <c r="AV65" s="102" t="b">
        <f t="shared" si="10"/>
        <v>1</v>
      </c>
      <c r="AW65" s="176">
        <f t="shared" si="11"/>
        <v>0</v>
      </c>
      <c r="AX65" s="184">
        <f t="shared" si="12"/>
        <v>0</v>
      </c>
      <c r="AY65" s="29"/>
    </row>
    <row r="66" spans="1:51" x14ac:dyDescent="0.25">
      <c r="A66" s="29"/>
      <c r="B66" s="93" t="s">
        <v>125</v>
      </c>
      <c r="C66" s="94" t="s">
        <v>126</v>
      </c>
      <c r="D66" s="94">
        <v>1</v>
      </c>
      <c r="E66" s="95">
        <v>0</v>
      </c>
      <c r="F66" s="165">
        <f>VLOOKUP($B66,dbsaa1!$A$2:$AA$675,5,FALSE)</f>
        <v>34987902</v>
      </c>
      <c r="G66" s="165">
        <f>VLOOKUP($B66,dcsaa1!$A$2:$AA$675,5,FALSE)</f>
        <v>35007440</v>
      </c>
      <c r="H66" s="166">
        <f t="shared" si="2"/>
        <v>19538</v>
      </c>
      <c r="I66" s="98" t="str">
        <f t="shared" si="0"/>
        <v>FA INCREASE</v>
      </c>
      <c r="J66" s="88"/>
      <c r="K66" s="93" t="s">
        <v>125</v>
      </c>
      <c r="L66" s="94" t="s">
        <v>126</v>
      </c>
      <c r="M66" s="94">
        <v>1</v>
      </c>
      <c r="N66" s="95">
        <v>0</v>
      </c>
      <c r="O66" s="96">
        <f>VLOOKUP($K66,dbsad1!$A$2:$AE$677,13,FALSE)</f>
        <v>2326</v>
      </c>
      <c r="P66" s="96">
        <f>VLOOKUP($K66,dcsad1!$A$2:$AE$677,13,FALSE)</f>
        <v>2326</v>
      </c>
      <c r="Q66" s="97">
        <f t="shared" si="3"/>
        <v>0</v>
      </c>
      <c r="R66" s="98" t="str">
        <f t="shared" si="4"/>
        <v>NO CHANGE IN SEL. TAFPU</v>
      </c>
      <c r="S66" s="88"/>
      <c r="T66" s="93" t="s">
        <v>125</v>
      </c>
      <c r="U66" s="94" t="s">
        <v>126</v>
      </c>
      <c r="V66" s="94">
        <v>1</v>
      </c>
      <c r="W66" s="95">
        <v>0</v>
      </c>
      <c r="X66" s="99">
        <f>VLOOKUP($T66,dbsad1!$A$2:$AE$677,22,FALSE)</f>
        <v>15042.09</v>
      </c>
      <c r="Y66" s="99">
        <f>VLOOKUP($T66,dcsad1!$A$2:$AE$677,22,FALSE)</f>
        <v>15050.49</v>
      </c>
      <c r="Z66" s="100">
        <f t="shared" si="5"/>
        <v>8.3999999999996362</v>
      </c>
      <c r="AA66" s="98" t="str">
        <f t="shared" si="6"/>
        <v>SEL. FA/PUPIL INCREASE</v>
      </c>
      <c r="AB66" s="88"/>
      <c r="AC66" s="93" t="s">
        <v>125</v>
      </c>
      <c r="AD66" s="94" t="s">
        <v>126</v>
      </c>
      <c r="AE66" s="94">
        <v>1</v>
      </c>
      <c r="AF66" s="95">
        <v>0</v>
      </c>
      <c r="AG66" s="165">
        <f>VLOOKUP($AC66,dbsad1!$A$2:$AE$677,24,FALSE)</f>
        <v>33545446</v>
      </c>
      <c r="AH66" s="165">
        <f>VLOOKUP($AC66,dcsad1!$A$2:$AE$677,24,FALSE)</f>
        <v>33545446</v>
      </c>
      <c r="AI66" s="166">
        <f t="shared" si="7"/>
        <v>0</v>
      </c>
      <c r="AJ66" s="98" t="str">
        <f t="shared" si="1"/>
        <v>NO CHANGE IN FAB</v>
      </c>
      <c r="AK66" s="88"/>
      <c r="AL66" s="93" t="s">
        <v>125</v>
      </c>
      <c r="AM66" s="94" t="s">
        <v>126</v>
      </c>
      <c r="AN66" s="94">
        <v>1</v>
      </c>
      <c r="AO66" s="95">
        <v>0</v>
      </c>
      <c r="AP66" s="175">
        <f>VLOOKUP($AL66,dbsaa1!$A$2:$AE$677,5,FALSE)</f>
        <v>34987902</v>
      </c>
      <c r="AQ66" s="176">
        <f>VLOOKUP($AL66,dbsad1!$A$2:$AE$677,23,FALSE)</f>
        <v>34987902</v>
      </c>
      <c r="AR66" s="101" t="str">
        <f t="shared" si="8"/>
        <v>ON FORMULA</v>
      </c>
      <c r="AS66" s="175">
        <f>VLOOKUP($AL66,dcsaa1!$A$2:$AE$677,5,FALSE)</f>
        <v>35007440</v>
      </c>
      <c r="AT66" s="176">
        <f>VLOOKUP($AL66,dcsad1!$A$2:$AE$677,23,FALSE)</f>
        <v>35007440</v>
      </c>
      <c r="AU66" s="101" t="str">
        <f t="shared" si="9"/>
        <v>ON FORMULA</v>
      </c>
      <c r="AV66" s="102" t="b">
        <f t="shared" si="10"/>
        <v>1</v>
      </c>
      <c r="AW66" s="176">
        <f t="shared" si="11"/>
        <v>19538</v>
      </c>
      <c r="AX66" s="184">
        <f t="shared" si="12"/>
        <v>0</v>
      </c>
      <c r="AY66" s="29"/>
    </row>
    <row r="67" spans="1:51" ht="25" x14ac:dyDescent="0.25">
      <c r="A67" s="29"/>
      <c r="B67" s="93" t="s">
        <v>127</v>
      </c>
      <c r="C67" s="94" t="s">
        <v>128</v>
      </c>
      <c r="D67" s="94">
        <v>1</v>
      </c>
      <c r="E67" s="95">
        <v>0</v>
      </c>
      <c r="F67" s="165">
        <f>VLOOKUP($B67,dbsaa1!$A$2:$AA$675,5,FALSE)</f>
        <v>4059003</v>
      </c>
      <c r="G67" s="165">
        <f>VLOOKUP($B67,dcsaa1!$A$2:$AA$675,5,FALSE)</f>
        <v>4059003</v>
      </c>
      <c r="H67" s="166">
        <f t="shared" si="2"/>
        <v>0</v>
      </c>
      <c r="I67" s="98" t="str">
        <f t="shared" si="0"/>
        <v>NO CHANGE IN FA</v>
      </c>
      <c r="J67" s="88"/>
      <c r="K67" s="93" t="s">
        <v>127</v>
      </c>
      <c r="L67" s="94" t="s">
        <v>128</v>
      </c>
      <c r="M67" s="94">
        <v>1</v>
      </c>
      <c r="N67" s="95">
        <v>0</v>
      </c>
      <c r="O67" s="96">
        <f>VLOOKUP($K67,dbsad1!$A$2:$AE$677,13,FALSE)</f>
        <v>684</v>
      </c>
      <c r="P67" s="96">
        <f>VLOOKUP($K67,dcsad1!$A$2:$AE$677,13,FALSE)</f>
        <v>684</v>
      </c>
      <c r="Q67" s="97">
        <f t="shared" si="3"/>
        <v>0</v>
      </c>
      <c r="R67" s="98" t="str">
        <f t="shared" si="4"/>
        <v>NO CHANGE IN SEL. TAFPU</v>
      </c>
      <c r="S67" s="88"/>
      <c r="T67" s="93" t="s">
        <v>127</v>
      </c>
      <c r="U67" s="94" t="s">
        <v>128</v>
      </c>
      <c r="V67" s="94">
        <v>1</v>
      </c>
      <c r="W67" s="95">
        <v>0</v>
      </c>
      <c r="X67" s="99">
        <f>VLOOKUP($T67,dbsad1!$A$2:$AE$677,22,FALSE)</f>
        <v>5739.83</v>
      </c>
      <c r="Y67" s="99">
        <f>VLOOKUP($T67,dcsad1!$A$2:$AE$677,22,FALSE)</f>
        <v>5739.83</v>
      </c>
      <c r="Z67" s="100">
        <f t="shared" si="5"/>
        <v>0</v>
      </c>
      <c r="AA67" s="98" t="str">
        <f t="shared" si="6"/>
        <v>NO CHANGE IN SEL. FA/PUPIL</v>
      </c>
      <c r="AB67" s="88"/>
      <c r="AC67" s="93" t="s">
        <v>127</v>
      </c>
      <c r="AD67" s="94" t="s">
        <v>128</v>
      </c>
      <c r="AE67" s="94">
        <v>1</v>
      </c>
      <c r="AF67" s="95">
        <v>0</v>
      </c>
      <c r="AG67" s="165">
        <f>VLOOKUP($AC67,dbsad1!$A$2:$AE$677,24,FALSE)</f>
        <v>3979415</v>
      </c>
      <c r="AH67" s="165">
        <f>VLOOKUP($AC67,dcsad1!$A$2:$AE$677,24,FALSE)</f>
        <v>3979415</v>
      </c>
      <c r="AI67" s="166">
        <f t="shared" si="7"/>
        <v>0</v>
      </c>
      <c r="AJ67" s="98" t="str">
        <f t="shared" si="1"/>
        <v>NO CHANGE IN FAB</v>
      </c>
      <c r="AK67" s="88"/>
      <c r="AL67" s="93" t="s">
        <v>127</v>
      </c>
      <c r="AM67" s="94" t="s">
        <v>128</v>
      </c>
      <c r="AN67" s="94">
        <v>1</v>
      </c>
      <c r="AO67" s="95">
        <v>0</v>
      </c>
      <c r="AP67" s="175">
        <f>VLOOKUP($AL67,dbsaa1!$A$2:$AE$677,5,FALSE)</f>
        <v>4059003</v>
      </c>
      <c r="AQ67" s="176">
        <f>VLOOKUP($AL67,dbsad1!$A$2:$AE$677,23,FALSE)</f>
        <v>3926044</v>
      </c>
      <c r="AR67" s="101" t="str">
        <f t="shared" si="8"/>
        <v>HOLD HARMLESS</v>
      </c>
      <c r="AS67" s="175">
        <f>VLOOKUP($AL67,dcsaa1!$A$2:$AE$677,5,FALSE)</f>
        <v>4059003</v>
      </c>
      <c r="AT67" s="176">
        <f>VLOOKUP($AL67,dcsad1!$A$2:$AE$677,23,FALSE)</f>
        <v>3926044</v>
      </c>
      <c r="AU67" s="101" t="str">
        <f t="shared" si="9"/>
        <v>HOLD HARMLESS</v>
      </c>
      <c r="AV67" s="102" t="b">
        <f t="shared" si="10"/>
        <v>1</v>
      </c>
      <c r="AW67" s="176">
        <f t="shared" si="11"/>
        <v>0</v>
      </c>
      <c r="AX67" s="184">
        <f t="shared" si="12"/>
        <v>0</v>
      </c>
      <c r="AY67" s="29"/>
    </row>
    <row r="68" spans="1:51" x14ac:dyDescent="0.25">
      <c r="A68" s="29"/>
      <c r="B68" s="93" t="s">
        <v>129</v>
      </c>
      <c r="C68" s="94" t="s">
        <v>130</v>
      </c>
      <c r="D68" s="94">
        <v>1</v>
      </c>
      <c r="E68" s="95">
        <v>0</v>
      </c>
      <c r="F68" s="165">
        <f>VLOOKUP($B68,dbsaa1!$A$2:$AA$675,5,FALSE)</f>
        <v>16766162</v>
      </c>
      <c r="G68" s="165">
        <f>VLOOKUP($B68,dcsaa1!$A$2:$AA$675,5,FALSE)</f>
        <v>16766162</v>
      </c>
      <c r="H68" s="166">
        <f t="shared" si="2"/>
        <v>0</v>
      </c>
      <c r="I68" s="98" t="str">
        <f t="shared" si="0"/>
        <v>NO CHANGE IN FA</v>
      </c>
      <c r="J68" s="88"/>
      <c r="K68" s="93" t="s">
        <v>129</v>
      </c>
      <c r="L68" s="94" t="s">
        <v>130</v>
      </c>
      <c r="M68" s="94">
        <v>1</v>
      </c>
      <c r="N68" s="95">
        <v>0</v>
      </c>
      <c r="O68" s="96">
        <f>VLOOKUP($K68,dbsad1!$A$2:$AE$677,13,FALSE)</f>
        <v>1273</v>
      </c>
      <c r="P68" s="96">
        <f>VLOOKUP($K68,dcsad1!$A$2:$AE$677,13,FALSE)</f>
        <v>1273</v>
      </c>
      <c r="Q68" s="97">
        <f t="shared" si="3"/>
        <v>0</v>
      </c>
      <c r="R68" s="98" t="str">
        <f t="shared" si="4"/>
        <v>NO CHANGE IN SEL. TAFPU</v>
      </c>
      <c r="S68" s="88"/>
      <c r="T68" s="93" t="s">
        <v>129</v>
      </c>
      <c r="U68" s="94" t="s">
        <v>130</v>
      </c>
      <c r="V68" s="94">
        <v>1</v>
      </c>
      <c r="W68" s="95">
        <v>0</v>
      </c>
      <c r="X68" s="99">
        <f>VLOOKUP($T68,dbsad1!$A$2:$AE$677,22,FALSE)</f>
        <v>13170.59</v>
      </c>
      <c r="Y68" s="99">
        <f>VLOOKUP($T68,dcsad1!$A$2:$AE$677,22,FALSE)</f>
        <v>13170.59</v>
      </c>
      <c r="Z68" s="100">
        <f t="shared" si="5"/>
        <v>0</v>
      </c>
      <c r="AA68" s="98" t="str">
        <f t="shared" si="6"/>
        <v>NO CHANGE IN SEL. FA/PUPIL</v>
      </c>
      <c r="AB68" s="88"/>
      <c r="AC68" s="93" t="s">
        <v>129</v>
      </c>
      <c r="AD68" s="94" t="s">
        <v>130</v>
      </c>
      <c r="AE68" s="94">
        <v>1</v>
      </c>
      <c r="AF68" s="95">
        <v>0</v>
      </c>
      <c r="AG68" s="165">
        <f>VLOOKUP($AC68,dbsad1!$A$2:$AE$677,24,FALSE)</f>
        <v>16182721</v>
      </c>
      <c r="AH68" s="165">
        <f>VLOOKUP($AC68,dcsad1!$A$2:$AE$677,24,FALSE)</f>
        <v>16182721</v>
      </c>
      <c r="AI68" s="166">
        <f t="shared" si="7"/>
        <v>0</v>
      </c>
      <c r="AJ68" s="98" t="str">
        <f t="shared" si="1"/>
        <v>NO CHANGE IN FAB</v>
      </c>
      <c r="AK68" s="88"/>
      <c r="AL68" s="93" t="s">
        <v>129</v>
      </c>
      <c r="AM68" s="94" t="s">
        <v>130</v>
      </c>
      <c r="AN68" s="94">
        <v>1</v>
      </c>
      <c r="AO68" s="95">
        <v>0</v>
      </c>
      <c r="AP68" s="175">
        <f>VLOOKUP($AL68,dbsaa1!$A$2:$AE$677,5,FALSE)</f>
        <v>16766162</v>
      </c>
      <c r="AQ68" s="176">
        <f>VLOOKUP($AL68,dbsad1!$A$2:$AE$677,23,FALSE)</f>
        <v>16766162</v>
      </c>
      <c r="AR68" s="101" t="str">
        <f t="shared" si="8"/>
        <v>ON FORMULA</v>
      </c>
      <c r="AS68" s="175">
        <f>VLOOKUP($AL68,dcsaa1!$A$2:$AE$677,5,FALSE)</f>
        <v>16766162</v>
      </c>
      <c r="AT68" s="176">
        <f>VLOOKUP($AL68,dcsad1!$A$2:$AE$677,23,FALSE)</f>
        <v>16766162</v>
      </c>
      <c r="AU68" s="101" t="str">
        <f t="shared" si="9"/>
        <v>ON FORMULA</v>
      </c>
      <c r="AV68" s="102" t="b">
        <f t="shared" si="10"/>
        <v>1</v>
      </c>
      <c r="AW68" s="176">
        <f t="shared" si="11"/>
        <v>0</v>
      </c>
      <c r="AX68" s="184">
        <f t="shared" si="12"/>
        <v>0</v>
      </c>
      <c r="AY68" s="29"/>
    </row>
    <row r="69" spans="1:51" ht="25" x14ac:dyDescent="0.25">
      <c r="A69" s="29"/>
      <c r="B69" s="93" t="s">
        <v>131</v>
      </c>
      <c r="C69" s="94" t="s">
        <v>132</v>
      </c>
      <c r="D69" s="94">
        <v>1</v>
      </c>
      <c r="E69" s="95">
        <v>0</v>
      </c>
      <c r="F69" s="165">
        <f>VLOOKUP($B69,dbsaa1!$A$2:$AA$675,5,FALSE)</f>
        <v>14246299</v>
      </c>
      <c r="G69" s="165">
        <f>VLOOKUP($B69,dcsaa1!$A$2:$AA$675,5,FALSE)</f>
        <v>14246299</v>
      </c>
      <c r="H69" s="166">
        <f t="shared" si="2"/>
        <v>0</v>
      </c>
      <c r="I69" s="98" t="str">
        <f t="shared" ref="I69:I132" si="13">IF(H69&lt;&gt;0,IF(H69&gt;0,"FA INCREASE","FA DECREASE"),"NO CHANGE IN FA")</f>
        <v>NO CHANGE IN FA</v>
      </c>
      <c r="J69" s="88"/>
      <c r="K69" s="93" t="s">
        <v>131</v>
      </c>
      <c r="L69" s="94" t="s">
        <v>132</v>
      </c>
      <c r="M69" s="94">
        <v>1</v>
      </c>
      <c r="N69" s="95">
        <v>0</v>
      </c>
      <c r="O69" s="96">
        <f>VLOOKUP($K69,dbsad1!$A$2:$AE$677,13,FALSE)</f>
        <v>1157</v>
      </c>
      <c r="P69" s="96">
        <f>VLOOKUP($K69,dcsad1!$A$2:$AE$677,13,FALSE)</f>
        <v>1157</v>
      </c>
      <c r="Q69" s="97">
        <f t="shared" si="3"/>
        <v>0</v>
      </c>
      <c r="R69" s="98" t="str">
        <f t="shared" si="4"/>
        <v>NO CHANGE IN SEL. TAFPU</v>
      </c>
      <c r="S69" s="88"/>
      <c r="T69" s="93" t="s">
        <v>131</v>
      </c>
      <c r="U69" s="94" t="s">
        <v>132</v>
      </c>
      <c r="V69" s="94">
        <v>1</v>
      </c>
      <c r="W69" s="95">
        <v>0</v>
      </c>
      <c r="X69" s="99">
        <f>VLOOKUP($T69,dbsad1!$A$2:$AE$677,22,FALSE)</f>
        <v>11759.47</v>
      </c>
      <c r="Y69" s="99">
        <f>VLOOKUP($T69,dcsad1!$A$2:$AE$677,22,FALSE)</f>
        <v>11759.47</v>
      </c>
      <c r="Z69" s="100">
        <f t="shared" si="5"/>
        <v>0</v>
      </c>
      <c r="AA69" s="98" t="str">
        <f t="shared" si="6"/>
        <v>NO CHANGE IN SEL. FA/PUPIL</v>
      </c>
      <c r="AB69" s="88"/>
      <c r="AC69" s="93" t="s">
        <v>131</v>
      </c>
      <c r="AD69" s="94" t="s">
        <v>132</v>
      </c>
      <c r="AE69" s="94">
        <v>1</v>
      </c>
      <c r="AF69" s="95">
        <v>0</v>
      </c>
      <c r="AG69" s="165">
        <f>VLOOKUP($AC69,dbsad1!$A$2:$AE$677,24,FALSE)</f>
        <v>13966960</v>
      </c>
      <c r="AH69" s="165">
        <f>VLOOKUP($AC69,dcsad1!$A$2:$AE$677,24,FALSE)</f>
        <v>13966960</v>
      </c>
      <c r="AI69" s="166">
        <f t="shared" si="7"/>
        <v>0</v>
      </c>
      <c r="AJ69" s="98" t="str">
        <f t="shared" ref="AJ69:AJ132" si="14">IF(AI69&lt;&gt;0,IF(AI69&gt;0,"FAB INCREASE","FAB DECREASE"),"NO CHANGE IN FAB")</f>
        <v>NO CHANGE IN FAB</v>
      </c>
      <c r="AK69" s="88"/>
      <c r="AL69" s="93" t="s">
        <v>131</v>
      </c>
      <c r="AM69" s="94" t="s">
        <v>132</v>
      </c>
      <c r="AN69" s="94">
        <v>1</v>
      </c>
      <c r="AO69" s="95">
        <v>0</v>
      </c>
      <c r="AP69" s="175">
        <f>VLOOKUP($AL69,dbsaa1!$A$2:$AE$677,5,FALSE)</f>
        <v>14246299</v>
      </c>
      <c r="AQ69" s="176">
        <f>VLOOKUP($AL69,dbsad1!$A$2:$AE$677,23,FALSE)</f>
        <v>13605707</v>
      </c>
      <c r="AR69" s="101" t="str">
        <f t="shared" si="8"/>
        <v>HOLD HARMLESS</v>
      </c>
      <c r="AS69" s="175">
        <f>VLOOKUP($AL69,dcsaa1!$A$2:$AE$677,5,FALSE)</f>
        <v>14246299</v>
      </c>
      <c r="AT69" s="176">
        <f>VLOOKUP($AL69,dcsad1!$A$2:$AE$677,23,FALSE)</f>
        <v>13605707</v>
      </c>
      <c r="AU69" s="101" t="str">
        <f t="shared" si="9"/>
        <v>HOLD HARMLESS</v>
      </c>
      <c r="AV69" s="102" t="b">
        <f t="shared" si="10"/>
        <v>1</v>
      </c>
      <c r="AW69" s="176">
        <f t="shared" si="11"/>
        <v>0</v>
      </c>
      <c r="AX69" s="184">
        <f t="shared" si="12"/>
        <v>0</v>
      </c>
      <c r="AY69" s="29"/>
    </row>
    <row r="70" spans="1:51" ht="25" x14ac:dyDescent="0.25">
      <c r="A70" s="29"/>
      <c r="B70" s="93" t="s">
        <v>133</v>
      </c>
      <c r="C70" s="94" t="s">
        <v>134</v>
      </c>
      <c r="D70" s="94">
        <v>1</v>
      </c>
      <c r="E70" s="95">
        <v>0</v>
      </c>
      <c r="F70" s="165">
        <f>VLOOKUP($B70,dbsaa1!$A$2:$AA$675,5,FALSE)</f>
        <v>5639575</v>
      </c>
      <c r="G70" s="165">
        <f>VLOOKUP($B70,dcsaa1!$A$2:$AA$675,5,FALSE)</f>
        <v>5639575</v>
      </c>
      <c r="H70" s="166">
        <f t="shared" ref="H70:H133" si="15">G70-F70</f>
        <v>0</v>
      </c>
      <c r="I70" s="98" t="str">
        <f t="shared" si="13"/>
        <v>NO CHANGE IN FA</v>
      </c>
      <c r="J70" s="88"/>
      <c r="K70" s="93" t="s">
        <v>133</v>
      </c>
      <c r="L70" s="94" t="s">
        <v>134</v>
      </c>
      <c r="M70" s="94">
        <v>1</v>
      </c>
      <c r="N70" s="95">
        <v>0</v>
      </c>
      <c r="O70" s="96">
        <f>VLOOKUP($K70,dbsad1!$A$2:$AE$677,13,FALSE)</f>
        <v>489</v>
      </c>
      <c r="P70" s="96">
        <f>VLOOKUP($K70,dcsad1!$A$2:$AE$677,13,FALSE)</f>
        <v>489</v>
      </c>
      <c r="Q70" s="97">
        <f t="shared" ref="Q70:Q133" si="16">P70-O70</f>
        <v>0</v>
      </c>
      <c r="R70" s="98" t="str">
        <f t="shared" ref="R70:R133" si="17">IF(Q70&lt;&gt;0,IF(Q70&gt;0,"SEL. TAFPU INCREASE","SEL. TAFPU DECREASE"),"NO CHANGE IN SEL. TAFPU")</f>
        <v>NO CHANGE IN SEL. TAFPU</v>
      </c>
      <c r="S70" s="88"/>
      <c r="T70" s="93" t="s">
        <v>133</v>
      </c>
      <c r="U70" s="94" t="s">
        <v>134</v>
      </c>
      <c r="V70" s="94">
        <v>1</v>
      </c>
      <c r="W70" s="95">
        <v>0</v>
      </c>
      <c r="X70" s="99">
        <f>VLOOKUP($T70,dbsad1!$A$2:$AE$677,22,FALSE)</f>
        <v>10585.73</v>
      </c>
      <c r="Y70" s="99">
        <f>VLOOKUP($T70,dcsad1!$A$2:$AE$677,22,FALSE)</f>
        <v>10585.73</v>
      </c>
      <c r="Z70" s="100">
        <f t="shared" ref="Z70:Z133" si="18">Y70-X70</f>
        <v>0</v>
      </c>
      <c r="AA70" s="98" t="str">
        <f t="shared" ref="AA70:AA133" si="19">IF(Z70&lt;&gt;0,IF(Z70&gt;0,"SEL. FA/PUPIL INCREASE","SEL. FA/PUPIL DECREASE"),"NO CHANGE IN SEL. FA/PUPIL")</f>
        <v>NO CHANGE IN SEL. FA/PUPIL</v>
      </c>
      <c r="AB70" s="88"/>
      <c r="AC70" s="93" t="s">
        <v>133</v>
      </c>
      <c r="AD70" s="94" t="s">
        <v>134</v>
      </c>
      <c r="AE70" s="94">
        <v>1</v>
      </c>
      <c r="AF70" s="95">
        <v>0</v>
      </c>
      <c r="AG70" s="165">
        <f>VLOOKUP($AC70,dbsad1!$A$2:$AE$677,24,FALSE)</f>
        <v>5528996</v>
      </c>
      <c r="AH70" s="165">
        <f>VLOOKUP($AC70,dcsad1!$A$2:$AE$677,24,FALSE)</f>
        <v>5528996</v>
      </c>
      <c r="AI70" s="166">
        <f t="shared" ref="AI70:AI133" si="20">AH70-AG70</f>
        <v>0</v>
      </c>
      <c r="AJ70" s="98" t="str">
        <f t="shared" si="14"/>
        <v>NO CHANGE IN FAB</v>
      </c>
      <c r="AK70" s="88"/>
      <c r="AL70" s="93" t="s">
        <v>133</v>
      </c>
      <c r="AM70" s="94" t="s">
        <v>134</v>
      </c>
      <c r="AN70" s="94">
        <v>1</v>
      </c>
      <c r="AO70" s="95">
        <v>0</v>
      </c>
      <c r="AP70" s="175">
        <f>VLOOKUP($AL70,dbsaa1!$A$2:$AE$677,5,FALSE)</f>
        <v>5639575</v>
      </c>
      <c r="AQ70" s="176">
        <f>VLOOKUP($AL70,dbsad1!$A$2:$AE$677,23,FALSE)</f>
        <v>5176422</v>
      </c>
      <c r="AR70" s="101" t="str">
        <f t="shared" ref="AR70:AR133" si="21">IF(AP70=AQ70,"ON FORMULA","HOLD HARMLESS")</f>
        <v>HOLD HARMLESS</v>
      </c>
      <c r="AS70" s="175">
        <f>VLOOKUP($AL70,dcsaa1!$A$2:$AE$677,5,FALSE)</f>
        <v>5639575</v>
      </c>
      <c r="AT70" s="176">
        <f>VLOOKUP($AL70,dcsad1!$A$2:$AE$677,23,FALSE)</f>
        <v>5176422</v>
      </c>
      <c r="AU70" s="101" t="str">
        <f t="shared" ref="AU70:AU133" si="22">IF(AS70=AT70,"ON FORMULA","HOLD HARMLESS")</f>
        <v>HOLD HARMLESS</v>
      </c>
      <c r="AV70" s="102" t="b">
        <f t="shared" ref="AV70:AV133" si="23">EXACT(AR70,AU70)</f>
        <v>1</v>
      </c>
      <c r="AW70" s="176">
        <f t="shared" ref="AW70:AW133" si="24">IF(AU70="HOLD HARMLESS",0,ROUND((P70*Y70)-(O70*X70),0))</f>
        <v>0</v>
      </c>
      <c r="AX70" s="184">
        <f t="shared" ref="AX70:AX133" si="25">H70-AW70</f>
        <v>0</v>
      </c>
      <c r="AY70" s="29"/>
    </row>
    <row r="71" spans="1:51" ht="25" x14ac:dyDescent="0.25">
      <c r="A71" s="29"/>
      <c r="B71" s="93" t="s">
        <v>135</v>
      </c>
      <c r="C71" s="94" t="s">
        <v>136</v>
      </c>
      <c r="D71" s="94">
        <v>1</v>
      </c>
      <c r="E71" s="95">
        <v>0</v>
      </c>
      <c r="F71" s="165">
        <f>VLOOKUP($B71,dbsaa1!$A$2:$AA$675,5,FALSE)</f>
        <v>7303520</v>
      </c>
      <c r="G71" s="165">
        <f>VLOOKUP($B71,dcsaa1!$A$2:$AA$675,5,FALSE)</f>
        <v>7303520</v>
      </c>
      <c r="H71" s="166">
        <f t="shared" si="15"/>
        <v>0</v>
      </c>
      <c r="I71" s="98" t="str">
        <f t="shared" si="13"/>
        <v>NO CHANGE IN FA</v>
      </c>
      <c r="J71" s="88"/>
      <c r="K71" s="93" t="s">
        <v>135</v>
      </c>
      <c r="L71" s="94" t="s">
        <v>136</v>
      </c>
      <c r="M71" s="94">
        <v>1</v>
      </c>
      <c r="N71" s="95">
        <v>0</v>
      </c>
      <c r="O71" s="96">
        <f>VLOOKUP($K71,dbsad1!$A$2:$AE$677,13,FALSE)</f>
        <v>490</v>
      </c>
      <c r="P71" s="96">
        <f>VLOOKUP($K71,dcsad1!$A$2:$AE$677,13,FALSE)</f>
        <v>490</v>
      </c>
      <c r="Q71" s="97">
        <f t="shared" si="16"/>
        <v>0</v>
      </c>
      <c r="R71" s="98" t="str">
        <f t="shared" si="17"/>
        <v>NO CHANGE IN SEL. TAFPU</v>
      </c>
      <c r="S71" s="88"/>
      <c r="T71" s="93" t="s">
        <v>135</v>
      </c>
      <c r="U71" s="94" t="s">
        <v>136</v>
      </c>
      <c r="V71" s="94">
        <v>1</v>
      </c>
      <c r="W71" s="95">
        <v>0</v>
      </c>
      <c r="X71" s="99">
        <f>VLOOKUP($T71,dbsad1!$A$2:$AE$677,22,FALSE)</f>
        <v>12039.09</v>
      </c>
      <c r="Y71" s="99">
        <f>VLOOKUP($T71,dcsad1!$A$2:$AE$677,22,FALSE)</f>
        <v>12039.09</v>
      </c>
      <c r="Z71" s="100">
        <f t="shared" si="18"/>
        <v>0</v>
      </c>
      <c r="AA71" s="98" t="str">
        <f t="shared" si="19"/>
        <v>NO CHANGE IN SEL. FA/PUPIL</v>
      </c>
      <c r="AB71" s="88"/>
      <c r="AC71" s="93" t="s">
        <v>135</v>
      </c>
      <c r="AD71" s="94" t="s">
        <v>136</v>
      </c>
      <c r="AE71" s="94">
        <v>1</v>
      </c>
      <c r="AF71" s="95">
        <v>0</v>
      </c>
      <c r="AG71" s="165">
        <f>VLOOKUP($AC71,dbsad1!$A$2:$AE$677,24,FALSE)</f>
        <v>7160314</v>
      </c>
      <c r="AH71" s="165">
        <f>VLOOKUP($AC71,dcsad1!$A$2:$AE$677,24,FALSE)</f>
        <v>7160314</v>
      </c>
      <c r="AI71" s="166">
        <f t="shared" si="20"/>
        <v>0</v>
      </c>
      <c r="AJ71" s="98" t="str">
        <f t="shared" si="14"/>
        <v>NO CHANGE IN FAB</v>
      </c>
      <c r="AK71" s="88"/>
      <c r="AL71" s="93" t="s">
        <v>135</v>
      </c>
      <c r="AM71" s="94" t="s">
        <v>136</v>
      </c>
      <c r="AN71" s="94">
        <v>1</v>
      </c>
      <c r="AO71" s="95">
        <v>0</v>
      </c>
      <c r="AP71" s="175">
        <f>VLOOKUP($AL71,dbsaa1!$A$2:$AE$677,5,FALSE)</f>
        <v>7303520</v>
      </c>
      <c r="AQ71" s="176">
        <f>VLOOKUP($AL71,dbsad1!$A$2:$AE$677,23,FALSE)</f>
        <v>5899155</v>
      </c>
      <c r="AR71" s="101" t="str">
        <f t="shared" si="21"/>
        <v>HOLD HARMLESS</v>
      </c>
      <c r="AS71" s="175">
        <f>VLOOKUP($AL71,dcsaa1!$A$2:$AE$677,5,FALSE)</f>
        <v>7303520</v>
      </c>
      <c r="AT71" s="176">
        <f>VLOOKUP($AL71,dcsad1!$A$2:$AE$677,23,FALSE)</f>
        <v>5899155</v>
      </c>
      <c r="AU71" s="101" t="str">
        <f t="shared" si="22"/>
        <v>HOLD HARMLESS</v>
      </c>
      <c r="AV71" s="102" t="b">
        <f t="shared" si="23"/>
        <v>1</v>
      </c>
      <c r="AW71" s="176">
        <f t="shared" si="24"/>
        <v>0</v>
      </c>
      <c r="AX71" s="184">
        <f t="shared" si="25"/>
        <v>0</v>
      </c>
      <c r="AY71" s="29"/>
    </row>
    <row r="72" spans="1:51" x14ac:dyDescent="0.25">
      <c r="A72" s="29"/>
      <c r="B72" s="93" t="s">
        <v>137</v>
      </c>
      <c r="C72" s="94" t="s">
        <v>138</v>
      </c>
      <c r="D72" s="94">
        <v>1</v>
      </c>
      <c r="E72" s="95">
        <v>0</v>
      </c>
      <c r="F72" s="165">
        <f>VLOOKUP($B72,dbsaa1!$A$2:$AA$675,5,FALSE)</f>
        <v>75830684</v>
      </c>
      <c r="G72" s="165">
        <f>VLOOKUP($B72,dcsaa1!$A$2:$AA$675,5,FALSE)</f>
        <v>75830684</v>
      </c>
      <c r="H72" s="166">
        <f t="shared" si="15"/>
        <v>0</v>
      </c>
      <c r="I72" s="98" t="str">
        <f t="shared" si="13"/>
        <v>NO CHANGE IN FA</v>
      </c>
      <c r="J72" s="88"/>
      <c r="K72" s="93" t="s">
        <v>137</v>
      </c>
      <c r="L72" s="94" t="s">
        <v>138</v>
      </c>
      <c r="M72" s="94">
        <v>1</v>
      </c>
      <c r="N72" s="95">
        <v>0</v>
      </c>
      <c r="O72" s="96">
        <f>VLOOKUP($K72,dbsad1!$A$2:$AE$677,13,FALSE)</f>
        <v>5061</v>
      </c>
      <c r="P72" s="96">
        <f>VLOOKUP($K72,dcsad1!$A$2:$AE$677,13,FALSE)</f>
        <v>5061</v>
      </c>
      <c r="Q72" s="97">
        <f t="shared" si="16"/>
        <v>0</v>
      </c>
      <c r="R72" s="98" t="str">
        <f t="shared" si="17"/>
        <v>NO CHANGE IN SEL. TAFPU</v>
      </c>
      <c r="S72" s="88"/>
      <c r="T72" s="93" t="s">
        <v>137</v>
      </c>
      <c r="U72" s="94" t="s">
        <v>138</v>
      </c>
      <c r="V72" s="94">
        <v>1</v>
      </c>
      <c r="W72" s="95">
        <v>0</v>
      </c>
      <c r="X72" s="99">
        <f>VLOOKUP($T72,dbsad1!$A$2:$AE$677,22,FALSE)</f>
        <v>14983.34</v>
      </c>
      <c r="Y72" s="99">
        <f>VLOOKUP($T72,dcsad1!$A$2:$AE$677,22,FALSE)</f>
        <v>14983.34</v>
      </c>
      <c r="Z72" s="100">
        <f t="shared" si="18"/>
        <v>0</v>
      </c>
      <c r="AA72" s="98" t="str">
        <f t="shared" si="19"/>
        <v>NO CHANGE IN SEL. FA/PUPIL</v>
      </c>
      <c r="AB72" s="88"/>
      <c r="AC72" s="93" t="s">
        <v>137</v>
      </c>
      <c r="AD72" s="94" t="s">
        <v>138</v>
      </c>
      <c r="AE72" s="94">
        <v>1</v>
      </c>
      <c r="AF72" s="95">
        <v>0</v>
      </c>
      <c r="AG72" s="165">
        <f>VLOOKUP($AC72,dbsad1!$A$2:$AE$677,24,FALSE)</f>
        <v>69379654</v>
      </c>
      <c r="AH72" s="165">
        <f>VLOOKUP($AC72,dcsad1!$A$2:$AE$677,24,FALSE)</f>
        <v>69379654</v>
      </c>
      <c r="AI72" s="166">
        <f t="shared" si="20"/>
        <v>0</v>
      </c>
      <c r="AJ72" s="98" t="str">
        <f t="shared" si="14"/>
        <v>NO CHANGE IN FAB</v>
      </c>
      <c r="AK72" s="88"/>
      <c r="AL72" s="93" t="s">
        <v>137</v>
      </c>
      <c r="AM72" s="94" t="s">
        <v>138</v>
      </c>
      <c r="AN72" s="94">
        <v>1</v>
      </c>
      <c r="AO72" s="95">
        <v>0</v>
      </c>
      <c r="AP72" s="175">
        <f>VLOOKUP($AL72,dbsaa1!$A$2:$AE$677,5,FALSE)</f>
        <v>75830684</v>
      </c>
      <c r="AQ72" s="176">
        <f>VLOOKUP($AL72,dbsad1!$A$2:$AE$677,23,FALSE)</f>
        <v>75830684</v>
      </c>
      <c r="AR72" s="101" t="str">
        <f t="shared" si="21"/>
        <v>ON FORMULA</v>
      </c>
      <c r="AS72" s="175">
        <f>VLOOKUP($AL72,dcsaa1!$A$2:$AE$677,5,FALSE)</f>
        <v>75830684</v>
      </c>
      <c r="AT72" s="176">
        <f>VLOOKUP($AL72,dcsad1!$A$2:$AE$677,23,FALSE)</f>
        <v>75830684</v>
      </c>
      <c r="AU72" s="101" t="str">
        <f t="shared" si="22"/>
        <v>ON FORMULA</v>
      </c>
      <c r="AV72" s="102" t="b">
        <f t="shared" si="23"/>
        <v>1</v>
      </c>
      <c r="AW72" s="176">
        <f t="shared" si="24"/>
        <v>0</v>
      </c>
      <c r="AX72" s="184">
        <f t="shared" si="25"/>
        <v>0</v>
      </c>
      <c r="AY72" s="29"/>
    </row>
    <row r="73" spans="1:51" x14ac:dyDescent="0.25">
      <c r="A73" s="29"/>
      <c r="B73" s="93" t="s">
        <v>139</v>
      </c>
      <c r="C73" s="94" t="s">
        <v>140</v>
      </c>
      <c r="D73" s="94">
        <v>1</v>
      </c>
      <c r="E73" s="95">
        <v>0</v>
      </c>
      <c r="F73" s="165">
        <f>VLOOKUP($B73,dbsaa1!$A$2:$AA$675,5,FALSE)</f>
        <v>14062223</v>
      </c>
      <c r="G73" s="165">
        <f>VLOOKUP($B73,dcsaa1!$A$2:$AA$675,5,FALSE)</f>
        <v>14070370</v>
      </c>
      <c r="H73" s="166">
        <f t="shared" si="15"/>
        <v>8147</v>
      </c>
      <c r="I73" s="98" t="str">
        <f t="shared" si="13"/>
        <v>FA INCREASE</v>
      </c>
      <c r="J73" s="88"/>
      <c r="K73" s="93" t="s">
        <v>139</v>
      </c>
      <c r="L73" s="94" t="s">
        <v>140</v>
      </c>
      <c r="M73" s="94">
        <v>1</v>
      </c>
      <c r="N73" s="95">
        <v>0</v>
      </c>
      <c r="O73" s="96">
        <f>VLOOKUP($K73,dbsad1!$A$2:$AE$677,13,FALSE)</f>
        <v>1726</v>
      </c>
      <c r="P73" s="96">
        <f>VLOOKUP($K73,dcsad1!$A$2:$AE$677,13,FALSE)</f>
        <v>1727</v>
      </c>
      <c r="Q73" s="97">
        <f t="shared" si="16"/>
        <v>1</v>
      </c>
      <c r="R73" s="98" t="str">
        <f t="shared" si="17"/>
        <v>SEL. TAFPU INCREASE</v>
      </c>
      <c r="S73" s="88"/>
      <c r="T73" s="93" t="s">
        <v>139</v>
      </c>
      <c r="U73" s="94" t="s">
        <v>140</v>
      </c>
      <c r="V73" s="94">
        <v>1</v>
      </c>
      <c r="W73" s="95">
        <v>0</v>
      </c>
      <c r="X73" s="99">
        <f>VLOOKUP($T73,dbsad1!$A$2:$AE$677,22,FALSE)</f>
        <v>8147.29</v>
      </c>
      <c r="Y73" s="99">
        <f>VLOOKUP($T73,dcsad1!$A$2:$AE$677,22,FALSE)</f>
        <v>8147.29</v>
      </c>
      <c r="Z73" s="100">
        <f t="shared" si="18"/>
        <v>0</v>
      </c>
      <c r="AA73" s="98" t="str">
        <f t="shared" si="19"/>
        <v>NO CHANGE IN SEL. FA/PUPIL</v>
      </c>
      <c r="AB73" s="88"/>
      <c r="AC73" s="93" t="s">
        <v>139</v>
      </c>
      <c r="AD73" s="94" t="s">
        <v>140</v>
      </c>
      <c r="AE73" s="94">
        <v>1</v>
      </c>
      <c r="AF73" s="95">
        <v>0</v>
      </c>
      <c r="AG73" s="165">
        <f>VLOOKUP($AC73,dbsad1!$A$2:$AE$677,24,FALSE)</f>
        <v>13168529</v>
      </c>
      <c r="AH73" s="165">
        <f>VLOOKUP($AC73,dcsad1!$A$2:$AE$677,24,FALSE)</f>
        <v>13168529</v>
      </c>
      <c r="AI73" s="166">
        <f t="shared" si="20"/>
        <v>0</v>
      </c>
      <c r="AJ73" s="98" t="str">
        <f t="shared" si="14"/>
        <v>NO CHANGE IN FAB</v>
      </c>
      <c r="AK73" s="88"/>
      <c r="AL73" s="93" t="s">
        <v>139</v>
      </c>
      <c r="AM73" s="94" t="s">
        <v>140</v>
      </c>
      <c r="AN73" s="94">
        <v>1</v>
      </c>
      <c r="AO73" s="95">
        <v>0</v>
      </c>
      <c r="AP73" s="175">
        <f>VLOOKUP($AL73,dbsaa1!$A$2:$AE$677,5,FALSE)</f>
        <v>14062223</v>
      </c>
      <c r="AQ73" s="176">
        <f>VLOOKUP($AL73,dbsad1!$A$2:$AE$677,23,FALSE)</f>
        <v>14062223</v>
      </c>
      <c r="AR73" s="101" t="str">
        <f t="shared" si="21"/>
        <v>ON FORMULA</v>
      </c>
      <c r="AS73" s="175">
        <f>VLOOKUP($AL73,dcsaa1!$A$2:$AE$677,5,FALSE)</f>
        <v>14070370</v>
      </c>
      <c r="AT73" s="176">
        <f>VLOOKUP($AL73,dcsad1!$A$2:$AE$677,23,FALSE)</f>
        <v>14070370</v>
      </c>
      <c r="AU73" s="101" t="str">
        <f t="shared" si="22"/>
        <v>ON FORMULA</v>
      </c>
      <c r="AV73" s="102" t="b">
        <f t="shared" si="23"/>
        <v>1</v>
      </c>
      <c r="AW73" s="176">
        <f t="shared" si="24"/>
        <v>8147</v>
      </c>
      <c r="AX73" s="184">
        <f t="shared" si="25"/>
        <v>0</v>
      </c>
      <c r="AY73" s="29"/>
    </row>
    <row r="74" spans="1:51" x14ac:dyDescent="0.25">
      <c r="A74" s="29"/>
      <c r="B74" s="93" t="s">
        <v>141</v>
      </c>
      <c r="C74" s="94" t="s">
        <v>142</v>
      </c>
      <c r="D74" s="94">
        <v>1</v>
      </c>
      <c r="E74" s="95">
        <v>0</v>
      </c>
      <c r="F74" s="165">
        <f>VLOOKUP($B74,dbsaa1!$A$2:$AA$675,5,FALSE)</f>
        <v>9714673</v>
      </c>
      <c r="G74" s="165">
        <f>VLOOKUP($B74,dcsaa1!$A$2:$AA$675,5,FALSE)</f>
        <v>9729900</v>
      </c>
      <c r="H74" s="166">
        <f t="shared" si="15"/>
        <v>15227</v>
      </c>
      <c r="I74" s="98" t="str">
        <f t="shared" si="13"/>
        <v>FA INCREASE</v>
      </c>
      <c r="J74" s="88"/>
      <c r="K74" s="93" t="s">
        <v>141</v>
      </c>
      <c r="L74" s="94" t="s">
        <v>142</v>
      </c>
      <c r="M74" s="94">
        <v>1</v>
      </c>
      <c r="N74" s="95">
        <v>0</v>
      </c>
      <c r="O74" s="96">
        <f>VLOOKUP($K74,dbsad1!$A$2:$AE$677,13,FALSE)</f>
        <v>638</v>
      </c>
      <c r="P74" s="96">
        <f>VLOOKUP($K74,dcsad1!$A$2:$AE$677,13,FALSE)</f>
        <v>639</v>
      </c>
      <c r="Q74" s="97">
        <f t="shared" si="16"/>
        <v>1</v>
      </c>
      <c r="R74" s="98" t="str">
        <f t="shared" si="17"/>
        <v>SEL. TAFPU INCREASE</v>
      </c>
      <c r="S74" s="88"/>
      <c r="T74" s="93" t="s">
        <v>141</v>
      </c>
      <c r="U74" s="94" t="s">
        <v>142</v>
      </c>
      <c r="V74" s="94">
        <v>1</v>
      </c>
      <c r="W74" s="95">
        <v>0</v>
      </c>
      <c r="X74" s="99">
        <f>VLOOKUP($T74,dbsad1!$A$2:$AE$677,22,FALSE)</f>
        <v>15226.76</v>
      </c>
      <c r="Y74" s="99">
        <f>VLOOKUP($T74,dcsad1!$A$2:$AE$677,22,FALSE)</f>
        <v>15226.76</v>
      </c>
      <c r="Z74" s="100">
        <f t="shared" si="18"/>
        <v>0</v>
      </c>
      <c r="AA74" s="98" t="str">
        <f t="shared" si="19"/>
        <v>NO CHANGE IN SEL. FA/PUPIL</v>
      </c>
      <c r="AB74" s="88"/>
      <c r="AC74" s="93" t="s">
        <v>141</v>
      </c>
      <c r="AD74" s="94" t="s">
        <v>142</v>
      </c>
      <c r="AE74" s="94">
        <v>1</v>
      </c>
      <c r="AF74" s="95">
        <v>0</v>
      </c>
      <c r="AG74" s="165">
        <f>VLOOKUP($AC74,dbsad1!$A$2:$AE$677,24,FALSE)</f>
        <v>9238011</v>
      </c>
      <c r="AH74" s="165">
        <f>VLOOKUP($AC74,dcsad1!$A$2:$AE$677,24,FALSE)</f>
        <v>9238011</v>
      </c>
      <c r="AI74" s="166">
        <f t="shared" si="20"/>
        <v>0</v>
      </c>
      <c r="AJ74" s="98" t="str">
        <f t="shared" si="14"/>
        <v>NO CHANGE IN FAB</v>
      </c>
      <c r="AK74" s="88"/>
      <c r="AL74" s="93" t="s">
        <v>141</v>
      </c>
      <c r="AM74" s="94" t="s">
        <v>142</v>
      </c>
      <c r="AN74" s="94">
        <v>1</v>
      </c>
      <c r="AO74" s="95">
        <v>0</v>
      </c>
      <c r="AP74" s="175">
        <f>VLOOKUP($AL74,dbsaa1!$A$2:$AE$677,5,FALSE)</f>
        <v>9714673</v>
      </c>
      <c r="AQ74" s="176">
        <f>VLOOKUP($AL74,dbsad1!$A$2:$AE$677,23,FALSE)</f>
        <v>9714673</v>
      </c>
      <c r="AR74" s="101" t="str">
        <f t="shared" si="21"/>
        <v>ON FORMULA</v>
      </c>
      <c r="AS74" s="175">
        <f>VLOOKUP($AL74,dcsaa1!$A$2:$AE$677,5,FALSE)</f>
        <v>9729900</v>
      </c>
      <c r="AT74" s="176">
        <f>VLOOKUP($AL74,dcsad1!$A$2:$AE$677,23,FALSE)</f>
        <v>9729900</v>
      </c>
      <c r="AU74" s="101" t="str">
        <f t="shared" si="22"/>
        <v>ON FORMULA</v>
      </c>
      <c r="AV74" s="102" t="b">
        <f t="shared" si="23"/>
        <v>1</v>
      </c>
      <c r="AW74" s="176">
        <f t="shared" si="24"/>
        <v>15227</v>
      </c>
      <c r="AX74" s="184">
        <f t="shared" si="25"/>
        <v>0</v>
      </c>
      <c r="AY74" s="29"/>
    </row>
    <row r="75" spans="1:51" ht="25" x14ac:dyDescent="0.25">
      <c r="A75" s="29"/>
      <c r="B75" s="93" t="s">
        <v>143</v>
      </c>
      <c r="C75" s="94" t="s">
        <v>144</v>
      </c>
      <c r="D75" s="94">
        <v>1</v>
      </c>
      <c r="E75" s="95">
        <v>0</v>
      </c>
      <c r="F75" s="165">
        <f>VLOOKUP($B75,dbsaa1!$A$2:$AA$675,5,FALSE)</f>
        <v>5026064</v>
      </c>
      <c r="G75" s="165">
        <f>VLOOKUP($B75,dcsaa1!$A$2:$AA$675,5,FALSE)</f>
        <v>5026064</v>
      </c>
      <c r="H75" s="166">
        <f t="shared" si="15"/>
        <v>0</v>
      </c>
      <c r="I75" s="98" t="str">
        <f t="shared" si="13"/>
        <v>NO CHANGE IN FA</v>
      </c>
      <c r="J75" s="88"/>
      <c r="K75" s="93" t="s">
        <v>143</v>
      </c>
      <c r="L75" s="94" t="s">
        <v>144</v>
      </c>
      <c r="M75" s="94">
        <v>1</v>
      </c>
      <c r="N75" s="95">
        <v>0</v>
      </c>
      <c r="O75" s="96">
        <f>VLOOKUP($K75,dbsad1!$A$2:$AE$677,13,FALSE)</f>
        <v>163</v>
      </c>
      <c r="P75" s="96">
        <f>VLOOKUP($K75,dcsad1!$A$2:$AE$677,13,FALSE)</f>
        <v>163</v>
      </c>
      <c r="Q75" s="97">
        <f t="shared" si="16"/>
        <v>0</v>
      </c>
      <c r="R75" s="98" t="str">
        <f t="shared" si="17"/>
        <v>NO CHANGE IN SEL. TAFPU</v>
      </c>
      <c r="S75" s="88"/>
      <c r="T75" s="93" t="s">
        <v>143</v>
      </c>
      <c r="U75" s="94" t="s">
        <v>144</v>
      </c>
      <c r="V75" s="94">
        <v>1</v>
      </c>
      <c r="W75" s="95">
        <v>0</v>
      </c>
      <c r="X75" s="99">
        <f>VLOOKUP($T75,dbsad1!$A$2:$AE$677,22,FALSE)</f>
        <v>12087.48</v>
      </c>
      <c r="Y75" s="99">
        <f>VLOOKUP($T75,dcsad1!$A$2:$AE$677,22,FALSE)</f>
        <v>12087.48</v>
      </c>
      <c r="Z75" s="100">
        <f t="shared" si="18"/>
        <v>0</v>
      </c>
      <c r="AA75" s="98" t="str">
        <f t="shared" si="19"/>
        <v>NO CHANGE IN SEL. FA/PUPIL</v>
      </c>
      <c r="AB75" s="88"/>
      <c r="AC75" s="93" t="s">
        <v>143</v>
      </c>
      <c r="AD75" s="94" t="s">
        <v>144</v>
      </c>
      <c r="AE75" s="94">
        <v>1</v>
      </c>
      <c r="AF75" s="95">
        <v>0</v>
      </c>
      <c r="AG75" s="165">
        <f>VLOOKUP($AC75,dbsad1!$A$2:$AE$677,24,FALSE)</f>
        <v>4927514</v>
      </c>
      <c r="AH75" s="165">
        <f>VLOOKUP($AC75,dcsad1!$A$2:$AE$677,24,FALSE)</f>
        <v>4927514</v>
      </c>
      <c r="AI75" s="166">
        <f t="shared" si="20"/>
        <v>0</v>
      </c>
      <c r="AJ75" s="98" t="str">
        <f t="shared" si="14"/>
        <v>NO CHANGE IN FAB</v>
      </c>
      <c r="AK75" s="88"/>
      <c r="AL75" s="93" t="s">
        <v>143</v>
      </c>
      <c r="AM75" s="94" t="s">
        <v>144</v>
      </c>
      <c r="AN75" s="94">
        <v>1</v>
      </c>
      <c r="AO75" s="95">
        <v>0</v>
      </c>
      <c r="AP75" s="175">
        <f>VLOOKUP($AL75,dbsaa1!$A$2:$AE$677,5,FALSE)</f>
        <v>5026064</v>
      </c>
      <c r="AQ75" s="176">
        <f>VLOOKUP($AL75,dbsad1!$A$2:$AE$677,23,FALSE)</f>
        <v>1970260</v>
      </c>
      <c r="AR75" s="101" t="str">
        <f t="shared" si="21"/>
        <v>HOLD HARMLESS</v>
      </c>
      <c r="AS75" s="175">
        <f>VLOOKUP($AL75,dcsaa1!$A$2:$AE$677,5,FALSE)</f>
        <v>5026064</v>
      </c>
      <c r="AT75" s="176">
        <f>VLOOKUP($AL75,dcsad1!$A$2:$AE$677,23,FALSE)</f>
        <v>1970260</v>
      </c>
      <c r="AU75" s="101" t="str">
        <f t="shared" si="22"/>
        <v>HOLD HARMLESS</v>
      </c>
      <c r="AV75" s="102" t="b">
        <f t="shared" si="23"/>
        <v>1</v>
      </c>
      <c r="AW75" s="176">
        <f t="shared" si="24"/>
        <v>0</v>
      </c>
      <c r="AX75" s="184">
        <f t="shared" si="25"/>
        <v>0</v>
      </c>
      <c r="AY75" s="29"/>
    </row>
    <row r="76" spans="1:51" x14ac:dyDescent="0.25">
      <c r="A76" s="29"/>
      <c r="B76" s="93" t="s">
        <v>145</v>
      </c>
      <c r="C76" s="94" t="s">
        <v>146</v>
      </c>
      <c r="D76" s="94">
        <v>1</v>
      </c>
      <c r="E76" s="95">
        <v>0</v>
      </c>
      <c r="F76" s="165">
        <f>VLOOKUP($B76,dbsaa1!$A$2:$AA$675,5,FALSE)</f>
        <v>7028026</v>
      </c>
      <c r="G76" s="165">
        <f>VLOOKUP($B76,dcsaa1!$A$2:$AA$675,5,FALSE)</f>
        <v>7028026</v>
      </c>
      <c r="H76" s="166">
        <f t="shared" si="15"/>
        <v>0</v>
      </c>
      <c r="I76" s="98" t="str">
        <f t="shared" si="13"/>
        <v>NO CHANGE IN FA</v>
      </c>
      <c r="J76" s="88"/>
      <c r="K76" s="93" t="s">
        <v>145</v>
      </c>
      <c r="L76" s="94" t="s">
        <v>146</v>
      </c>
      <c r="M76" s="94">
        <v>1</v>
      </c>
      <c r="N76" s="95">
        <v>0</v>
      </c>
      <c r="O76" s="96">
        <f>VLOOKUP($K76,dbsad1!$A$2:$AE$677,13,FALSE)</f>
        <v>489</v>
      </c>
      <c r="P76" s="96">
        <f>VLOOKUP($K76,dcsad1!$A$2:$AE$677,13,FALSE)</f>
        <v>489</v>
      </c>
      <c r="Q76" s="97">
        <f t="shared" si="16"/>
        <v>0</v>
      </c>
      <c r="R76" s="98" t="str">
        <f t="shared" si="17"/>
        <v>NO CHANGE IN SEL. TAFPU</v>
      </c>
      <c r="S76" s="88"/>
      <c r="T76" s="93" t="s">
        <v>145</v>
      </c>
      <c r="U76" s="94" t="s">
        <v>146</v>
      </c>
      <c r="V76" s="94">
        <v>1</v>
      </c>
      <c r="W76" s="95">
        <v>0</v>
      </c>
      <c r="X76" s="99">
        <f>VLOOKUP($T76,dbsad1!$A$2:$AE$677,22,FALSE)</f>
        <v>14372.24</v>
      </c>
      <c r="Y76" s="99">
        <f>VLOOKUP($T76,dcsad1!$A$2:$AE$677,22,FALSE)</f>
        <v>14372.24</v>
      </c>
      <c r="Z76" s="100">
        <f t="shared" si="18"/>
        <v>0</v>
      </c>
      <c r="AA76" s="98" t="str">
        <f t="shared" si="19"/>
        <v>NO CHANGE IN SEL. FA/PUPIL</v>
      </c>
      <c r="AB76" s="88"/>
      <c r="AC76" s="93" t="s">
        <v>145</v>
      </c>
      <c r="AD76" s="94" t="s">
        <v>146</v>
      </c>
      <c r="AE76" s="94">
        <v>1</v>
      </c>
      <c r="AF76" s="95">
        <v>0</v>
      </c>
      <c r="AG76" s="165">
        <f>VLOOKUP($AC76,dbsad1!$A$2:$AE$677,24,FALSE)</f>
        <v>6543437</v>
      </c>
      <c r="AH76" s="165">
        <f>VLOOKUP($AC76,dcsad1!$A$2:$AE$677,24,FALSE)</f>
        <v>6543437</v>
      </c>
      <c r="AI76" s="166">
        <f t="shared" si="20"/>
        <v>0</v>
      </c>
      <c r="AJ76" s="98" t="str">
        <f t="shared" si="14"/>
        <v>NO CHANGE IN FAB</v>
      </c>
      <c r="AK76" s="88"/>
      <c r="AL76" s="93" t="s">
        <v>145</v>
      </c>
      <c r="AM76" s="94" t="s">
        <v>146</v>
      </c>
      <c r="AN76" s="94">
        <v>1</v>
      </c>
      <c r="AO76" s="95">
        <v>0</v>
      </c>
      <c r="AP76" s="175">
        <f>VLOOKUP($AL76,dbsaa1!$A$2:$AE$677,5,FALSE)</f>
        <v>7028026</v>
      </c>
      <c r="AQ76" s="176">
        <f>VLOOKUP($AL76,dbsad1!$A$2:$AE$677,23,FALSE)</f>
        <v>7028026</v>
      </c>
      <c r="AR76" s="101" t="str">
        <f t="shared" si="21"/>
        <v>ON FORMULA</v>
      </c>
      <c r="AS76" s="175">
        <f>VLOOKUP($AL76,dcsaa1!$A$2:$AE$677,5,FALSE)</f>
        <v>7028026</v>
      </c>
      <c r="AT76" s="176">
        <f>VLOOKUP($AL76,dcsad1!$A$2:$AE$677,23,FALSE)</f>
        <v>7028026</v>
      </c>
      <c r="AU76" s="101" t="str">
        <f t="shared" si="22"/>
        <v>ON FORMULA</v>
      </c>
      <c r="AV76" s="102" t="b">
        <f t="shared" si="23"/>
        <v>1</v>
      </c>
      <c r="AW76" s="176">
        <f t="shared" si="24"/>
        <v>0</v>
      </c>
      <c r="AX76" s="184">
        <f t="shared" si="25"/>
        <v>0</v>
      </c>
      <c r="AY76" s="29"/>
    </row>
    <row r="77" spans="1:51" ht="25" x14ac:dyDescent="0.25">
      <c r="A77" s="29"/>
      <c r="B77" s="93" t="s">
        <v>147</v>
      </c>
      <c r="C77" s="94" t="s">
        <v>148</v>
      </c>
      <c r="D77" s="94">
        <v>1</v>
      </c>
      <c r="E77" s="95">
        <v>0</v>
      </c>
      <c r="F77" s="165">
        <f>VLOOKUP($B77,dbsaa1!$A$2:$AA$675,5,FALSE)</f>
        <v>9556217</v>
      </c>
      <c r="G77" s="165">
        <f>VLOOKUP($B77,dcsaa1!$A$2:$AA$675,5,FALSE)</f>
        <v>9556217</v>
      </c>
      <c r="H77" s="166">
        <f t="shared" si="15"/>
        <v>0</v>
      </c>
      <c r="I77" s="98" t="str">
        <f t="shared" si="13"/>
        <v>NO CHANGE IN FA</v>
      </c>
      <c r="J77" s="88"/>
      <c r="K77" s="93" t="s">
        <v>147</v>
      </c>
      <c r="L77" s="94" t="s">
        <v>148</v>
      </c>
      <c r="M77" s="94">
        <v>1</v>
      </c>
      <c r="N77" s="95">
        <v>0</v>
      </c>
      <c r="O77" s="96">
        <f>VLOOKUP($K77,dbsad1!$A$2:$AE$677,13,FALSE)</f>
        <v>779</v>
      </c>
      <c r="P77" s="96">
        <f>VLOOKUP($K77,dcsad1!$A$2:$AE$677,13,FALSE)</f>
        <v>779</v>
      </c>
      <c r="Q77" s="97">
        <f t="shared" si="16"/>
        <v>0</v>
      </c>
      <c r="R77" s="98" t="str">
        <f t="shared" si="17"/>
        <v>NO CHANGE IN SEL. TAFPU</v>
      </c>
      <c r="S77" s="88"/>
      <c r="T77" s="93" t="s">
        <v>147</v>
      </c>
      <c r="U77" s="94" t="s">
        <v>148</v>
      </c>
      <c r="V77" s="94">
        <v>1</v>
      </c>
      <c r="W77" s="95">
        <v>0</v>
      </c>
      <c r="X77" s="99">
        <f>VLOOKUP($T77,dbsad1!$A$2:$AE$677,22,FALSE)</f>
        <v>11898.63</v>
      </c>
      <c r="Y77" s="99">
        <f>VLOOKUP($T77,dcsad1!$A$2:$AE$677,22,FALSE)</f>
        <v>11884.8</v>
      </c>
      <c r="Z77" s="100">
        <f t="shared" si="18"/>
        <v>-13.829999999999927</v>
      </c>
      <c r="AA77" s="98" t="str">
        <f t="shared" si="19"/>
        <v>SEL. FA/PUPIL DECREASE</v>
      </c>
      <c r="AB77" s="88"/>
      <c r="AC77" s="93" t="s">
        <v>147</v>
      </c>
      <c r="AD77" s="94" t="s">
        <v>148</v>
      </c>
      <c r="AE77" s="94">
        <v>1</v>
      </c>
      <c r="AF77" s="95">
        <v>0</v>
      </c>
      <c r="AG77" s="165">
        <f>VLOOKUP($AC77,dbsad1!$A$2:$AE$677,24,FALSE)</f>
        <v>9368841</v>
      </c>
      <c r="AH77" s="165">
        <f>VLOOKUP($AC77,dcsad1!$A$2:$AE$677,24,FALSE)</f>
        <v>9368841</v>
      </c>
      <c r="AI77" s="166">
        <f t="shared" si="20"/>
        <v>0</v>
      </c>
      <c r="AJ77" s="98" t="str">
        <f t="shared" si="14"/>
        <v>NO CHANGE IN FAB</v>
      </c>
      <c r="AK77" s="88"/>
      <c r="AL77" s="93" t="s">
        <v>147</v>
      </c>
      <c r="AM77" s="94" t="s">
        <v>148</v>
      </c>
      <c r="AN77" s="94">
        <v>1</v>
      </c>
      <c r="AO77" s="95">
        <v>0</v>
      </c>
      <c r="AP77" s="175">
        <f>VLOOKUP($AL77,dbsaa1!$A$2:$AE$677,5,FALSE)</f>
        <v>9556217</v>
      </c>
      <c r="AQ77" s="176">
        <f>VLOOKUP($AL77,dbsad1!$A$2:$AE$677,23,FALSE)</f>
        <v>9269033</v>
      </c>
      <c r="AR77" s="101" t="str">
        <f t="shared" si="21"/>
        <v>HOLD HARMLESS</v>
      </c>
      <c r="AS77" s="175">
        <f>VLOOKUP($AL77,dcsaa1!$A$2:$AE$677,5,FALSE)</f>
        <v>9556217</v>
      </c>
      <c r="AT77" s="176">
        <f>VLOOKUP($AL77,dcsad1!$A$2:$AE$677,23,FALSE)</f>
        <v>9258260</v>
      </c>
      <c r="AU77" s="101" t="str">
        <f t="shared" si="22"/>
        <v>HOLD HARMLESS</v>
      </c>
      <c r="AV77" s="102" t="b">
        <f t="shared" si="23"/>
        <v>1</v>
      </c>
      <c r="AW77" s="176">
        <f t="shared" si="24"/>
        <v>0</v>
      </c>
      <c r="AX77" s="184">
        <f t="shared" si="25"/>
        <v>0</v>
      </c>
      <c r="AY77" s="29"/>
    </row>
    <row r="78" spans="1:51" x14ac:dyDescent="0.25">
      <c r="A78" s="29"/>
      <c r="B78" s="93" t="s">
        <v>149</v>
      </c>
      <c r="C78" s="94" t="s">
        <v>150</v>
      </c>
      <c r="D78" s="94">
        <v>1</v>
      </c>
      <c r="E78" s="95">
        <v>0</v>
      </c>
      <c r="F78" s="165">
        <f>VLOOKUP($B78,dbsaa1!$A$2:$AA$675,5,FALSE)</f>
        <v>87244522</v>
      </c>
      <c r="G78" s="165">
        <f>VLOOKUP($B78,dcsaa1!$A$2:$AA$675,5,FALSE)</f>
        <v>87125497</v>
      </c>
      <c r="H78" s="166">
        <f t="shared" si="15"/>
        <v>-119025</v>
      </c>
      <c r="I78" s="98" t="str">
        <f t="shared" si="13"/>
        <v>FA DECREASE</v>
      </c>
      <c r="J78" s="88"/>
      <c r="K78" s="93" t="s">
        <v>149</v>
      </c>
      <c r="L78" s="94" t="s">
        <v>150</v>
      </c>
      <c r="M78" s="94">
        <v>1</v>
      </c>
      <c r="N78" s="95">
        <v>0</v>
      </c>
      <c r="O78" s="96">
        <f>VLOOKUP($K78,dbsad1!$A$2:$AE$677,13,FALSE)</f>
        <v>6649</v>
      </c>
      <c r="P78" s="96">
        <f>VLOOKUP($K78,dcsad1!$A$2:$AE$677,13,FALSE)</f>
        <v>6644</v>
      </c>
      <c r="Q78" s="97">
        <f t="shared" si="16"/>
        <v>-5</v>
      </c>
      <c r="R78" s="98" t="str">
        <f t="shared" si="17"/>
        <v>SEL. TAFPU DECREASE</v>
      </c>
      <c r="S78" s="88"/>
      <c r="T78" s="93" t="s">
        <v>149</v>
      </c>
      <c r="U78" s="94" t="s">
        <v>150</v>
      </c>
      <c r="V78" s="94">
        <v>1</v>
      </c>
      <c r="W78" s="95">
        <v>0</v>
      </c>
      <c r="X78" s="99">
        <f>VLOOKUP($T78,dbsad1!$A$2:$AE$677,22,FALSE)</f>
        <v>13121.45</v>
      </c>
      <c r="Y78" s="99">
        <f>VLOOKUP($T78,dcsad1!$A$2:$AE$677,22,FALSE)</f>
        <v>13113.41</v>
      </c>
      <c r="Z78" s="100">
        <f t="shared" si="18"/>
        <v>-8.0400000000008731</v>
      </c>
      <c r="AA78" s="98" t="str">
        <f t="shared" si="19"/>
        <v>SEL. FA/PUPIL DECREASE</v>
      </c>
      <c r="AB78" s="88"/>
      <c r="AC78" s="93" t="s">
        <v>149</v>
      </c>
      <c r="AD78" s="94" t="s">
        <v>150</v>
      </c>
      <c r="AE78" s="94">
        <v>1</v>
      </c>
      <c r="AF78" s="95">
        <v>0</v>
      </c>
      <c r="AG78" s="165">
        <f>VLOOKUP($AC78,dbsad1!$A$2:$AE$677,24,FALSE)</f>
        <v>81041139</v>
      </c>
      <c r="AH78" s="165">
        <f>VLOOKUP($AC78,dcsad1!$A$2:$AE$677,24,FALSE)</f>
        <v>81041139</v>
      </c>
      <c r="AI78" s="166">
        <f t="shared" si="20"/>
        <v>0</v>
      </c>
      <c r="AJ78" s="98" t="str">
        <f t="shared" si="14"/>
        <v>NO CHANGE IN FAB</v>
      </c>
      <c r="AK78" s="88"/>
      <c r="AL78" s="93" t="s">
        <v>149</v>
      </c>
      <c r="AM78" s="94" t="s">
        <v>150</v>
      </c>
      <c r="AN78" s="94">
        <v>1</v>
      </c>
      <c r="AO78" s="95">
        <v>0</v>
      </c>
      <c r="AP78" s="175">
        <f>VLOOKUP($AL78,dbsaa1!$A$2:$AE$677,5,FALSE)</f>
        <v>87244522</v>
      </c>
      <c r="AQ78" s="176">
        <f>VLOOKUP($AL78,dbsad1!$A$2:$AE$677,23,FALSE)</f>
        <v>87244522</v>
      </c>
      <c r="AR78" s="101" t="str">
        <f t="shared" si="21"/>
        <v>ON FORMULA</v>
      </c>
      <c r="AS78" s="175">
        <f>VLOOKUP($AL78,dcsaa1!$A$2:$AE$677,5,FALSE)</f>
        <v>87125497</v>
      </c>
      <c r="AT78" s="176">
        <f>VLOOKUP($AL78,dcsad1!$A$2:$AE$677,23,FALSE)</f>
        <v>87125497</v>
      </c>
      <c r="AU78" s="101" t="str">
        <f t="shared" si="22"/>
        <v>ON FORMULA</v>
      </c>
      <c r="AV78" s="102" t="b">
        <f t="shared" si="23"/>
        <v>1</v>
      </c>
      <c r="AW78" s="176">
        <f t="shared" si="24"/>
        <v>-119025</v>
      </c>
      <c r="AX78" s="184">
        <f t="shared" si="25"/>
        <v>0</v>
      </c>
      <c r="AY78" s="29"/>
    </row>
    <row r="79" spans="1:51" x14ac:dyDescent="0.25">
      <c r="A79" s="29"/>
      <c r="B79" s="93" t="s">
        <v>151</v>
      </c>
      <c r="C79" s="94" t="s">
        <v>152</v>
      </c>
      <c r="D79" s="94">
        <v>1</v>
      </c>
      <c r="E79" s="95">
        <v>0</v>
      </c>
      <c r="F79" s="165">
        <f>VLOOKUP($B79,dbsaa1!$A$2:$AA$675,5,FALSE)</f>
        <v>28158859</v>
      </c>
      <c r="G79" s="165">
        <f>VLOOKUP($B79,dcsaa1!$A$2:$AA$675,5,FALSE)</f>
        <v>28158859</v>
      </c>
      <c r="H79" s="166">
        <f t="shared" si="15"/>
        <v>0</v>
      </c>
      <c r="I79" s="98" t="str">
        <f t="shared" si="13"/>
        <v>NO CHANGE IN FA</v>
      </c>
      <c r="J79" s="88"/>
      <c r="K79" s="93" t="s">
        <v>151</v>
      </c>
      <c r="L79" s="94" t="s">
        <v>152</v>
      </c>
      <c r="M79" s="94">
        <v>1</v>
      </c>
      <c r="N79" s="95">
        <v>0</v>
      </c>
      <c r="O79" s="96">
        <f>VLOOKUP($K79,dbsad1!$A$2:$AE$677,13,FALSE)</f>
        <v>4314</v>
      </c>
      <c r="P79" s="96">
        <f>VLOOKUP($K79,dcsad1!$A$2:$AE$677,13,FALSE)</f>
        <v>4314</v>
      </c>
      <c r="Q79" s="97">
        <f t="shared" si="16"/>
        <v>0</v>
      </c>
      <c r="R79" s="98" t="str">
        <f t="shared" si="17"/>
        <v>NO CHANGE IN SEL. TAFPU</v>
      </c>
      <c r="S79" s="88"/>
      <c r="T79" s="93" t="s">
        <v>151</v>
      </c>
      <c r="U79" s="94" t="s">
        <v>152</v>
      </c>
      <c r="V79" s="94">
        <v>1</v>
      </c>
      <c r="W79" s="95">
        <v>0</v>
      </c>
      <c r="X79" s="99">
        <f>VLOOKUP($T79,dbsad1!$A$2:$AE$677,22,FALSE)</f>
        <v>6527.32</v>
      </c>
      <c r="Y79" s="99">
        <f>VLOOKUP($T79,dcsad1!$A$2:$AE$677,22,FALSE)</f>
        <v>6527.32</v>
      </c>
      <c r="Z79" s="100">
        <f t="shared" si="18"/>
        <v>0</v>
      </c>
      <c r="AA79" s="98" t="str">
        <f t="shared" si="19"/>
        <v>NO CHANGE IN SEL. FA/PUPIL</v>
      </c>
      <c r="AB79" s="88"/>
      <c r="AC79" s="93" t="s">
        <v>151</v>
      </c>
      <c r="AD79" s="94" t="s">
        <v>152</v>
      </c>
      <c r="AE79" s="94">
        <v>1</v>
      </c>
      <c r="AF79" s="95">
        <v>0</v>
      </c>
      <c r="AG79" s="165">
        <f>VLOOKUP($AC79,dbsad1!$A$2:$AE$677,24,FALSE)</f>
        <v>27225149</v>
      </c>
      <c r="AH79" s="165">
        <f>VLOOKUP($AC79,dcsad1!$A$2:$AE$677,24,FALSE)</f>
        <v>27225149</v>
      </c>
      <c r="AI79" s="166">
        <f t="shared" si="20"/>
        <v>0</v>
      </c>
      <c r="AJ79" s="98" t="str">
        <f t="shared" si="14"/>
        <v>NO CHANGE IN FAB</v>
      </c>
      <c r="AK79" s="88"/>
      <c r="AL79" s="93" t="s">
        <v>151</v>
      </c>
      <c r="AM79" s="94" t="s">
        <v>152</v>
      </c>
      <c r="AN79" s="94">
        <v>1</v>
      </c>
      <c r="AO79" s="95">
        <v>0</v>
      </c>
      <c r="AP79" s="175">
        <f>VLOOKUP($AL79,dbsaa1!$A$2:$AE$677,5,FALSE)</f>
        <v>28158859</v>
      </c>
      <c r="AQ79" s="176">
        <f>VLOOKUP($AL79,dbsad1!$A$2:$AE$677,23,FALSE)</f>
        <v>28158859</v>
      </c>
      <c r="AR79" s="101" t="str">
        <f t="shared" si="21"/>
        <v>ON FORMULA</v>
      </c>
      <c r="AS79" s="175">
        <f>VLOOKUP($AL79,dcsaa1!$A$2:$AE$677,5,FALSE)</f>
        <v>28158859</v>
      </c>
      <c r="AT79" s="176">
        <f>VLOOKUP($AL79,dcsad1!$A$2:$AE$677,23,FALSE)</f>
        <v>28158859</v>
      </c>
      <c r="AU79" s="101" t="str">
        <f t="shared" si="22"/>
        <v>ON FORMULA</v>
      </c>
      <c r="AV79" s="102" t="b">
        <f t="shared" si="23"/>
        <v>1</v>
      </c>
      <c r="AW79" s="176">
        <f t="shared" si="24"/>
        <v>0</v>
      </c>
      <c r="AX79" s="184">
        <f t="shared" si="25"/>
        <v>0</v>
      </c>
      <c r="AY79" s="29"/>
    </row>
    <row r="80" spans="1:51" ht="25" x14ac:dyDescent="0.25">
      <c r="A80" s="29"/>
      <c r="B80" s="93" t="s">
        <v>153</v>
      </c>
      <c r="C80" s="94" t="s">
        <v>154</v>
      </c>
      <c r="D80" s="94">
        <v>1</v>
      </c>
      <c r="E80" s="95">
        <v>0</v>
      </c>
      <c r="F80" s="165">
        <f>VLOOKUP($B80,dbsaa1!$A$2:$AA$675,5,FALSE)</f>
        <v>14193312</v>
      </c>
      <c r="G80" s="165">
        <f>VLOOKUP($B80,dcsaa1!$A$2:$AA$675,5,FALSE)</f>
        <v>14193312</v>
      </c>
      <c r="H80" s="166">
        <f t="shared" si="15"/>
        <v>0</v>
      </c>
      <c r="I80" s="98" t="str">
        <f t="shared" si="13"/>
        <v>NO CHANGE IN FA</v>
      </c>
      <c r="J80" s="88"/>
      <c r="K80" s="93" t="s">
        <v>153</v>
      </c>
      <c r="L80" s="94" t="s">
        <v>154</v>
      </c>
      <c r="M80" s="94">
        <v>1</v>
      </c>
      <c r="N80" s="95">
        <v>0</v>
      </c>
      <c r="O80" s="96">
        <f>VLOOKUP($K80,dbsad1!$A$2:$AE$677,13,FALSE)</f>
        <v>1281</v>
      </c>
      <c r="P80" s="96">
        <f>VLOOKUP($K80,dcsad1!$A$2:$AE$677,13,FALSE)</f>
        <v>1281</v>
      </c>
      <c r="Q80" s="97">
        <f t="shared" si="16"/>
        <v>0</v>
      </c>
      <c r="R80" s="98" t="str">
        <f t="shared" si="17"/>
        <v>NO CHANGE IN SEL. TAFPU</v>
      </c>
      <c r="S80" s="88"/>
      <c r="T80" s="93" t="s">
        <v>153</v>
      </c>
      <c r="U80" s="94" t="s">
        <v>154</v>
      </c>
      <c r="V80" s="94">
        <v>1</v>
      </c>
      <c r="W80" s="95">
        <v>0</v>
      </c>
      <c r="X80" s="99">
        <f>VLOOKUP($T80,dbsad1!$A$2:$AE$677,22,FALSE)</f>
        <v>10844.41</v>
      </c>
      <c r="Y80" s="99">
        <f>VLOOKUP($T80,dcsad1!$A$2:$AE$677,22,FALSE)</f>
        <v>10844.41</v>
      </c>
      <c r="Z80" s="100">
        <f t="shared" si="18"/>
        <v>0</v>
      </c>
      <c r="AA80" s="98" t="str">
        <f t="shared" si="19"/>
        <v>NO CHANGE IN SEL. FA/PUPIL</v>
      </c>
      <c r="AB80" s="88"/>
      <c r="AC80" s="93" t="s">
        <v>153</v>
      </c>
      <c r="AD80" s="94" t="s">
        <v>154</v>
      </c>
      <c r="AE80" s="94">
        <v>1</v>
      </c>
      <c r="AF80" s="95">
        <v>0</v>
      </c>
      <c r="AG80" s="165">
        <f>VLOOKUP($AC80,dbsad1!$A$2:$AE$677,24,FALSE)</f>
        <v>13915012</v>
      </c>
      <c r="AH80" s="165">
        <f>VLOOKUP($AC80,dcsad1!$A$2:$AE$677,24,FALSE)</f>
        <v>13915012</v>
      </c>
      <c r="AI80" s="166">
        <f t="shared" si="20"/>
        <v>0</v>
      </c>
      <c r="AJ80" s="98" t="str">
        <f t="shared" si="14"/>
        <v>NO CHANGE IN FAB</v>
      </c>
      <c r="AK80" s="88"/>
      <c r="AL80" s="93" t="s">
        <v>153</v>
      </c>
      <c r="AM80" s="94" t="s">
        <v>154</v>
      </c>
      <c r="AN80" s="94">
        <v>1</v>
      </c>
      <c r="AO80" s="95">
        <v>0</v>
      </c>
      <c r="AP80" s="175">
        <f>VLOOKUP($AL80,dbsaa1!$A$2:$AE$677,5,FALSE)</f>
        <v>14193312</v>
      </c>
      <c r="AQ80" s="176">
        <f>VLOOKUP($AL80,dbsad1!$A$2:$AE$677,23,FALSE)</f>
        <v>13891690</v>
      </c>
      <c r="AR80" s="101" t="str">
        <f t="shared" si="21"/>
        <v>HOLD HARMLESS</v>
      </c>
      <c r="AS80" s="175">
        <f>VLOOKUP($AL80,dcsaa1!$A$2:$AE$677,5,FALSE)</f>
        <v>14193312</v>
      </c>
      <c r="AT80" s="176">
        <f>VLOOKUP($AL80,dcsad1!$A$2:$AE$677,23,FALSE)</f>
        <v>13891690</v>
      </c>
      <c r="AU80" s="101" t="str">
        <f t="shared" si="22"/>
        <v>HOLD HARMLESS</v>
      </c>
      <c r="AV80" s="102" t="b">
        <f t="shared" si="23"/>
        <v>1</v>
      </c>
      <c r="AW80" s="176">
        <f t="shared" si="24"/>
        <v>0</v>
      </c>
      <c r="AX80" s="184">
        <f t="shared" si="25"/>
        <v>0</v>
      </c>
      <c r="AY80" s="29"/>
    </row>
    <row r="81" spans="1:51" ht="25" x14ac:dyDescent="0.25">
      <c r="A81" s="29"/>
      <c r="B81" s="93" t="s">
        <v>155</v>
      </c>
      <c r="C81" s="94" t="s">
        <v>156</v>
      </c>
      <c r="D81" s="94">
        <v>1</v>
      </c>
      <c r="E81" s="95">
        <v>0</v>
      </c>
      <c r="F81" s="165">
        <f>VLOOKUP($B81,dbsaa1!$A$2:$AA$675,5,FALSE)</f>
        <v>8390387</v>
      </c>
      <c r="G81" s="165">
        <f>VLOOKUP($B81,dcsaa1!$A$2:$AA$675,5,FALSE)</f>
        <v>8390387</v>
      </c>
      <c r="H81" s="166">
        <f t="shared" si="15"/>
        <v>0</v>
      </c>
      <c r="I81" s="98" t="str">
        <f t="shared" si="13"/>
        <v>NO CHANGE IN FA</v>
      </c>
      <c r="J81" s="88"/>
      <c r="K81" s="93" t="s">
        <v>155</v>
      </c>
      <c r="L81" s="94" t="s">
        <v>156</v>
      </c>
      <c r="M81" s="94">
        <v>1</v>
      </c>
      <c r="N81" s="95">
        <v>0</v>
      </c>
      <c r="O81" s="96">
        <f>VLOOKUP($K81,dbsad1!$A$2:$AE$677,13,FALSE)</f>
        <v>542</v>
      </c>
      <c r="P81" s="96">
        <f>VLOOKUP($K81,dcsad1!$A$2:$AE$677,13,FALSE)</f>
        <v>542</v>
      </c>
      <c r="Q81" s="97">
        <f t="shared" si="16"/>
        <v>0</v>
      </c>
      <c r="R81" s="98" t="str">
        <f t="shared" si="17"/>
        <v>NO CHANGE IN SEL. TAFPU</v>
      </c>
      <c r="S81" s="88"/>
      <c r="T81" s="93" t="s">
        <v>155</v>
      </c>
      <c r="U81" s="94" t="s">
        <v>156</v>
      </c>
      <c r="V81" s="94">
        <v>1</v>
      </c>
      <c r="W81" s="95">
        <v>0</v>
      </c>
      <c r="X81" s="99">
        <f>VLOOKUP($T81,dbsad1!$A$2:$AE$677,22,FALSE)</f>
        <v>8581.92</v>
      </c>
      <c r="Y81" s="99">
        <f>VLOOKUP($T81,dcsad1!$A$2:$AE$677,22,FALSE)</f>
        <v>8581.92</v>
      </c>
      <c r="Z81" s="100">
        <f t="shared" si="18"/>
        <v>0</v>
      </c>
      <c r="AA81" s="98" t="str">
        <f t="shared" si="19"/>
        <v>NO CHANGE IN SEL. FA/PUPIL</v>
      </c>
      <c r="AB81" s="88"/>
      <c r="AC81" s="93" t="s">
        <v>155</v>
      </c>
      <c r="AD81" s="94" t="s">
        <v>156</v>
      </c>
      <c r="AE81" s="94">
        <v>1</v>
      </c>
      <c r="AF81" s="95">
        <v>0</v>
      </c>
      <c r="AG81" s="165">
        <f>VLOOKUP($AC81,dbsad1!$A$2:$AE$677,24,FALSE)</f>
        <v>8225870</v>
      </c>
      <c r="AH81" s="165">
        <f>VLOOKUP($AC81,dcsad1!$A$2:$AE$677,24,FALSE)</f>
        <v>8225870</v>
      </c>
      <c r="AI81" s="166">
        <f t="shared" si="20"/>
        <v>0</v>
      </c>
      <c r="AJ81" s="98" t="str">
        <f t="shared" si="14"/>
        <v>NO CHANGE IN FAB</v>
      </c>
      <c r="AK81" s="88"/>
      <c r="AL81" s="93" t="s">
        <v>155</v>
      </c>
      <c r="AM81" s="94" t="s">
        <v>156</v>
      </c>
      <c r="AN81" s="94">
        <v>1</v>
      </c>
      <c r="AO81" s="95">
        <v>0</v>
      </c>
      <c r="AP81" s="175">
        <f>VLOOKUP($AL81,dbsaa1!$A$2:$AE$677,5,FALSE)</f>
        <v>8390387</v>
      </c>
      <c r="AQ81" s="176">
        <f>VLOOKUP($AL81,dbsad1!$A$2:$AE$677,23,FALSE)</f>
        <v>4651401</v>
      </c>
      <c r="AR81" s="101" t="str">
        <f t="shared" si="21"/>
        <v>HOLD HARMLESS</v>
      </c>
      <c r="AS81" s="175">
        <f>VLOOKUP($AL81,dcsaa1!$A$2:$AE$677,5,FALSE)</f>
        <v>8390387</v>
      </c>
      <c r="AT81" s="176">
        <f>VLOOKUP($AL81,dcsad1!$A$2:$AE$677,23,FALSE)</f>
        <v>4651401</v>
      </c>
      <c r="AU81" s="101" t="str">
        <f t="shared" si="22"/>
        <v>HOLD HARMLESS</v>
      </c>
      <c r="AV81" s="102" t="b">
        <f t="shared" si="23"/>
        <v>1</v>
      </c>
      <c r="AW81" s="176">
        <f t="shared" si="24"/>
        <v>0</v>
      </c>
      <c r="AX81" s="184">
        <f t="shared" si="25"/>
        <v>0</v>
      </c>
      <c r="AY81" s="29"/>
    </row>
    <row r="82" spans="1:51" x14ac:dyDescent="0.25">
      <c r="A82" s="29"/>
      <c r="B82" s="93" t="s">
        <v>157</v>
      </c>
      <c r="C82" s="94" t="s">
        <v>158</v>
      </c>
      <c r="D82" s="94">
        <v>1</v>
      </c>
      <c r="E82" s="95">
        <v>0</v>
      </c>
      <c r="F82" s="165">
        <f>VLOOKUP($B82,dbsaa1!$A$2:$AA$675,5,FALSE)</f>
        <v>11990587</v>
      </c>
      <c r="G82" s="165">
        <f>VLOOKUP($B82,dcsaa1!$A$2:$AA$675,5,FALSE)</f>
        <v>11990587</v>
      </c>
      <c r="H82" s="166">
        <f t="shared" si="15"/>
        <v>0</v>
      </c>
      <c r="I82" s="98" t="str">
        <f t="shared" si="13"/>
        <v>NO CHANGE IN FA</v>
      </c>
      <c r="J82" s="88"/>
      <c r="K82" s="93" t="s">
        <v>157</v>
      </c>
      <c r="L82" s="94" t="s">
        <v>158</v>
      </c>
      <c r="M82" s="94">
        <v>1</v>
      </c>
      <c r="N82" s="95">
        <v>0</v>
      </c>
      <c r="O82" s="96">
        <f>VLOOKUP($K82,dbsad1!$A$2:$AE$677,13,FALSE)</f>
        <v>958</v>
      </c>
      <c r="P82" s="96">
        <f>VLOOKUP($K82,dcsad1!$A$2:$AE$677,13,FALSE)</f>
        <v>958</v>
      </c>
      <c r="Q82" s="97">
        <f t="shared" si="16"/>
        <v>0</v>
      </c>
      <c r="R82" s="98" t="str">
        <f t="shared" si="17"/>
        <v>NO CHANGE IN SEL. TAFPU</v>
      </c>
      <c r="S82" s="88"/>
      <c r="T82" s="93" t="s">
        <v>157</v>
      </c>
      <c r="U82" s="94" t="s">
        <v>158</v>
      </c>
      <c r="V82" s="94">
        <v>1</v>
      </c>
      <c r="W82" s="95">
        <v>0</v>
      </c>
      <c r="X82" s="99">
        <f>VLOOKUP($T82,dbsad1!$A$2:$AE$677,22,FALSE)</f>
        <v>12516.27</v>
      </c>
      <c r="Y82" s="99">
        <f>VLOOKUP($T82,dcsad1!$A$2:$AE$677,22,FALSE)</f>
        <v>12516.27</v>
      </c>
      <c r="Z82" s="100">
        <f t="shared" si="18"/>
        <v>0</v>
      </c>
      <c r="AA82" s="98" t="str">
        <f t="shared" si="19"/>
        <v>NO CHANGE IN SEL. FA/PUPIL</v>
      </c>
      <c r="AB82" s="88"/>
      <c r="AC82" s="93" t="s">
        <v>157</v>
      </c>
      <c r="AD82" s="94" t="s">
        <v>158</v>
      </c>
      <c r="AE82" s="94">
        <v>1</v>
      </c>
      <c r="AF82" s="95">
        <v>0</v>
      </c>
      <c r="AG82" s="165">
        <f>VLOOKUP($AC82,dbsad1!$A$2:$AE$677,24,FALSE)</f>
        <v>11148944</v>
      </c>
      <c r="AH82" s="165">
        <f>VLOOKUP($AC82,dcsad1!$A$2:$AE$677,24,FALSE)</f>
        <v>11148944</v>
      </c>
      <c r="AI82" s="166">
        <f t="shared" si="20"/>
        <v>0</v>
      </c>
      <c r="AJ82" s="98" t="str">
        <f t="shared" si="14"/>
        <v>NO CHANGE IN FAB</v>
      </c>
      <c r="AK82" s="88"/>
      <c r="AL82" s="93" t="s">
        <v>157</v>
      </c>
      <c r="AM82" s="94" t="s">
        <v>158</v>
      </c>
      <c r="AN82" s="94">
        <v>1</v>
      </c>
      <c r="AO82" s="95">
        <v>0</v>
      </c>
      <c r="AP82" s="175">
        <f>VLOOKUP($AL82,dbsaa1!$A$2:$AE$677,5,FALSE)</f>
        <v>11990587</v>
      </c>
      <c r="AQ82" s="176">
        <f>VLOOKUP($AL82,dbsad1!$A$2:$AE$677,23,FALSE)</f>
        <v>11990587</v>
      </c>
      <c r="AR82" s="101" t="str">
        <f t="shared" si="21"/>
        <v>ON FORMULA</v>
      </c>
      <c r="AS82" s="175">
        <f>VLOOKUP($AL82,dcsaa1!$A$2:$AE$677,5,FALSE)</f>
        <v>11990587</v>
      </c>
      <c r="AT82" s="176">
        <f>VLOOKUP($AL82,dcsad1!$A$2:$AE$677,23,FALSE)</f>
        <v>11990587</v>
      </c>
      <c r="AU82" s="101" t="str">
        <f t="shared" si="22"/>
        <v>ON FORMULA</v>
      </c>
      <c r="AV82" s="102" t="b">
        <f t="shared" si="23"/>
        <v>1</v>
      </c>
      <c r="AW82" s="176">
        <f t="shared" si="24"/>
        <v>0</v>
      </c>
      <c r="AX82" s="184">
        <f t="shared" si="25"/>
        <v>0</v>
      </c>
      <c r="AY82" s="29"/>
    </row>
    <row r="83" spans="1:51" ht="25" x14ac:dyDescent="0.25">
      <c r="A83" s="29"/>
      <c r="B83" s="93" t="s">
        <v>159</v>
      </c>
      <c r="C83" s="94" t="s">
        <v>160</v>
      </c>
      <c r="D83" s="94">
        <v>1</v>
      </c>
      <c r="E83" s="95">
        <v>0</v>
      </c>
      <c r="F83" s="165">
        <f>VLOOKUP($B83,dbsaa1!$A$2:$AA$675,5,FALSE)</f>
        <v>12956015</v>
      </c>
      <c r="G83" s="165">
        <f>VLOOKUP($B83,dcsaa1!$A$2:$AA$675,5,FALSE)</f>
        <v>12956015</v>
      </c>
      <c r="H83" s="166">
        <f t="shared" si="15"/>
        <v>0</v>
      </c>
      <c r="I83" s="98" t="str">
        <f t="shared" si="13"/>
        <v>NO CHANGE IN FA</v>
      </c>
      <c r="J83" s="88"/>
      <c r="K83" s="93" t="s">
        <v>159</v>
      </c>
      <c r="L83" s="94" t="s">
        <v>160</v>
      </c>
      <c r="M83" s="94">
        <v>1</v>
      </c>
      <c r="N83" s="95">
        <v>0</v>
      </c>
      <c r="O83" s="96">
        <f>VLOOKUP($K83,dbsad1!$A$2:$AE$677,13,FALSE)</f>
        <v>1047</v>
      </c>
      <c r="P83" s="96">
        <f>VLOOKUP($K83,dcsad1!$A$2:$AE$677,13,FALSE)</f>
        <v>1047</v>
      </c>
      <c r="Q83" s="97">
        <f t="shared" si="16"/>
        <v>0</v>
      </c>
      <c r="R83" s="98" t="str">
        <f t="shared" si="17"/>
        <v>NO CHANGE IN SEL. TAFPU</v>
      </c>
      <c r="S83" s="88"/>
      <c r="T83" s="93" t="s">
        <v>159</v>
      </c>
      <c r="U83" s="94" t="s">
        <v>160</v>
      </c>
      <c r="V83" s="94">
        <v>1</v>
      </c>
      <c r="W83" s="95">
        <v>0</v>
      </c>
      <c r="X83" s="99">
        <f>VLOOKUP($T83,dbsad1!$A$2:$AE$677,22,FALSE)</f>
        <v>11686.58</v>
      </c>
      <c r="Y83" s="99">
        <f>VLOOKUP($T83,dcsad1!$A$2:$AE$677,22,FALSE)</f>
        <v>11686.58</v>
      </c>
      <c r="Z83" s="100">
        <f t="shared" si="18"/>
        <v>0</v>
      </c>
      <c r="AA83" s="98" t="str">
        <f t="shared" si="19"/>
        <v>NO CHANGE IN SEL. FA/PUPIL</v>
      </c>
      <c r="AB83" s="88"/>
      <c r="AC83" s="93" t="s">
        <v>159</v>
      </c>
      <c r="AD83" s="94" t="s">
        <v>160</v>
      </c>
      <c r="AE83" s="94">
        <v>1</v>
      </c>
      <c r="AF83" s="95">
        <v>0</v>
      </c>
      <c r="AG83" s="165">
        <f>VLOOKUP($AC83,dbsad1!$A$2:$AE$677,24,FALSE)</f>
        <v>12701976</v>
      </c>
      <c r="AH83" s="165">
        <f>VLOOKUP($AC83,dcsad1!$A$2:$AE$677,24,FALSE)</f>
        <v>12701976</v>
      </c>
      <c r="AI83" s="166">
        <f t="shared" si="20"/>
        <v>0</v>
      </c>
      <c r="AJ83" s="98" t="str">
        <f t="shared" si="14"/>
        <v>NO CHANGE IN FAB</v>
      </c>
      <c r="AK83" s="88"/>
      <c r="AL83" s="93" t="s">
        <v>159</v>
      </c>
      <c r="AM83" s="94" t="s">
        <v>160</v>
      </c>
      <c r="AN83" s="94">
        <v>1</v>
      </c>
      <c r="AO83" s="95">
        <v>0</v>
      </c>
      <c r="AP83" s="175">
        <f>VLOOKUP($AL83,dbsaa1!$A$2:$AE$677,5,FALSE)</f>
        <v>12956015</v>
      </c>
      <c r="AQ83" s="176">
        <f>VLOOKUP($AL83,dbsad1!$A$2:$AE$677,23,FALSE)</f>
        <v>12235850</v>
      </c>
      <c r="AR83" s="101" t="str">
        <f t="shared" si="21"/>
        <v>HOLD HARMLESS</v>
      </c>
      <c r="AS83" s="175">
        <f>VLOOKUP($AL83,dcsaa1!$A$2:$AE$677,5,FALSE)</f>
        <v>12956015</v>
      </c>
      <c r="AT83" s="176">
        <f>VLOOKUP($AL83,dcsad1!$A$2:$AE$677,23,FALSE)</f>
        <v>12235850</v>
      </c>
      <c r="AU83" s="101" t="str">
        <f t="shared" si="22"/>
        <v>HOLD HARMLESS</v>
      </c>
      <c r="AV83" s="102" t="b">
        <f t="shared" si="23"/>
        <v>1</v>
      </c>
      <c r="AW83" s="176">
        <f t="shared" si="24"/>
        <v>0</v>
      </c>
      <c r="AX83" s="184">
        <f t="shared" si="25"/>
        <v>0</v>
      </c>
      <c r="AY83" s="29"/>
    </row>
    <row r="84" spans="1:51" x14ac:dyDescent="0.25">
      <c r="A84" s="29"/>
      <c r="B84" s="93" t="s">
        <v>161</v>
      </c>
      <c r="C84" s="94" t="s">
        <v>162</v>
      </c>
      <c r="D84" s="94">
        <v>1</v>
      </c>
      <c r="E84" s="95">
        <v>0</v>
      </c>
      <c r="F84" s="165">
        <f>VLOOKUP($B84,dbsaa1!$A$2:$AA$675,5,FALSE)</f>
        <v>13263847</v>
      </c>
      <c r="G84" s="165">
        <f>VLOOKUP($B84,dcsaa1!$A$2:$AA$675,5,FALSE)</f>
        <v>13263847</v>
      </c>
      <c r="H84" s="166">
        <f t="shared" si="15"/>
        <v>0</v>
      </c>
      <c r="I84" s="98" t="str">
        <f t="shared" si="13"/>
        <v>NO CHANGE IN FA</v>
      </c>
      <c r="J84" s="88"/>
      <c r="K84" s="93" t="s">
        <v>161</v>
      </c>
      <c r="L84" s="94" t="s">
        <v>162</v>
      </c>
      <c r="M84" s="94">
        <v>1</v>
      </c>
      <c r="N84" s="95">
        <v>0</v>
      </c>
      <c r="O84" s="96">
        <f>VLOOKUP($K84,dbsad1!$A$2:$AE$677,13,FALSE)</f>
        <v>941</v>
      </c>
      <c r="P84" s="96">
        <f>VLOOKUP($K84,dcsad1!$A$2:$AE$677,13,FALSE)</f>
        <v>941</v>
      </c>
      <c r="Q84" s="97">
        <f t="shared" si="16"/>
        <v>0</v>
      </c>
      <c r="R84" s="98" t="str">
        <f t="shared" si="17"/>
        <v>NO CHANGE IN SEL. TAFPU</v>
      </c>
      <c r="S84" s="88"/>
      <c r="T84" s="93" t="s">
        <v>161</v>
      </c>
      <c r="U84" s="94" t="s">
        <v>162</v>
      </c>
      <c r="V84" s="94">
        <v>1</v>
      </c>
      <c r="W84" s="95">
        <v>0</v>
      </c>
      <c r="X84" s="99">
        <f>VLOOKUP($T84,dbsad1!$A$2:$AE$677,22,FALSE)</f>
        <v>14095.48</v>
      </c>
      <c r="Y84" s="99">
        <f>VLOOKUP($T84,dcsad1!$A$2:$AE$677,22,FALSE)</f>
        <v>14095.48</v>
      </c>
      <c r="Z84" s="100">
        <f t="shared" si="18"/>
        <v>0</v>
      </c>
      <c r="AA84" s="98" t="str">
        <f t="shared" si="19"/>
        <v>NO CHANGE IN SEL. FA/PUPIL</v>
      </c>
      <c r="AB84" s="88"/>
      <c r="AC84" s="93" t="s">
        <v>161</v>
      </c>
      <c r="AD84" s="94" t="s">
        <v>162</v>
      </c>
      <c r="AE84" s="94">
        <v>1</v>
      </c>
      <c r="AF84" s="95">
        <v>0</v>
      </c>
      <c r="AG84" s="165">
        <f>VLOOKUP($AC84,dbsad1!$A$2:$AE$677,24,FALSE)</f>
        <v>12563641</v>
      </c>
      <c r="AH84" s="165">
        <f>VLOOKUP($AC84,dcsad1!$A$2:$AE$677,24,FALSE)</f>
        <v>12563641</v>
      </c>
      <c r="AI84" s="166">
        <f t="shared" si="20"/>
        <v>0</v>
      </c>
      <c r="AJ84" s="98" t="str">
        <f t="shared" si="14"/>
        <v>NO CHANGE IN FAB</v>
      </c>
      <c r="AK84" s="88"/>
      <c r="AL84" s="93" t="s">
        <v>161</v>
      </c>
      <c r="AM84" s="94" t="s">
        <v>162</v>
      </c>
      <c r="AN84" s="94">
        <v>1</v>
      </c>
      <c r="AO84" s="95">
        <v>0</v>
      </c>
      <c r="AP84" s="175">
        <f>VLOOKUP($AL84,dbsaa1!$A$2:$AE$677,5,FALSE)</f>
        <v>13263847</v>
      </c>
      <c r="AQ84" s="176">
        <f>VLOOKUP($AL84,dbsad1!$A$2:$AE$677,23,FALSE)</f>
        <v>13263847</v>
      </c>
      <c r="AR84" s="101" t="str">
        <f t="shared" si="21"/>
        <v>ON FORMULA</v>
      </c>
      <c r="AS84" s="175">
        <f>VLOOKUP($AL84,dcsaa1!$A$2:$AE$677,5,FALSE)</f>
        <v>13263847</v>
      </c>
      <c r="AT84" s="176">
        <f>VLOOKUP($AL84,dcsad1!$A$2:$AE$677,23,FALSE)</f>
        <v>13263847</v>
      </c>
      <c r="AU84" s="101" t="str">
        <f t="shared" si="22"/>
        <v>ON FORMULA</v>
      </c>
      <c r="AV84" s="102" t="b">
        <f t="shared" si="23"/>
        <v>1</v>
      </c>
      <c r="AW84" s="176">
        <f t="shared" si="24"/>
        <v>0</v>
      </c>
      <c r="AX84" s="184">
        <f t="shared" si="25"/>
        <v>0</v>
      </c>
      <c r="AY84" s="29"/>
    </row>
    <row r="85" spans="1:51" ht="25" x14ac:dyDescent="0.25">
      <c r="A85" s="29"/>
      <c r="B85" s="93" t="s">
        <v>163</v>
      </c>
      <c r="C85" s="94" t="s">
        <v>164</v>
      </c>
      <c r="D85" s="94">
        <v>1</v>
      </c>
      <c r="E85" s="95">
        <v>0</v>
      </c>
      <c r="F85" s="165">
        <f>VLOOKUP($B85,dbsaa1!$A$2:$AA$675,5,FALSE)</f>
        <v>26080393</v>
      </c>
      <c r="G85" s="165">
        <f>VLOOKUP($B85,dcsaa1!$A$2:$AA$675,5,FALSE)</f>
        <v>26080393</v>
      </c>
      <c r="H85" s="166">
        <f t="shared" si="15"/>
        <v>0</v>
      </c>
      <c r="I85" s="98" t="str">
        <f t="shared" si="13"/>
        <v>NO CHANGE IN FA</v>
      </c>
      <c r="J85" s="88"/>
      <c r="K85" s="93" t="s">
        <v>163</v>
      </c>
      <c r="L85" s="94" t="s">
        <v>164</v>
      </c>
      <c r="M85" s="94">
        <v>1</v>
      </c>
      <c r="N85" s="95">
        <v>0</v>
      </c>
      <c r="O85" s="96">
        <f>VLOOKUP($K85,dbsad1!$A$2:$AE$677,13,FALSE)</f>
        <v>1959</v>
      </c>
      <c r="P85" s="96">
        <f>VLOOKUP($K85,dcsad1!$A$2:$AE$677,13,FALSE)</f>
        <v>1959</v>
      </c>
      <c r="Q85" s="97">
        <f t="shared" si="16"/>
        <v>0</v>
      </c>
      <c r="R85" s="98" t="str">
        <f t="shared" si="17"/>
        <v>NO CHANGE IN SEL. TAFPU</v>
      </c>
      <c r="S85" s="88"/>
      <c r="T85" s="93" t="s">
        <v>163</v>
      </c>
      <c r="U85" s="94" t="s">
        <v>164</v>
      </c>
      <c r="V85" s="94">
        <v>1</v>
      </c>
      <c r="W85" s="95">
        <v>0</v>
      </c>
      <c r="X85" s="99">
        <f>VLOOKUP($T85,dbsad1!$A$2:$AE$677,22,FALSE)</f>
        <v>12706.41</v>
      </c>
      <c r="Y85" s="99">
        <f>VLOOKUP($T85,dcsad1!$A$2:$AE$677,22,FALSE)</f>
        <v>12713.81</v>
      </c>
      <c r="Z85" s="100">
        <f t="shared" si="18"/>
        <v>7.3999999999996362</v>
      </c>
      <c r="AA85" s="98" t="str">
        <f t="shared" si="19"/>
        <v>SEL. FA/PUPIL INCREASE</v>
      </c>
      <c r="AB85" s="88"/>
      <c r="AC85" s="93" t="s">
        <v>163</v>
      </c>
      <c r="AD85" s="94" t="s">
        <v>164</v>
      </c>
      <c r="AE85" s="94">
        <v>1</v>
      </c>
      <c r="AF85" s="95">
        <v>0</v>
      </c>
      <c r="AG85" s="165">
        <f>VLOOKUP($AC85,dbsad1!$A$2:$AE$677,24,FALSE)</f>
        <v>25569013</v>
      </c>
      <c r="AH85" s="165">
        <f>VLOOKUP($AC85,dcsad1!$A$2:$AE$677,24,FALSE)</f>
        <v>25569013</v>
      </c>
      <c r="AI85" s="166">
        <f t="shared" si="20"/>
        <v>0</v>
      </c>
      <c r="AJ85" s="98" t="str">
        <f t="shared" si="14"/>
        <v>NO CHANGE IN FAB</v>
      </c>
      <c r="AK85" s="88"/>
      <c r="AL85" s="93" t="s">
        <v>163</v>
      </c>
      <c r="AM85" s="94" t="s">
        <v>164</v>
      </c>
      <c r="AN85" s="94">
        <v>1</v>
      </c>
      <c r="AO85" s="95">
        <v>0</v>
      </c>
      <c r="AP85" s="175">
        <f>VLOOKUP($AL85,dbsaa1!$A$2:$AE$677,5,FALSE)</f>
        <v>26080393</v>
      </c>
      <c r="AQ85" s="176">
        <f>VLOOKUP($AL85,dbsad1!$A$2:$AE$677,23,FALSE)</f>
        <v>24891858</v>
      </c>
      <c r="AR85" s="101" t="str">
        <f t="shared" si="21"/>
        <v>HOLD HARMLESS</v>
      </c>
      <c r="AS85" s="175">
        <f>VLOOKUP($AL85,dcsaa1!$A$2:$AE$677,5,FALSE)</f>
        <v>26080393</v>
      </c>
      <c r="AT85" s="176">
        <f>VLOOKUP($AL85,dcsad1!$A$2:$AE$677,23,FALSE)</f>
        <v>24906354</v>
      </c>
      <c r="AU85" s="101" t="str">
        <f t="shared" si="22"/>
        <v>HOLD HARMLESS</v>
      </c>
      <c r="AV85" s="102" t="b">
        <f t="shared" si="23"/>
        <v>1</v>
      </c>
      <c r="AW85" s="176">
        <f t="shared" si="24"/>
        <v>0</v>
      </c>
      <c r="AX85" s="184">
        <f t="shared" si="25"/>
        <v>0</v>
      </c>
      <c r="AY85" s="29"/>
    </row>
    <row r="86" spans="1:51" ht="25" x14ac:dyDescent="0.25">
      <c r="A86" s="29"/>
      <c r="B86" s="93" t="s">
        <v>165</v>
      </c>
      <c r="C86" s="94" t="s">
        <v>166</v>
      </c>
      <c r="D86" s="94">
        <v>1</v>
      </c>
      <c r="E86" s="95">
        <v>0</v>
      </c>
      <c r="F86" s="165">
        <f>VLOOKUP($B86,dbsaa1!$A$2:$AA$675,5,FALSE)</f>
        <v>5174428</v>
      </c>
      <c r="G86" s="165">
        <f>VLOOKUP($B86,dcsaa1!$A$2:$AA$675,5,FALSE)</f>
        <v>5174428</v>
      </c>
      <c r="H86" s="166">
        <f t="shared" si="15"/>
        <v>0</v>
      </c>
      <c r="I86" s="98" t="str">
        <f t="shared" si="13"/>
        <v>NO CHANGE IN FA</v>
      </c>
      <c r="J86" s="88"/>
      <c r="K86" s="93" t="s">
        <v>165</v>
      </c>
      <c r="L86" s="94" t="s">
        <v>166</v>
      </c>
      <c r="M86" s="94">
        <v>1</v>
      </c>
      <c r="N86" s="95">
        <v>0</v>
      </c>
      <c r="O86" s="96">
        <f>VLOOKUP($K86,dbsad1!$A$2:$AE$677,13,FALSE)</f>
        <v>345</v>
      </c>
      <c r="P86" s="96">
        <f>VLOOKUP($K86,dcsad1!$A$2:$AE$677,13,FALSE)</f>
        <v>344</v>
      </c>
      <c r="Q86" s="97">
        <f t="shared" si="16"/>
        <v>-1</v>
      </c>
      <c r="R86" s="98" t="str">
        <f t="shared" si="17"/>
        <v>SEL. TAFPU DECREASE</v>
      </c>
      <c r="S86" s="88"/>
      <c r="T86" s="93" t="s">
        <v>165</v>
      </c>
      <c r="U86" s="94" t="s">
        <v>166</v>
      </c>
      <c r="V86" s="94">
        <v>1</v>
      </c>
      <c r="W86" s="95">
        <v>0</v>
      </c>
      <c r="X86" s="99">
        <f>VLOOKUP($T86,dbsad1!$A$2:$AE$677,22,FALSE)</f>
        <v>12228.02</v>
      </c>
      <c r="Y86" s="99">
        <f>VLOOKUP($T86,dcsad1!$A$2:$AE$677,22,FALSE)</f>
        <v>12253.81</v>
      </c>
      <c r="Z86" s="100">
        <f t="shared" si="18"/>
        <v>25.789999999999054</v>
      </c>
      <c r="AA86" s="98" t="str">
        <f t="shared" si="19"/>
        <v>SEL. FA/PUPIL INCREASE</v>
      </c>
      <c r="AB86" s="88"/>
      <c r="AC86" s="93" t="s">
        <v>165</v>
      </c>
      <c r="AD86" s="94" t="s">
        <v>166</v>
      </c>
      <c r="AE86" s="94">
        <v>1</v>
      </c>
      <c r="AF86" s="95">
        <v>0</v>
      </c>
      <c r="AG86" s="165">
        <f>VLOOKUP($AC86,dbsad1!$A$2:$AE$677,24,FALSE)</f>
        <v>5072969</v>
      </c>
      <c r="AH86" s="165">
        <f>VLOOKUP($AC86,dcsad1!$A$2:$AE$677,24,FALSE)</f>
        <v>5072969</v>
      </c>
      <c r="AI86" s="166">
        <f t="shared" si="20"/>
        <v>0</v>
      </c>
      <c r="AJ86" s="98" t="str">
        <f t="shared" si="14"/>
        <v>NO CHANGE IN FAB</v>
      </c>
      <c r="AK86" s="88"/>
      <c r="AL86" s="93" t="s">
        <v>165</v>
      </c>
      <c r="AM86" s="94" t="s">
        <v>166</v>
      </c>
      <c r="AN86" s="94">
        <v>1</v>
      </c>
      <c r="AO86" s="95">
        <v>0</v>
      </c>
      <c r="AP86" s="175">
        <f>VLOOKUP($AL86,dbsaa1!$A$2:$AE$677,5,FALSE)</f>
        <v>5174428</v>
      </c>
      <c r="AQ86" s="176">
        <f>VLOOKUP($AL86,dbsad1!$A$2:$AE$677,23,FALSE)</f>
        <v>4218667</v>
      </c>
      <c r="AR86" s="101" t="str">
        <f t="shared" si="21"/>
        <v>HOLD HARMLESS</v>
      </c>
      <c r="AS86" s="175">
        <f>VLOOKUP($AL86,dcsaa1!$A$2:$AE$677,5,FALSE)</f>
        <v>5174428</v>
      </c>
      <c r="AT86" s="176">
        <f>VLOOKUP($AL86,dcsad1!$A$2:$AE$677,23,FALSE)</f>
        <v>4215311</v>
      </c>
      <c r="AU86" s="101" t="str">
        <f t="shared" si="22"/>
        <v>HOLD HARMLESS</v>
      </c>
      <c r="AV86" s="102" t="b">
        <f t="shared" si="23"/>
        <v>1</v>
      </c>
      <c r="AW86" s="176">
        <f t="shared" si="24"/>
        <v>0</v>
      </c>
      <c r="AX86" s="184">
        <f t="shared" si="25"/>
        <v>0</v>
      </c>
      <c r="AY86" s="29"/>
    </row>
    <row r="87" spans="1:51" x14ac:dyDescent="0.25">
      <c r="A87" s="29"/>
      <c r="B87" s="93" t="s">
        <v>167</v>
      </c>
      <c r="C87" s="94" t="s">
        <v>168</v>
      </c>
      <c r="D87" s="94">
        <v>1</v>
      </c>
      <c r="E87" s="95">
        <v>0</v>
      </c>
      <c r="F87" s="165">
        <f>VLOOKUP($B87,dbsaa1!$A$2:$AA$675,5,FALSE)</f>
        <v>12211518</v>
      </c>
      <c r="G87" s="165">
        <f>VLOOKUP($B87,dcsaa1!$A$2:$AA$675,5,FALSE)</f>
        <v>12211518</v>
      </c>
      <c r="H87" s="166">
        <f t="shared" si="15"/>
        <v>0</v>
      </c>
      <c r="I87" s="98" t="str">
        <f t="shared" si="13"/>
        <v>NO CHANGE IN FA</v>
      </c>
      <c r="J87" s="88"/>
      <c r="K87" s="93" t="s">
        <v>167</v>
      </c>
      <c r="L87" s="94" t="s">
        <v>168</v>
      </c>
      <c r="M87" s="94">
        <v>1</v>
      </c>
      <c r="N87" s="95">
        <v>0</v>
      </c>
      <c r="O87" s="96">
        <f>VLOOKUP($K87,dbsad1!$A$2:$AE$677,13,FALSE)</f>
        <v>825</v>
      </c>
      <c r="P87" s="96">
        <f>VLOOKUP($K87,dcsad1!$A$2:$AE$677,13,FALSE)</f>
        <v>825</v>
      </c>
      <c r="Q87" s="97">
        <f t="shared" si="16"/>
        <v>0</v>
      </c>
      <c r="R87" s="98" t="str">
        <f t="shared" si="17"/>
        <v>NO CHANGE IN SEL. TAFPU</v>
      </c>
      <c r="S87" s="88"/>
      <c r="T87" s="93" t="s">
        <v>167</v>
      </c>
      <c r="U87" s="94" t="s">
        <v>168</v>
      </c>
      <c r="V87" s="94">
        <v>1</v>
      </c>
      <c r="W87" s="95">
        <v>0</v>
      </c>
      <c r="X87" s="99">
        <f>VLOOKUP($T87,dbsad1!$A$2:$AE$677,22,FALSE)</f>
        <v>14801.84</v>
      </c>
      <c r="Y87" s="99">
        <f>VLOOKUP($T87,dcsad1!$A$2:$AE$677,22,FALSE)</f>
        <v>14801.84</v>
      </c>
      <c r="Z87" s="100">
        <f t="shared" si="18"/>
        <v>0</v>
      </c>
      <c r="AA87" s="98" t="str">
        <f t="shared" si="19"/>
        <v>NO CHANGE IN SEL. FA/PUPIL</v>
      </c>
      <c r="AB87" s="88"/>
      <c r="AC87" s="93" t="s">
        <v>167</v>
      </c>
      <c r="AD87" s="94" t="s">
        <v>168</v>
      </c>
      <c r="AE87" s="94">
        <v>1</v>
      </c>
      <c r="AF87" s="95">
        <v>0</v>
      </c>
      <c r="AG87" s="165">
        <f>VLOOKUP($AC87,dbsad1!$A$2:$AE$677,24,FALSE)</f>
        <v>11653977</v>
      </c>
      <c r="AH87" s="165">
        <f>VLOOKUP($AC87,dcsad1!$A$2:$AE$677,24,FALSE)</f>
        <v>11653977</v>
      </c>
      <c r="AI87" s="166">
        <f t="shared" si="20"/>
        <v>0</v>
      </c>
      <c r="AJ87" s="98" t="str">
        <f t="shared" si="14"/>
        <v>NO CHANGE IN FAB</v>
      </c>
      <c r="AK87" s="88"/>
      <c r="AL87" s="93" t="s">
        <v>167</v>
      </c>
      <c r="AM87" s="94" t="s">
        <v>168</v>
      </c>
      <c r="AN87" s="94">
        <v>1</v>
      </c>
      <c r="AO87" s="95">
        <v>0</v>
      </c>
      <c r="AP87" s="175">
        <f>VLOOKUP($AL87,dbsaa1!$A$2:$AE$677,5,FALSE)</f>
        <v>12211518</v>
      </c>
      <c r="AQ87" s="176">
        <f>VLOOKUP($AL87,dbsad1!$A$2:$AE$677,23,FALSE)</f>
        <v>12211518</v>
      </c>
      <c r="AR87" s="101" t="str">
        <f t="shared" si="21"/>
        <v>ON FORMULA</v>
      </c>
      <c r="AS87" s="175">
        <f>VLOOKUP($AL87,dcsaa1!$A$2:$AE$677,5,FALSE)</f>
        <v>12211518</v>
      </c>
      <c r="AT87" s="176">
        <f>VLOOKUP($AL87,dcsad1!$A$2:$AE$677,23,FALSE)</f>
        <v>12211518</v>
      </c>
      <c r="AU87" s="101" t="str">
        <f t="shared" si="22"/>
        <v>ON FORMULA</v>
      </c>
      <c r="AV87" s="102" t="b">
        <f t="shared" si="23"/>
        <v>1</v>
      </c>
      <c r="AW87" s="176">
        <f t="shared" si="24"/>
        <v>0</v>
      </c>
      <c r="AX87" s="184">
        <f t="shared" si="25"/>
        <v>0</v>
      </c>
      <c r="AY87" s="29"/>
    </row>
    <row r="88" spans="1:51" x14ac:dyDescent="0.25">
      <c r="A88" s="29"/>
      <c r="B88" s="93" t="s">
        <v>169</v>
      </c>
      <c r="C88" s="94" t="s">
        <v>170</v>
      </c>
      <c r="D88" s="94">
        <v>1</v>
      </c>
      <c r="E88" s="95">
        <v>0</v>
      </c>
      <c r="F88" s="165">
        <f>VLOOKUP($B88,dbsaa1!$A$2:$AA$675,5,FALSE)</f>
        <v>22345214</v>
      </c>
      <c r="G88" s="165">
        <f>VLOOKUP($B88,dcsaa1!$A$2:$AA$675,5,FALSE)</f>
        <v>22345214</v>
      </c>
      <c r="H88" s="166">
        <f t="shared" si="15"/>
        <v>0</v>
      </c>
      <c r="I88" s="98" t="str">
        <f t="shared" si="13"/>
        <v>NO CHANGE IN FA</v>
      </c>
      <c r="J88" s="88"/>
      <c r="K88" s="93" t="s">
        <v>169</v>
      </c>
      <c r="L88" s="94" t="s">
        <v>170</v>
      </c>
      <c r="M88" s="94">
        <v>1</v>
      </c>
      <c r="N88" s="95">
        <v>0</v>
      </c>
      <c r="O88" s="96">
        <f>VLOOKUP($K88,dbsad1!$A$2:$AE$677,13,FALSE)</f>
        <v>1580</v>
      </c>
      <c r="P88" s="96">
        <f>VLOOKUP($K88,dcsad1!$A$2:$AE$677,13,FALSE)</f>
        <v>1580</v>
      </c>
      <c r="Q88" s="97">
        <f t="shared" si="16"/>
        <v>0</v>
      </c>
      <c r="R88" s="98" t="str">
        <f t="shared" si="17"/>
        <v>NO CHANGE IN SEL. TAFPU</v>
      </c>
      <c r="S88" s="88"/>
      <c r="T88" s="93" t="s">
        <v>169</v>
      </c>
      <c r="U88" s="94" t="s">
        <v>170</v>
      </c>
      <c r="V88" s="94">
        <v>1</v>
      </c>
      <c r="W88" s="95">
        <v>0</v>
      </c>
      <c r="X88" s="99">
        <f>VLOOKUP($T88,dbsad1!$A$2:$AE$677,22,FALSE)</f>
        <v>14142.54</v>
      </c>
      <c r="Y88" s="99">
        <f>VLOOKUP($T88,dcsad1!$A$2:$AE$677,22,FALSE)</f>
        <v>14142.54</v>
      </c>
      <c r="Z88" s="100">
        <f t="shared" si="18"/>
        <v>0</v>
      </c>
      <c r="AA88" s="98" t="str">
        <f t="shared" si="19"/>
        <v>NO CHANGE IN SEL. FA/PUPIL</v>
      </c>
      <c r="AB88" s="88"/>
      <c r="AC88" s="93" t="s">
        <v>169</v>
      </c>
      <c r="AD88" s="94" t="s">
        <v>170</v>
      </c>
      <c r="AE88" s="94">
        <v>1</v>
      </c>
      <c r="AF88" s="95">
        <v>0</v>
      </c>
      <c r="AG88" s="165">
        <f>VLOOKUP($AC88,dbsad1!$A$2:$AE$677,24,FALSE)</f>
        <v>21318789</v>
      </c>
      <c r="AH88" s="165">
        <f>VLOOKUP($AC88,dcsad1!$A$2:$AE$677,24,FALSE)</f>
        <v>21318789</v>
      </c>
      <c r="AI88" s="166">
        <f t="shared" si="20"/>
        <v>0</v>
      </c>
      <c r="AJ88" s="98" t="str">
        <f t="shared" si="14"/>
        <v>NO CHANGE IN FAB</v>
      </c>
      <c r="AK88" s="88"/>
      <c r="AL88" s="93" t="s">
        <v>169</v>
      </c>
      <c r="AM88" s="94" t="s">
        <v>170</v>
      </c>
      <c r="AN88" s="94">
        <v>1</v>
      </c>
      <c r="AO88" s="95">
        <v>0</v>
      </c>
      <c r="AP88" s="175">
        <f>VLOOKUP($AL88,dbsaa1!$A$2:$AE$677,5,FALSE)</f>
        <v>22345214</v>
      </c>
      <c r="AQ88" s="176">
        <f>VLOOKUP($AL88,dbsad1!$A$2:$AE$677,23,FALSE)</f>
        <v>22345214</v>
      </c>
      <c r="AR88" s="101" t="str">
        <f t="shared" si="21"/>
        <v>ON FORMULA</v>
      </c>
      <c r="AS88" s="175">
        <f>VLOOKUP($AL88,dcsaa1!$A$2:$AE$677,5,FALSE)</f>
        <v>22345214</v>
      </c>
      <c r="AT88" s="176">
        <f>VLOOKUP($AL88,dcsad1!$A$2:$AE$677,23,FALSE)</f>
        <v>22345214</v>
      </c>
      <c r="AU88" s="101" t="str">
        <f t="shared" si="22"/>
        <v>ON FORMULA</v>
      </c>
      <c r="AV88" s="102" t="b">
        <f t="shared" si="23"/>
        <v>1</v>
      </c>
      <c r="AW88" s="176">
        <f t="shared" si="24"/>
        <v>0</v>
      </c>
      <c r="AX88" s="184">
        <f t="shared" si="25"/>
        <v>0</v>
      </c>
      <c r="AY88" s="29"/>
    </row>
    <row r="89" spans="1:51" ht="25" x14ac:dyDescent="0.25">
      <c r="A89" s="29"/>
      <c r="B89" s="93" t="s">
        <v>171</v>
      </c>
      <c r="C89" s="94" t="s">
        <v>172</v>
      </c>
      <c r="D89" s="94">
        <v>1</v>
      </c>
      <c r="E89" s="95">
        <v>0</v>
      </c>
      <c r="F89" s="165">
        <f>VLOOKUP($B89,dbsaa1!$A$2:$AA$675,5,FALSE)</f>
        <v>13434693</v>
      </c>
      <c r="G89" s="165">
        <f>VLOOKUP($B89,dcsaa1!$A$2:$AA$675,5,FALSE)</f>
        <v>13434693</v>
      </c>
      <c r="H89" s="166">
        <f t="shared" si="15"/>
        <v>0</v>
      </c>
      <c r="I89" s="98" t="str">
        <f t="shared" si="13"/>
        <v>NO CHANGE IN FA</v>
      </c>
      <c r="J89" s="88"/>
      <c r="K89" s="93" t="s">
        <v>171</v>
      </c>
      <c r="L89" s="94" t="s">
        <v>172</v>
      </c>
      <c r="M89" s="94">
        <v>1</v>
      </c>
      <c r="N89" s="95">
        <v>0</v>
      </c>
      <c r="O89" s="96">
        <f>VLOOKUP($K89,dbsad1!$A$2:$AE$677,13,FALSE)</f>
        <v>1332</v>
      </c>
      <c r="P89" s="96">
        <f>VLOOKUP($K89,dcsad1!$A$2:$AE$677,13,FALSE)</f>
        <v>1332</v>
      </c>
      <c r="Q89" s="97">
        <f t="shared" si="16"/>
        <v>0</v>
      </c>
      <c r="R89" s="98" t="str">
        <f t="shared" si="17"/>
        <v>NO CHANGE IN SEL. TAFPU</v>
      </c>
      <c r="S89" s="88"/>
      <c r="T89" s="93" t="s">
        <v>171</v>
      </c>
      <c r="U89" s="94" t="s">
        <v>172</v>
      </c>
      <c r="V89" s="94">
        <v>1</v>
      </c>
      <c r="W89" s="95">
        <v>0</v>
      </c>
      <c r="X89" s="99">
        <f>VLOOKUP($T89,dbsad1!$A$2:$AE$677,22,FALSE)</f>
        <v>9834.7199999999993</v>
      </c>
      <c r="Y89" s="99">
        <f>VLOOKUP($T89,dcsad1!$A$2:$AE$677,22,FALSE)</f>
        <v>9834.7199999999993</v>
      </c>
      <c r="Z89" s="100">
        <f t="shared" si="18"/>
        <v>0</v>
      </c>
      <c r="AA89" s="98" t="str">
        <f t="shared" si="19"/>
        <v>NO CHANGE IN SEL. FA/PUPIL</v>
      </c>
      <c r="AB89" s="88"/>
      <c r="AC89" s="93" t="s">
        <v>171</v>
      </c>
      <c r="AD89" s="94" t="s">
        <v>172</v>
      </c>
      <c r="AE89" s="94">
        <v>1</v>
      </c>
      <c r="AF89" s="95">
        <v>0</v>
      </c>
      <c r="AG89" s="165">
        <f>VLOOKUP($AC89,dbsad1!$A$2:$AE$677,24,FALSE)</f>
        <v>13171268</v>
      </c>
      <c r="AH89" s="165">
        <f>VLOOKUP($AC89,dcsad1!$A$2:$AE$677,24,FALSE)</f>
        <v>13171268</v>
      </c>
      <c r="AI89" s="166">
        <f t="shared" si="20"/>
        <v>0</v>
      </c>
      <c r="AJ89" s="98" t="str">
        <f t="shared" si="14"/>
        <v>NO CHANGE IN FAB</v>
      </c>
      <c r="AK89" s="88"/>
      <c r="AL89" s="93" t="s">
        <v>171</v>
      </c>
      <c r="AM89" s="94" t="s">
        <v>172</v>
      </c>
      <c r="AN89" s="94">
        <v>1</v>
      </c>
      <c r="AO89" s="95">
        <v>0</v>
      </c>
      <c r="AP89" s="175">
        <f>VLOOKUP($AL89,dbsaa1!$A$2:$AE$677,5,FALSE)</f>
        <v>13434693</v>
      </c>
      <c r="AQ89" s="176">
        <f>VLOOKUP($AL89,dbsad1!$A$2:$AE$677,23,FALSE)</f>
        <v>13099848</v>
      </c>
      <c r="AR89" s="101" t="str">
        <f t="shared" si="21"/>
        <v>HOLD HARMLESS</v>
      </c>
      <c r="AS89" s="175">
        <f>VLOOKUP($AL89,dcsaa1!$A$2:$AE$677,5,FALSE)</f>
        <v>13434693</v>
      </c>
      <c r="AT89" s="176">
        <f>VLOOKUP($AL89,dcsad1!$A$2:$AE$677,23,FALSE)</f>
        <v>13099848</v>
      </c>
      <c r="AU89" s="101" t="str">
        <f t="shared" si="22"/>
        <v>HOLD HARMLESS</v>
      </c>
      <c r="AV89" s="102" t="b">
        <f t="shared" si="23"/>
        <v>1</v>
      </c>
      <c r="AW89" s="176">
        <f t="shared" si="24"/>
        <v>0</v>
      </c>
      <c r="AX89" s="184">
        <f t="shared" si="25"/>
        <v>0</v>
      </c>
      <c r="AY89" s="29"/>
    </row>
    <row r="90" spans="1:51" x14ac:dyDescent="0.25">
      <c r="A90" s="29"/>
      <c r="B90" s="93" t="s">
        <v>173</v>
      </c>
      <c r="C90" s="94" t="s">
        <v>174</v>
      </c>
      <c r="D90" s="94">
        <v>1</v>
      </c>
      <c r="E90" s="95">
        <v>0</v>
      </c>
      <c r="F90" s="165">
        <f>VLOOKUP($B90,dbsaa1!$A$2:$AA$675,5,FALSE)</f>
        <v>20479846</v>
      </c>
      <c r="G90" s="165">
        <f>VLOOKUP($B90,dcsaa1!$A$2:$AA$675,5,FALSE)</f>
        <v>20471274</v>
      </c>
      <c r="H90" s="166">
        <f t="shared" si="15"/>
        <v>-8572</v>
      </c>
      <c r="I90" s="98" t="str">
        <f t="shared" si="13"/>
        <v>FA DECREASE</v>
      </c>
      <c r="J90" s="88"/>
      <c r="K90" s="93" t="s">
        <v>173</v>
      </c>
      <c r="L90" s="94" t="s">
        <v>174</v>
      </c>
      <c r="M90" s="94">
        <v>1</v>
      </c>
      <c r="N90" s="95">
        <v>0</v>
      </c>
      <c r="O90" s="96">
        <f>VLOOKUP($K90,dbsad1!$A$2:$AE$677,13,FALSE)</f>
        <v>2389</v>
      </c>
      <c r="P90" s="96">
        <f>VLOOKUP($K90,dcsad1!$A$2:$AE$677,13,FALSE)</f>
        <v>2388</v>
      </c>
      <c r="Q90" s="97">
        <f t="shared" si="16"/>
        <v>-1</v>
      </c>
      <c r="R90" s="98" t="str">
        <f t="shared" si="17"/>
        <v>SEL. TAFPU DECREASE</v>
      </c>
      <c r="S90" s="88"/>
      <c r="T90" s="93" t="s">
        <v>173</v>
      </c>
      <c r="U90" s="94" t="s">
        <v>174</v>
      </c>
      <c r="V90" s="94">
        <v>1</v>
      </c>
      <c r="W90" s="95">
        <v>0</v>
      </c>
      <c r="X90" s="99">
        <f>VLOOKUP($T90,dbsad1!$A$2:$AE$677,22,FALSE)</f>
        <v>8572.56</v>
      </c>
      <c r="Y90" s="99">
        <f>VLOOKUP($T90,dcsad1!$A$2:$AE$677,22,FALSE)</f>
        <v>8572.56</v>
      </c>
      <c r="Z90" s="100">
        <f t="shared" si="18"/>
        <v>0</v>
      </c>
      <c r="AA90" s="98" t="str">
        <f t="shared" si="19"/>
        <v>NO CHANGE IN SEL. FA/PUPIL</v>
      </c>
      <c r="AB90" s="88"/>
      <c r="AC90" s="93" t="s">
        <v>173</v>
      </c>
      <c r="AD90" s="94" t="s">
        <v>174</v>
      </c>
      <c r="AE90" s="94">
        <v>1</v>
      </c>
      <c r="AF90" s="95">
        <v>0</v>
      </c>
      <c r="AG90" s="165">
        <f>VLOOKUP($AC90,dbsad1!$A$2:$AE$677,24,FALSE)</f>
        <v>19460268</v>
      </c>
      <c r="AH90" s="165">
        <f>VLOOKUP($AC90,dcsad1!$A$2:$AE$677,24,FALSE)</f>
        <v>19460268</v>
      </c>
      <c r="AI90" s="166">
        <f t="shared" si="20"/>
        <v>0</v>
      </c>
      <c r="AJ90" s="98" t="str">
        <f t="shared" si="14"/>
        <v>NO CHANGE IN FAB</v>
      </c>
      <c r="AK90" s="88"/>
      <c r="AL90" s="93" t="s">
        <v>173</v>
      </c>
      <c r="AM90" s="94" t="s">
        <v>174</v>
      </c>
      <c r="AN90" s="94">
        <v>1</v>
      </c>
      <c r="AO90" s="95">
        <v>0</v>
      </c>
      <c r="AP90" s="175">
        <f>VLOOKUP($AL90,dbsaa1!$A$2:$AE$677,5,FALSE)</f>
        <v>20479846</v>
      </c>
      <c r="AQ90" s="176">
        <f>VLOOKUP($AL90,dbsad1!$A$2:$AE$677,23,FALSE)</f>
        <v>20479846</v>
      </c>
      <c r="AR90" s="101" t="str">
        <f t="shared" si="21"/>
        <v>ON FORMULA</v>
      </c>
      <c r="AS90" s="175">
        <f>VLOOKUP($AL90,dcsaa1!$A$2:$AE$677,5,FALSE)</f>
        <v>20471274</v>
      </c>
      <c r="AT90" s="176">
        <f>VLOOKUP($AL90,dcsad1!$A$2:$AE$677,23,FALSE)</f>
        <v>20471274</v>
      </c>
      <c r="AU90" s="101" t="str">
        <f t="shared" si="22"/>
        <v>ON FORMULA</v>
      </c>
      <c r="AV90" s="102" t="b">
        <f t="shared" si="23"/>
        <v>1</v>
      </c>
      <c r="AW90" s="176">
        <f t="shared" si="24"/>
        <v>-8573</v>
      </c>
      <c r="AX90" s="184">
        <f t="shared" si="25"/>
        <v>1</v>
      </c>
      <c r="AY90" s="29"/>
    </row>
    <row r="91" spans="1:51" x14ac:dyDescent="0.25">
      <c r="A91" s="29"/>
      <c r="B91" s="93" t="s">
        <v>175</v>
      </c>
      <c r="C91" s="94" t="s">
        <v>176</v>
      </c>
      <c r="D91" s="94">
        <v>1</v>
      </c>
      <c r="E91" s="95">
        <v>0</v>
      </c>
      <c r="F91" s="165">
        <f>VLOOKUP($B91,dbsaa1!$A$2:$AA$675,5,FALSE)</f>
        <v>16660665</v>
      </c>
      <c r="G91" s="165">
        <f>VLOOKUP($B91,dcsaa1!$A$2:$AA$675,5,FALSE)</f>
        <v>16660665</v>
      </c>
      <c r="H91" s="166">
        <f t="shared" si="15"/>
        <v>0</v>
      </c>
      <c r="I91" s="98" t="str">
        <f t="shared" si="13"/>
        <v>NO CHANGE IN FA</v>
      </c>
      <c r="J91" s="88"/>
      <c r="K91" s="93" t="s">
        <v>175</v>
      </c>
      <c r="L91" s="94" t="s">
        <v>176</v>
      </c>
      <c r="M91" s="94">
        <v>1</v>
      </c>
      <c r="N91" s="95">
        <v>0</v>
      </c>
      <c r="O91" s="96">
        <f>VLOOKUP($K91,dbsad1!$A$2:$AE$677,13,FALSE)</f>
        <v>1500</v>
      </c>
      <c r="P91" s="96">
        <f>VLOOKUP($K91,dcsad1!$A$2:$AE$677,13,FALSE)</f>
        <v>1500</v>
      </c>
      <c r="Q91" s="97">
        <f t="shared" si="16"/>
        <v>0</v>
      </c>
      <c r="R91" s="98" t="str">
        <f t="shared" si="17"/>
        <v>NO CHANGE IN SEL. TAFPU</v>
      </c>
      <c r="S91" s="88"/>
      <c r="T91" s="93" t="s">
        <v>175</v>
      </c>
      <c r="U91" s="94" t="s">
        <v>176</v>
      </c>
      <c r="V91" s="94">
        <v>1</v>
      </c>
      <c r="W91" s="95">
        <v>0</v>
      </c>
      <c r="X91" s="99">
        <f>VLOOKUP($T91,dbsad1!$A$2:$AE$677,22,FALSE)</f>
        <v>11107.11</v>
      </c>
      <c r="Y91" s="99">
        <f>VLOOKUP($T91,dcsad1!$A$2:$AE$677,22,FALSE)</f>
        <v>11107.11</v>
      </c>
      <c r="Z91" s="100">
        <f t="shared" si="18"/>
        <v>0</v>
      </c>
      <c r="AA91" s="98" t="str">
        <f t="shared" si="19"/>
        <v>NO CHANGE IN SEL. FA/PUPIL</v>
      </c>
      <c r="AB91" s="88"/>
      <c r="AC91" s="93" t="s">
        <v>175</v>
      </c>
      <c r="AD91" s="94" t="s">
        <v>176</v>
      </c>
      <c r="AE91" s="94">
        <v>1</v>
      </c>
      <c r="AF91" s="95">
        <v>0</v>
      </c>
      <c r="AG91" s="165">
        <f>VLOOKUP($AC91,dbsad1!$A$2:$AE$677,24,FALSE)</f>
        <v>16329757</v>
      </c>
      <c r="AH91" s="165">
        <f>VLOOKUP($AC91,dcsad1!$A$2:$AE$677,24,FALSE)</f>
        <v>16329757</v>
      </c>
      <c r="AI91" s="166">
        <f t="shared" si="20"/>
        <v>0</v>
      </c>
      <c r="AJ91" s="98" t="str">
        <f t="shared" si="14"/>
        <v>NO CHANGE IN FAB</v>
      </c>
      <c r="AK91" s="88"/>
      <c r="AL91" s="93" t="s">
        <v>175</v>
      </c>
      <c r="AM91" s="94" t="s">
        <v>176</v>
      </c>
      <c r="AN91" s="94">
        <v>1</v>
      </c>
      <c r="AO91" s="95">
        <v>0</v>
      </c>
      <c r="AP91" s="175">
        <f>VLOOKUP($AL91,dbsaa1!$A$2:$AE$677,5,FALSE)</f>
        <v>16660665</v>
      </c>
      <c r="AQ91" s="176">
        <f>VLOOKUP($AL91,dbsad1!$A$2:$AE$677,23,FALSE)</f>
        <v>16660665</v>
      </c>
      <c r="AR91" s="101" t="str">
        <f t="shared" si="21"/>
        <v>ON FORMULA</v>
      </c>
      <c r="AS91" s="175">
        <f>VLOOKUP($AL91,dcsaa1!$A$2:$AE$677,5,FALSE)</f>
        <v>16660665</v>
      </c>
      <c r="AT91" s="176">
        <f>VLOOKUP($AL91,dcsad1!$A$2:$AE$677,23,FALSE)</f>
        <v>16660665</v>
      </c>
      <c r="AU91" s="101" t="str">
        <f t="shared" si="22"/>
        <v>ON FORMULA</v>
      </c>
      <c r="AV91" s="102" t="b">
        <f t="shared" si="23"/>
        <v>1</v>
      </c>
      <c r="AW91" s="176">
        <f t="shared" si="24"/>
        <v>0</v>
      </c>
      <c r="AX91" s="184">
        <f t="shared" si="25"/>
        <v>0</v>
      </c>
      <c r="AY91" s="29"/>
    </row>
    <row r="92" spans="1:51" ht="25" x14ac:dyDescent="0.25">
      <c r="A92" s="29"/>
      <c r="B92" s="93" t="s">
        <v>177</v>
      </c>
      <c r="C92" s="94" t="s">
        <v>178</v>
      </c>
      <c r="D92" s="94">
        <v>1</v>
      </c>
      <c r="E92" s="95">
        <v>0</v>
      </c>
      <c r="F92" s="165">
        <f>VLOOKUP($B92,dbsaa1!$A$2:$AA$675,5,FALSE)</f>
        <v>5187877</v>
      </c>
      <c r="G92" s="165">
        <f>VLOOKUP($B92,dcsaa1!$A$2:$AA$675,5,FALSE)</f>
        <v>5187877</v>
      </c>
      <c r="H92" s="166">
        <f t="shared" si="15"/>
        <v>0</v>
      </c>
      <c r="I92" s="98" t="str">
        <f t="shared" si="13"/>
        <v>NO CHANGE IN FA</v>
      </c>
      <c r="J92" s="88"/>
      <c r="K92" s="93" t="s">
        <v>177</v>
      </c>
      <c r="L92" s="94" t="s">
        <v>178</v>
      </c>
      <c r="M92" s="94">
        <v>1</v>
      </c>
      <c r="N92" s="95">
        <v>0</v>
      </c>
      <c r="O92" s="96">
        <f>VLOOKUP($K92,dbsad1!$A$2:$AE$677,13,FALSE)</f>
        <v>560</v>
      </c>
      <c r="P92" s="96">
        <f>VLOOKUP($K92,dcsad1!$A$2:$AE$677,13,FALSE)</f>
        <v>560</v>
      </c>
      <c r="Q92" s="97">
        <f t="shared" si="16"/>
        <v>0</v>
      </c>
      <c r="R92" s="98" t="str">
        <f t="shared" si="17"/>
        <v>NO CHANGE IN SEL. TAFPU</v>
      </c>
      <c r="S92" s="88"/>
      <c r="T92" s="93" t="s">
        <v>177</v>
      </c>
      <c r="U92" s="94" t="s">
        <v>178</v>
      </c>
      <c r="V92" s="94">
        <v>1</v>
      </c>
      <c r="W92" s="95">
        <v>0</v>
      </c>
      <c r="X92" s="99">
        <f>VLOOKUP($T92,dbsad1!$A$2:$AE$677,22,FALSE)</f>
        <v>8947.17</v>
      </c>
      <c r="Y92" s="99">
        <f>VLOOKUP($T92,dcsad1!$A$2:$AE$677,22,FALSE)</f>
        <v>8947.17</v>
      </c>
      <c r="Z92" s="100">
        <f t="shared" si="18"/>
        <v>0</v>
      </c>
      <c r="AA92" s="98" t="str">
        <f t="shared" si="19"/>
        <v>NO CHANGE IN SEL. FA/PUPIL</v>
      </c>
      <c r="AB92" s="88"/>
      <c r="AC92" s="93" t="s">
        <v>177</v>
      </c>
      <c r="AD92" s="94" t="s">
        <v>178</v>
      </c>
      <c r="AE92" s="94">
        <v>1</v>
      </c>
      <c r="AF92" s="95">
        <v>0</v>
      </c>
      <c r="AG92" s="165">
        <f>VLOOKUP($AC92,dbsad1!$A$2:$AE$677,24,FALSE)</f>
        <v>5086154</v>
      </c>
      <c r="AH92" s="165">
        <f>VLOOKUP($AC92,dcsad1!$A$2:$AE$677,24,FALSE)</f>
        <v>5086154</v>
      </c>
      <c r="AI92" s="166">
        <f t="shared" si="20"/>
        <v>0</v>
      </c>
      <c r="AJ92" s="98" t="str">
        <f t="shared" si="14"/>
        <v>NO CHANGE IN FAB</v>
      </c>
      <c r="AK92" s="88"/>
      <c r="AL92" s="93" t="s">
        <v>177</v>
      </c>
      <c r="AM92" s="94" t="s">
        <v>178</v>
      </c>
      <c r="AN92" s="94">
        <v>1</v>
      </c>
      <c r="AO92" s="95">
        <v>0</v>
      </c>
      <c r="AP92" s="175">
        <f>VLOOKUP($AL92,dbsaa1!$A$2:$AE$677,5,FALSE)</f>
        <v>5187877</v>
      </c>
      <c r="AQ92" s="176">
        <f>VLOOKUP($AL92,dbsad1!$A$2:$AE$677,23,FALSE)</f>
        <v>5010416</v>
      </c>
      <c r="AR92" s="101" t="str">
        <f t="shared" si="21"/>
        <v>HOLD HARMLESS</v>
      </c>
      <c r="AS92" s="175">
        <f>VLOOKUP($AL92,dcsaa1!$A$2:$AE$677,5,FALSE)</f>
        <v>5187877</v>
      </c>
      <c r="AT92" s="176">
        <f>VLOOKUP($AL92,dcsad1!$A$2:$AE$677,23,FALSE)</f>
        <v>5010416</v>
      </c>
      <c r="AU92" s="101" t="str">
        <f t="shared" si="22"/>
        <v>HOLD HARMLESS</v>
      </c>
      <c r="AV92" s="102" t="b">
        <f t="shared" si="23"/>
        <v>1</v>
      </c>
      <c r="AW92" s="176">
        <f t="shared" si="24"/>
        <v>0</v>
      </c>
      <c r="AX92" s="184">
        <f t="shared" si="25"/>
        <v>0</v>
      </c>
      <c r="AY92" s="29"/>
    </row>
    <row r="93" spans="1:51" ht="25" x14ac:dyDescent="0.25">
      <c r="A93" s="29"/>
      <c r="B93" s="93" t="s">
        <v>179</v>
      </c>
      <c r="C93" s="94" t="s">
        <v>180</v>
      </c>
      <c r="D93" s="94">
        <v>1</v>
      </c>
      <c r="E93" s="95">
        <v>0</v>
      </c>
      <c r="F93" s="165">
        <f>VLOOKUP($B93,dbsaa1!$A$2:$AA$675,5,FALSE)</f>
        <v>12909178</v>
      </c>
      <c r="G93" s="165">
        <f>VLOOKUP($B93,dcsaa1!$A$2:$AA$675,5,FALSE)</f>
        <v>12909178</v>
      </c>
      <c r="H93" s="166">
        <f t="shared" si="15"/>
        <v>0</v>
      </c>
      <c r="I93" s="98" t="str">
        <f t="shared" si="13"/>
        <v>NO CHANGE IN FA</v>
      </c>
      <c r="J93" s="88"/>
      <c r="K93" s="93" t="s">
        <v>179</v>
      </c>
      <c r="L93" s="94" t="s">
        <v>180</v>
      </c>
      <c r="M93" s="94">
        <v>1</v>
      </c>
      <c r="N93" s="95">
        <v>0</v>
      </c>
      <c r="O93" s="96">
        <f>VLOOKUP($K93,dbsad1!$A$2:$AE$677,13,FALSE)</f>
        <v>1005</v>
      </c>
      <c r="P93" s="96">
        <f>VLOOKUP($K93,dcsad1!$A$2:$AE$677,13,FALSE)</f>
        <v>1005</v>
      </c>
      <c r="Q93" s="97">
        <f t="shared" si="16"/>
        <v>0</v>
      </c>
      <c r="R93" s="98" t="str">
        <f t="shared" si="17"/>
        <v>NO CHANGE IN SEL. TAFPU</v>
      </c>
      <c r="S93" s="88"/>
      <c r="T93" s="93" t="s">
        <v>179</v>
      </c>
      <c r="U93" s="94" t="s">
        <v>180</v>
      </c>
      <c r="V93" s="94">
        <v>1</v>
      </c>
      <c r="W93" s="95">
        <v>0</v>
      </c>
      <c r="X93" s="99">
        <f>VLOOKUP($T93,dbsad1!$A$2:$AE$677,22,FALSE)</f>
        <v>12662.59</v>
      </c>
      <c r="Y93" s="99">
        <f>VLOOKUP($T93,dcsad1!$A$2:$AE$677,22,FALSE)</f>
        <v>12662.59</v>
      </c>
      <c r="Z93" s="100">
        <f t="shared" si="18"/>
        <v>0</v>
      </c>
      <c r="AA93" s="98" t="str">
        <f t="shared" si="19"/>
        <v>NO CHANGE IN SEL. FA/PUPIL</v>
      </c>
      <c r="AB93" s="88"/>
      <c r="AC93" s="93" t="s">
        <v>179</v>
      </c>
      <c r="AD93" s="94" t="s">
        <v>180</v>
      </c>
      <c r="AE93" s="94">
        <v>1</v>
      </c>
      <c r="AF93" s="95">
        <v>0</v>
      </c>
      <c r="AG93" s="165">
        <f>VLOOKUP($AC93,dbsad1!$A$2:$AE$677,24,FALSE)</f>
        <v>12656057</v>
      </c>
      <c r="AH93" s="165">
        <f>VLOOKUP($AC93,dcsad1!$A$2:$AE$677,24,FALSE)</f>
        <v>12656057</v>
      </c>
      <c r="AI93" s="166">
        <f t="shared" si="20"/>
        <v>0</v>
      </c>
      <c r="AJ93" s="98" t="str">
        <f t="shared" si="14"/>
        <v>NO CHANGE IN FAB</v>
      </c>
      <c r="AK93" s="88"/>
      <c r="AL93" s="93" t="s">
        <v>179</v>
      </c>
      <c r="AM93" s="94" t="s">
        <v>180</v>
      </c>
      <c r="AN93" s="94">
        <v>1</v>
      </c>
      <c r="AO93" s="95">
        <v>0</v>
      </c>
      <c r="AP93" s="175">
        <f>VLOOKUP($AL93,dbsaa1!$A$2:$AE$677,5,FALSE)</f>
        <v>12909178</v>
      </c>
      <c r="AQ93" s="176">
        <f>VLOOKUP($AL93,dbsad1!$A$2:$AE$677,23,FALSE)</f>
        <v>12725903</v>
      </c>
      <c r="AR93" s="101" t="str">
        <f t="shared" si="21"/>
        <v>HOLD HARMLESS</v>
      </c>
      <c r="AS93" s="175">
        <f>VLOOKUP($AL93,dcsaa1!$A$2:$AE$677,5,FALSE)</f>
        <v>12909178</v>
      </c>
      <c r="AT93" s="176">
        <f>VLOOKUP($AL93,dcsad1!$A$2:$AE$677,23,FALSE)</f>
        <v>12725903</v>
      </c>
      <c r="AU93" s="101" t="str">
        <f t="shared" si="22"/>
        <v>HOLD HARMLESS</v>
      </c>
      <c r="AV93" s="102" t="b">
        <f t="shared" si="23"/>
        <v>1</v>
      </c>
      <c r="AW93" s="176">
        <f t="shared" si="24"/>
        <v>0</v>
      </c>
      <c r="AX93" s="184">
        <f t="shared" si="25"/>
        <v>0</v>
      </c>
      <c r="AY93" s="29"/>
    </row>
    <row r="94" spans="1:51" ht="25" x14ac:dyDescent="0.25">
      <c r="A94" s="29"/>
      <c r="B94" s="93" t="s">
        <v>181</v>
      </c>
      <c r="C94" s="94" t="s">
        <v>182</v>
      </c>
      <c r="D94" s="94">
        <v>1</v>
      </c>
      <c r="E94" s="95">
        <v>0</v>
      </c>
      <c r="F94" s="165">
        <f>VLOOKUP($B94,dbsaa1!$A$2:$AA$675,5,FALSE)</f>
        <v>21695852</v>
      </c>
      <c r="G94" s="165">
        <f>VLOOKUP($B94,dcsaa1!$A$2:$AA$675,5,FALSE)</f>
        <v>21695852</v>
      </c>
      <c r="H94" s="166">
        <f t="shared" si="15"/>
        <v>0</v>
      </c>
      <c r="I94" s="98" t="str">
        <f t="shared" si="13"/>
        <v>NO CHANGE IN FA</v>
      </c>
      <c r="J94" s="88"/>
      <c r="K94" s="93" t="s">
        <v>181</v>
      </c>
      <c r="L94" s="94" t="s">
        <v>182</v>
      </c>
      <c r="M94" s="94">
        <v>1</v>
      </c>
      <c r="N94" s="95">
        <v>0</v>
      </c>
      <c r="O94" s="96">
        <f>VLOOKUP($K94,dbsad1!$A$2:$AE$677,13,FALSE)</f>
        <v>2236</v>
      </c>
      <c r="P94" s="96">
        <f>VLOOKUP($K94,dcsad1!$A$2:$AE$677,13,FALSE)</f>
        <v>2236</v>
      </c>
      <c r="Q94" s="97">
        <f t="shared" si="16"/>
        <v>0</v>
      </c>
      <c r="R94" s="98" t="str">
        <f t="shared" si="17"/>
        <v>NO CHANGE IN SEL. TAFPU</v>
      </c>
      <c r="S94" s="88"/>
      <c r="T94" s="93" t="s">
        <v>181</v>
      </c>
      <c r="U94" s="94" t="s">
        <v>182</v>
      </c>
      <c r="V94" s="94">
        <v>1</v>
      </c>
      <c r="W94" s="95">
        <v>0</v>
      </c>
      <c r="X94" s="99">
        <f>VLOOKUP($T94,dbsad1!$A$2:$AE$677,22,FALSE)</f>
        <v>9448.42</v>
      </c>
      <c r="Y94" s="99">
        <f>VLOOKUP($T94,dcsad1!$A$2:$AE$677,22,FALSE)</f>
        <v>9448.42</v>
      </c>
      <c r="Z94" s="100">
        <f t="shared" si="18"/>
        <v>0</v>
      </c>
      <c r="AA94" s="98" t="str">
        <f t="shared" si="19"/>
        <v>NO CHANGE IN SEL. FA/PUPIL</v>
      </c>
      <c r="AB94" s="88"/>
      <c r="AC94" s="93" t="s">
        <v>181</v>
      </c>
      <c r="AD94" s="94" t="s">
        <v>182</v>
      </c>
      <c r="AE94" s="94">
        <v>1</v>
      </c>
      <c r="AF94" s="95">
        <v>0</v>
      </c>
      <c r="AG94" s="165">
        <f>VLOOKUP($AC94,dbsad1!$A$2:$AE$677,24,FALSE)</f>
        <v>21270444</v>
      </c>
      <c r="AH94" s="165">
        <f>VLOOKUP($AC94,dcsad1!$A$2:$AE$677,24,FALSE)</f>
        <v>21270444</v>
      </c>
      <c r="AI94" s="166">
        <f t="shared" si="20"/>
        <v>0</v>
      </c>
      <c r="AJ94" s="98" t="str">
        <f t="shared" si="14"/>
        <v>NO CHANGE IN FAB</v>
      </c>
      <c r="AK94" s="88"/>
      <c r="AL94" s="93" t="s">
        <v>181</v>
      </c>
      <c r="AM94" s="94" t="s">
        <v>182</v>
      </c>
      <c r="AN94" s="94">
        <v>1</v>
      </c>
      <c r="AO94" s="95">
        <v>0</v>
      </c>
      <c r="AP94" s="175">
        <f>VLOOKUP($AL94,dbsaa1!$A$2:$AE$677,5,FALSE)</f>
        <v>21695852</v>
      </c>
      <c r="AQ94" s="176">
        <f>VLOOKUP($AL94,dbsad1!$A$2:$AE$677,23,FALSE)</f>
        <v>21126668</v>
      </c>
      <c r="AR94" s="101" t="str">
        <f t="shared" si="21"/>
        <v>HOLD HARMLESS</v>
      </c>
      <c r="AS94" s="175">
        <f>VLOOKUP($AL94,dcsaa1!$A$2:$AE$677,5,FALSE)</f>
        <v>21695852</v>
      </c>
      <c r="AT94" s="176">
        <f>VLOOKUP($AL94,dcsad1!$A$2:$AE$677,23,FALSE)</f>
        <v>21126668</v>
      </c>
      <c r="AU94" s="101" t="str">
        <f t="shared" si="22"/>
        <v>HOLD HARMLESS</v>
      </c>
      <c r="AV94" s="102" t="b">
        <f t="shared" si="23"/>
        <v>1</v>
      </c>
      <c r="AW94" s="176">
        <f t="shared" si="24"/>
        <v>0</v>
      </c>
      <c r="AX94" s="184">
        <f t="shared" si="25"/>
        <v>0</v>
      </c>
      <c r="AY94" s="29"/>
    </row>
    <row r="95" spans="1:51" x14ac:dyDescent="0.25">
      <c r="A95" s="29"/>
      <c r="B95" s="93" t="s">
        <v>183</v>
      </c>
      <c r="C95" s="94" t="s">
        <v>184</v>
      </c>
      <c r="D95" s="94">
        <v>1</v>
      </c>
      <c r="E95" s="95">
        <v>0</v>
      </c>
      <c r="F95" s="165">
        <f>VLOOKUP($B95,dbsaa1!$A$2:$AA$675,5,FALSE)</f>
        <v>19696680</v>
      </c>
      <c r="G95" s="165">
        <f>VLOOKUP($B95,dcsaa1!$A$2:$AA$675,5,FALSE)</f>
        <v>19696680</v>
      </c>
      <c r="H95" s="166">
        <f t="shared" si="15"/>
        <v>0</v>
      </c>
      <c r="I95" s="98" t="str">
        <f t="shared" si="13"/>
        <v>NO CHANGE IN FA</v>
      </c>
      <c r="J95" s="88"/>
      <c r="K95" s="93" t="s">
        <v>183</v>
      </c>
      <c r="L95" s="94" t="s">
        <v>184</v>
      </c>
      <c r="M95" s="94">
        <v>1</v>
      </c>
      <c r="N95" s="95">
        <v>0</v>
      </c>
      <c r="O95" s="96">
        <f>VLOOKUP($K95,dbsad1!$A$2:$AE$677,13,FALSE)</f>
        <v>2308</v>
      </c>
      <c r="P95" s="96">
        <f>VLOOKUP($K95,dcsad1!$A$2:$AE$677,13,FALSE)</f>
        <v>2308</v>
      </c>
      <c r="Q95" s="97">
        <f t="shared" si="16"/>
        <v>0</v>
      </c>
      <c r="R95" s="98" t="str">
        <f t="shared" si="17"/>
        <v>NO CHANGE IN SEL. TAFPU</v>
      </c>
      <c r="S95" s="88"/>
      <c r="T95" s="93" t="s">
        <v>183</v>
      </c>
      <c r="U95" s="94" t="s">
        <v>184</v>
      </c>
      <c r="V95" s="94">
        <v>1</v>
      </c>
      <c r="W95" s="95">
        <v>0</v>
      </c>
      <c r="X95" s="99">
        <f>VLOOKUP($T95,dbsad1!$A$2:$AE$677,22,FALSE)</f>
        <v>8534.09</v>
      </c>
      <c r="Y95" s="99">
        <f>VLOOKUP($T95,dcsad1!$A$2:$AE$677,22,FALSE)</f>
        <v>8534.09</v>
      </c>
      <c r="Z95" s="100">
        <f t="shared" si="18"/>
        <v>0</v>
      </c>
      <c r="AA95" s="98" t="str">
        <f t="shared" si="19"/>
        <v>NO CHANGE IN SEL. FA/PUPIL</v>
      </c>
      <c r="AB95" s="88"/>
      <c r="AC95" s="93" t="s">
        <v>183</v>
      </c>
      <c r="AD95" s="94" t="s">
        <v>184</v>
      </c>
      <c r="AE95" s="94">
        <v>1</v>
      </c>
      <c r="AF95" s="95">
        <v>0</v>
      </c>
      <c r="AG95" s="165">
        <f>VLOOKUP($AC95,dbsad1!$A$2:$AE$677,24,FALSE)</f>
        <v>18244782</v>
      </c>
      <c r="AH95" s="165">
        <f>VLOOKUP($AC95,dcsad1!$A$2:$AE$677,24,FALSE)</f>
        <v>18244782</v>
      </c>
      <c r="AI95" s="166">
        <f t="shared" si="20"/>
        <v>0</v>
      </c>
      <c r="AJ95" s="98" t="str">
        <f t="shared" si="14"/>
        <v>NO CHANGE IN FAB</v>
      </c>
      <c r="AK95" s="88"/>
      <c r="AL95" s="93" t="s">
        <v>183</v>
      </c>
      <c r="AM95" s="94" t="s">
        <v>184</v>
      </c>
      <c r="AN95" s="94">
        <v>1</v>
      </c>
      <c r="AO95" s="95">
        <v>0</v>
      </c>
      <c r="AP95" s="175">
        <f>VLOOKUP($AL95,dbsaa1!$A$2:$AE$677,5,FALSE)</f>
        <v>19696680</v>
      </c>
      <c r="AQ95" s="176">
        <f>VLOOKUP($AL95,dbsad1!$A$2:$AE$677,23,FALSE)</f>
        <v>19696680</v>
      </c>
      <c r="AR95" s="101" t="str">
        <f t="shared" si="21"/>
        <v>ON FORMULA</v>
      </c>
      <c r="AS95" s="175">
        <f>VLOOKUP($AL95,dcsaa1!$A$2:$AE$677,5,FALSE)</f>
        <v>19696680</v>
      </c>
      <c r="AT95" s="176">
        <f>VLOOKUP($AL95,dcsad1!$A$2:$AE$677,23,FALSE)</f>
        <v>19696680</v>
      </c>
      <c r="AU95" s="101" t="str">
        <f t="shared" si="22"/>
        <v>ON FORMULA</v>
      </c>
      <c r="AV95" s="102" t="b">
        <f t="shared" si="23"/>
        <v>1</v>
      </c>
      <c r="AW95" s="176">
        <f t="shared" si="24"/>
        <v>0</v>
      </c>
      <c r="AX95" s="184">
        <f t="shared" si="25"/>
        <v>0</v>
      </c>
      <c r="AY95" s="29"/>
    </row>
    <row r="96" spans="1:51" x14ac:dyDescent="0.25">
      <c r="A96" s="29"/>
      <c r="B96" s="93" t="s">
        <v>185</v>
      </c>
      <c r="C96" s="94" t="s">
        <v>186</v>
      </c>
      <c r="D96" s="94">
        <v>1</v>
      </c>
      <c r="E96" s="95">
        <v>0</v>
      </c>
      <c r="F96" s="165">
        <f>VLOOKUP($B96,dbsaa1!$A$2:$AA$675,5,FALSE)</f>
        <v>19513327</v>
      </c>
      <c r="G96" s="165">
        <f>VLOOKUP($B96,dcsaa1!$A$2:$AA$675,5,FALSE)</f>
        <v>19513327</v>
      </c>
      <c r="H96" s="166">
        <f t="shared" si="15"/>
        <v>0</v>
      </c>
      <c r="I96" s="98" t="str">
        <f t="shared" si="13"/>
        <v>NO CHANGE IN FA</v>
      </c>
      <c r="J96" s="88"/>
      <c r="K96" s="93" t="s">
        <v>185</v>
      </c>
      <c r="L96" s="94" t="s">
        <v>186</v>
      </c>
      <c r="M96" s="94">
        <v>1</v>
      </c>
      <c r="N96" s="95">
        <v>0</v>
      </c>
      <c r="O96" s="96">
        <f>VLOOKUP($K96,dbsad1!$A$2:$AE$677,13,FALSE)</f>
        <v>1829</v>
      </c>
      <c r="P96" s="96">
        <f>VLOOKUP($K96,dcsad1!$A$2:$AE$677,13,FALSE)</f>
        <v>1829</v>
      </c>
      <c r="Q96" s="97">
        <f t="shared" si="16"/>
        <v>0</v>
      </c>
      <c r="R96" s="98" t="str">
        <f t="shared" si="17"/>
        <v>NO CHANGE IN SEL. TAFPU</v>
      </c>
      <c r="S96" s="88"/>
      <c r="T96" s="93" t="s">
        <v>185</v>
      </c>
      <c r="U96" s="94" t="s">
        <v>186</v>
      </c>
      <c r="V96" s="94">
        <v>1</v>
      </c>
      <c r="W96" s="95">
        <v>0</v>
      </c>
      <c r="X96" s="99">
        <f>VLOOKUP($T96,dbsad1!$A$2:$AE$677,22,FALSE)</f>
        <v>10668.85</v>
      </c>
      <c r="Y96" s="99">
        <f>VLOOKUP($T96,dcsad1!$A$2:$AE$677,22,FALSE)</f>
        <v>10668.85</v>
      </c>
      <c r="Z96" s="100">
        <f t="shared" si="18"/>
        <v>0</v>
      </c>
      <c r="AA96" s="98" t="str">
        <f t="shared" si="19"/>
        <v>NO CHANGE IN SEL. FA/PUPIL</v>
      </c>
      <c r="AB96" s="88"/>
      <c r="AC96" s="93" t="s">
        <v>185</v>
      </c>
      <c r="AD96" s="94" t="s">
        <v>186</v>
      </c>
      <c r="AE96" s="94">
        <v>1</v>
      </c>
      <c r="AF96" s="95">
        <v>0</v>
      </c>
      <c r="AG96" s="165">
        <f>VLOOKUP($AC96,dbsad1!$A$2:$AE$677,24,FALSE)</f>
        <v>18316339</v>
      </c>
      <c r="AH96" s="165">
        <f>VLOOKUP($AC96,dcsad1!$A$2:$AE$677,24,FALSE)</f>
        <v>18316339</v>
      </c>
      <c r="AI96" s="166">
        <f t="shared" si="20"/>
        <v>0</v>
      </c>
      <c r="AJ96" s="98" t="str">
        <f t="shared" si="14"/>
        <v>NO CHANGE IN FAB</v>
      </c>
      <c r="AK96" s="88"/>
      <c r="AL96" s="93" t="s">
        <v>185</v>
      </c>
      <c r="AM96" s="94" t="s">
        <v>186</v>
      </c>
      <c r="AN96" s="94">
        <v>1</v>
      </c>
      <c r="AO96" s="95">
        <v>0</v>
      </c>
      <c r="AP96" s="175">
        <f>VLOOKUP($AL96,dbsaa1!$A$2:$AE$677,5,FALSE)</f>
        <v>19513327</v>
      </c>
      <c r="AQ96" s="176">
        <f>VLOOKUP($AL96,dbsad1!$A$2:$AE$677,23,FALSE)</f>
        <v>19513327</v>
      </c>
      <c r="AR96" s="101" t="str">
        <f t="shared" si="21"/>
        <v>ON FORMULA</v>
      </c>
      <c r="AS96" s="175">
        <f>VLOOKUP($AL96,dcsaa1!$A$2:$AE$677,5,FALSE)</f>
        <v>19513327</v>
      </c>
      <c r="AT96" s="176">
        <f>VLOOKUP($AL96,dcsad1!$A$2:$AE$677,23,FALSE)</f>
        <v>19513327</v>
      </c>
      <c r="AU96" s="101" t="str">
        <f t="shared" si="22"/>
        <v>ON FORMULA</v>
      </c>
      <c r="AV96" s="102" t="b">
        <f t="shared" si="23"/>
        <v>1</v>
      </c>
      <c r="AW96" s="176">
        <f t="shared" si="24"/>
        <v>0</v>
      </c>
      <c r="AX96" s="184">
        <f t="shared" si="25"/>
        <v>0</v>
      </c>
      <c r="AY96" s="29"/>
    </row>
    <row r="97" spans="1:51" ht="25" x14ac:dyDescent="0.25">
      <c r="A97" s="29"/>
      <c r="B97" s="93" t="s">
        <v>187</v>
      </c>
      <c r="C97" s="94" t="s">
        <v>188</v>
      </c>
      <c r="D97" s="94">
        <v>1</v>
      </c>
      <c r="E97" s="95">
        <v>0</v>
      </c>
      <c r="F97" s="165">
        <f>VLOOKUP($B97,dbsaa1!$A$2:$AA$675,5,FALSE)</f>
        <v>8380948</v>
      </c>
      <c r="G97" s="165">
        <f>VLOOKUP($B97,dcsaa1!$A$2:$AA$675,5,FALSE)</f>
        <v>8380948</v>
      </c>
      <c r="H97" s="166">
        <f t="shared" si="15"/>
        <v>0</v>
      </c>
      <c r="I97" s="98" t="str">
        <f t="shared" si="13"/>
        <v>NO CHANGE IN FA</v>
      </c>
      <c r="J97" s="88"/>
      <c r="K97" s="93" t="s">
        <v>187</v>
      </c>
      <c r="L97" s="94" t="s">
        <v>188</v>
      </c>
      <c r="M97" s="94">
        <v>1</v>
      </c>
      <c r="N97" s="95">
        <v>0</v>
      </c>
      <c r="O97" s="96">
        <f>VLOOKUP($K97,dbsad1!$A$2:$AE$677,13,FALSE)</f>
        <v>1109</v>
      </c>
      <c r="P97" s="96">
        <f>VLOOKUP($K97,dcsad1!$A$2:$AE$677,13,FALSE)</f>
        <v>1109</v>
      </c>
      <c r="Q97" s="97">
        <f t="shared" si="16"/>
        <v>0</v>
      </c>
      <c r="R97" s="98" t="str">
        <f t="shared" si="17"/>
        <v>NO CHANGE IN SEL. TAFPU</v>
      </c>
      <c r="S97" s="88"/>
      <c r="T97" s="93" t="s">
        <v>187</v>
      </c>
      <c r="U97" s="94" t="s">
        <v>188</v>
      </c>
      <c r="V97" s="94">
        <v>1</v>
      </c>
      <c r="W97" s="95">
        <v>0</v>
      </c>
      <c r="X97" s="99">
        <f>VLOOKUP($T97,dbsad1!$A$2:$AE$677,22,FALSE)</f>
        <v>1723.24</v>
      </c>
      <c r="Y97" s="99">
        <f>VLOOKUP($T97,dcsad1!$A$2:$AE$677,22,FALSE)</f>
        <v>1723.24</v>
      </c>
      <c r="Z97" s="100">
        <f t="shared" si="18"/>
        <v>0</v>
      </c>
      <c r="AA97" s="98" t="str">
        <f t="shared" si="19"/>
        <v>NO CHANGE IN SEL. FA/PUPIL</v>
      </c>
      <c r="AB97" s="88"/>
      <c r="AC97" s="93" t="s">
        <v>187</v>
      </c>
      <c r="AD97" s="94" t="s">
        <v>188</v>
      </c>
      <c r="AE97" s="94">
        <v>1</v>
      </c>
      <c r="AF97" s="95">
        <v>0</v>
      </c>
      <c r="AG97" s="165">
        <f>VLOOKUP($AC97,dbsad1!$A$2:$AE$677,24,FALSE)</f>
        <v>8216616</v>
      </c>
      <c r="AH97" s="165">
        <f>VLOOKUP($AC97,dcsad1!$A$2:$AE$677,24,FALSE)</f>
        <v>8216616</v>
      </c>
      <c r="AI97" s="166">
        <f t="shared" si="20"/>
        <v>0</v>
      </c>
      <c r="AJ97" s="98" t="str">
        <f t="shared" si="14"/>
        <v>NO CHANGE IN FAB</v>
      </c>
      <c r="AK97" s="88"/>
      <c r="AL97" s="93" t="s">
        <v>187</v>
      </c>
      <c r="AM97" s="94" t="s">
        <v>188</v>
      </c>
      <c r="AN97" s="94">
        <v>1</v>
      </c>
      <c r="AO97" s="95">
        <v>0</v>
      </c>
      <c r="AP97" s="175">
        <f>VLOOKUP($AL97,dbsaa1!$A$2:$AE$677,5,FALSE)</f>
        <v>8380948</v>
      </c>
      <c r="AQ97" s="176">
        <f>VLOOKUP($AL97,dbsad1!$A$2:$AE$677,23,FALSE)</f>
        <v>1911074</v>
      </c>
      <c r="AR97" s="101" t="str">
        <f t="shared" si="21"/>
        <v>HOLD HARMLESS</v>
      </c>
      <c r="AS97" s="175">
        <f>VLOOKUP($AL97,dcsaa1!$A$2:$AE$677,5,FALSE)</f>
        <v>8380948</v>
      </c>
      <c r="AT97" s="176">
        <f>VLOOKUP($AL97,dcsad1!$A$2:$AE$677,23,FALSE)</f>
        <v>1911074</v>
      </c>
      <c r="AU97" s="101" t="str">
        <f t="shared" si="22"/>
        <v>HOLD HARMLESS</v>
      </c>
      <c r="AV97" s="102" t="b">
        <f t="shared" si="23"/>
        <v>1</v>
      </c>
      <c r="AW97" s="176">
        <f t="shared" si="24"/>
        <v>0</v>
      </c>
      <c r="AX97" s="184">
        <f t="shared" si="25"/>
        <v>0</v>
      </c>
      <c r="AY97" s="29"/>
    </row>
    <row r="98" spans="1:51" ht="25" x14ac:dyDescent="0.25">
      <c r="A98" s="29"/>
      <c r="B98" s="93" t="s">
        <v>189</v>
      </c>
      <c r="C98" s="94" t="s">
        <v>190</v>
      </c>
      <c r="D98" s="94">
        <v>1</v>
      </c>
      <c r="E98" s="95">
        <v>0</v>
      </c>
      <c r="F98" s="165">
        <f>VLOOKUP($B98,dbsaa1!$A$2:$AA$675,5,FALSE)</f>
        <v>4107922</v>
      </c>
      <c r="G98" s="165">
        <f>VLOOKUP($B98,dcsaa1!$A$2:$AA$675,5,FALSE)</f>
        <v>4107922</v>
      </c>
      <c r="H98" s="166">
        <f t="shared" si="15"/>
        <v>0</v>
      </c>
      <c r="I98" s="98" t="str">
        <f t="shared" si="13"/>
        <v>NO CHANGE IN FA</v>
      </c>
      <c r="J98" s="88"/>
      <c r="K98" s="93" t="s">
        <v>189</v>
      </c>
      <c r="L98" s="94" t="s">
        <v>190</v>
      </c>
      <c r="M98" s="94">
        <v>1</v>
      </c>
      <c r="N98" s="95">
        <v>0</v>
      </c>
      <c r="O98" s="96">
        <f>VLOOKUP($K98,dbsad1!$A$2:$AE$677,13,FALSE)</f>
        <v>540</v>
      </c>
      <c r="P98" s="96">
        <f>VLOOKUP($K98,dcsad1!$A$2:$AE$677,13,FALSE)</f>
        <v>540</v>
      </c>
      <c r="Q98" s="97">
        <f t="shared" si="16"/>
        <v>0</v>
      </c>
      <c r="R98" s="98" t="str">
        <f t="shared" si="17"/>
        <v>NO CHANGE IN SEL. TAFPU</v>
      </c>
      <c r="S98" s="88"/>
      <c r="T98" s="93" t="s">
        <v>189</v>
      </c>
      <c r="U98" s="94" t="s">
        <v>190</v>
      </c>
      <c r="V98" s="94">
        <v>1</v>
      </c>
      <c r="W98" s="95">
        <v>0</v>
      </c>
      <c r="X98" s="99">
        <f>VLOOKUP($T98,dbsad1!$A$2:$AE$677,22,FALSE)</f>
        <v>3517.1</v>
      </c>
      <c r="Y98" s="99">
        <f>VLOOKUP($T98,dcsad1!$A$2:$AE$677,22,FALSE)</f>
        <v>3517.1</v>
      </c>
      <c r="Z98" s="100">
        <f t="shared" si="18"/>
        <v>0</v>
      </c>
      <c r="AA98" s="98" t="str">
        <f t="shared" si="19"/>
        <v>NO CHANGE IN SEL. FA/PUPIL</v>
      </c>
      <c r="AB98" s="88"/>
      <c r="AC98" s="93" t="s">
        <v>189</v>
      </c>
      <c r="AD98" s="94" t="s">
        <v>190</v>
      </c>
      <c r="AE98" s="94">
        <v>1</v>
      </c>
      <c r="AF98" s="95">
        <v>0</v>
      </c>
      <c r="AG98" s="165">
        <f>VLOOKUP($AC98,dbsad1!$A$2:$AE$677,24,FALSE)</f>
        <v>4027375</v>
      </c>
      <c r="AH98" s="165">
        <f>VLOOKUP($AC98,dcsad1!$A$2:$AE$677,24,FALSE)</f>
        <v>4027375</v>
      </c>
      <c r="AI98" s="166">
        <f t="shared" si="20"/>
        <v>0</v>
      </c>
      <c r="AJ98" s="98" t="str">
        <f t="shared" si="14"/>
        <v>NO CHANGE IN FAB</v>
      </c>
      <c r="AK98" s="88"/>
      <c r="AL98" s="93" t="s">
        <v>189</v>
      </c>
      <c r="AM98" s="94" t="s">
        <v>190</v>
      </c>
      <c r="AN98" s="94">
        <v>1</v>
      </c>
      <c r="AO98" s="95">
        <v>0</v>
      </c>
      <c r="AP98" s="175">
        <f>VLOOKUP($AL98,dbsaa1!$A$2:$AE$677,5,FALSE)</f>
        <v>4107922</v>
      </c>
      <c r="AQ98" s="176">
        <f>VLOOKUP($AL98,dbsad1!$A$2:$AE$677,23,FALSE)</f>
        <v>1899234</v>
      </c>
      <c r="AR98" s="101" t="str">
        <f t="shared" si="21"/>
        <v>HOLD HARMLESS</v>
      </c>
      <c r="AS98" s="175">
        <f>VLOOKUP($AL98,dcsaa1!$A$2:$AE$677,5,FALSE)</f>
        <v>4107922</v>
      </c>
      <c r="AT98" s="176">
        <f>VLOOKUP($AL98,dcsad1!$A$2:$AE$677,23,FALSE)</f>
        <v>1899234</v>
      </c>
      <c r="AU98" s="101" t="str">
        <f t="shared" si="22"/>
        <v>HOLD HARMLESS</v>
      </c>
      <c r="AV98" s="102" t="b">
        <f t="shared" si="23"/>
        <v>1</v>
      </c>
      <c r="AW98" s="176">
        <f t="shared" si="24"/>
        <v>0</v>
      </c>
      <c r="AX98" s="184">
        <f t="shared" si="25"/>
        <v>0</v>
      </c>
      <c r="AY98" s="29"/>
    </row>
    <row r="99" spans="1:51" ht="25" x14ac:dyDescent="0.25">
      <c r="A99" s="29"/>
      <c r="B99" s="93" t="s">
        <v>191</v>
      </c>
      <c r="C99" s="94" t="s">
        <v>192</v>
      </c>
      <c r="D99" s="94">
        <v>1</v>
      </c>
      <c r="E99" s="95">
        <v>0</v>
      </c>
      <c r="F99" s="165">
        <f>VLOOKUP($B99,dbsaa1!$A$2:$AA$675,5,FALSE)</f>
        <v>5433552</v>
      </c>
      <c r="G99" s="165">
        <f>VLOOKUP($B99,dcsaa1!$A$2:$AA$675,5,FALSE)</f>
        <v>5433552</v>
      </c>
      <c r="H99" s="166">
        <f t="shared" si="15"/>
        <v>0</v>
      </c>
      <c r="I99" s="98" t="str">
        <f t="shared" si="13"/>
        <v>NO CHANGE IN FA</v>
      </c>
      <c r="J99" s="88"/>
      <c r="K99" s="93" t="s">
        <v>191</v>
      </c>
      <c r="L99" s="94" t="s">
        <v>192</v>
      </c>
      <c r="M99" s="94">
        <v>1</v>
      </c>
      <c r="N99" s="95">
        <v>0</v>
      </c>
      <c r="O99" s="96">
        <f>VLOOKUP($K99,dbsad1!$A$2:$AE$677,13,FALSE)</f>
        <v>1110</v>
      </c>
      <c r="P99" s="96">
        <f>VLOOKUP($K99,dcsad1!$A$2:$AE$677,13,FALSE)</f>
        <v>1110</v>
      </c>
      <c r="Q99" s="97">
        <f t="shared" si="16"/>
        <v>0</v>
      </c>
      <c r="R99" s="98" t="str">
        <f t="shared" si="17"/>
        <v>NO CHANGE IN SEL. TAFPU</v>
      </c>
      <c r="S99" s="88"/>
      <c r="T99" s="93" t="s">
        <v>191</v>
      </c>
      <c r="U99" s="94" t="s">
        <v>192</v>
      </c>
      <c r="V99" s="94">
        <v>1</v>
      </c>
      <c r="W99" s="95">
        <v>0</v>
      </c>
      <c r="X99" s="99">
        <f>VLOOKUP($T99,dbsad1!$A$2:$AE$677,22,FALSE)</f>
        <v>3348.57</v>
      </c>
      <c r="Y99" s="99">
        <f>VLOOKUP($T99,dcsad1!$A$2:$AE$677,22,FALSE)</f>
        <v>3348.57</v>
      </c>
      <c r="Z99" s="100">
        <f t="shared" si="18"/>
        <v>0</v>
      </c>
      <c r="AA99" s="98" t="str">
        <f t="shared" si="19"/>
        <v>NO CHANGE IN SEL. FA/PUPIL</v>
      </c>
      <c r="AB99" s="88"/>
      <c r="AC99" s="93" t="s">
        <v>191</v>
      </c>
      <c r="AD99" s="94" t="s">
        <v>192</v>
      </c>
      <c r="AE99" s="94">
        <v>1</v>
      </c>
      <c r="AF99" s="95">
        <v>0</v>
      </c>
      <c r="AG99" s="165">
        <f>VLOOKUP($AC99,dbsad1!$A$2:$AE$677,24,FALSE)</f>
        <v>5327012</v>
      </c>
      <c r="AH99" s="165">
        <f>VLOOKUP($AC99,dcsad1!$A$2:$AE$677,24,FALSE)</f>
        <v>5327012</v>
      </c>
      <c r="AI99" s="166">
        <f t="shared" si="20"/>
        <v>0</v>
      </c>
      <c r="AJ99" s="98" t="str">
        <f t="shared" si="14"/>
        <v>NO CHANGE IN FAB</v>
      </c>
      <c r="AK99" s="88"/>
      <c r="AL99" s="93" t="s">
        <v>191</v>
      </c>
      <c r="AM99" s="94" t="s">
        <v>192</v>
      </c>
      <c r="AN99" s="94">
        <v>1</v>
      </c>
      <c r="AO99" s="95">
        <v>0</v>
      </c>
      <c r="AP99" s="175">
        <f>VLOOKUP($AL99,dbsaa1!$A$2:$AE$677,5,FALSE)</f>
        <v>5433552</v>
      </c>
      <c r="AQ99" s="176">
        <f>VLOOKUP($AL99,dbsad1!$A$2:$AE$677,23,FALSE)</f>
        <v>3716913</v>
      </c>
      <c r="AR99" s="101" t="str">
        <f t="shared" si="21"/>
        <v>HOLD HARMLESS</v>
      </c>
      <c r="AS99" s="175">
        <f>VLOOKUP($AL99,dcsaa1!$A$2:$AE$677,5,FALSE)</f>
        <v>5433552</v>
      </c>
      <c r="AT99" s="176">
        <f>VLOOKUP($AL99,dcsad1!$A$2:$AE$677,23,FALSE)</f>
        <v>3716913</v>
      </c>
      <c r="AU99" s="101" t="str">
        <f t="shared" si="22"/>
        <v>HOLD HARMLESS</v>
      </c>
      <c r="AV99" s="102" t="b">
        <f t="shared" si="23"/>
        <v>1</v>
      </c>
      <c r="AW99" s="176">
        <f t="shared" si="24"/>
        <v>0</v>
      </c>
      <c r="AX99" s="184">
        <f t="shared" si="25"/>
        <v>0</v>
      </c>
      <c r="AY99" s="29"/>
    </row>
    <row r="100" spans="1:51" ht="25" x14ac:dyDescent="0.25">
      <c r="A100" s="29"/>
      <c r="B100" s="93" t="s">
        <v>193</v>
      </c>
      <c r="C100" s="94" t="s">
        <v>194</v>
      </c>
      <c r="D100" s="94">
        <v>1</v>
      </c>
      <c r="E100" s="95">
        <v>0</v>
      </c>
      <c r="F100" s="165">
        <f>VLOOKUP($B100,dbsaa1!$A$2:$AA$675,5,FALSE)</f>
        <v>18221545</v>
      </c>
      <c r="G100" s="165">
        <f>VLOOKUP($B100,dcsaa1!$A$2:$AA$675,5,FALSE)</f>
        <v>18221545</v>
      </c>
      <c r="H100" s="166">
        <f t="shared" si="15"/>
        <v>0</v>
      </c>
      <c r="I100" s="98" t="str">
        <f t="shared" si="13"/>
        <v>NO CHANGE IN FA</v>
      </c>
      <c r="J100" s="88"/>
      <c r="K100" s="93" t="s">
        <v>193</v>
      </c>
      <c r="L100" s="94" t="s">
        <v>194</v>
      </c>
      <c r="M100" s="94">
        <v>1</v>
      </c>
      <c r="N100" s="95">
        <v>0</v>
      </c>
      <c r="O100" s="96">
        <f>VLOOKUP($K100,dbsad1!$A$2:$AE$677,13,FALSE)</f>
        <v>1886</v>
      </c>
      <c r="P100" s="96">
        <f>VLOOKUP($K100,dcsad1!$A$2:$AE$677,13,FALSE)</f>
        <v>1886</v>
      </c>
      <c r="Q100" s="97">
        <f t="shared" si="16"/>
        <v>0</v>
      </c>
      <c r="R100" s="98" t="str">
        <f t="shared" si="17"/>
        <v>NO CHANGE IN SEL. TAFPU</v>
      </c>
      <c r="S100" s="88"/>
      <c r="T100" s="93" t="s">
        <v>193</v>
      </c>
      <c r="U100" s="94" t="s">
        <v>194</v>
      </c>
      <c r="V100" s="94">
        <v>1</v>
      </c>
      <c r="W100" s="95">
        <v>0</v>
      </c>
      <c r="X100" s="99">
        <f>VLOOKUP($T100,dbsad1!$A$2:$AE$677,22,FALSE)</f>
        <v>6275.79</v>
      </c>
      <c r="Y100" s="99">
        <f>VLOOKUP($T100,dcsad1!$A$2:$AE$677,22,FALSE)</f>
        <v>6275.79</v>
      </c>
      <c r="Z100" s="100">
        <f t="shared" si="18"/>
        <v>0</v>
      </c>
      <c r="AA100" s="98" t="str">
        <f t="shared" si="19"/>
        <v>NO CHANGE IN SEL. FA/PUPIL</v>
      </c>
      <c r="AB100" s="88"/>
      <c r="AC100" s="93" t="s">
        <v>193</v>
      </c>
      <c r="AD100" s="94" t="s">
        <v>194</v>
      </c>
      <c r="AE100" s="94">
        <v>1</v>
      </c>
      <c r="AF100" s="95">
        <v>0</v>
      </c>
      <c r="AG100" s="165">
        <f>VLOOKUP($AC100,dbsad1!$A$2:$AE$677,24,FALSE)</f>
        <v>17864260</v>
      </c>
      <c r="AH100" s="165">
        <f>VLOOKUP($AC100,dcsad1!$A$2:$AE$677,24,FALSE)</f>
        <v>17864260</v>
      </c>
      <c r="AI100" s="166">
        <f t="shared" si="20"/>
        <v>0</v>
      </c>
      <c r="AJ100" s="98" t="str">
        <f t="shared" si="14"/>
        <v>NO CHANGE IN FAB</v>
      </c>
      <c r="AK100" s="88"/>
      <c r="AL100" s="93" t="s">
        <v>193</v>
      </c>
      <c r="AM100" s="94" t="s">
        <v>194</v>
      </c>
      <c r="AN100" s="94">
        <v>1</v>
      </c>
      <c r="AO100" s="95">
        <v>0</v>
      </c>
      <c r="AP100" s="175">
        <f>VLOOKUP($AL100,dbsaa1!$A$2:$AE$677,5,FALSE)</f>
        <v>18221545</v>
      </c>
      <c r="AQ100" s="176">
        <f>VLOOKUP($AL100,dbsad1!$A$2:$AE$677,23,FALSE)</f>
        <v>11836140</v>
      </c>
      <c r="AR100" s="101" t="str">
        <f t="shared" si="21"/>
        <v>HOLD HARMLESS</v>
      </c>
      <c r="AS100" s="175">
        <f>VLOOKUP($AL100,dcsaa1!$A$2:$AE$677,5,FALSE)</f>
        <v>18221545</v>
      </c>
      <c r="AT100" s="176">
        <f>VLOOKUP($AL100,dcsad1!$A$2:$AE$677,23,FALSE)</f>
        <v>11836140</v>
      </c>
      <c r="AU100" s="101" t="str">
        <f t="shared" si="22"/>
        <v>HOLD HARMLESS</v>
      </c>
      <c r="AV100" s="102" t="b">
        <f t="shared" si="23"/>
        <v>1</v>
      </c>
      <c r="AW100" s="176">
        <f t="shared" si="24"/>
        <v>0</v>
      </c>
      <c r="AX100" s="184">
        <f t="shared" si="25"/>
        <v>0</v>
      </c>
      <c r="AY100" s="29"/>
    </row>
    <row r="101" spans="1:51" ht="25" x14ac:dyDescent="0.25">
      <c r="A101" s="29"/>
      <c r="B101" s="93" t="s">
        <v>195</v>
      </c>
      <c r="C101" s="94" t="s">
        <v>196</v>
      </c>
      <c r="D101" s="94">
        <v>1</v>
      </c>
      <c r="E101" s="95">
        <v>0</v>
      </c>
      <c r="F101" s="165">
        <f>VLOOKUP($B101,dbsaa1!$A$2:$AA$675,5,FALSE)</f>
        <v>12896430</v>
      </c>
      <c r="G101" s="165">
        <f>VLOOKUP($B101,dcsaa1!$A$2:$AA$675,5,FALSE)</f>
        <v>12969509</v>
      </c>
      <c r="H101" s="166">
        <f t="shared" si="15"/>
        <v>73079</v>
      </c>
      <c r="I101" s="98" t="str">
        <f t="shared" si="13"/>
        <v>FA INCREASE</v>
      </c>
      <c r="J101" s="88"/>
      <c r="K101" s="93" t="s">
        <v>195</v>
      </c>
      <c r="L101" s="94" t="s">
        <v>196</v>
      </c>
      <c r="M101" s="94">
        <v>1</v>
      </c>
      <c r="N101" s="95">
        <v>0</v>
      </c>
      <c r="O101" s="96">
        <f>VLOOKUP($K101,dbsad1!$A$2:$AE$677,13,FALSE)</f>
        <v>2042</v>
      </c>
      <c r="P101" s="96">
        <f>VLOOKUP($K101,dcsad1!$A$2:$AE$677,13,FALSE)</f>
        <v>2041</v>
      </c>
      <c r="Q101" s="97">
        <f t="shared" si="16"/>
        <v>-1</v>
      </c>
      <c r="R101" s="98" t="str">
        <f t="shared" si="17"/>
        <v>SEL. TAFPU DECREASE</v>
      </c>
      <c r="S101" s="88"/>
      <c r="T101" s="93" t="s">
        <v>195</v>
      </c>
      <c r="U101" s="94" t="s">
        <v>196</v>
      </c>
      <c r="V101" s="94">
        <v>1</v>
      </c>
      <c r="W101" s="95">
        <v>0</v>
      </c>
      <c r="X101" s="99">
        <f>VLOOKUP($T101,dbsad1!$A$2:$AE$677,22,FALSE)</f>
        <v>5964.69</v>
      </c>
      <c r="Y101" s="99">
        <f>VLOOKUP($T101,dcsad1!$A$2:$AE$677,22,FALSE)</f>
        <v>5973.01</v>
      </c>
      <c r="Z101" s="100">
        <f t="shared" si="18"/>
        <v>8.3200000000006185</v>
      </c>
      <c r="AA101" s="98" t="str">
        <f t="shared" si="19"/>
        <v>SEL. FA/PUPIL INCREASE</v>
      </c>
      <c r="AB101" s="88"/>
      <c r="AC101" s="93" t="s">
        <v>195</v>
      </c>
      <c r="AD101" s="94" t="s">
        <v>196</v>
      </c>
      <c r="AE101" s="94">
        <v>1</v>
      </c>
      <c r="AF101" s="95">
        <v>0</v>
      </c>
      <c r="AG101" s="165">
        <f>VLOOKUP($AC101,dbsad1!$A$2:$AE$677,24,FALSE)</f>
        <v>12643559</v>
      </c>
      <c r="AH101" s="165">
        <f>VLOOKUP($AC101,dcsad1!$A$2:$AE$677,24,FALSE)</f>
        <v>12715205</v>
      </c>
      <c r="AI101" s="166">
        <f t="shared" si="20"/>
        <v>71646</v>
      </c>
      <c r="AJ101" s="98" t="str">
        <f t="shared" si="14"/>
        <v>FAB INCREASE</v>
      </c>
      <c r="AK101" s="88"/>
      <c r="AL101" s="103" t="s">
        <v>195</v>
      </c>
      <c r="AM101" s="104" t="s">
        <v>196</v>
      </c>
      <c r="AN101" s="104">
        <v>1</v>
      </c>
      <c r="AO101" s="105">
        <v>0</v>
      </c>
      <c r="AP101" s="177">
        <f>VLOOKUP($AL101,dbsaa1!$A$2:$AE$677,5,FALSE)</f>
        <v>12896430</v>
      </c>
      <c r="AQ101" s="178">
        <f>VLOOKUP($AL101,dbsad1!$A$2:$AE$677,23,FALSE)</f>
        <v>12179897</v>
      </c>
      <c r="AR101" s="106" t="str">
        <f t="shared" si="21"/>
        <v>HOLD HARMLESS</v>
      </c>
      <c r="AS101" s="177">
        <f>VLOOKUP($AL101,dcsaa1!$A$2:$AE$677,5,FALSE)</f>
        <v>12969509</v>
      </c>
      <c r="AT101" s="178">
        <f>VLOOKUP($AL101,dcsad1!$A$2:$AE$677,23,FALSE)</f>
        <v>12190914</v>
      </c>
      <c r="AU101" s="106" t="str">
        <f t="shared" si="22"/>
        <v>HOLD HARMLESS</v>
      </c>
      <c r="AV101" s="107" t="b">
        <f t="shared" si="23"/>
        <v>1</v>
      </c>
      <c r="AW101" s="178">
        <f t="shared" si="24"/>
        <v>0</v>
      </c>
      <c r="AX101" s="185">
        <f t="shared" si="25"/>
        <v>73079</v>
      </c>
      <c r="AY101" s="29"/>
    </row>
    <row r="102" spans="1:51" ht="25" x14ac:dyDescent="0.25">
      <c r="A102" s="29"/>
      <c r="B102" s="93" t="s">
        <v>197</v>
      </c>
      <c r="C102" s="94" t="s">
        <v>198</v>
      </c>
      <c r="D102" s="94">
        <v>1</v>
      </c>
      <c r="E102" s="95">
        <v>0</v>
      </c>
      <c r="F102" s="165">
        <f>VLOOKUP($B102,dbsaa1!$A$2:$AA$675,5,FALSE)</f>
        <v>2643190</v>
      </c>
      <c r="G102" s="165">
        <f>VLOOKUP($B102,dcsaa1!$A$2:$AA$675,5,FALSE)</f>
        <v>2643190</v>
      </c>
      <c r="H102" s="166">
        <f t="shared" si="15"/>
        <v>0</v>
      </c>
      <c r="I102" s="98" t="str">
        <f t="shared" si="13"/>
        <v>NO CHANGE IN FA</v>
      </c>
      <c r="J102" s="88"/>
      <c r="K102" s="93" t="s">
        <v>197</v>
      </c>
      <c r="L102" s="94" t="s">
        <v>198</v>
      </c>
      <c r="M102" s="94">
        <v>1</v>
      </c>
      <c r="N102" s="95">
        <v>0</v>
      </c>
      <c r="O102" s="96">
        <f>VLOOKUP($K102,dbsad1!$A$2:$AE$677,13,FALSE)</f>
        <v>494</v>
      </c>
      <c r="P102" s="96">
        <f>VLOOKUP($K102,dcsad1!$A$2:$AE$677,13,FALSE)</f>
        <v>494</v>
      </c>
      <c r="Q102" s="97">
        <f t="shared" si="16"/>
        <v>0</v>
      </c>
      <c r="R102" s="98" t="str">
        <f t="shared" si="17"/>
        <v>NO CHANGE IN SEL. TAFPU</v>
      </c>
      <c r="S102" s="88"/>
      <c r="T102" s="93" t="s">
        <v>197</v>
      </c>
      <c r="U102" s="94" t="s">
        <v>198</v>
      </c>
      <c r="V102" s="94">
        <v>1</v>
      </c>
      <c r="W102" s="95">
        <v>0</v>
      </c>
      <c r="X102" s="99">
        <f>VLOOKUP($T102,dbsad1!$A$2:$AE$677,22,FALSE)</f>
        <v>4207.1000000000004</v>
      </c>
      <c r="Y102" s="99">
        <f>VLOOKUP($T102,dcsad1!$A$2:$AE$677,22,FALSE)</f>
        <v>4207.1000000000004</v>
      </c>
      <c r="Z102" s="100">
        <f t="shared" si="18"/>
        <v>0</v>
      </c>
      <c r="AA102" s="98" t="str">
        <f t="shared" si="19"/>
        <v>NO CHANGE IN SEL. FA/PUPIL</v>
      </c>
      <c r="AB102" s="88"/>
      <c r="AC102" s="93" t="s">
        <v>197</v>
      </c>
      <c r="AD102" s="94" t="s">
        <v>198</v>
      </c>
      <c r="AE102" s="94">
        <v>1</v>
      </c>
      <c r="AF102" s="95">
        <v>0</v>
      </c>
      <c r="AG102" s="165">
        <f>VLOOKUP($AC102,dbsad1!$A$2:$AE$677,24,FALSE)</f>
        <v>2591363</v>
      </c>
      <c r="AH102" s="165">
        <f>VLOOKUP($AC102,dcsad1!$A$2:$AE$677,24,FALSE)</f>
        <v>2591363</v>
      </c>
      <c r="AI102" s="166">
        <f t="shared" si="20"/>
        <v>0</v>
      </c>
      <c r="AJ102" s="98" t="str">
        <f t="shared" si="14"/>
        <v>NO CHANGE IN FAB</v>
      </c>
      <c r="AK102" s="88"/>
      <c r="AL102" s="93" t="s">
        <v>197</v>
      </c>
      <c r="AM102" s="94" t="s">
        <v>198</v>
      </c>
      <c r="AN102" s="94">
        <v>1</v>
      </c>
      <c r="AO102" s="95">
        <v>0</v>
      </c>
      <c r="AP102" s="175">
        <f>VLOOKUP($AL102,dbsaa1!$A$2:$AE$677,5,FALSE)</f>
        <v>2643190</v>
      </c>
      <c r="AQ102" s="176">
        <f>VLOOKUP($AL102,dbsad1!$A$2:$AE$677,23,FALSE)</f>
        <v>2078308</v>
      </c>
      <c r="AR102" s="101" t="str">
        <f t="shared" si="21"/>
        <v>HOLD HARMLESS</v>
      </c>
      <c r="AS102" s="175">
        <f>VLOOKUP($AL102,dcsaa1!$A$2:$AE$677,5,FALSE)</f>
        <v>2643190</v>
      </c>
      <c r="AT102" s="176">
        <f>VLOOKUP($AL102,dcsad1!$A$2:$AE$677,23,FALSE)</f>
        <v>2078308</v>
      </c>
      <c r="AU102" s="101" t="str">
        <f t="shared" si="22"/>
        <v>HOLD HARMLESS</v>
      </c>
      <c r="AV102" s="102" t="b">
        <f t="shared" si="23"/>
        <v>1</v>
      </c>
      <c r="AW102" s="176">
        <f t="shared" si="24"/>
        <v>0</v>
      </c>
      <c r="AX102" s="184">
        <f t="shared" si="25"/>
        <v>0</v>
      </c>
      <c r="AY102" s="29"/>
    </row>
    <row r="103" spans="1:51" ht="25" x14ac:dyDescent="0.25">
      <c r="A103" s="29"/>
      <c r="B103" s="93" t="s">
        <v>199</v>
      </c>
      <c r="C103" s="94" t="s">
        <v>200</v>
      </c>
      <c r="D103" s="94">
        <v>1</v>
      </c>
      <c r="E103" s="95">
        <v>0</v>
      </c>
      <c r="F103" s="165">
        <f>VLOOKUP($B103,dbsaa1!$A$2:$AA$675,5,FALSE)</f>
        <v>10125201</v>
      </c>
      <c r="G103" s="165">
        <f>VLOOKUP($B103,dcsaa1!$A$2:$AA$675,5,FALSE)</f>
        <v>10125201</v>
      </c>
      <c r="H103" s="166">
        <f t="shared" si="15"/>
        <v>0</v>
      </c>
      <c r="I103" s="98" t="str">
        <f t="shared" si="13"/>
        <v>NO CHANGE IN FA</v>
      </c>
      <c r="J103" s="88"/>
      <c r="K103" s="93" t="s">
        <v>199</v>
      </c>
      <c r="L103" s="94" t="s">
        <v>200</v>
      </c>
      <c r="M103" s="94">
        <v>1</v>
      </c>
      <c r="N103" s="95">
        <v>0</v>
      </c>
      <c r="O103" s="96">
        <f>VLOOKUP($K103,dbsad1!$A$2:$AE$677,13,FALSE)</f>
        <v>612</v>
      </c>
      <c r="P103" s="96">
        <f>VLOOKUP($K103,dcsad1!$A$2:$AE$677,13,FALSE)</f>
        <v>612</v>
      </c>
      <c r="Q103" s="97">
        <f t="shared" si="16"/>
        <v>0</v>
      </c>
      <c r="R103" s="98" t="str">
        <f t="shared" si="17"/>
        <v>NO CHANGE IN SEL. TAFPU</v>
      </c>
      <c r="S103" s="88"/>
      <c r="T103" s="93" t="s">
        <v>199</v>
      </c>
      <c r="U103" s="94" t="s">
        <v>200</v>
      </c>
      <c r="V103" s="94">
        <v>1</v>
      </c>
      <c r="W103" s="95">
        <v>0</v>
      </c>
      <c r="X103" s="99">
        <f>VLOOKUP($T103,dbsad1!$A$2:$AE$677,22,FALSE)</f>
        <v>15981.86</v>
      </c>
      <c r="Y103" s="99">
        <f>VLOOKUP($T103,dcsad1!$A$2:$AE$677,22,FALSE)</f>
        <v>15981.86</v>
      </c>
      <c r="Z103" s="100">
        <f t="shared" si="18"/>
        <v>0</v>
      </c>
      <c r="AA103" s="98" t="str">
        <f t="shared" si="19"/>
        <v>NO CHANGE IN SEL. FA/PUPIL</v>
      </c>
      <c r="AB103" s="88"/>
      <c r="AC103" s="93" t="s">
        <v>199</v>
      </c>
      <c r="AD103" s="94" t="s">
        <v>200</v>
      </c>
      <c r="AE103" s="94">
        <v>1</v>
      </c>
      <c r="AF103" s="95">
        <v>0</v>
      </c>
      <c r="AG103" s="165">
        <f>VLOOKUP($AC103,dbsad1!$A$2:$AE$677,24,FALSE)</f>
        <v>9926668</v>
      </c>
      <c r="AH103" s="165">
        <f>VLOOKUP($AC103,dcsad1!$A$2:$AE$677,24,FALSE)</f>
        <v>9926668</v>
      </c>
      <c r="AI103" s="166">
        <f t="shared" si="20"/>
        <v>0</v>
      </c>
      <c r="AJ103" s="98" t="str">
        <f t="shared" si="14"/>
        <v>NO CHANGE IN FAB</v>
      </c>
      <c r="AK103" s="88"/>
      <c r="AL103" s="93" t="s">
        <v>199</v>
      </c>
      <c r="AM103" s="94" t="s">
        <v>200</v>
      </c>
      <c r="AN103" s="94">
        <v>1</v>
      </c>
      <c r="AO103" s="95">
        <v>0</v>
      </c>
      <c r="AP103" s="175">
        <f>VLOOKUP($AL103,dbsaa1!$A$2:$AE$677,5,FALSE)</f>
        <v>10125201</v>
      </c>
      <c r="AQ103" s="176">
        <f>VLOOKUP($AL103,dbsad1!$A$2:$AE$677,23,FALSE)</f>
        <v>9780899</v>
      </c>
      <c r="AR103" s="101" t="str">
        <f t="shared" si="21"/>
        <v>HOLD HARMLESS</v>
      </c>
      <c r="AS103" s="175">
        <f>VLOOKUP($AL103,dcsaa1!$A$2:$AE$677,5,FALSE)</f>
        <v>10125201</v>
      </c>
      <c r="AT103" s="176">
        <f>VLOOKUP($AL103,dcsad1!$A$2:$AE$677,23,FALSE)</f>
        <v>9780899</v>
      </c>
      <c r="AU103" s="101" t="str">
        <f t="shared" si="22"/>
        <v>HOLD HARMLESS</v>
      </c>
      <c r="AV103" s="102" t="b">
        <f t="shared" si="23"/>
        <v>1</v>
      </c>
      <c r="AW103" s="176">
        <f t="shared" si="24"/>
        <v>0</v>
      </c>
      <c r="AX103" s="184">
        <f t="shared" si="25"/>
        <v>0</v>
      </c>
      <c r="AY103" s="29"/>
    </row>
    <row r="104" spans="1:51" ht="25" x14ac:dyDescent="0.25">
      <c r="A104" s="29"/>
      <c r="B104" s="93" t="s">
        <v>201</v>
      </c>
      <c r="C104" s="94" t="s">
        <v>202</v>
      </c>
      <c r="D104" s="94">
        <v>1</v>
      </c>
      <c r="E104" s="95">
        <v>0</v>
      </c>
      <c r="F104" s="165">
        <f>VLOOKUP($B104,dbsaa1!$A$2:$AA$675,5,FALSE)</f>
        <v>23794636</v>
      </c>
      <c r="G104" s="165">
        <f>VLOOKUP($B104,dcsaa1!$A$2:$AA$675,5,FALSE)</f>
        <v>23794636</v>
      </c>
      <c r="H104" s="166">
        <f t="shared" si="15"/>
        <v>0</v>
      </c>
      <c r="I104" s="98" t="str">
        <f t="shared" si="13"/>
        <v>NO CHANGE IN FA</v>
      </c>
      <c r="J104" s="88"/>
      <c r="K104" s="93" t="s">
        <v>201</v>
      </c>
      <c r="L104" s="94" t="s">
        <v>202</v>
      </c>
      <c r="M104" s="94">
        <v>1</v>
      </c>
      <c r="N104" s="95">
        <v>0</v>
      </c>
      <c r="O104" s="96">
        <f>VLOOKUP($K104,dbsad1!$A$2:$AE$677,13,FALSE)</f>
        <v>2404</v>
      </c>
      <c r="P104" s="96">
        <f>VLOOKUP($K104,dcsad1!$A$2:$AE$677,13,FALSE)</f>
        <v>2398</v>
      </c>
      <c r="Q104" s="97">
        <f t="shared" si="16"/>
        <v>-6</v>
      </c>
      <c r="R104" s="98" t="str">
        <f t="shared" si="17"/>
        <v>SEL. TAFPU DECREASE</v>
      </c>
      <c r="S104" s="88"/>
      <c r="T104" s="93" t="s">
        <v>201</v>
      </c>
      <c r="U104" s="94" t="s">
        <v>202</v>
      </c>
      <c r="V104" s="94">
        <v>1</v>
      </c>
      <c r="W104" s="95">
        <v>0</v>
      </c>
      <c r="X104" s="99">
        <f>VLOOKUP($T104,dbsad1!$A$2:$AE$677,22,FALSE)</f>
        <v>9821</v>
      </c>
      <c r="Y104" s="99">
        <f>VLOOKUP($T104,dcsad1!$A$2:$AE$677,22,FALSE)</f>
        <v>9827.4699999999993</v>
      </c>
      <c r="Z104" s="100">
        <f t="shared" si="18"/>
        <v>6.4699999999993452</v>
      </c>
      <c r="AA104" s="98" t="str">
        <f t="shared" si="19"/>
        <v>SEL. FA/PUPIL INCREASE</v>
      </c>
      <c r="AB104" s="88"/>
      <c r="AC104" s="93" t="s">
        <v>201</v>
      </c>
      <c r="AD104" s="94" t="s">
        <v>202</v>
      </c>
      <c r="AE104" s="94">
        <v>1</v>
      </c>
      <c r="AF104" s="95">
        <v>0</v>
      </c>
      <c r="AG104" s="165">
        <f>VLOOKUP($AC104,dbsad1!$A$2:$AE$677,24,FALSE)</f>
        <v>23328075</v>
      </c>
      <c r="AH104" s="165">
        <f>VLOOKUP($AC104,dcsad1!$A$2:$AE$677,24,FALSE)</f>
        <v>23328075</v>
      </c>
      <c r="AI104" s="166">
        <f t="shared" si="20"/>
        <v>0</v>
      </c>
      <c r="AJ104" s="98" t="str">
        <f t="shared" si="14"/>
        <v>NO CHANGE IN FAB</v>
      </c>
      <c r="AK104" s="88"/>
      <c r="AL104" s="93" t="s">
        <v>201</v>
      </c>
      <c r="AM104" s="94" t="s">
        <v>202</v>
      </c>
      <c r="AN104" s="94">
        <v>1</v>
      </c>
      <c r="AO104" s="95">
        <v>0</v>
      </c>
      <c r="AP104" s="175">
        <f>VLOOKUP($AL104,dbsaa1!$A$2:$AE$677,5,FALSE)</f>
        <v>23794636</v>
      </c>
      <c r="AQ104" s="176">
        <f>VLOOKUP($AL104,dbsad1!$A$2:$AE$677,23,FALSE)</f>
        <v>23609684</v>
      </c>
      <c r="AR104" s="101" t="str">
        <f t="shared" si="21"/>
        <v>HOLD HARMLESS</v>
      </c>
      <c r="AS104" s="175">
        <f>VLOOKUP($AL104,dcsaa1!$A$2:$AE$677,5,FALSE)</f>
        <v>23794636</v>
      </c>
      <c r="AT104" s="176">
        <f>VLOOKUP($AL104,dcsad1!$A$2:$AE$677,23,FALSE)</f>
        <v>23566274</v>
      </c>
      <c r="AU104" s="101" t="str">
        <f t="shared" si="22"/>
        <v>HOLD HARMLESS</v>
      </c>
      <c r="AV104" s="102" t="b">
        <f t="shared" si="23"/>
        <v>1</v>
      </c>
      <c r="AW104" s="176">
        <f t="shared" si="24"/>
        <v>0</v>
      </c>
      <c r="AX104" s="184">
        <f t="shared" si="25"/>
        <v>0</v>
      </c>
      <c r="AY104" s="29"/>
    </row>
    <row r="105" spans="1:51" x14ac:dyDescent="0.25">
      <c r="A105" s="29"/>
      <c r="B105" s="93" t="s">
        <v>203</v>
      </c>
      <c r="C105" s="94" t="s">
        <v>204</v>
      </c>
      <c r="D105" s="94">
        <v>1</v>
      </c>
      <c r="E105" s="95">
        <v>0</v>
      </c>
      <c r="F105" s="165">
        <f>VLOOKUP($B105,dbsaa1!$A$2:$AA$675,5,FALSE)</f>
        <v>9082712</v>
      </c>
      <c r="G105" s="165">
        <f>VLOOKUP($B105,dcsaa1!$A$2:$AA$675,5,FALSE)</f>
        <v>9082712</v>
      </c>
      <c r="H105" s="166">
        <f t="shared" si="15"/>
        <v>0</v>
      </c>
      <c r="I105" s="98" t="str">
        <f t="shared" si="13"/>
        <v>NO CHANGE IN FA</v>
      </c>
      <c r="J105" s="88"/>
      <c r="K105" s="93" t="s">
        <v>203</v>
      </c>
      <c r="L105" s="94" t="s">
        <v>204</v>
      </c>
      <c r="M105" s="94">
        <v>1</v>
      </c>
      <c r="N105" s="95">
        <v>0</v>
      </c>
      <c r="O105" s="96">
        <f>VLOOKUP($K105,dbsad1!$A$2:$AE$677,13,FALSE)</f>
        <v>622</v>
      </c>
      <c r="P105" s="96">
        <f>VLOOKUP($K105,dcsad1!$A$2:$AE$677,13,FALSE)</f>
        <v>622</v>
      </c>
      <c r="Q105" s="97">
        <f t="shared" si="16"/>
        <v>0</v>
      </c>
      <c r="R105" s="98" t="str">
        <f t="shared" si="17"/>
        <v>NO CHANGE IN SEL. TAFPU</v>
      </c>
      <c r="S105" s="88"/>
      <c r="T105" s="93" t="s">
        <v>203</v>
      </c>
      <c r="U105" s="94" t="s">
        <v>204</v>
      </c>
      <c r="V105" s="94">
        <v>1</v>
      </c>
      <c r="W105" s="95">
        <v>0</v>
      </c>
      <c r="X105" s="99">
        <f>VLOOKUP($T105,dbsad1!$A$2:$AE$677,22,FALSE)</f>
        <v>14602.43</v>
      </c>
      <c r="Y105" s="99">
        <f>VLOOKUP($T105,dcsad1!$A$2:$AE$677,22,FALSE)</f>
        <v>14602.43</v>
      </c>
      <c r="Z105" s="100">
        <f t="shared" si="18"/>
        <v>0</v>
      </c>
      <c r="AA105" s="98" t="str">
        <f t="shared" si="19"/>
        <v>NO CHANGE IN SEL. FA/PUPIL</v>
      </c>
      <c r="AB105" s="88"/>
      <c r="AC105" s="93" t="s">
        <v>203</v>
      </c>
      <c r="AD105" s="94" t="s">
        <v>204</v>
      </c>
      <c r="AE105" s="94">
        <v>1</v>
      </c>
      <c r="AF105" s="95">
        <v>0</v>
      </c>
      <c r="AG105" s="165">
        <f>VLOOKUP($AC105,dbsad1!$A$2:$AE$677,24,FALSE)</f>
        <v>8818237</v>
      </c>
      <c r="AH105" s="165">
        <f>VLOOKUP($AC105,dcsad1!$A$2:$AE$677,24,FALSE)</f>
        <v>8818237</v>
      </c>
      <c r="AI105" s="166">
        <f t="shared" si="20"/>
        <v>0</v>
      </c>
      <c r="AJ105" s="98" t="str">
        <f t="shared" si="14"/>
        <v>NO CHANGE IN FAB</v>
      </c>
      <c r="AK105" s="88"/>
      <c r="AL105" s="93" t="s">
        <v>203</v>
      </c>
      <c r="AM105" s="94" t="s">
        <v>204</v>
      </c>
      <c r="AN105" s="94">
        <v>1</v>
      </c>
      <c r="AO105" s="95">
        <v>0</v>
      </c>
      <c r="AP105" s="175">
        <f>VLOOKUP($AL105,dbsaa1!$A$2:$AE$677,5,FALSE)</f>
        <v>9082712</v>
      </c>
      <c r="AQ105" s="176">
        <f>VLOOKUP($AL105,dbsad1!$A$2:$AE$677,23,FALSE)</f>
        <v>9082712</v>
      </c>
      <c r="AR105" s="101" t="str">
        <f t="shared" si="21"/>
        <v>ON FORMULA</v>
      </c>
      <c r="AS105" s="175">
        <f>VLOOKUP($AL105,dcsaa1!$A$2:$AE$677,5,FALSE)</f>
        <v>9082712</v>
      </c>
      <c r="AT105" s="176">
        <f>VLOOKUP($AL105,dcsad1!$A$2:$AE$677,23,FALSE)</f>
        <v>9082712</v>
      </c>
      <c r="AU105" s="101" t="str">
        <f t="shared" si="22"/>
        <v>ON FORMULA</v>
      </c>
      <c r="AV105" s="102" t="b">
        <f t="shared" si="23"/>
        <v>1</v>
      </c>
      <c r="AW105" s="176">
        <f t="shared" si="24"/>
        <v>0</v>
      </c>
      <c r="AX105" s="184">
        <f t="shared" si="25"/>
        <v>0</v>
      </c>
      <c r="AY105" s="29"/>
    </row>
    <row r="106" spans="1:51" ht="25" x14ac:dyDescent="0.25">
      <c r="A106" s="29"/>
      <c r="B106" s="93" t="s">
        <v>205</v>
      </c>
      <c r="C106" s="94" t="s">
        <v>206</v>
      </c>
      <c r="D106" s="94">
        <v>1</v>
      </c>
      <c r="E106" s="95">
        <v>0</v>
      </c>
      <c r="F106" s="165">
        <f>VLOOKUP($B106,dbsaa1!$A$2:$AA$675,5,FALSE)</f>
        <v>20051801</v>
      </c>
      <c r="G106" s="165">
        <f>VLOOKUP($B106,dcsaa1!$A$2:$AA$675,5,FALSE)</f>
        <v>20051801</v>
      </c>
      <c r="H106" s="166">
        <f t="shared" si="15"/>
        <v>0</v>
      </c>
      <c r="I106" s="98" t="str">
        <f t="shared" si="13"/>
        <v>NO CHANGE IN FA</v>
      </c>
      <c r="J106" s="88"/>
      <c r="K106" s="93" t="s">
        <v>205</v>
      </c>
      <c r="L106" s="94" t="s">
        <v>206</v>
      </c>
      <c r="M106" s="94">
        <v>1</v>
      </c>
      <c r="N106" s="95">
        <v>0</v>
      </c>
      <c r="O106" s="96">
        <f>VLOOKUP($K106,dbsad1!$A$2:$AE$677,13,FALSE)</f>
        <v>2041</v>
      </c>
      <c r="P106" s="96">
        <f>VLOOKUP($K106,dcsad1!$A$2:$AE$677,13,FALSE)</f>
        <v>2033</v>
      </c>
      <c r="Q106" s="97">
        <f t="shared" si="16"/>
        <v>-8</v>
      </c>
      <c r="R106" s="98" t="str">
        <f t="shared" si="17"/>
        <v>SEL. TAFPU DECREASE</v>
      </c>
      <c r="S106" s="88"/>
      <c r="T106" s="93" t="s">
        <v>205</v>
      </c>
      <c r="U106" s="94" t="s">
        <v>206</v>
      </c>
      <c r="V106" s="94">
        <v>1</v>
      </c>
      <c r="W106" s="95">
        <v>0</v>
      </c>
      <c r="X106" s="99">
        <f>VLOOKUP($T106,dbsad1!$A$2:$AE$677,22,FALSE)</f>
        <v>9695.06</v>
      </c>
      <c r="Y106" s="99">
        <f>VLOOKUP($T106,dcsad1!$A$2:$AE$677,22,FALSE)</f>
        <v>9704.19</v>
      </c>
      <c r="Z106" s="100">
        <f t="shared" si="18"/>
        <v>9.1300000000010186</v>
      </c>
      <c r="AA106" s="98" t="str">
        <f t="shared" si="19"/>
        <v>SEL. FA/PUPIL INCREASE</v>
      </c>
      <c r="AB106" s="88"/>
      <c r="AC106" s="93" t="s">
        <v>205</v>
      </c>
      <c r="AD106" s="94" t="s">
        <v>206</v>
      </c>
      <c r="AE106" s="94">
        <v>1</v>
      </c>
      <c r="AF106" s="95">
        <v>0</v>
      </c>
      <c r="AG106" s="165">
        <f>VLOOKUP($AC106,dbsad1!$A$2:$AE$677,24,FALSE)</f>
        <v>19658629</v>
      </c>
      <c r="AH106" s="165">
        <f>VLOOKUP($AC106,dcsad1!$A$2:$AE$677,24,FALSE)</f>
        <v>19658629</v>
      </c>
      <c r="AI106" s="166">
        <f t="shared" si="20"/>
        <v>0</v>
      </c>
      <c r="AJ106" s="98" t="str">
        <f t="shared" si="14"/>
        <v>NO CHANGE IN FAB</v>
      </c>
      <c r="AK106" s="88"/>
      <c r="AL106" s="93" t="s">
        <v>205</v>
      </c>
      <c r="AM106" s="94" t="s">
        <v>206</v>
      </c>
      <c r="AN106" s="94">
        <v>1</v>
      </c>
      <c r="AO106" s="95">
        <v>0</v>
      </c>
      <c r="AP106" s="175">
        <f>VLOOKUP($AL106,dbsaa1!$A$2:$AE$677,5,FALSE)</f>
        <v>20051801</v>
      </c>
      <c r="AQ106" s="176">
        <f>VLOOKUP($AL106,dbsad1!$A$2:$AE$677,23,FALSE)</f>
        <v>19787618</v>
      </c>
      <c r="AR106" s="101" t="str">
        <f t="shared" si="21"/>
        <v>HOLD HARMLESS</v>
      </c>
      <c r="AS106" s="175">
        <f>VLOOKUP($AL106,dcsaa1!$A$2:$AE$677,5,FALSE)</f>
        <v>20051801</v>
      </c>
      <c r="AT106" s="176">
        <f>VLOOKUP($AL106,dcsad1!$A$2:$AE$677,23,FALSE)</f>
        <v>19728619</v>
      </c>
      <c r="AU106" s="101" t="str">
        <f t="shared" si="22"/>
        <v>HOLD HARMLESS</v>
      </c>
      <c r="AV106" s="102" t="b">
        <f t="shared" si="23"/>
        <v>1</v>
      </c>
      <c r="AW106" s="176">
        <f t="shared" si="24"/>
        <v>0</v>
      </c>
      <c r="AX106" s="184">
        <f t="shared" si="25"/>
        <v>0</v>
      </c>
      <c r="AY106" s="29"/>
    </row>
    <row r="107" spans="1:51" ht="25" x14ac:dyDescent="0.25">
      <c r="A107" s="29"/>
      <c r="B107" s="93" t="s">
        <v>207</v>
      </c>
      <c r="C107" s="94" t="s">
        <v>208</v>
      </c>
      <c r="D107" s="94">
        <v>1</v>
      </c>
      <c r="E107" s="95">
        <v>0</v>
      </c>
      <c r="F107" s="165">
        <f>VLOOKUP($B107,dbsaa1!$A$2:$AA$675,5,FALSE)</f>
        <v>11950658</v>
      </c>
      <c r="G107" s="165">
        <f>VLOOKUP($B107,dcsaa1!$A$2:$AA$675,5,FALSE)</f>
        <v>11950658</v>
      </c>
      <c r="H107" s="166">
        <f t="shared" si="15"/>
        <v>0</v>
      </c>
      <c r="I107" s="98" t="str">
        <f t="shared" si="13"/>
        <v>NO CHANGE IN FA</v>
      </c>
      <c r="J107" s="88"/>
      <c r="K107" s="93" t="s">
        <v>207</v>
      </c>
      <c r="L107" s="94" t="s">
        <v>208</v>
      </c>
      <c r="M107" s="94">
        <v>1</v>
      </c>
      <c r="N107" s="95">
        <v>0</v>
      </c>
      <c r="O107" s="96">
        <f>VLOOKUP($K107,dbsad1!$A$2:$AE$677,13,FALSE)</f>
        <v>796</v>
      </c>
      <c r="P107" s="96">
        <f>VLOOKUP($K107,dcsad1!$A$2:$AE$677,13,FALSE)</f>
        <v>796</v>
      </c>
      <c r="Q107" s="97">
        <f t="shared" si="16"/>
        <v>0</v>
      </c>
      <c r="R107" s="98" t="str">
        <f t="shared" si="17"/>
        <v>NO CHANGE IN SEL. TAFPU</v>
      </c>
      <c r="S107" s="88"/>
      <c r="T107" s="93" t="s">
        <v>207</v>
      </c>
      <c r="U107" s="94" t="s">
        <v>208</v>
      </c>
      <c r="V107" s="94">
        <v>1</v>
      </c>
      <c r="W107" s="95">
        <v>0</v>
      </c>
      <c r="X107" s="99">
        <f>VLOOKUP($T107,dbsad1!$A$2:$AE$677,22,FALSE)</f>
        <v>14829.92</v>
      </c>
      <c r="Y107" s="99">
        <f>VLOOKUP($T107,dcsad1!$A$2:$AE$677,22,FALSE)</f>
        <v>14845.94</v>
      </c>
      <c r="Z107" s="100">
        <f t="shared" si="18"/>
        <v>16.020000000000437</v>
      </c>
      <c r="AA107" s="98" t="str">
        <f t="shared" si="19"/>
        <v>SEL. FA/PUPIL INCREASE</v>
      </c>
      <c r="AB107" s="88"/>
      <c r="AC107" s="93" t="s">
        <v>207</v>
      </c>
      <c r="AD107" s="94" t="s">
        <v>208</v>
      </c>
      <c r="AE107" s="94">
        <v>1</v>
      </c>
      <c r="AF107" s="95">
        <v>0</v>
      </c>
      <c r="AG107" s="165">
        <f>VLOOKUP($AC107,dbsad1!$A$2:$AE$677,24,FALSE)</f>
        <v>11716332</v>
      </c>
      <c r="AH107" s="165">
        <f>VLOOKUP($AC107,dcsad1!$A$2:$AE$677,24,FALSE)</f>
        <v>11716332</v>
      </c>
      <c r="AI107" s="166">
        <f t="shared" si="20"/>
        <v>0</v>
      </c>
      <c r="AJ107" s="98" t="str">
        <f t="shared" si="14"/>
        <v>NO CHANGE IN FAB</v>
      </c>
      <c r="AK107" s="88"/>
      <c r="AL107" s="93" t="s">
        <v>207</v>
      </c>
      <c r="AM107" s="94" t="s">
        <v>208</v>
      </c>
      <c r="AN107" s="94">
        <v>1</v>
      </c>
      <c r="AO107" s="95">
        <v>0</v>
      </c>
      <c r="AP107" s="175">
        <f>VLOOKUP($AL107,dbsaa1!$A$2:$AE$677,5,FALSE)</f>
        <v>11950658</v>
      </c>
      <c r="AQ107" s="176">
        <f>VLOOKUP($AL107,dbsad1!$A$2:$AE$677,23,FALSE)</f>
        <v>11804617</v>
      </c>
      <c r="AR107" s="101" t="str">
        <f t="shared" si="21"/>
        <v>HOLD HARMLESS</v>
      </c>
      <c r="AS107" s="175">
        <f>VLOOKUP($AL107,dcsaa1!$A$2:$AE$677,5,FALSE)</f>
        <v>11950658</v>
      </c>
      <c r="AT107" s="176">
        <f>VLOOKUP($AL107,dcsad1!$A$2:$AE$677,23,FALSE)</f>
        <v>11817369</v>
      </c>
      <c r="AU107" s="101" t="str">
        <f t="shared" si="22"/>
        <v>HOLD HARMLESS</v>
      </c>
      <c r="AV107" s="102" t="b">
        <f t="shared" si="23"/>
        <v>1</v>
      </c>
      <c r="AW107" s="176">
        <f t="shared" si="24"/>
        <v>0</v>
      </c>
      <c r="AX107" s="184">
        <f t="shared" si="25"/>
        <v>0</v>
      </c>
      <c r="AY107" s="29"/>
    </row>
    <row r="108" spans="1:51" ht="25" x14ac:dyDescent="0.25">
      <c r="A108" s="29"/>
      <c r="B108" s="93" t="s">
        <v>209</v>
      </c>
      <c r="C108" s="94" t="s">
        <v>210</v>
      </c>
      <c r="D108" s="94">
        <v>1</v>
      </c>
      <c r="E108" s="95">
        <v>0</v>
      </c>
      <c r="F108" s="165">
        <f>VLOOKUP($B108,dbsaa1!$A$2:$AA$675,5,FALSE)</f>
        <v>749688</v>
      </c>
      <c r="G108" s="165">
        <f>VLOOKUP($B108,dcsaa1!$A$2:$AA$675,5,FALSE)</f>
        <v>749688</v>
      </c>
      <c r="H108" s="166">
        <f t="shared" si="15"/>
        <v>0</v>
      </c>
      <c r="I108" s="98" t="str">
        <f t="shared" si="13"/>
        <v>NO CHANGE IN FA</v>
      </c>
      <c r="J108" s="88"/>
      <c r="K108" s="93" t="s">
        <v>209</v>
      </c>
      <c r="L108" s="94" t="s">
        <v>210</v>
      </c>
      <c r="M108" s="94">
        <v>1</v>
      </c>
      <c r="N108" s="95">
        <v>0</v>
      </c>
      <c r="O108" s="96">
        <f>VLOOKUP($K108,dbsad1!$A$2:$AE$677,13,FALSE)</f>
        <v>87</v>
      </c>
      <c r="P108" s="96">
        <f>VLOOKUP($K108,dcsad1!$A$2:$AE$677,13,FALSE)</f>
        <v>87</v>
      </c>
      <c r="Q108" s="97">
        <f t="shared" si="16"/>
        <v>0</v>
      </c>
      <c r="R108" s="98" t="str">
        <f t="shared" si="17"/>
        <v>NO CHANGE IN SEL. TAFPU</v>
      </c>
      <c r="S108" s="88"/>
      <c r="T108" s="93" t="s">
        <v>209</v>
      </c>
      <c r="U108" s="94" t="s">
        <v>210</v>
      </c>
      <c r="V108" s="94">
        <v>1</v>
      </c>
      <c r="W108" s="95">
        <v>0</v>
      </c>
      <c r="X108" s="99">
        <f>VLOOKUP($T108,dbsad1!$A$2:$AE$677,22,FALSE)</f>
        <v>500</v>
      </c>
      <c r="Y108" s="99">
        <f>VLOOKUP($T108,dcsad1!$A$2:$AE$677,22,FALSE)</f>
        <v>500</v>
      </c>
      <c r="Z108" s="100">
        <f t="shared" si="18"/>
        <v>0</v>
      </c>
      <c r="AA108" s="98" t="str">
        <f t="shared" si="19"/>
        <v>NO CHANGE IN SEL. FA/PUPIL</v>
      </c>
      <c r="AB108" s="88"/>
      <c r="AC108" s="93" t="s">
        <v>209</v>
      </c>
      <c r="AD108" s="94" t="s">
        <v>210</v>
      </c>
      <c r="AE108" s="94">
        <v>1</v>
      </c>
      <c r="AF108" s="95">
        <v>0</v>
      </c>
      <c r="AG108" s="165">
        <f>VLOOKUP($AC108,dbsad1!$A$2:$AE$677,24,FALSE)</f>
        <v>734989</v>
      </c>
      <c r="AH108" s="165">
        <f>VLOOKUP($AC108,dcsad1!$A$2:$AE$677,24,FALSE)</f>
        <v>734989</v>
      </c>
      <c r="AI108" s="166">
        <f t="shared" si="20"/>
        <v>0</v>
      </c>
      <c r="AJ108" s="98" t="str">
        <f t="shared" si="14"/>
        <v>NO CHANGE IN FAB</v>
      </c>
      <c r="AK108" s="88"/>
      <c r="AL108" s="93" t="s">
        <v>209</v>
      </c>
      <c r="AM108" s="94" t="s">
        <v>210</v>
      </c>
      <c r="AN108" s="94">
        <v>1</v>
      </c>
      <c r="AO108" s="95">
        <v>0</v>
      </c>
      <c r="AP108" s="175">
        <f>VLOOKUP($AL108,dbsaa1!$A$2:$AE$677,5,FALSE)</f>
        <v>749688</v>
      </c>
      <c r="AQ108" s="176">
        <f>VLOOKUP($AL108,dbsad1!$A$2:$AE$677,23,FALSE)</f>
        <v>43500</v>
      </c>
      <c r="AR108" s="101" t="str">
        <f t="shared" si="21"/>
        <v>HOLD HARMLESS</v>
      </c>
      <c r="AS108" s="175">
        <f>VLOOKUP($AL108,dcsaa1!$A$2:$AE$677,5,FALSE)</f>
        <v>749688</v>
      </c>
      <c r="AT108" s="176">
        <f>VLOOKUP($AL108,dcsad1!$A$2:$AE$677,23,FALSE)</f>
        <v>43500</v>
      </c>
      <c r="AU108" s="101" t="str">
        <f t="shared" si="22"/>
        <v>HOLD HARMLESS</v>
      </c>
      <c r="AV108" s="102" t="b">
        <f t="shared" si="23"/>
        <v>1</v>
      </c>
      <c r="AW108" s="176">
        <f t="shared" si="24"/>
        <v>0</v>
      </c>
      <c r="AX108" s="184">
        <f t="shared" si="25"/>
        <v>0</v>
      </c>
      <c r="AY108" s="29"/>
    </row>
    <row r="109" spans="1:51" ht="25" x14ac:dyDescent="0.25">
      <c r="A109" s="29"/>
      <c r="B109" s="93" t="s">
        <v>211</v>
      </c>
      <c r="C109" s="94" t="s">
        <v>212</v>
      </c>
      <c r="D109" s="94">
        <v>1</v>
      </c>
      <c r="E109" s="95">
        <v>0</v>
      </c>
      <c r="F109" s="165">
        <f>VLOOKUP($B109,dbsaa1!$A$2:$AA$675,5,FALSE)</f>
        <v>1281521</v>
      </c>
      <c r="G109" s="165">
        <f>VLOOKUP($B109,dcsaa1!$A$2:$AA$675,5,FALSE)</f>
        <v>1281521</v>
      </c>
      <c r="H109" s="166">
        <f t="shared" si="15"/>
        <v>0</v>
      </c>
      <c r="I109" s="98" t="str">
        <f t="shared" si="13"/>
        <v>NO CHANGE IN FA</v>
      </c>
      <c r="J109" s="88"/>
      <c r="K109" s="93" t="s">
        <v>211</v>
      </c>
      <c r="L109" s="94" t="s">
        <v>212</v>
      </c>
      <c r="M109" s="94">
        <v>1</v>
      </c>
      <c r="N109" s="95">
        <v>0</v>
      </c>
      <c r="O109" s="96">
        <f>VLOOKUP($K109,dbsad1!$A$2:$AE$677,13,FALSE)</f>
        <v>243</v>
      </c>
      <c r="P109" s="96">
        <f>VLOOKUP($K109,dcsad1!$A$2:$AE$677,13,FALSE)</f>
        <v>244</v>
      </c>
      <c r="Q109" s="97">
        <f t="shared" si="16"/>
        <v>1</v>
      </c>
      <c r="R109" s="98" t="str">
        <f t="shared" si="17"/>
        <v>SEL. TAFPU INCREASE</v>
      </c>
      <c r="S109" s="88"/>
      <c r="T109" s="93" t="s">
        <v>211</v>
      </c>
      <c r="U109" s="94" t="s">
        <v>212</v>
      </c>
      <c r="V109" s="94">
        <v>1</v>
      </c>
      <c r="W109" s="95">
        <v>0</v>
      </c>
      <c r="X109" s="99">
        <f>VLOOKUP($T109,dbsad1!$A$2:$AE$677,22,FALSE)</f>
        <v>1644.68</v>
      </c>
      <c r="Y109" s="99">
        <f>VLOOKUP($T109,dcsad1!$A$2:$AE$677,22,FALSE)</f>
        <v>1645.57</v>
      </c>
      <c r="Z109" s="100">
        <f t="shared" si="18"/>
        <v>0.88999999999987267</v>
      </c>
      <c r="AA109" s="98" t="str">
        <f t="shared" si="19"/>
        <v>SEL. FA/PUPIL INCREASE</v>
      </c>
      <c r="AB109" s="88"/>
      <c r="AC109" s="93" t="s">
        <v>211</v>
      </c>
      <c r="AD109" s="94" t="s">
        <v>212</v>
      </c>
      <c r="AE109" s="94">
        <v>1</v>
      </c>
      <c r="AF109" s="95">
        <v>0</v>
      </c>
      <c r="AG109" s="165">
        <f>VLOOKUP($AC109,dbsad1!$A$2:$AE$677,24,FALSE)</f>
        <v>1256394</v>
      </c>
      <c r="AH109" s="165">
        <f>VLOOKUP($AC109,dcsad1!$A$2:$AE$677,24,FALSE)</f>
        <v>1256394</v>
      </c>
      <c r="AI109" s="166">
        <f t="shared" si="20"/>
        <v>0</v>
      </c>
      <c r="AJ109" s="98" t="str">
        <f t="shared" si="14"/>
        <v>NO CHANGE IN FAB</v>
      </c>
      <c r="AK109" s="88"/>
      <c r="AL109" s="93" t="s">
        <v>211</v>
      </c>
      <c r="AM109" s="94" t="s">
        <v>212</v>
      </c>
      <c r="AN109" s="94">
        <v>1</v>
      </c>
      <c r="AO109" s="95">
        <v>0</v>
      </c>
      <c r="AP109" s="175">
        <f>VLOOKUP($AL109,dbsaa1!$A$2:$AE$677,5,FALSE)</f>
        <v>1281521</v>
      </c>
      <c r="AQ109" s="176">
        <f>VLOOKUP($AL109,dbsad1!$A$2:$AE$677,23,FALSE)</f>
        <v>399658</v>
      </c>
      <c r="AR109" s="101" t="str">
        <f t="shared" si="21"/>
        <v>HOLD HARMLESS</v>
      </c>
      <c r="AS109" s="175">
        <f>VLOOKUP($AL109,dcsaa1!$A$2:$AE$677,5,FALSE)</f>
        <v>1281521</v>
      </c>
      <c r="AT109" s="176">
        <f>VLOOKUP($AL109,dcsad1!$A$2:$AE$677,23,FALSE)</f>
        <v>401520</v>
      </c>
      <c r="AU109" s="101" t="str">
        <f t="shared" si="22"/>
        <v>HOLD HARMLESS</v>
      </c>
      <c r="AV109" s="102" t="b">
        <f t="shared" si="23"/>
        <v>1</v>
      </c>
      <c r="AW109" s="176">
        <f t="shared" si="24"/>
        <v>0</v>
      </c>
      <c r="AX109" s="184">
        <f t="shared" si="25"/>
        <v>0</v>
      </c>
      <c r="AY109" s="29"/>
    </row>
    <row r="110" spans="1:51" ht="25" x14ac:dyDescent="0.25">
      <c r="A110" s="29"/>
      <c r="B110" s="93" t="s">
        <v>213</v>
      </c>
      <c r="C110" s="94" t="s">
        <v>214</v>
      </c>
      <c r="D110" s="94">
        <v>1</v>
      </c>
      <c r="E110" s="95">
        <v>0</v>
      </c>
      <c r="F110" s="165">
        <f>VLOOKUP($B110,dbsaa1!$A$2:$AA$675,5,FALSE)</f>
        <v>5078355</v>
      </c>
      <c r="G110" s="165">
        <f>VLOOKUP($B110,dcsaa1!$A$2:$AA$675,5,FALSE)</f>
        <v>5078355</v>
      </c>
      <c r="H110" s="166">
        <f t="shared" si="15"/>
        <v>0</v>
      </c>
      <c r="I110" s="98" t="str">
        <f t="shared" si="13"/>
        <v>NO CHANGE IN FA</v>
      </c>
      <c r="J110" s="88"/>
      <c r="K110" s="93" t="s">
        <v>213</v>
      </c>
      <c r="L110" s="94" t="s">
        <v>214</v>
      </c>
      <c r="M110" s="94">
        <v>1</v>
      </c>
      <c r="N110" s="95">
        <v>0</v>
      </c>
      <c r="O110" s="96">
        <f>VLOOKUP($K110,dbsad1!$A$2:$AE$677,13,FALSE)</f>
        <v>407</v>
      </c>
      <c r="P110" s="96">
        <f>VLOOKUP($K110,dcsad1!$A$2:$AE$677,13,FALSE)</f>
        <v>408</v>
      </c>
      <c r="Q110" s="97">
        <f t="shared" si="16"/>
        <v>1</v>
      </c>
      <c r="R110" s="98" t="str">
        <f t="shared" si="17"/>
        <v>SEL. TAFPU INCREASE</v>
      </c>
      <c r="S110" s="88"/>
      <c r="T110" s="93" t="s">
        <v>213</v>
      </c>
      <c r="U110" s="94" t="s">
        <v>214</v>
      </c>
      <c r="V110" s="94">
        <v>1</v>
      </c>
      <c r="W110" s="95">
        <v>0</v>
      </c>
      <c r="X110" s="99">
        <f>VLOOKUP($T110,dbsad1!$A$2:$AE$677,22,FALSE)</f>
        <v>9606.61</v>
      </c>
      <c r="Y110" s="99">
        <f>VLOOKUP($T110,dcsad1!$A$2:$AE$677,22,FALSE)</f>
        <v>9596.5300000000007</v>
      </c>
      <c r="Z110" s="100">
        <f t="shared" si="18"/>
        <v>-10.079999999999927</v>
      </c>
      <c r="AA110" s="98" t="str">
        <f t="shared" si="19"/>
        <v>SEL. FA/PUPIL DECREASE</v>
      </c>
      <c r="AB110" s="88"/>
      <c r="AC110" s="93" t="s">
        <v>213</v>
      </c>
      <c r="AD110" s="94" t="s">
        <v>214</v>
      </c>
      <c r="AE110" s="94">
        <v>1</v>
      </c>
      <c r="AF110" s="95">
        <v>0</v>
      </c>
      <c r="AG110" s="165">
        <f>VLOOKUP($AC110,dbsad1!$A$2:$AE$677,24,FALSE)</f>
        <v>4978780</v>
      </c>
      <c r="AH110" s="165">
        <f>VLOOKUP($AC110,dcsad1!$A$2:$AE$677,24,FALSE)</f>
        <v>4978780</v>
      </c>
      <c r="AI110" s="166">
        <f t="shared" si="20"/>
        <v>0</v>
      </c>
      <c r="AJ110" s="98" t="str">
        <f t="shared" si="14"/>
        <v>NO CHANGE IN FAB</v>
      </c>
      <c r="AK110" s="88"/>
      <c r="AL110" s="93" t="s">
        <v>213</v>
      </c>
      <c r="AM110" s="94" t="s">
        <v>214</v>
      </c>
      <c r="AN110" s="94">
        <v>1</v>
      </c>
      <c r="AO110" s="95">
        <v>0</v>
      </c>
      <c r="AP110" s="175">
        <f>VLOOKUP($AL110,dbsaa1!$A$2:$AE$677,5,FALSE)</f>
        <v>5078355</v>
      </c>
      <c r="AQ110" s="176">
        <f>VLOOKUP($AL110,dbsad1!$A$2:$AE$677,23,FALSE)</f>
        <v>3909891</v>
      </c>
      <c r="AR110" s="101" t="str">
        <f t="shared" si="21"/>
        <v>HOLD HARMLESS</v>
      </c>
      <c r="AS110" s="175">
        <f>VLOOKUP($AL110,dcsaa1!$A$2:$AE$677,5,FALSE)</f>
        <v>5078355</v>
      </c>
      <c r="AT110" s="176">
        <f>VLOOKUP($AL110,dcsad1!$A$2:$AE$677,23,FALSE)</f>
        <v>3915385</v>
      </c>
      <c r="AU110" s="101" t="str">
        <f t="shared" si="22"/>
        <v>HOLD HARMLESS</v>
      </c>
      <c r="AV110" s="102" t="b">
        <f t="shared" si="23"/>
        <v>1</v>
      </c>
      <c r="AW110" s="176">
        <f t="shared" si="24"/>
        <v>0</v>
      </c>
      <c r="AX110" s="184">
        <f t="shared" si="25"/>
        <v>0</v>
      </c>
      <c r="AY110" s="29"/>
    </row>
    <row r="111" spans="1:51" ht="25" x14ac:dyDescent="0.25">
      <c r="A111" s="29"/>
      <c r="B111" s="93" t="s">
        <v>215</v>
      </c>
      <c r="C111" s="94" t="s">
        <v>216</v>
      </c>
      <c r="D111" s="94">
        <v>1</v>
      </c>
      <c r="E111" s="95">
        <v>0</v>
      </c>
      <c r="F111" s="165">
        <f>VLOOKUP($B111,dbsaa1!$A$2:$AA$675,5,FALSE)</f>
        <v>6819216</v>
      </c>
      <c r="G111" s="165">
        <f>VLOOKUP($B111,dcsaa1!$A$2:$AA$675,5,FALSE)</f>
        <v>6819216</v>
      </c>
      <c r="H111" s="166">
        <f t="shared" si="15"/>
        <v>0</v>
      </c>
      <c r="I111" s="98" t="str">
        <f t="shared" si="13"/>
        <v>NO CHANGE IN FA</v>
      </c>
      <c r="J111" s="88"/>
      <c r="K111" s="93" t="s">
        <v>215</v>
      </c>
      <c r="L111" s="94" t="s">
        <v>216</v>
      </c>
      <c r="M111" s="94">
        <v>1</v>
      </c>
      <c r="N111" s="95">
        <v>0</v>
      </c>
      <c r="O111" s="96">
        <f>VLOOKUP($K111,dbsad1!$A$2:$AE$677,13,FALSE)</f>
        <v>875</v>
      </c>
      <c r="P111" s="96">
        <f>VLOOKUP($K111,dcsad1!$A$2:$AE$677,13,FALSE)</f>
        <v>874</v>
      </c>
      <c r="Q111" s="97">
        <f t="shared" si="16"/>
        <v>-1</v>
      </c>
      <c r="R111" s="98" t="str">
        <f t="shared" si="17"/>
        <v>SEL. TAFPU DECREASE</v>
      </c>
      <c r="S111" s="88"/>
      <c r="T111" s="93" t="s">
        <v>215</v>
      </c>
      <c r="U111" s="94" t="s">
        <v>216</v>
      </c>
      <c r="V111" s="94">
        <v>1</v>
      </c>
      <c r="W111" s="95">
        <v>0</v>
      </c>
      <c r="X111" s="99">
        <f>VLOOKUP($T111,dbsad1!$A$2:$AE$677,22,FALSE)</f>
        <v>7385.72</v>
      </c>
      <c r="Y111" s="99">
        <f>VLOOKUP($T111,dcsad1!$A$2:$AE$677,22,FALSE)</f>
        <v>7377.47</v>
      </c>
      <c r="Z111" s="100">
        <f t="shared" si="18"/>
        <v>-8.25</v>
      </c>
      <c r="AA111" s="98" t="str">
        <f t="shared" si="19"/>
        <v>SEL. FA/PUPIL DECREASE</v>
      </c>
      <c r="AB111" s="88"/>
      <c r="AC111" s="93" t="s">
        <v>215</v>
      </c>
      <c r="AD111" s="94" t="s">
        <v>216</v>
      </c>
      <c r="AE111" s="94">
        <v>1</v>
      </c>
      <c r="AF111" s="95">
        <v>0</v>
      </c>
      <c r="AG111" s="165">
        <f>VLOOKUP($AC111,dbsad1!$A$2:$AE$677,24,FALSE)</f>
        <v>6685506</v>
      </c>
      <c r="AH111" s="165">
        <f>VLOOKUP($AC111,dcsad1!$A$2:$AE$677,24,FALSE)</f>
        <v>6685506</v>
      </c>
      <c r="AI111" s="166">
        <f t="shared" si="20"/>
        <v>0</v>
      </c>
      <c r="AJ111" s="98" t="str">
        <f t="shared" si="14"/>
        <v>NO CHANGE IN FAB</v>
      </c>
      <c r="AK111" s="88"/>
      <c r="AL111" s="93" t="s">
        <v>215</v>
      </c>
      <c r="AM111" s="94" t="s">
        <v>216</v>
      </c>
      <c r="AN111" s="94">
        <v>1</v>
      </c>
      <c r="AO111" s="95">
        <v>0</v>
      </c>
      <c r="AP111" s="175">
        <f>VLOOKUP($AL111,dbsaa1!$A$2:$AE$677,5,FALSE)</f>
        <v>6819216</v>
      </c>
      <c r="AQ111" s="176">
        <f>VLOOKUP($AL111,dbsad1!$A$2:$AE$677,23,FALSE)</f>
        <v>6462505</v>
      </c>
      <c r="AR111" s="101" t="str">
        <f t="shared" si="21"/>
        <v>HOLD HARMLESS</v>
      </c>
      <c r="AS111" s="175">
        <f>VLOOKUP($AL111,dcsaa1!$A$2:$AE$677,5,FALSE)</f>
        <v>6819216</v>
      </c>
      <c r="AT111" s="176">
        <f>VLOOKUP($AL111,dcsad1!$A$2:$AE$677,23,FALSE)</f>
        <v>6447909</v>
      </c>
      <c r="AU111" s="101" t="str">
        <f t="shared" si="22"/>
        <v>HOLD HARMLESS</v>
      </c>
      <c r="AV111" s="102" t="b">
        <f t="shared" si="23"/>
        <v>1</v>
      </c>
      <c r="AW111" s="176">
        <f t="shared" si="24"/>
        <v>0</v>
      </c>
      <c r="AX111" s="184">
        <f t="shared" si="25"/>
        <v>0</v>
      </c>
      <c r="AY111" s="29"/>
    </row>
    <row r="112" spans="1:51" ht="25" x14ac:dyDescent="0.25">
      <c r="A112" s="29"/>
      <c r="B112" s="93" t="s">
        <v>217</v>
      </c>
      <c r="C112" s="94" t="s">
        <v>218</v>
      </c>
      <c r="D112" s="94">
        <v>1</v>
      </c>
      <c r="E112" s="95">
        <v>0</v>
      </c>
      <c r="F112" s="165">
        <f>VLOOKUP($B112,dbsaa1!$A$2:$AA$675,5,FALSE)</f>
        <v>3119430</v>
      </c>
      <c r="G112" s="165">
        <f>VLOOKUP($B112,dcsaa1!$A$2:$AA$675,5,FALSE)</f>
        <v>3119430</v>
      </c>
      <c r="H112" s="166">
        <f t="shared" si="15"/>
        <v>0</v>
      </c>
      <c r="I112" s="98" t="str">
        <f t="shared" si="13"/>
        <v>NO CHANGE IN FA</v>
      </c>
      <c r="J112" s="88"/>
      <c r="K112" s="93" t="s">
        <v>217</v>
      </c>
      <c r="L112" s="94" t="s">
        <v>218</v>
      </c>
      <c r="M112" s="94">
        <v>1</v>
      </c>
      <c r="N112" s="95">
        <v>0</v>
      </c>
      <c r="O112" s="96">
        <f>VLOOKUP($K112,dbsad1!$A$2:$AE$677,13,FALSE)</f>
        <v>257</v>
      </c>
      <c r="P112" s="96">
        <f>VLOOKUP($K112,dcsad1!$A$2:$AE$677,13,FALSE)</f>
        <v>257</v>
      </c>
      <c r="Q112" s="97">
        <f t="shared" si="16"/>
        <v>0</v>
      </c>
      <c r="R112" s="98" t="str">
        <f t="shared" si="17"/>
        <v>NO CHANGE IN SEL. TAFPU</v>
      </c>
      <c r="S112" s="88"/>
      <c r="T112" s="93" t="s">
        <v>217</v>
      </c>
      <c r="U112" s="94" t="s">
        <v>218</v>
      </c>
      <c r="V112" s="94">
        <v>1</v>
      </c>
      <c r="W112" s="95">
        <v>0</v>
      </c>
      <c r="X112" s="99">
        <f>VLOOKUP($T112,dbsad1!$A$2:$AE$677,22,FALSE)</f>
        <v>8128.68</v>
      </c>
      <c r="Y112" s="99">
        <f>VLOOKUP($T112,dcsad1!$A$2:$AE$677,22,FALSE)</f>
        <v>8150.38</v>
      </c>
      <c r="Z112" s="100">
        <f t="shared" si="18"/>
        <v>21.699999999999818</v>
      </c>
      <c r="AA112" s="98" t="str">
        <f t="shared" si="19"/>
        <v>SEL. FA/PUPIL INCREASE</v>
      </c>
      <c r="AB112" s="88"/>
      <c r="AC112" s="93" t="s">
        <v>217</v>
      </c>
      <c r="AD112" s="94" t="s">
        <v>218</v>
      </c>
      <c r="AE112" s="94">
        <v>1</v>
      </c>
      <c r="AF112" s="95">
        <v>0</v>
      </c>
      <c r="AG112" s="165">
        <f>VLOOKUP($AC112,dbsad1!$A$2:$AE$677,24,FALSE)</f>
        <v>3058265</v>
      </c>
      <c r="AH112" s="165">
        <f>VLOOKUP($AC112,dcsad1!$A$2:$AE$677,24,FALSE)</f>
        <v>3058265</v>
      </c>
      <c r="AI112" s="166">
        <f t="shared" si="20"/>
        <v>0</v>
      </c>
      <c r="AJ112" s="98" t="str">
        <f t="shared" si="14"/>
        <v>NO CHANGE IN FAB</v>
      </c>
      <c r="AK112" s="88"/>
      <c r="AL112" s="93" t="s">
        <v>217</v>
      </c>
      <c r="AM112" s="94" t="s">
        <v>218</v>
      </c>
      <c r="AN112" s="94">
        <v>1</v>
      </c>
      <c r="AO112" s="95">
        <v>0</v>
      </c>
      <c r="AP112" s="175">
        <f>VLOOKUP($AL112,dbsaa1!$A$2:$AE$677,5,FALSE)</f>
        <v>3119430</v>
      </c>
      <c r="AQ112" s="176">
        <f>VLOOKUP($AL112,dbsad1!$A$2:$AE$677,23,FALSE)</f>
        <v>2089071</v>
      </c>
      <c r="AR112" s="101" t="str">
        <f t="shared" si="21"/>
        <v>HOLD HARMLESS</v>
      </c>
      <c r="AS112" s="175">
        <f>VLOOKUP($AL112,dcsaa1!$A$2:$AE$677,5,FALSE)</f>
        <v>3119430</v>
      </c>
      <c r="AT112" s="176">
        <f>VLOOKUP($AL112,dcsad1!$A$2:$AE$677,23,FALSE)</f>
        <v>2094648</v>
      </c>
      <c r="AU112" s="101" t="str">
        <f t="shared" si="22"/>
        <v>HOLD HARMLESS</v>
      </c>
      <c r="AV112" s="102" t="b">
        <f t="shared" si="23"/>
        <v>1</v>
      </c>
      <c r="AW112" s="176">
        <f t="shared" si="24"/>
        <v>0</v>
      </c>
      <c r="AX112" s="184">
        <f t="shared" si="25"/>
        <v>0</v>
      </c>
      <c r="AY112" s="29"/>
    </row>
    <row r="113" spans="1:51" ht="25" x14ac:dyDescent="0.25">
      <c r="A113" s="29"/>
      <c r="B113" s="93" t="s">
        <v>219</v>
      </c>
      <c r="C113" s="94" t="s">
        <v>220</v>
      </c>
      <c r="D113" s="94">
        <v>1</v>
      </c>
      <c r="E113" s="95">
        <v>0</v>
      </c>
      <c r="F113" s="165">
        <f>VLOOKUP($B113,dbsaa1!$A$2:$AA$675,5,FALSE)</f>
        <v>5409984</v>
      </c>
      <c r="G113" s="165">
        <f>VLOOKUP($B113,dcsaa1!$A$2:$AA$675,5,FALSE)</f>
        <v>5409984</v>
      </c>
      <c r="H113" s="166">
        <f t="shared" si="15"/>
        <v>0</v>
      </c>
      <c r="I113" s="98" t="str">
        <f t="shared" si="13"/>
        <v>NO CHANGE IN FA</v>
      </c>
      <c r="J113" s="88"/>
      <c r="K113" s="93" t="s">
        <v>219</v>
      </c>
      <c r="L113" s="94" t="s">
        <v>220</v>
      </c>
      <c r="M113" s="94">
        <v>1</v>
      </c>
      <c r="N113" s="95">
        <v>0</v>
      </c>
      <c r="O113" s="96">
        <f>VLOOKUP($K113,dbsad1!$A$2:$AE$677,13,FALSE)</f>
        <v>340</v>
      </c>
      <c r="P113" s="96">
        <f>VLOOKUP($K113,dcsad1!$A$2:$AE$677,13,FALSE)</f>
        <v>340</v>
      </c>
      <c r="Q113" s="97">
        <f t="shared" si="16"/>
        <v>0</v>
      </c>
      <c r="R113" s="98" t="str">
        <f t="shared" si="17"/>
        <v>NO CHANGE IN SEL. TAFPU</v>
      </c>
      <c r="S113" s="88"/>
      <c r="T113" s="93" t="s">
        <v>219</v>
      </c>
      <c r="U113" s="94" t="s">
        <v>220</v>
      </c>
      <c r="V113" s="94">
        <v>1</v>
      </c>
      <c r="W113" s="95">
        <v>0</v>
      </c>
      <c r="X113" s="99">
        <f>VLOOKUP($T113,dbsad1!$A$2:$AE$677,22,FALSE)</f>
        <v>7843.12</v>
      </c>
      <c r="Y113" s="99">
        <f>VLOOKUP($T113,dcsad1!$A$2:$AE$677,22,FALSE)</f>
        <v>7843.12</v>
      </c>
      <c r="Z113" s="100">
        <f t="shared" si="18"/>
        <v>0</v>
      </c>
      <c r="AA113" s="98" t="str">
        <f t="shared" si="19"/>
        <v>NO CHANGE IN SEL. FA/PUPIL</v>
      </c>
      <c r="AB113" s="88"/>
      <c r="AC113" s="93" t="s">
        <v>219</v>
      </c>
      <c r="AD113" s="94" t="s">
        <v>220</v>
      </c>
      <c r="AE113" s="94">
        <v>1</v>
      </c>
      <c r="AF113" s="95">
        <v>0</v>
      </c>
      <c r="AG113" s="165">
        <f>VLOOKUP($AC113,dbsad1!$A$2:$AE$677,24,FALSE)</f>
        <v>5303906</v>
      </c>
      <c r="AH113" s="165">
        <f>VLOOKUP($AC113,dcsad1!$A$2:$AE$677,24,FALSE)</f>
        <v>5303906</v>
      </c>
      <c r="AI113" s="166">
        <f t="shared" si="20"/>
        <v>0</v>
      </c>
      <c r="AJ113" s="98" t="str">
        <f t="shared" si="14"/>
        <v>NO CHANGE IN FAB</v>
      </c>
      <c r="AK113" s="88"/>
      <c r="AL113" s="93" t="s">
        <v>219</v>
      </c>
      <c r="AM113" s="94" t="s">
        <v>220</v>
      </c>
      <c r="AN113" s="94">
        <v>1</v>
      </c>
      <c r="AO113" s="95">
        <v>0</v>
      </c>
      <c r="AP113" s="175">
        <f>VLOOKUP($AL113,dbsaa1!$A$2:$AE$677,5,FALSE)</f>
        <v>5409984</v>
      </c>
      <c r="AQ113" s="176">
        <f>VLOOKUP($AL113,dbsad1!$A$2:$AE$677,23,FALSE)</f>
        <v>2666661</v>
      </c>
      <c r="AR113" s="101" t="str">
        <f t="shared" si="21"/>
        <v>HOLD HARMLESS</v>
      </c>
      <c r="AS113" s="175">
        <f>VLOOKUP($AL113,dcsaa1!$A$2:$AE$677,5,FALSE)</f>
        <v>5409984</v>
      </c>
      <c r="AT113" s="176">
        <f>VLOOKUP($AL113,dcsad1!$A$2:$AE$677,23,FALSE)</f>
        <v>2666661</v>
      </c>
      <c r="AU113" s="101" t="str">
        <f t="shared" si="22"/>
        <v>HOLD HARMLESS</v>
      </c>
      <c r="AV113" s="102" t="b">
        <f t="shared" si="23"/>
        <v>1</v>
      </c>
      <c r="AW113" s="176">
        <f t="shared" si="24"/>
        <v>0</v>
      </c>
      <c r="AX113" s="184">
        <f t="shared" si="25"/>
        <v>0</v>
      </c>
      <c r="AY113" s="29"/>
    </row>
    <row r="114" spans="1:51" ht="25" x14ac:dyDescent="0.25">
      <c r="A114" s="29"/>
      <c r="B114" s="93" t="s">
        <v>221</v>
      </c>
      <c r="C114" s="94" t="s">
        <v>222</v>
      </c>
      <c r="D114" s="94">
        <v>1</v>
      </c>
      <c r="E114" s="95">
        <v>0</v>
      </c>
      <c r="F114" s="165">
        <f>VLOOKUP($B114,dbsaa1!$A$2:$AA$675,5,FALSE)</f>
        <v>2683355</v>
      </c>
      <c r="G114" s="165">
        <f>VLOOKUP($B114,dcsaa1!$A$2:$AA$675,5,FALSE)</f>
        <v>2683355</v>
      </c>
      <c r="H114" s="166">
        <f t="shared" si="15"/>
        <v>0</v>
      </c>
      <c r="I114" s="98" t="str">
        <f t="shared" si="13"/>
        <v>NO CHANGE IN FA</v>
      </c>
      <c r="J114" s="88"/>
      <c r="K114" s="93" t="s">
        <v>221</v>
      </c>
      <c r="L114" s="94" t="s">
        <v>222</v>
      </c>
      <c r="M114" s="94">
        <v>1</v>
      </c>
      <c r="N114" s="95">
        <v>0</v>
      </c>
      <c r="O114" s="96">
        <f>VLOOKUP($K114,dbsad1!$A$2:$AE$677,13,FALSE)</f>
        <v>420</v>
      </c>
      <c r="P114" s="96">
        <f>VLOOKUP($K114,dcsad1!$A$2:$AE$677,13,FALSE)</f>
        <v>420</v>
      </c>
      <c r="Q114" s="97">
        <f t="shared" si="16"/>
        <v>0</v>
      </c>
      <c r="R114" s="98" t="str">
        <f t="shared" si="17"/>
        <v>NO CHANGE IN SEL. TAFPU</v>
      </c>
      <c r="S114" s="88"/>
      <c r="T114" s="93" t="s">
        <v>221</v>
      </c>
      <c r="U114" s="94" t="s">
        <v>222</v>
      </c>
      <c r="V114" s="94">
        <v>1</v>
      </c>
      <c r="W114" s="95">
        <v>0</v>
      </c>
      <c r="X114" s="99">
        <f>VLOOKUP($T114,dbsad1!$A$2:$AE$677,22,FALSE)</f>
        <v>3733.61</v>
      </c>
      <c r="Y114" s="99">
        <f>VLOOKUP($T114,dcsad1!$A$2:$AE$677,22,FALSE)</f>
        <v>3733.61</v>
      </c>
      <c r="Z114" s="100">
        <f t="shared" si="18"/>
        <v>0</v>
      </c>
      <c r="AA114" s="98" t="str">
        <f t="shared" si="19"/>
        <v>NO CHANGE IN SEL. FA/PUPIL</v>
      </c>
      <c r="AB114" s="88"/>
      <c r="AC114" s="93" t="s">
        <v>221</v>
      </c>
      <c r="AD114" s="94" t="s">
        <v>222</v>
      </c>
      <c r="AE114" s="94">
        <v>1</v>
      </c>
      <c r="AF114" s="95">
        <v>0</v>
      </c>
      <c r="AG114" s="165">
        <f>VLOOKUP($AC114,dbsad1!$A$2:$AE$677,24,FALSE)</f>
        <v>2630741</v>
      </c>
      <c r="AH114" s="165">
        <f>VLOOKUP($AC114,dcsad1!$A$2:$AE$677,24,FALSE)</f>
        <v>2630741</v>
      </c>
      <c r="AI114" s="166">
        <f t="shared" si="20"/>
        <v>0</v>
      </c>
      <c r="AJ114" s="98" t="str">
        <f t="shared" si="14"/>
        <v>NO CHANGE IN FAB</v>
      </c>
      <c r="AK114" s="88"/>
      <c r="AL114" s="93" t="s">
        <v>221</v>
      </c>
      <c r="AM114" s="94" t="s">
        <v>222</v>
      </c>
      <c r="AN114" s="94">
        <v>1</v>
      </c>
      <c r="AO114" s="95">
        <v>0</v>
      </c>
      <c r="AP114" s="175">
        <f>VLOOKUP($AL114,dbsaa1!$A$2:$AE$677,5,FALSE)</f>
        <v>2683355</v>
      </c>
      <c r="AQ114" s="176">
        <f>VLOOKUP($AL114,dbsad1!$A$2:$AE$677,23,FALSE)</f>
        <v>1568117</v>
      </c>
      <c r="AR114" s="101" t="str">
        <f t="shared" si="21"/>
        <v>HOLD HARMLESS</v>
      </c>
      <c r="AS114" s="175">
        <f>VLOOKUP($AL114,dcsaa1!$A$2:$AE$677,5,FALSE)</f>
        <v>2683355</v>
      </c>
      <c r="AT114" s="176">
        <f>VLOOKUP($AL114,dcsad1!$A$2:$AE$677,23,FALSE)</f>
        <v>1568117</v>
      </c>
      <c r="AU114" s="101" t="str">
        <f t="shared" si="22"/>
        <v>HOLD HARMLESS</v>
      </c>
      <c r="AV114" s="102" t="b">
        <f t="shared" si="23"/>
        <v>1</v>
      </c>
      <c r="AW114" s="176">
        <f t="shared" si="24"/>
        <v>0</v>
      </c>
      <c r="AX114" s="184">
        <f t="shared" si="25"/>
        <v>0</v>
      </c>
      <c r="AY114" s="29"/>
    </row>
    <row r="115" spans="1:51" ht="25" x14ac:dyDescent="0.25">
      <c r="A115" s="29"/>
      <c r="B115" s="93" t="s">
        <v>223</v>
      </c>
      <c r="C115" s="94" t="s">
        <v>224</v>
      </c>
      <c r="D115" s="94">
        <v>1</v>
      </c>
      <c r="E115" s="95">
        <v>0</v>
      </c>
      <c r="F115" s="165">
        <f>VLOOKUP($B115,dbsaa1!$A$2:$AA$675,5,FALSE)</f>
        <v>2727529</v>
      </c>
      <c r="G115" s="165">
        <f>VLOOKUP($B115,dcsaa1!$A$2:$AA$675,5,FALSE)</f>
        <v>2727529</v>
      </c>
      <c r="H115" s="166">
        <f t="shared" si="15"/>
        <v>0</v>
      </c>
      <c r="I115" s="98" t="str">
        <f t="shared" si="13"/>
        <v>NO CHANGE IN FA</v>
      </c>
      <c r="J115" s="88"/>
      <c r="K115" s="93" t="s">
        <v>223</v>
      </c>
      <c r="L115" s="94" t="s">
        <v>224</v>
      </c>
      <c r="M115" s="94">
        <v>1</v>
      </c>
      <c r="N115" s="95">
        <v>0</v>
      </c>
      <c r="O115" s="96">
        <f>VLOOKUP($K115,dbsad1!$A$2:$AE$677,13,FALSE)</f>
        <v>279</v>
      </c>
      <c r="P115" s="96">
        <f>VLOOKUP($K115,dcsad1!$A$2:$AE$677,13,FALSE)</f>
        <v>279</v>
      </c>
      <c r="Q115" s="97">
        <f t="shared" si="16"/>
        <v>0</v>
      </c>
      <c r="R115" s="98" t="str">
        <f t="shared" si="17"/>
        <v>NO CHANGE IN SEL. TAFPU</v>
      </c>
      <c r="S115" s="88"/>
      <c r="T115" s="93" t="s">
        <v>223</v>
      </c>
      <c r="U115" s="94" t="s">
        <v>224</v>
      </c>
      <c r="V115" s="94">
        <v>1</v>
      </c>
      <c r="W115" s="95">
        <v>0</v>
      </c>
      <c r="X115" s="99">
        <f>VLOOKUP($T115,dbsad1!$A$2:$AE$677,22,FALSE)</f>
        <v>3641.94</v>
      </c>
      <c r="Y115" s="99">
        <f>VLOOKUP($T115,dcsad1!$A$2:$AE$677,22,FALSE)</f>
        <v>3641.94</v>
      </c>
      <c r="Z115" s="100">
        <f t="shared" si="18"/>
        <v>0</v>
      </c>
      <c r="AA115" s="98" t="str">
        <f t="shared" si="19"/>
        <v>NO CHANGE IN SEL. FA/PUPIL</v>
      </c>
      <c r="AB115" s="88"/>
      <c r="AC115" s="93" t="s">
        <v>223</v>
      </c>
      <c r="AD115" s="94" t="s">
        <v>224</v>
      </c>
      <c r="AE115" s="94">
        <v>1</v>
      </c>
      <c r="AF115" s="95">
        <v>0</v>
      </c>
      <c r="AG115" s="165">
        <f>VLOOKUP($AC115,dbsad1!$A$2:$AE$677,24,FALSE)</f>
        <v>2674049</v>
      </c>
      <c r="AH115" s="165">
        <f>VLOOKUP($AC115,dcsad1!$A$2:$AE$677,24,FALSE)</f>
        <v>2674049</v>
      </c>
      <c r="AI115" s="166">
        <f t="shared" si="20"/>
        <v>0</v>
      </c>
      <c r="AJ115" s="98" t="str">
        <f t="shared" si="14"/>
        <v>NO CHANGE IN FAB</v>
      </c>
      <c r="AK115" s="88"/>
      <c r="AL115" s="93" t="s">
        <v>223</v>
      </c>
      <c r="AM115" s="94" t="s">
        <v>224</v>
      </c>
      <c r="AN115" s="94">
        <v>1</v>
      </c>
      <c r="AO115" s="95">
        <v>0</v>
      </c>
      <c r="AP115" s="175">
        <f>VLOOKUP($AL115,dbsaa1!$A$2:$AE$677,5,FALSE)</f>
        <v>2727529</v>
      </c>
      <c r="AQ115" s="176">
        <f>VLOOKUP($AL115,dbsad1!$A$2:$AE$677,23,FALSE)</f>
        <v>1016102</v>
      </c>
      <c r="AR115" s="101" t="str">
        <f t="shared" si="21"/>
        <v>HOLD HARMLESS</v>
      </c>
      <c r="AS115" s="175">
        <f>VLOOKUP($AL115,dcsaa1!$A$2:$AE$677,5,FALSE)</f>
        <v>2727529</v>
      </c>
      <c r="AT115" s="176">
        <f>VLOOKUP($AL115,dcsad1!$A$2:$AE$677,23,FALSE)</f>
        <v>1016102</v>
      </c>
      <c r="AU115" s="101" t="str">
        <f t="shared" si="22"/>
        <v>HOLD HARMLESS</v>
      </c>
      <c r="AV115" s="102" t="b">
        <f t="shared" si="23"/>
        <v>1</v>
      </c>
      <c r="AW115" s="176">
        <f t="shared" si="24"/>
        <v>0</v>
      </c>
      <c r="AX115" s="184">
        <f t="shared" si="25"/>
        <v>0</v>
      </c>
      <c r="AY115" s="29"/>
    </row>
    <row r="116" spans="1:51" x14ac:dyDescent="0.25">
      <c r="A116" s="29"/>
      <c r="B116" s="93" t="s">
        <v>225</v>
      </c>
      <c r="C116" s="94" t="s">
        <v>226</v>
      </c>
      <c r="D116" s="94">
        <v>1</v>
      </c>
      <c r="E116" s="95">
        <v>0</v>
      </c>
      <c r="F116" s="165">
        <f>VLOOKUP($B116,dbsaa1!$A$2:$AA$675,5,FALSE)</f>
        <v>17371691</v>
      </c>
      <c r="G116" s="165">
        <f>VLOOKUP($B116,dcsaa1!$A$2:$AA$675,5,FALSE)</f>
        <v>17367468</v>
      </c>
      <c r="H116" s="166">
        <f t="shared" si="15"/>
        <v>-4223</v>
      </c>
      <c r="I116" s="98" t="str">
        <f t="shared" si="13"/>
        <v>FA DECREASE</v>
      </c>
      <c r="J116" s="88"/>
      <c r="K116" s="93" t="s">
        <v>225</v>
      </c>
      <c r="L116" s="94" t="s">
        <v>226</v>
      </c>
      <c r="M116" s="94">
        <v>1</v>
      </c>
      <c r="N116" s="95">
        <v>0</v>
      </c>
      <c r="O116" s="96">
        <f>VLOOKUP($K116,dbsad1!$A$2:$AE$677,13,FALSE)</f>
        <v>1238</v>
      </c>
      <c r="P116" s="96">
        <f>VLOOKUP($K116,dcsad1!$A$2:$AE$677,13,FALSE)</f>
        <v>1237</v>
      </c>
      <c r="Q116" s="97">
        <f t="shared" si="16"/>
        <v>-1</v>
      </c>
      <c r="R116" s="98" t="str">
        <f t="shared" si="17"/>
        <v>SEL. TAFPU DECREASE</v>
      </c>
      <c r="S116" s="88"/>
      <c r="T116" s="93" t="s">
        <v>225</v>
      </c>
      <c r="U116" s="94" t="s">
        <v>226</v>
      </c>
      <c r="V116" s="94">
        <v>1</v>
      </c>
      <c r="W116" s="95">
        <v>0</v>
      </c>
      <c r="X116" s="99">
        <f>VLOOKUP($T116,dbsad1!$A$2:$AE$677,22,FALSE)</f>
        <v>14032.06</v>
      </c>
      <c r="Y116" s="99">
        <f>VLOOKUP($T116,dcsad1!$A$2:$AE$677,22,FALSE)</f>
        <v>14039.99</v>
      </c>
      <c r="Z116" s="100">
        <f t="shared" si="18"/>
        <v>7.930000000000291</v>
      </c>
      <c r="AA116" s="98" t="str">
        <f t="shared" si="19"/>
        <v>SEL. FA/PUPIL INCREASE</v>
      </c>
      <c r="AB116" s="88"/>
      <c r="AC116" s="93" t="s">
        <v>225</v>
      </c>
      <c r="AD116" s="94" t="s">
        <v>226</v>
      </c>
      <c r="AE116" s="94">
        <v>1</v>
      </c>
      <c r="AF116" s="95">
        <v>0</v>
      </c>
      <c r="AG116" s="165">
        <f>VLOOKUP($AC116,dbsad1!$A$2:$AE$677,24,FALSE)</f>
        <v>16448832</v>
      </c>
      <c r="AH116" s="165">
        <f>VLOOKUP($AC116,dcsad1!$A$2:$AE$677,24,FALSE)</f>
        <v>16448832</v>
      </c>
      <c r="AI116" s="166">
        <f t="shared" si="20"/>
        <v>0</v>
      </c>
      <c r="AJ116" s="98" t="str">
        <f t="shared" si="14"/>
        <v>NO CHANGE IN FAB</v>
      </c>
      <c r="AK116" s="88"/>
      <c r="AL116" s="93" t="s">
        <v>225</v>
      </c>
      <c r="AM116" s="94" t="s">
        <v>226</v>
      </c>
      <c r="AN116" s="94">
        <v>1</v>
      </c>
      <c r="AO116" s="95">
        <v>0</v>
      </c>
      <c r="AP116" s="175">
        <f>VLOOKUP($AL116,dbsaa1!$A$2:$AE$677,5,FALSE)</f>
        <v>17371691</v>
      </c>
      <c r="AQ116" s="176">
        <f>VLOOKUP($AL116,dbsad1!$A$2:$AE$677,23,FALSE)</f>
        <v>17371691</v>
      </c>
      <c r="AR116" s="101" t="str">
        <f t="shared" si="21"/>
        <v>ON FORMULA</v>
      </c>
      <c r="AS116" s="175">
        <f>VLOOKUP($AL116,dcsaa1!$A$2:$AE$677,5,FALSE)</f>
        <v>17367468</v>
      </c>
      <c r="AT116" s="176">
        <f>VLOOKUP($AL116,dcsad1!$A$2:$AE$677,23,FALSE)</f>
        <v>17367468</v>
      </c>
      <c r="AU116" s="101" t="str">
        <f t="shared" si="22"/>
        <v>ON FORMULA</v>
      </c>
      <c r="AV116" s="102" t="b">
        <f t="shared" si="23"/>
        <v>1</v>
      </c>
      <c r="AW116" s="176">
        <f t="shared" si="24"/>
        <v>-4223</v>
      </c>
      <c r="AX116" s="184">
        <f t="shared" si="25"/>
        <v>0</v>
      </c>
      <c r="AY116" s="29"/>
    </row>
    <row r="117" spans="1:51" ht="25" x14ac:dyDescent="0.25">
      <c r="A117" s="29"/>
      <c r="B117" s="93" t="s">
        <v>227</v>
      </c>
      <c r="C117" s="94" t="s">
        <v>228</v>
      </c>
      <c r="D117" s="94">
        <v>1</v>
      </c>
      <c r="E117" s="95">
        <v>0</v>
      </c>
      <c r="F117" s="165">
        <f>VLOOKUP($B117,dbsaa1!$A$2:$AA$675,5,FALSE)</f>
        <v>4620132</v>
      </c>
      <c r="G117" s="165">
        <f>VLOOKUP($B117,dcsaa1!$A$2:$AA$675,5,FALSE)</f>
        <v>4620132</v>
      </c>
      <c r="H117" s="166">
        <f t="shared" si="15"/>
        <v>0</v>
      </c>
      <c r="I117" s="98" t="str">
        <f t="shared" si="13"/>
        <v>NO CHANGE IN FA</v>
      </c>
      <c r="J117" s="88"/>
      <c r="K117" s="93" t="s">
        <v>227</v>
      </c>
      <c r="L117" s="94" t="s">
        <v>228</v>
      </c>
      <c r="M117" s="94">
        <v>1</v>
      </c>
      <c r="N117" s="95">
        <v>0</v>
      </c>
      <c r="O117" s="96">
        <f>VLOOKUP($K117,dbsad1!$A$2:$AE$677,13,FALSE)</f>
        <v>288</v>
      </c>
      <c r="P117" s="96">
        <f>VLOOKUP($K117,dcsad1!$A$2:$AE$677,13,FALSE)</f>
        <v>289</v>
      </c>
      <c r="Q117" s="97">
        <f t="shared" si="16"/>
        <v>1</v>
      </c>
      <c r="R117" s="98" t="str">
        <f t="shared" si="17"/>
        <v>SEL. TAFPU INCREASE</v>
      </c>
      <c r="S117" s="88"/>
      <c r="T117" s="93" t="s">
        <v>227</v>
      </c>
      <c r="U117" s="94" t="s">
        <v>228</v>
      </c>
      <c r="V117" s="94">
        <v>1</v>
      </c>
      <c r="W117" s="95">
        <v>0</v>
      </c>
      <c r="X117" s="99">
        <f>VLOOKUP($T117,dbsad1!$A$2:$AE$677,22,FALSE)</f>
        <v>9438.2800000000007</v>
      </c>
      <c r="Y117" s="99">
        <f>VLOOKUP($T117,dcsad1!$A$2:$AE$677,22,FALSE)</f>
        <v>9418.9500000000007</v>
      </c>
      <c r="Z117" s="100">
        <f t="shared" si="18"/>
        <v>-19.329999999999927</v>
      </c>
      <c r="AA117" s="98" t="str">
        <f t="shared" si="19"/>
        <v>SEL. FA/PUPIL DECREASE</v>
      </c>
      <c r="AB117" s="88"/>
      <c r="AC117" s="93" t="s">
        <v>227</v>
      </c>
      <c r="AD117" s="94" t="s">
        <v>228</v>
      </c>
      <c r="AE117" s="94">
        <v>1</v>
      </c>
      <c r="AF117" s="95">
        <v>0</v>
      </c>
      <c r="AG117" s="165">
        <f>VLOOKUP($AC117,dbsad1!$A$2:$AE$677,24,FALSE)</f>
        <v>4529542</v>
      </c>
      <c r="AH117" s="165">
        <f>VLOOKUP($AC117,dcsad1!$A$2:$AE$677,24,FALSE)</f>
        <v>4529542</v>
      </c>
      <c r="AI117" s="166">
        <f t="shared" si="20"/>
        <v>0</v>
      </c>
      <c r="AJ117" s="98" t="str">
        <f t="shared" si="14"/>
        <v>NO CHANGE IN FAB</v>
      </c>
      <c r="AK117" s="88"/>
      <c r="AL117" s="93" t="s">
        <v>227</v>
      </c>
      <c r="AM117" s="94" t="s">
        <v>228</v>
      </c>
      <c r="AN117" s="94">
        <v>1</v>
      </c>
      <c r="AO117" s="95">
        <v>0</v>
      </c>
      <c r="AP117" s="175">
        <f>VLOOKUP($AL117,dbsaa1!$A$2:$AE$677,5,FALSE)</f>
        <v>4620132</v>
      </c>
      <c r="AQ117" s="176">
        <f>VLOOKUP($AL117,dbsad1!$A$2:$AE$677,23,FALSE)</f>
        <v>2718225</v>
      </c>
      <c r="AR117" s="101" t="str">
        <f t="shared" si="21"/>
        <v>HOLD HARMLESS</v>
      </c>
      <c r="AS117" s="175">
        <f>VLOOKUP($AL117,dcsaa1!$A$2:$AE$677,5,FALSE)</f>
        <v>4620132</v>
      </c>
      <c r="AT117" s="176">
        <f>VLOOKUP($AL117,dcsad1!$A$2:$AE$677,23,FALSE)</f>
        <v>2722077</v>
      </c>
      <c r="AU117" s="101" t="str">
        <f t="shared" si="22"/>
        <v>HOLD HARMLESS</v>
      </c>
      <c r="AV117" s="102" t="b">
        <f t="shared" si="23"/>
        <v>1</v>
      </c>
      <c r="AW117" s="176">
        <f t="shared" si="24"/>
        <v>0</v>
      </c>
      <c r="AX117" s="184">
        <f t="shared" si="25"/>
        <v>0</v>
      </c>
      <c r="AY117" s="29"/>
    </row>
    <row r="118" spans="1:51" ht="25" x14ac:dyDescent="0.25">
      <c r="A118" s="29"/>
      <c r="B118" s="93" t="s">
        <v>229</v>
      </c>
      <c r="C118" s="94" t="s">
        <v>230</v>
      </c>
      <c r="D118" s="94">
        <v>1</v>
      </c>
      <c r="E118" s="95">
        <v>0</v>
      </c>
      <c r="F118" s="165">
        <f>VLOOKUP($B118,dbsaa1!$A$2:$AA$675,5,FALSE)</f>
        <v>3508540</v>
      </c>
      <c r="G118" s="165">
        <f>VLOOKUP($B118,dcsaa1!$A$2:$AA$675,5,FALSE)</f>
        <v>3508540</v>
      </c>
      <c r="H118" s="166">
        <f t="shared" si="15"/>
        <v>0</v>
      </c>
      <c r="I118" s="98" t="str">
        <f t="shared" si="13"/>
        <v>NO CHANGE IN FA</v>
      </c>
      <c r="J118" s="88"/>
      <c r="K118" s="93" t="s">
        <v>229</v>
      </c>
      <c r="L118" s="94" t="s">
        <v>230</v>
      </c>
      <c r="M118" s="94">
        <v>1</v>
      </c>
      <c r="N118" s="95">
        <v>0</v>
      </c>
      <c r="O118" s="96">
        <f>VLOOKUP($K118,dbsad1!$A$2:$AE$677,13,FALSE)</f>
        <v>317</v>
      </c>
      <c r="P118" s="96">
        <f>VLOOKUP($K118,dcsad1!$A$2:$AE$677,13,FALSE)</f>
        <v>318</v>
      </c>
      <c r="Q118" s="97">
        <f t="shared" si="16"/>
        <v>1</v>
      </c>
      <c r="R118" s="98" t="str">
        <f t="shared" si="17"/>
        <v>SEL. TAFPU INCREASE</v>
      </c>
      <c r="S118" s="88"/>
      <c r="T118" s="93" t="s">
        <v>229</v>
      </c>
      <c r="U118" s="94" t="s">
        <v>230</v>
      </c>
      <c r="V118" s="94">
        <v>1</v>
      </c>
      <c r="W118" s="95">
        <v>0</v>
      </c>
      <c r="X118" s="99">
        <f>VLOOKUP($T118,dbsad1!$A$2:$AE$677,22,FALSE)</f>
        <v>7224.03</v>
      </c>
      <c r="Y118" s="99">
        <f>VLOOKUP($T118,dcsad1!$A$2:$AE$677,22,FALSE)</f>
        <v>7215.99</v>
      </c>
      <c r="Z118" s="100">
        <f t="shared" si="18"/>
        <v>-8.0399999999999636</v>
      </c>
      <c r="AA118" s="98" t="str">
        <f t="shared" si="19"/>
        <v>SEL. FA/PUPIL DECREASE</v>
      </c>
      <c r="AB118" s="88"/>
      <c r="AC118" s="93" t="s">
        <v>229</v>
      </c>
      <c r="AD118" s="94" t="s">
        <v>230</v>
      </c>
      <c r="AE118" s="94">
        <v>1</v>
      </c>
      <c r="AF118" s="95">
        <v>0</v>
      </c>
      <c r="AG118" s="165">
        <f>VLOOKUP($AC118,dbsad1!$A$2:$AE$677,24,FALSE)</f>
        <v>3439746</v>
      </c>
      <c r="AH118" s="165">
        <f>VLOOKUP($AC118,dcsad1!$A$2:$AE$677,24,FALSE)</f>
        <v>3439746</v>
      </c>
      <c r="AI118" s="166">
        <f t="shared" si="20"/>
        <v>0</v>
      </c>
      <c r="AJ118" s="98" t="str">
        <f t="shared" si="14"/>
        <v>NO CHANGE IN FAB</v>
      </c>
      <c r="AK118" s="88"/>
      <c r="AL118" s="93" t="s">
        <v>229</v>
      </c>
      <c r="AM118" s="94" t="s">
        <v>230</v>
      </c>
      <c r="AN118" s="94">
        <v>1</v>
      </c>
      <c r="AO118" s="95">
        <v>0</v>
      </c>
      <c r="AP118" s="175">
        <f>VLOOKUP($AL118,dbsaa1!$A$2:$AE$677,5,FALSE)</f>
        <v>3508540</v>
      </c>
      <c r="AQ118" s="176">
        <f>VLOOKUP($AL118,dbsad1!$A$2:$AE$677,23,FALSE)</f>
        <v>2290018</v>
      </c>
      <c r="AR118" s="101" t="str">
        <f t="shared" si="21"/>
        <v>HOLD HARMLESS</v>
      </c>
      <c r="AS118" s="175">
        <f>VLOOKUP($AL118,dcsaa1!$A$2:$AE$677,5,FALSE)</f>
        <v>3508540</v>
      </c>
      <c r="AT118" s="176">
        <f>VLOOKUP($AL118,dcsad1!$A$2:$AE$677,23,FALSE)</f>
        <v>2294685</v>
      </c>
      <c r="AU118" s="101" t="str">
        <f t="shared" si="22"/>
        <v>HOLD HARMLESS</v>
      </c>
      <c r="AV118" s="102" t="b">
        <f t="shared" si="23"/>
        <v>1</v>
      </c>
      <c r="AW118" s="176">
        <f t="shared" si="24"/>
        <v>0</v>
      </c>
      <c r="AX118" s="184">
        <f t="shared" si="25"/>
        <v>0</v>
      </c>
      <c r="AY118" s="29"/>
    </row>
    <row r="119" spans="1:51" x14ac:dyDescent="0.25">
      <c r="A119" s="29"/>
      <c r="B119" s="93" t="s">
        <v>231</v>
      </c>
      <c r="C119" s="94" t="s">
        <v>232</v>
      </c>
      <c r="D119" s="94">
        <v>1</v>
      </c>
      <c r="E119" s="95">
        <v>0</v>
      </c>
      <c r="F119" s="165">
        <f>VLOOKUP($B119,dbsaa1!$A$2:$AA$675,5,FALSE)</f>
        <v>11487711</v>
      </c>
      <c r="G119" s="165">
        <f>VLOOKUP($B119,dcsaa1!$A$2:$AA$675,5,FALSE)</f>
        <v>11498962</v>
      </c>
      <c r="H119" s="166">
        <f t="shared" si="15"/>
        <v>11251</v>
      </c>
      <c r="I119" s="98" t="str">
        <f t="shared" si="13"/>
        <v>FA INCREASE</v>
      </c>
      <c r="J119" s="88"/>
      <c r="K119" s="93" t="s">
        <v>231</v>
      </c>
      <c r="L119" s="94" t="s">
        <v>232</v>
      </c>
      <c r="M119" s="94">
        <v>1</v>
      </c>
      <c r="N119" s="95">
        <v>0</v>
      </c>
      <c r="O119" s="96">
        <f>VLOOKUP($K119,dbsad1!$A$2:$AE$677,13,FALSE)</f>
        <v>1021</v>
      </c>
      <c r="P119" s="96">
        <f>VLOOKUP($K119,dcsad1!$A$2:$AE$677,13,FALSE)</f>
        <v>1022</v>
      </c>
      <c r="Q119" s="97">
        <f t="shared" si="16"/>
        <v>1</v>
      </c>
      <c r="R119" s="98" t="str">
        <f t="shared" si="17"/>
        <v>SEL. TAFPU INCREASE</v>
      </c>
      <c r="S119" s="88"/>
      <c r="T119" s="93" t="s">
        <v>231</v>
      </c>
      <c r="U119" s="94" t="s">
        <v>232</v>
      </c>
      <c r="V119" s="94">
        <v>1</v>
      </c>
      <c r="W119" s="95">
        <v>0</v>
      </c>
      <c r="X119" s="99">
        <f>VLOOKUP($T119,dbsad1!$A$2:$AE$677,22,FALSE)</f>
        <v>11251.43</v>
      </c>
      <c r="Y119" s="99">
        <f>VLOOKUP($T119,dcsad1!$A$2:$AE$677,22,FALSE)</f>
        <v>11251.43</v>
      </c>
      <c r="Z119" s="100">
        <f t="shared" si="18"/>
        <v>0</v>
      </c>
      <c r="AA119" s="98" t="str">
        <f t="shared" si="19"/>
        <v>NO CHANGE IN SEL. FA/PUPIL</v>
      </c>
      <c r="AB119" s="88"/>
      <c r="AC119" s="93" t="s">
        <v>231</v>
      </c>
      <c r="AD119" s="94" t="s">
        <v>232</v>
      </c>
      <c r="AE119" s="94">
        <v>1</v>
      </c>
      <c r="AF119" s="95">
        <v>0</v>
      </c>
      <c r="AG119" s="165">
        <f>VLOOKUP($AC119,dbsad1!$A$2:$AE$677,24,FALSE)</f>
        <v>11147800</v>
      </c>
      <c r="AH119" s="165">
        <f>VLOOKUP($AC119,dcsad1!$A$2:$AE$677,24,FALSE)</f>
        <v>11147800</v>
      </c>
      <c r="AI119" s="166">
        <f t="shared" si="20"/>
        <v>0</v>
      </c>
      <c r="AJ119" s="98" t="str">
        <f t="shared" si="14"/>
        <v>NO CHANGE IN FAB</v>
      </c>
      <c r="AK119" s="88"/>
      <c r="AL119" s="93" t="s">
        <v>231</v>
      </c>
      <c r="AM119" s="94" t="s">
        <v>232</v>
      </c>
      <c r="AN119" s="94">
        <v>1</v>
      </c>
      <c r="AO119" s="95">
        <v>0</v>
      </c>
      <c r="AP119" s="175">
        <f>VLOOKUP($AL119,dbsaa1!$A$2:$AE$677,5,FALSE)</f>
        <v>11487711</v>
      </c>
      <c r="AQ119" s="176">
        <f>VLOOKUP($AL119,dbsad1!$A$2:$AE$677,23,FALSE)</f>
        <v>11487711</v>
      </c>
      <c r="AR119" s="101" t="str">
        <f t="shared" si="21"/>
        <v>ON FORMULA</v>
      </c>
      <c r="AS119" s="175">
        <f>VLOOKUP($AL119,dcsaa1!$A$2:$AE$677,5,FALSE)</f>
        <v>11498962</v>
      </c>
      <c r="AT119" s="176">
        <f>VLOOKUP($AL119,dcsad1!$A$2:$AE$677,23,FALSE)</f>
        <v>11498962</v>
      </c>
      <c r="AU119" s="101" t="str">
        <f t="shared" si="22"/>
        <v>ON FORMULA</v>
      </c>
      <c r="AV119" s="102" t="b">
        <f t="shared" si="23"/>
        <v>1</v>
      </c>
      <c r="AW119" s="176">
        <f t="shared" si="24"/>
        <v>11251</v>
      </c>
      <c r="AX119" s="184">
        <f t="shared" si="25"/>
        <v>0</v>
      </c>
      <c r="AY119" s="29"/>
    </row>
    <row r="120" spans="1:51" ht="25" x14ac:dyDescent="0.25">
      <c r="A120" s="29"/>
      <c r="B120" s="93" t="s">
        <v>233</v>
      </c>
      <c r="C120" s="94" t="s">
        <v>234</v>
      </c>
      <c r="D120" s="94">
        <v>1</v>
      </c>
      <c r="E120" s="95">
        <v>0</v>
      </c>
      <c r="F120" s="165">
        <f>VLOOKUP($B120,dbsaa1!$A$2:$AA$675,5,FALSE)</f>
        <v>21740900</v>
      </c>
      <c r="G120" s="165">
        <f>VLOOKUP($B120,dcsaa1!$A$2:$AA$675,5,FALSE)</f>
        <v>21740900</v>
      </c>
      <c r="H120" s="166">
        <f t="shared" si="15"/>
        <v>0</v>
      </c>
      <c r="I120" s="98" t="str">
        <f t="shared" si="13"/>
        <v>NO CHANGE IN FA</v>
      </c>
      <c r="J120" s="88"/>
      <c r="K120" s="93" t="s">
        <v>233</v>
      </c>
      <c r="L120" s="94" t="s">
        <v>234</v>
      </c>
      <c r="M120" s="94">
        <v>1</v>
      </c>
      <c r="N120" s="95">
        <v>0</v>
      </c>
      <c r="O120" s="96">
        <f>VLOOKUP($K120,dbsad1!$A$2:$AE$677,13,FALSE)</f>
        <v>3026</v>
      </c>
      <c r="P120" s="96">
        <f>VLOOKUP($K120,dcsad1!$A$2:$AE$677,13,FALSE)</f>
        <v>3034</v>
      </c>
      <c r="Q120" s="97">
        <f t="shared" si="16"/>
        <v>8</v>
      </c>
      <c r="R120" s="98" t="str">
        <f t="shared" si="17"/>
        <v>SEL. TAFPU INCREASE</v>
      </c>
      <c r="S120" s="88"/>
      <c r="T120" s="93" t="s">
        <v>233</v>
      </c>
      <c r="U120" s="94" t="s">
        <v>234</v>
      </c>
      <c r="V120" s="94">
        <v>1</v>
      </c>
      <c r="W120" s="95">
        <v>0</v>
      </c>
      <c r="X120" s="99">
        <f>VLOOKUP($T120,dbsad1!$A$2:$AE$677,22,FALSE)</f>
        <v>5790.61</v>
      </c>
      <c r="Y120" s="99">
        <f>VLOOKUP($T120,dcsad1!$A$2:$AE$677,22,FALSE)</f>
        <v>5786.41</v>
      </c>
      <c r="Z120" s="100">
        <f t="shared" si="18"/>
        <v>-4.1999999999998181</v>
      </c>
      <c r="AA120" s="98" t="str">
        <f t="shared" si="19"/>
        <v>SEL. FA/PUPIL DECREASE</v>
      </c>
      <c r="AB120" s="88"/>
      <c r="AC120" s="93" t="s">
        <v>233</v>
      </c>
      <c r="AD120" s="94" t="s">
        <v>234</v>
      </c>
      <c r="AE120" s="94">
        <v>1</v>
      </c>
      <c r="AF120" s="95">
        <v>0</v>
      </c>
      <c r="AG120" s="165">
        <f>VLOOKUP($AC120,dbsad1!$A$2:$AE$677,24,FALSE)</f>
        <v>21314608</v>
      </c>
      <c r="AH120" s="165">
        <f>VLOOKUP($AC120,dcsad1!$A$2:$AE$677,24,FALSE)</f>
        <v>21314608</v>
      </c>
      <c r="AI120" s="166">
        <f t="shared" si="20"/>
        <v>0</v>
      </c>
      <c r="AJ120" s="98" t="str">
        <f t="shared" si="14"/>
        <v>NO CHANGE IN FAB</v>
      </c>
      <c r="AK120" s="88"/>
      <c r="AL120" s="93" t="s">
        <v>233</v>
      </c>
      <c r="AM120" s="94" t="s">
        <v>234</v>
      </c>
      <c r="AN120" s="94">
        <v>1</v>
      </c>
      <c r="AO120" s="95">
        <v>0</v>
      </c>
      <c r="AP120" s="175">
        <f>VLOOKUP($AL120,dbsaa1!$A$2:$AE$677,5,FALSE)</f>
        <v>21740900</v>
      </c>
      <c r="AQ120" s="176">
        <f>VLOOKUP($AL120,dbsad1!$A$2:$AE$677,23,FALSE)</f>
        <v>17522386</v>
      </c>
      <c r="AR120" s="101" t="str">
        <f t="shared" si="21"/>
        <v>HOLD HARMLESS</v>
      </c>
      <c r="AS120" s="175">
        <f>VLOOKUP($AL120,dcsaa1!$A$2:$AE$677,5,FALSE)</f>
        <v>21740900</v>
      </c>
      <c r="AT120" s="176">
        <f>VLOOKUP($AL120,dcsad1!$A$2:$AE$677,23,FALSE)</f>
        <v>17555968</v>
      </c>
      <c r="AU120" s="101" t="str">
        <f t="shared" si="22"/>
        <v>HOLD HARMLESS</v>
      </c>
      <c r="AV120" s="102" t="b">
        <f t="shared" si="23"/>
        <v>1</v>
      </c>
      <c r="AW120" s="176">
        <f t="shared" si="24"/>
        <v>0</v>
      </c>
      <c r="AX120" s="184">
        <f t="shared" si="25"/>
        <v>0</v>
      </c>
      <c r="AY120" s="29"/>
    </row>
    <row r="121" spans="1:51" x14ac:dyDescent="0.25">
      <c r="A121" s="29"/>
      <c r="B121" s="93" t="s">
        <v>235</v>
      </c>
      <c r="C121" s="94" t="s">
        <v>236</v>
      </c>
      <c r="D121" s="94">
        <v>1</v>
      </c>
      <c r="E121" s="95">
        <v>0</v>
      </c>
      <c r="F121" s="165">
        <f>VLOOKUP($B121,dbsaa1!$A$2:$AA$675,5,FALSE)</f>
        <v>18892962</v>
      </c>
      <c r="G121" s="165">
        <f>VLOOKUP($B121,dcsaa1!$A$2:$AA$675,5,FALSE)</f>
        <v>18892962</v>
      </c>
      <c r="H121" s="166">
        <f t="shared" si="15"/>
        <v>0</v>
      </c>
      <c r="I121" s="98" t="str">
        <f t="shared" si="13"/>
        <v>NO CHANGE IN FA</v>
      </c>
      <c r="J121" s="88"/>
      <c r="K121" s="93" t="s">
        <v>235</v>
      </c>
      <c r="L121" s="94" t="s">
        <v>236</v>
      </c>
      <c r="M121" s="94">
        <v>1</v>
      </c>
      <c r="N121" s="95">
        <v>0</v>
      </c>
      <c r="O121" s="96">
        <f>VLOOKUP($K121,dbsad1!$A$2:$AE$677,13,FALSE)</f>
        <v>1634</v>
      </c>
      <c r="P121" s="96">
        <f>VLOOKUP($K121,dcsad1!$A$2:$AE$677,13,FALSE)</f>
        <v>1634</v>
      </c>
      <c r="Q121" s="97">
        <f t="shared" si="16"/>
        <v>0</v>
      </c>
      <c r="R121" s="98" t="str">
        <f t="shared" si="17"/>
        <v>NO CHANGE IN SEL. TAFPU</v>
      </c>
      <c r="S121" s="88"/>
      <c r="T121" s="93" t="s">
        <v>235</v>
      </c>
      <c r="U121" s="94" t="s">
        <v>236</v>
      </c>
      <c r="V121" s="94">
        <v>1</v>
      </c>
      <c r="W121" s="95">
        <v>0</v>
      </c>
      <c r="X121" s="99">
        <f>VLOOKUP($T121,dbsad1!$A$2:$AE$677,22,FALSE)</f>
        <v>11562.4</v>
      </c>
      <c r="Y121" s="99">
        <f>VLOOKUP($T121,dcsad1!$A$2:$AE$677,22,FALSE)</f>
        <v>11562.4</v>
      </c>
      <c r="Z121" s="100">
        <f t="shared" si="18"/>
        <v>0</v>
      </c>
      <c r="AA121" s="98" t="str">
        <f t="shared" si="19"/>
        <v>NO CHANGE IN SEL. FA/PUPIL</v>
      </c>
      <c r="AB121" s="88"/>
      <c r="AC121" s="93" t="s">
        <v>235</v>
      </c>
      <c r="AD121" s="94" t="s">
        <v>236</v>
      </c>
      <c r="AE121" s="94">
        <v>1</v>
      </c>
      <c r="AF121" s="95">
        <v>0</v>
      </c>
      <c r="AG121" s="165">
        <f>VLOOKUP($AC121,dbsad1!$A$2:$AE$677,24,FALSE)</f>
        <v>16389216</v>
      </c>
      <c r="AH121" s="165">
        <f>VLOOKUP($AC121,dcsad1!$A$2:$AE$677,24,FALSE)</f>
        <v>16389216</v>
      </c>
      <c r="AI121" s="166">
        <f t="shared" si="20"/>
        <v>0</v>
      </c>
      <c r="AJ121" s="98" t="str">
        <f t="shared" si="14"/>
        <v>NO CHANGE IN FAB</v>
      </c>
      <c r="AK121" s="88"/>
      <c r="AL121" s="93" t="s">
        <v>235</v>
      </c>
      <c r="AM121" s="94" t="s">
        <v>236</v>
      </c>
      <c r="AN121" s="94">
        <v>1</v>
      </c>
      <c r="AO121" s="95">
        <v>0</v>
      </c>
      <c r="AP121" s="175">
        <f>VLOOKUP($AL121,dbsaa1!$A$2:$AE$677,5,FALSE)</f>
        <v>18892962</v>
      </c>
      <c r="AQ121" s="176">
        <f>VLOOKUP($AL121,dbsad1!$A$2:$AE$677,23,FALSE)</f>
        <v>18892962</v>
      </c>
      <c r="AR121" s="101" t="str">
        <f t="shared" si="21"/>
        <v>ON FORMULA</v>
      </c>
      <c r="AS121" s="175">
        <f>VLOOKUP($AL121,dcsaa1!$A$2:$AE$677,5,FALSE)</f>
        <v>18892962</v>
      </c>
      <c r="AT121" s="176">
        <f>VLOOKUP($AL121,dcsad1!$A$2:$AE$677,23,FALSE)</f>
        <v>18892962</v>
      </c>
      <c r="AU121" s="101" t="str">
        <f t="shared" si="22"/>
        <v>ON FORMULA</v>
      </c>
      <c r="AV121" s="102" t="b">
        <f t="shared" si="23"/>
        <v>1</v>
      </c>
      <c r="AW121" s="176">
        <f t="shared" si="24"/>
        <v>0</v>
      </c>
      <c r="AX121" s="184">
        <f t="shared" si="25"/>
        <v>0</v>
      </c>
      <c r="AY121" s="29"/>
    </row>
    <row r="122" spans="1:51" x14ac:dyDescent="0.25">
      <c r="A122" s="29"/>
      <c r="B122" s="93" t="s">
        <v>237</v>
      </c>
      <c r="C122" s="94" t="s">
        <v>238</v>
      </c>
      <c r="D122" s="94">
        <v>1</v>
      </c>
      <c r="E122" s="95">
        <v>0</v>
      </c>
      <c r="F122" s="165">
        <f>VLOOKUP($B122,dbsaa1!$A$2:$AA$675,5,FALSE)</f>
        <v>30488016</v>
      </c>
      <c r="G122" s="165">
        <f>VLOOKUP($B122,dcsaa1!$A$2:$AA$675,5,FALSE)</f>
        <v>30473327</v>
      </c>
      <c r="H122" s="166">
        <f t="shared" si="15"/>
        <v>-14689</v>
      </c>
      <c r="I122" s="98" t="str">
        <f t="shared" si="13"/>
        <v>FA DECREASE</v>
      </c>
      <c r="J122" s="88"/>
      <c r="K122" s="93" t="s">
        <v>237</v>
      </c>
      <c r="L122" s="94" t="s">
        <v>238</v>
      </c>
      <c r="M122" s="94">
        <v>1</v>
      </c>
      <c r="N122" s="95">
        <v>0</v>
      </c>
      <c r="O122" s="96">
        <f>VLOOKUP($K122,dbsad1!$A$2:$AE$677,13,FALSE)</f>
        <v>4151</v>
      </c>
      <c r="P122" s="96">
        <f>VLOOKUP($K122,dcsad1!$A$2:$AE$677,13,FALSE)</f>
        <v>4149</v>
      </c>
      <c r="Q122" s="97">
        <f t="shared" si="16"/>
        <v>-2</v>
      </c>
      <c r="R122" s="98" t="str">
        <f t="shared" si="17"/>
        <v>SEL. TAFPU DECREASE</v>
      </c>
      <c r="S122" s="88"/>
      <c r="T122" s="93" t="s">
        <v>237</v>
      </c>
      <c r="U122" s="94" t="s">
        <v>238</v>
      </c>
      <c r="V122" s="94">
        <v>1</v>
      </c>
      <c r="W122" s="95">
        <v>0</v>
      </c>
      <c r="X122" s="99">
        <f>VLOOKUP($T122,dbsad1!$A$2:$AE$677,22,FALSE)</f>
        <v>7344.74</v>
      </c>
      <c r="Y122" s="99">
        <f>VLOOKUP($T122,dcsad1!$A$2:$AE$677,22,FALSE)</f>
        <v>7344.74</v>
      </c>
      <c r="Z122" s="100">
        <f t="shared" si="18"/>
        <v>0</v>
      </c>
      <c r="AA122" s="98" t="str">
        <f t="shared" si="19"/>
        <v>NO CHANGE IN SEL. FA/PUPIL</v>
      </c>
      <c r="AB122" s="88"/>
      <c r="AC122" s="93" t="s">
        <v>237</v>
      </c>
      <c r="AD122" s="94" t="s">
        <v>238</v>
      </c>
      <c r="AE122" s="94">
        <v>1</v>
      </c>
      <c r="AF122" s="95">
        <v>0</v>
      </c>
      <c r="AG122" s="165">
        <f>VLOOKUP($AC122,dbsad1!$A$2:$AE$677,24,FALSE)</f>
        <v>29810576</v>
      </c>
      <c r="AH122" s="165">
        <f>VLOOKUP($AC122,dcsad1!$A$2:$AE$677,24,FALSE)</f>
        <v>29810576</v>
      </c>
      <c r="AI122" s="166">
        <f t="shared" si="20"/>
        <v>0</v>
      </c>
      <c r="AJ122" s="98" t="str">
        <f t="shared" si="14"/>
        <v>NO CHANGE IN FAB</v>
      </c>
      <c r="AK122" s="88"/>
      <c r="AL122" s="93" t="s">
        <v>237</v>
      </c>
      <c r="AM122" s="94" t="s">
        <v>238</v>
      </c>
      <c r="AN122" s="94">
        <v>1</v>
      </c>
      <c r="AO122" s="95">
        <v>0</v>
      </c>
      <c r="AP122" s="175">
        <f>VLOOKUP($AL122,dbsaa1!$A$2:$AE$677,5,FALSE)</f>
        <v>30488016</v>
      </c>
      <c r="AQ122" s="176">
        <f>VLOOKUP($AL122,dbsad1!$A$2:$AE$677,23,FALSE)</f>
        <v>30488016</v>
      </c>
      <c r="AR122" s="101" t="str">
        <f t="shared" si="21"/>
        <v>ON FORMULA</v>
      </c>
      <c r="AS122" s="175">
        <f>VLOOKUP($AL122,dcsaa1!$A$2:$AE$677,5,FALSE)</f>
        <v>30473327</v>
      </c>
      <c r="AT122" s="176">
        <f>VLOOKUP($AL122,dcsad1!$A$2:$AE$677,23,FALSE)</f>
        <v>30473327</v>
      </c>
      <c r="AU122" s="101" t="str">
        <f t="shared" si="22"/>
        <v>ON FORMULA</v>
      </c>
      <c r="AV122" s="102" t="b">
        <f t="shared" si="23"/>
        <v>1</v>
      </c>
      <c r="AW122" s="176">
        <f t="shared" si="24"/>
        <v>-14689</v>
      </c>
      <c r="AX122" s="184">
        <f t="shared" si="25"/>
        <v>0</v>
      </c>
      <c r="AY122" s="29"/>
    </row>
    <row r="123" spans="1:51" ht="25" x14ac:dyDescent="0.25">
      <c r="A123" s="29"/>
      <c r="B123" s="93" t="s">
        <v>239</v>
      </c>
      <c r="C123" s="94" t="s">
        <v>240</v>
      </c>
      <c r="D123" s="94">
        <v>1</v>
      </c>
      <c r="E123" s="95">
        <v>0</v>
      </c>
      <c r="F123" s="165">
        <f>VLOOKUP($B123,dbsaa1!$A$2:$AA$675,5,FALSE)</f>
        <v>4525727</v>
      </c>
      <c r="G123" s="165">
        <f>VLOOKUP($B123,dcsaa1!$A$2:$AA$675,5,FALSE)</f>
        <v>4525727</v>
      </c>
      <c r="H123" s="166">
        <f t="shared" si="15"/>
        <v>0</v>
      </c>
      <c r="I123" s="98" t="str">
        <f t="shared" si="13"/>
        <v>NO CHANGE IN FA</v>
      </c>
      <c r="J123" s="88"/>
      <c r="K123" s="93" t="s">
        <v>239</v>
      </c>
      <c r="L123" s="94" t="s">
        <v>240</v>
      </c>
      <c r="M123" s="94">
        <v>1</v>
      </c>
      <c r="N123" s="95">
        <v>0</v>
      </c>
      <c r="O123" s="96">
        <f>VLOOKUP($K123,dbsad1!$A$2:$AE$677,13,FALSE)</f>
        <v>821</v>
      </c>
      <c r="P123" s="96">
        <f>VLOOKUP($K123,dcsad1!$A$2:$AE$677,13,FALSE)</f>
        <v>821</v>
      </c>
      <c r="Q123" s="97">
        <f t="shared" si="16"/>
        <v>0</v>
      </c>
      <c r="R123" s="98" t="str">
        <f t="shared" si="17"/>
        <v>NO CHANGE IN SEL. TAFPU</v>
      </c>
      <c r="S123" s="88"/>
      <c r="T123" s="93" t="s">
        <v>239</v>
      </c>
      <c r="U123" s="94" t="s">
        <v>240</v>
      </c>
      <c r="V123" s="94">
        <v>1</v>
      </c>
      <c r="W123" s="95">
        <v>0</v>
      </c>
      <c r="X123" s="99">
        <f>VLOOKUP($T123,dbsad1!$A$2:$AE$677,22,FALSE)</f>
        <v>4271.2299999999996</v>
      </c>
      <c r="Y123" s="99">
        <f>VLOOKUP($T123,dcsad1!$A$2:$AE$677,22,FALSE)</f>
        <v>4271.2299999999996</v>
      </c>
      <c r="Z123" s="100">
        <f t="shared" si="18"/>
        <v>0</v>
      </c>
      <c r="AA123" s="98" t="str">
        <f t="shared" si="19"/>
        <v>NO CHANGE IN SEL. FA/PUPIL</v>
      </c>
      <c r="AB123" s="88"/>
      <c r="AC123" s="93" t="s">
        <v>239</v>
      </c>
      <c r="AD123" s="94" t="s">
        <v>240</v>
      </c>
      <c r="AE123" s="94">
        <v>1</v>
      </c>
      <c r="AF123" s="95">
        <v>0</v>
      </c>
      <c r="AG123" s="165">
        <f>VLOOKUP($AC123,dbsad1!$A$2:$AE$677,24,FALSE)</f>
        <v>4436988</v>
      </c>
      <c r="AH123" s="165">
        <f>VLOOKUP($AC123,dcsad1!$A$2:$AE$677,24,FALSE)</f>
        <v>4436988</v>
      </c>
      <c r="AI123" s="166">
        <f t="shared" si="20"/>
        <v>0</v>
      </c>
      <c r="AJ123" s="98" t="str">
        <f t="shared" si="14"/>
        <v>NO CHANGE IN FAB</v>
      </c>
      <c r="AK123" s="88"/>
      <c r="AL123" s="93" t="s">
        <v>239</v>
      </c>
      <c r="AM123" s="94" t="s">
        <v>240</v>
      </c>
      <c r="AN123" s="94">
        <v>1</v>
      </c>
      <c r="AO123" s="95">
        <v>0</v>
      </c>
      <c r="AP123" s="175">
        <f>VLOOKUP($AL123,dbsaa1!$A$2:$AE$677,5,FALSE)</f>
        <v>4525727</v>
      </c>
      <c r="AQ123" s="176">
        <f>VLOOKUP($AL123,dbsad1!$A$2:$AE$677,23,FALSE)</f>
        <v>3506680</v>
      </c>
      <c r="AR123" s="101" t="str">
        <f t="shared" si="21"/>
        <v>HOLD HARMLESS</v>
      </c>
      <c r="AS123" s="175">
        <f>VLOOKUP($AL123,dcsaa1!$A$2:$AE$677,5,FALSE)</f>
        <v>4525727</v>
      </c>
      <c r="AT123" s="176">
        <f>VLOOKUP($AL123,dcsad1!$A$2:$AE$677,23,FALSE)</f>
        <v>3506680</v>
      </c>
      <c r="AU123" s="101" t="str">
        <f t="shared" si="22"/>
        <v>HOLD HARMLESS</v>
      </c>
      <c r="AV123" s="102" t="b">
        <f t="shared" si="23"/>
        <v>1</v>
      </c>
      <c r="AW123" s="176">
        <f t="shared" si="24"/>
        <v>0</v>
      </c>
      <c r="AX123" s="184">
        <f t="shared" si="25"/>
        <v>0</v>
      </c>
      <c r="AY123" s="29"/>
    </row>
    <row r="124" spans="1:51" ht="25" x14ac:dyDescent="0.25">
      <c r="A124" s="29"/>
      <c r="B124" s="93" t="s">
        <v>241</v>
      </c>
      <c r="C124" s="94" t="s">
        <v>242</v>
      </c>
      <c r="D124" s="94">
        <v>1</v>
      </c>
      <c r="E124" s="95">
        <v>0</v>
      </c>
      <c r="F124" s="165">
        <f>VLOOKUP($B124,dbsaa1!$A$2:$AA$675,5,FALSE)</f>
        <v>6258264</v>
      </c>
      <c r="G124" s="165">
        <f>VLOOKUP($B124,dcsaa1!$A$2:$AA$675,5,FALSE)</f>
        <v>6258264</v>
      </c>
      <c r="H124" s="166">
        <f t="shared" si="15"/>
        <v>0</v>
      </c>
      <c r="I124" s="98" t="str">
        <f t="shared" si="13"/>
        <v>NO CHANGE IN FA</v>
      </c>
      <c r="J124" s="88"/>
      <c r="K124" s="93" t="s">
        <v>241</v>
      </c>
      <c r="L124" s="94" t="s">
        <v>242</v>
      </c>
      <c r="M124" s="94">
        <v>1</v>
      </c>
      <c r="N124" s="95">
        <v>0</v>
      </c>
      <c r="O124" s="96">
        <f>VLOOKUP($K124,dbsad1!$A$2:$AE$677,13,FALSE)</f>
        <v>1265</v>
      </c>
      <c r="P124" s="96">
        <f>VLOOKUP($K124,dcsad1!$A$2:$AE$677,13,FALSE)</f>
        <v>1265</v>
      </c>
      <c r="Q124" s="97">
        <f t="shared" si="16"/>
        <v>0</v>
      </c>
      <c r="R124" s="98" t="str">
        <f t="shared" si="17"/>
        <v>NO CHANGE IN SEL. TAFPU</v>
      </c>
      <c r="S124" s="88"/>
      <c r="T124" s="93" t="s">
        <v>241</v>
      </c>
      <c r="U124" s="94" t="s">
        <v>242</v>
      </c>
      <c r="V124" s="94">
        <v>1</v>
      </c>
      <c r="W124" s="95">
        <v>0</v>
      </c>
      <c r="X124" s="99">
        <f>VLOOKUP($T124,dbsad1!$A$2:$AE$677,22,FALSE)</f>
        <v>4907.12</v>
      </c>
      <c r="Y124" s="99">
        <f>VLOOKUP($T124,dcsad1!$A$2:$AE$677,22,FALSE)</f>
        <v>4907.12</v>
      </c>
      <c r="Z124" s="100">
        <f t="shared" si="18"/>
        <v>0</v>
      </c>
      <c r="AA124" s="98" t="str">
        <f t="shared" si="19"/>
        <v>NO CHANGE IN SEL. FA/PUPIL</v>
      </c>
      <c r="AB124" s="88"/>
      <c r="AC124" s="93" t="s">
        <v>241</v>
      </c>
      <c r="AD124" s="94" t="s">
        <v>242</v>
      </c>
      <c r="AE124" s="94">
        <v>1</v>
      </c>
      <c r="AF124" s="95">
        <v>0</v>
      </c>
      <c r="AG124" s="165">
        <f>VLOOKUP($AC124,dbsad1!$A$2:$AE$677,24,FALSE)</f>
        <v>6135553</v>
      </c>
      <c r="AH124" s="165">
        <f>VLOOKUP($AC124,dcsad1!$A$2:$AE$677,24,FALSE)</f>
        <v>6135553</v>
      </c>
      <c r="AI124" s="166">
        <f t="shared" si="20"/>
        <v>0</v>
      </c>
      <c r="AJ124" s="98" t="str">
        <f t="shared" si="14"/>
        <v>NO CHANGE IN FAB</v>
      </c>
      <c r="AK124" s="88"/>
      <c r="AL124" s="93" t="s">
        <v>241</v>
      </c>
      <c r="AM124" s="94" t="s">
        <v>242</v>
      </c>
      <c r="AN124" s="94">
        <v>1</v>
      </c>
      <c r="AO124" s="95">
        <v>0</v>
      </c>
      <c r="AP124" s="175">
        <f>VLOOKUP($AL124,dbsaa1!$A$2:$AE$677,5,FALSE)</f>
        <v>6258264</v>
      </c>
      <c r="AQ124" s="176">
        <f>VLOOKUP($AL124,dbsad1!$A$2:$AE$677,23,FALSE)</f>
        <v>6207507</v>
      </c>
      <c r="AR124" s="101" t="str">
        <f t="shared" si="21"/>
        <v>HOLD HARMLESS</v>
      </c>
      <c r="AS124" s="175">
        <f>VLOOKUP($AL124,dcsaa1!$A$2:$AE$677,5,FALSE)</f>
        <v>6258264</v>
      </c>
      <c r="AT124" s="176">
        <f>VLOOKUP($AL124,dcsad1!$A$2:$AE$677,23,FALSE)</f>
        <v>6207507</v>
      </c>
      <c r="AU124" s="101" t="str">
        <f t="shared" si="22"/>
        <v>HOLD HARMLESS</v>
      </c>
      <c r="AV124" s="102" t="b">
        <f t="shared" si="23"/>
        <v>1</v>
      </c>
      <c r="AW124" s="176">
        <f t="shared" si="24"/>
        <v>0</v>
      </c>
      <c r="AX124" s="184">
        <f t="shared" si="25"/>
        <v>0</v>
      </c>
      <c r="AY124" s="29"/>
    </row>
    <row r="125" spans="1:51" ht="25" x14ac:dyDescent="0.25">
      <c r="A125" s="29"/>
      <c r="B125" s="93" t="s">
        <v>243</v>
      </c>
      <c r="C125" s="94" t="s">
        <v>244</v>
      </c>
      <c r="D125" s="94">
        <v>1</v>
      </c>
      <c r="E125" s="95">
        <v>0</v>
      </c>
      <c r="F125" s="165">
        <f>VLOOKUP($B125,dbsaa1!$A$2:$AA$675,5,FALSE)</f>
        <v>6521607</v>
      </c>
      <c r="G125" s="165">
        <f>VLOOKUP($B125,dcsaa1!$A$2:$AA$675,5,FALSE)</f>
        <v>6521607</v>
      </c>
      <c r="H125" s="166">
        <f t="shared" si="15"/>
        <v>0</v>
      </c>
      <c r="I125" s="98" t="str">
        <f t="shared" si="13"/>
        <v>NO CHANGE IN FA</v>
      </c>
      <c r="J125" s="88"/>
      <c r="K125" s="93" t="s">
        <v>243</v>
      </c>
      <c r="L125" s="94" t="s">
        <v>244</v>
      </c>
      <c r="M125" s="94">
        <v>1</v>
      </c>
      <c r="N125" s="95">
        <v>0</v>
      </c>
      <c r="O125" s="96">
        <f>VLOOKUP($K125,dbsad1!$A$2:$AE$677,13,FALSE)</f>
        <v>924</v>
      </c>
      <c r="P125" s="96">
        <f>VLOOKUP($K125,dcsad1!$A$2:$AE$677,13,FALSE)</f>
        <v>924</v>
      </c>
      <c r="Q125" s="97">
        <f t="shared" si="16"/>
        <v>0</v>
      </c>
      <c r="R125" s="98" t="str">
        <f t="shared" si="17"/>
        <v>NO CHANGE IN SEL. TAFPU</v>
      </c>
      <c r="S125" s="88"/>
      <c r="T125" s="93" t="s">
        <v>243</v>
      </c>
      <c r="U125" s="94" t="s">
        <v>244</v>
      </c>
      <c r="V125" s="94">
        <v>1</v>
      </c>
      <c r="W125" s="95">
        <v>0</v>
      </c>
      <c r="X125" s="99">
        <f>VLOOKUP($T125,dbsad1!$A$2:$AE$677,22,FALSE)</f>
        <v>2568.1999999999998</v>
      </c>
      <c r="Y125" s="99">
        <f>VLOOKUP($T125,dcsad1!$A$2:$AE$677,22,FALSE)</f>
        <v>2568.1999999999998</v>
      </c>
      <c r="Z125" s="100">
        <f t="shared" si="18"/>
        <v>0</v>
      </c>
      <c r="AA125" s="98" t="str">
        <f t="shared" si="19"/>
        <v>NO CHANGE IN SEL. FA/PUPIL</v>
      </c>
      <c r="AB125" s="88"/>
      <c r="AC125" s="93" t="s">
        <v>243</v>
      </c>
      <c r="AD125" s="94" t="s">
        <v>244</v>
      </c>
      <c r="AE125" s="94">
        <v>1</v>
      </c>
      <c r="AF125" s="95">
        <v>0</v>
      </c>
      <c r="AG125" s="165">
        <f>VLOOKUP($AC125,dbsad1!$A$2:$AE$677,24,FALSE)</f>
        <v>6393733</v>
      </c>
      <c r="AH125" s="165">
        <f>VLOOKUP($AC125,dcsad1!$A$2:$AE$677,24,FALSE)</f>
        <v>6393733</v>
      </c>
      <c r="AI125" s="166">
        <f t="shared" si="20"/>
        <v>0</v>
      </c>
      <c r="AJ125" s="98" t="str">
        <f t="shared" si="14"/>
        <v>NO CHANGE IN FAB</v>
      </c>
      <c r="AK125" s="88"/>
      <c r="AL125" s="93" t="s">
        <v>243</v>
      </c>
      <c r="AM125" s="94" t="s">
        <v>244</v>
      </c>
      <c r="AN125" s="94">
        <v>1</v>
      </c>
      <c r="AO125" s="95">
        <v>0</v>
      </c>
      <c r="AP125" s="175">
        <f>VLOOKUP($AL125,dbsaa1!$A$2:$AE$677,5,FALSE)</f>
        <v>6521607</v>
      </c>
      <c r="AQ125" s="176">
        <f>VLOOKUP($AL125,dbsad1!$A$2:$AE$677,23,FALSE)</f>
        <v>2373017</v>
      </c>
      <c r="AR125" s="101" t="str">
        <f t="shared" si="21"/>
        <v>HOLD HARMLESS</v>
      </c>
      <c r="AS125" s="175">
        <f>VLOOKUP($AL125,dcsaa1!$A$2:$AE$677,5,FALSE)</f>
        <v>6521607</v>
      </c>
      <c r="AT125" s="176">
        <f>VLOOKUP($AL125,dcsad1!$A$2:$AE$677,23,FALSE)</f>
        <v>2373017</v>
      </c>
      <c r="AU125" s="101" t="str">
        <f t="shared" si="22"/>
        <v>HOLD HARMLESS</v>
      </c>
      <c r="AV125" s="102" t="b">
        <f t="shared" si="23"/>
        <v>1</v>
      </c>
      <c r="AW125" s="176">
        <f t="shared" si="24"/>
        <v>0</v>
      </c>
      <c r="AX125" s="184">
        <f t="shared" si="25"/>
        <v>0</v>
      </c>
      <c r="AY125" s="29"/>
    </row>
    <row r="126" spans="1:51" ht="25" x14ac:dyDescent="0.25">
      <c r="A126" s="29"/>
      <c r="B126" s="93" t="s">
        <v>245</v>
      </c>
      <c r="C126" s="94" t="s">
        <v>246</v>
      </c>
      <c r="D126" s="94">
        <v>1</v>
      </c>
      <c r="E126" s="95">
        <v>0</v>
      </c>
      <c r="F126" s="165">
        <f>VLOOKUP($B126,dbsaa1!$A$2:$AA$675,5,FALSE)</f>
        <v>81459885</v>
      </c>
      <c r="G126" s="165">
        <f>VLOOKUP($B126,dcsaa1!$A$2:$AA$675,5,FALSE)</f>
        <v>81459885</v>
      </c>
      <c r="H126" s="166">
        <f t="shared" si="15"/>
        <v>0</v>
      </c>
      <c r="I126" s="98" t="str">
        <f t="shared" si="13"/>
        <v>NO CHANGE IN FA</v>
      </c>
      <c r="J126" s="88"/>
      <c r="K126" s="93" t="s">
        <v>245</v>
      </c>
      <c r="L126" s="94" t="s">
        <v>246</v>
      </c>
      <c r="M126" s="94">
        <v>1</v>
      </c>
      <c r="N126" s="95">
        <v>0</v>
      </c>
      <c r="O126" s="96">
        <f>VLOOKUP($K126,dbsad1!$A$2:$AE$677,13,FALSE)</f>
        <v>4899</v>
      </c>
      <c r="P126" s="96">
        <f>VLOOKUP($K126,dcsad1!$A$2:$AE$677,13,FALSE)</f>
        <v>4899</v>
      </c>
      <c r="Q126" s="97">
        <f t="shared" si="16"/>
        <v>0</v>
      </c>
      <c r="R126" s="98" t="str">
        <f t="shared" si="17"/>
        <v>NO CHANGE IN SEL. TAFPU</v>
      </c>
      <c r="S126" s="88"/>
      <c r="T126" s="93" t="s">
        <v>245</v>
      </c>
      <c r="U126" s="94" t="s">
        <v>246</v>
      </c>
      <c r="V126" s="94">
        <v>1</v>
      </c>
      <c r="W126" s="95">
        <v>0</v>
      </c>
      <c r="X126" s="99">
        <f>VLOOKUP($T126,dbsad1!$A$2:$AE$677,22,FALSE)</f>
        <v>15102.12</v>
      </c>
      <c r="Y126" s="99">
        <f>VLOOKUP($T126,dcsad1!$A$2:$AE$677,22,FALSE)</f>
        <v>15102.12</v>
      </c>
      <c r="Z126" s="100">
        <f t="shared" si="18"/>
        <v>0</v>
      </c>
      <c r="AA126" s="98" t="str">
        <f t="shared" si="19"/>
        <v>NO CHANGE IN SEL. FA/PUPIL</v>
      </c>
      <c r="AB126" s="88"/>
      <c r="AC126" s="93" t="s">
        <v>245</v>
      </c>
      <c r="AD126" s="94" t="s">
        <v>246</v>
      </c>
      <c r="AE126" s="94">
        <v>1</v>
      </c>
      <c r="AF126" s="95">
        <v>0</v>
      </c>
      <c r="AG126" s="165">
        <f>VLOOKUP($AC126,dbsad1!$A$2:$AE$677,24,FALSE)</f>
        <v>79862633</v>
      </c>
      <c r="AH126" s="165">
        <f>VLOOKUP($AC126,dcsad1!$A$2:$AE$677,24,FALSE)</f>
        <v>79862633</v>
      </c>
      <c r="AI126" s="166">
        <f t="shared" si="20"/>
        <v>0</v>
      </c>
      <c r="AJ126" s="98" t="str">
        <f t="shared" si="14"/>
        <v>NO CHANGE IN FAB</v>
      </c>
      <c r="AK126" s="88"/>
      <c r="AL126" s="93" t="s">
        <v>245</v>
      </c>
      <c r="AM126" s="94" t="s">
        <v>246</v>
      </c>
      <c r="AN126" s="94">
        <v>1</v>
      </c>
      <c r="AO126" s="95">
        <v>0</v>
      </c>
      <c r="AP126" s="175">
        <f>VLOOKUP($AL126,dbsaa1!$A$2:$AE$677,5,FALSE)</f>
        <v>81459885</v>
      </c>
      <c r="AQ126" s="176">
        <f>VLOOKUP($AL126,dbsad1!$A$2:$AE$677,23,FALSE)</f>
        <v>73985286</v>
      </c>
      <c r="AR126" s="101" t="str">
        <f t="shared" si="21"/>
        <v>HOLD HARMLESS</v>
      </c>
      <c r="AS126" s="175">
        <f>VLOOKUP($AL126,dcsaa1!$A$2:$AE$677,5,FALSE)</f>
        <v>81459885</v>
      </c>
      <c r="AT126" s="176">
        <f>VLOOKUP($AL126,dcsad1!$A$2:$AE$677,23,FALSE)</f>
        <v>73985286</v>
      </c>
      <c r="AU126" s="101" t="str">
        <f t="shared" si="22"/>
        <v>HOLD HARMLESS</v>
      </c>
      <c r="AV126" s="102" t="b">
        <f t="shared" si="23"/>
        <v>1</v>
      </c>
      <c r="AW126" s="176">
        <f t="shared" si="24"/>
        <v>0</v>
      </c>
      <c r="AX126" s="184">
        <f t="shared" si="25"/>
        <v>0</v>
      </c>
      <c r="AY126" s="29"/>
    </row>
    <row r="127" spans="1:51" x14ac:dyDescent="0.25">
      <c r="A127" s="29"/>
      <c r="B127" s="93" t="s">
        <v>247</v>
      </c>
      <c r="C127" s="94" t="s">
        <v>248</v>
      </c>
      <c r="D127" s="94">
        <v>1</v>
      </c>
      <c r="E127" s="95">
        <v>0</v>
      </c>
      <c r="F127" s="165">
        <f>VLOOKUP($B127,dbsaa1!$A$2:$AA$675,5,FALSE)</f>
        <v>63626961</v>
      </c>
      <c r="G127" s="165">
        <f>VLOOKUP($B127,dcsaa1!$A$2:$AA$675,5,FALSE)</f>
        <v>63626961</v>
      </c>
      <c r="H127" s="166">
        <f t="shared" si="15"/>
        <v>0</v>
      </c>
      <c r="I127" s="98" t="str">
        <f t="shared" si="13"/>
        <v>NO CHANGE IN FA</v>
      </c>
      <c r="J127" s="88"/>
      <c r="K127" s="93" t="s">
        <v>247</v>
      </c>
      <c r="L127" s="94" t="s">
        <v>248</v>
      </c>
      <c r="M127" s="94">
        <v>1</v>
      </c>
      <c r="N127" s="95">
        <v>0</v>
      </c>
      <c r="O127" s="96">
        <f>VLOOKUP($K127,dbsad1!$A$2:$AE$677,13,FALSE)</f>
        <v>9627</v>
      </c>
      <c r="P127" s="96">
        <f>VLOOKUP($K127,dcsad1!$A$2:$AE$677,13,FALSE)</f>
        <v>9627</v>
      </c>
      <c r="Q127" s="97">
        <f t="shared" si="16"/>
        <v>0</v>
      </c>
      <c r="R127" s="98" t="str">
        <f t="shared" si="17"/>
        <v>NO CHANGE IN SEL. TAFPU</v>
      </c>
      <c r="S127" s="88"/>
      <c r="T127" s="93" t="s">
        <v>247</v>
      </c>
      <c r="U127" s="94" t="s">
        <v>248</v>
      </c>
      <c r="V127" s="94">
        <v>1</v>
      </c>
      <c r="W127" s="95">
        <v>0</v>
      </c>
      <c r="X127" s="99">
        <f>VLOOKUP($T127,dbsad1!$A$2:$AE$677,22,FALSE)</f>
        <v>6609.22</v>
      </c>
      <c r="Y127" s="99">
        <f>VLOOKUP($T127,dcsad1!$A$2:$AE$677,22,FALSE)</f>
        <v>6609.22</v>
      </c>
      <c r="Z127" s="100">
        <f t="shared" si="18"/>
        <v>0</v>
      </c>
      <c r="AA127" s="98" t="str">
        <f t="shared" si="19"/>
        <v>NO CHANGE IN SEL. FA/PUPIL</v>
      </c>
      <c r="AB127" s="88"/>
      <c r="AC127" s="93" t="s">
        <v>247</v>
      </c>
      <c r="AD127" s="94" t="s">
        <v>248</v>
      </c>
      <c r="AE127" s="94">
        <v>1</v>
      </c>
      <c r="AF127" s="95">
        <v>0</v>
      </c>
      <c r="AG127" s="165">
        <f>VLOOKUP($AC127,dbsad1!$A$2:$AE$677,24,FALSE)</f>
        <v>60371435</v>
      </c>
      <c r="AH127" s="165">
        <f>VLOOKUP($AC127,dcsad1!$A$2:$AE$677,24,FALSE)</f>
        <v>60371435</v>
      </c>
      <c r="AI127" s="166">
        <f t="shared" si="20"/>
        <v>0</v>
      </c>
      <c r="AJ127" s="98" t="str">
        <f t="shared" si="14"/>
        <v>NO CHANGE IN FAB</v>
      </c>
      <c r="AK127" s="88"/>
      <c r="AL127" s="93" t="s">
        <v>247</v>
      </c>
      <c r="AM127" s="94" t="s">
        <v>248</v>
      </c>
      <c r="AN127" s="94">
        <v>1</v>
      </c>
      <c r="AO127" s="95">
        <v>0</v>
      </c>
      <c r="AP127" s="175">
        <f>VLOOKUP($AL127,dbsaa1!$A$2:$AE$677,5,FALSE)</f>
        <v>63626961</v>
      </c>
      <c r="AQ127" s="176">
        <f>VLOOKUP($AL127,dbsad1!$A$2:$AE$677,23,FALSE)</f>
        <v>63626961</v>
      </c>
      <c r="AR127" s="101" t="str">
        <f t="shared" si="21"/>
        <v>ON FORMULA</v>
      </c>
      <c r="AS127" s="175">
        <f>VLOOKUP($AL127,dcsaa1!$A$2:$AE$677,5,FALSE)</f>
        <v>63626961</v>
      </c>
      <c r="AT127" s="176">
        <f>VLOOKUP($AL127,dcsad1!$A$2:$AE$677,23,FALSE)</f>
        <v>63626961</v>
      </c>
      <c r="AU127" s="101" t="str">
        <f t="shared" si="22"/>
        <v>ON FORMULA</v>
      </c>
      <c r="AV127" s="102" t="b">
        <f t="shared" si="23"/>
        <v>1</v>
      </c>
      <c r="AW127" s="176">
        <f t="shared" si="24"/>
        <v>0</v>
      </c>
      <c r="AX127" s="184">
        <f t="shared" si="25"/>
        <v>0</v>
      </c>
      <c r="AY127" s="29"/>
    </row>
    <row r="128" spans="1:51" x14ac:dyDescent="0.25">
      <c r="A128" s="29"/>
      <c r="B128" s="93" t="s">
        <v>249</v>
      </c>
      <c r="C128" s="94" t="s">
        <v>250</v>
      </c>
      <c r="D128" s="94">
        <v>1</v>
      </c>
      <c r="E128" s="95">
        <v>0</v>
      </c>
      <c r="F128" s="165">
        <f>VLOOKUP($B128,dbsaa1!$A$2:$AA$675,5,FALSE)</f>
        <v>14026053</v>
      </c>
      <c r="G128" s="165">
        <f>VLOOKUP($B128,dcsaa1!$A$2:$AA$675,5,FALSE)</f>
        <v>14010715</v>
      </c>
      <c r="H128" s="166">
        <f t="shared" si="15"/>
        <v>-15338</v>
      </c>
      <c r="I128" s="98" t="str">
        <f t="shared" si="13"/>
        <v>FA DECREASE</v>
      </c>
      <c r="J128" s="88"/>
      <c r="K128" s="93" t="s">
        <v>249</v>
      </c>
      <c r="L128" s="94" t="s">
        <v>250</v>
      </c>
      <c r="M128" s="94">
        <v>1</v>
      </c>
      <c r="N128" s="95">
        <v>0</v>
      </c>
      <c r="O128" s="96">
        <f>VLOOKUP($K128,dbsad1!$A$2:$AE$677,13,FALSE)</f>
        <v>1829</v>
      </c>
      <c r="P128" s="96">
        <f>VLOOKUP($K128,dcsad1!$A$2:$AE$677,13,FALSE)</f>
        <v>1827</v>
      </c>
      <c r="Q128" s="97">
        <f t="shared" si="16"/>
        <v>-2</v>
      </c>
      <c r="R128" s="98" t="str">
        <f t="shared" si="17"/>
        <v>SEL. TAFPU DECREASE</v>
      </c>
      <c r="S128" s="88"/>
      <c r="T128" s="93" t="s">
        <v>249</v>
      </c>
      <c r="U128" s="94" t="s">
        <v>250</v>
      </c>
      <c r="V128" s="94">
        <v>1</v>
      </c>
      <c r="W128" s="95">
        <v>0</v>
      </c>
      <c r="X128" s="99">
        <f>VLOOKUP($T128,dbsad1!$A$2:$AE$677,22,FALSE)</f>
        <v>7668.7</v>
      </c>
      <c r="Y128" s="99">
        <f>VLOOKUP($T128,dcsad1!$A$2:$AE$677,22,FALSE)</f>
        <v>7668.7</v>
      </c>
      <c r="Z128" s="100">
        <f t="shared" si="18"/>
        <v>0</v>
      </c>
      <c r="AA128" s="98" t="str">
        <f t="shared" si="19"/>
        <v>NO CHANGE IN SEL. FA/PUPIL</v>
      </c>
      <c r="AB128" s="88"/>
      <c r="AC128" s="93" t="s">
        <v>249</v>
      </c>
      <c r="AD128" s="94" t="s">
        <v>250</v>
      </c>
      <c r="AE128" s="94">
        <v>1</v>
      </c>
      <c r="AF128" s="95">
        <v>0</v>
      </c>
      <c r="AG128" s="165">
        <f>VLOOKUP($AC128,dbsad1!$A$2:$AE$677,24,FALSE)</f>
        <v>12722652</v>
      </c>
      <c r="AH128" s="165">
        <f>VLOOKUP($AC128,dcsad1!$A$2:$AE$677,24,FALSE)</f>
        <v>12722652</v>
      </c>
      <c r="AI128" s="166">
        <f t="shared" si="20"/>
        <v>0</v>
      </c>
      <c r="AJ128" s="98" t="str">
        <f t="shared" si="14"/>
        <v>NO CHANGE IN FAB</v>
      </c>
      <c r="AK128" s="88"/>
      <c r="AL128" s="93" t="s">
        <v>249</v>
      </c>
      <c r="AM128" s="94" t="s">
        <v>250</v>
      </c>
      <c r="AN128" s="94">
        <v>1</v>
      </c>
      <c r="AO128" s="95">
        <v>0</v>
      </c>
      <c r="AP128" s="175">
        <f>VLOOKUP($AL128,dbsaa1!$A$2:$AE$677,5,FALSE)</f>
        <v>14026053</v>
      </c>
      <c r="AQ128" s="176">
        <f>VLOOKUP($AL128,dbsad1!$A$2:$AE$677,23,FALSE)</f>
        <v>14026053</v>
      </c>
      <c r="AR128" s="101" t="str">
        <f t="shared" si="21"/>
        <v>ON FORMULA</v>
      </c>
      <c r="AS128" s="175">
        <f>VLOOKUP($AL128,dcsaa1!$A$2:$AE$677,5,FALSE)</f>
        <v>14010715</v>
      </c>
      <c r="AT128" s="176">
        <f>VLOOKUP($AL128,dcsad1!$A$2:$AE$677,23,FALSE)</f>
        <v>14010715</v>
      </c>
      <c r="AU128" s="101" t="str">
        <f t="shared" si="22"/>
        <v>ON FORMULA</v>
      </c>
      <c r="AV128" s="102" t="b">
        <f t="shared" si="23"/>
        <v>1</v>
      </c>
      <c r="AW128" s="176">
        <f t="shared" si="24"/>
        <v>-15337</v>
      </c>
      <c r="AX128" s="184">
        <f t="shared" si="25"/>
        <v>-1</v>
      </c>
      <c r="AY128" s="29"/>
    </row>
    <row r="129" spans="1:51" ht="25" x14ac:dyDescent="0.25">
      <c r="A129" s="29"/>
      <c r="B129" s="93" t="s">
        <v>251</v>
      </c>
      <c r="C129" s="94" t="s">
        <v>252</v>
      </c>
      <c r="D129" s="94">
        <v>1</v>
      </c>
      <c r="E129" s="95">
        <v>0</v>
      </c>
      <c r="F129" s="165">
        <f>VLOOKUP($B129,dbsaa1!$A$2:$AA$675,5,FALSE)</f>
        <v>11470706</v>
      </c>
      <c r="G129" s="165">
        <f>VLOOKUP($B129,dcsaa1!$A$2:$AA$675,5,FALSE)</f>
        <v>11470706</v>
      </c>
      <c r="H129" s="166">
        <f t="shared" si="15"/>
        <v>0</v>
      </c>
      <c r="I129" s="98" t="str">
        <f t="shared" si="13"/>
        <v>NO CHANGE IN FA</v>
      </c>
      <c r="J129" s="88"/>
      <c r="K129" s="93" t="s">
        <v>251</v>
      </c>
      <c r="L129" s="94" t="s">
        <v>252</v>
      </c>
      <c r="M129" s="94">
        <v>1</v>
      </c>
      <c r="N129" s="95">
        <v>0</v>
      </c>
      <c r="O129" s="96">
        <f>VLOOKUP($K129,dbsad1!$A$2:$AE$677,13,FALSE)</f>
        <v>1827</v>
      </c>
      <c r="P129" s="96">
        <f>VLOOKUP($K129,dcsad1!$A$2:$AE$677,13,FALSE)</f>
        <v>1829</v>
      </c>
      <c r="Q129" s="97">
        <f t="shared" si="16"/>
        <v>2</v>
      </c>
      <c r="R129" s="98" t="str">
        <f t="shared" si="17"/>
        <v>SEL. TAFPU INCREASE</v>
      </c>
      <c r="S129" s="88"/>
      <c r="T129" s="93" t="s">
        <v>251</v>
      </c>
      <c r="U129" s="94" t="s">
        <v>252</v>
      </c>
      <c r="V129" s="94">
        <v>1</v>
      </c>
      <c r="W129" s="95">
        <v>0</v>
      </c>
      <c r="X129" s="99">
        <f>VLOOKUP($T129,dbsad1!$A$2:$AE$677,22,FALSE)</f>
        <v>4845.83</v>
      </c>
      <c r="Y129" s="99">
        <f>VLOOKUP($T129,dcsad1!$A$2:$AE$677,22,FALSE)</f>
        <v>4838.2</v>
      </c>
      <c r="Z129" s="100">
        <f t="shared" si="18"/>
        <v>-7.6300000000001091</v>
      </c>
      <c r="AA129" s="98" t="str">
        <f t="shared" si="19"/>
        <v>SEL. FA/PUPIL DECREASE</v>
      </c>
      <c r="AB129" s="88"/>
      <c r="AC129" s="93" t="s">
        <v>251</v>
      </c>
      <c r="AD129" s="94" t="s">
        <v>252</v>
      </c>
      <c r="AE129" s="94">
        <v>1</v>
      </c>
      <c r="AF129" s="95">
        <v>0</v>
      </c>
      <c r="AG129" s="165">
        <f>VLOOKUP($AC129,dbsad1!$A$2:$AE$677,24,FALSE)</f>
        <v>11245791</v>
      </c>
      <c r="AH129" s="165">
        <f>VLOOKUP($AC129,dcsad1!$A$2:$AE$677,24,FALSE)</f>
        <v>11245791</v>
      </c>
      <c r="AI129" s="166">
        <f t="shared" si="20"/>
        <v>0</v>
      </c>
      <c r="AJ129" s="98" t="str">
        <f t="shared" si="14"/>
        <v>NO CHANGE IN FAB</v>
      </c>
      <c r="AK129" s="88"/>
      <c r="AL129" s="93" t="s">
        <v>251</v>
      </c>
      <c r="AM129" s="94" t="s">
        <v>252</v>
      </c>
      <c r="AN129" s="94">
        <v>1</v>
      </c>
      <c r="AO129" s="95">
        <v>0</v>
      </c>
      <c r="AP129" s="175">
        <f>VLOOKUP($AL129,dbsaa1!$A$2:$AE$677,5,FALSE)</f>
        <v>11470706</v>
      </c>
      <c r="AQ129" s="176">
        <f>VLOOKUP($AL129,dbsad1!$A$2:$AE$677,23,FALSE)</f>
        <v>8853332</v>
      </c>
      <c r="AR129" s="101" t="str">
        <f t="shared" si="21"/>
        <v>HOLD HARMLESS</v>
      </c>
      <c r="AS129" s="175">
        <f>VLOOKUP($AL129,dcsaa1!$A$2:$AE$677,5,FALSE)</f>
        <v>11470706</v>
      </c>
      <c r="AT129" s="176">
        <f>VLOOKUP($AL129,dcsad1!$A$2:$AE$677,23,FALSE)</f>
        <v>8849068</v>
      </c>
      <c r="AU129" s="101" t="str">
        <f t="shared" si="22"/>
        <v>HOLD HARMLESS</v>
      </c>
      <c r="AV129" s="102" t="b">
        <f t="shared" si="23"/>
        <v>1</v>
      </c>
      <c r="AW129" s="176">
        <f t="shared" si="24"/>
        <v>0</v>
      </c>
      <c r="AX129" s="184">
        <f t="shared" si="25"/>
        <v>0</v>
      </c>
      <c r="AY129" s="29"/>
    </row>
    <row r="130" spans="1:51" ht="25" x14ac:dyDescent="0.25">
      <c r="A130" s="29"/>
      <c r="B130" s="93" t="s">
        <v>253</v>
      </c>
      <c r="C130" s="94" t="s">
        <v>254</v>
      </c>
      <c r="D130" s="94">
        <v>1</v>
      </c>
      <c r="E130" s="95">
        <v>0</v>
      </c>
      <c r="F130" s="165">
        <f>VLOOKUP($B130,dbsaa1!$A$2:$AA$675,5,FALSE)</f>
        <v>2240414</v>
      </c>
      <c r="G130" s="165">
        <f>VLOOKUP($B130,dcsaa1!$A$2:$AA$675,5,FALSE)</f>
        <v>2240414</v>
      </c>
      <c r="H130" s="166">
        <f t="shared" si="15"/>
        <v>0</v>
      </c>
      <c r="I130" s="98" t="str">
        <f t="shared" si="13"/>
        <v>NO CHANGE IN FA</v>
      </c>
      <c r="J130" s="88"/>
      <c r="K130" s="93" t="s">
        <v>253</v>
      </c>
      <c r="L130" s="94" t="s">
        <v>254</v>
      </c>
      <c r="M130" s="94">
        <v>1</v>
      </c>
      <c r="N130" s="95">
        <v>0</v>
      </c>
      <c r="O130" s="96">
        <f>VLOOKUP($K130,dbsad1!$A$2:$AE$677,13,FALSE)</f>
        <v>1083</v>
      </c>
      <c r="P130" s="96">
        <f>VLOOKUP($K130,dcsad1!$A$2:$AE$677,13,FALSE)</f>
        <v>1083</v>
      </c>
      <c r="Q130" s="97">
        <f t="shared" si="16"/>
        <v>0</v>
      </c>
      <c r="R130" s="98" t="str">
        <f t="shared" si="17"/>
        <v>NO CHANGE IN SEL. TAFPU</v>
      </c>
      <c r="S130" s="88"/>
      <c r="T130" s="93" t="s">
        <v>253</v>
      </c>
      <c r="U130" s="94" t="s">
        <v>254</v>
      </c>
      <c r="V130" s="94">
        <v>1</v>
      </c>
      <c r="W130" s="95">
        <v>0</v>
      </c>
      <c r="X130" s="99">
        <f>VLOOKUP($T130,dbsad1!$A$2:$AE$677,22,FALSE)</f>
        <v>500</v>
      </c>
      <c r="Y130" s="99">
        <f>VLOOKUP($T130,dcsad1!$A$2:$AE$677,22,FALSE)</f>
        <v>500</v>
      </c>
      <c r="Z130" s="100">
        <f t="shared" si="18"/>
        <v>0</v>
      </c>
      <c r="AA130" s="98" t="str">
        <f t="shared" si="19"/>
        <v>NO CHANGE IN SEL. FA/PUPIL</v>
      </c>
      <c r="AB130" s="88"/>
      <c r="AC130" s="93" t="s">
        <v>253</v>
      </c>
      <c r="AD130" s="94" t="s">
        <v>254</v>
      </c>
      <c r="AE130" s="94">
        <v>1</v>
      </c>
      <c r="AF130" s="95">
        <v>0</v>
      </c>
      <c r="AG130" s="165">
        <f>VLOOKUP($AC130,dbsad1!$A$2:$AE$677,24,FALSE)</f>
        <v>2196485</v>
      </c>
      <c r="AH130" s="165">
        <f>VLOOKUP($AC130,dcsad1!$A$2:$AE$677,24,FALSE)</f>
        <v>2196485</v>
      </c>
      <c r="AI130" s="166">
        <f t="shared" si="20"/>
        <v>0</v>
      </c>
      <c r="AJ130" s="98" t="str">
        <f t="shared" si="14"/>
        <v>NO CHANGE IN FAB</v>
      </c>
      <c r="AK130" s="88"/>
      <c r="AL130" s="93" t="s">
        <v>253</v>
      </c>
      <c r="AM130" s="94" t="s">
        <v>254</v>
      </c>
      <c r="AN130" s="94">
        <v>1</v>
      </c>
      <c r="AO130" s="95">
        <v>0</v>
      </c>
      <c r="AP130" s="175">
        <f>VLOOKUP($AL130,dbsaa1!$A$2:$AE$677,5,FALSE)</f>
        <v>2240414</v>
      </c>
      <c r="AQ130" s="176">
        <f>VLOOKUP($AL130,dbsad1!$A$2:$AE$677,23,FALSE)</f>
        <v>541500</v>
      </c>
      <c r="AR130" s="101" t="str">
        <f t="shared" si="21"/>
        <v>HOLD HARMLESS</v>
      </c>
      <c r="AS130" s="175">
        <f>VLOOKUP($AL130,dcsaa1!$A$2:$AE$677,5,FALSE)</f>
        <v>2240414</v>
      </c>
      <c r="AT130" s="176">
        <f>VLOOKUP($AL130,dcsad1!$A$2:$AE$677,23,FALSE)</f>
        <v>541500</v>
      </c>
      <c r="AU130" s="101" t="str">
        <f t="shared" si="22"/>
        <v>HOLD HARMLESS</v>
      </c>
      <c r="AV130" s="102" t="b">
        <f t="shared" si="23"/>
        <v>1</v>
      </c>
      <c r="AW130" s="176">
        <f t="shared" si="24"/>
        <v>0</v>
      </c>
      <c r="AX130" s="184">
        <f t="shared" si="25"/>
        <v>0</v>
      </c>
      <c r="AY130" s="29"/>
    </row>
    <row r="131" spans="1:51" x14ac:dyDescent="0.25">
      <c r="A131" s="29"/>
      <c r="B131" s="93" t="s">
        <v>255</v>
      </c>
      <c r="C131" s="94" t="s">
        <v>256</v>
      </c>
      <c r="D131" s="94">
        <v>1</v>
      </c>
      <c r="E131" s="95">
        <v>0</v>
      </c>
      <c r="F131" s="165">
        <f>VLOOKUP($B131,dbsaa1!$A$2:$AA$675,5,FALSE)</f>
        <v>80326654</v>
      </c>
      <c r="G131" s="165">
        <f>VLOOKUP($B131,dcsaa1!$A$2:$AA$675,5,FALSE)</f>
        <v>80326654</v>
      </c>
      <c r="H131" s="166">
        <f t="shared" si="15"/>
        <v>0</v>
      </c>
      <c r="I131" s="98" t="str">
        <f t="shared" si="13"/>
        <v>NO CHANGE IN FA</v>
      </c>
      <c r="J131" s="88"/>
      <c r="K131" s="93" t="s">
        <v>255</v>
      </c>
      <c r="L131" s="94" t="s">
        <v>256</v>
      </c>
      <c r="M131" s="94">
        <v>1</v>
      </c>
      <c r="N131" s="95">
        <v>0</v>
      </c>
      <c r="O131" s="96">
        <f>VLOOKUP($K131,dbsad1!$A$2:$AE$677,13,FALSE)</f>
        <v>12681</v>
      </c>
      <c r="P131" s="96">
        <f>VLOOKUP($K131,dcsad1!$A$2:$AE$677,13,FALSE)</f>
        <v>12681</v>
      </c>
      <c r="Q131" s="97">
        <f t="shared" si="16"/>
        <v>0</v>
      </c>
      <c r="R131" s="98" t="str">
        <f t="shared" si="17"/>
        <v>NO CHANGE IN SEL. TAFPU</v>
      </c>
      <c r="S131" s="88"/>
      <c r="T131" s="93" t="s">
        <v>255</v>
      </c>
      <c r="U131" s="94" t="s">
        <v>256</v>
      </c>
      <c r="V131" s="94">
        <v>1</v>
      </c>
      <c r="W131" s="95">
        <v>0</v>
      </c>
      <c r="X131" s="99">
        <f>VLOOKUP($T131,dbsad1!$A$2:$AE$677,22,FALSE)</f>
        <v>6334.41</v>
      </c>
      <c r="Y131" s="99">
        <f>VLOOKUP($T131,dcsad1!$A$2:$AE$677,22,FALSE)</f>
        <v>6334.41</v>
      </c>
      <c r="Z131" s="100">
        <f t="shared" si="18"/>
        <v>0</v>
      </c>
      <c r="AA131" s="98" t="str">
        <f t="shared" si="19"/>
        <v>NO CHANGE IN SEL. FA/PUPIL</v>
      </c>
      <c r="AB131" s="88"/>
      <c r="AC131" s="93" t="s">
        <v>255</v>
      </c>
      <c r="AD131" s="94" t="s">
        <v>256</v>
      </c>
      <c r="AE131" s="94">
        <v>1</v>
      </c>
      <c r="AF131" s="95">
        <v>0</v>
      </c>
      <c r="AG131" s="165">
        <f>VLOOKUP($AC131,dbsad1!$A$2:$AE$677,24,FALSE)</f>
        <v>72236558</v>
      </c>
      <c r="AH131" s="165">
        <f>VLOOKUP($AC131,dcsad1!$A$2:$AE$677,24,FALSE)</f>
        <v>72236558</v>
      </c>
      <c r="AI131" s="166">
        <f t="shared" si="20"/>
        <v>0</v>
      </c>
      <c r="AJ131" s="98" t="str">
        <f t="shared" si="14"/>
        <v>NO CHANGE IN FAB</v>
      </c>
      <c r="AK131" s="88"/>
      <c r="AL131" s="93" t="s">
        <v>255</v>
      </c>
      <c r="AM131" s="94" t="s">
        <v>256</v>
      </c>
      <c r="AN131" s="94">
        <v>1</v>
      </c>
      <c r="AO131" s="95">
        <v>0</v>
      </c>
      <c r="AP131" s="175">
        <f>VLOOKUP($AL131,dbsaa1!$A$2:$AE$677,5,FALSE)</f>
        <v>80326654</v>
      </c>
      <c r="AQ131" s="176">
        <f>VLOOKUP($AL131,dbsad1!$A$2:$AE$677,23,FALSE)</f>
        <v>80326654</v>
      </c>
      <c r="AR131" s="101" t="str">
        <f t="shared" si="21"/>
        <v>ON FORMULA</v>
      </c>
      <c r="AS131" s="175">
        <f>VLOOKUP($AL131,dcsaa1!$A$2:$AE$677,5,FALSE)</f>
        <v>80326654</v>
      </c>
      <c r="AT131" s="176">
        <f>VLOOKUP($AL131,dcsad1!$A$2:$AE$677,23,FALSE)</f>
        <v>80326654</v>
      </c>
      <c r="AU131" s="101" t="str">
        <f t="shared" si="22"/>
        <v>ON FORMULA</v>
      </c>
      <c r="AV131" s="102" t="b">
        <f t="shared" si="23"/>
        <v>1</v>
      </c>
      <c r="AW131" s="176">
        <f t="shared" si="24"/>
        <v>0</v>
      </c>
      <c r="AX131" s="184">
        <f t="shared" si="25"/>
        <v>0</v>
      </c>
      <c r="AY131" s="29"/>
    </row>
    <row r="132" spans="1:51" ht="25" x14ac:dyDescent="0.25">
      <c r="A132" s="29"/>
      <c r="B132" s="93" t="s">
        <v>257</v>
      </c>
      <c r="C132" s="94" t="s">
        <v>258</v>
      </c>
      <c r="D132" s="94">
        <v>1</v>
      </c>
      <c r="E132" s="95">
        <v>0</v>
      </c>
      <c r="F132" s="165">
        <f>VLOOKUP($B132,dbsaa1!$A$2:$AA$675,5,FALSE)</f>
        <v>2948630</v>
      </c>
      <c r="G132" s="165">
        <f>VLOOKUP($B132,dcsaa1!$A$2:$AA$675,5,FALSE)</f>
        <v>2948630</v>
      </c>
      <c r="H132" s="166">
        <f t="shared" si="15"/>
        <v>0</v>
      </c>
      <c r="I132" s="98" t="str">
        <f t="shared" si="13"/>
        <v>NO CHANGE IN FA</v>
      </c>
      <c r="J132" s="88"/>
      <c r="K132" s="93" t="s">
        <v>257</v>
      </c>
      <c r="L132" s="94" t="s">
        <v>258</v>
      </c>
      <c r="M132" s="94">
        <v>1</v>
      </c>
      <c r="N132" s="95">
        <v>0</v>
      </c>
      <c r="O132" s="96">
        <f>VLOOKUP($K132,dbsad1!$A$2:$AE$677,13,FALSE)</f>
        <v>912</v>
      </c>
      <c r="P132" s="96">
        <f>VLOOKUP($K132,dcsad1!$A$2:$AE$677,13,FALSE)</f>
        <v>912</v>
      </c>
      <c r="Q132" s="97">
        <f t="shared" si="16"/>
        <v>0</v>
      </c>
      <c r="R132" s="98" t="str">
        <f t="shared" si="17"/>
        <v>NO CHANGE IN SEL. TAFPU</v>
      </c>
      <c r="S132" s="88"/>
      <c r="T132" s="93" t="s">
        <v>257</v>
      </c>
      <c r="U132" s="94" t="s">
        <v>258</v>
      </c>
      <c r="V132" s="94">
        <v>1</v>
      </c>
      <c r="W132" s="95">
        <v>0</v>
      </c>
      <c r="X132" s="99">
        <f>VLOOKUP($T132,dbsad1!$A$2:$AE$677,22,FALSE)</f>
        <v>2487.39</v>
      </c>
      <c r="Y132" s="99">
        <f>VLOOKUP($T132,dcsad1!$A$2:$AE$677,22,FALSE)</f>
        <v>2484.2600000000002</v>
      </c>
      <c r="Z132" s="100">
        <f t="shared" si="18"/>
        <v>-3.1299999999996544</v>
      </c>
      <c r="AA132" s="98" t="str">
        <f t="shared" si="19"/>
        <v>SEL. FA/PUPIL DECREASE</v>
      </c>
      <c r="AB132" s="88"/>
      <c r="AC132" s="93" t="s">
        <v>257</v>
      </c>
      <c r="AD132" s="94" t="s">
        <v>258</v>
      </c>
      <c r="AE132" s="94">
        <v>1</v>
      </c>
      <c r="AF132" s="95">
        <v>0</v>
      </c>
      <c r="AG132" s="165">
        <f>VLOOKUP($AC132,dbsad1!$A$2:$AE$677,24,FALSE)</f>
        <v>2890814</v>
      </c>
      <c r="AH132" s="165">
        <f>VLOOKUP($AC132,dcsad1!$A$2:$AE$677,24,FALSE)</f>
        <v>2890814</v>
      </c>
      <c r="AI132" s="166">
        <f t="shared" si="20"/>
        <v>0</v>
      </c>
      <c r="AJ132" s="98" t="str">
        <f t="shared" si="14"/>
        <v>NO CHANGE IN FAB</v>
      </c>
      <c r="AK132" s="88"/>
      <c r="AL132" s="93" t="s">
        <v>257</v>
      </c>
      <c r="AM132" s="94" t="s">
        <v>258</v>
      </c>
      <c r="AN132" s="94">
        <v>1</v>
      </c>
      <c r="AO132" s="95">
        <v>0</v>
      </c>
      <c r="AP132" s="175">
        <f>VLOOKUP($AL132,dbsaa1!$A$2:$AE$677,5,FALSE)</f>
        <v>2948630</v>
      </c>
      <c r="AQ132" s="176">
        <f>VLOOKUP($AL132,dbsad1!$A$2:$AE$677,23,FALSE)</f>
        <v>2268500</v>
      </c>
      <c r="AR132" s="101" t="str">
        <f t="shared" si="21"/>
        <v>HOLD HARMLESS</v>
      </c>
      <c r="AS132" s="175">
        <f>VLOOKUP($AL132,dcsaa1!$A$2:$AE$677,5,FALSE)</f>
        <v>2948630</v>
      </c>
      <c r="AT132" s="176">
        <f>VLOOKUP($AL132,dcsad1!$A$2:$AE$677,23,FALSE)</f>
        <v>2265646</v>
      </c>
      <c r="AU132" s="101" t="str">
        <f t="shared" si="22"/>
        <v>HOLD HARMLESS</v>
      </c>
      <c r="AV132" s="102" t="b">
        <f t="shared" si="23"/>
        <v>1</v>
      </c>
      <c r="AW132" s="176">
        <f t="shared" si="24"/>
        <v>0</v>
      </c>
      <c r="AX132" s="184">
        <f t="shared" si="25"/>
        <v>0</v>
      </c>
      <c r="AY132" s="29"/>
    </row>
    <row r="133" spans="1:51" ht="25" x14ac:dyDescent="0.25">
      <c r="A133" s="29"/>
      <c r="B133" s="93" t="s">
        <v>259</v>
      </c>
      <c r="C133" s="94" t="s">
        <v>260</v>
      </c>
      <c r="D133" s="94">
        <v>1</v>
      </c>
      <c r="E133" s="95">
        <v>0</v>
      </c>
      <c r="F133" s="165">
        <f>VLOOKUP($B133,dbsaa1!$A$2:$AA$675,5,FALSE)</f>
        <v>10604273</v>
      </c>
      <c r="G133" s="165">
        <f>VLOOKUP($B133,dcsaa1!$A$2:$AA$675,5,FALSE)</f>
        <v>10604273</v>
      </c>
      <c r="H133" s="166">
        <f t="shared" si="15"/>
        <v>0</v>
      </c>
      <c r="I133" s="98" t="str">
        <f t="shared" ref="I133:I196" si="26">IF(H133&lt;&gt;0,IF(H133&gt;0,"FA INCREASE","FA DECREASE"),"NO CHANGE IN FA")</f>
        <v>NO CHANGE IN FA</v>
      </c>
      <c r="J133" s="88"/>
      <c r="K133" s="93" t="s">
        <v>259</v>
      </c>
      <c r="L133" s="94" t="s">
        <v>260</v>
      </c>
      <c r="M133" s="94">
        <v>1</v>
      </c>
      <c r="N133" s="95">
        <v>0</v>
      </c>
      <c r="O133" s="96">
        <f>VLOOKUP($K133,dbsad1!$A$2:$AE$677,13,FALSE)</f>
        <v>1729</v>
      </c>
      <c r="P133" s="96">
        <f>VLOOKUP($K133,dcsad1!$A$2:$AE$677,13,FALSE)</f>
        <v>1729</v>
      </c>
      <c r="Q133" s="97">
        <f t="shared" si="16"/>
        <v>0</v>
      </c>
      <c r="R133" s="98" t="str">
        <f t="shared" si="17"/>
        <v>NO CHANGE IN SEL. TAFPU</v>
      </c>
      <c r="S133" s="88"/>
      <c r="T133" s="93" t="s">
        <v>259</v>
      </c>
      <c r="U133" s="94" t="s">
        <v>260</v>
      </c>
      <c r="V133" s="94">
        <v>1</v>
      </c>
      <c r="W133" s="95">
        <v>0</v>
      </c>
      <c r="X133" s="99">
        <f>VLOOKUP($T133,dbsad1!$A$2:$AE$677,22,FALSE)</f>
        <v>6034.36</v>
      </c>
      <c r="Y133" s="99">
        <f>VLOOKUP($T133,dcsad1!$A$2:$AE$677,22,FALSE)</f>
        <v>6034.36</v>
      </c>
      <c r="Z133" s="100">
        <f t="shared" si="18"/>
        <v>0</v>
      </c>
      <c r="AA133" s="98" t="str">
        <f t="shared" si="19"/>
        <v>NO CHANGE IN SEL. FA/PUPIL</v>
      </c>
      <c r="AB133" s="88"/>
      <c r="AC133" s="93" t="s">
        <v>259</v>
      </c>
      <c r="AD133" s="94" t="s">
        <v>260</v>
      </c>
      <c r="AE133" s="94">
        <v>1</v>
      </c>
      <c r="AF133" s="95">
        <v>0</v>
      </c>
      <c r="AG133" s="165">
        <f>VLOOKUP($AC133,dbsad1!$A$2:$AE$677,24,FALSE)</f>
        <v>10396347</v>
      </c>
      <c r="AH133" s="165">
        <f>VLOOKUP($AC133,dcsad1!$A$2:$AE$677,24,FALSE)</f>
        <v>10396347</v>
      </c>
      <c r="AI133" s="166">
        <f t="shared" si="20"/>
        <v>0</v>
      </c>
      <c r="AJ133" s="98" t="str">
        <f t="shared" ref="AJ133:AJ196" si="27">IF(AI133&lt;&gt;0,IF(AI133&gt;0,"FAB INCREASE","FAB DECREASE"),"NO CHANGE IN FAB")</f>
        <v>NO CHANGE IN FAB</v>
      </c>
      <c r="AK133" s="88"/>
      <c r="AL133" s="93" t="s">
        <v>259</v>
      </c>
      <c r="AM133" s="94" t="s">
        <v>260</v>
      </c>
      <c r="AN133" s="94">
        <v>1</v>
      </c>
      <c r="AO133" s="95">
        <v>0</v>
      </c>
      <c r="AP133" s="175">
        <f>VLOOKUP($AL133,dbsaa1!$A$2:$AE$677,5,FALSE)</f>
        <v>10604273</v>
      </c>
      <c r="AQ133" s="176">
        <f>VLOOKUP($AL133,dbsad1!$A$2:$AE$677,23,FALSE)</f>
        <v>10433409</v>
      </c>
      <c r="AR133" s="101" t="str">
        <f t="shared" si="21"/>
        <v>HOLD HARMLESS</v>
      </c>
      <c r="AS133" s="175">
        <f>VLOOKUP($AL133,dcsaa1!$A$2:$AE$677,5,FALSE)</f>
        <v>10604273</v>
      </c>
      <c r="AT133" s="176">
        <f>VLOOKUP($AL133,dcsad1!$A$2:$AE$677,23,FALSE)</f>
        <v>10433409</v>
      </c>
      <c r="AU133" s="101" t="str">
        <f t="shared" si="22"/>
        <v>HOLD HARMLESS</v>
      </c>
      <c r="AV133" s="102" t="b">
        <f t="shared" si="23"/>
        <v>1</v>
      </c>
      <c r="AW133" s="176">
        <f t="shared" si="24"/>
        <v>0</v>
      </c>
      <c r="AX133" s="184">
        <f t="shared" si="25"/>
        <v>0</v>
      </c>
      <c r="AY133" s="29"/>
    </row>
    <row r="134" spans="1:51" x14ac:dyDescent="0.25">
      <c r="A134" s="29"/>
      <c r="B134" s="93" t="s">
        <v>261</v>
      </c>
      <c r="C134" s="94" t="s">
        <v>262</v>
      </c>
      <c r="D134" s="94">
        <v>1</v>
      </c>
      <c r="E134" s="95">
        <v>0</v>
      </c>
      <c r="F134" s="165">
        <f>VLOOKUP($B134,dbsaa1!$A$2:$AA$675,5,FALSE)</f>
        <v>19060259</v>
      </c>
      <c r="G134" s="165">
        <f>VLOOKUP($B134,dcsaa1!$A$2:$AA$675,5,FALSE)</f>
        <v>19027387</v>
      </c>
      <c r="H134" s="166">
        <f t="shared" ref="H134:H197" si="28">G134-F134</f>
        <v>-32872</v>
      </c>
      <c r="I134" s="98" t="str">
        <f t="shared" si="26"/>
        <v>FA DECREASE</v>
      </c>
      <c r="J134" s="88"/>
      <c r="K134" s="93" t="s">
        <v>261</v>
      </c>
      <c r="L134" s="94" t="s">
        <v>262</v>
      </c>
      <c r="M134" s="94">
        <v>1</v>
      </c>
      <c r="N134" s="95">
        <v>0</v>
      </c>
      <c r="O134" s="96">
        <f>VLOOKUP($K134,dbsad1!$A$2:$AE$677,13,FALSE)</f>
        <v>3479</v>
      </c>
      <c r="P134" s="96">
        <f>VLOOKUP($K134,dcsad1!$A$2:$AE$677,13,FALSE)</f>
        <v>3473</v>
      </c>
      <c r="Q134" s="97">
        <f t="shared" ref="Q134:Q197" si="29">P134-O134</f>
        <v>-6</v>
      </c>
      <c r="R134" s="98" t="str">
        <f t="shared" ref="R134:R197" si="30">IF(Q134&lt;&gt;0,IF(Q134&gt;0,"SEL. TAFPU INCREASE","SEL. TAFPU DECREASE"),"NO CHANGE IN SEL. TAFPU")</f>
        <v>SEL. TAFPU DECREASE</v>
      </c>
      <c r="S134" s="88"/>
      <c r="T134" s="93" t="s">
        <v>261</v>
      </c>
      <c r="U134" s="94" t="s">
        <v>262</v>
      </c>
      <c r="V134" s="94">
        <v>1</v>
      </c>
      <c r="W134" s="95">
        <v>0</v>
      </c>
      <c r="X134" s="99">
        <f>VLOOKUP($T134,dbsad1!$A$2:$AE$677,22,FALSE)</f>
        <v>5478.66</v>
      </c>
      <c r="Y134" s="99">
        <f>VLOOKUP($T134,dcsad1!$A$2:$AE$677,22,FALSE)</f>
        <v>5478.66</v>
      </c>
      <c r="Z134" s="100">
        <f t="shared" ref="Z134:Z197" si="31">Y134-X134</f>
        <v>0</v>
      </c>
      <c r="AA134" s="98" t="str">
        <f t="shared" ref="AA134:AA197" si="32">IF(Z134&lt;&gt;0,IF(Z134&gt;0,"SEL. FA/PUPIL INCREASE","SEL. FA/PUPIL DECREASE"),"NO CHANGE IN SEL. FA/PUPIL")</f>
        <v>NO CHANGE IN SEL. FA/PUPIL</v>
      </c>
      <c r="AB134" s="88"/>
      <c r="AC134" s="93" t="s">
        <v>261</v>
      </c>
      <c r="AD134" s="94" t="s">
        <v>262</v>
      </c>
      <c r="AE134" s="94">
        <v>1</v>
      </c>
      <c r="AF134" s="95">
        <v>0</v>
      </c>
      <c r="AG134" s="165">
        <f>VLOOKUP($AC134,dbsad1!$A$2:$AE$677,24,FALSE)</f>
        <v>17930708</v>
      </c>
      <c r="AH134" s="165">
        <f>VLOOKUP($AC134,dcsad1!$A$2:$AE$677,24,FALSE)</f>
        <v>17930708</v>
      </c>
      <c r="AI134" s="166">
        <f t="shared" ref="AI134:AI197" si="33">AH134-AG134</f>
        <v>0</v>
      </c>
      <c r="AJ134" s="98" t="str">
        <f t="shared" si="27"/>
        <v>NO CHANGE IN FAB</v>
      </c>
      <c r="AK134" s="88"/>
      <c r="AL134" s="93" t="s">
        <v>261</v>
      </c>
      <c r="AM134" s="94" t="s">
        <v>262</v>
      </c>
      <c r="AN134" s="94">
        <v>1</v>
      </c>
      <c r="AO134" s="95">
        <v>0</v>
      </c>
      <c r="AP134" s="175">
        <f>VLOOKUP($AL134,dbsaa1!$A$2:$AE$677,5,FALSE)</f>
        <v>19060259</v>
      </c>
      <c r="AQ134" s="176">
        <f>VLOOKUP($AL134,dbsad1!$A$2:$AE$677,23,FALSE)</f>
        <v>19060259</v>
      </c>
      <c r="AR134" s="101" t="str">
        <f t="shared" ref="AR134:AR197" si="34">IF(AP134=AQ134,"ON FORMULA","HOLD HARMLESS")</f>
        <v>ON FORMULA</v>
      </c>
      <c r="AS134" s="175">
        <f>VLOOKUP($AL134,dcsaa1!$A$2:$AE$677,5,FALSE)</f>
        <v>19027387</v>
      </c>
      <c r="AT134" s="176">
        <f>VLOOKUP($AL134,dcsad1!$A$2:$AE$677,23,FALSE)</f>
        <v>19027387</v>
      </c>
      <c r="AU134" s="101" t="str">
        <f t="shared" ref="AU134:AU197" si="35">IF(AS134=AT134,"ON FORMULA","HOLD HARMLESS")</f>
        <v>ON FORMULA</v>
      </c>
      <c r="AV134" s="102" t="b">
        <f t="shared" ref="AV134:AV197" si="36">EXACT(AR134,AU134)</f>
        <v>1</v>
      </c>
      <c r="AW134" s="176">
        <f t="shared" ref="AW134:AW197" si="37">IF(AU134="HOLD HARMLESS",0,ROUND((P134*Y134)-(O134*X134),0))</f>
        <v>-32872</v>
      </c>
      <c r="AX134" s="184">
        <f t="shared" ref="AX134:AX197" si="38">H134-AW134</f>
        <v>0</v>
      </c>
      <c r="AY134" s="29"/>
    </row>
    <row r="135" spans="1:51" x14ac:dyDescent="0.25">
      <c r="A135" s="29"/>
      <c r="B135" s="93" t="s">
        <v>263</v>
      </c>
      <c r="C135" s="94" t="s">
        <v>264</v>
      </c>
      <c r="D135" s="94">
        <v>1</v>
      </c>
      <c r="E135" s="95">
        <v>0</v>
      </c>
      <c r="F135" s="165">
        <f>VLOOKUP($B135,dbsaa1!$A$2:$AA$675,5,FALSE)</f>
        <v>46662778</v>
      </c>
      <c r="G135" s="165">
        <f>VLOOKUP($B135,dcsaa1!$A$2:$AA$675,5,FALSE)</f>
        <v>46620984</v>
      </c>
      <c r="H135" s="166">
        <f t="shared" si="28"/>
        <v>-41794</v>
      </c>
      <c r="I135" s="98" t="str">
        <f t="shared" si="26"/>
        <v>FA DECREASE</v>
      </c>
      <c r="J135" s="88"/>
      <c r="K135" s="93" t="s">
        <v>263</v>
      </c>
      <c r="L135" s="94" t="s">
        <v>264</v>
      </c>
      <c r="M135" s="94">
        <v>1</v>
      </c>
      <c r="N135" s="95">
        <v>0</v>
      </c>
      <c r="O135" s="96">
        <f>VLOOKUP($K135,dbsad1!$A$2:$AE$677,13,FALSE)</f>
        <v>11165</v>
      </c>
      <c r="P135" s="96">
        <f>VLOOKUP($K135,dcsad1!$A$2:$AE$677,13,FALSE)</f>
        <v>11155</v>
      </c>
      <c r="Q135" s="97">
        <f t="shared" si="29"/>
        <v>-10</v>
      </c>
      <c r="R135" s="98" t="str">
        <f t="shared" si="30"/>
        <v>SEL. TAFPU DECREASE</v>
      </c>
      <c r="S135" s="88"/>
      <c r="T135" s="93" t="s">
        <v>263</v>
      </c>
      <c r="U135" s="94" t="s">
        <v>264</v>
      </c>
      <c r="V135" s="94">
        <v>1</v>
      </c>
      <c r="W135" s="95">
        <v>0</v>
      </c>
      <c r="X135" s="99">
        <f>VLOOKUP($T135,dbsad1!$A$2:$AE$677,22,FALSE)</f>
        <v>4179.38</v>
      </c>
      <c r="Y135" s="99">
        <f>VLOOKUP($T135,dcsad1!$A$2:$AE$677,22,FALSE)</f>
        <v>4179.38</v>
      </c>
      <c r="Z135" s="100">
        <f t="shared" si="31"/>
        <v>0</v>
      </c>
      <c r="AA135" s="98" t="str">
        <f t="shared" si="32"/>
        <v>NO CHANGE IN SEL. FA/PUPIL</v>
      </c>
      <c r="AB135" s="88"/>
      <c r="AC135" s="93" t="s">
        <v>263</v>
      </c>
      <c r="AD135" s="94" t="s">
        <v>264</v>
      </c>
      <c r="AE135" s="94">
        <v>1</v>
      </c>
      <c r="AF135" s="95">
        <v>0</v>
      </c>
      <c r="AG135" s="165">
        <f>VLOOKUP($AC135,dbsad1!$A$2:$AE$677,24,FALSE)</f>
        <v>45161402</v>
      </c>
      <c r="AH135" s="165">
        <f>VLOOKUP($AC135,dcsad1!$A$2:$AE$677,24,FALSE)</f>
        <v>45161402</v>
      </c>
      <c r="AI135" s="166">
        <f t="shared" si="33"/>
        <v>0</v>
      </c>
      <c r="AJ135" s="98" t="str">
        <f t="shared" si="27"/>
        <v>NO CHANGE IN FAB</v>
      </c>
      <c r="AK135" s="88"/>
      <c r="AL135" s="93" t="s">
        <v>263</v>
      </c>
      <c r="AM135" s="94" t="s">
        <v>264</v>
      </c>
      <c r="AN135" s="94">
        <v>1</v>
      </c>
      <c r="AO135" s="95">
        <v>0</v>
      </c>
      <c r="AP135" s="175">
        <f>VLOOKUP($AL135,dbsaa1!$A$2:$AE$677,5,FALSE)</f>
        <v>46662778</v>
      </c>
      <c r="AQ135" s="176">
        <f>VLOOKUP($AL135,dbsad1!$A$2:$AE$677,23,FALSE)</f>
        <v>46662778</v>
      </c>
      <c r="AR135" s="101" t="str">
        <f t="shared" si="34"/>
        <v>ON FORMULA</v>
      </c>
      <c r="AS135" s="175">
        <f>VLOOKUP($AL135,dcsaa1!$A$2:$AE$677,5,FALSE)</f>
        <v>46620984</v>
      </c>
      <c r="AT135" s="176">
        <f>VLOOKUP($AL135,dcsad1!$A$2:$AE$677,23,FALSE)</f>
        <v>46620984</v>
      </c>
      <c r="AU135" s="101" t="str">
        <f t="shared" si="35"/>
        <v>ON FORMULA</v>
      </c>
      <c r="AV135" s="102" t="b">
        <f t="shared" si="36"/>
        <v>1</v>
      </c>
      <c r="AW135" s="176">
        <f t="shared" si="37"/>
        <v>-41794</v>
      </c>
      <c r="AX135" s="184">
        <f t="shared" si="38"/>
        <v>0</v>
      </c>
      <c r="AY135" s="29"/>
    </row>
    <row r="136" spans="1:51" x14ac:dyDescent="0.25">
      <c r="A136" s="29"/>
      <c r="B136" s="93" t="s">
        <v>265</v>
      </c>
      <c r="C136" s="94" t="s">
        <v>266</v>
      </c>
      <c r="D136" s="94">
        <v>1</v>
      </c>
      <c r="E136" s="95">
        <v>0</v>
      </c>
      <c r="F136" s="165">
        <f>VLOOKUP($B136,dbsaa1!$A$2:$AA$675,5,FALSE)</f>
        <v>26856212</v>
      </c>
      <c r="G136" s="165">
        <f>VLOOKUP($B136,dcsaa1!$A$2:$AA$675,5,FALSE)</f>
        <v>26805779</v>
      </c>
      <c r="H136" s="166">
        <f t="shared" si="28"/>
        <v>-50433</v>
      </c>
      <c r="I136" s="98" t="str">
        <f t="shared" si="26"/>
        <v>FA DECREASE</v>
      </c>
      <c r="J136" s="88"/>
      <c r="K136" s="93" t="s">
        <v>265</v>
      </c>
      <c r="L136" s="94" t="s">
        <v>266</v>
      </c>
      <c r="M136" s="94">
        <v>1</v>
      </c>
      <c r="N136" s="95">
        <v>0</v>
      </c>
      <c r="O136" s="96">
        <f>VLOOKUP($K136,dbsad1!$A$2:$AE$677,13,FALSE)</f>
        <v>4281</v>
      </c>
      <c r="P136" s="96">
        <f>VLOOKUP($K136,dcsad1!$A$2:$AE$677,13,FALSE)</f>
        <v>4270</v>
      </c>
      <c r="Q136" s="97">
        <f t="shared" si="29"/>
        <v>-11</v>
      </c>
      <c r="R136" s="98" t="str">
        <f t="shared" si="30"/>
        <v>SEL. TAFPU DECREASE</v>
      </c>
      <c r="S136" s="88"/>
      <c r="T136" s="93" t="s">
        <v>265</v>
      </c>
      <c r="U136" s="94" t="s">
        <v>266</v>
      </c>
      <c r="V136" s="94">
        <v>1</v>
      </c>
      <c r="W136" s="95">
        <v>0</v>
      </c>
      <c r="X136" s="99">
        <f>VLOOKUP($T136,dbsad1!$A$2:$AE$677,22,FALSE)</f>
        <v>6273.35</v>
      </c>
      <c r="Y136" s="99">
        <f>VLOOKUP($T136,dcsad1!$A$2:$AE$677,22,FALSE)</f>
        <v>6277.7</v>
      </c>
      <c r="Z136" s="100">
        <f t="shared" si="31"/>
        <v>4.3499999999994543</v>
      </c>
      <c r="AA136" s="98" t="str">
        <f t="shared" si="32"/>
        <v>SEL. FA/PUPIL INCREASE</v>
      </c>
      <c r="AB136" s="88"/>
      <c r="AC136" s="93" t="s">
        <v>265</v>
      </c>
      <c r="AD136" s="94" t="s">
        <v>266</v>
      </c>
      <c r="AE136" s="94">
        <v>1</v>
      </c>
      <c r="AF136" s="95">
        <v>0</v>
      </c>
      <c r="AG136" s="165">
        <f>VLOOKUP($AC136,dbsad1!$A$2:$AE$677,24,FALSE)</f>
        <v>23166737</v>
      </c>
      <c r="AH136" s="165">
        <f>VLOOKUP($AC136,dcsad1!$A$2:$AE$677,24,FALSE)</f>
        <v>23166737</v>
      </c>
      <c r="AI136" s="166">
        <f t="shared" si="33"/>
        <v>0</v>
      </c>
      <c r="AJ136" s="98" t="str">
        <f t="shared" si="27"/>
        <v>NO CHANGE IN FAB</v>
      </c>
      <c r="AK136" s="88"/>
      <c r="AL136" s="93" t="s">
        <v>265</v>
      </c>
      <c r="AM136" s="94" t="s">
        <v>266</v>
      </c>
      <c r="AN136" s="94">
        <v>1</v>
      </c>
      <c r="AO136" s="95">
        <v>0</v>
      </c>
      <c r="AP136" s="175">
        <f>VLOOKUP($AL136,dbsaa1!$A$2:$AE$677,5,FALSE)</f>
        <v>26856212</v>
      </c>
      <c r="AQ136" s="176">
        <f>VLOOKUP($AL136,dbsad1!$A$2:$AE$677,23,FALSE)</f>
        <v>26856212</v>
      </c>
      <c r="AR136" s="101" t="str">
        <f t="shared" si="34"/>
        <v>ON FORMULA</v>
      </c>
      <c r="AS136" s="175">
        <f>VLOOKUP($AL136,dcsaa1!$A$2:$AE$677,5,FALSE)</f>
        <v>26805779</v>
      </c>
      <c r="AT136" s="176">
        <f>VLOOKUP($AL136,dcsad1!$A$2:$AE$677,23,FALSE)</f>
        <v>26805779</v>
      </c>
      <c r="AU136" s="101" t="str">
        <f t="shared" si="35"/>
        <v>ON FORMULA</v>
      </c>
      <c r="AV136" s="102" t="b">
        <f t="shared" si="36"/>
        <v>1</v>
      </c>
      <c r="AW136" s="176">
        <f t="shared" si="37"/>
        <v>-50432</v>
      </c>
      <c r="AX136" s="184">
        <f t="shared" si="38"/>
        <v>-1</v>
      </c>
      <c r="AY136" s="29"/>
    </row>
    <row r="137" spans="1:51" ht="25" x14ac:dyDescent="0.25">
      <c r="A137" s="29"/>
      <c r="B137" s="93" t="s">
        <v>267</v>
      </c>
      <c r="C137" s="94" t="s">
        <v>268</v>
      </c>
      <c r="D137" s="94">
        <v>1</v>
      </c>
      <c r="E137" s="95">
        <v>0</v>
      </c>
      <c r="F137" s="165">
        <f>VLOOKUP($B137,dbsaa1!$A$2:$AA$675,5,FALSE)</f>
        <v>7901789</v>
      </c>
      <c r="G137" s="165">
        <f>VLOOKUP($B137,dcsaa1!$A$2:$AA$675,5,FALSE)</f>
        <v>7901789</v>
      </c>
      <c r="H137" s="166">
        <f t="shared" si="28"/>
        <v>0</v>
      </c>
      <c r="I137" s="98" t="str">
        <f t="shared" si="26"/>
        <v>NO CHANGE IN FA</v>
      </c>
      <c r="J137" s="88"/>
      <c r="K137" s="93" t="s">
        <v>267</v>
      </c>
      <c r="L137" s="94" t="s">
        <v>268</v>
      </c>
      <c r="M137" s="94">
        <v>1</v>
      </c>
      <c r="N137" s="95">
        <v>0</v>
      </c>
      <c r="O137" s="96">
        <f>VLOOKUP($K137,dbsad1!$A$2:$AE$677,13,FALSE)</f>
        <v>2056</v>
      </c>
      <c r="P137" s="96">
        <f>VLOOKUP($K137,dcsad1!$A$2:$AE$677,13,FALSE)</f>
        <v>2057</v>
      </c>
      <c r="Q137" s="97">
        <f t="shared" si="29"/>
        <v>1</v>
      </c>
      <c r="R137" s="98" t="str">
        <f t="shared" si="30"/>
        <v>SEL. TAFPU INCREASE</v>
      </c>
      <c r="S137" s="88"/>
      <c r="T137" s="93" t="s">
        <v>267</v>
      </c>
      <c r="U137" s="94" t="s">
        <v>268</v>
      </c>
      <c r="V137" s="94">
        <v>1</v>
      </c>
      <c r="W137" s="95">
        <v>0</v>
      </c>
      <c r="X137" s="99">
        <f>VLOOKUP($T137,dbsad1!$A$2:$AE$677,22,FALSE)</f>
        <v>3329.19</v>
      </c>
      <c r="Y137" s="99">
        <f>VLOOKUP($T137,dcsad1!$A$2:$AE$677,22,FALSE)</f>
        <v>3329.19</v>
      </c>
      <c r="Z137" s="100">
        <f t="shared" si="31"/>
        <v>0</v>
      </c>
      <c r="AA137" s="98" t="str">
        <f t="shared" si="32"/>
        <v>NO CHANGE IN SEL. FA/PUPIL</v>
      </c>
      <c r="AB137" s="88"/>
      <c r="AC137" s="93" t="s">
        <v>267</v>
      </c>
      <c r="AD137" s="94" t="s">
        <v>268</v>
      </c>
      <c r="AE137" s="94">
        <v>1</v>
      </c>
      <c r="AF137" s="95">
        <v>0</v>
      </c>
      <c r="AG137" s="165">
        <f>VLOOKUP($AC137,dbsad1!$A$2:$AE$677,24,FALSE)</f>
        <v>7746852</v>
      </c>
      <c r="AH137" s="165">
        <f>VLOOKUP($AC137,dcsad1!$A$2:$AE$677,24,FALSE)</f>
        <v>7746852</v>
      </c>
      <c r="AI137" s="166">
        <f t="shared" si="33"/>
        <v>0</v>
      </c>
      <c r="AJ137" s="98" t="str">
        <f t="shared" si="27"/>
        <v>NO CHANGE IN FAB</v>
      </c>
      <c r="AK137" s="88"/>
      <c r="AL137" s="93" t="s">
        <v>267</v>
      </c>
      <c r="AM137" s="94" t="s">
        <v>268</v>
      </c>
      <c r="AN137" s="94">
        <v>1</v>
      </c>
      <c r="AO137" s="95">
        <v>0</v>
      </c>
      <c r="AP137" s="175">
        <f>VLOOKUP($AL137,dbsaa1!$A$2:$AE$677,5,FALSE)</f>
        <v>7901789</v>
      </c>
      <c r="AQ137" s="176">
        <f>VLOOKUP($AL137,dbsad1!$A$2:$AE$677,23,FALSE)</f>
        <v>6844815</v>
      </c>
      <c r="AR137" s="101" t="str">
        <f t="shared" si="34"/>
        <v>HOLD HARMLESS</v>
      </c>
      <c r="AS137" s="175">
        <f>VLOOKUP($AL137,dcsaa1!$A$2:$AE$677,5,FALSE)</f>
        <v>7901789</v>
      </c>
      <c r="AT137" s="176">
        <f>VLOOKUP($AL137,dcsad1!$A$2:$AE$677,23,FALSE)</f>
        <v>6848144</v>
      </c>
      <c r="AU137" s="101" t="str">
        <f t="shared" si="35"/>
        <v>HOLD HARMLESS</v>
      </c>
      <c r="AV137" s="102" t="b">
        <f t="shared" si="36"/>
        <v>1</v>
      </c>
      <c r="AW137" s="176">
        <f t="shared" si="37"/>
        <v>0</v>
      </c>
      <c r="AX137" s="184">
        <f t="shared" si="38"/>
        <v>0</v>
      </c>
      <c r="AY137" s="29"/>
    </row>
    <row r="138" spans="1:51" x14ac:dyDescent="0.25">
      <c r="A138" s="29"/>
      <c r="B138" s="93" t="s">
        <v>269</v>
      </c>
      <c r="C138" s="94" t="s">
        <v>270</v>
      </c>
      <c r="D138" s="94">
        <v>1</v>
      </c>
      <c r="E138" s="95">
        <v>1</v>
      </c>
      <c r="F138" s="165">
        <f>VLOOKUP($B138,dbsaa1!$A$2:$AA$675,5,FALSE)</f>
        <v>744133969</v>
      </c>
      <c r="G138" s="165">
        <f>VLOOKUP($B138,dcsaa1!$A$2:$AA$675,5,FALSE)</f>
        <v>744692266</v>
      </c>
      <c r="H138" s="166">
        <f t="shared" si="28"/>
        <v>558297</v>
      </c>
      <c r="I138" s="98" t="str">
        <f t="shared" si="26"/>
        <v>FA INCREASE</v>
      </c>
      <c r="J138" s="88"/>
      <c r="K138" s="93" t="s">
        <v>269</v>
      </c>
      <c r="L138" s="94" t="s">
        <v>270</v>
      </c>
      <c r="M138" s="94">
        <v>1</v>
      </c>
      <c r="N138" s="95">
        <v>1</v>
      </c>
      <c r="O138" s="96">
        <f>VLOOKUP($K138,dbsad1!$A$2:$AE$677,13,FALSE)</f>
        <v>47997</v>
      </c>
      <c r="P138" s="96">
        <f>VLOOKUP($K138,dcsad1!$A$2:$AE$677,13,FALSE)</f>
        <v>48007</v>
      </c>
      <c r="Q138" s="97">
        <f t="shared" si="29"/>
        <v>10</v>
      </c>
      <c r="R138" s="98" t="str">
        <f t="shared" si="30"/>
        <v>SEL. TAFPU INCREASE</v>
      </c>
      <c r="S138" s="88"/>
      <c r="T138" s="93" t="s">
        <v>269</v>
      </c>
      <c r="U138" s="94" t="s">
        <v>270</v>
      </c>
      <c r="V138" s="94">
        <v>1</v>
      </c>
      <c r="W138" s="95">
        <v>1</v>
      </c>
      <c r="X138" s="99">
        <f>VLOOKUP($T138,dbsad1!$A$2:$AE$677,22,FALSE)</f>
        <v>15503.76</v>
      </c>
      <c r="Y138" s="99">
        <f>VLOOKUP($T138,dcsad1!$A$2:$AE$677,22,FALSE)</f>
        <v>15512.16</v>
      </c>
      <c r="Z138" s="100">
        <f t="shared" si="31"/>
        <v>8.3999999999996362</v>
      </c>
      <c r="AA138" s="98" t="str">
        <f t="shared" si="32"/>
        <v>SEL. FA/PUPIL INCREASE</v>
      </c>
      <c r="AB138" s="88"/>
      <c r="AC138" s="93" t="s">
        <v>269</v>
      </c>
      <c r="AD138" s="94" t="s">
        <v>270</v>
      </c>
      <c r="AE138" s="94">
        <v>1</v>
      </c>
      <c r="AF138" s="95">
        <v>1</v>
      </c>
      <c r="AG138" s="165">
        <f>VLOOKUP($AC138,dbsad1!$A$2:$AE$677,24,FALSE)</f>
        <v>709531712</v>
      </c>
      <c r="AH138" s="165">
        <f>VLOOKUP($AC138,dcsad1!$A$2:$AE$677,24,FALSE)</f>
        <v>709531712</v>
      </c>
      <c r="AI138" s="166">
        <f t="shared" si="33"/>
        <v>0</v>
      </c>
      <c r="AJ138" s="98" t="str">
        <f t="shared" si="27"/>
        <v>NO CHANGE IN FAB</v>
      </c>
      <c r="AK138" s="88"/>
      <c r="AL138" s="93" t="s">
        <v>269</v>
      </c>
      <c r="AM138" s="94" t="s">
        <v>270</v>
      </c>
      <c r="AN138" s="94">
        <v>1</v>
      </c>
      <c r="AO138" s="95">
        <v>1</v>
      </c>
      <c r="AP138" s="175">
        <f>VLOOKUP($AL138,dbsaa1!$A$2:$AE$677,5,FALSE)</f>
        <v>744133969</v>
      </c>
      <c r="AQ138" s="176">
        <f>VLOOKUP($AL138,dbsad1!$A$2:$AE$677,23,FALSE)</f>
        <v>744133969</v>
      </c>
      <c r="AR138" s="101" t="str">
        <f t="shared" si="34"/>
        <v>ON FORMULA</v>
      </c>
      <c r="AS138" s="175">
        <f>VLOOKUP($AL138,dcsaa1!$A$2:$AE$677,5,FALSE)</f>
        <v>744692266</v>
      </c>
      <c r="AT138" s="176">
        <f>VLOOKUP($AL138,dcsad1!$A$2:$AE$677,23,FALSE)</f>
        <v>744692266</v>
      </c>
      <c r="AU138" s="101" t="str">
        <f t="shared" si="35"/>
        <v>ON FORMULA</v>
      </c>
      <c r="AV138" s="102" t="b">
        <f t="shared" si="36"/>
        <v>1</v>
      </c>
      <c r="AW138" s="176">
        <f t="shared" si="37"/>
        <v>558296</v>
      </c>
      <c r="AX138" s="184">
        <f t="shared" si="38"/>
        <v>1</v>
      </c>
      <c r="AY138" s="29"/>
    </row>
    <row r="139" spans="1:51" x14ac:dyDescent="0.25">
      <c r="A139" s="29"/>
      <c r="B139" s="93" t="s">
        <v>271</v>
      </c>
      <c r="C139" s="94" t="s">
        <v>272</v>
      </c>
      <c r="D139" s="94">
        <v>1</v>
      </c>
      <c r="E139" s="95">
        <v>0</v>
      </c>
      <c r="F139" s="165">
        <f>VLOOKUP($B139,dbsaa1!$A$2:$AA$675,5,FALSE)</f>
        <v>25637434</v>
      </c>
      <c r="G139" s="165">
        <f>VLOOKUP($B139,dcsaa1!$A$2:$AA$675,5,FALSE)</f>
        <v>25590484</v>
      </c>
      <c r="H139" s="166">
        <f t="shared" si="28"/>
        <v>-46950</v>
      </c>
      <c r="I139" s="98" t="str">
        <f t="shared" si="26"/>
        <v>FA DECREASE</v>
      </c>
      <c r="J139" s="88"/>
      <c r="K139" s="93" t="s">
        <v>271</v>
      </c>
      <c r="L139" s="94" t="s">
        <v>272</v>
      </c>
      <c r="M139" s="94">
        <v>1</v>
      </c>
      <c r="N139" s="95">
        <v>0</v>
      </c>
      <c r="O139" s="96">
        <f>VLOOKUP($K139,dbsad1!$A$2:$AE$677,13,FALSE)</f>
        <v>2884</v>
      </c>
      <c r="P139" s="96">
        <f>VLOOKUP($K139,dcsad1!$A$2:$AE$677,13,FALSE)</f>
        <v>2877</v>
      </c>
      <c r="Q139" s="97">
        <f t="shared" si="29"/>
        <v>-7</v>
      </c>
      <c r="R139" s="98" t="str">
        <f t="shared" si="30"/>
        <v>SEL. TAFPU DECREASE</v>
      </c>
      <c r="S139" s="88"/>
      <c r="T139" s="93" t="s">
        <v>271</v>
      </c>
      <c r="U139" s="94" t="s">
        <v>272</v>
      </c>
      <c r="V139" s="94">
        <v>1</v>
      </c>
      <c r="W139" s="95">
        <v>0</v>
      </c>
      <c r="X139" s="99">
        <f>VLOOKUP($T139,dbsad1!$A$2:$AE$677,22,FALSE)</f>
        <v>8889.5400000000009</v>
      </c>
      <c r="Y139" s="99">
        <f>VLOOKUP($T139,dcsad1!$A$2:$AE$677,22,FALSE)</f>
        <v>8894.85</v>
      </c>
      <c r="Z139" s="100">
        <f t="shared" si="31"/>
        <v>5.3099999999994907</v>
      </c>
      <c r="AA139" s="98" t="str">
        <f t="shared" si="32"/>
        <v>SEL. FA/PUPIL INCREASE</v>
      </c>
      <c r="AB139" s="88"/>
      <c r="AC139" s="93" t="s">
        <v>271</v>
      </c>
      <c r="AD139" s="94" t="s">
        <v>272</v>
      </c>
      <c r="AE139" s="94">
        <v>1</v>
      </c>
      <c r="AF139" s="95">
        <v>0</v>
      </c>
      <c r="AG139" s="165">
        <f>VLOOKUP($AC139,dbsad1!$A$2:$AE$677,24,FALSE)</f>
        <v>22578868</v>
      </c>
      <c r="AH139" s="165">
        <f>VLOOKUP($AC139,dcsad1!$A$2:$AE$677,24,FALSE)</f>
        <v>22578868</v>
      </c>
      <c r="AI139" s="166">
        <f t="shared" si="33"/>
        <v>0</v>
      </c>
      <c r="AJ139" s="98" t="str">
        <f t="shared" si="27"/>
        <v>NO CHANGE IN FAB</v>
      </c>
      <c r="AK139" s="88"/>
      <c r="AL139" s="93" t="s">
        <v>271</v>
      </c>
      <c r="AM139" s="94" t="s">
        <v>272</v>
      </c>
      <c r="AN139" s="94">
        <v>1</v>
      </c>
      <c r="AO139" s="95">
        <v>0</v>
      </c>
      <c r="AP139" s="175">
        <f>VLOOKUP($AL139,dbsaa1!$A$2:$AE$677,5,FALSE)</f>
        <v>25637434</v>
      </c>
      <c r="AQ139" s="176">
        <f>VLOOKUP($AL139,dbsad1!$A$2:$AE$677,23,FALSE)</f>
        <v>25637434</v>
      </c>
      <c r="AR139" s="101" t="str">
        <f t="shared" si="34"/>
        <v>ON FORMULA</v>
      </c>
      <c r="AS139" s="175">
        <f>VLOOKUP($AL139,dcsaa1!$A$2:$AE$677,5,FALSE)</f>
        <v>25590484</v>
      </c>
      <c r="AT139" s="176">
        <f>VLOOKUP($AL139,dcsad1!$A$2:$AE$677,23,FALSE)</f>
        <v>25590484</v>
      </c>
      <c r="AU139" s="101" t="str">
        <f t="shared" si="35"/>
        <v>ON FORMULA</v>
      </c>
      <c r="AV139" s="102" t="b">
        <f t="shared" si="36"/>
        <v>1</v>
      </c>
      <c r="AW139" s="176">
        <f t="shared" si="37"/>
        <v>-46950</v>
      </c>
      <c r="AX139" s="184">
        <f t="shared" si="38"/>
        <v>0</v>
      </c>
      <c r="AY139" s="29"/>
    </row>
    <row r="140" spans="1:51" x14ac:dyDescent="0.25">
      <c r="A140" s="29"/>
      <c r="B140" s="93" t="s">
        <v>273</v>
      </c>
      <c r="C140" s="94" t="s">
        <v>274</v>
      </c>
      <c r="D140" s="94">
        <v>1</v>
      </c>
      <c r="E140" s="95">
        <v>0</v>
      </c>
      <c r="F140" s="165">
        <f>VLOOKUP($B140,dbsaa1!$A$2:$AA$675,5,FALSE)</f>
        <v>23232661</v>
      </c>
      <c r="G140" s="165">
        <f>VLOOKUP($B140,dcsaa1!$A$2:$AA$675,5,FALSE)</f>
        <v>23221873</v>
      </c>
      <c r="H140" s="166">
        <f t="shared" si="28"/>
        <v>-10788</v>
      </c>
      <c r="I140" s="98" t="str">
        <f t="shared" si="26"/>
        <v>FA DECREASE</v>
      </c>
      <c r="J140" s="88"/>
      <c r="K140" s="93" t="s">
        <v>273</v>
      </c>
      <c r="L140" s="94" t="s">
        <v>274</v>
      </c>
      <c r="M140" s="94">
        <v>1</v>
      </c>
      <c r="N140" s="95">
        <v>0</v>
      </c>
      <c r="O140" s="96">
        <f>VLOOKUP($K140,dbsad1!$A$2:$AE$677,13,FALSE)</f>
        <v>2702</v>
      </c>
      <c r="P140" s="96">
        <f>VLOOKUP($K140,dcsad1!$A$2:$AE$677,13,FALSE)</f>
        <v>2699</v>
      </c>
      <c r="Q140" s="97">
        <f t="shared" si="29"/>
        <v>-3</v>
      </c>
      <c r="R140" s="98" t="str">
        <f t="shared" si="30"/>
        <v>SEL. TAFPU DECREASE</v>
      </c>
      <c r="S140" s="88"/>
      <c r="T140" s="93" t="s">
        <v>273</v>
      </c>
      <c r="U140" s="94" t="s">
        <v>274</v>
      </c>
      <c r="V140" s="94">
        <v>1</v>
      </c>
      <c r="W140" s="95">
        <v>0</v>
      </c>
      <c r="X140" s="99">
        <f>VLOOKUP($T140,dbsad1!$A$2:$AE$677,22,FALSE)</f>
        <v>8598.32</v>
      </c>
      <c r="Y140" s="99">
        <f>VLOOKUP($T140,dcsad1!$A$2:$AE$677,22,FALSE)</f>
        <v>8603.8799999999992</v>
      </c>
      <c r="Z140" s="100">
        <f t="shared" si="31"/>
        <v>5.5599999999994907</v>
      </c>
      <c r="AA140" s="98" t="str">
        <f t="shared" si="32"/>
        <v>SEL. FA/PUPIL INCREASE</v>
      </c>
      <c r="AB140" s="88"/>
      <c r="AC140" s="93" t="s">
        <v>273</v>
      </c>
      <c r="AD140" s="94" t="s">
        <v>274</v>
      </c>
      <c r="AE140" s="94">
        <v>1</v>
      </c>
      <c r="AF140" s="95">
        <v>0</v>
      </c>
      <c r="AG140" s="165">
        <f>VLOOKUP($AC140,dbsad1!$A$2:$AE$677,24,FALSE)</f>
        <v>20934833</v>
      </c>
      <c r="AH140" s="165">
        <f>VLOOKUP($AC140,dcsad1!$A$2:$AE$677,24,FALSE)</f>
        <v>20934833</v>
      </c>
      <c r="AI140" s="166">
        <f t="shared" si="33"/>
        <v>0</v>
      </c>
      <c r="AJ140" s="98" t="str">
        <f t="shared" si="27"/>
        <v>NO CHANGE IN FAB</v>
      </c>
      <c r="AK140" s="88"/>
      <c r="AL140" s="93" t="s">
        <v>273</v>
      </c>
      <c r="AM140" s="94" t="s">
        <v>274</v>
      </c>
      <c r="AN140" s="94">
        <v>1</v>
      </c>
      <c r="AO140" s="95">
        <v>0</v>
      </c>
      <c r="AP140" s="175">
        <f>VLOOKUP($AL140,dbsaa1!$A$2:$AE$677,5,FALSE)</f>
        <v>23232661</v>
      </c>
      <c r="AQ140" s="176">
        <f>VLOOKUP($AL140,dbsad1!$A$2:$AE$677,23,FALSE)</f>
        <v>23232661</v>
      </c>
      <c r="AR140" s="101" t="str">
        <f t="shared" si="34"/>
        <v>ON FORMULA</v>
      </c>
      <c r="AS140" s="175">
        <f>VLOOKUP($AL140,dcsaa1!$A$2:$AE$677,5,FALSE)</f>
        <v>23221873</v>
      </c>
      <c r="AT140" s="176">
        <f>VLOOKUP($AL140,dcsad1!$A$2:$AE$677,23,FALSE)</f>
        <v>23221873</v>
      </c>
      <c r="AU140" s="101" t="str">
        <f t="shared" si="35"/>
        <v>ON FORMULA</v>
      </c>
      <c r="AV140" s="102" t="b">
        <f t="shared" si="36"/>
        <v>1</v>
      </c>
      <c r="AW140" s="176">
        <f t="shared" si="37"/>
        <v>-10789</v>
      </c>
      <c r="AX140" s="184">
        <f t="shared" si="38"/>
        <v>1</v>
      </c>
      <c r="AY140" s="29"/>
    </row>
    <row r="141" spans="1:51" x14ac:dyDescent="0.25">
      <c r="A141" s="29"/>
      <c r="B141" s="93" t="s">
        <v>275</v>
      </c>
      <c r="C141" s="94" t="s">
        <v>276</v>
      </c>
      <c r="D141" s="94">
        <v>1</v>
      </c>
      <c r="E141" s="95">
        <v>0</v>
      </c>
      <c r="F141" s="165">
        <f>VLOOKUP($B141,dbsaa1!$A$2:$AA$675,5,FALSE)</f>
        <v>16037967</v>
      </c>
      <c r="G141" s="165">
        <f>VLOOKUP($B141,dcsaa1!$A$2:$AA$675,5,FALSE)</f>
        <v>15901888</v>
      </c>
      <c r="H141" s="166">
        <f t="shared" si="28"/>
        <v>-136079</v>
      </c>
      <c r="I141" s="98" t="str">
        <f t="shared" si="26"/>
        <v>FA DECREASE</v>
      </c>
      <c r="J141" s="88"/>
      <c r="K141" s="93" t="s">
        <v>275</v>
      </c>
      <c r="L141" s="94" t="s">
        <v>276</v>
      </c>
      <c r="M141" s="94">
        <v>1</v>
      </c>
      <c r="N141" s="95">
        <v>0</v>
      </c>
      <c r="O141" s="96">
        <f>VLOOKUP($K141,dbsad1!$A$2:$AE$677,13,FALSE)</f>
        <v>1650</v>
      </c>
      <c r="P141" s="96">
        <f>VLOOKUP($K141,dcsad1!$A$2:$AE$677,13,FALSE)</f>
        <v>1636</v>
      </c>
      <c r="Q141" s="97">
        <f t="shared" si="29"/>
        <v>-14</v>
      </c>
      <c r="R141" s="98" t="str">
        <f t="shared" si="30"/>
        <v>SEL. TAFPU DECREASE</v>
      </c>
      <c r="S141" s="88"/>
      <c r="T141" s="93" t="s">
        <v>275</v>
      </c>
      <c r="U141" s="94" t="s">
        <v>276</v>
      </c>
      <c r="V141" s="94">
        <v>1</v>
      </c>
      <c r="W141" s="95">
        <v>0</v>
      </c>
      <c r="X141" s="99">
        <f>VLOOKUP($T141,dbsad1!$A$2:$AE$677,22,FALSE)</f>
        <v>9719.98</v>
      </c>
      <c r="Y141" s="99">
        <f>VLOOKUP($T141,dcsad1!$A$2:$AE$677,22,FALSE)</f>
        <v>9719.98</v>
      </c>
      <c r="Z141" s="100">
        <f t="shared" si="31"/>
        <v>0</v>
      </c>
      <c r="AA141" s="98" t="str">
        <f t="shared" si="32"/>
        <v>NO CHANGE IN SEL. FA/PUPIL</v>
      </c>
      <c r="AB141" s="88"/>
      <c r="AC141" s="93" t="s">
        <v>275</v>
      </c>
      <c r="AD141" s="94" t="s">
        <v>276</v>
      </c>
      <c r="AE141" s="94">
        <v>1</v>
      </c>
      <c r="AF141" s="95">
        <v>0</v>
      </c>
      <c r="AG141" s="165">
        <f>VLOOKUP($AC141,dbsad1!$A$2:$AE$677,24,FALSE)</f>
        <v>15006240</v>
      </c>
      <c r="AH141" s="165">
        <f>VLOOKUP($AC141,dcsad1!$A$2:$AE$677,24,FALSE)</f>
        <v>15006240</v>
      </c>
      <c r="AI141" s="166">
        <f t="shared" si="33"/>
        <v>0</v>
      </c>
      <c r="AJ141" s="98" t="str">
        <f t="shared" si="27"/>
        <v>NO CHANGE IN FAB</v>
      </c>
      <c r="AK141" s="88"/>
      <c r="AL141" s="93" t="s">
        <v>275</v>
      </c>
      <c r="AM141" s="94" t="s">
        <v>276</v>
      </c>
      <c r="AN141" s="94">
        <v>1</v>
      </c>
      <c r="AO141" s="95">
        <v>0</v>
      </c>
      <c r="AP141" s="175">
        <f>VLOOKUP($AL141,dbsaa1!$A$2:$AE$677,5,FALSE)</f>
        <v>16037967</v>
      </c>
      <c r="AQ141" s="176">
        <f>VLOOKUP($AL141,dbsad1!$A$2:$AE$677,23,FALSE)</f>
        <v>16037967</v>
      </c>
      <c r="AR141" s="101" t="str">
        <f t="shared" si="34"/>
        <v>ON FORMULA</v>
      </c>
      <c r="AS141" s="175">
        <f>VLOOKUP($AL141,dcsaa1!$A$2:$AE$677,5,FALSE)</f>
        <v>15901888</v>
      </c>
      <c r="AT141" s="176">
        <f>VLOOKUP($AL141,dcsad1!$A$2:$AE$677,23,FALSE)</f>
        <v>15901888</v>
      </c>
      <c r="AU141" s="101" t="str">
        <f t="shared" si="35"/>
        <v>ON FORMULA</v>
      </c>
      <c r="AV141" s="102" t="b">
        <f t="shared" si="36"/>
        <v>1</v>
      </c>
      <c r="AW141" s="176">
        <f t="shared" si="37"/>
        <v>-136080</v>
      </c>
      <c r="AX141" s="184">
        <f t="shared" si="38"/>
        <v>1</v>
      </c>
      <c r="AY141" s="29"/>
    </row>
    <row r="142" spans="1:51" x14ac:dyDescent="0.25">
      <c r="A142" s="29"/>
      <c r="B142" s="93" t="s">
        <v>277</v>
      </c>
      <c r="C142" s="94" t="s">
        <v>278</v>
      </c>
      <c r="D142" s="94">
        <v>1</v>
      </c>
      <c r="E142" s="95">
        <v>0</v>
      </c>
      <c r="F142" s="165">
        <f>VLOOKUP($B142,dbsaa1!$A$2:$AA$675,5,FALSE)</f>
        <v>17389611</v>
      </c>
      <c r="G142" s="165">
        <f>VLOOKUP($B142,dcsaa1!$A$2:$AA$675,5,FALSE)</f>
        <v>17389611</v>
      </c>
      <c r="H142" s="166">
        <f t="shared" si="28"/>
        <v>0</v>
      </c>
      <c r="I142" s="98" t="str">
        <f t="shared" si="26"/>
        <v>NO CHANGE IN FA</v>
      </c>
      <c r="J142" s="88"/>
      <c r="K142" s="93" t="s">
        <v>277</v>
      </c>
      <c r="L142" s="94" t="s">
        <v>278</v>
      </c>
      <c r="M142" s="94">
        <v>1</v>
      </c>
      <c r="N142" s="95">
        <v>0</v>
      </c>
      <c r="O142" s="96">
        <f>VLOOKUP($K142,dbsad1!$A$2:$AE$677,13,FALSE)</f>
        <v>2237</v>
      </c>
      <c r="P142" s="96">
        <f>VLOOKUP($K142,dcsad1!$A$2:$AE$677,13,FALSE)</f>
        <v>2237</v>
      </c>
      <c r="Q142" s="97">
        <f t="shared" si="29"/>
        <v>0</v>
      </c>
      <c r="R142" s="98" t="str">
        <f t="shared" si="30"/>
        <v>NO CHANGE IN SEL. TAFPU</v>
      </c>
      <c r="S142" s="88"/>
      <c r="T142" s="93" t="s">
        <v>277</v>
      </c>
      <c r="U142" s="94" t="s">
        <v>278</v>
      </c>
      <c r="V142" s="94">
        <v>1</v>
      </c>
      <c r="W142" s="95">
        <v>0</v>
      </c>
      <c r="X142" s="99">
        <f>VLOOKUP($T142,dbsad1!$A$2:$AE$677,22,FALSE)</f>
        <v>7773.63</v>
      </c>
      <c r="Y142" s="99">
        <f>VLOOKUP($T142,dcsad1!$A$2:$AE$677,22,FALSE)</f>
        <v>7773.63</v>
      </c>
      <c r="Z142" s="100">
        <f t="shared" si="31"/>
        <v>0</v>
      </c>
      <c r="AA142" s="98" t="str">
        <f t="shared" si="32"/>
        <v>NO CHANGE IN SEL. FA/PUPIL</v>
      </c>
      <c r="AB142" s="88"/>
      <c r="AC142" s="93" t="s">
        <v>277</v>
      </c>
      <c r="AD142" s="94" t="s">
        <v>278</v>
      </c>
      <c r="AE142" s="94">
        <v>1</v>
      </c>
      <c r="AF142" s="95">
        <v>0</v>
      </c>
      <c r="AG142" s="165">
        <f>VLOOKUP($AC142,dbsad1!$A$2:$AE$677,24,FALSE)</f>
        <v>16305307</v>
      </c>
      <c r="AH142" s="165">
        <f>VLOOKUP($AC142,dcsad1!$A$2:$AE$677,24,FALSE)</f>
        <v>16305307</v>
      </c>
      <c r="AI142" s="166">
        <f t="shared" si="33"/>
        <v>0</v>
      </c>
      <c r="AJ142" s="98" t="str">
        <f t="shared" si="27"/>
        <v>NO CHANGE IN FAB</v>
      </c>
      <c r="AK142" s="88"/>
      <c r="AL142" s="93" t="s">
        <v>277</v>
      </c>
      <c r="AM142" s="94" t="s">
        <v>278</v>
      </c>
      <c r="AN142" s="94">
        <v>1</v>
      </c>
      <c r="AO142" s="95">
        <v>0</v>
      </c>
      <c r="AP142" s="175">
        <f>VLOOKUP($AL142,dbsaa1!$A$2:$AE$677,5,FALSE)</f>
        <v>17389611</v>
      </c>
      <c r="AQ142" s="176">
        <f>VLOOKUP($AL142,dbsad1!$A$2:$AE$677,23,FALSE)</f>
        <v>17389611</v>
      </c>
      <c r="AR142" s="101" t="str">
        <f t="shared" si="34"/>
        <v>ON FORMULA</v>
      </c>
      <c r="AS142" s="175">
        <f>VLOOKUP($AL142,dcsaa1!$A$2:$AE$677,5,FALSE)</f>
        <v>17389611</v>
      </c>
      <c r="AT142" s="176">
        <f>VLOOKUP($AL142,dcsad1!$A$2:$AE$677,23,FALSE)</f>
        <v>17389611</v>
      </c>
      <c r="AU142" s="101" t="str">
        <f t="shared" si="35"/>
        <v>ON FORMULA</v>
      </c>
      <c r="AV142" s="102" t="b">
        <f t="shared" si="36"/>
        <v>1</v>
      </c>
      <c r="AW142" s="176">
        <f t="shared" si="37"/>
        <v>0</v>
      </c>
      <c r="AX142" s="184">
        <f t="shared" si="38"/>
        <v>0</v>
      </c>
      <c r="AY142" s="29"/>
    </row>
    <row r="143" spans="1:51" x14ac:dyDescent="0.25">
      <c r="A143" s="29"/>
      <c r="B143" s="93" t="s">
        <v>279</v>
      </c>
      <c r="C143" s="94" t="s">
        <v>280</v>
      </c>
      <c r="D143" s="94">
        <v>1</v>
      </c>
      <c r="E143" s="95">
        <v>0</v>
      </c>
      <c r="F143" s="165">
        <f>VLOOKUP($B143,dbsaa1!$A$2:$AA$675,5,FALSE)</f>
        <v>15046121</v>
      </c>
      <c r="G143" s="165">
        <f>VLOOKUP($B143,dcsaa1!$A$2:$AA$675,5,FALSE)</f>
        <v>15149241</v>
      </c>
      <c r="H143" s="166">
        <f t="shared" si="28"/>
        <v>103120</v>
      </c>
      <c r="I143" s="98" t="str">
        <f t="shared" si="26"/>
        <v>FA INCREASE</v>
      </c>
      <c r="J143" s="88"/>
      <c r="K143" s="93" t="s">
        <v>279</v>
      </c>
      <c r="L143" s="94" t="s">
        <v>280</v>
      </c>
      <c r="M143" s="94">
        <v>1</v>
      </c>
      <c r="N143" s="95">
        <v>0</v>
      </c>
      <c r="O143" s="96">
        <f>VLOOKUP($K143,dbsad1!$A$2:$AE$677,13,FALSE)</f>
        <v>1605</v>
      </c>
      <c r="P143" s="96">
        <f>VLOOKUP($K143,dcsad1!$A$2:$AE$677,13,FALSE)</f>
        <v>1616</v>
      </c>
      <c r="Q143" s="97">
        <f t="shared" si="29"/>
        <v>11</v>
      </c>
      <c r="R143" s="98" t="str">
        <f t="shared" si="30"/>
        <v>SEL. TAFPU INCREASE</v>
      </c>
      <c r="S143" s="88"/>
      <c r="T143" s="93" t="s">
        <v>279</v>
      </c>
      <c r="U143" s="94" t="s">
        <v>280</v>
      </c>
      <c r="V143" s="94">
        <v>1</v>
      </c>
      <c r="W143" s="95">
        <v>0</v>
      </c>
      <c r="X143" s="99">
        <f>VLOOKUP($T143,dbsad1!$A$2:$AE$677,22,FALSE)</f>
        <v>9374.5300000000007</v>
      </c>
      <c r="Y143" s="99">
        <f>VLOOKUP($T143,dcsad1!$A$2:$AE$677,22,FALSE)</f>
        <v>9374.5300000000007</v>
      </c>
      <c r="Z143" s="100">
        <f t="shared" si="31"/>
        <v>0</v>
      </c>
      <c r="AA143" s="98" t="str">
        <f t="shared" si="32"/>
        <v>NO CHANGE IN SEL. FA/PUPIL</v>
      </c>
      <c r="AB143" s="88"/>
      <c r="AC143" s="93" t="s">
        <v>279</v>
      </c>
      <c r="AD143" s="94" t="s">
        <v>280</v>
      </c>
      <c r="AE143" s="94">
        <v>1</v>
      </c>
      <c r="AF143" s="95">
        <v>0</v>
      </c>
      <c r="AG143" s="165">
        <f>VLOOKUP($AC143,dbsad1!$A$2:$AE$677,24,FALSE)</f>
        <v>14366406</v>
      </c>
      <c r="AH143" s="165">
        <f>VLOOKUP($AC143,dcsad1!$A$2:$AE$677,24,FALSE)</f>
        <v>14366406</v>
      </c>
      <c r="AI143" s="166">
        <f t="shared" si="33"/>
        <v>0</v>
      </c>
      <c r="AJ143" s="98" t="str">
        <f t="shared" si="27"/>
        <v>NO CHANGE IN FAB</v>
      </c>
      <c r="AK143" s="88"/>
      <c r="AL143" s="93" t="s">
        <v>279</v>
      </c>
      <c r="AM143" s="94" t="s">
        <v>280</v>
      </c>
      <c r="AN143" s="94">
        <v>1</v>
      </c>
      <c r="AO143" s="95">
        <v>0</v>
      </c>
      <c r="AP143" s="175">
        <f>VLOOKUP($AL143,dbsaa1!$A$2:$AE$677,5,FALSE)</f>
        <v>15046121</v>
      </c>
      <c r="AQ143" s="176">
        <f>VLOOKUP($AL143,dbsad1!$A$2:$AE$677,23,FALSE)</f>
        <v>15046121</v>
      </c>
      <c r="AR143" s="101" t="str">
        <f t="shared" si="34"/>
        <v>ON FORMULA</v>
      </c>
      <c r="AS143" s="175">
        <f>VLOOKUP($AL143,dcsaa1!$A$2:$AE$677,5,FALSE)</f>
        <v>15149241</v>
      </c>
      <c r="AT143" s="176">
        <f>VLOOKUP($AL143,dcsad1!$A$2:$AE$677,23,FALSE)</f>
        <v>15149241</v>
      </c>
      <c r="AU143" s="101" t="str">
        <f t="shared" si="35"/>
        <v>ON FORMULA</v>
      </c>
      <c r="AV143" s="102" t="b">
        <f t="shared" si="36"/>
        <v>1</v>
      </c>
      <c r="AW143" s="176">
        <f t="shared" si="37"/>
        <v>103120</v>
      </c>
      <c r="AX143" s="184">
        <f t="shared" si="38"/>
        <v>0</v>
      </c>
      <c r="AY143" s="29"/>
    </row>
    <row r="144" spans="1:51" x14ac:dyDescent="0.25">
      <c r="A144" s="29"/>
      <c r="B144" s="93" t="s">
        <v>281</v>
      </c>
      <c r="C144" s="94" t="s">
        <v>282</v>
      </c>
      <c r="D144" s="94">
        <v>1</v>
      </c>
      <c r="E144" s="95">
        <v>0</v>
      </c>
      <c r="F144" s="165">
        <f>VLOOKUP($B144,dbsaa1!$A$2:$AA$675,5,FALSE)</f>
        <v>16726104</v>
      </c>
      <c r="G144" s="165">
        <f>VLOOKUP($B144,dcsaa1!$A$2:$AA$675,5,FALSE)</f>
        <v>16726104</v>
      </c>
      <c r="H144" s="166">
        <f t="shared" si="28"/>
        <v>0</v>
      </c>
      <c r="I144" s="98" t="str">
        <f t="shared" si="26"/>
        <v>NO CHANGE IN FA</v>
      </c>
      <c r="J144" s="88"/>
      <c r="K144" s="93" t="s">
        <v>281</v>
      </c>
      <c r="L144" s="94" t="s">
        <v>282</v>
      </c>
      <c r="M144" s="94">
        <v>1</v>
      </c>
      <c r="N144" s="95">
        <v>0</v>
      </c>
      <c r="O144" s="96">
        <f>VLOOKUP($K144,dbsad1!$A$2:$AE$677,13,FALSE)</f>
        <v>4856</v>
      </c>
      <c r="P144" s="96">
        <f>VLOOKUP($K144,dcsad1!$A$2:$AE$677,13,FALSE)</f>
        <v>4856</v>
      </c>
      <c r="Q144" s="97">
        <f t="shared" si="29"/>
        <v>0</v>
      </c>
      <c r="R144" s="98" t="str">
        <f t="shared" si="30"/>
        <v>NO CHANGE IN SEL. TAFPU</v>
      </c>
      <c r="S144" s="88"/>
      <c r="T144" s="93" t="s">
        <v>281</v>
      </c>
      <c r="U144" s="94" t="s">
        <v>282</v>
      </c>
      <c r="V144" s="94">
        <v>1</v>
      </c>
      <c r="W144" s="95">
        <v>0</v>
      </c>
      <c r="X144" s="99">
        <f>VLOOKUP($T144,dbsad1!$A$2:$AE$677,22,FALSE)</f>
        <v>3444.42</v>
      </c>
      <c r="Y144" s="99">
        <f>VLOOKUP($T144,dcsad1!$A$2:$AE$677,22,FALSE)</f>
        <v>3444.42</v>
      </c>
      <c r="Z144" s="100">
        <f t="shared" si="31"/>
        <v>0</v>
      </c>
      <c r="AA144" s="98" t="str">
        <f t="shared" si="32"/>
        <v>NO CHANGE IN SEL. FA/PUPIL</v>
      </c>
      <c r="AB144" s="88"/>
      <c r="AC144" s="93" t="s">
        <v>281</v>
      </c>
      <c r="AD144" s="94" t="s">
        <v>282</v>
      </c>
      <c r="AE144" s="94">
        <v>1</v>
      </c>
      <c r="AF144" s="95">
        <v>0</v>
      </c>
      <c r="AG144" s="165">
        <f>VLOOKUP($AC144,dbsad1!$A$2:$AE$677,24,FALSE)</f>
        <v>15969835</v>
      </c>
      <c r="AH144" s="165">
        <f>VLOOKUP($AC144,dcsad1!$A$2:$AE$677,24,FALSE)</f>
        <v>15969835</v>
      </c>
      <c r="AI144" s="166">
        <f t="shared" si="33"/>
        <v>0</v>
      </c>
      <c r="AJ144" s="98" t="str">
        <f t="shared" si="27"/>
        <v>NO CHANGE IN FAB</v>
      </c>
      <c r="AK144" s="88"/>
      <c r="AL144" s="93" t="s">
        <v>281</v>
      </c>
      <c r="AM144" s="94" t="s">
        <v>282</v>
      </c>
      <c r="AN144" s="94">
        <v>1</v>
      </c>
      <c r="AO144" s="95">
        <v>0</v>
      </c>
      <c r="AP144" s="175">
        <f>VLOOKUP($AL144,dbsaa1!$A$2:$AE$677,5,FALSE)</f>
        <v>16726104</v>
      </c>
      <c r="AQ144" s="176">
        <f>VLOOKUP($AL144,dbsad1!$A$2:$AE$677,23,FALSE)</f>
        <v>16726104</v>
      </c>
      <c r="AR144" s="101" t="str">
        <f t="shared" si="34"/>
        <v>ON FORMULA</v>
      </c>
      <c r="AS144" s="175">
        <f>VLOOKUP($AL144,dcsaa1!$A$2:$AE$677,5,FALSE)</f>
        <v>16726104</v>
      </c>
      <c r="AT144" s="176">
        <f>VLOOKUP($AL144,dcsad1!$A$2:$AE$677,23,FALSE)</f>
        <v>16726104</v>
      </c>
      <c r="AU144" s="101" t="str">
        <f t="shared" si="35"/>
        <v>ON FORMULA</v>
      </c>
      <c r="AV144" s="102" t="b">
        <f t="shared" si="36"/>
        <v>1</v>
      </c>
      <c r="AW144" s="176">
        <f t="shared" si="37"/>
        <v>0</v>
      </c>
      <c r="AX144" s="184">
        <f t="shared" si="38"/>
        <v>0</v>
      </c>
      <c r="AY144" s="29"/>
    </row>
    <row r="145" spans="1:51" ht="25" x14ac:dyDescent="0.25">
      <c r="A145" s="29"/>
      <c r="B145" s="93" t="s">
        <v>283</v>
      </c>
      <c r="C145" s="94" t="s">
        <v>284</v>
      </c>
      <c r="D145" s="94">
        <v>1</v>
      </c>
      <c r="E145" s="95">
        <v>0</v>
      </c>
      <c r="F145" s="165">
        <f>VLOOKUP($B145,dbsaa1!$A$2:$AA$675,5,FALSE)</f>
        <v>14446756</v>
      </c>
      <c r="G145" s="165">
        <f>VLOOKUP($B145,dcsaa1!$A$2:$AA$675,5,FALSE)</f>
        <v>14446756</v>
      </c>
      <c r="H145" s="166">
        <f t="shared" si="28"/>
        <v>0</v>
      </c>
      <c r="I145" s="98" t="str">
        <f t="shared" si="26"/>
        <v>NO CHANGE IN FA</v>
      </c>
      <c r="J145" s="88"/>
      <c r="K145" s="93" t="s">
        <v>283</v>
      </c>
      <c r="L145" s="94" t="s">
        <v>284</v>
      </c>
      <c r="M145" s="94">
        <v>1</v>
      </c>
      <c r="N145" s="95">
        <v>0</v>
      </c>
      <c r="O145" s="96">
        <f>VLOOKUP($K145,dbsad1!$A$2:$AE$677,13,FALSE)</f>
        <v>1830</v>
      </c>
      <c r="P145" s="96">
        <f>VLOOKUP($K145,dcsad1!$A$2:$AE$677,13,FALSE)</f>
        <v>1830</v>
      </c>
      <c r="Q145" s="97">
        <f t="shared" si="29"/>
        <v>0</v>
      </c>
      <c r="R145" s="98" t="str">
        <f t="shared" si="30"/>
        <v>NO CHANGE IN SEL. TAFPU</v>
      </c>
      <c r="S145" s="88"/>
      <c r="T145" s="93" t="s">
        <v>283</v>
      </c>
      <c r="U145" s="94" t="s">
        <v>284</v>
      </c>
      <c r="V145" s="94">
        <v>1</v>
      </c>
      <c r="W145" s="95">
        <v>0</v>
      </c>
      <c r="X145" s="99">
        <f>VLOOKUP($T145,dbsad1!$A$2:$AE$677,22,FALSE)</f>
        <v>7750.15</v>
      </c>
      <c r="Y145" s="99">
        <f>VLOOKUP($T145,dcsad1!$A$2:$AE$677,22,FALSE)</f>
        <v>7750.15</v>
      </c>
      <c r="Z145" s="100">
        <f t="shared" si="31"/>
        <v>0</v>
      </c>
      <c r="AA145" s="98" t="str">
        <f t="shared" si="32"/>
        <v>NO CHANGE IN SEL. FA/PUPIL</v>
      </c>
      <c r="AB145" s="88"/>
      <c r="AC145" s="93" t="s">
        <v>283</v>
      </c>
      <c r="AD145" s="94" t="s">
        <v>284</v>
      </c>
      <c r="AE145" s="94">
        <v>1</v>
      </c>
      <c r="AF145" s="95">
        <v>0</v>
      </c>
      <c r="AG145" s="165">
        <f>VLOOKUP($AC145,dbsad1!$A$2:$AE$677,24,FALSE)</f>
        <v>14163487</v>
      </c>
      <c r="AH145" s="165">
        <f>VLOOKUP($AC145,dcsad1!$A$2:$AE$677,24,FALSE)</f>
        <v>14163487</v>
      </c>
      <c r="AI145" s="166">
        <f t="shared" si="33"/>
        <v>0</v>
      </c>
      <c r="AJ145" s="98" t="str">
        <f t="shared" si="27"/>
        <v>NO CHANGE IN FAB</v>
      </c>
      <c r="AK145" s="88"/>
      <c r="AL145" s="93" t="s">
        <v>283</v>
      </c>
      <c r="AM145" s="94" t="s">
        <v>284</v>
      </c>
      <c r="AN145" s="94">
        <v>1</v>
      </c>
      <c r="AO145" s="95">
        <v>0</v>
      </c>
      <c r="AP145" s="175">
        <f>VLOOKUP($AL145,dbsaa1!$A$2:$AE$677,5,FALSE)</f>
        <v>14446756</v>
      </c>
      <c r="AQ145" s="176">
        <f>VLOOKUP($AL145,dbsad1!$A$2:$AE$677,23,FALSE)</f>
        <v>14182775</v>
      </c>
      <c r="AR145" s="101" t="str">
        <f t="shared" si="34"/>
        <v>HOLD HARMLESS</v>
      </c>
      <c r="AS145" s="175">
        <f>VLOOKUP($AL145,dcsaa1!$A$2:$AE$677,5,FALSE)</f>
        <v>14446756</v>
      </c>
      <c r="AT145" s="176">
        <f>VLOOKUP($AL145,dcsad1!$A$2:$AE$677,23,FALSE)</f>
        <v>14182775</v>
      </c>
      <c r="AU145" s="101" t="str">
        <f t="shared" si="35"/>
        <v>HOLD HARMLESS</v>
      </c>
      <c r="AV145" s="102" t="b">
        <f t="shared" si="36"/>
        <v>1</v>
      </c>
      <c r="AW145" s="176">
        <f t="shared" si="37"/>
        <v>0</v>
      </c>
      <c r="AX145" s="184">
        <f t="shared" si="38"/>
        <v>0</v>
      </c>
      <c r="AY145" s="29"/>
    </row>
    <row r="146" spans="1:51" x14ac:dyDescent="0.25">
      <c r="A146" s="29"/>
      <c r="B146" s="93" t="s">
        <v>285</v>
      </c>
      <c r="C146" s="94" t="s">
        <v>286</v>
      </c>
      <c r="D146" s="94">
        <v>1</v>
      </c>
      <c r="E146" s="95">
        <v>0</v>
      </c>
      <c r="F146" s="165">
        <f>VLOOKUP($B146,dbsaa1!$A$2:$AA$675,5,FALSE)</f>
        <v>9544501</v>
      </c>
      <c r="G146" s="165">
        <f>VLOOKUP($B146,dcsaa1!$A$2:$AA$675,5,FALSE)</f>
        <v>9545331</v>
      </c>
      <c r="H146" s="166">
        <f t="shared" si="28"/>
        <v>830</v>
      </c>
      <c r="I146" s="98" t="str">
        <f t="shared" si="26"/>
        <v>FA INCREASE</v>
      </c>
      <c r="J146" s="88"/>
      <c r="K146" s="93" t="s">
        <v>285</v>
      </c>
      <c r="L146" s="94" t="s">
        <v>286</v>
      </c>
      <c r="M146" s="94">
        <v>1</v>
      </c>
      <c r="N146" s="95">
        <v>0</v>
      </c>
      <c r="O146" s="96">
        <f>VLOOKUP($K146,dbsad1!$A$2:$AE$677,13,FALSE)</f>
        <v>1503</v>
      </c>
      <c r="P146" s="96">
        <f>VLOOKUP($K146,dcsad1!$A$2:$AE$677,13,FALSE)</f>
        <v>1502</v>
      </c>
      <c r="Q146" s="97">
        <f t="shared" si="29"/>
        <v>-1</v>
      </c>
      <c r="R146" s="98" t="str">
        <f t="shared" si="30"/>
        <v>SEL. TAFPU DECREASE</v>
      </c>
      <c r="S146" s="88"/>
      <c r="T146" s="93" t="s">
        <v>285</v>
      </c>
      <c r="U146" s="94" t="s">
        <v>286</v>
      </c>
      <c r="V146" s="94">
        <v>1</v>
      </c>
      <c r="W146" s="95">
        <v>0</v>
      </c>
      <c r="X146" s="99">
        <f>VLOOKUP($T146,dbsad1!$A$2:$AE$677,22,FALSE)</f>
        <v>6350.3</v>
      </c>
      <c r="Y146" s="99">
        <f>VLOOKUP($T146,dcsad1!$A$2:$AE$677,22,FALSE)</f>
        <v>6355.08</v>
      </c>
      <c r="Z146" s="100">
        <f t="shared" si="31"/>
        <v>4.7799999999997453</v>
      </c>
      <c r="AA146" s="98" t="str">
        <f t="shared" si="32"/>
        <v>SEL. FA/PUPIL INCREASE</v>
      </c>
      <c r="AB146" s="88"/>
      <c r="AC146" s="93" t="s">
        <v>285</v>
      </c>
      <c r="AD146" s="94" t="s">
        <v>286</v>
      </c>
      <c r="AE146" s="94">
        <v>1</v>
      </c>
      <c r="AF146" s="95">
        <v>0</v>
      </c>
      <c r="AG146" s="165">
        <f>VLOOKUP($AC146,dbsad1!$A$2:$AE$677,24,FALSE)</f>
        <v>8941436</v>
      </c>
      <c r="AH146" s="165">
        <f>VLOOKUP($AC146,dcsad1!$A$2:$AE$677,24,FALSE)</f>
        <v>8941436</v>
      </c>
      <c r="AI146" s="166">
        <f t="shared" si="33"/>
        <v>0</v>
      </c>
      <c r="AJ146" s="98" t="str">
        <f t="shared" si="27"/>
        <v>NO CHANGE IN FAB</v>
      </c>
      <c r="AK146" s="88"/>
      <c r="AL146" s="93" t="s">
        <v>285</v>
      </c>
      <c r="AM146" s="94" t="s">
        <v>286</v>
      </c>
      <c r="AN146" s="94">
        <v>1</v>
      </c>
      <c r="AO146" s="95">
        <v>0</v>
      </c>
      <c r="AP146" s="175">
        <f>VLOOKUP($AL146,dbsaa1!$A$2:$AE$677,5,FALSE)</f>
        <v>9544501</v>
      </c>
      <c r="AQ146" s="176">
        <f>VLOOKUP($AL146,dbsad1!$A$2:$AE$677,23,FALSE)</f>
        <v>9544501</v>
      </c>
      <c r="AR146" s="101" t="str">
        <f t="shared" si="34"/>
        <v>ON FORMULA</v>
      </c>
      <c r="AS146" s="175">
        <f>VLOOKUP($AL146,dcsaa1!$A$2:$AE$677,5,FALSE)</f>
        <v>9545331</v>
      </c>
      <c r="AT146" s="176">
        <f>VLOOKUP($AL146,dcsad1!$A$2:$AE$677,23,FALSE)</f>
        <v>9545331</v>
      </c>
      <c r="AU146" s="101" t="str">
        <f t="shared" si="35"/>
        <v>ON FORMULA</v>
      </c>
      <c r="AV146" s="102" t="b">
        <f t="shared" si="36"/>
        <v>1</v>
      </c>
      <c r="AW146" s="176">
        <f t="shared" si="37"/>
        <v>829</v>
      </c>
      <c r="AX146" s="184">
        <f t="shared" si="38"/>
        <v>1</v>
      </c>
      <c r="AY146" s="29"/>
    </row>
    <row r="147" spans="1:51" ht="25" x14ac:dyDescent="0.25">
      <c r="A147" s="29"/>
      <c r="B147" s="93" t="s">
        <v>287</v>
      </c>
      <c r="C147" s="94" t="s">
        <v>288</v>
      </c>
      <c r="D147" s="94">
        <v>1</v>
      </c>
      <c r="E147" s="95">
        <v>0</v>
      </c>
      <c r="F147" s="165">
        <f>VLOOKUP($B147,dbsaa1!$A$2:$AA$675,5,FALSE)</f>
        <v>10503567</v>
      </c>
      <c r="G147" s="165">
        <f>VLOOKUP($B147,dcsaa1!$A$2:$AA$675,5,FALSE)</f>
        <v>10503567</v>
      </c>
      <c r="H147" s="166">
        <f t="shared" si="28"/>
        <v>0</v>
      </c>
      <c r="I147" s="98" t="str">
        <f t="shared" si="26"/>
        <v>NO CHANGE IN FA</v>
      </c>
      <c r="J147" s="88"/>
      <c r="K147" s="93" t="s">
        <v>287</v>
      </c>
      <c r="L147" s="94" t="s">
        <v>288</v>
      </c>
      <c r="M147" s="94">
        <v>1</v>
      </c>
      <c r="N147" s="95">
        <v>0</v>
      </c>
      <c r="O147" s="96">
        <f>VLOOKUP($K147,dbsad1!$A$2:$AE$677,13,FALSE)</f>
        <v>2423</v>
      </c>
      <c r="P147" s="96">
        <f>VLOOKUP($K147,dcsad1!$A$2:$AE$677,13,FALSE)</f>
        <v>2422</v>
      </c>
      <c r="Q147" s="97">
        <f t="shared" si="29"/>
        <v>-1</v>
      </c>
      <c r="R147" s="98" t="str">
        <f t="shared" si="30"/>
        <v>SEL. TAFPU DECREASE</v>
      </c>
      <c r="S147" s="88"/>
      <c r="T147" s="93" t="s">
        <v>287</v>
      </c>
      <c r="U147" s="94" t="s">
        <v>288</v>
      </c>
      <c r="V147" s="94">
        <v>1</v>
      </c>
      <c r="W147" s="95">
        <v>0</v>
      </c>
      <c r="X147" s="99">
        <f>VLOOKUP($T147,dbsad1!$A$2:$AE$677,22,FALSE)</f>
        <v>3723.24</v>
      </c>
      <c r="Y147" s="99">
        <f>VLOOKUP($T147,dcsad1!$A$2:$AE$677,22,FALSE)</f>
        <v>3723.24</v>
      </c>
      <c r="Z147" s="100">
        <f t="shared" si="31"/>
        <v>0</v>
      </c>
      <c r="AA147" s="98" t="str">
        <f t="shared" si="32"/>
        <v>NO CHANGE IN SEL. FA/PUPIL</v>
      </c>
      <c r="AB147" s="88"/>
      <c r="AC147" s="93" t="s">
        <v>287</v>
      </c>
      <c r="AD147" s="94" t="s">
        <v>288</v>
      </c>
      <c r="AE147" s="94">
        <v>1</v>
      </c>
      <c r="AF147" s="95">
        <v>0</v>
      </c>
      <c r="AG147" s="165">
        <f>VLOOKUP($AC147,dbsad1!$A$2:$AE$677,24,FALSE)</f>
        <v>10297615</v>
      </c>
      <c r="AH147" s="165">
        <f>VLOOKUP($AC147,dcsad1!$A$2:$AE$677,24,FALSE)</f>
        <v>10297615</v>
      </c>
      <c r="AI147" s="166">
        <f t="shared" si="33"/>
        <v>0</v>
      </c>
      <c r="AJ147" s="98" t="str">
        <f t="shared" si="27"/>
        <v>NO CHANGE IN FAB</v>
      </c>
      <c r="AK147" s="88"/>
      <c r="AL147" s="93" t="s">
        <v>287</v>
      </c>
      <c r="AM147" s="94" t="s">
        <v>288</v>
      </c>
      <c r="AN147" s="94">
        <v>1</v>
      </c>
      <c r="AO147" s="95">
        <v>0</v>
      </c>
      <c r="AP147" s="175">
        <f>VLOOKUP($AL147,dbsaa1!$A$2:$AE$677,5,FALSE)</f>
        <v>10503567</v>
      </c>
      <c r="AQ147" s="176">
        <f>VLOOKUP($AL147,dbsad1!$A$2:$AE$677,23,FALSE)</f>
        <v>9021411</v>
      </c>
      <c r="AR147" s="101" t="str">
        <f t="shared" si="34"/>
        <v>HOLD HARMLESS</v>
      </c>
      <c r="AS147" s="175">
        <f>VLOOKUP($AL147,dcsaa1!$A$2:$AE$677,5,FALSE)</f>
        <v>10503567</v>
      </c>
      <c r="AT147" s="176">
        <f>VLOOKUP($AL147,dcsad1!$A$2:$AE$677,23,FALSE)</f>
        <v>9017688</v>
      </c>
      <c r="AU147" s="101" t="str">
        <f t="shared" si="35"/>
        <v>HOLD HARMLESS</v>
      </c>
      <c r="AV147" s="102" t="b">
        <f t="shared" si="36"/>
        <v>1</v>
      </c>
      <c r="AW147" s="176">
        <f t="shared" si="37"/>
        <v>0</v>
      </c>
      <c r="AX147" s="184">
        <f t="shared" si="38"/>
        <v>0</v>
      </c>
      <c r="AY147" s="29"/>
    </row>
    <row r="148" spans="1:51" ht="25" x14ac:dyDescent="0.25">
      <c r="A148" s="29"/>
      <c r="B148" s="93" t="s">
        <v>289</v>
      </c>
      <c r="C148" s="94" t="s">
        <v>290</v>
      </c>
      <c r="D148" s="94">
        <v>1</v>
      </c>
      <c r="E148" s="95">
        <v>0</v>
      </c>
      <c r="F148" s="165">
        <f>VLOOKUP($B148,dbsaa1!$A$2:$AA$675,5,FALSE)</f>
        <v>23951734</v>
      </c>
      <c r="G148" s="165">
        <f>VLOOKUP($B148,dcsaa1!$A$2:$AA$675,5,FALSE)</f>
        <v>23951734</v>
      </c>
      <c r="H148" s="166">
        <f t="shared" si="28"/>
        <v>0</v>
      </c>
      <c r="I148" s="98" t="str">
        <f t="shared" si="26"/>
        <v>NO CHANGE IN FA</v>
      </c>
      <c r="J148" s="88"/>
      <c r="K148" s="93" t="s">
        <v>289</v>
      </c>
      <c r="L148" s="94" t="s">
        <v>290</v>
      </c>
      <c r="M148" s="94">
        <v>1</v>
      </c>
      <c r="N148" s="95">
        <v>0</v>
      </c>
      <c r="O148" s="96">
        <f>VLOOKUP($K148,dbsad1!$A$2:$AE$677,13,FALSE)</f>
        <v>2683</v>
      </c>
      <c r="P148" s="96">
        <f>VLOOKUP($K148,dcsad1!$A$2:$AE$677,13,FALSE)</f>
        <v>2683</v>
      </c>
      <c r="Q148" s="97">
        <f t="shared" si="29"/>
        <v>0</v>
      </c>
      <c r="R148" s="98" t="str">
        <f t="shared" si="30"/>
        <v>NO CHANGE IN SEL. TAFPU</v>
      </c>
      <c r="S148" s="88"/>
      <c r="T148" s="93" t="s">
        <v>289</v>
      </c>
      <c r="U148" s="94" t="s">
        <v>290</v>
      </c>
      <c r="V148" s="94">
        <v>1</v>
      </c>
      <c r="W148" s="95">
        <v>0</v>
      </c>
      <c r="X148" s="99">
        <f>VLOOKUP($T148,dbsad1!$A$2:$AE$677,22,FALSE)</f>
        <v>8122.96</v>
      </c>
      <c r="Y148" s="99">
        <f>VLOOKUP($T148,dcsad1!$A$2:$AE$677,22,FALSE)</f>
        <v>8128.67</v>
      </c>
      <c r="Z148" s="100">
        <f t="shared" si="31"/>
        <v>5.7100000000000364</v>
      </c>
      <c r="AA148" s="98" t="str">
        <f t="shared" si="32"/>
        <v>SEL. FA/PUPIL INCREASE</v>
      </c>
      <c r="AB148" s="88"/>
      <c r="AC148" s="93" t="s">
        <v>289</v>
      </c>
      <c r="AD148" s="94" t="s">
        <v>290</v>
      </c>
      <c r="AE148" s="94">
        <v>1</v>
      </c>
      <c r="AF148" s="95">
        <v>0</v>
      </c>
      <c r="AG148" s="165">
        <f>VLOOKUP($AC148,dbsad1!$A$2:$AE$677,24,FALSE)</f>
        <v>23482093</v>
      </c>
      <c r="AH148" s="165">
        <f>VLOOKUP($AC148,dcsad1!$A$2:$AE$677,24,FALSE)</f>
        <v>23482093</v>
      </c>
      <c r="AI148" s="166">
        <f t="shared" si="33"/>
        <v>0</v>
      </c>
      <c r="AJ148" s="98" t="str">
        <f t="shared" si="27"/>
        <v>NO CHANGE IN FAB</v>
      </c>
      <c r="AK148" s="88"/>
      <c r="AL148" s="93" t="s">
        <v>289</v>
      </c>
      <c r="AM148" s="94" t="s">
        <v>290</v>
      </c>
      <c r="AN148" s="94">
        <v>1</v>
      </c>
      <c r="AO148" s="95">
        <v>0</v>
      </c>
      <c r="AP148" s="175">
        <f>VLOOKUP($AL148,dbsaa1!$A$2:$AE$677,5,FALSE)</f>
        <v>23951734</v>
      </c>
      <c r="AQ148" s="176">
        <f>VLOOKUP($AL148,dbsad1!$A$2:$AE$677,23,FALSE)</f>
        <v>21793902</v>
      </c>
      <c r="AR148" s="101" t="str">
        <f t="shared" si="34"/>
        <v>HOLD HARMLESS</v>
      </c>
      <c r="AS148" s="175">
        <f>VLOOKUP($AL148,dcsaa1!$A$2:$AE$677,5,FALSE)</f>
        <v>23951734</v>
      </c>
      <c r="AT148" s="176">
        <f>VLOOKUP($AL148,dcsad1!$A$2:$AE$677,23,FALSE)</f>
        <v>21809222</v>
      </c>
      <c r="AU148" s="101" t="str">
        <f t="shared" si="35"/>
        <v>HOLD HARMLESS</v>
      </c>
      <c r="AV148" s="102" t="b">
        <f t="shared" si="36"/>
        <v>1</v>
      </c>
      <c r="AW148" s="176">
        <f t="shared" si="37"/>
        <v>0</v>
      </c>
      <c r="AX148" s="184">
        <f t="shared" si="38"/>
        <v>0</v>
      </c>
      <c r="AY148" s="29"/>
    </row>
    <row r="149" spans="1:51" ht="25" x14ac:dyDescent="0.25">
      <c r="A149" s="29"/>
      <c r="B149" s="93" t="s">
        <v>291</v>
      </c>
      <c r="C149" s="94" t="s">
        <v>292</v>
      </c>
      <c r="D149" s="94">
        <v>1</v>
      </c>
      <c r="E149" s="95">
        <v>0</v>
      </c>
      <c r="F149" s="165">
        <f>VLOOKUP($B149,dbsaa1!$A$2:$AA$675,5,FALSE)</f>
        <v>15829302</v>
      </c>
      <c r="G149" s="165">
        <f>VLOOKUP($B149,dcsaa1!$A$2:$AA$675,5,FALSE)</f>
        <v>15829302</v>
      </c>
      <c r="H149" s="166">
        <f t="shared" si="28"/>
        <v>0</v>
      </c>
      <c r="I149" s="98" t="str">
        <f t="shared" si="26"/>
        <v>NO CHANGE IN FA</v>
      </c>
      <c r="J149" s="88"/>
      <c r="K149" s="93" t="s">
        <v>291</v>
      </c>
      <c r="L149" s="94" t="s">
        <v>292</v>
      </c>
      <c r="M149" s="94">
        <v>1</v>
      </c>
      <c r="N149" s="95">
        <v>0</v>
      </c>
      <c r="O149" s="96">
        <f>VLOOKUP($K149,dbsad1!$A$2:$AE$677,13,FALSE)</f>
        <v>3265</v>
      </c>
      <c r="P149" s="96">
        <f>VLOOKUP($K149,dcsad1!$A$2:$AE$677,13,FALSE)</f>
        <v>3270</v>
      </c>
      <c r="Q149" s="97">
        <f t="shared" si="29"/>
        <v>5</v>
      </c>
      <c r="R149" s="98" t="str">
        <f t="shared" si="30"/>
        <v>SEL. TAFPU INCREASE</v>
      </c>
      <c r="S149" s="88"/>
      <c r="T149" s="93" t="s">
        <v>291</v>
      </c>
      <c r="U149" s="94" t="s">
        <v>292</v>
      </c>
      <c r="V149" s="94">
        <v>1</v>
      </c>
      <c r="W149" s="95">
        <v>0</v>
      </c>
      <c r="X149" s="99">
        <f>VLOOKUP($T149,dbsad1!$A$2:$AE$677,22,FALSE)</f>
        <v>4830.09</v>
      </c>
      <c r="Y149" s="99">
        <f>VLOOKUP($T149,dcsad1!$A$2:$AE$677,22,FALSE)</f>
        <v>4830.09</v>
      </c>
      <c r="Z149" s="100">
        <f t="shared" si="31"/>
        <v>0</v>
      </c>
      <c r="AA149" s="98" t="str">
        <f t="shared" si="32"/>
        <v>NO CHANGE IN SEL. FA/PUPIL</v>
      </c>
      <c r="AB149" s="88"/>
      <c r="AC149" s="93" t="s">
        <v>291</v>
      </c>
      <c r="AD149" s="94" t="s">
        <v>292</v>
      </c>
      <c r="AE149" s="94">
        <v>1</v>
      </c>
      <c r="AF149" s="95">
        <v>0</v>
      </c>
      <c r="AG149" s="165">
        <f>VLOOKUP($AC149,dbsad1!$A$2:$AE$677,24,FALSE)</f>
        <v>15518924</v>
      </c>
      <c r="AH149" s="165">
        <f>VLOOKUP($AC149,dcsad1!$A$2:$AE$677,24,FALSE)</f>
        <v>15518924</v>
      </c>
      <c r="AI149" s="166">
        <f t="shared" si="33"/>
        <v>0</v>
      </c>
      <c r="AJ149" s="98" t="str">
        <f t="shared" si="27"/>
        <v>NO CHANGE IN FAB</v>
      </c>
      <c r="AK149" s="88"/>
      <c r="AL149" s="93" t="s">
        <v>291</v>
      </c>
      <c r="AM149" s="94" t="s">
        <v>292</v>
      </c>
      <c r="AN149" s="94">
        <v>1</v>
      </c>
      <c r="AO149" s="95">
        <v>0</v>
      </c>
      <c r="AP149" s="175">
        <f>VLOOKUP($AL149,dbsaa1!$A$2:$AE$677,5,FALSE)</f>
        <v>15829302</v>
      </c>
      <c r="AQ149" s="176">
        <f>VLOOKUP($AL149,dbsad1!$A$2:$AE$677,23,FALSE)</f>
        <v>15770244</v>
      </c>
      <c r="AR149" s="101" t="str">
        <f t="shared" si="34"/>
        <v>HOLD HARMLESS</v>
      </c>
      <c r="AS149" s="175">
        <f>VLOOKUP($AL149,dcsaa1!$A$2:$AE$677,5,FALSE)</f>
        <v>15829302</v>
      </c>
      <c r="AT149" s="176">
        <f>VLOOKUP($AL149,dcsad1!$A$2:$AE$677,23,FALSE)</f>
        <v>15794395</v>
      </c>
      <c r="AU149" s="101" t="str">
        <f t="shared" si="35"/>
        <v>HOLD HARMLESS</v>
      </c>
      <c r="AV149" s="102" t="b">
        <f t="shared" si="36"/>
        <v>1</v>
      </c>
      <c r="AW149" s="176">
        <f t="shared" si="37"/>
        <v>0</v>
      </c>
      <c r="AX149" s="184">
        <f t="shared" si="38"/>
        <v>0</v>
      </c>
      <c r="AY149" s="29"/>
    </row>
    <row r="150" spans="1:51" x14ac:dyDescent="0.25">
      <c r="A150" s="29"/>
      <c r="B150" s="93" t="s">
        <v>293</v>
      </c>
      <c r="C150" s="94" t="s">
        <v>294</v>
      </c>
      <c r="D150" s="94">
        <v>1</v>
      </c>
      <c r="E150" s="95">
        <v>0</v>
      </c>
      <c r="F150" s="165">
        <f>VLOOKUP($B150,dbsaa1!$A$2:$AA$675,5,FALSE)</f>
        <v>21263658</v>
      </c>
      <c r="G150" s="165">
        <f>VLOOKUP($B150,dcsaa1!$A$2:$AA$675,5,FALSE)</f>
        <v>21225335</v>
      </c>
      <c r="H150" s="166">
        <f t="shared" si="28"/>
        <v>-38323</v>
      </c>
      <c r="I150" s="98" t="str">
        <f t="shared" si="26"/>
        <v>FA DECREASE</v>
      </c>
      <c r="J150" s="88"/>
      <c r="K150" s="93" t="s">
        <v>293</v>
      </c>
      <c r="L150" s="94" t="s">
        <v>294</v>
      </c>
      <c r="M150" s="94">
        <v>1</v>
      </c>
      <c r="N150" s="95">
        <v>0</v>
      </c>
      <c r="O150" s="96">
        <f>VLOOKUP($K150,dbsad1!$A$2:$AE$677,13,FALSE)</f>
        <v>3884</v>
      </c>
      <c r="P150" s="96">
        <f>VLOOKUP($K150,dcsad1!$A$2:$AE$677,13,FALSE)</f>
        <v>3877</v>
      </c>
      <c r="Q150" s="97">
        <f t="shared" si="29"/>
        <v>-7</v>
      </c>
      <c r="R150" s="98" t="str">
        <f t="shared" si="30"/>
        <v>SEL. TAFPU DECREASE</v>
      </c>
      <c r="S150" s="88"/>
      <c r="T150" s="93" t="s">
        <v>293</v>
      </c>
      <c r="U150" s="94" t="s">
        <v>294</v>
      </c>
      <c r="V150" s="94">
        <v>1</v>
      </c>
      <c r="W150" s="95">
        <v>0</v>
      </c>
      <c r="X150" s="99">
        <f>VLOOKUP($T150,dbsad1!$A$2:$AE$677,22,FALSE)</f>
        <v>5474.68</v>
      </c>
      <c r="Y150" s="99">
        <f>VLOOKUP($T150,dcsad1!$A$2:$AE$677,22,FALSE)</f>
        <v>5474.68</v>
      </c>
      <c r="Z150" s="100">
        <f t="shared" si="31"/>
        <v>0</v>
      </c>
      <c r="AA150" s="98" t="str">
        <f t="shared" si="32"/>
        <v>NO CHANGE IN SEL. FA/PUPIL</v>
      </c>
      <c r="AB150" s="88"/>
      <c r="AC150" s="93" t="s">
        <v>293</v>
      </c>
      <c r="AD150" s="94" t="s">
        <v>294</v>
      </c>
      <c r="AE150" s="94">
        <v>1</v>
      </c>
      <c r="AF150" s="95">
        <v>0</v>
      </c>
      <c r="AG150" s="165">
        <f>VLOOKUP($AC150,dbsad1!$A$2:$AE$677,24,FALSE)</f>
        <v>20767079</v>
      </c>
      <c r="AH150" s="165">
        <f>VLOOKUP($AC150,dcsad1!$A$2:$AE$677,24,FALSE)</f>
        <v>20767079</v>
      </c>
      <c r="AI150" s="166">
        <f t="shared" si="33"/>
        <v>0</v>
      </c>
      <c r="AJ150" s="98" t="str">
        <f t="shared" si="27"/>
        <v>NO CHANGE IN FAB</v>
      </c>
      <c r="AK150" s="88"/>
      <c r="AL150" s="93" t="s">
        <v>293</v>
      </c>
      <c r="AM150" s="94" t="s">
        <v>294</v>
      </c>
      <c r="AN150" s="94">
        <v>1</v>
      </c>
      <c r="AO150" s="95">
        <v>0</v>
      </c>
      <c r="AP150" s="175">
        <f>VLOOKUP($AL150,dbsaa1!$A$2:$AE$677,5,FALSE)</f>
        <v>21263658</v>
      </c>
      <c r="AQ150" s="176">
        <f>VLOOKUP($AL150,dbsad1!$A$2:$AE$677,23,FALSE)</f>
        <v>21263658</v>
      </c>
      <c r="AR150" s="101" t="str">
        <f t="shared" si="34"/>
        <v>ON FORMULA</v>
      </c>
      <c r="AS150" s="175">
        <f>VLOOKUP($AL150,dcsaa1!$A$2:$AE$677,5,FALSE)</f>
        <v>21225335</v>
      </c>
      <c r="AT150" s="176">
        <f>VLOOKUP($AL150,dcsad1!$A$2:$AE$677,23,FALSE)</f>
        <v>21225335</v>
      </c>
      <c r="AU150" s="101" t="str">
        <f t="shared" si="35"/>
        <v>ON FORMULA</v>
      </c>
      <c r="AV150" s="102" t="b">
        <f t="shared" si="36"/>
        <v>1</v>
      </c>
      <c r="AW150" s="176">
        <f t="shared" si="37"/>
        <v>-38323</v>
      </c>
      <c r="AX150" s="184">
        <f t="shared" si="38"/>
        <v>0</v>
      </c>
      <c r="AY150" s="29"/>
    </row>
    <row r="151" spans="1:51" x14ac:dyDescent="0.25">
      <c r="A151" s="29"/>
      <c r="B151" s="93" t="s">
        <v>295</v>
      </c>
      <c r="C151" s="94" t="s">
        <v>296</v>
      </c>
      <c r="D151" s="94">
        <v>1</v>
      </c>
      <c r="E151" s="95">
        <v>0</v>
      </c>
      <c r="F151" s="165">
        <f>VLOOKUP($B151,dbsaa1!$A$2:$AA$675,5,FALSE)</f>
        <v>33321724</v>
      </c>
      <c r="G151" s="165">
        <f>VLOOKUP($B151,dcsaa1!$A$2:$AA$675,5,FALSE)</f>
        <v>33309727</v>
      </c>
      <c r="H151" s="166">
        <f t="shared" si="28"/>
        <v>-11997</v>
      </c>
      <c r="I151" s="98" t="str">
        <f t="shared" si="26"/>
        <v>FA DECREASE</v>
      </c>
      <c r="J151" s="88"/>
      <c r="K151" s="93" t="s">
        <v>295</v>
      </c>
      <c r="L151" s="94" t="s">
        <v>296</v>
      </c>
      <c r="M151" s="94">
        <v>1</v>
      </c>
      <c r="N151" s="95">
        <v>0</v>
      </c>
      <c r="O151" s="96">
        <f>VLOOKUP($K151,dbsad1!$A$2:$AE$677,13,FALSE)</f>
        <v>5555</v>
      </c>
      <c r="P151" s="96">
        <f>VLOOKUP($K151,dcsad1!$A$2:$AE$677,13,FALSE)</f>
        <v>5553</v>
      </c>
      <c r="Q151" s="97">
        <f t="shared" si="29"/>
        <v>-2</v>
      </c>
      <c r="R151" s="98" t="str">
        <f t="shared" si="30"/>
        <v>SEL. TAFPU DECREASE</v>
      </c>
      <c r="S151" s="88"/>
      <c r="T151" s="93" t="s">
        <v>295</v>
      </c>
      <c r="U151" s="94" t="s">
        <v>296</v>
      </c>
      <c r="V151" s="94">
        <v>1</v>
      </c>
      <c r="W151" s="95">
        <v>0</v>
      </c>
      <c r="X151" s="99">
        <f>VLOOKUP($T151,dbsad1!$A$2:$AE$677,22,FALSE)</f>
        <v>5998.51</v>
      </c>
      <c r="Y151" s="99">
        <f>VLOOKUP($T151,dcsad1!$A$2:$AE$677,22,FALSE)</f>
        <v>5998.51</v>
      </c>
      <c r="Z151" s="100">
        <f t="shared" si="31"/>
        <v>0</v>
      </c>
      <c r="AA151" s="98" t="str">
        <f t="shared" si="32"/>
        <v>NO CHANGE IN SEL. FA/PUPIL</v>
      </c>
      <c r="AB151" s="88"/>
      <c r="AC151" s="93" t="s">
        <v>295</v>
      </c>
      <c r="AD151" s="94" t="s">
        <v>296</v>
      </c>
      <c r="AE151" s="94">
        <v>1</v>
      </c>
      <c r="AF151" s="95">
        <v>0</v>
      </c>
      <c r="AG151" s="165">
        <f>VLOOKUP($AC151,dbsad1!$A$2:$AE$677,24,FALSE)</f>
        <v>32067295</v>
      </c>
      <c r="AH151" s="165">
        <f>VLOOKUP($AC151,dcsad1!$A$2:$AE$677,24,FALSE)</f>
        <v>32067295</v>
      </c>
      <c r="AI151" s="166">
        <f t="shared" si="33"/>
        <v>0</v>
      </c>
      <c r="AJ151" s="98" t="str">
        <f t="shared" si="27"/>
        <v>NO CHANGE IN FAB</v>
      </c>
      <c r="AK151" s="88"/>
      <c r="AL151" s="93" t="s">
        <v>295</v>
      </c>
      <c r="AM151" s="94" t="s">
        <v>296</v>
      </c>
      <c r="AN151" s="94">
        <v>1</v>
      </c>
      <c r="AO151" s="95">
        <v>0</v>
      </c>
      <c r="AP151" s="175">
        <f>VLOOKUP($AL151,dbsaa1!$A$2:$AE$677,5,FALSE)</f>
        <v>33321724</v>
      </c>
      <c r="AQ151" s="176">
        <f>VLOOKUP($AL151,dbsad1!$A$2:$AE$677,23,FALSE)</f>
        <v>33321724</v>
      </c>
      <c r="AR151" s="101" t="str">
        <f t="shared" si="34"/>
        <v>ON FORMULA</v>
      </c>
      <c r="AS151" s="175">
        <f>VLOOKUP($AL151,dcsaa1!$A$2:$AE$677,5,FALSE)</f>
        <v>33309727</v>
      </c>
      <c r="AT151" s="176">
        <f>VLOOKUP($AL151,dcsad1!$A$2:$AE$677,23,FALSE)</f>
        <v>33309727</v>
      </c>
      <c r="AU151" s="101" t="str">
        <f t="shared" si="35"/>
        <v>ON FORMULA</v>
      </c>
      <c r="AV151" s="102" t="b">
        <f t="shared" si="36"/>
        <v>1</v>
      </c>
      <c r="AW151" s="176">
        <f t="shared" si="37"/>
        <v>-11997</v>
      </c>
      <c r="AX151" s="184">
        <f t="shared" si="38"/>
        <v>0</v>
      </c>
      <c r="AY151" s="29"/>
    </row>
    <row r="152" spans="1:51" ht="25" x14ac:dyDescent="0.25">
      <c r="A152" s="29"/>
      <c r="B152" s="93" t="s">
        <v>297</v>
      </c>
      <c r="C152" s="94" t="s">
        <v>298</v>
      </c>
      <c r="D152" s="94">
        <v>1</v>
      </c>
      <c r="E152" s="95">
        <v>0</v>
      </c>
      <c r="F152" s="165">
        <f>VLOOKUP($B152,dbsaa1!$A$2:$AA$675,5,FALSE)</f>
        <v>7495550</v>
      </c>
      <c r="G152" s="165">
        <f>VLOOKUP($B152,dcsaa1!$A$2:$AA$675,5,FALSE)</f>
        <v>7495550</v>
      </c>
      <c r="H152" s="166">
        <f t="shared" si="28"/>
        <v>0</v>
      </c>
      <c r="I152" s="98" t="str">
        <f t="shared" si="26"/>
        <v>NO CHANGE IN FA</v>
      </c>
      <c r="J152" s="88"/>
      <c r="K152" s="93" t="s">
        <v>297</v>
      </c>
      <c r="L152" s="94" t="s">
        <v>298</v>
      </c>
      <c r="M152" s="94">
        <v>1</v>
      </c>
      <c r="N152" s="95">
        <v>0</v>
      </c>
      <c r="O152" s="96">
        <f>VLOOKUP($K152,dbsad1!$A$2:$AE$677,13,FALSE)</f>
        <v>881</v>
      </c>
      <c r="P152" s="96">
        <f>VLOOKUP($K152,dcsad1!$A$2:$AE$677,13,FALSE)</f>
        <v>881</v>
      </c>
      <c r="Q152" s="97">
        <f t="shared" si="29"/>
        <v>0</v>
      </c>
      <c r="R152" s="98" t="str">
        <f t="shared" si="30"/>
        <v>NO CHANGE IN SEL. TAFPU</v>
      </c>
      <c r="S152" s="88"/>
      <c r="T152" s="93" t="s">
        <v>297</v>
      </c>
      <c r="U152" s="94" t="s">
        <v>298</v>
      </c>
      <c r="V152" s="94">
        <v>1</v>
      </c>
      <c r="W152" s="95">
        <v>0</v>
      </c>
      <c r="X152" s="99">
        <f>VLOOKUP($T152,dbsad1!$A$2:$AE$677,22,FALSE)</f>
        <v>6330.21</v>
      </c>
      <c r="Y152" s="99">
        <f>VLOOKUP($T152,dcsad1!$A$2:$AE$677,22,FALSE)</f>
        <v>6330.21</v>
      </c>
      <c r="Z152" s="100">
        <f t="shared" si="31"/>
        <v>0</v>
      </c>
      <c r="AA152" s="98" t="str">
        <f t="shared" si="32"/>
        <v>NO CHANGE IN SEL. FA/PUPIL</v>
      </c>
      <c r="AB152" s="88"/>
      <c r="AC152" s="93" t="s">
        <v>297</v>
      </c>
      <c r="AD152" s="94" t="s">
        <v>298</v>
      </c>
      <c r="AE152" s="94">
        <v>1</v>
      </c>
      <c r="AF152" s="95">
        <v>0</v>
      </c>
      <c r="AG152" s="165">
        <f>VLOOKUP($AC152,dbsad1!$A$2:$AE$677,24,FALSE)</f>
        <v>7348579</v>
      </c>
      <c r="AH152" s="165">
        <f>VLOOKUP($AC152,dcsad1!$A$2:$AE$677,24,FALSE)</f>
        <v>7348579</v>
      </c>
      <c r="AI152" s="166">
        <f t="shared" si="33"/>
        <v>0</v>
      </c>
      <c r="AJ152" s="98" t="str">
        <f t="shared" si="27"/>
        <v>NO CHANGE IN FAB</v>
      </c>
      <c r="AK152" s="88"/>
      <c r="AL152" s="93" t="s">
        <v>297</v>
      </c>
      <c r="AM152" s="94" t="s">
        <v>298</v>
      </c>
      <c r="AN152" s="94">
        <v>1</v>
      </c>
      <c r="AO152" s="95">
        <v>0</v>
      </c>
      <c r="AP152" s="175">
        <f>VLOOKUP($AL152,dbsaa1!$A$2:$AE$677,5,FALSE)</f>
        <v>7495550</v>
      </c>
      <c r="AQ152" s="176">
        <f>VLOOKUP($AL152,dbsad1!$A$2:$AE$677,23,FALSE)</f>
        <v>5576916</v>
      </c>
      <c r="AR152" s="101" t="str">
        <f t="shared" si="34"/>
        <v>HOLD HARMLESS</v>
      </c>
      <c r="AS152" s="175">
        <f>VLOOKUP($AL152,dcsaa1!$A$2:$AE$677,5,FALSE)</f>
        <v>7495550</v>
      </c>
      <c r="AT152" s="176">
        <f>VLOOKUP($AL152,dcsad1!$A$2:$AE$677,23,FALSE)</f>
        <v>5576916</v>
      </c>
      <c r="AU152" s="101" t="str">
        <f t="shared" si="35"/>
        <v>HOLD HARMLESS</v>
      </c>
      <c r="AV152" s="102" t="b">
        <f t="shared" si="36"/>
        <v>1</v>
      </c>
      <c r="AW152" s="176">
        <f t="shared" si="37"/>
        <v>0</v>
      </c>
      <c r="AX152" s="184">
        <f t="shared" si="38"/>
        <v>0</v>
      </c>
      <c r="AY152" s="29"/>
    </row>
    <row r="153" spans="1:51" x14ac:dyDescent="0.25">
      <c r="A153" s="29"/>
      <c r="B153" s="93" t="s">
        <v>299</v>
      </c>
      <c r="C153" s="94" t="s">
        <v>300</v>
      </c>
      <c r="D153" s="94">
        <v>1</v>
      </c>
      <c r="E153" s="95">
        <v>0</v>
      </c>
      <c r="F153" s="165">
        <f>VLOOKUP($B153,dbsaa1!$A$2:$AA$675,5,FALSE)</f>
        <v>49170513</v>
      </c>
      <c r="G153" s="165">
        <f>VLOOKUP($B153,dcsaa1!$A$2:$AA$675,5,FALSE)</f>
        <v>49324459</v>
      </c>
      <c r="H153" s="166">
        <f t="shared" si="28"/>
        <v>153946</v>
      </c>
      <c r="I153" s="98" t="str">
        <f t="shared" si="26"/>
        <v>FA INCREASE</v>
      </c>
      <c r="J153" s="88"/>
      <c r="K153" s="93" t="s">
        <v>299</v>
      </c>
      <c r="L153" s="94" t="s">
        <v>300</v>
      </c>
      <c r="M153" s="94">
        <v>1</v>
      </c>
      <c r="N153" s="95">
        <v>0</v>
      </c>
      <c r="O153" s="96">
        <f>VLOOKUP($K153,dbsad1!$A$2:$AE$677,13,FALSE)</f>
        <v>3194</v>
      </c>
      <c r="P153" s="96">
        <f>VLOOKUP($K153,dcsad1!$A$2:$AE$677,13,FALSE)</f>
        <v>3204</v>
      </c>
      <c r="Q153" s="97">
        <f t="shared" si="29"/>
        <v>10</v>
      </c>
      <c r="R153" s="98" t="str">
        <f t="shared" si="30"/>
        <v>SEL. TAFPU INCREASE</v>
      </c>
      <c r="S153" s="88"/>
      <c r="T153" s="93" t="s">
        <v>299</v>
      </c>
      <c r="U153" s="94" t="s">
        <v>300</v>
      </c>
      <c r="V153" s="94">
        <v>1</v>
      </c>
      <c r="W153" s="95">
        <v>0</v>
      </c>
      <c r="X153" s="99">
        <f>VLOOKUP($T153,dbsad1!$A$2:$AE$677,22,FALSE)</f>
        <v>15394.65</v>
      </c>
      <c r="Y153" s="99">
        <f>VLOOKUP($T153,dcsad1!$A$2:$AE$677,22,FALSE)</f>
        <v>15394.65</v>
      </c>
      <c r="Z153" s="100">
        <f t="shared" si="31"/>
        <v>0</v>
      </c>
      <c r="AA153" s="98" t="str">
        <f t="shared" si="32"/>
        <v>NO CHANGE IN SEL. FA/PUPIL</v>
      </c>
      <c r="AB153" s="88"/>
      <c r="AC153" s="93" t="s">
        <v>299</v>
      </c>
      <c r="AD153" s="94" t="s">
        <v>300</v>
      </c>
      <c r="AE153" s="94">
        <v>1</v>
      </c>
      <c r="AF153" s="95">
        <v>0</v>
      </c>
      <c r="AG153" s="165">
        <f>VLOOKUP($AC153,dbsad1!$A$2:$AE$677,24,FALSE)</f>
        <v>46462752</v>
      </c>
      <c r="AH153" s="165">
        <f>VLOOKUP($AC153,dcsad1!$A$2:$AE$677,24,FALSE)</f>
        <v>46462752</v>
      </c>
      <c r="AI153" s="166">
        <f t="shared" si="33"/>
        <v>0</v>
      </c>
      <c r="AJ153" s="98" t="str">
        <f t="shared" si="27"/>
        <v>NO CHANGE IN FAB</v>
      </c>
      <c r="AK153" s="88"/>
      <c r="AL153" s="93" t="s">
        <v>299</v>
      </c>
      <c r="AM153" s="94" t="s">
        <v>300</v>
      </c>
      <c r="AN153" s="94">
        <v>1</v>
      </c>
      <c r="AO153" s="95">
        <v>0</v>
      </c>
      <c r="AP153" s="175">
        <f>VLOOKUP($AL153,dbsaa1!$A$2:$AE$677,5,FALSE)</f>
        <v>49170513</v>
      </c>
      <c r="AQ153" s="176">
        <f>VLOOKUP($AL153,dbsad1!$A$2:$AE$677,23,FALSE)</f>
        <v>49170513</v>
      </c>
      <c r="AR153" s="101" t="str">
        <f t="shared" si="34"/>
        <v>ON FORMULA</v>
      </c>
      <c r="AS153" s="175">
        <f>VLOOKUP($AL153,dcsaa1!$A$2:$AE$677,5,FALSE)</f>
        <v>49324459</v>
      </c>
      <c r="AT153" s="176">
        <f>VLOOKUP($AL153,dcsad1!$A$2:$AE$677,23,FALSE)</f>
        <v>49324459</v>
      </c>
      <c r="AU153" s="101" t="str">
        <f t="shared" si="35"/>
        <v>ON FORMULA</v>
      </c>
      <c r="AV153" s="102" t="b">
        <f t="shared" si="36"/>
        <v>1</v>
      </c>
      <c r="AW153" s="176">
        <f t="shared" si="37"/>
        <v>153947</v>
      </c>
      <c r="AX153" s="184">
        <f t="shared" si="38"/>
        <v>-1</v>
      </c>
      <c r="AY153" s="29"/>
    </row>
    <row r="154" spans="1:51" x14ac:dyDescent="0.25">
      <c r="A154" s="29"/>
      <c r="B154" s="93" t="s">
        <v>301</v>
      </c>
      <c r="C154" s="94" t="s">
        <v>302</v>
      </c>
      <c r="D154" s="94">
        <v>1</v>
      </c>
      <c r="E154" s="95">
        <v>0</v>
      </c>
      <c r="F154" s="165">
        <f>VLOOKUP($B154,dbsaa1!$A$2:$AA$675,5,FALSE)</f>
        <v>35489115</v>
      </c>
      <c r="G154" s="165">
        <f>VLOOKUP($B154,dcsaa1!$A$2:$AA$675,5,FALSE)</f>
        <v>35489115</v>
      </c>
      <c r="H154" s="166">
        <f t="shared" si="28"/>
        <v>0</v>
      </c>
      <c r="I154" s="98" t="str">
        <f t="shared" si="26"/>
        <v>NO CHANGE IN FA</v>
      </c>
      <c r="J154" s="88"/>
      <c r="K154" s="93" t="s">
        <v>301</v>
      </c>
      <c r="L154" s="94" t="s">
        <v>302</v>
      </c>
      <c r="M154" s="94">
        <v>1</v>
      </c>
      <c r="N154" s="95">
        <v>0</v>
      </c>
      <c r="O154" s="96">
        <f>VLOOKUP($K154,dbsad1!$A$2:$AE$677,13,FALSE)</f>
        <v>6493</v>
      </c>
      <c r="P154" s="96">
        <f>VLOOKUP($K154,dcsad1!$A$2:$AE$677,13,FALSE)</f>
        <v>6493</v>
      </c>
      <c r="Q154" s="97">
        <f t="shared" si="29"/>
        <v>0</v>
      </c>
      <c r="R154" s="98" t="str">
        <f t="shared" si="30"/>
        <v>NO CHANGE IN SEL. TAFPU</v>
      </c>
      <c r="S154" s="88"/>
      <c r="T154" s="93" t="s">
        <v>301</v>
      </c>
      <c r="U154" s="94" t="s">
        <v>302</v>
      </c>
      <c r="V154" s="94">
        <v>1</v>
      </c>
      <c r="W154" s="95">
        <v>0</v>
      </c>
      <c r="X154" s="99">
        <f>VLOOKUP($T154,dbsad1!$A$2:$AE$677,22,FALSE)</f>
        <v>5465.75</v>
      </c>
      <c r="Y154" s="99">
        <f>VLOOKUP($T154,dcsad1!$A$2:$AE$677,22,FALSE)</f>
        <v>5465.75</v>
      </c>
      <c r="Z154" s="100">
        <f t="shared" si="31"/>
        <v>0</v>
      </c>
      <c r="AA154" s="98" t="str">
        <f t="shared" si="32"/>
        <v>NO CHANGE IN SEL. FA/PUPIL</v>
      </c>
      <c r="AB154" s="88"/>
      <c r="AC154" s="93" t="s">
        <v>301</v>
      </c>
      <c r="AD154" s="94" t="s">
        <v>302</v>
      </c>
      <c r="AE154" s="94">
        <v>1</v>
      </c>
      <c r="AF154" s="95">
        <v>0</v>
      </c>
      <c r="AG154" s="165">
        <f>VLOOKUP($AC154,dbsad1!$A$2:$AE$677,24,FALSE)</f>
        <v>33220871</v>
      </c>
      <c r="AH154" s="165">
        <f>VLOOKUP($AC154,dcsad1!$A$2:$AE$677,24,FALSE)</f>
        <v>33220871</v>
      </c>
      <c r="AI154" s="166">
        <f t="shared" si="33"/>
        <v>0</v>
      </c>
      <c r="AJ154" s="98" t="str">
        <f t="shared" si="27"/>
        <v>NO CHANGE IN FAB</v>
      </c>
      <c r="AK154" s="88"/>
      <c r="AL154" s="93" t="s">
        <v>301</v>
      </c>
      <c r="AM154" s="94" t="s">
        <v>302</v>
      </c>
      <c r="AN154" s="94">
        <v>1</v>
      </c>
      <c r="AO154" s="95">
        <v>0</v>
      </c>
      <c r="AP154" s="175">
        <f>VLOOKUP($AL154,dbsaa1!$A$2:$AE$677,5,FALSE)</f>
        <v>35489115</v>
      </c>
      <c r="AQ154" s="176">
        <f>VLOOKUP($AL154,dbsad1!$A$2:$AE$677,23,FALSE)</f>
        <v>35489115</v>
      </c>
      <c r="AR154" s="101" t="str">
        <f t="shared" si="34"/>
        <v>ON FORMULA</v>
      </c>
      <c r="AS154" s="175">
        <f>VLOOKUP($AL154,dcsaa1!$A$2:$AE$677,5,FALSE)</f>
        <v>35489115</v>
      </c>
      <c r="AT154" s="176">
        <f>VLOOKUP($AL154,dcsad1!$A$2:$AE$677,23,FALSE)</f>
        <v>35489115</v>
      </c>
      <c r="AU154" s="101" t="str">
        <f t="shared" si="35"/>
        <v>ON FORMULA</v>
      </c>
      <c r="AV154" s="102" t="b">
        <f t="shared" si="36"/>
        <v>1</v>
      </c>
      <c r="AW154" s="176">
        <f t="shared" si="37"/>
        <v>0</v>
      </c>
      <c r="AX154" s="184">
        <f t="shared" si="38"/>
        <v>0</v>
      </c>
      <c r="AY154" s="29"/>
    </row>
    <row r="155" spans="1:51" ht="25" x14ac:dyDescent="0.25">
      <c r="A155" s="29"/>
      <c r="B155" s="93" t="s">
        <v>303</v>
      </c>
      <c r="C155" s="94" t="s">
        <v>304</v>
      </c>
      <c r="D155" s="94">
        <v>1</v>
      </c>
      <c r="E155" s="95">
        <v>0</v>
      </c>
      <c r="F155" s="165">
        <f>VLOOKUP($B155,dbsaa1!$A$2:$AA$675,5,FALSE)</f>
        <v>11749722</v>
      </c>
      <c r="G155" s="165">
        <f>VLOOKUP($B155,dcsaa1!$A$2:$AA$675,5,FALSE)</f>
        <v>11749722</v>
      </c>
      <c r="H155" s="166">
        <f t="shared" si="28"/>
        <v>0</v>
      </c>
      <c r="I155" s="98" t="str">
        <f t="shared" si="26"/>
        <v>NO CHANGE IN FA</v>
      </c>
      <c r="J155" s="88"/>
      <c r="K155" s="93" t="s">
        <v>303</v>
      </c>
      <c r="L155" s="94" t="s">
        <v>304</v>
      </c>
      <c r="M155" s="94">
        <v>1</v>
      </c>
      <c r="N155" s="95">
        <v>0</v>
      </c>
      <c r="O155" s="96">
        <f>VLOOKUP($K155,dbsad1!$A$2:$AE$677,13,FALSE)</f>
        <v>1431</v>
      </c>
      <c r="P155" s="96">
        <f>VLOOKUP($K155,dcsad1!$A$2:$AE$677,13,FALSE)</f>
        <v>1431</v>
      </c>
      <c r="Q155" s="97">
        <f t="shared" si="29"/>
        <v>0</v>
      </c>
      <c r="R155" s="98" t="str">
        <f t="shared" si="30"/>
        <v>NO CHANGE IN SEL. TAFPU</v>
      </c>
      <c r="S155" s="88"/>
      <c r="T155" s="93" t="s">
        <v>303</v>
      </c>
      <c r="U155" s="94" t="s">
        <v>304</v>
      </c>
      <c r="V155" s="94">
        <v>1</v>
      </c>
      <c r="W155" s="95">
        <v>0</v>
      </c>
      <c r="X155" s="99">
        <f>VLOOKUP($T155,dbsad1!$A$2:$AE$677,22,FALSE)</f>
        <v>8061.84</v>
      </c>
      <c r="Y155" s="99">
        <f>VLOOKUP($T155,dcsad1!$A$2:$AE$677,22,FALSE)</f>
        <v>8061.84</v>
      </c>
      <c r="Z155" s="100">
        <f t="shared" si="31"/>
        <v>0</v>
      </c>
      <c r="AA155" s="98" t="str">
        <f t="shared" si="32"/>
        <v>NO CHANGE IN SEL. FA/PUPIL</v>
      </c>
      <c r="AB155" s="88"/>
      <c r="AC155" s="93" t="s">
        <v>303</v>
      </c>
      <c r="AD155" s="94" t="s">
        <v>304</v>
      </c>
      <c r="AE155" s="94">
        <v>1</v>
      </c>
      <c r="AF155" s="95">
        <v>0</v>
      </c>
      <c r="AG155" s="165">
        <f>VLOOKUP($AC155,dbsad1!$A$2:$AE$677,24,FALSE)</f>
        <v>11519336</v>
      </c>
      <c r="AH155" s="165">
        <f>VLOOKUP($AC155,dcsad1!$A$2:$AE$677,24,FALSE)</f>
        <v>11519336</v>
      </c>
      <c r="AI155" s="166">
        <f t="shared" si="33"/>
        <v>0</v>
      </c>
      <c r="AJ155" s="98" t="str">
        <f t="shared" si="27"/>
        <v>NO CHANGE IN FAB</v>
      </c>
      <c r="AK155" s="88"/>
      <c r="AL155" s="93" t="s">
        <v>303</v>
      </c>
      <c r="AM155" s="94" t="s">
        <v>304</v>
      </c>
      <c r="AN155" s="94">
        <v>1</v>
      </c>
      <c r="AO155" s="95">
        <v>0</v>
      </c>
      <c r="AP155" s="175">
        <f>VLOOKUP($AL155,dbsaa1!$A$2:$AE$677,5,FALSE)</f>
        <v>11749722</v>
      </c>
      <c r="AQ155" s="176">
        <f>VLOOKUP($AL155,dbsad1!$A$2:$AE$677,23,FALSE)</f>
        <v>11536494</v>
      </c>
      <c r="AR155" s="101" t="str">
        <f t="shared" si="34"/>
        <v>HOLD HARMLESS</v>
      </c>
      <c r="AS155" s="175">
        <f>VLOOKUP($AL155,dcsaa1!$A$2:$AE$677,5,FALSE)</f>
        <v>11749722</v>
      </c>
      <c r="AT155" s="176">
        <f>VLOOKUP($AL155,dcsad1!$A$2:$AE$677,23,FALSE)</f>
        <v>11536494</v>
      </c>
      <c r="AU155" s="101" t="str">
        <f t="shared" si="35"/>
        <v>HOLD HARMLESS</v>
      </c>
      <c r="AV155" s="102" t="b">
        <f t="shared" si="36"/>
        <v>1</v>
      </c>
      <c r="AW155" s="176">
        <f t="shared" si="37"/>
        <v>0</v>
      </c>
      <c r="AX155" s="184">
        <f t="shared" si="38"/>
        <v>0</v>
      </c>
      <c r="AY155" s="29"/>
    </row>
    <row r="156" spans="1:51" x14ac:dyDescent="0.25">
      <c r="A156" s="29"/>
      <c r="B156" s="93" t="s">
        <v>305</v>
      </c>
      <c r="C156" s="94" t="s">
        <v>306</v>
      </c>
      <c r="D156" s="94">
        <v>1</v>
      </c>
      <c r="E156" s="95">
        <v>0</v>
      </c>
      <c r="F156" s="165">
        <f>VLOOKUP($B156,dbsaa1!$A$2:$AA$675,5,FALSE)</f>
        <v>6039325</v>
      </c>
      <c r="G156" s="165">
        <f>VLOOKUP($B156,dcsaa1!$A$2:$AA$675,5,FALSE)</f>
        <v>6023044</v>
      </c>
      <c r="H156" s="166">
        <f t="shared" si="28"/>
        <v>-16281</v>
      </c>
      <c r="I156" s="98" t="str">
        <f t="shared" si="26"/>
        <v>FA DECREASE</v>
      </c>
      <c r="J156" s="88"/>
      <c r="K156" s="93" t="s">
        <v>305</v>
      </c>
      <c r="L156" s="94" t="s">
        <v>306</v>
      </c>
      <c r="M156" s="94">
        <v>1</v>
      </c>
      <c r="N156" s="95">
        <v>0</v>
      </c>
      <c r="O156" s="96">
        <f>VLOOKUP($K156,dbsad1!$A$2:$AE$677,13,FALSE)</f>
        <v>672</v>
      </c>
      <c r="P156" s="96">
        <f>VLOOKUP($K156,dcsad1!$A$2:$AE$677,13,FALSE)</f>
        <v>671</v>
      </c>
      <c r="Q156" s="97">
        <f t="shared" si="29"/>
        <v>-1</v>
      </c>
      <c r="R156" s="98" t="str">
        <f t="shared" si="30"/>
        <v>SEL. TAFPU DECREASE</v>
      </c>
      <c r="S156" s="88"/>
      <c r="T156" s="93" t="s">
        <v>305</v>
      </c>
      <c r="U156" s="94" t="s">
        <v>306</v>
      </c>
      <c r="V156" s="94">
        <v>1</v>
      </c>
      <c r="W156" s="95">
        <v>0</v>
      </c>
      <c r="X156" s="99">
        <f>VLOOKUP($T156,dbsad1!$A$2:$AE$677,22,FALSE)</f>
        <v>8987.09</v>
      </c>
      <c r="Y156" s="99">
        <f>VLOOKUP($T156,dcsad1!$A$2:$AE$677,22,FALSE)</f>
        <v>8976.2199999999993</v>
      </c>
      <c r="Z156" s="100">
        <f t="shared" si="31"/>
        <v>-10.8700000000008</v>
      </c>
      <c r="AA156" s="98" t="str">
        <f t="shared" si="32"/>
        <v>SEL. FA/PUPIL DECREASE</v>
      </c>
      <c r="AB156" s="88"/>
      <c r="AC156" s="93" t="s">
        <v>305</v>
      </c>
      <c r="AD156" s="94" t="s">
        <v>306</v>
      </c>
      <c r="AE156" s="94">
        <v>1</v>
      </c>
      <c r="AF156" s="95">
        <v>0</v>
      </c>
      <c r="AG156" s="165">
        <f>VLOOKUP($AC156,dbsad1!$A$2:$AE$677,24,FALSE)</f>
        <v>5902976</v>
      </c>
      <c r="AH156" s="165">
        <f>VLOOKUP($AC156,dcsad1!$A$2:$AE$677,24,FALSE)</f>
        <v>5902976</v>
      </c>
      <c r="AI156" s="166">
        <f t="shared" si="33"/>
        <v>0</v>
      </c>
      <c r="AJ156" s="98" t="str">
        <f t="shared" si="27"/>
        <v>NO CHANGE IN FAB</v>
      </c>
      <c r="AK156" s="88"/>
      <c r="AL156" s="93" t="s">
        <v>305</v>
      </c>
      <c r="AM156" s="94" t="s">
        <v>306</v>
      </c>
      <c r="AN156" s="94">
        <v>1</v>
      </c>
      <c r="AO156" s="95">
        <v>0</v>
      </c>
      <c r="AP156" s="175">
        <f>VLOOKUP($AL156,dbsaa1!$A$2:$AE$677,5,FALSE)</f>
        <v>6039325</v>
      </c>
      <c r="AQ156" s="176">
        <f>VLOOKUP($AL156,dbsad1!$A$2:$AE$677,23,FALSE)</f>
        <v>6039325</v>
      </c>
      <c r="AR156" s="101" t="str">
        <f t="shared" si="34"/>
        <v>ON FORMULA</v>
      </c>
      <c r="AS156" s="175">
        <f>VLOOKUP($AL156,dcsaa1!$A$2:$AE$677,5,FALSE)</f>
        <v>6023044</v>
      </c>
      <c r="AT156" s="176">
        <f>VLOOKUP($AL156,dcsad1!$A$2:$AE$677,23,FALSE)</f>
        <v>6023044</v>
      </c>
      <c r="AU156" s="101" t="str">
        <f t="shared" si="35"/>
        <v>ON FORMULA</v>
      </c>
      <c r="AV156" s="102" t="b">
        <f t="shared" si="36"/>
        <v>1</v>
      </c>
      <c r="AW156" s="176">
        <f t="shared" si="37"/>
        <v>-16281</v>
      </c>
      <c r="AX156" s="184">
        <f t="shared" si="38"/>
        <v>0</v>
      </c>
      <c r="AY156" s="29"/>
    </row>
    <row r="157" spans="1:51" ht="25" x14ac:dyDescent="0.25">
      <c r="A157" s="29"/>
      <c r="B157" s="93" t="s">
        <v>307</v>
      </c>
      <c r="C157" s="94" t="s">
        <v>308</v>
      </c>
      <c r="D157" s="94">
        <v>1</v>
      </c>
      <c r="E157" s="95">
        <v>0</v>
      </c>
      <c r="F157" s="165">
        <f>VLOOKUP($B157,dbsaa1!$A$2:$AA$675,5,FALSE)</f>
        <v>22649834</v>
      </c>
      <c r="G157" s="165">
        <f>VLOOKUP($B157,dcsaa1!$A$2:$AA$675,5,FALSE)</f>
        <v>22649834</v>
      </c>
      <c r="H157" s="166">
        <f t="shared" si="28"/>
        <v>0</v>
      </c>
      <c r="I157" s="98" t="str">
        <f t="shared" si="26"/>
        <v>NO CHANGE IN FA</v>
      </c>
      <c r="J157" s="88"/>
      <c r="K157" s="93" t="s">
        <v>307</v>
      </c>
      <c r="L157" s="94" t="s">
        <v>308</v>
      </c>
      <c r="M157" s="94">
        <v>1</v>
      </c>
      <c r="N157" s="95">
        <v>0</v>
      </c>
      <c r="O157" s="96">
        <f>VLOOKUP($K157,dbsad1!$A$2:$AE$677,13,FALSE)</f>
        <v>5426</v>
      </c>
      <c r="P157" s="96">
        <f>VLOOKUP($K157,dcsad1!$A$2:$AE$677,13,FALSE)</f>
        <v>5424</v>
      </c>
      <c r="Q157" s="97">
        <f t="shared" si="29"/>
        <v>-2</v>
      </c>
      <c r="R157" s="98" t="str">
        <f t="shared" si="30"/>
        <v>SEL. TAFPU DECREASE</v>
      </c>
      <c r="S157" s="88"/>
      <c r="T157" s="93" t="s">
        <v>307</v>
      </c>
      <c r="U157" s="94" t="s">
        <v>308</v>
      </c>
      <c r="V157" s="94">
        <v>1</v>
      </c>
      <c r="W157" s="95">
        <v>0</v>
      </c>
      <c r="X157" s="99">
        <f>VLOOKUP($T157,dbsad1!$A$2:$AE$677,22,FALSE)</f>
        <v>3988.24</v>
      </c>
      <c r="Y157" s="99">
        <f>VLOOKUP($T157,dcsad1!$A$2:$AE$677,22,FALSE)</f>
        <v>3988.24</v>
      </c>
      <c r="Z157" s="100">
        <f t="shared" si="31"/>
        <v>0</v>
      </c>
      <c r="AA157" s="98" t="str">
        <f t="shared" si="32"/>
        <v>NO CHANGE IN SEL. FA/PUPIL</v>
      </c>
      <c r="AB157" s="88"/>
      <c r="AC157" s="93" t="s">
        <v>307</v>
      </c>
      <c r="AD157" s="94" t="s">
        <v>308</v>
      </c>
      <c r="AE157" s="94">
        <v>1</v>
      </c>
      <c r="AF157" s="95">
        <v>0</v>
      </c>
      <c r="AG157" s="165">
        <f>VLOOKUP($AC157,dbsad1!$A$2:$AE$677,24,FALSE)</f>
        <v>22205720</v>
      </c>
      <c r="AH157" s="165">
        <f>VLOOKUP($AC157,dcsad1!$A$2:$AE$677,24,FALSE)</f>
        <v>22205720</v>
      </c>
      <c r="AI157" s="166">
        <f t="shared" si="33"/>
        <v>0</v>
      </c>
      <c r="AJ157" s="98" t="str">
        <f t="shared" si="27"/>
        <v>NO CHANGE IN FAB</v>
      </c>
      <c r="AK157" s="88"/>
      <c r="AL157" s="93" t="s">
        <v>307</v>
      </c>
      <c r="AM157" s="94" t="s">
        <v>308</v>
      </c>
      <c r="AN157" s="94">
        <v>1</v>
      </c>
      <c r="AO157" s="95">
        <v>0</v>
      </c>
      <c r="AP157" s="175">
        <f>VLOOKUP($AL157,dbsaa1!$A$2:$AE$677,5,FALSE)</f>
        <v>22649834</v>
      </c>
      <c r="AQ157" s="176">
        <f>VLOOKUP($AL157,dbsad1!$A$2:$AE$677,23,FALSE)</f>
        <v>21640191</v>
      </c>
      <c r="AR157" s="101" t="str">
        <f t="shared" si="34"/>
        <v>HOLD HARMLESS</v>
      </c>
      <c r="AS157" s="175">
        <f>VLOOKUP($AL157,dcsaa1!$A$2:$AE$677,5,FALSE)</f>
        <v>22649834</v>
      </c>
      <c r="AT157" s="176">
        <f>VLOOKUP($AL157,dcsad1!$A$2:$AE$677,23,FALSE)</f>
        <v>21632214</v>
      </c>
      <c r="AU157" s="101" t="str">
        <f t="shared" si="35"/>
        <v>HOLD HARMLESS</v>
      </c>
      <c r="AV157" s="102" t="b">
        <f t="shared" si="36"/>
        <v>1</v>
      </c>
      <c r="AW157" s="176">
        <f t="shared" si="37"/>
        <v>0</v>
      </c>
      <c r="AX157" s="184">
        <f t="shared" si="38"/>
        <v>0</v>
      </c>
      <c r="AY157" s="29"/>
    </row>
    <row r="158" spans="1:51" x14ac:dyDescent="0.25">
      <c r="A158" s="29"/>
      <c r="B158" s="93" t="s">
        <v>309</v>
      </c>
      <c r="C158" s="94" t="s">
        <v>310</v>
      </c>
      <c r="D158" s="94">
        <v>1</v>
      </c>
      <c r="E158" s="95">
        <v>0</v>
      </c>
      <c r="F158" s="165">
        <f>VLOOKUP($B158,dbsaa1!$A$2:$AA$675,5,FALSE)</f>
        <v>17921328</v>
      </c>
      <c r="G158" s="165">
        <f>VLOOKUP($B158,dcsaa1!$A$2:$AA$675,5,FALSE)</f>
        <v>17851117</v>
      </c>
      <c r="H158" s="166">
        <f t="shared" si="28"/>
        <v>-70211</v>
      </c>
      <c r="I158" s="98" t="str">
        <f t="shared" si="26"/>
        <v>FA DECREASE</v>
      </c>
      <c r="J158" s="88"/>
      <c r="K158" s="93" t="s">
        <v>309</v>
      </c>
      <c r="L158" s="94" t="s">
        <v>310</v>
      </c>
      <c r="M158" s="94">
        <v>1</v>
      </c>
      <c r="N158" s="95">
        <v>0</v>
      </c>
      <c r="O158" s="96">
        <f>VLOOKUP($K158,dbsad1!$A$2:$AE$677,13,FALSE)</f>
        <v>2042</v>
      </c>
      <c r="P158" s="96">
        <f>VLOOKUP($K158,dcsad1!$A$2:$AE$677,13,FALSE)</f>
        <v>2034</v>
      </c>
      <c r="Q158" s="97">
        <f t="shared" si="29"/>
        <v>-8</v>
      </c>
      <c r="R158" s="98" t="str">
        <f t="shared" si="30"/>
        <v>SEL. TAFPU DECREASE</v>
      </c>
      <c r="S158" s="88"/>
      <c r="T158" s="93" t="s">
        <v>309</v>
      </c>
      <c r="U158" s="94" t="s">
        <v>310</v>
      </c>
      <c r="V158" s="94">
        <v>1</v>
      </c>
      <c r="W158" s="95">
        <v>0</v>
      </c>
      <c r="X158" s="99">
        <f>VLOOKUP($T158,dbsad1!$A$2:$AE$677,22,FALSE)</f>
        <v>8776.36</v>
      </c>
      <c r="Y158" s="99">
        <f>VLOOKUP($T158,dcsad1!$A$2:$AE$677,22,FALSE)</f>
        <v>8776.36</v>
      </c>
      <c r="Z158" s="100">
        <f t="shared" si="31"/>
        <v>0</v>
      </c>
      <c r="AA158" s="98" t="str">
        <f t="shared" si="32"/>
        <v>NO CHANGE IN SEL. FA/PUPIL</v>
      </c>
      <c r="AB158" s="88"/>
      <c r="AC158" s="93" t="s">
        <v>309</v>
      </c>
      <c r="AD158" s="94" t="s">
        <v>310</v>
      </c>
      <c r="AE158" s="94">
        <v>1</v>
      </c>
      <c r="AF158" s="95">
        <v>0</v>
      </c>
      <c r="AG158" s="165">
        <f>VLOOKUP($AC158,dbsad1!$A$2:$AE$677,24,FALSE)</f>
        <v>16991458</v>
      </c>
      <c r="AH158" s="165">
        <f>VLOOKUP($AC158,dcsad1!$A$2:$AE$677,24,FALSE)</f>
        <v>16991458</v>
      </c>
      <c r="AI158" s="166">
        <f t="shared" si="33"/>
        <v>0</v>
      </c>
      <c r="AJ158" s="98" t="str">
        <f t="shared" si="27"/>
        <v>NO CHANGE IN FAB</v>
      </c>
      <c r="AK158" s="88"/>
      <c r="AL158" s="93" t="s">
        <v>309</v>
      </c>
      <c r="AM158" s="94" t="s">
        <v>310</v>
      </c>
      <c r="AN158" s="94">
        <v>1</v>
      </c>
      <c r="AO158" s="95">
        <v>0</v>
      </c>
      <c r="AP158" s="175">
        <f>VLOOKUP($AL158,dbsaa1!$A$2:$AE$677,5,FALSE)</f>
        <v>17921328</v>
      </c>
      <c r="AQ158" s="176">
        <f>VLOOKUP($AL158,dbsad1!$A$2:$AE$677,23,FALSE)</f>
        <v>17921328</v>
      </c>
      <c r="AR158" s="101" t="str">
        <f t="shared" si="34"/>
        <v>ON FORMULA</v>
      </c>
      <c r="AS158" s="175">
        <f>VLOOKUP($AL158,dcsaa1!$A$2:$AE$677,5,FALSE)</f>
        <v>17851117</v>
      </c>
      <c r="AT158" s="176">
        <f>VLOOKUP($AL158,dcsad1!$A$2:$AE$677,23,FALSE)</f>
        <v>17851117</v>
      </c>
      <c r="AU158" s="101" t="str">
        <f t="shared" si="35"/>
        <v>ON FORMULA</v>
      </c>
      <c r="AV158" s="102" t="b">
        <f t="shared" si="36"/>
        <v>1</v>
      </c>
      <c r="AW158" s="176">
        <f t="shared" si="37"/>
        <v>-70211</v>
      </c>
      <c r="AX158" s="184">
        <f t="shared" si="38"/>
        <v>0</v>
      </c>
      <c r="AY158" s="29"/>
    </row>
    <row r="159" spans="1:51" x14ac:dyDescent="0.25">
      <c r="A159" s="29"/>
      <c r="B159" s="93" t="s">
        <v>311</v>
      </c>
      <c r="C159" s="94" t="s">
        <v>312</v>
      </c>
      <c r="D159" s="94">
        <v>1</v>
      </c>
      <c r="E159" s="95">
        <v>0</v>
      </c>
      <c r="F159" s="165">
        <f>VLOOKUP($B159,dbsaa1!$A$2:$AA$675,5,FALSE)</f>
        <v>53175833</v>
      </c>
      <c r="G159" s="165">
        <f>VLOOKUP($B159,dcsaa1!$A$2:$AA$675,5,FALSE)</f>
        <v>53036122</v>
      </c>
      <c r="H159" s="166">
        <f t="shared" si="28"/>
        <v>-139711</v>
      </c>
      <c r="I159" s="98" t="str">
        <f t="shared" si="26"/>
        <v>FA DECREASE</v>
      </c>
      <c r="J159" s="88"/>
      <c r="K159" s="93" t="s">
        <v>311</v>
      </c>
      <c r="L159" s="94" t="s">
        <v>312</v>
      </c>
      <c r="M159" s="94">
        <v>1</v>
      </c>
      <c r="N159" s="95">
        <v>0</v>
      </c>
      <c r="O159" s="96">
        <f>VLOOKUP($K159,dbsad1!$A$2:$AE$677,13,FALSE)</f>
        <v>8091</v>
      </c>
      <c r="P159" s="96">
        <f>VLOOKUP($K159,dcsad1!$A$2:$AE$677,13,FALSE)</f>
        <v>8064</v>
      </c>
      <c r="Q159" s="97">
        <f t="shared" si="29"/>
        <v>-27</v>
      </c>
      <c r="R159" s="98" t="str">
        <f t="shared" si="30"/>
        <v>SEL. TAFPU DECREASE</v>
      </c>
      <c r="S159" s="88"/>
      <c r="T159" s="93" t="s">
        <v>311</v>
      </c>
      <c r="U159" s="94" t="s">
        <v>312</v>
      </c>
      <c r="V159" s="94">
        <v>1</v>
      </c>
      <c r="W159" s="95">
        <v>0</v>
      </c>
      <c r="X159" s="99">
        <f>VLOOKUP($T159,dbsad1!$A$2:$AE$677,22,FALSE)</f>
        <v>6572.22</v>
      </c>
      <c r="Y159" s="99">
        <f>VLOOKUP($T159,dcsad1!$A$2:$AE$677,22,FALSE)</f>
        <v>6576.9</v>
      </c>
      <c r="Z159" s="100">
        <f t="shared" si="31"/>
        <v>4.6799999999993815</v>
      </c>
      <c r="AA159" s="98" t="str">
        <f t="shared" si="32"/>
        <v>SEL. FA/PUPIL INCREASE</v>
      </c>
      <c r="AB159" s="88"/>
      <c r="AC159" s="93" t="s">
        <v>311</v>
      </c>
      <c r="AD159" s="94" t="s">
        <v>312</v>
      </c>
      <c r="AE159" s="94">
        <v>1</v>
      </c>
      <c r="AF159" s="95">
        <v>0</v>
      </c>
      <c r="AG159" s="165">
        <f>VLOOKUP($AC159,dbsad1!$A$2:$AE$677,24,FALSE)</f>
        <v>48167967</v>
      </c>
      <c r="AH159" s="165">
        <f>VLOOKUP($AC159,dcsad1!$A$2:$AE$677,24,FALSE)</f>
        <v>48167967</v>
      </c>
      <c r="AI159" s="166">
        <f t="shared" si="33"/>
        <v>0</v>
      </c>
      <c r="AJ159" s="98" t="str">
        <f t="shared" si="27"/>
        <v>NO CHANGE IN FAB</v>
      </c>
      <c r="AK159" s="88"/>
      <c r="AL159" s="93" t="s">
        <v>311</v>
      </c>
      <c r="AM159" s="94" t="s">
        <v>312</v>
      </c>
      <c r="AN159" s="94">
        <v>1</v>
      </c>
      <c r="AO159" s="95">
        <v>0</v>
      </c>
      <c r="AP159" s="175">
        <f>VLOOKUP($AL159,dbsaa1!$A$2:$AE$677,5,FALSE)</f>
        <v>53175833</v>
      </c>
      <c r="AQ159" s="176">
        <f>VLOOKUP($AL159,dbsad1!$A$2:$AE$677,23,FALSE)</f>
        <v>53175833</v>
      </c>
      <c r="AR159" s="101" t="str">
        <f t="shared" si="34"/>
        <v>ON FORMULA</v>
      </c>
      <c r="AS159" s="175">
        <f>VLOOKUP($AL159,dcsaa1!$A$2:$AE$677,5,FALSE)</f>
        <v>53036122</v>
      </c>
      <c r="AT159" s="176">
        <f>VLOOKUP($AL159,dcsad1!$A$2:$AE$677,23,FALSE)</f>
        <v>53036122</v>
      </c>
      <c r="AU159" s="101" t="str">
        <f t="shared" si="35"/>
        <v>ON FORMULA</v>
      </c>
      <c r="AV159" s="102" t="b">
        <f t="shared" si="36"/>
        <v>1</v>
      </c>
      <c r="AW159" s="176">
        <f t="shared" si="37"/>
        <v>-139710</v>
      </c>
      <c r="AX159" s="184">
        <f t="shared" si="38"/>
        <v>-1</v>
      </c>
      <c r="AY159" s="29"/>
    </row>
    <row r="160" spans="1:51" x14ac:dyDescent="0.25">
      <c r="A160" s="29"/>
      <c r="B160" s="93" t="s">
        <v>313</v>
      </c>
      <c r="C160" s="94" t="s">
        <v>314</v>
      </c>
      <c r="D160" s="94">
        <v>1</v>
      </c>
      <c r="E160" s="95">
        <v>0</v>
      </c>
      <c r="F160" s="165">
        <f>VLOOKUP($B160,dbsaa1!$A$2:$AA$675,5,FALSE)</f>
        <v>50058216</v>
      </c>
      <c r="G160" s="165">
        <f>VLOOKUP($B160,dcsaa1!$A$2:$AA$675,5,FALSE)</f>
        <v>50099102</v>
      </c>
      <c r="H160" s="166">
        <f t="shared" si="28"/>
        <v>40886</v>
      </c>
      <c r="I160" s="98" t="str">
        <f t="shared" si="26"/>
        <v>FA INCREASE</v>
      </c>
      <c r="J160" s="88"/>
      <c r="K160" s="93" t="s">
        <v>313</v>
      </c>
      <c r="L160" s="94" t="s">
        <v>314</v>
      </c>
      <c r="M160" s="94">
        <v>1</v>
      </c>
      <c r="N160" s="95">
        <v>0</v>
      </c>
      <c r="O160" s="96">
        <f>VLOOKUP($K160,dbsad1!$A$2:$AE$677,13,FALSE)</f>
        <v>7346</v>
      </c>
      <c r="P160" s="96">
        <f>VLOOKUP($K160,dcsad1!$A$2:$AE$677,13,FALSE)</f>
        <v>7352</v>
      </c>
      <c r="Q160" s="97">
        <f t="shared" si="29"/>
        <v>6</v>
      </c>
      <c r="R160" s="98" t="str">
        <f t="shared" si="30"/>
        <v>SEL. TAFPU INCREASE</v>
      </c>
      <c r="S160" s="88"/>
      <c r="T160" s="93" t="s">
        <v>313</v>
      </c>
      <c r="U160" s="94" t="s">
        <v>314</v>
      </c>
      <c r="V160" s="94">
        <v>1</v>
      </c>
      <c r="W160" s="95">
        <v>0</v>
      </c>
      <c r="X160" s="99">
        <f>VLOOKUP($T160,dbsad1!$A$2:$AE$677,22,FALSE)</f>
        <v>6814.35</v>
      </c>
      <c r="Y160" s="99">
        <f>VLOOKUP($T160,dcsad1!$A$2:$AE$677,22,FALSE)</f>
        <v>6814.35</v>
      </c>
      <c r="Z160" s="100">
        <f t="shared" si="31"/>
        <v>0</v>
      </c>
      <c r="AA160" s="98" t="str">
        <f t="shared" si="32"/>
        <v>NO CHANGE IN SEL. FA/PUPIL</v>
      </c>
      <c r="AB160" s="88"/>
      <c r="AC160" s="93" t="s">
        <v>313</v>
      </c>
      <c r="AD160" s="94" t="s">
        <v>314</v>
      </c>
      <c r="AE160" s="94">
        <v>1</v>
      </c>
      <c r="AF160" s="95">
        <v>0</v>
      </c>
      <c r="AG160" s="165">
        <f>VLOOKUP($AC160,dbsad1!$A$2:$AE$677,24,FALSE)</f>
        <v>47541787</v>
      </c>
      <c r="AH160" s="165">
        <f>VLOOKUP($AC160,dcsad1!$A$2:$AE$677,24,FALSE)</f>
        <v>47541787</v>
      </c>
      <c r="AI160" s="166">
        <f t="shared" si="33"/>
        <v>0</v>
      </c>
      <c r="AJ160" s="98" t="str">
        <f t="shared" si="27"/>
        <v>NO CHANGE IN FAB</v>
      </c>
      <c r="AK160" s="88"/>
      <c r="AL160" s="93" t="s">
        <v>313</v>
      </c>
      <c r="AM160" s="94" t="s">
        <v>314</v>
      </c>
      <c r="AN160" s="94">
        <v>1</v>
      </c>
      <c r="AO160" s="95">
        <v>0</v>
      </c>
      <c r="AP160" s="175">
        <f>VLOOKUP($AL160,dbsaa1!$A$2:$AE$677,5,FALSE)</f>
        <v>50058216</v>
      </c>
      <c r="AQ160" s="176">
        <f>VLOOKUP($AL160,dbsad1!$A$2:$AE$677,23,FALSE)</f>
        <v>50058216</v>
      </c>
      <c r="AR160" s="101" t="str">
        <f t="shared" si="34"/>
        <v>ON FORMULA</v>
      </c>
      <c r="AS160" s="175">
        <f>VLOOKUP($AL160,dcsaa1!$A$2:$AE$677,5,FALSE)</f>
        <v>50099102</v>
      </c>
      <c r="AT160" s="176">
        <f>VLOOKUP($AL160,dcsad1!$A$2:$AE$677,23,FALSE)</f>
        <v>50099102</v>
      </c>
      <c r="AU160" s="101" t="str">
        <f t="shared" si="35"/>
        <v>ON FORMULA</v>
      </c>
      <c r="AV160" s="102" t="b">
        <f t="shared" si="36"/>
        <v>1</v>
      </c>
      <c r="AW160" s="176">
        <f t="shared" si="37"/>
        <v>40886</v>
      </c>
      <c r="AX160" s="184">
        <f t="shared" si="38"/>
        <v>0</v>
      </c>
      <c r="AY160" s="29"/>
    </row>
    <row r="161" spans="1:51" ht="25" x14ac:dyDescent="0.25">
      <c r="A161" s="29"/>
      <c r="B161" s="93" t="s">
        <v>315</v>
      </c>
      <c r="C161" s="94" t="s">
        <v>316</v>
      </c>
      <c r="D161" s="94">
        <v>1</v>
      </c>
      <c r="E161" s="95">
        <v>0</v>
      </c>
      <c r="F161" s="165">
        <f>VLOOKUP($B161,dbsaa1!$A$2:$AA$675,5,FALSE)</f>
        <v>5542454</v>
      </c>
      <c r="G161" s="165">
        <f>VLOOKUP($B161,dcsaa1!$A$2:$AA$675,5,FALSE)</f>
        <v>5542454</v>
      </c>
      <c r="H161" s="166">
        <f t="shared" si="28"/>
        <v>0</v>
      </c>
      <c r="I161" s="98" t="str">
        <f t="shared" si="26"/>
        <v>NO CHANGE IN FA</v>
      </c>
      <c r="J161" s="88"/>
      <c r="K161" s="93" t="s">
        <v>315</v>
      </c>
      <c r="L161" s="94" t="s">
        <v>316</v>
      </c>
      <c r="M161" s="94">
        <v>1</v>
      </c>
      <c r="N161" s="95">
        <v>0</v>
      </c>
      <c r="O161" s="96">
        <f>VLOOKUP($K161,dbsad1!$A$2:$AE$677,13,FALSE)</f>
        <v>399</v>
      </c>
      <c r="P161" s="96">
        <f>VLOOKUP($K161,dcsad1!$A$2:$AE$677,13,FALSE)</f>
        <v>401</v>
      </c>
      <c r="Q161" s="97">
        <f t="shared" si="29"/>
        <v>2</v>
      </c>
      <c r="R161" s="98" t="str">
        <f t="shared" si="30"/>
        <v>SEL. TAFPU INCREASE</v>
      </c>
      <c r="S161" s="88"/>
      <c r="T161" s="93" t="s">
        <v>315</v>
      </c>
      <c r="U161" s="94" t="s">
        <v>316</v>
      </c>
      <c r="V161" s="94">
        <v>1</v>
      </c>
      <c r="W161" s="95">
        <v>0</v>
      </c>
      <c r="X161" s="99">
        <f>VLOOKUP($T161,dbsad1!$A$2:$AE$677,22,FALSE)</f>
        <v>13421.21</v>
      </c>
      <c r="Y161" s="99">
        <f>VLOOKUP($T161,dcsad1!$A$2:$AE$677,22,FALSE)</f>
        <v>13392.49</v>
      </c>
      <c r="Z161" s="100">
        <f t="shared" si="31"/>
        <v>-28.719999999999345</v>
      </c>
      <c r="AA161" s="98" t="str">
        <f t="shared" si="32"/>
        <v>SEL. FA/PUPIL DECREASE</v>
      </c>
      <c r="AB161" s="88"/>
      <c r="AC161" s="93" t="s">
        <v>315</v>
      </c>
      <c r="AD161" s="94" t="s">
        <v>316</v>
      </c>
      <c r="AE161" s="94">
        <v>1</v>
      </c>
      <c r="AF161" s="95">
        <v>0</v>
      </c>
      <c r="AG161" s="165">
        <f>VLOOKUP($AC161,dbsad1!$A$2:$AE$677,24,FALSE)</f>
        <v>5433779</v>
      </c>
      <c r="AH161" s="165">
        <f>VLOOKUP($AC161,dcsad1!$A$2:$AE$677,24,FALSE)</f>
        <v>5433779</v>
      </c>
      <c r="AI161" s="166">
        <f t="shared" si="33"/>
        <v>0</v>
      </c>
      <c r="AJ161" s="98" t="str">
        <f t="shared" si="27"/>
        <v>NO CHANGE IN FAB</v>
      </c>
      <c r="AK161" s="88"/>
      <c r="AL161" s="93" t="s">
        <v>315</v>
      </c>
      <c r="AM161" s="94" t="s">
        <v>316</v>
      </c>
      <c r="AN161" s="94">
        <v>1</v>
      </c>
      <c r="AO161" s="95">
        <v>0</v>
      </c>
      <c r="AP161" s="175">
        <f>VLOOKUP($AL161,dbsaa1!$A$2:$AE$677,5,FALSE)</f>
        <v>5542454</v>
      </c>
      <c r="AQ161" s="176">
        <f>VLOOKUP($AL161,dbsad1!$A$2:$AE$677,23,FALSE)</f>
        <v>5355063</v>
      </c>
      <c r="AR161" s="101" t="str">
        <f t="shared" si="34"/>
        <v>HOLD HARMLESS</v>
      </c>
      <c r="AS161" s="175">
        <f>VLOOKUP($AL161,dcsaa1!$A$2:$AE$677,5,FALSE)</f>
        <v>5542454</v>
      </c>
      <c r="AT161" s="176">
        <f>VLOOKUP($AL161,dcsad1!$A$2:$AE$677,23,FALSE)</f>
        <v>5370389</v>
      </c>
      <c r="AU161" s="101" t="str">
        <f t="shared" si="35"/>
        <v>HOLD HARMLESS</v>
      </c>
      <c r="AV161" s="102" t="b">
        <f t="shared" si="36"/>
        <v>1</v>
      </c>
      <c r="AW161" s="176">
        <f t="shared" si="37"/>
        <v>0</v>
      </c>
      <c r="AX161" s="184">
        <f t="shared" si="38"/>
        <v>0</v>
      </c>
      <c r="AY161" s="29"/>
    </row>
    <row r="162" spans="1:51" ht="25" x14ac:dyDescent="0.25">
      <c r="A162" s="29"/>
      <c r="B162" s="93" t="s">
        <v>317</v>
      </c>
      <c r="C162" s="94" t="s">
        <v>318</v>
      </c>
      <c r="D162" s="94">
        <v>1</v>
      </c>
      <c r="E162" s="95">
        <v>0</v>
      </c>
      <c r="F162" s="165">
        <f>VLOOKUP($B162,dbsaa1!$A$2:$AA$675,5,FALSE)</f>
        <v>495818</v>
      </c>
      <c r="G162" s="165">
        <f>VLOOKUP($B162,dcsaa1!$A$2:$AA$675,5,FALSE)</f>
        <v>495818</v>
      </c>
      <c r="H162" s="166">
        <f t="shared" si="28"/>
        <v>0</v>
      </c>
      <c r="I162" s="98" t="str">
        <f t="shared" si="26"/>
        <v>NO CHANGE IN FA</v>
      </c>
      <c r="J162" s="88"/>
      <c r="K162" s="93" t="s">
        <v>317</v>
      </c>
      <c r="L162" s="94" t="s">
        <v>318</v>
      </c>
      <c r="M162" s="94">
        <v>1</v>
      </c>
      <c r="N162" s="95">
        <v>0</v>
      </c>
      <c r="O162" s="96">
        <f>VLOOKUP($K162,dbsad1!$A$2:$AE$677,13,FALSE)</f>
        <v>203</v>
      </c>
      <c r="P162" s="96">
        <f>VLOOKUP($K162,dcsad1!$A$2:$AE$677,13,FALSE)</f>
        <v>203</v>
      </c>
      <c r="Q162" s="97">
        <f t="shared" si="29"/>
        <v>0</v>
      </c>
      <c r="R162" s="98" t="str">
        <f t="shared" si="30"/>
        <v>NO CHANGE IN SEL. TAFPU</v>
      </c>
      <c r="S162" s="88"/>
      <c r="T162" s="93" t="s">
        <v>317</v>
      </c>
      <c r="U162" s="94" t="s">
        <v>318</v>
      </c>
      <c r="V162" s="94">
        <v>1</v>
      </c>
      <c r="W162" s="95">
        <v>0</v>
      </c>
      <c r="X162" s="99">
        <f>VLOOKUP($T162,dbsad1!$A$2:$AE$677,22,FALSE)</f>
        <v>500</v>
      </c>
      <c r="Y162" s="99">
        <f>VLOOKUP($T162,dcsad1!$A$2:$AE$677,22,FALSE)</f>
        <v>500</v>
      </c>
      <c r="Z162" s="100">
        <f t="shared" si="31"/>
        <v>0</v>
      </c>
      <c r="AA162" s="98" t="str">
        <f t="shared" si="32"/>
        <v>NO CHANGE IN SEL. FA/PUPIL</v>
      </c>
      <c r="AB162" s="88"/>
      <c r="AC162" s="93" t="s">
        <v>317</v>
      </c>
      <c r="AD162" s="94" t="s">
        <v>318</v>
      </c>
      <c r="AE162" s="94">
        <v>1</v>
      </c>
      <c r="AF162" s="95">
        <v>0</v>
      </c>
      <c r="AG162" s="165">
        <f>VLOOKUP($AC162,dbsad1!$A$2:$AE$677,24,FALSE)</f>
        <v>486097</v>
      </c>
      <c r="AH162" s="165">
        <f>VLOOKUP($AC162,dcsad1!$A$2:$AE$677,24,FALSE)</f>
        <v>486097</v>
      </c>
      <c r="AI162" s="166">
        <f t="shared" si="33"/>
        <v>0</v>
      </c>
      <c r="AJ162" s="98" t="str">
        <f t="shared" si="27"/>
        <v>NO CHANGE IN FAB</v>
      </c>
      <c r="AK162" s="88"/>
      <c r="AL162" s="93" t="s">
        <v>317</v>
      </c>
      <c r="AM162" s="94" t="s">
        <v>318</v>
      </c>
      <c r="AN162" s="94">
        <v>1</v>
      </c>
      <c r="AO162" s="95">
        <v>0</v>
      </c>
      <c r="AP162" s="175">
        <f>VLOOKUP($AL162,dbsaa1!$A$2:$AE$677,5,FALSE)</f>
        <v>495818</v>
      </c>
      <c r="AQ162" s="176">
        <f>VLOOKUP($AL162,dbsad1!$A$2:$AE$677,23,FALSE)</f>
        <v>101500</v>
      </c>
      <c r="AR162" s="101" t="str">
        <f t="shared" si="34"/>
        <v>HOLD HARMLESS</v>
      </c>
      <c r="AS162" s="175">
        <f>VLOOKUP($AL162,dcsaa1!$A$2:$AE$677,5,FALSE)</f>
        <v>495818</v>
      </c>
      <c r="AT162" s="176">
        <f>VLOOKUP($AL162,dcsad1!$A$2:$AE$677,23,FALSE)</f>
        <v>101500</v>
      </c>
      <c r="AU162" s="101" t="str">
        <f t="shared" si="35"/>
        <v>HOLD HARMLESS</v>
      </c>
      <c r="AV162" s="102" t="b">
        <f t="shared" si="36"/>
        <v>1</v>
      </c>
      <c r="AW162" s="176">
        <f t="shared" si="37"/>
        <v>0</v>
      </c>
      <c r="AX162" s="184">
        <f t="shared" si="38"/>
        <v>0</v>
      </c>
      <c r="AY162" s="29"/>
    </row>
    <row r="163" spans="1:51" ht="25" x14ac:dyDescent="0.25">
      <c r="A163" s="29"/>
      <c r="B163" s="93" t="s">
        <v>319</v>
      </c>
      <c r="C163" s="94" t="s">
        <v>320</v>
      </c>
      <c r="D163" s="94">
        <v>1</v>
      </c>
      <c r="E163" s="95">
        <v>0</v>
      </c>
      <c r="F163" s="165">
        <f>VLOOKUP($B163,dbsaa1!$A$2:$AA$675,5,FALSE)</f>
        <v>1026513</v>
      </c>
      <c r="G163" s="165">
        <f>VLOOKUP($B163,dcsaa1!$A$2:$AA$675,5,FALSE)</f>
        <v>1026513</v>
      </c>
      <c r="H163" s="166">
        <f t="shared" si="28"/>
        <v>0</v>
      </c>
      <c r="I163" s="98" t="str">
        <f t="shared" si="26"/>
        <v>NO CHANGE IN FA</v>
      </c>
      <c r="J163" s="88"/>
      <c r="K163" s="93" t="s">
        <v>319</v>
      </c>
      <c r="L163" s="94" t="s">
        <v>320</v>
      </c>
      <c r="M163" s="94">
        <v>1</v>
      </c>
      <c r="N163" s="95">
        <v>0</v>
      </c>
      <c r="O163" s="96">
        <f>VLOOKUP($K163,dbsad1!$A$2:$AE$677,13,FALSE)</f>
        <v>133</v>
      </c>
      <c r="P163" s="96">
        <f>VLOOKUP($K163,dcsad1!$A$2:$AE$677,13,FALSE)</f>
        <v>133</v>
      </c>
      <c r="Q163" s="97">
        <f t="shared" si="29"/>
        <v>0</v>
      </c>
      <c r="R163" s="98" t="str">
        <f t="shared" si="30"/>
        <v>NO CHANGE IN SEL. TAFPU</v>
      </c>
      <c r="S163" s="88"/>
      <c r="T163" s="93" t="s">
        <v>319</v>
      </c>
      <c r="U163" s="94" t="s">
        <v>320</v>
      </c>
      <c r="V163" s="94">
        <v>1</v>
      </c>
      <c r="W163" s="95">
        <v>0</v>
      </c>
      <c r="X163" s="99">
        <f>VLOOKUP($T163,dbsad1!$A$2:$AE$677,22,FALSE)</f>
        <v>3309.11</v>
      </c>
      <c r="Y163" s="99">
        <f>VLOOKUP($T163,dcsad1!$A$2:$AE$677,22,FALSE)</f>
        <v>3309.11</v>
      </c>
      <c r="Z163" s="100">
        <f t="shared" si="31"/>
        <v>0</v>
      </c>
      <c r="AA163" s="98" t="str">
        <f t="shared" si="32"/>
        <v>NO CHANGE IN SEL. FA/PUPIL</v>
      </c>
      <c r="AB163" s="88"/>
      <c r="AC163" s="93" t="s">
        <v>319</v>
      </c>
      <c r="AD163" s="94" t="s">
        <v>320</v>
      </c>
      <c r="AE163" s="94">
        <v>1</v>
      </c>
      <c r="AF163" s="95">
        <v>0</v>
      </c>
      <c r="AG163" s="165">
        <f>VLOOKUP($AC163,dbsad1!$A$2:$AE$677,24,FALSE)</f>
        <v>1006386</v>
      </c>
      <c r="AH163" s="165">
        <f>VLOOKUP($AC163,dcsad1!$A$2:$AE$677,24,FALSE)</f>
        <v>1006386</v>
      </c>
      <c r="AI163" s="166">
        <f t="shared" si="33"/>
        <v>0</v>
      </c>
      <c r="AJ163" s="98" t="str">
        <f t="shared" si="27"/>
        <v>NO CHANGE IN FAB</v>
      </c>
      <c r="AK163" s="88"/>
      <c r="AL163" s="93" t="s">
        <v>319</v>
      </c>
      <c r="AM163" s="94" t="s">
        <v>320</v>
      </c>
      <c r="AN163" s="94">
        <v>1</v>
      </c>
      <c r="AO163" s="95">
        <v>0</v>
      </c>
      <c r="AP163" s="175">
        <f>VLOOKUP($AL163,dbsaa1!$A$2:$AE$677,5,FALSE)</f>
        <v>1026513</v>
      </c>
      <c r="AQ163" s="176">
        <f>VLOOKUP($AL163,dbsad1!$A$2:$AE$677,23,FALSE)</f>
        <v>440112</v>
      </c>
      <c r="AR163" s="101" t="str">
        <f t="shared" si="34"/>
        <v>HOLD HARMLESS</v>
      </c>
      <c r="AS163" s="175">
        <f>VLOOKUP($AL163,dcsaa1!$A$2:$AE$677,5,FALSE)</f>
        <v>1026513</v>
      </c>
      <c r="AT163" s="176">
        <f>VLOOKUP($AL163,dcsad1!$A$2:$AE$677,23,FALSE)</f>
        <v>440112</v>
      </c>
      <c r="AU163" s="101" t="str">
        <f t="shared" si="35"/>
        <v>HOLD HARMLESS</v>
      </c>
      <c r="AV163" s="102" t="b">
        <f t="shared" si="36"/>
        <v>1</v>
      </c>
      <c r="AW163" s="176">
        <f t="shared" si="37"/>
        <v>0</v>
      </c>
      <c r="AX163" s="184">
        <f t="shared" si="38"/>
        <v>0</v>
      </c>
      <c r="AY163" s="29"/>
    </row>
    <row r="164" spans="1:51" x14ac:dyDescent="0.25">
      <c r="A164" s="29"/>
      <c r="B164" s="93" t="s">
        <v>321</v>
      </c>
      <c r="C164" s="94" t="s">
        <v>322</v>
      </c>
      <c r="D164" s="94">
        <v>1</v>
      </c>
      <c r="E164" s="95">
        <v>0</v>
      </c>
      <c r="F164" s="165">
        <f>VLOOKUP($B164,dbsaa1!$A$2:$AA$675,5,FALSE)</f>
        <v>12597213</v>
      </c>
      <c r="G164" s="165">
        <f>VLOOKUP($B164,dcsaa1!$A$2:$AA$675,5,FALSE)</f>
        <v>12590910</v>
      </c>
      <c r="H164" s="166">
        <f t="shared" si="28"/>
        <v>-6303</v>
      </c>
      <c r="I164" s="98" t="str">
        <f t="shared" si="26"/>
        <v>FA DECREASE</v>
      </c>
      <c r="J164" s="88"/>
      <c r="K164" s="93" t="s">
        <v>321</v>
      </c>
      <c r="L164" s="94" t="s">
        <v>322</v>
      </c>
      <c r="M164" s="94">
        <v>1</v>
      </c>
      <c r="N164" s="95">
        <v>0</v>
      </c>
      <c r="O164" s="96">
        <f>VLOOKUP($K164,dbsad1!$A$2:$AE$677,13,FALSE)</f>
        <v>934</v>
      </c>
      <c r="P164" s="96">
        <f>VLOOKUP($K164,dcsad1!$A$2:$AE$677,13,FALSE)</f>
        <v>933</v>
      </c>
      <c r="Q164" s="97">
        <f t="shared" si="29"/>
        <v>-1</v>
      </c>
      <c r="R164" s="98" t="str">
        <f t="shared" si="30"/>
        <v>SEL. TAFPU DECREASE</v>
      </c>
      <c r="S164" s="88"/>
      <c r="T164" s="93" t="s">
        <v>321</v>
      </c>
      <c r="U164" s="94" t="s">
        <v>322</v>
      </c>
      <c r="V164" s="94">
        <v>1</v>
      </c>
      <c r="W164" s="95">
        <v>0</v>
      </c>
      <c r="X164" s="99">
        <f>VLOOKUP($T164,dbsad1!$A$2:$AE$677,22,FALSE)</f>
        <v>13487.38</v>
      </c>
      <c r="Y164" s="99">
        <f>VLOOKUP($T164,dcsad1!$A$2:$AE$677,22,FALSE)</f>
        <v>13495.08</v>
      </c>
      <c r="Z164" s="100">
        <f t="shared" si="31"/>
        <v>7.7000000000007276</v>
      </c>
      <c r="AA164" s="98" t="str">
        <f t="shared" si="32"/>
        <v>SEL. FA/PUPIL INCREASE</v>
      </c>
      <c r="AB164" s="88"/>
      <c r="AC164" s="93" t="s">
        <v>321</v>
      </c>
      <c r="AD164" s="94" t="s">
        <v>322</v>
      </c>
      <c r="AE164" s="94">
        <v>1</v>
      </c>
      <c r="AF164" s="95">
        <v>0</v>
      </c>
      <c r="AG164" s="165">
        <f>VLOOKUP($AC164,dbsad1!$A$2:$AE$677,24,FALSE)</f>
        <v>11975558</v>
      </c>
      <c r="AH164" s="165">
        <f>VLOOKUP($AC164,dcsad1!$A$2:$AE$677,24,FALSE)</f>
        <v>11975558</v>
      </c>
      <c r="AI164" s="166">
        <f t="shared" si="33"/>
        <v>0</v>
      </c>
      <c r="AJ164" s="98" t="str">
        <f t="shared" si="27"/>
        <v>NO CHANGE IN FAB</v>
      </c>
      <c r="AK164" s="88"/>
      <c r="AL164" s="93" t="s">
        <v>321</v>
      </c>
      <c r="AM164" s="94" t="s">
        <v>322</v>
      </c>
      <c r="AN164" s="94">
        <v>1</v>
      </c>
      <c r="AO164" s="95">
        <v>0</v>
      </c>
      <c r="AP164" s="175">
        <f>VLOOKUP($AL164,dbsaa1!$A$2:$AE$677,5,FALSE)</f>
        <v>12597213</v>
      </c>
      <c r="AQ164" s="176">
        <f>VLOOKUP($AL164,dbsad1!$A$2:$AE$677,23,FALSE)</f>
        <v>12597213</v>
      </c>
      <c r="AR164" s="101" t="str">
        <f t="shared" si="34"/>
        <v>ON FORMULA</v>
      </c>
      <c r="AS164" s="175">
        <f>VLOOKUP($AL164,dcsaa1!$A$2:$AE$677,5,FALSE)</f>
        <v>12590910</v>
      </c>
      <c r="AT164" s="176">
        <f>VLOOKUP($AL164,dcsad1!$A$2:$AE$677,23,FALSE)</f>
        <v>12590910</v>
      </c>
      <c r="AU164" s="101" t="str">
        <f t="shared" si="35"/>
        <v>ON FORMULA</v>
      </c>
      <c r="AV164" s="102" t="b">
        <f t="shared" si="36"/>
        <v>1</v>
      </c>
      <c r="AW164" s="176">
        <f t="shared" si="37"/>
        <v>-6303</v>
      </c>
      <c r="AX164" s="184">
        <f t="shared" si="38"/>
        <v>0</v>
      </c>
      <c r="AY164" s="29"/>
    </row>
    <row r="165" spans="1:51" ht="25" x14ac:dyDescent="0.25">
      <c r="A165" s="29"/>
      <c r="B165" s="93" t="s">
        <v>323</v>
      </c>
      <c r="C165" s="94" t="s">
        <v>324</v>
      </c>
      <c r="D165" s="94">
        <v>1</v>
      </c>
      <c r="E165" s="95">
        <v>0</v>
      </c>
      <c r="F165" s="165">
        <f>VLOOKUP($B165,dbsaa1!$A$2:$AA$675,5,FALSE)</f>
        <v>358405</v>
      </c>
      <c r="G165" s="165">
        <f>VLOOKUP($B165,dcsaa1!$A$2:$AA$675,5,FALSE)</f>
        <v>358405</v>
      </c>
      <c r="H165" s="166">
        <f t="shared" si="28"/>
        <v>0</v>
      </c>
      <c r="I165" s="98" t="str">
        <f t="shared" si="26"/>
        <v>NO CHANGE IN FA</v>
      </c>
      <c r="J165" s="88"/>
      <c r="K165" s="93" t="s">
        <v>323</v>
      </c>
      <c r="L165" s="94" t="s">
        <v>324</v>
      </c>
      <c r="M165" s="94">
        <v>1</v>
      </c>
      <c r="N165" s="95">
        <v>0</v>
      </c>
      <c r="O165" s="96">
        <f>VLOOKUP($K165,dbsad1!$A$2:$AE$677,13,FALSE)</f>
        <v>48</v>
      </c>
      <c r="P165" s="96">
        <f>VLOOKUP($K165,dcsad1!$A$2:$AE$677,13,FALSE)</f>
        <v>48</v>
      </c>
      <c r="Q165" s="97">
        <f t="shared" si="29"/>
        <v>0</v>
      </c>
      <c r="R165" s="98" t="str">
        <f t="shared" si="30"/>
        <v>NO CHANGE IN SEL. TAFPU</v>
      </c>
      <c r="S165" s="88"/>
      <c r="T165" s="93" t="s">
        <v>323</v>
      </c>
      <c r="U165" s="94" t="s">
        <v>324</v>
      </c>
      <c r="V165" s="94">
        <v>1</v>
      </c>
      <c r="W165" s="95">
        <v>0</v>
      </c>
      <c r="X165" s="99">
        <f>VLOOKUP($T165,dbsad1!$A$2:$AE$677,22,FALSE)</f>
        <v>500</v>
      </c>
      <c r="Y165" s="99">
        <f>VLOOKUP($T165,dcsad1!$A$2:$AE$677,22,FALSE)</f>
        <v>500</v>
      </c>
      <c r="Z165" s="100">
        <f t="shared" si="31"/>
        <v>0</v>
      </c>
      <c r="AA165" s="98" t="str">
        <f t="shared" si="32"/>
        <v>NO CHANGE IN SEL. FA/PUPIL</v>
      </c>
      <c r="AB165" s="88"/>
      <c r="AC165" s="93" t="s">
        <v>323</v>
      </c>
      <c r="AD165" s="94" t="s">
        <v>324</v>
      </c>
      <c r="AE165" s="94">
        <v>1</v>
      </c>
      <c r="AF165" s="95">
        <v>0</v>
      </c>
      <c r="AG165" s="165">
        <f>VLOOKUP($AC165,dbsad1!$A$2:$AE$677,24,FALSE)</f>
        <v>351378</v>
      </c>
      <c r="AH165" s="165">
        <f>VLOOKUP($AC165,dcsad1!$A$2:$AE$677,24,FALSE)</f>
        <v>351378</v>
      </c>
      <c r="AI165" s="166">
        <f t="shared" si="33"/>
        <v>0</v>
      </c>
      <c r="AJ165" s="98" t="str">
        <f t="shared" si="27"/>
        <v>NO CHANGE IN FAB</v>
      </c>
      <c r="AK165" s="88"/>
      <c r="AL165" s="93" t="s">
        <v>323</v>
      </c>
      <c r="AM165" s="94" t="s">
        <v>324</v>
      </c>
      <c r="AN165" s="94">
        <v>1</v>
      </c>
      <c r="AO165" s="95">
        <v>0</v>
      </c>
      <c r="AP165" s="175">
        <f>VLOOKUP($AL165,dbsaa1!$A$2:$AE$677,5,FALSE)</f>
        <v>358405</v>
      </c>
      <c r="AQ165" s="176">
        <f>VLOOKUP($AL165,dbsad1!$A$2:$AE$677,23,FALSE)</f>
        <v>24000</v>
      </c>
      <c r="AR165" s="101" t="str">
        <f t="shared" si="34"/>
        <v>HOLD HARMLESS</v>
      </c>
      <c r="AS165" s="175">
        <f>VLOOKUP($AL165,dcsaa1!$A$2:$AE$677,5,FALSE)</f>
        <v>358405</v>
      </c>
      <c r="AT165" s="176">
        <f>VLOOKUP($AL165,dcsad1!$A$2:$AE$677,23,FALSE)</f>
        <v>24000</v>
      </c>
      <c r="AU165" s="101" t="str">
        <f t="shared" si="35"/>
        <v>HOLD HARMLESS</v>
      </c>
      <c r="AV165" s="102" t="b">
        <f t="shared" si="36"/>
        <v>1</v>
      </c>
      <c r="AW165" s="176">
        <f t="shared" si="37"/>
        <v>0</v>
      </c>
      <c r="AX165" s="184">
        <f t="shared" si="38"/>
        <v>0</v>
      </c>
      <c r="AY165" s="29"/>
    </row>
    <row r="166" spans="1:51" ht="25" x14ac:dyDescent="0.25">
      <c r="A166" s="29"/>
      <c r="B166" s="93" t="s">
        <v>325</v>
      </c>
      <c r="C166" s="94" t="s">
        <v>326</v>
      </c>
      <c r="D166" s="94">
        <v>1</v>
      </c>
      <c r="E166" s="95">
        <v>0</v>
      </c>
      <c r="F166" s="165">
        <f>VLOOKUP($B166,dbsaa1!$A$2:$AA$675,5,FALSE)</f>
        <v>2065201</v>
      </c>
      <c r="G166" s="165">
        <f>VLOOKUP($B166,dcsaa1!$A$2:$AA$675,5,FALSE)</f>
        <v>2065201</v>
      </c>
      <c r="H166" s="166">
        <f t="shared" si="28"/>
        <v>0</v>
      </c>
      <c r="I166" s="98" t="str">
        <f t="shared" si="26"/>
        <v>NO CHANGE IN FA</v>
      </c>
      <c r="J166" s="88"/>
      <c r="K166" s="93" t="s">
        <v>325</v>
      </c>
      <c r="L166" s="94" t="s">
        <v>326</v>
      </c>
      <c r="M166" s="94">
        <v>1</v>
      </c>
      <c r="N166" s="95">
        <v>0</v>
      </c>
      <c r="O166" s="96">
        <f>VLOOKUP($K166,dbsad1!$A$2:$AE$677,13,FALSE)</f>
        <v>666</v>
      </c>
      <c r="P166" s="96">
        <f>VLOOKUP($K166,dcsad1!$A$2:$AE$677,13,FALSE)</f>
        <v>666</v>
      </c>
      <c r="Q166" s="97">
        <f t="shared" si="29"/>
        <v>0</v>
      </c>
      <c r="R166" s="98" t="str">
        <f t="shared" si="30"/>
        <v>NO CHANGE IN SEL. TAFPU</v>
      </c>
      <c r="S166" s="88"/>
      <c r="T166" s="93" t="s">
        <v>325</v>
      </c>
      <c r="U166" s="94" t="s">
        <v>326</v>
      </c>
      <c r="V166" s="94">
        <v>1</v>
      </c>
      <c r="W166" s="95">
        <v>0</v>
      </c>
      <c r="X166" s="99">
        <f>VLOOKUP($T166,dbsad1!$A$2:$AE$677,22,FALSE)</f>
        <v>500</v>
      </c>
      <c r="Y166" s="99">
        <f>VLOOKUP($T166,dcsad1!$A$2:$AE$677,22,FALSE)</f>
        <v>500</v>
      </c>
      <c r="Z166" s="100">
        <f t="shared" si="31"/>
        <v>0</v>
      </c>
      <c r="AA166" s="98" t="str">
        <f t="shared" si="32"/>
        <v>NO CHANGE IN SEL. FA/PUPIL</v>
      </c>
      <c r="AB166" s="88"/>
      <c r="AC166" s="93" t="s">
        <v>325</v>
      </c>
      <c r="AD166" s="94" t="s">
        <v>326</v>
      </c>
      <c r="AE166" s="94">
        <v>1</v>
      </c>
      <c r="AF166" s="95">
        <v>0</v>
      </c>
      <c r="AG166" s="165">
        <f>VLOOKUP($AC166,dbsad1!$A$2:$AE$677,24,FALSE)</f>
        <v>2024707</v>
      </c>
      <c r="AH166" s="165">
        <f>VLOOKUP($AC166,dcsad1!$A$2:$AE$677,24,FALSE)</f>
        <v>2024707</v>
      </c>
      <c r="AI166" s="166">
        <f t="shared" si="33"/>
        <v>0</v>
      </c>
      <c r="AJ166" s="98" t="str">
        <f t="shared" si="27"/>
        <v>NO CHANGE IN FAB</v>
      </c>
      <c r="AK166" s="88"/>
      <c r="AL166" s="93" t="s">
        <v>325</v>
      </c>
      <c r="AM166" s="94" t="s">
        <v>326</v>
      </c>
      <c r="AN166" s="94">
        <v>1</v>
      </c>
      <c r="AO166" s="95">
        <v>0</v>
      </c>
      <c r="AP166" s="175">
        <f>VLOOKUP($AL166,dbsaa1!$A$2:$AE$677,5,FALSE)</f>
        <v>2065201</v>
      </c>
      <c r="AQ166" s="176">
        <f>VLOOKUP($AL166,dbsad1!$A$2:$AE$677,23,FALSE)</f>
        <v>333000</v>
      </c>
      <c r="AR166" s="101" t="str">
        <f t="shared" si="34"/>
        <v>HOLD HARMLESS</v>
      </c>
      <c r="AS166" s="175">
        <f>VLOOKUP($AL166,dcsaa1!$A$2:$AE$677,5,FALSE)</f>
        <v>2065201</v>
      </c>
      <c r="AT166" s="176">
        <f>VLOOKUP($AL166,dcsad1!$A$2:$AE$677,23,FALSE)</f>
        <v>333000</v>
      </c>
      <c r="AU166" s="101" t="str">
        <f t="shared" si="35"/>
        <v>HOLD HARMLESS</v>
      </c>
      <c r="AV166" s="102" t="b">
        <f t="shared" si="36"/>
        <v>1</v>
      </c>
      <c r="AW166" s="176">
        <f t="shared" si="37"/>
        <v>0</v>
      </c>
      <c r="AX166" s="184">
        <f t="shared" si="38"/>
        <v>0</v>
      </c>
      <c r="AY166" s="29"/>
    </row>
    <row r="167" spans="1:51" ht="25" x14ac:dyDescent="0.25">
      <c r="A167" s="29"/>
      <c r="B167" s="93" t="s">
        <v>327</v>
      </c>
      <c r="C167" s="94" t="s">
        <v>328</v>
      </c>
      <c r="D167" s="94">
        <v>1</v>
      </c>
      <c r="E167" s="95">
        <v>0</v>
      </c>
      <c r="F167" s="165">
        <f>VLOOKUP($B167,dbsaa1!$A$2:$AA$675,5,FALSE)</f>
        <v>892231</v>
      </c>
      <c r="G167" s="165">
        <f>VLOOKUP($B167,dcsaa1!$A$2:$AA$675,5,FALSE)</f>
        <v>892231</v>
      </c>
      <c r="H167" s="166">
        <f t="shared" si="28"/>
        <v>0</v>
      </c>
      <c r="I167" s="98" t="str">
        <f t="shared" si="26"/>
        <v>NO CHANGE IN FA</v>
      </c>
      <c r="J167" s="88"/>
      <c r="K167" s="93" t="s">
        <v>327</v>
      </c>
      <c r="L167" s="94" t="s">
        <v>328</v>
      </c>
      <c r="M167" s="94">
        <v>1</v>
      </c>
      <c r="N167" s="95">
        <v>0</v>
      </c>
      <c r="O167" s="96">
        <f>VLOOKUP($K167,dbsad1!$A$2:$AE$677,13,FALSE)</f>
        <v>269</v>
      </c>
      <c r="P167" s="96">
        <f>VLOOKUP($K167,dcsad1!$A$2:$AE$677,13,FALSE)</f>
        <v>269</v>
      </c>
      <c r="Q167" s="97">
        <f t="shared" si="29"/>
        <v>0</v>
      </c>
      <c r="R167" s="98" t="str">
        <f t="shared" si="30"/>
        <v>NO CHANGE IN SEL. TAFPU</v>
      </c>
      <c r="S167" s="88"/>
      <c r="T167" s="93" t="s">
        <v>327</v>
      </c>
      <c r="U167" s="94" t="s">
        <v>328</v>
      </c>
      <c r="V167" s="94">
        <v>1</v>
      </c>
      <c r="W167" s="95">
        <v>0</v>
      </c>
      <c r="X167" s="99">
        <f>VLOOKUP($T167,dbsad1!$A$2:$AE$677,22,FALSE)</f>
        <v>1926.2</v>
      </c>
      <c r="Y167" s="99">
        <f>VLOOKUP($T167,dcsad1!$A$2:$AE$677,22,FALSE)</f>
        <v>1926.2</v>
      </c>
      <c r="Z167" s="100">
        <f t="shared" si="31"/>
        <v>0</v>
      </c>
      <c r="AA167" s="98" t="str">
        <f t="shared" si="32"/>
        <v>NO CHANGE IN SEL. FA/PUPIL</v>
      </c>
      <c r="AB167" s="88"/>
      <c r="AC167" s="93" t="s">
        <v>327</v>
      </c>
      <c r="AD167" s="94" t="s">
        <v>328</v>
      </c>
      <c r="AE167" s="94">
        <v>1</v>
      </c>
      <c r="AF167" s="95">
        <v>0</v>
      </c>
      <c r="AG167" s="165">
        <f>VLOOKUP($AC167,dbsad1!$A$2:$AE$677,24,FALSE)</f>
        <v>874737</v>
      </c>
      <c r="AH167" s="165">
        <f>VLOOKUP($AC167,dcsad1!$A$2:$AE$677,24,FALSE)</f>
        <v>874737</v>
      </c>
      <c r="AI167" s="166">
        <f t="shared" si="33"/>
        <v>0</v>
      </c>
      <c r="AJ167" s="98" t="str">
        <f t="shared" si="27"/>
        <v>NO CHANGE IN FAB</v>
      </c>
      <c r="AK167" s="88"/>
      <c r="AL167" s="93" t="s">
        <v>327</v>
      </c>
      <c r="AM167" s="94" t="s">
        <v>328</v>
      </c>
      <c r="AN167" s="94">
        <v>1</v>
      </c>
      <c r="AO167" s="95">
        <v>0</v>
      </c>
      <c r="AP167" s="175">
        <f>VLOOKUP($AL167,dbsaa1!$A$2:$AE$677,5,FALSE)</f>
        <v>892231</v>
      </c>
      <c r="AQ167" s="176">
        <f>VLOOKUP($AL167,dbsad1!$A$2:$AE$677,23,FALSE)</f>
        <v>518148</v>
      </c>
      <c r="AR167" s="101" t="str">
        <f t="shared" si="34"/>
        <v>HOLD HARMLESS</v>
      </c>
      <c r="AS167" s="175">
        <f>VLOOKUP($AL167,dcsaa1!$A$2:$AE$677,5,FALSE)</f>
        <v>892231</v>
      </c>
      <c r="AT167" s="176">
        <f>VLOOKUP($AL167,dcsad1!$A$2:$AE$677,23,FALSE)</f>
        <v>518148</v>
      </c>
      <c r="AU167" s="101" t="str">
        <f t="shared" si="35"/>
        <v>HOLD HARMLESS</v>
      </c>
      <c r="AV167" s="102" t="b">
        <f t="shared" si="36"/>
        <v>1</v>
      </c>
      <c r="AW167" s="176">
        <f t="shared" si="37"/>
        <v>0</v>
      </c>
      <c r="AX167" s="184">
        <f t="shared" si="38"/>
        <v>0</v>
      </c>
      <c r="AY167" s="29"/>
    </row>
    <row r="168" spans="1:51" ht="25" x14ac:dyDescent="0.25">
      <c r="A168" s="29"/>
      <c r="B168" s="93" t="s">
        <v>329</v>
      </c>
      <c r="C168" s="94" t="s">
        <v>330</v>
      </c>
      <c r="D168" s="94">
        <v>1</v>
      </c>
      <c r="E168" s="95">
        <v>0</v>
      </c>
      <c r="F168" s="165">
        <f>VLOOKUP($B168,dbsaa1!$A$2:$AA$675,5,FALSE)</f>
        <v>6284263</v>
      </c>
      <c r="G168" s="165">
        <f>VLOOKUP($B168,dcsaa1!$A$2:$AA$675,5,FALSE)</f>
        <v>6284263</v>
      </c>
      <c r="H168" s="166">
        <f t="shared" si="28"/>
        <v>0</v>
      </c>
      <c r="I168" s="98" t="str">
        <f t="shared" si="26"/>
        <v>NO CHANGE IN FA</v>
      </c>
      <c r="J168" s="88"/>
      <c r="K168" s="93" t="s">
        <v>329</v>
      </c>
      <c r="L168" s="94" t="s">
        <v>330</v>
      </c>
      <c r="M168" s="94">
        <v>1</v>
      </c>
      <c r="N168" s="95">
        <v>0</v>
      </c>
      <c r="O168" s="96">
        <f>VLOOKUP($K168,dbsad1!$A$2:$AE$677,13,FALSE)</f>
        <v>891</v>
      </c>
      <c r="P168" s="96">
        <f>VLOOKUP($K168,dcsad1!$A$2:$AE$677,13,FALSE)</f>
        <v>891</v>
      </c>
      <c r="Q168" s="97">
        <f t="shared" si="29"/>
        <v>0</v>
      </c>
      <c r="R168" s="98" t="str">
        <f t="shared" si="30"/>
        <v>NO CHANGE IN SEL. TAFPU</v>
      </c>
      <c r="S168" s="88"/>
      <c r="T168" s="93" t="s">
        <v>329</v>
      </c>
      <c r="U168" s="94" t="s">
        <v>330</v>
      </c>
      <c r="V168" s="94">
        <v>1</v>
      </c>
      <c r="W168" s="95">
        <v>0</v>
      </c>
      <c r="X168" s="99">
        <f>VLOOKUP($T168,dbsad1!$A$2:$AE$677,22,FALSE)</f>
        <v>6661.64</v>
      </c>
      <c r="Y168" s="99">
        <f>VLOOKUP($T168,dcsad1!$A$2:$AE$677,22,FALSE)</f>
        <v>6661.64</v>
      </c>
      <c r="Z168" s="100">
        <f t="shared" si="31"/>
        <v>0</v>
      </c>
      <c r="AA168" s="98" t="str">
        <f t="shared" si="32"/>
        <v>NO CHANGE IN SEL. FA/PUPIL</v>
      </c>
      <c r="AB168" s="88"/>
      <c r="AC168" s="93" t="s">
        <v>329</v>
      </c>
      <c r="AD168" s="94" t="s">
        <v>330</v>
      </c>
      <c r="AE168" s="94">
        <v>1</v>
      </c>
      <c r="AF168" s="95">
        <v>0</v>
      </c>
      <c r="AG168" s="165">
        <f>VLOOKUP($AC168,dbsad1!$A$2:$AE$677,24,FALSE)</f>
        <v>6161043</v>
      </c>
      <c r="AH168" s="165">
        <f>VLOOKUP($AC168,dcsad1!$A$2:$AE$677,24,FALSE)</f>
        <v>6161043</v>
      </c>
      <c r="AI168" s="166">
        <f t="shared" si="33"/>
        <v>0</v>
      </c>
      <c r="AJ168" s="98" t="str">
        <f t="shared" si="27"/>
        <v>NO CHANGE IN FAB</v>
      </c>
      <c r="AK168" s="88"/>
      <c r="AL168" s="93" t="s">
        <v>329</v>
      </c>
      <c r="AM168" s="94" t="s">
        <v>330</v>
      </c>
      <c r="AN168" s="94">
        <v>1</v>
      </c>
      <c r="AO168" s="95">
        <v>0</v>
      </c>
      <c r="AP168" s="175">
        <f>VLOOKUP($AL168,dbsaa1!$A$2:$AE$677,5,FALSE)</f>
        <v>6284263</v>
      </c>
      <c r="AQ168" s="176">
        <f>VLOOKUP($AL168,dbsad1!$A$2:$AE$677,23,FALSE)</f>
        <v>5935522</v>
      </c>
      <c r="AR168" s="101" t="str">
        <f t="shared" si="34"/>
        <v>HOLD HARMLESS</v>
      </c>
      <c r="AS168" s="175">
        <f>VLOOKUP($AL168,dcsaa1!$A$2:$AE$677,5,FALSE)</f>
        <v>6284263</v>
      </c>
      <c r="AT168" s="176">
        <f>VLOOKUP($AL168,dcsad1!$A$2:$AE$677,23,FALSE)</f>
        <v>5935522</v>
      </c>
      <c r="AU168" s="101" t="str">
        <f t="shared" si="35"/>
        <v>HOLD HARMLESS</v>
      </c>
      <c r="AV168" s="102" t="b">
        <f t="shared" si="36"/>
        <v>1</v>
      </c>
      <c r="AW168" s="176">
        <f t="shared" si="37"/>
        <v>0</v>
      </c>
      <c r="AX168" s="184">
        <f t="shared" si="38"/>
        <v>0</v>
      </c>
      <c r="AY168" s="29"/>
    </row>
    <row r="169" spans="1:51" ht="25" x14ac:dyDescent="0.25">
      <c r="A169" s="29"/>
      <c r="B169" s="93" t="s">
        <v>331</v>
      </c>
      <c r="C169" s="94" t="s">
        <v>332</v>
      </c>
      <c r="D169" s="94">
        <v>1</v>
      </c>
      <c r="E169" s="95">
        <v>0</v>
      </c>
      <c r="F169" s="165">
        <f>VLOOKUP($B169,dbsaa1!$A$2:$AA$675,5,FALSE)</f>
        <v>1983806</v>
      </c>
      <c r="G169" s="165">
        <f>VLOOKUP($B169,dcsaa1!$A$2:$AA$675,5,FALSE)</f>
        <v>1983806</v>
      </c>
      <c r="H169" s="166">
        <f t="shared" si="28"/>
        <v>0</v>
      </c>
      <c r="I169" s="98" t="str">
        <f t="shared" si="26"/>
        <v>NO CHANGE IN FA</v>
      </c>
      <c r="J169" s="88"/>
      <c r="K169" s="93" t="s">
        <v>331</v>
      </c>
      <c r="L169" s="94" t="s">
        <v>332</v>
      </c>
      <c r="M169" s="94">
        <v>1</v>
      </c>
      <c r="N169" s="95">
        <v>0</v>
      </c>
      <c r="O169" s="96">
        <f>VLOOKUP($K169,dbsad1!$A$2:$AE$677,13,FALSE)</f>
        <v>321</v>
      </c>
      <c r="P169" s="96">
        <f>VLOOKUP($K169,dcsad1!$A$2:$AE$677,13,FALSE)</f>
        <v>321</v>
      </c>
      <c r="Q169" s="97">
        <f t="shared" si="29"/>
        <v>0</v>
      </c>
      <c r="R169" s="98" t="str">
        <f t="shared" si="30"/>
        <v>NO CHANGE IN SEL. TAFPU</v>
      </c>
      <c r="S169" s="88"/>
      <c r="T169" s="93" t="s">
        <v>331</v>
      </c>
      <c r="U169" s="94" t="s">
        <v>332</v>
      </c>
      <c r="V169" s="94">
        <v>1</v>
      </c>
      <c r="W169" s="95">
        <v>0</v>
      </c>
      <c r="X169" s="99">
        <f>VLOOKUP($T169,dbsad1!$A$2:$AE$677,22,FALSE)</f>
        <v>4746.26</v>
      </c>
      <c r="Y169" s="99">
        <f>VLOOKUP($T169,dcsad1!$A$2:$AE$677,22,FALSE)</f>
        <v>4746.26</v>
      </c>
      <c r="Z169" s="100">
        <f t="shared" si="31"/>
        <v>0</v>
      </c>
      <c r="AA169" s="98" t="str">
        <f t="shared" si="32"/>
        <v>NO CHANGE IN SEL. FA/PUPIL</v>
      </c>
      <c r="AB169" s="88"/>
      <c r="AC169" s="93" t="s">
        <v>331</v>
      </c>
      <c r="AD169" s="94" t="s">
        <v>332</v>
      </c>
      <c r="AE169" s="94">
        <v>1</v>
      </c>
      <c r="AF169" s="95">
        <v>0</v>
      </c>
      <c r="AG169" s="165">
        <f>VLOOKUP($AC169,dbsad1!$A$2:$AE$677,24,FALSE)</f>
        <v>1944908</v>
      </c>
      <c r="AH169" s="165">
        <f>VLOOKUP($AC169,dcsad1!$A$2:$AE$677,24,FALSE)</f>
        <v>1944908</v>
      </c>
      <c r="AI169" s="166">
        <f t="shared" si="33"/>
        <v>0</v>
      </c>
      <c r="AJ169" s="98" t="str">
        <f t="shared" si="27"/>
        <v>NO CHANGE IN FAB</v>
      </c>
      <c r="AK169" s="88"/>
      <c r="AL169" s="93" t="s">
        <v>331</v>
      </c>
      <c r="AM169" s="94" t="s">
        <v>332</v>
      </c>
      <c r="AN169" s="94">
        <v>1</v>
      </c>
      <c r="AO169" s="95">
        <v>0</v>
      </c>
      <c r="AP169" s="175">
        <f>VLOOKUP($AL169,dbsaa1!$A$2:$AE$677,5,FALSE)</f>
        <v>1983806</v>
      </c>
      <c r="AQ169" s="176">
        <f>VLOOKUP($AL169,dbsad1!$A$2:$AE$677,23,FALSE)</f>
        <v>1523550</v>
      </c>
      <c r="AR169" s="101" t="str">
        <f t="shared" si="34"/>
        <v>HOLD HARMLESS</v>
      </c>
      <c r="AS169" s="175">
        <f>VLOOKUP($AL169,dcsaa1!$A$2:$AE$677,5,FALSE)</f>
        <v>1983806</v>
      </c>
      <c r="AT169" s="176">
        <f>VLOOKUP($AL169,dcsad1!$A$2:$AE$677,23,FALSE)</f>
        <v>1523550</v>
      </c>
      <c r="AU169" s="101" t="str">
        <f t="shared" si="35"/>
        <v>HOLD HARMLESS</v>
      </c>
      <c r="AV169" s="102" t="b">
        <f t="shared" si="36"/>
        <v>1</v>
      </c>
      <c r="AW169" s="176">
        <f t="shared" si="37"/>
        <v>0</v>
      </c>
      <c r="AX169" s="184">
        <f t="shared" si="38"/>
        <v>0</v>
      </c>
      <c r="AY169" s="29"/>
    </row>
    <row r="170" spans="1:51" ht="25" x14ac:dyDescent="0.25">
      <c r="A170" s="29"/>
      <c r="B170" s="93" t="s">
        <v>333</v>
      </c>
      <c r="C170" s="94" t="s">
        <v>334</v>
      </c>
      <c r="D170" s="94">
        <v>1</v>
      </c>
      <c r="E170" s="95">
        <v>1</v>
      </c>
      <c r="F170" s="165">
        <f>VLOOKUP($B170,dbsaa1!$A$2:$AA$675,5,FALSE)</f>
        <v>5064418</v>
      </c>
      <c r="G170" s="165">
        <f>VLOOKUP($B170,dcsaa1!$A$2:$AA$675,5,FALSE)</f>
        <v>5064418</v>
      </c>
      <c r="H170" s="166">
        <f t="shared" si="28"/>
        <v>0</v>
      </c>
      <c r="I170" s="98" t="str">
        <f t="shared" si="26"/>
        <v>NO CHANGE IN FA</v>
      </c>
      <c r="J170" s="88"/>
      <c r="K170" s="93" t="s">
        <v>333</v>
      </c>
      <c r="L170" s="94" t="s">
        <v>334</v>
      </c>
      <c r="M170" s="94">
        <v>1</v>
      </c>
      <c r="N170" s="95">
        <v>1</v>
      </c>
      <c r="O170" s="96">
        <f>VLOOKUP($K170,dbsad1!$A$2:$AE$677,13,FALSE)</f>
        <v>461</v>
      </c>
      <c r="P170" s="96">
        <f>VLOOKUP($K170,dcsad1!$A$2:$AE$677,13,FALSE)</f>
        <v>461</v>
      </c>
      <c r="Q170" s="97">
        <f t="shared" si="29"/>
        <v>0</v>
      </c>
      <c r="R170" s="98" t="str">
        <f t="shared" si="30"/>
        <v>NO CHANGE IN SEL. TAFPU</v>
      </c>
      <c r="S170" s="88"/>
      <c r="T170" s="93" t="s">
        <v>333</v>
      </c>
      <c r="U170" s="94" t="s">
        <v>334</v>
      </c>
      <c r="V170" s="94">
        <v>1</v>
      </c>
      <c r="W170" s="95">
        <v>1</v>
      </c>
      <c r="X170" s="99">
        <f>VLOOKUP($T170,dbsad1!$A$2:$AE$677,22,FALSE)</f>
        <v>6093.1</v>
      </c>
      <c r="Y170" s="99">
        <f>VLOOKUP($T170,dcsad1!$A$2:$AE$677,22,FALSE)</f>
        <v>6093.1</v>
      </c>
      <c r="Z170" s="100">
        <f t="shared" si="31"/>
        <v>0</v>
      </c>
      <c r="AA170" s="98" t="str">
        <f t="shared" si="32"/>
        <v>NO CHANGE IN SEL. FA/PUPIL</v>
      </c>
      <c r="AB170" s="88"/>
      <c r="AC170" s="93" t="s">
        <v>333</v>
      </c>
      <c r="AD170" s="94" t="s">
        <v>334</v>
      </c>
      <c r="AE170" s="94">
        <v>1</v>
      </c>
      <c r="AF170" s="95">
        <v>1</v>
      </c>
      <c r="AG170" s="165">
        <f>VLOOKUP($AC170,dbsad1!$A$2:$AE$677,24,FALSE)</f>
        <v>4965116</v>
      </c>
      <c r="AH170" s="165">
        <f>VLOOKUP($AC170,dcsad1!$A$2:$AE$677,24,FALSE)</f>
        <v>4965116</v>
      </c>
      <c r="AI170" s="166">
        <f t="shared" si="33"/>
        <v>0</v>
      </c>
      <c r="AJ170" s="98" t="str">
        <f t="shared" si="27"/>
        <v>NO CHANGE IN FAB</v>
      </c>
      <c r="AK170" s="88"/>
      <c r="AL170" s="93" t="s">
        <v>333</v>
      </c>
      <c r="AM170" s="94" t="s">
        <v>334</v>
      </c>
      <c r="AN170" s="94">
        <v>1</v>
      </c>
      <c r="AO170" s="95">
        <v>1</v>
      </c>
      <c r="AP170" s="175">
        <f>VLOOKUP($AL170,dbsaa1!$A$2:$AE$677,5,FALSE)</f>
        <v>5064418</v>
      </c>
      <c r="AQ170" s="176">
        <f>VLOOKUP($AL170,dbsad1!$A$2:$AE$677,23,FALSE)</f>
        <v>2808920</v>
      </c>
      <c r="AR170" s="101" t="str">
        <f t="shared" si="34"/>
        <v>HOLD HARMLESS</v>
      </c>
      <c r="AS170" s="175">
        <f>VLOOKUP($AL170,dcsaa1!$A$2:$AE$677,5,FALSE)</f>
        <v>5064418</v>
      </c>
      <c r="AT170" s="176">
        <f>VLOOKUP($AL170,dcsad1!$A$2:$AE$677,23,FALSE)</f>
        <v>2808920</v>
      </c>
      <c r="AU170" s="101" t="str">
        <f t="shared" si="35"/>
        <v>HOLD HARMLESS</v>
      </c>
      <c r="AV170" s="102" t="b">
        <f t="shared" si="36"/>
        <v>1</v>
      </c>
      <c r="AW170" s="176">
        <f t="shared" si="37"/>
        <v>0</v>
      </c>
      <c r="AX170" s="184">
        <f t="shared" si="38"/>
        <v>0</v>
      </c>
      <c r="AY170" s="29"/>
    </row>
    <row r="171" spans="1:51" ht="25" x14ac:dyDescent="0.25">
      <c r="A171" s="29"/>
      <c r="B171" s="93" t="s">
        <v>335</v>
      </c>
      <c r="C171" s="94" t="s">
        <v>336</v>
      </c>
      <c r="D171" s="94">
        <v>1</v>
      </c>
      <c r="E171" s="95">
        <v>0</v>
      </c>
      <c r="F171" s="165">
        <f>VLOOKUP($B171,dbsaa1!$A$2:$AA$675,5,FALSE)</f>
        <v>7731886</v>
      </c>
      <c r="G171" s="165">
        <f>VLOOKUP($B171,dcsaa1!$A$2:$AA$675,5,FALSE)</f>
        <v>7731886</v>
      </c>
      <c r="H171" s="166">
        <f t="shared" si="28"/>
        <v>0</v>
      </c>
      <c r="I171" s="98" t="str">
        <f t="shared" si="26"/>
        <v>NO CHANGE IN FA</v>
      </c>
      <c r="J171" s="88"/>
      <c r="K171" s="93" t="s">
        <v>335</v>
      </c>
      <c r="L171" s="94" t="s">
        <v>336</v>
      </c>
      <c r="M171" s="94">
        <v>1</v>
      </c>
      <c r="N171" s="95">
        <v>0</v>
      </c>
      <c r="O171" s="96">
        <f>VLOOKUP($K171,dbsad1!$A$2:$AE$677,13,FALSE)</f>
        <v>852</v>
      </c>
      <c r="P171" s="96">
        <f>VLOOKUP($K171,dcsad1!$A$2:$AE$677,13,FALSE)</f>
        <v>852</v>
      </c>
      <c r="Q171" s="97">
        <f t="shared" si="29"/>
        <v>0</v>
      </c>
      <c r="R171" s="98" t="str">
        <f t="shared" si="30"/>
        <v>NO CHANGE IN SEL. TAFPU</v>
      </c>
      <c r="S171" s="88"/>
      <c r="T171" s="93" t="s">
        <v>335</v>
      </c>
      <c r="U171" s="94" t="s">
        <v>336</v>
      </c>
      <c r="V171" s="94">
        <v>1</v>
      </c>
      <c r="W171" s="95">
        <v>0</v>
      </c>
      <c r="X171" s="99">
        <f>VLOOKUP($T171,dbsad1!$A$2:$AE$677,22,FALSE)</f>
        <v>8748.69</v>
      </c>
      <c r="Y171" s="99">
        <f>VLOOKUP($T171,dcsad1!$A$2:$AE$677,22,FALSE)</f>
        <v>8748.69</v>
      </c>
      <c r="Z171" s="100">
        <f t="shared" si="31"/>
        <v>0</v>
      </c>
      <c r="AA171" s="98" t="str">
        <f t="shared" si="32"/>
        <v>NO CHANGE IN SEL. FA/PUPIL</v>
      </c>
      <c r="AB171" s="88"/>
      <c r="AC171" s="93" t="s">
        <v>335</v>
      </c>
      <c r="AD171" s="94" t="s">
        <v>336</v>
      </c>
      <c r="AE171" s="94">
        <v>1</v>
      </c>
      <c r="AF171" s="95">
        <v>0</v>
      </c>
      <c r="AG171" s="165">
        <f>VLOOKUP($AC171,dbsad1!$A$2:$AE$677,24,FALSE)</f>
        <v>7580281</v>
      </c>
      <c r="AH171" s="165">
        <f>VLOOKUP($AC171,dcsad1!$A$2:$AE$677,24,FALSE)</f>
        <v>7580281</v>
      </c>
      <c r="AI171" s="166">
        <f t="shared" si="33"/>
        <v>0</v>
      </c>
      <c r="AJ171" s="98" t="str">
        <f t="shared" si="27"/>
        <v>NO CHANGE IN FAB</v>
      </c>
      <c r="AK171" s="88"/>
      <c r="AL171" s="93" t="s">
        <v>335</v>
      </c>
      <c r="AM171" s="94" t="s">
        <v>336</v>
      </c>
      <c r="AN171" s="94">
        <v>1</v>
      </c>
      <c r="AO171" s="95">
        <v>0</v>
      </c>
      <c r="AP171" s="175">
        <f>VLOOKUP($AL171,dbsaa1!$A$2:$AE$677,5,FALSE)</f>
        <v>7731886</v>
      </c>
      <c r="AQ171" s="176">
        <f>VLOOKUP($AL171,dbsad1!$A$2:$AE$677,23,FALSE)</f>
        <v>7453884</v>
      </c>
      <c r="AR171" s="101" t="str">
        <f t="shared" si="34"/>
        <v>HOLD HARMLESS</v>
      </c>
      <c r="AS171" s="175">
        <f>VLOOKUP($AL171,dcsaa1!$A$2:$AE$677,5,FALSE)</f>
        <v>7731886</v>
      </c>
      <c r="AT171" s="176">
        <f>VLOOKUP($AL171,dcsad1!$A$2:$AE$677,23,FALSE)</f>
        <v>7453884</v>
      </c>
      <c r="AU171" s="101" t="str">
        <f t="shared" si="35"/>
        <v>HOLD HARMLESS</v>
      </c>
      <c r="AV171" s="102" t="b">
        <f t="shared" si="36"/>
        <v>1</v>
      </c>
      <c r="AW171" s="176">
        <f t="shared" si="37"/>
        <v>0</v>
      </c>
      <c r="AX171" s="184">
        <f t="shared" si="38"/>
        <v>0</v>
      </c>
      <c r="AY171" s="29"/>
    </row>
    <row r="172" spans="1:51" x14ac:dyDescent="0.25">
      <c r="A172" s="29"/>
      <c r="B172" s="93" t="s">
        <v>337</v>
      </c>
      <c r="C172" s="94" t="s">
        <v>338</v>
      </c>
      <c r="D172" s="94">
        <v>1</v>
      </c>
      <c r="E172" s="95">
        <v>0</v>
      </c>
      <c r="F172" s="165">
        <f>VLOOKUP($B172,dbsaa1!$A$2:$AA$675,5,FALSE)</f>
        <v>9098278</v>
      </c>
      <c r="G172" s="165">
        <f>VLOOKUP($B172,dcsaa1!$A$2:$AA$675,5,FALSE)</f>
        <v>9098278</v>
      </c>
      <c r="H172" s="166">
        <f t="shared" si="28"/>
        <v>0</v>
      </c>
      <c r="I172" s="98" t="str">
        <f t="shared" si="26"/>
        <v>NO CHANGE IN FA</v>
      </c>
      <c r="J172" s="88"/>
      <c r="K172" s="93" t="s">
        <v>337</v>
      </c>
      <c r="L172" s="94" t="s">
        <v>338</v>
      </c>
      <c r="M172" s="94">
        <v>1</v>
      </c>
      <c r="N172" s="95">
        <v>0</v>
      </c>
      <c r="O172" s="96">
        <f>VLOOKUP($K172,dbsad1!$A$2:$AE$677,13,FALSE)</f>
        <v>665</v>
      </c>
      <c r="P172" s="96">
        <f>VLOOKUP($K172,dcsad1!$A$2:$AE$677,13,FALSE)</f>
        <v>665</v>
      </c>
      <c r="Q172" s="97">
        <f t="shared" si="29"/>
        <v>0</v>
      </c>
      <c r="R172" s="98" t="str">
        <f t="shared" si="30"/>
        <v>NO CHANGE IN SEL. TAFPU</v>
      </c>
      <c r="S172" s="88"/>
      <c r="T172" s="93" t="s">
        <v>337</v>
      </c>
      <c r="U172" s="94" t="s">
        <v>338</v>
      </c>
      <c r="V172" s="94">
        <v>1</v>
      </c>
      <c r="W172" s="95">
        <v>0</v>
      </c>
      <c r="X172" s="99">
        <f>VLOOKUP($T172,dbsad1!$A$2:$AE$677,22,FALSE)</f>
        <v>13681.62</v>
      </c>
      <c r="Y172" s="99">
        <f>VLOOKUP($T172,dcsad1!$A$2:$AE$677,22,FALSE)</f>
        <v>13681.62</v>
      </c>
      <c r="Z172" s="100">
        <f t="shared" si="31"/>
        <v>0</v>
      </c>
      <c r="AA172" s="98" t="str">
        <f t="shared" si="32"/>
        <v>NO CHANGE IN SEL. FA/PUPIL</v>
      </c>
      <c r="AB172" s="88"/>
      <c r="AC172" s="93" t="s">
        <v>337</v>
      </c>
      <c r="AD172" s="94" t="s">
        <v>338</v>
      </c>
      <c r="AE172" s="94">
        <v>1</v>
      </c>
      <c r="AF172" s="95">
        <v>0</v>
      </c>
      <c r="AG172" s="165">
        <f>VLOOKUP($AC172,dbsad1!$A$2:$AE$677,24,FALSE)</f>
        <v>8679713</v>
      </c>
      <c r="AH172" s="165">
        <f>VLOOKUP($AC172,dcsad1!$A$2:$AE$677,24,FALSE)</f>
        <v>8679713</v>
      </c>
      <c r="AI172" s="166">
        <f t="shared" si="33"/>
        <v>0</v>
      </c>
      <c r="AJ172" s="98" t="str">
        <f t="shared" si="27"/>
        <v>NO CHANGE IN FAB</v>
      </c>
      <c r="AK172" s="88"/>
      <c r="AL172" s="93" t="s">
        <v>337</v>
      </c>
      <c r="AM172" s="94" t="s">
        <v>338</v>
      </c>
      <c r="AN172" s="94">
        <v>1</v>
      </c>
      <c r="AO172" s="95">
        <v>0</v>
      </c>
      <c r="AP172" s="175">
        <f>VLOOKUP($AL172,dbsaa1!$A$2:$AE$677,5,FALSE)</f>
        <v>9098278</v>
      </c>
      <c r="AQ172" s="176">
        <f>VLOOKUP($AL172,dbsad1!$A$2:$AE$677,23,FALSE)</f>
        <v>9098278</v>
      </c>
      <c r="AR172" s="101" t="str">
        <f t="shared" si="34"/>
        <v>ON FORMULA</v>
      </c>
      <c r="AS172" s="175">
        <f>VLOOKUP($AL172,dcsaa1!$A$2:$AE$677,5,FALSE)</f>
        <v>9098278</v>
      </c>
      <c r="AT172" s="176">
        <f>VLOOKUP($AL172,dcsad1!$A$2:$AE$677,23,FALSE)</f>
        <v>9098278</v>
      </c>
      <c r="AU172" s="101" t="str">
        <f t="shared" si="35"/>
        <v>ON FORMULA</v>
      </c>
      <c r="AV172" s="102" t="b">
        <f t="shared" si="36"/>
        <v>1</v>
      </c>
      <c r="AW172" s="176">
        <f t="shared" si="37"/>
        <v>0</v>
      </c>
      <c r="AX172" s="184">
        <f t="shared" si="38"/>
        <v>0</v>
      </c>
      <c r="AY172" s="29"/>
    </row>
    <row r="173" spans="1:51" x14ac:dyDescent="0.25">
      <c r="A173" s="29"/>
      <c r="B173" s="93" t="s">
        <v>339</v>
      </c>
      <c r="C173" s="94" t="s">
        <v>340</v>
      </c>
      <c r="D173" s="94">
        <v>1</v>
      </c>
      <c r="E173" s="95">
        <v>0</v>
      </c>
      <c r="F173" s="165">
        <f>VLOOKUP($B173,dbsaa1!$A$2:$AA$675,5,FALSE)</f>
        <v>25306106</v>
      </c>
      <c r="G173" s="165">
        <f>VLOOKUP($B173,dcsaa1!$A$2:$AA$675,5,FALSE)</f>
        <v>25306106</v>
      </c>
      <c r="H173" s="166">
        <f t="shared" si="28"/>
        <v>0</v>
      </c>
      <c r="I173" s="98" t="str">
        <f t="shared" si="26"/>
        <v>NO CHANGE IN FA</v>
      </c>
      <c r="J173" s="88"/>
      <c r="K173" s="93" t="s">
        <v>339</v>
      </c>
      <c r="L173" s="94" t="s">
        <v>340</v>
      </c>
      <c r="M173" s="94">
        <v>1</v>
      </c>
      <c r="N173" s="95">
        <v>0</v>
      </c>
      <c r="O173" s="96">
        <f>VLOOKUP($K173,dbsad1!$A$2:$AE$677,13,FALSE)</f>
        <v>1685</v>
      </c>
      <c r="P173" s="96">
        <f>VLOOKUP($K173,dcsad1!$A$2:$AE$677,13,FALSE)</f>
        <v>1685</v>
      </c>
      <c r="Q173" s="97">
        <f t="shared" si="29"/>
        <v>0</v>
      </c>
      <c r="R173" s="98" t="str">
        <f t="shared" si="30"/>
        <v>NO CHANGE IN SEL. TAFPU</v>
      </c>
      <c r="S173" s="88"/>
      <c r="T173" s="93" t="s">
        <v>339</v>
      </c>
      <c r="U173" s="94" t="s">
        <v>340</v>
      </c>
      <c r="V173" s="94">
        <v>1</v>
      </c>
      <c r="W173" s="95">
        <v>0</v>
      </c>
      <c r="X173" s="99">
        <f>VLOOKUP($T173,dbsad1!$A$2:$AE$677,22,FALSE)</f>
        <v>15018.46</v>
      </c>
      <c r="Y173" s="99">
        <f>VLOOKUP($T173,dcsad1!$A$2:$AE$677,22,FALSE)</f>
        <v>15018.46</v>
      </c>
      <c r="Z173" s="100">
        <f t="shared" si="31"/>
        <v>0</v>
      </c>
      <c r="AA173" s="98" t="str">
        <f t="shared" si="32"/>
        <v>NO CHANGE IN SEL. FA/PUPIL</v>
      </c>
      <c r="AB173" s="88"/>
      <c r="AC173" s="93" t="s">
        <v>339</v>
      </c>
      <c r="AD173" s="94" t="s">
        <v>340</v>
      </c>
      <c r="AE173" s="94">
        <v>1</v>
      </c>
      <c r="AF173" s="95">
        <v>0</v>
      </c>
      <c r="AG173" s="165">
        <f>VLOOKUP($AC173,dbsad1!$A$2:$AE$677,24,FALSE)</f>
        <v>22931757</v>
      </c>
      <c r="AH173" s="165">
        <f>VLOOKUP($AC173,dcsad1!$A$2:$AE$677,24,FALSE)</f>
        <v>22931757</v>
      </c>
      <c r="AI173" s="166">
        <f t="shared" si="33"/>
        <v>0</v>
      </c>
      <c r="AJ173" s="98" t="str">
        <f t="shared" si="27"/>
        <v>NO CHANGE IN FAB</v>
      </c>
      <c r="AK173" s="88"/>
      <c r="AL173" s="93" t="s">
        <v>339</v>
      </c>
      <c r="AM173" s="94" t="s">
        <v>340</v>
      </c>
      <c r="AN173" s="94">
        <v>1</v>
      </c>
      <c r="AO173" s="95">
        <v>0</v>
      </c>
      <c r="AP173" s="175">
        <f>VLOOKUP($AL173,dbsaa1!$A$2:$AE$677,5,FALSE)</f>
        <v>25306106</v>
      </c>
      <c r="AQ173" s="176">
        <f>VLOOKUP($AL173,dbsad1!$A$2:$AE$677,23,FALSE)</f>
        <v>25306106</v>
      </c>
      <c r="AR173" s="101" t="str">
        <f t="shared" si="34"/>
        <v>ON FORMULA</v>
      </c>
      <c r="AS173" s="175">
        <f>VLOOKUP($AL173,dcsaa1!$A$2:$AE$677,5,FALSE)</f>
        <v>25306106</v>
      </c>
      <c r="AT173" s="176">
        <f>VLOOKUP($AL173,dcsad1!$A$2:$AE$677,23,FALSE)</f>
        <v>25306106</v>
      </c>
      <c r="AU173" s="101" t="str">
        <f t="shared" si="35"/>
        <v>ON FORMULA</v>
      </c>
      <c r="AV173" s="102" t="b">
        <f t="shared" si="36"/>
        <v>1</v>
      </c>
      <c r="AW173" s="176">
        <f t="shared" si="37"/>
        <v>0</v>
      </c>
      <c r="AX173" s="184">
        <f t="shared" si="38"/>
        <v>0</v>
      </c>
      <c r="AY173" s="29"/>
    </row>
    <row r="174" spans="1:51" ht="25" x14ac:dyDescent="0.25">
      <c r="A174" s="29"/>
      <c r="B174" s="93" t="s">
        <v>341</v>
      </c>
      <c r="C174" s="94" t="s">
        <v>342</v>
      </c>
      <c r="D174" s="94">
        <v>1</v>
      </c>
      <c r="E174" s="95">
        <v>0</v>
      </c>
      <c r="F174" s="165">
        <f>VLOOKUP($B174,dbsaa1!$A$2:$AA$675,5,FALSE)</f>
        <v>7722740</v>
      </c>
      <c r="G174" s="165">
        <f>VLOOKUP($B174,dcsaa1!$A$2:$AA$675,5,FALSE)</f>
        <v>7722740</v>
      </c>
      <c r="H174" s="166">
        <f t="shared" si="28"/>
        <v>0</v>
      </c>
      <c r="I174" s="98" t="str">
        <f t="shared" si="26"/>
        <v>NO CHANGE IN FA</v>
      </c>
      <c r="J174" s="88"/>
      <c r="K174" s="93" t="s">
        <v>341</v>
      </c>
      <c r="L174" s="94" t="s">
        <v>342</v>
      </c>
      <c r="M174" s="94">
        <v>1</v>
      </c>
      <c r="N174" s="95">
        <v>0</v>
      </c>
      <c r="O174" s="96">
        <f>VLOOKUP($K174,dbsad1!$A$2:$AE$677,13,FALSE)</f>
        <v>1244</v>
      </c>
      <c r="P174" s="96">
        <f>VLOOKUP($K174,dcsad1!$A$2:$AE$677,13,FALSE)</f>
        <v>1244</v>
      </c>
      <c r="Q174" s="97">
        <f t="shared" si="29"/>
        <v>0</v>
      </c>
      <c r="R174" s="98" t="str">
        <f t="shared" si="30"/>
        <v>NO CHANGE IN SEL. TAFPU</v>
      </c>
      <c r="S174" s="88"/>
      <c r="T174" s="93" t="s">
        <v>341</v>
      </c>
      <c r="U174" s="94" t="s">
        <v>342</v>
      </c>
      <c r="V174" s="94">
        <v>1</v>
      </c>
      <c r="W174" s="95">
        <v>0</v>
      </c>
      <c r="X174" s="99">
        <f>VLOOKUP($T174,dbsad1!$A$2:$AE$677,22,FALSE)</f>
        <v>3612.43</v>
      </c>
      <c r="Y174" s="99">
        <f>VLOOKUP($T174,dcsad1!$A$2:$AE$677,22,FALSE)</f>
        <v>3610.45</v>
      </c>
      <c r="Z174" s="100">
        <f t="shared" si="31"/>
        <v>-1.9800000000000182</v>
      </c>
      <c r="AA174" s="98" t="str">
        <f t="shared" si="32"/>
        <v>SEL. FA/PUPIL DECREASE</v>
      </c>
      <c r="AB174" s="88"/>
      <c r="AC174" s="93" t="s">
        <v>341</v>
      </c>
      <c r="AD174" s="94" t="s">
        <v>342</v>
      </c>
      <c r="AE174" s="94">
        <v>1</v>
      </c>
      <c r="AF174" s="95">
        <v>0</v>
      </c>
      <c r="AG174" s="165">
        <f>VLOOKUP($AC174,dbsad1!$A$2:$AE$677,24,FALSE)</f>
        <v>7571314</v>
      </c>
      <c r="AH174" s="165">
        <f>VLOOKUP($AC174,dcsad1!$A$2:$AE$677,24,FALSE)</f>
        <v>7571314</v>
      </c>
      <c r="AI174" s="166">
        <f t="shared" si="33"/>
        <v>0</v>
      </c>
      <c r="AJ174" s="98" t="str">
        <f t="shared" si="27"/>
        <v>NO CHANGE IN FAB</v>
      </c>
      <c r="AK174" s="88"/>
      <c r="AL174" s="93" t="s">
        <v>341</v>
      </c>
      <c r="AM174" s="94" t="s">
        <v>342</v>
      </c>
      <c r="AN174" s="94">
        <v>1</v>
      </c>
      <c r="AO174" s="95">
        <v>0</v>
      </c>
      <c r="AP174" s="175">
        <f>VLOOKUP($AL174,dbsaa1!$A$2:$AE$677,5,FALSE)</f>
        <v>7722740</v>
      </c>
      <c r="AQ174" s="176">
        <f>VLOOKUP($AL174,dbsad1!$A$2:$AE$677,23,FALSE)</f>
        <v>4493863</v>
      </c>
      <c r="AR174" s="101" t="str">
        <f t="shared" si="34"/>
        <v>HOLD HARMLESS</v>
      </c>
      <c r="AS174" s="175">
        <f>VLOOKUP($AL174,dcsaa1!$A$2:$AE$677,5,FALSE)</f>
        <v>7722740</v>
      </c>
      <c r="AT174" s="176">
        <f>VLOOKUP($AL174,dcsad1!$A$2:$AE$677,23,FALSE)</f>
        <v>4491400</v>
      </c>
      <c r="AU174" s="101" t="str">
        <f t="shared" si="35"/>
        <v>HOLD HARMLESS</v>
      </c>
      <c r="AV174" s="102" t="b">
        <f t="shared" si="36"/>
        <v>1</v>
      </c>
      <c r="AW174" s="176">
        <f t="shared" si="37"/>
        <v>0</v>
      </c>
      <c r="AX174" s="184">
        <f t="shared" si="38"/>
        <v>0</v>
      </c>
      <c r="AY174" s="29"/>
    </row>
    <row r="175" spans="1:51" x14ac:dyDescent="0.25">
      <c r="A175" s="29"/>
      <c r="B175" s="93" t="s">
        <v>343</v>
      </c>
      <c r="C175" s="94" t="s">
        <v>344</v>
      </c>
      <c r="D175" s="94">
        <v>1</v>
      </c>
      <c r="E175" s="95">
        <v>0</v>
      </c>
      <c r="F175" s="165">
        <f>VLOOKUP($B175,dbsaa1!$A$2:$AA$675,5,FALSE)</f>
        <v>37272293</v>
      </c>
      <c r="G175" s="165">
        <f>VLOOKUP($B175,dcsaa1!$A$2:$AA$675,5,FALSE)</f>
        <v>37272293</v>
      </c>
      <c r="H175" s="166">
        <f t="shared" si="28"/>
        <v>0</v>
      </c>
      <c r="I175" s="98" t="str">
        <f t="shared" si="26"/>
        <v>NO CHANGE IN FA</v>
      </c>
      <c r="J175" s="88"/>
      <c r="K175" s="93" t="s">
        <v>343</v>
      </c>
      <c r="L175" s="94" t="s">
        <v>344</v>
      </c>
      <c r="M175" s="94">
        <v>1</v>
      </c>
      <c r="N175" s="95">
        <v>0</v>
      </c>
      <c r="O175" s="96">
        <f>VLOOKUP($K175,dbsad1!$A$2:$AE$677,13,FALSE)</f>
        <v>2660</v>
      </c>
      <c r="P175" s="96">
        <f>VLOOKUP($K175,dcsad1!$A$2:$AE$677,13,FALSE)</f>
        <v>2660</v>
      </c>
      <c r="Q175" s="97">
        <f t="shared" si="29"/>
        <v>0</v>
      </c>
      <c r="R175" s="98" t="str">
        <f t="shared" si="30"/>
        <v>NO CHANGE IN SEL. TAFPU</v>
      </c>
      <c r="S175" s="88"/>
      <c r="T175" s="93" t="s">
        <v>343</v>
      </c>
      <c r="U175" s="94" t="s">
        <v>344</v>
      </c>
      <c r="V175" s="94">
        <v>1</v>
      </c>
      <c r="W175" s="95">
        <v>0</v>
      </c>
      <c r="X175" s="99">
        <f>VLOOKUP($T175,dbsad1!$A$2:$AE$677,22,FALSE)</f>
        <v>14012.14</v>
      </c>
      <c r="Y175" s="99">
        <f>VLOOKUP($T175,dcsad1!$A$2:$AE$677,22,FALSE)</f>
        <v>14012.14</v>
      </c>
      <c r="Z175" s="100">
        <f t="shared" si="31"/>
        <v>0</v>
      </c>
      <c r="AA175" s="98" t="str">
        <f t="shared" si="32"/>
        <v>NO CHANGE IN SEL. FA/PUPIL</v>
      </c>
      <c r="AB175" s="88"/>
      <c r="AC175" s="93" t="s">
        <v>343</v>
      </c>
      <c r="AD175" s="94" t="s">
        <v>344</v>
      </c>
      <c r="AE175" s="94">
        <v>1</v>
      </c>
      <c r="AF175" s="95">
        <v>0</v>
      </c>
      <c r="AG175" s="165">
        <f>VLOOKUP($AC175,dbsad1!$A$2:$AE$677,24,FALSE)</f>
        <v>35911008</v>
      </c>
      <c r="AH175" s="165">
        <f>VLOOKUP($AC175,dcsad1!$A$2:$AE$677,24,FALSE)</f>
        <v>35911008</v>
      </c>
      <c r="AI175" s="166">
        <f t="shared" si="33"/>
        <v>0</v>
      </c>
      <c r="AJ175" s="98" t="str">
        <f t="shared" si="27"/>
        <v>NO CHANGE IN FAB</v>
      </c>
      <c r="AK175" s="88"/>
      <c r="AL175" s="93" t="s">
        <v>343</v>
      </c>
      <c r="AM175" s="94" t="s">
        <v>344</v>
      </c>
      <c r="AN175" s="94">
        <v>1</v>
      </c>
      <c r="AO175" s="95">
        <v>0</v>
      </c>
      <c r="AP175" s="175">
        <f>VLOOKUP($AL175,dbsaa1!$A$2:$AE$677,5,FALSE)</f>
        <v>37272293</v>
      </c>
      <c r="AQ175" s="176">
        <f>VLOOKUP($AL175,dbsad1!$A$2:$AE$677,23,FALSE)</f>
        <v>37272293</v>
      </c>
      <c r="AR175" s="101" t="str">
        <f t="shared" si="34"/>
        <v>ON FORMULA</v>
      </c>
      <c r="AS175" s="175">
        <f>VLOOKUP($AL175,dcsaa1!$A$2:$AE$677,5,FALSE)</f>
        <v>37272293</v>
      </c>
      <c r="AT175" s="176">
        <f>VLOOKUP($AL175,dcsad1!$A$2:$AE$677,23,FALSE)</f>
        <v>37272293</v>
      </c>
      <c r="AU175" s="101" t="str">
        <f t="shared" si="35"/>
        <v>ON FORMULA</v>
      </c>
      <c r="AV175" s="102" t="b">
        <f t="shared" si="36"/>
        <v>1</v>
      </c>
      <c r="AW175" s="176">
        <f t="shared" si="37"/>
        <v>0</v>
      </c>
      <c r="AX175" s="184">
        <f t="shared" si="38"/>
        <v>0</v>
      </c>
      <c r="AY175" s="29"/>
    </row>
    <row r="176" spans="1:51" x14ac:dyDescent="0.25">
      <c r="A176" s="29"/>
      <c r="B176" s="93" t="s">
        <v>345</v>
      </c>
      <c r="C176" s="94" t="s">
        <v>346</v>
      </c>
      <c r="D176" s="94">
        <v>1</v>
      </c>
      <c r="E176" s="95">
        <v>0</v>
      </c>
      <c r="F176" s="165">
        <f>VLOOKUP($B176,dbsaa1!$A$2:$AA$675,5,FALSE)</f>
        <v>13214295</v>
      </c>
      <c r="G176" s="165">
        <f>VLOOKUP($B176,dcsaa1!$A$2:$AA$675,5,FALSE)</f>
        <v>13287464</v>
      </c>
      <c r="H176" s="166">
        <f t="shared" si="28"/>
        <v>73169</v>
      </c>
      <c r="I176" s="98" t="str">
        <f t="shared" si="26"/>
        <v>FA INCREASE</v>
      </c>
      <c r="J176" s="88"/>
      <c r="K176" s="93" t="s">
        <v>345</v>
      </c>
      <c r="L176" s="94" t="s">
        <v>346</v>
      </c>
      <c r="M176" s="94">
        <v>1</v>
      </c>
      <c r="N176" s="95">
        <v>0</v>
      </c>
      <c r="O176" s="96">
        <f>VLOOKUP($K176,dbsad1!$A$2:$AE$677,13,FALSE)</f>
        <v>903</v>
      </c>
      <c r="P176" s="96">
        <f>VLOOKUP($K176,dcsad1!$A$2:$AE$677,13,FALSE)</f>
        <v>908</v>
      </c>
      <c r="Q176" s="97">
        <f t="shared" si="29"/>
        <v>5</v>
      </c>
      <c r="R176" s="98" t="str">
        <f t="shared" si="30"/>
        <v>SEL. TAFPU INCREASE</v>
      </c>
      <c r="S176" s="88"/>
      <c r="T176" s="93" t="s">
        <v>345</v>
      </c>
      <c r="U176" s="94" t="s">
        <v>346</v>
      </c>
      <c r="V176" s="94">
        <v>1</v>
      </c>
      <c r="W176" s="95">
        <v>0</v>
      </c>
      <c r="X176" s="99">
        <f>VLOOKUP($T176,dbsad1!$A$2:$AE$677,22,FALSE)</f>
        <v>14633.77</v>
      </c>
      <c r="Y176" s="99">
        <f>VLOOKUP($T176,dcsad1!$A$2:$AE$677,22,FALSE)</f>
        <v>14633.77</v>
      </c>
      <c r="Z176" s="100">
        <f t="shared" si="31"/>
        <v>0</v>
      </c>
      <c r="AA176" s="98" t="str">
        <f t="shared" si="32"/>
        <v>NO CHANGE IN SEL. FA/PUPIL</v>
      </c>
      <c r="AB176" s="88"/>
      <c r="AC176" s="93" t="s">
        <v>345</v>
      </c>
      <c r="AD176" s="94" t="s">
        <v>346</v>
      </c>
      <c r="AE176" s="94">
        <v>1</v>
      </c>
      <c r="AF176" s="95">
        <v>0</v>
      </c>
      <c r="AG176" s="165">
        <f>VLOOKUP($AC176,dbsad1!$A$2:$AE$677,24,FALSE)</f>
        <v>12397158</v>
      </c>
      <c r="AH176" s="165">
        <f>VLOOKUP($AC176,dcsad1!$A$2:$AE$677,24,FALSE)</f>
        <v>12397158</v>
      </c>
      <c r="AI176" s="166">
        <f t="shared" si="33"/>
        <v>0</v>
      </c>
      <c r="AJ176" s="98" t="str">
        <f t="shared" si="27"/>
        <v>NO CHANGE IN FAB</v>
      </c>
      <c r="AK176" s="88"/>
      <c r="AL176" s="93" t="s">
        <v>345</v>
      </c>
      <c r="AM176" s="94" t="s">
        <v>346</v>
      </c>
      <c r="AN176" s="94">
        <v>1</v>
      </c>
      <c r="AO176" s="95">
        <v>0</v>
      </c>
      <c r="AP176" s="175">
        <f>VLOOKUP($AL176,dbsaa1!$A$2:$AE$677,5,FALSE)</f>
        <v>13214295</v>
      </c>
      <c r="AQ176" s="176">
        <f>VLOOKUP($AL176,dbsad1!$A$2:$AE$677,23,FALSE)</f>
        <v>13214295</v>
      </c>
      <c r="AR176" s="101" t="str">
        <f t="shared" si="34"/>
        <v>ON FORMULA</v>
      </c>
      <c r="AS176" s="175">
        <f>VLOOKUP($AL176,dcsaa1!$A$2:$AE$677,5,FALSE)</f>
        <v>13287464</v>
      </c>
      <c r="AT176" s="176">
        <f>VLOOKUP($AL176,dcsad1!$A$2:$AE$677,23,FALSE)</f>
        <v>13287464</v>
      </c>
      <c r="AU176" s="101" t="str">
        <f t="shared" si="35"/>
        <v>ON FORMULA</v>
      </c>
      <c r="AV176" s="102" t="b">
        <f t="shared" si="36"/>
        <v>1</v>
      </c>
      <c r="AW176" s="176">
        <f t="shared" si="37"/>
        <v>73169</v>
      </c>
      <c r="AX176" s="184">
        <f t="shared" si="38"/>
        <v>0</v>
      </c>
      <c r="AY176" s="29"/>
    </row>
    <row r="177" spans="1:51" ht="25" x14ac:dyDescent="0.25">
      <c r="A177" s="29"/>
      <c r="B177" s="93" t="s">
        <v>347</v>
      </c>
      <c r="C177" s="94" t="s">
        <v>348</v>
      </c>
      <c r="D177" s="94">
        <v>1</v>
      </c>
      <c r="E177" s="95">
        <v>0</v>
      </c>
      <c r="F177" s="165">
        <f>VLOOKUP($B177,dbsaa1!$A$2:$AA$675,5,FALSE)</f>
        <v>4017383</v>
      </c>
      <c r="G177" s="165">
        <f>VLOOKUP($B177,dcsaa1!$A$2:$AA$675,5,FALSE)</f>
        <v>4017383</v>
      </c>
      <c r="H177" s="166">
        <f t="shared" si="28"/>
        <v>0</v>
      </c>
      <c r="I177" s="98" t="str">
        <f t="shared" si="26"/>
        <v>NO CHANGE IN FA</v>
      </c>
      <c r="J177" s="88"/>
      <c r="K177" s="93" t="s">
        <v>347</v>
      </c>
      <c r="L177" s="94" t="s">
        <v>348</v>
      </c>
      <c r="M177" s="94">
        <v>1</v>
      </c>
      <c r="N177" s="95">
        <v>0</v>
      </c>
      <c r="O177" s="96">
        <f>VLOOKUP($K177,dbsad1!$A$2:$AE$677,13,FALSE)</f>
        <v>227</v>
      </c>
      <c r="P177" s="96">
        <f>VLOOKUP($K177,dcsad1!$A$2:$AE$677,13,FALSE)</f>
        <v>227</v>
      </c>
      <c r="Q177" s="97">
        <f t="shared" si="29"/>
        <v>0</v>
      </c>
      <c r="R177" s="98" t="str">
        <f t="shared" si="30"/>
        <v>NO CHANGE IN SEL. TAFPU</v>
      </c>
      <c r="S177" s="88"/>
      <c r="T177" s="93" t="s">
        <v>347</v>
      </c>
      <c r="U177" s="94" t="s">
        <v>348</v>
      </c>
      <c r="V177" s="94">
        <v>1</v>
      </c>
      <c r="W177" s="95">
        <v>0</v>
      </c>
      <c r="X177" s="99">
        <f>VLOOKUP($T177,dbsad1!$A$2:$AE$677,22,FALSE)</f>
        <v>10341.25</v>
      </c>
      <c r="Y177" s="99">
        <f>VLOOKUP($T177,dcsad1!$A$2:$AE$677,22,FALSE)</f>
        <v>10341.25</v>
      </c>
      <c r="Z177" s="100">
        <f t="shared" si="31"/>
        <v>0</v>
      </c>
      <c r="AA177" s="98" t="str">
        <f t="shared" si="32"/>
        <v>NO CHANGE IN SEL. FA/PUPIL</v>
      </c>
      <c r="AB177" s="88"/>
      <c r="AC177" s="93" t="s">
        <v>347</v>
      </c>
      <c r="AD177" s="94" t="s">
        <v>348</v>
      </c>
      <c r="AE177" s="94">
        <v>1</v>
      </c>
      <c r="AF177" s="95">
        <v>0</v>
      </c>
      <c r="AG177" s="165">
        <f>VLOOKUP($AC177,dbsad1!$A$2:$AE$677,24,FALSE)</f>
        <v>3938611</v>
      </c>
      <c r="AH177" s="165">
        <f>VLOOKUP($AC177,dcsad1!$A$2:$AE$677,24,FALSE)</f>
        <v>3938611</v>
      </c>
      <c r="AI177" s="166">
        <f t="shared" si="33"/>
        <v>0</v>
      </c>
      <c r="AJ177" s="98" t="str">
        <f t="shared" si="27"/>
        <v>NO CHANGE IN FAB</v>
      </c>
      <c r="AK177" s="88"/>
      <c r="AL177" s="93" t="s">
        <v>347</v>
      </c>
      <c r="AM177" s="94" t="s">
        <v>348</v>
      </c>
      <c r="AN177" s="94">
        <v>1</v>
      </c>
      <c r="AO177" s="95">
        <v>0</v>
      </c>
      <c r="AP177" s="175">
        <f>VLOOKUP($AL177,dbsaa1!$A$2:$AE$677,5,FALSE)</f>
        <v>4017383</v>
      </c>
      <c r="AQ177" s="176">
        <f>VLOOKUP($AL177,dbsad1!$A$2:$AE$677,23,FALSE)</f>
        <v>2347464</v>
      </c>
      <c r="AR177" s="101" t="str">
        <f t="shared" si="34"/>
        <v>HOLD HARMLESS</v>
      </c>
      <c r="AS177" s="175">
        <f>VLOOKUP($AL177,dcsaa1!$A$2:$AE$677,5,FALSE)</f>
        <v>4017383</v>
      </c>
      <c r="AT177" s="176">
        <f>VLOOKUP($AL177,dcsad1!$A$2:$AE$677,23,FALSE)</f>
        <v>2347464</v>
      </c>
      <c r="AU177" s="101" t="str">
        <f t="shared" si="35"/>
        <v>HOLD HARMLESS</v>
      </c>
      <c r="AV177" s="102" t="b">
        <f t="shared" si="36"/>
        <v>1</v>
      </c>
      <c r="AW177" s="176">
        <f t="shared" si="37"/>
        <v>0</v>
      </c>
      <c r="AX177" s="184">
        <f t="shared" si="38"/>
        <v>0</v>
      </c>
      <c r="AY177" s="29"/>
    </row>
    <row r="178" spans="1:51" ht="25" x14ac:dyDescent="0.25">
      <c r="A178" s="29"/>
      <c r="B178" s="93" t="s">
        <v>349</v>
      </c>
      <c r="C178" s="94" t="s">
        <v>350</v>
      </c>
      <c r="D178" s="94">
        <v>1</v>
      </c>
      <c r="E178" s="95">
        <v>0</v>
      </c>
      <c r="F178" s="165">
        <f>VLOOKUP($B178,dbsaa1!$A$2:$AA$675,5,FALSE)</f>
        <v>1177541</v>
      </c>
      <c r="G178" s="165">
        <f>VLOOKUP($B178,dcsaa1!$A$2:$AA$675,5,FALSE)</f>
        <v>1177541</v>
      </c>
      <c r="H178" s="166">
        <f t="shared" si="28"/>
        <v>0</v>
      </c>
      <c r="I178" s="98" t="str">
        <f t="shared" si="26"/>
        <v>NO CHANGE IN FA</v>
      </c>
      <c r="J178" s="88"/>
      <c r="K178" s="93" t="s">
        <v>349</v>
      </c>
      <c r="L178" s="94" t="s">
        <v>350</v>
      </c>
      <c r="M178" s="94">
        <v>1</v>
      </c>
      <c r="N178" s="95">
        <v>0</v>
      </c>
      <c r="O178" s="96">
        <f>VLOOKUP($K178,dbsad1!$A$2:$AE$677,13,FALSE)</f>
        <v>114</v>
      </c>
      <c r="P178" s="96">
        <f>VLOOKUP($K178,dcsad1!$A$2:$AE$677,13,FALSE)</f>
        <v>114</v>
      </c>
      <c r="Q178" s="97">
        <f t="shared" si="29"/>
        <v>0</v>
      </c>
      <c r="R178" s="98" t="str">
        <f t="shared" si="30"/>
        <v>NO CHANGE IN SEL. TAFPU</v>
      </c>
      <c r="S178" s="88"/>
      <c r="T178" s="93" t="s">
        <v>349</v>
      </c>
      <c r="U178" s="94" t="s">
        <v>350</v>
      </c>
      <c r="V178" s="94">
        <v>1</v>
      </c>
      <c r="W178" s="95">
        <v>0</v>
      </c>
      <c r="X178" s="99">
        <f>VLOOKUP($T178,dbsad1!$A$2:$AE$677,22,FALSE)</f>
        <v>2619.84</v>
      </c>
      <c r="Y178" s="99">
        <f>VLOOKUP($T178,dcsad1!$A$2:$AE$677,22,FALSE)</f>
        <v>2619.84</v>
      </c>
      <c r="Z178" s="100">
        <f t="shared" si="31"/>
        <v>0</v>
      </c>
      <c r="AA178" s="98" t="str">
        <f t="shared" si="32"/>
        <v>NO CHANGE IN SEL. FA/PUPIL</v>
      </c>
      <c r="AB178" s="88"/>
      <c r="AC178" s="93" t="s">
        <v>349</v>
      </c>
      <c r="AD178" s="94" t="s">
        <v>350</v>
      </c>
      <c r="AE178" s="94">
        <v>1</v>
      </c>
      <c r="AF178" s="95">
        <v>0</v>
      </c>
      <c r="AG178" s="165">
        <f>VLOOKUP($AC178,dbsad1!$A$2:$AE$677,24,FALSE)</f>
        <v>1154452</v>
      </c>
      <c r="AH178" s="165">
        <f>VLOOKUP($AC178,dcsad1!$A$2:$AE$677,24,FALSE)</f>
        <v>1154452</v>
      </c>
      <c r="AI178" s="166">
        <f t="shared" si="33"/>
        <v>0</v>
      </c>
      <c r="AJ178" s="98" t="str">
        <f t="shared" si="27"/>
        <v>NO CHANGE IN FAB</v>
      </c>
      <c r="AK178" s="88"/>
      <c r="AL178" s="93" t="s">
        <v>349</v>
      </c>
      <c r="AM178" s="94" t="s">
        <v>350</v>
      </c>
      <c r="AN178" s="94">
        <v>1</v>
      </c>
      <c r="AO178" s="95">
        <v>0</v>
      </c>
      <c r="AP178" s="175">
        <f>VLOOKUP($AL178,dbsaa1!$A$2:$AE$677,5,FALSE)</f>
        <v>1177541</v>
      </c>
      <c r="AQ178" s="176">
        <f>VLOOKUP($AL178,dbsad1!$A$2:$AE$677,23,FALSE)</f>
        <v>298662</v>
      </c>
      <c r="AR178" s="101" t="str">
        <f t="shared" si="34"/>
        <v>HOLD HARMLESS</v>
      </c>
      <c r="AS178" s="175">
        <f>VLOOKUP($AL178,dcsaa1!$A$2:$AE$677,5,FALSE)</f>
        <v>1177541</v>
      </c>
      <c r="AT178" s="176">
        <f>VLOOKUP($AL178,dcsad1!$A$2:$AE$677,23,FALSE)</f>
        <v>298662</v>
      </c>
      <c r="AU178" s="101" t="str">
        <f t="shared" si="35"/>
        <v>HOLD HARMLESS</v>
      </c>
      <c r="AV178" s="102" t="b">
        <f t="shared" si="36"/>
        <v>1</v>
      </c>
      <c r="AW178" s="176">
        <f t="shared" si="37"/>
        <v>0</v>
      </c>
      <c r="AX178" s="184">
        <f t="shared" si="38"/>
        <v>0</v>
      </c>
      <c r="AY178" s="29"/>
    </row>
    <row r="179" spans="1:51" x14ac:dyDescent="0.25">
      <c r="A179" s="29"/>
      <c r="B179" s="93" t="s">
        <v>351</v>
      </c>
      <c r="C179" s="94" t="s">
        <v>352</v>
      </c>
      <c r="D179" s="94">
        <v>1</v>
      </c>
      <c r="E179" s="95">
        <v>0</v>
      </c>
      <c r="F179" s="165">
        <f>VLOOKUP($B179,dbsaa1!$A$2:$AA$675,5,FALSE)</f>
        <v>39587514</v>
      </c>
      <c r="G179" s="165">
        <f>VLOOKUP($B179,dcsaa1!$A$2:$AA$675,5,FALSE)</f>
        <v>39613104</v>
      </c>
      <c r="H179" s="166">
        <f t="shared" si="28"/>
        <v>25590</v>
      </c>
      <c r="I179" s="98" t="str">
        <f t="shared" si="26"/>
        <v>FA INCREASE</v>
      </c>
      <c r="J179" s="88"/>
      <c r="K179" s="93" t="s">
        <v>351</v>
      </c>
      <c r="L179" s="94" t="s">
        <v>352</v>
      </c>
      <c r="M179" s="94">
        <v>1</v>
      </c>
      <c r="N179" s="95">
        <v>0</v>
      </c>
      <c r="O179" s="96">
        <f>VLOOKUP($K179,dbsad1!$A$2:$AE$677,13,FALSE)</f>
        <v>3094</v>
      </c>
      <c r="P179" s="96">
        <f>VLOOKUP($K179,dcsad1!$A$2:$AE$677,13,FALSE)</f>
        <v>3096</v>
      </c>
      <c r="Q179" s="97">
        <f t="shared" si="29"/>
        <v>2</v>
      </c>
      <c r="R179" s="98" t="str">
        <f t="shared" si="30"/>
        <v>SEL. TAFPU INCREASE</v>
      </c>
      <c r="S179" s="88"/>
      <c r="T179" s="93" t="s">
        <v>351</v>
      </c>
      <c r="U179" s="94" t="s">
        <v>352</v>
      </c>
      <c r="V179" s="94">
        <v>1</v>
      </c>
      <c r="W179" s="95">
        <v>0</v>
      </c>
      <c r="X179" s="99">
        <f>VLOOKUP($T179,dbsad1!$A$2:$AE$677,22,FALSE)</f>
        <v>12794.93</v>
      </c>
      <c r="Y179" s="99">
        <f>VLOOKUP($T179,dcsad1!$A$2:$AE$677,22,FALSE)</f>
        <v>12794.93</v>
      </c>
      <c r="Z179" s="100">
        <f t="shared" si="31"/>
        <v>0</v>
      </c>
      <c r="AA179" s="98" t="str">
        <f t="shared" si="32"/>
        <v>NO CHANGE IN SEL. FA/PUPIL</v>
      </c>
      <c r="AB179" s="88"/>
      <c r="AC179" s="93" t="s">
        <v>351</v>
      </c>
      <c r="AD179" s="94" t="s">
        <v>352</v>
      </c>
      <c r="AE179" s="94">
        <v>1</v>
      </c>
      <c r="AF179" s="95">
        <v>0</v>
      </c>
      <c r="AG179" s="165">
        <f>VLOOKUP($AC179,dbsad1!$A$2:$AE$677,24,FALSE)</f>
        <v>37490616</v>
      </c>
      <c r="AH179" s="165">
        <f>VLOOKUP($AC179,dcsad1!$A$2:$AE$677,24,FALSE)</f>
        <v>37490616</v>
      </c>
      <c r="AI179" s="166">
        <f t="shared" si="33"/>
        <v>0</v>
      </c>
      <c r="AJ179" s="98" t="str">
        <f t="shared" si="27"/>
        <v>NO CHANGE IN FAB</v>
      </c>
      <c r="AK179" s="88"/>
      <c r="AL179" s="93" t="s">
        <v>351</v>
      </c>
      <c r="AM179" s="94" t="s">
        <v>352</v>
      </c>
      <c r="AN179" s="94">
        <v>1</v>
      </c>
      <c r="AO179" s="95">
        <v>0</v>
      </c>
      <c r="AP179" s="175">
        <f>VLOOKUP($AL179,dbsaa1!$A$2:$AE$677,5,FALSE)</f>
        <v>39587514</v>
      </c>
      <c r="AQ179" s="176">
        <f>VLOOKUP($AL179,dbsad1!$A$2:$AE$677,23,FALSE)</f>
        <v>39587514</v>
      </c>
      <c r="AR179" s="101" t="str">
        <f t="shared" si="34"/>
        <v>ON FORMULA</v>
      </c>
      <c r="AS179" s="175">
        <f>VLOOKUP($AL179,dcsaa1!$A$2:$AE$677,5,FALSE)</f>
        <v>39613104</v>
      </c>
      <c r="AT179" s="176">
        <f>VLOOKUP($AL179,dcsad1!$A$2:$AE$677,23,FALSE)</f>
        <v>39613104</v>
      </c>
      <c r="AU179" s="101" t="str">
        <f t="shared" si="35"/>
        <v>ON FORMULA</v>
      </c>
      <c r="AV179" s="102" t="b">
        <f t="shared" si="36"/>
        <v>1</v>
      </c>
      <c r="AW179" s="176">
        <f t="shared" si="37"/>
        <v>25590</v>
      </c>
      <c r="AX179" s="184">
        <f t="shared" si="38"/>
        <v>0</v>
      </c>
      <c r="AY179" s="29"/>
    </row>
    <row r="180" spans="1:51" ht="25" x14ac:dyDescent="0.25">
      <c r="A180" s="29"/>
      <c r="B180" s="93" t="s">
        <v>353</v>
      </c>
      <c r="C180" s="94" t="s">
        <v>354</v>
      </c>
      <c r="D180" s="94">
        <v>1</v>
      </c>
      <c r="E180" s="95">
        <v>0</v>
      </c>
      <c r="F180" s="165">
        <f>VLOOKUP($B180,dbsaa1!$A$2:$AA$675,5,FALSE)</f>
        <v>17585505</v>
      </c>
      <c r="G180" s="165">
        <f>VLOOKUP($B180,dcsaa1!$A$2:$AA$675,5,FALSE)</f>
        <v>17585505</v>
      </c>
      <c r="H180" s="166">
        <f t="shared" si="28"/>
        <v>0</v>
      </c>
      <c r="I180" s="98" t="str">
        <f t="shared" si="26"/>
        <v>NO CHANGE IN FA</v>
      </c>
      <c r="J180" s="88"/>
      <c r="K180" s="93" t="s">
        <v>353</v>
      </c>
      <c r="L180" s="94" t="s">
        <v>354</v>
      </c>
      <c r="M180" s="94">
        <v>1</v>
      </c>
      <c r="N180" s="95">
        <v>0</v>
      </c>
      <c r="O180" s="96">
        <f>VLOOKUP($K180,dbsad1!$A$2:$AE$677,13,FALSE)</f>
        <v>1698</v>
      </c>
      <c r="P180" s="96">
        <f>VLOOKUP($K180,dcsad1!$A$2:$AE$677,13,FALSE)</f>
        <v>1698</v>
      </c>
      <c r="Q180" s="97">
        <f t="shared" si="29"/>
        <v>0</v>
      </c>
      <c r="R180" s="98" t="str">
        <f t="shared" si="30"/>
        <v>NO CHANGE IN SEL. TAFPU</v>
      </c>
      <c r="S180" s="88"/>
      <c r="T180" s="93" t="s">
        <v>353</v>
      </c>
      <c r="U180" s="94" t="s">
        <v>354</v>
      </c>
      <c r="V180" s="94">
        <v>1</v>
      </c>
      <c r="W180" s="95">
        <v>0</v>
      </c>
      <c r="X180" s="99">
        <f>VLOOKUP($T180,dbsad1!$A$2:$AE$677,22,FALSE)</f>
        <v>9721.99</v>
      </c>
      <c r="Y180" s="99">
        <f>VLOOKUP($T180,dcsad1!$A$2:$AE$677,22,FALSE)</f>
        <v>9721.99</v>
      </c>
      <c r="Z180" s="100">
        <f t="shared" si="31"/>
        <v>0</v>
      </c>
      <c r="AA180" s="98" t="str">
        <f t="shared" si="32"/>
        <v>NO CHANGE IN SEL. FA/PUPIL</v>
      </c>
      <c r="AB180" s="88"/>
      <c r="AC180" s="93" t="s">
        <v>353</v>
      </c>
      <c r="AD180" s="94" t="s">
        <v>354</v>
      </c>
      <c r="AE180" s="94">
        <v>1</v>
      </c>
      <c r="AF180" s="95">
        <v>0</v>
      </c>
      <c r="AG180" s="165">
        <f>VLOOKUP($AC180,dbsad1!$A$2:$AE$677,24,FALSE)</f>
        <v>17240692</v>
      </c>
      <c r="AH180" s="165">
        <f>VLOOKUP($AC180,dcsad1!$A$2:$AE$677,24,FALSE)</f>
        <v>17240692</v>
      </c>
      <c r="AI180" s="166">
        <f t="shared" si="33"/>
        <v>0</v>
      </c>
      <c r="AJ180" s="98" t="str">
        <f t="shared" si="27"/>
        <v>NO CHANGE IN FAB</v>
      </c>
      <c r="AK180" s="88"/>
      <c r="AL180" s="93" t="s">
        <v>353</v>
      </c>
      <c r="AM180" s="94" t="s">
        <v>354</v>
      </c>
      <c r="AN180" s="94">
        <v>1</v>
      </c>
      <c r="AO180" s="95">
        <v>0</v>
      </c>
      <c r="AP180" s="175">
        <f>VLOOKUP($AL180,dbsaa1!$A$2:$AE$677,5,FALSE)</f>
        <v>17585505</v>
      </c>
      <c r="AQ180" s="176">
        <f>VLOOKUP($AL180,dbsad1!$A$2:$AE$677,23,FALSE)</f>
        <v>16507940</v>
      </c>
      <c r="AR180" s="101" t="str">
        <f t="shared" si="34"/>
        <v>HOLD HARMLESS</v>
      </c>
      <c r="AS180" s="175">
        <f>VLOOKUP($AL180,dcsaa1!$A$2:$AE$677,5,FALSE)</f>
        <v>17585505</v>
      </c>
      <c r="AT180" s="176">
        <f>VLOOKUP($AL180,dcsad1!$A$2:$AE$677,23,FALSE)</f>
        <v>16507940</v>
      </c>
      <c r="AU180" s="101" t="str">
        <f t="shared" si="35"/>
        <v>HOLD HARMLESS</v>
      </c>
      <c r="AV180" s="102" t="b">
        <f t="shared" si="36"/>
        <v>1</v>
      </c>
      <c r="AW180" s="176">
        <f t="shared" si="37"/>
        <v>0</v>
      </c>
      <c r="AX180" s="184">
        <f t="shared" si="38"/>
        <v>0</v>
      </c>
      <c r="AY180" s="29"/>
    </row>
    <row r="181" spans="1:51" ht="25" x14ac:dyDescent="0.25">
      <c r="A181" s="29"/>
      <c r="B181" s="93" t="s">
        <v>355</v>
      </c>
      <c r="C181" s="94" t="s">
        <v>356</v>
      </c>
      <c r="D181" s="94">
        <v>1</v>
      </c>
      <c r="E181" s="95">
        <v>0</v>
      </c>
      <c r="F181" s="165">
        <f>VLOOKUP($B181,dbsaa1!$A$2:$AA$675,5,FALSE)</f>
        <v>8151949</v>
      </c>
      <c r="G181" s="165">
        <f>VLOOKUP($B181,dcsaa1!$A$2:$AA$675,5,FALSE)</f>
        <v>8151949</v>
      </c>
      <c r="H181" s="166">
        <f t="shared" si="28"/>
        <v>0</v>
      </c>
      <c r="I181" s="98" t="str">
        <f t="shared" si="26"/>
        <v>NO CHANGE IN FA</v>
      </c>
      <c r="J181" s="88"/>
      <c r="K181" s="93" t="s">
        <v>355</v>
      </c>
      <c r="L181" s="94" t="s">
        <v>356</v>
      </c>
      <c r="M181" s="94">
        <v>1</v>
      </c>
      <c r="N181" s="95">
        <v>0</v>
      </c>
      <c r="O181" s="96">
        <f>VLOOKUP($K181,dbsad1!$A$2:$AE$677,13,FALSE)</f>
        <v>913</v>
      </c>
      <c r="P181" s="96">
        <f>VLOOKUP($K181,dcsad1!$A$2:$AE$677,13,FALSE)</f>
        <v>913</v>
      </c>
      <c r="Q181" s="97">
        <f t="shared" si="29"/>
        <v>0</v>
      </c>
      <c r="R181" s="98" t="str">
        <f t="shared" si="30"/>
        <v>NO CHANGE IN SEL. TAFPU</v>
      </c>
      <c r="S181" s="88"/>
      <c r="T181" s="93" t="s">
        <v>355</v>
      </c>
      <c r="U181" s="94" t="s">
        <v>356</v>
      </c>
      <c r="V181" s="94">
        <v>1</v>
      </c>
      <c r="W181" s="95">
        <v>0</v>
      </c>
      <c r="X181" s="99">
        <f>VLOOKUP($T181,dbsad1!$A$2:$AE$677,22,FALSE)</f>
        <v>7738.68</v>
      </c>
      <c r="Y181" s="99">
        <f>VLOOKUP($T181,dcsad1!$A$2:$AE$677,22,FALSE)</f>
        <v>7738.68</v>
      </c>
      <c r="Z181" s="100">
        <f t="shared" si="31"/>
        <v>0</v>
      </c>
      <c r="AA181" s="98" t="str">
        <f t="shared" si="32"/>
        <v>NO CHANGE IN SEL. FA/PUPIL</v>
      </c>
      <c r="AB181" s="88"/>
      <c r="AC181" s="93" t="s">
        <v>355</v>
      </c>
      <c r="AD181" s="94" t="s">
        <v>356</v>
      </c>
      <c r="AE181" s="94">
        <v>1</v>
      </c>
      <c r="AF181" s="95">
        <v>0</v>
      </c>
      <c r="AG181" s="165">
        <f>VLOOKUP($AC181,dbsad1!$A$2:$AE$677,24,FALSE)</f>
        <v>7992107</v>
      </c>
      <c r="AH181" s="165">
        <f>VLOOKUP($AC181,dcsad1!$A$2:$AE$677,24,FALSE)</f>
        <v>7992107</v>
      </c>
      <c r="AI181" s="166">
        <f t="shared" si="33"/>
        <v>0</v>
      </c>
      <c r="AJ181" s="98" t="str">
        <f t="shared" si="27"/>
        <v>NO CHANGE IN FAB</v>
      </c>
      <c r="AK181" s="88"/>
      <c r="AL181" s="93" t="s">
        <v>355</v>
      </c>
      <c r="AM181" s="94" t="s">
        <v>356</v>
      </c>
      <c r="AN181" s="94">
        <v>1</v>
      </c>
      <c r="AO181" s="95">
        <v>0</v>
      </c>
      <c r="AP181" s="175">
        <f>VLOOKUP($AL181,dbsaa1!$A$2:$AE$677,5,FALSE)</f>
        <v>8151949</v>
      </c>
      <c r="AQ181" s="176">
        <f>VLOOKUP($AL181,dbsad1!$A$2:$AE$677,23,FALSE)</f>
        <v>7065415</v>
      </c>
      <c r="AR181" s="101" t="str">
        <f t="shared" si="34"/>
        <v>HOLD HARMLESS</v>
      </c>
      <c r="AS181" s="175">
        <f>VLOOKUP($AL181,dcsaa1!$A$2:$AE$677,5,FALSE)</f>
        <v>8151949</v>
      </c>
      <c r="AT181" s="176">
        <f>VLOOKUP($AL181,dcsad1!$A$2:$AE$677,23,FALSE)</f>
        <v>7065415</v>
      </c>
      <c r="AU181" s="101" t="str">
        <f t="shared" si="35"/>
        <v>HOLD HARMLESS</v>
      </c>
      <c r="AV181" s="102" t="b">
        <f t="shared" si="36"/>
        <v>1</v>
      </c>
      <c r="AW181" s="176">
        <f t="shared" si="37"/>
        <v>0</v>
      </c>
      <c r="AX181" s="184">
        <f t="shared" si="38"/>
        <v>0</v>
      </c>
      <c r="AY181" s="29"/>
    </row>
    <row r="182" spans="1:51" ht="25" x14ac:dyDescent="0.25">
      <c r="A182" s="29"/>
      <c r="B182" s="93" t="s">
        <v>357</v>
      </c>
      <c r="C182" s="94" t="s">
        <v>358</v>
      </c>
      <c r="D182" s="94">
        <v>1</v>
      </c>
      <c r="E182" s="95">
        <v>0</v>
      </c>
      <c r="F182" s="165">
        <f>VLOOKUP($B182,dbsaa1!$A$2:$AA$675,5,FALSE)</f>
        <v>3484426</v>
      </c>
      <c r="G182" s="165">
        <f>VLOOKUP($B182,dcsaa1!$A$2:$AA$675,5,FALSE)</f>
        <v>3484426</v>
      </c>
      <c r="H182" s="166">
        <f t="shared" si="28"/>
        <v>0</v>
      </c>
      <c r="I182" s="98" t="str">
        <f t="shared" si="26"/>
        <v>NO CHANGE IN FA</v>
      </c>
      <c r="J182" s="88"/>
      <c r="K182" s="93" t="s">
        <v>357</v>
      </c>
      <c r="L182" s="94" t="s">
        <v>358</v>
      </c>
      <c r="M182" s="94">
        <v>1</v>
      </c>
      <c r="N182" s="95">
        <v>0</v>
      </c>
      <c r="O182" s="96">
        <f>VLOOKUP($K182,dbsad1!$A$2:$AE$677,13,FALSE)</f>
        <v>468</v>
      </c>
      <c r="P182" s="96">
        <f>VLOOKUP($K182,dcsad1!$A$2:$AE$677,13,FALSE)</f>
        <v>468</v>
      </c>
      <c r="Q182" s="97">
        <f t="shared" si="29"/>
        <v>0</v>
      </c>
      <c r="R182" s="98" t="str">
        <f t="shared" si="30"/>
        <v>NO CHANGE IN SEL. TAFPU</v>
      </c>
      <c r="S182" s="88"/>
      <c r="T182" s="93" t="s">
        <v>357</v>
      </c>
      <c r="U182" s="94" t="s">
        <v>358</v>
      </c>
      <c r="V182" s="94">
        <v>1</v>
      </c>
      <c r="W182" s="95">
        <v>0</v>
      </c>
      <c r="X182" s="99">
        <f>VLOOKUP($T182,dbsad1!$A$2:$AE$677,22,FALSE)</f>
        <v>5108.74</v>
      </c>
      <c r="Y182" s="99">
        <f>VLOOKUP($T182,dcsad1!$A$2:$AE$677,22,FALSE)</f>
        <v>5108.74</v>
      </c>
      <c r="Z182" s="100">
        <f t="shared" si="31"/>
        <v>0</v>
      </c>
      <c r="AA182" s="98" t="str">
        <f t="shared" si="32"/>
        <v>NO CHANGE IN SEL. FA/PUPIL</v>
      </c>
      <c r="AB182" s="88"/>
      <c r="AC182" s="93" t="s">
        <v>357</v>
      </c>
      <c r="AD182" s="94" t="s">
        <v>358</v>
      </c>
      <c r="AE182" s="94">
        <v>1</v>
      </c>
      <c r="AF182" s="95">
        <v>0</v>
      </c>
      <c r="AG182" s="165">
        <f>VLOOKUP($AC182,dbsad1!$A$2:$AE$677,24,FALSE)</f>
        <v>3416104</v>
      </c>
      <c r="AH182" s="165">
        <f>VLOOKUP($AC182,dcsad1!$A$2:$AE$677,24,FALSE)</f>
        <v>3416104</v>
      </c>
      <c r="AI182" s="166">
        <f t="shared" si="33"/>
        <v>0</v>
      </c>
      <c r="AJ182" s="98" t="str">
        <f t="shared" si="27"/>
        <v>NO CHANGE IN FAB</v>
      </c>
      <c r="AK182" s="88"/>
      <c r="AL182" s="93" t="s">
        <v>357</v>
      </c>
      <c r="AM182" s="94" t="s">
        <v>358</v>
      </c>
      <c r="AN182" s="94">
        <v>1</v>
      </c>
      <c r="AO182" s="95">
        <v>0</v>
      </c>
      <c r="AP182" s="175">
        <f>VLOOKUP($AL182,dbsaa1!$A$2:$AE$677,5,FALSE)</f>
        <v>3484426</v>
      </c>
      <c r="AQ182" s="176">
        <f>VLOOKUP($AL182,dbsad1!$A$2:$AE$677,23,FALSE)</f>
        <v>2390891</v>
      </c>
      <c r="AR182" s="101" t="str">
        <f t="shared" si="34"/>
        <v>HOLD HARMLESS</v>
      </c>
      <c r="AS182" s="175">
        <f>VLOOKUP($AL182,dcsaa1!$A$2:$AE$677,5,FALSE)</f>
        <v>3484426</v>
      </c>
      <c r="AT182" s="176">
        <f>VLOOKUP($AL182,dcsad1!$A$2:$AE$677,23,FALSE)</f>
        <v>2390891</v>
      </c>
      <c r="AU182" s="101" t="str">
        <f t="shared" si="35"/>
        <v>HOLD HARMLESS</v>
      </c>
      <c r="AV182" s="102" t="b">
        <f t="shared" si="36"/>
        <v>1</v>
      </c>
      <c r="AW182" s="176">
        <f t="shared" si="37"/>
        <v>0</v>
      </c>
      <c r="AX182" s="184">
        <f t="shared" si="38"/>
        <v>0</v>
      </c>
      <c r="AY182" s="29"/>
    </row>
    <row r="183" spans="1:51" ht="25" x14ac:dyDescent="0.25">
      <c r="A183" s="29"/>
      <c r="B183" s="93" t="s">
        <v>359</v>
      </c>
      <c r="C183" s="94" t="s">
        <v>360</v>
      </c>
      <c r="D183" s="94">
        <v>1</v>
      </c>
      <c r="E183" s="95">
        <v>0</v>
      </c>
      <c r="F183" s="165">
        <f>VLOOKUP($B183,dbsaa1!$A$2:$AA$675,5,FALSE)</f>
        <v>13637326</v>
      </c>
      <c r="G183" s="165">
        <f>VLOOKUP($B183,dcsaa1!$A$2:$AA$675,5,FALSE)</f>
        <v>13637326</v>
      </c>
      <c r="H183" s="166">
        <f t="shared" si="28"/>
        <v>0</v>
      </c>
      <c r="I183" s="98" t="str">
        <f t="shared" si="26"/>
        <v>NO CHANGE IN FA</v>
      </c>
      <c r="J183" s="88"/>
      <c r="K183" s="93" t="s">
        <v>359</v>
      </c>
      <c r="L183" s="94" t="s">
        <v>360</v>
      </c>
      <c r="M183" s="94">
        <v>1</v>
      </c>
      <c r="N183" s="95">
        <v>0</v>
      </c>
      <c r="O183" s="96">
        <f>VLOOKUP($K183,dbsad1!$A$2:$AE$677,13,FALSE)</f>
        <v>1810</v>
      </c>
      <c r="P183" s="96">
        <f>VLOOKUP($K183,dcsad1!$A$2:$AE$677,13,FALSE)</f>
        <v>1810</v>
      </c>
      <c r="Q183" s="97">
        <f t="shared" si="29"/>
        <v>0</v>
      </c>
      <c r="R183" s="98" t="str">
        <f t="shared" si="30"/>
        <v>NO CHANGE IN SEL. TAFPU</v>
      </c>
      <c r="S183" s="88"/>
      <c r="T183" s="93" t="s">
        <v>359</v>
      </c>
      <c r="U183" s="94" t="s">
        <v>360</v>
      </c>
      <c r="V183" s="94">
        <v>1</v>
      </c>
      <c r="W183" s="95">
        <v>0</v>
      </c>
      <c r="X183" s="99">
        <f>VLOOKUP($T183,dbsad1!$A$2:$AE$677,22,FALSE)</f>
        <v>7517.75</v>
      </c>
      <c r="Y183" s="99">
        <f>VLOOKUP($T183,dcsad1!$A$2:$AE$677,22,FALSE)</f>
        <v>7522.75</v>
      </c>
      <c r="Z183" s="100">
        <f t="shared" si="31"/>
        <v>5</v>
      </c>
      <c r="AA183" s="98" t="str">
        <f t="shared" si="32"/>
        <v>SEL. FA/PUPIL INCREASE</v>
      </c>
      <c r="AB183" s="88"/>
      <c r="AC183" s="93" t="s">
        <v>359</v>
      </c>
      <c r="AD183" s="94" t="s">
        <v>360</v>
      </c>
      <c r="AE183" s="94">
        <v>1</v>
      </c>
      <c r="AF183" s="95">
        <v>0</v>
      </c>
      <c r="AG183" s="165">
        <f>VLOOKUP($AC183,dbsad1!$A$2:$AE$677,24,FALSE)</f>
        <v>13369928</v>
      </c>
      <c r="AH183" s="165">
        <f>VLOOKUP($AC183,dcsad1!$A$2:$AE$677,24,FALSE)</f>
        <v>13369928</v>
      </c>
      <c r="AI183" s="166">
        <f t="shared" si="33"/>
        <v>0</v>
      </c>
      <c r="AJ183" s="98" t="str">
        <f t="shared" si="27"/>
        <v>NO CHANGE IN FAB</v>
      </c>
      <c r="AK183" s="88"/>
      <c r="AL183" s="93" t="s">
        <v>359</v>
      </c>
      <c r="AM183" s="94" t="s">
        <v>360</v>
      </c>
      <c r="AN183" s="94">
        <v>1</v>
      </c>
      <c r="AO183" s="95">
        <v>0</v>
      </c>
      <c r="AP183" s="175">
        <f>VLOOKUP($AL183,dbsaa1!$A$2:$AE$677,5,FALSE)</f>
        <v>13637326</v>
      </c>
      <c r="AQ183" s="176">
        <f>VLOOKUP($AL183,dbsad1!$A$2:$AE$677,23,FALSE)</f>
        <v>13607128</v>
      </c>
      <c r="AR183" s="101" t="str">
        <f t="shared" si="34"/>
        <v>HOLD HARMLESS</v>
      </c>
      <c r="AS183" s="175">
        <f>VLOOKUP($AL183,dcsaa1!$A$2:$AE$677,5,FALSE)</f>
        <v>13637326</v>
      </c>
      <c r="AT183" s="176">
        <f>VLOOKUP($AL183,dcsad1!$A$2:$AE$677,23,FALSE)</f>
        <v>13616178</v>
      </c>
      <c r="AU183" s="101" t="str">
        <f t="shared" si="35"/>
        <v>HOLD HARMLESS</v>
      </c>
      <c r="AV183" s="102" t="b">
        <f t="shared" si="36"/>
        <v>1</v>
      </c>
      <c r="AW183" s="176">
        <f t="shared" si="37"/>
        <v>0</v>
      </c>
      <c r="AX183" s="184">
        <f t="shared" si="38"/>
        <v>0</v>
      </c>
      <c r="AY183" s="29"/>
    </row>
    <row r="184" spans="1:51" ht="25" x14ac:dyDescent="0.25">
      <c r="A184" s="29"/>
      <c r="B184" s="93" t="s">
        <v>361</v>
      </c>
      <c r="C184" s="94" t="s">
        <v>362</v>
      </c>
      <c r="D184" s="94">
        <v>1</v>
      </c>
      <c r="E184" s="95">
        <v>0</v>
      </c>
      <c r="F184" s="165">
        <f>VLOOKUP($B184,dbsaa1!$A$2:$AA$675,5,FALSE)</f>
        <v>9847411</v>
      </c>
      <c r="G184" s="165">
        <f>VLOOKUP($B184,dcsaa1!$A$2:$AA$675,5,FALSE)</f>
        <v>9847411</v>
      </c>
      <c r="H184" s="166">
        <f t="shared" si="28"/>
        <v>0</v>
      </c>
      <c r="I184" s="98" t="str">
        <f t="shared" si="26"/>
        <v>NO CHANGE IN FA</v>
      </c>
      <c r="J184" s="88"/>
      <c r="K184" s="93" t="s">
        <v>361</v>
      </c>
      <c r="L184" s="94" t="s">
        <v>362</v>
      </c>
      <c r="M184" s="94">
        <v>1</v>
      </c>
      <c r="N184" s="95">
        <v>0</v>
      </c>
      <c r="O184" s="96">
        <f>VLOOKUP($K184,dbsad1!$A$2:$AE$677,13,FALSE)</f>
        <v>842</v>
      </c>
      <c r="P184" s="96">
        <f>VLOOKUP($K184,dcsad1!$A$2:$AE$677,13,FALSE)</f>
        <v>842</v>
      </c>
      <c r="Q184" s="97">
        <f t="shared" si="29"/>
        <v>0</v>
      </c>
      <c r="R184" s="98" t="str">
        <f t="shared" si="30"/>
        <v>NO CHANGE IN SEL. TAFPU</v>
      </c>
      <c r="S184" s="88"/>
      <c r="T184" s="93" t="s">
        <v>361</v>
      </c>
      <c r="U184" s="94" t="s">
        <v>362</v>
      </c>
      <c r="V184" s="94">
        <v>1</v>
      </c>
      <c r="W184" s="95">
        <v>0</v>
      </c>
      <c r="X184" s="99">
        <f>VLOOKUP($T184,dbsad1!$A$2:$AE$677,22,FALSE)</f>
        <v>11002.13</v>
      </c>
      <c r="Y184" s="99">
        <f>VLOOKUP($T184,dcsad1!$A$2:$AE$677,22,FALSE)</f>
        <v>11002.13</v>
      </c>
      <c r="Z184" s="100">
        <f t="shared" si="31"/>
        <v>0</v>
      </c>
      <c r="AA184" s="98" t="str">
        <f t="shared" si="32"/>
        <v>NO CHANGE IN SEL. FA/PUPIL</v>
      </c>
      <c r="AB184" s="88"/>
      <c r="AC184" s="93" t="s">
        <v>361</v>
      </c>
      <c r="AD184" s="94" t="s">
        <v>362</v>
      </c>
      <c r="AE184" s="94">
        <v>1</v>
      </c>
      <c r="AF184" s="95">
        <v>0</v>
      </c>
      <c r="AG184" s="165">
        <f>VLOOKUP($AC184,dbsad1!$A$2:$AE$677,24,FALSE)</f>
        <v>9654325</v>
      </c>
      <c r="AH184" s="165">
        <f>VLOOKUP($AC184,dcsad1!$A$2:$AE$677,24,FALSE)</f>
        <v>9654325</v>
      </c>
      <c r="AI184" s="166">
        <f t="shared" si="33"/>
        <v>0</v>
      </c>
      <c r="AJ184" s="98" t="str">
        <f t="shared" si="27"/>
        <v>NO CHANGE IN FAB</v>
      </c>
      <c r="AK184" s="88"/>
      <c r="AL184" s="93" t="s">
        <v>361</v>
      </c>
      <c r="AM184" s="94" t="s">
        <v>362</v>
      </c>
      <c r="AN184" s="94">
        <v>1</v>
      </c>
      <c r="AO184" s="95">
        <v>0</v>
      </c>
      <c r="AP184" s="175">
        <f>VLOOKUP($AL184,dbsaa1!$A$2:$AE$677,5,FALSE)</f>
        <v>9847411</v>
      </c>
      <c r="AQ184" s="176">
        <f>VLOOKUP($AL184,dbsad1!$A$2:$AE$677,23,FALSE)</f>
        <v>9263794</v>
      </c>
      <c r="AR184" s="101" t="str">
        <f t="shared" si="34"/>
        <v>HOLD HARMLESS</v>
      </c>
      <c r="AS184" s="175">
        <f>VLOOKUP($AL184,dcsaa1!$A$2:$AE$677,5,FALSE)</f>
        <v>9847411</v>
      </c>
      <c r="AT184" s="176">
        <f>VLOOKUP($AL184,dcsad1!$A$2:$AE$677,23,FALSE)</f>
        <v>9263794</v>
      </c>
      <c r="AU184" s="101" t="str">
        <f t="shared" si="35"/>
        <v>HOLD HARMLESS</v>
      </c>
      <c r="AV184" s="102" t="b">
        <f t="shared" si="36"/>
        <v>1</v>
      </c>
      <c r="AW184" s="176">
        <f t="shared" si="37"/>
        <v>0</v>
      </c>
      <c r="AX184" s="184">
        <f t="shared" si="38"/>
        <v>0</v>
      </c>
      <c r="AY184" s="29"/>
    </row>
    <row r="185" spans="1:51" x14ac:dyDescent="0.25">
      <c r="A185" s="29"/>
      <c r="B185" s="93" t="s">
        <v>363</v>
      </c>
      <c r="C185" s="94" t="s">
        <v>364</v>
      </c>
      <c r="D185" s="94">
        <v>1</v>
      </c>
      <c r="E185" s="95">
        <v>0</v>
      </c>
      <c r="F185" s="165">
        <f>VLOOKUP($B185,dbsaa1!$A$2:$AA$675,5,FALSE)</f>
        <v>25980475</v>
      </c>
      <c r="G185" s="165">
        <f>VLOOKUP($B185,dcsaa1!$A$2:$AA$675,5,FALSE)</f>
        <v>25980475</v>
      </c>
      <c r="H185" s="166">
        <f t="shared" si="28"/>
        <v>0</v>
      </c>
      <c r="I185" s="98" t="str">
        <f t="shared" si="26"/>
        <v>NO CHANGE IN FA</v>
      </c>
      <c r="J185" s="88"/>
      <c r="K185" s="93" t="s">
        <v>363</v>
      </c>
      <c r="L185" s="94" t="s">
        <v>364</v>
      </c>
      <c r="M185" s="94">
        <v>1</v>
      </c>
      <c r="N185" s="95">
        <v>0</v>
      </c>
      <c r="O185" s="96">
        <f>VLOOKUP($K185,dbsad1!$A$2:$AE$677,13,FALSE)</f>
        <v>2500</v>
      </c>
      <c r="P185" s="96">
        <f>VLOOKUP($K185,dcsad1!$A$2:$AE$677,13,FALSE)</f>
        <v>2500</v>
      </c>
      <c r="Q185" s="97">
        <f t="shared" si="29"/>
        <v>0</v>
      </c>
      <c r="R185" s="98" t="str">
        <f t="shared" si="30"/>
        <v>NO CHANGE IN SEL. TAFPU</v>
      </c>
      <c r="S185" s="88"/>
      <c r="T185" s="93" t="s">
        <v>363</v>
      </c>
      <c r="U185" s="94" t="s">
        <v>364</v>
      </c>
      <c r="V185" s="94">
        <v>1</v>
      </c>
      <c r="W185" s="95">
        <v>0</v>
      </c>
      <c r="X185" s="99">
        <f>VLOOKUP($T185,dbsad1!$A$2:$AE$677,22,FALSE)</f>
        <v>10392.19</v>
      </c>
      <c r="Y185" s="99">
        <f>VLOOKUP($T185,dcsad1!$A$2:$AE$677,22,FALSE)</f>
        <v>10392.19</v>
      </c>
      <c r="Z185" s="100">
        <f t="shared" si="31"/>
        <v>0</v>
      </c>
      <c r="AA185" s="98" t="str">
        <f t="shared" si="32"/>
        <v>NO CHANGE IN SEL. FA/PUPIL</v>
      </c>
      <c r="AB185" s="88"/>
      <c r="AC185" s="93" t="s">
        <v>363</v>
      </c>
      <c r="AD185" s="94" t="s">
        <v>364</v>
      </c>
      <c r="AE185" s="94">
        <v>1</v>
      </c>
      <c r="AF185" s="95">
        <v>0</v>
      </c>
      <c r="AG185" s="165">
        <f>VLOOKUP($AC185,dbsad1!$A$2:$AE$677,24,FALSE)</f>
        <v>24191855</v>
      </c>
      <c r="AH185" s="165">
        <f>VLOOKUP($AC185,dcsad1!$A$2:$AE$677,24,FALSE)</f>
        <v>24191855</v>
      </c>
      <c r="AI185" s="166">
        <f t="shared" si="33"/>
        <v>0</v>
      </c>
      <c r="AJ185" s="98" t="str">
        <f t="shared" si="27"/>
        <v>NO CHANGE IN FAB</v>
      </c>
      <c r="AK185" s="88"/>
      <c r="AL185" s="93" t="s">
        <v>363</v>
      </c>
      <c r="AM185" s="94" t="s">
        <v>364</v>
      </c>
      <c r="AN185" s="94">
        <v>1</v>
      </c>
      <c r="AO185" s="95">
        <v>0</v>
      </c>
      <c r="AP185" s="175">
        <f>VLOOKUP($AL185,dbsaa1!$A$2:$AE$677,5,FALSE)</f>
        <v>25980475</v>
      </c>
      <c r="AQ185" s="176">
        <f>VLOOKUP($AL185,dbsad1!$A$2:$AE$677,23,FALSE)</f>
        <v>25980475</v>
      </c>
      <c r="AR185" s="101" t="str">
        <f t="shared" si="34"/>
        <v>ON FORMULA</v>
      </c>
      <c r="AS185" s="175">
        <f>VLOOKUP($AL185,dcsaa1!$A$2:$AE$677,5,FALSE)</f>
        <v>25980475</v>
      </c>
      <c r="AT185" s="176">
        <f>VLOOKUP($AL185,dcsad1!$A$2:$AE$677,23,FALSE)</f>
        <v>25980475</v>
      </c>
      <c r="AU185" s="101" t="str">
        <f t="shared" si="35"/>
        <v>ON FORMULA</v>
      </c>
      <c r="AV185" s="102" t="b">
        <f t="shared" si="36"/>
        <v>1</v>
      </c>
      <c r="AW185" s="176">
        <f t="shared" si="37"/>
        <v>0</v>
      </c>
      <c r="AX185" s="184">
        <f t="shared" si="38"/>
        <v>0</v>
      </c>
      <c r="AY185" s="29"/>
    </row>
    <row r="186" spans="1:51" x14ac:dyDescent="0.25">
      <c r="A186" s="29"/>
      <c r="B186" s="93" t="s">
        <v>365</v>
      </c>
      <c r="C186" s="94" t="s">
        <v>366</v>
      </c>
      <c r="D186" s="94">
        <v>1</v>
      </c>
      <c r="E186" s="95">
        <v>0</v>
      </c>
      <c r="F186" s="165">
        <f>VLOOKUP($B186,dbsaa1!$A$2:$AA$675,5,FALSE)</f>
        <v>10404241</v>
      </c>
      <c r="G186" s="165">
        <f>VLOOKUP($B186,dcsaa1!$A$2:$AA$675,5,FALSE)</f>
        <v>10425715</v>
      </c>
      <c r="H186" s="166">
        <f t="shared" si="28"/>
        <v>21474</v>
      </c>
      <c r="I186" s="98" t="str">
        <f t="shared" si="26"/>
        <v>FA INCREASE</v>
      </c>
      <c r="J186" s="88"/>
      <c r="K186" s="93" t="s">
        <v>365</v>
      </c>
      <c r="L186" s="94" t="s">
        <v>366</v>
      </c>
      <c r="M186" s="94">
        <v>1</v>
      </c>
      <c r="N186" s="95">
        <v>0</v>
      </c>
      <c r="O186" s="96">
        <f>VLOOKUP($K186,dbsad1!$A$2:$AE$677,13,FALSE)</f>
        <v>969</v>
      </c>
      <c r="P186" s="96">
        <f>VLOOKUP($K186,dcsad1!$A$2:$AE$677,13,FALSE)</f>
        <v>971</v>
      </c>
      <c r="Q186" s="97">
        <f t="shared" si="29"/>
        <v>2</v>
      </c>
      <c r="R186" s="98" t="str">
        <f t="shared" si="30"/>
        <v>SEL. TAFPU INCREASE</v>
      </c>
      <c r="S186" s="88"/>
      <c r="T186" s="93" t="s">
        <v>365</v>
      </c>
      <c r="U186" s="94" t="s">
        <v>366</v>
      </c>
      <c r="V186" s="94">
        <v>1</v>
      </c>
      <c r="W186" s="95">
        <v>0</v>
      </c>
      <c r="X186" s="99">
        <f>VLOOKUP($T186,dbsad1!$A$2:$AE$677,22,FALSE)</f>
        <v>10737.09</v>
      </c>
      <c r="Y186" s="99">
        <f>VLOOKUP($T186,dcsad1!$A$2:$AE$677,22,FALSE)</f>
        <v>10737.09</v>
      </c>
      <c r="Z186" s="100">
        <f t="shared" si="31"/>
        <v>0</v>
      </c>
      <c r="AA186" s="98" t="str">
        <f t="shared" si="32"/>
        <v>NO CHANGE IN SEL. FA/PUPIL</v>
      </c>
      <c r="AB186" s="88"/>
      <c r="AC186" s="93" t="s">
        <v>365</v>
      </c>
      <c r="AD186" s="94" t="s">
        <v>366</v>
      </c>
      <c r="AE186" s="94">
        <v>1</v>
      </c>
      <c r="AF186" s="95">
        <v>0</v>
      </c>
      <c r="AG186" s="165">
        <f>VLOOKUP($AC186,dbsad1!$A$2:$AE$677,24,FALSE)</f>
        <v>9761401</v>
      </c>
      <c r="AH186" s="165">
        <f>VLOOKUP($AC186,dcsad1!$A$2:$AE$677,24,FALSE)</f>
        <v>9761401</v>
      </c>
      <c r="AI186" s="166">
        <f t="shared" si="33"/>
        <v>0</v>
      </c>
      <c r="AJ186" s="98" t="str">
        <f t="shared" si="27"/>
        <v>NO CHANGE IN FAB</v>
      </c>
      <c r="AK186" s="88"/>
      <c r="AL186" s="93" t="s">
        <v>365</v>
      </c>
      <c r="AM186" s="94" t="s">
        <v>366</v>
      </c>
      <c r="AN186" s="94">
        <v>1</v>
      </c>
      <c r="AO186" s="95">
        <v>0</v>
      </c>
      <c r="AP186" s="175">
        <f>VLOOKUP($AL186,dbsaa1!$A$2:$AE$677,5,FALSE)</f>
        <v>10404241</v>
      </c>
      <c r="AQ186" s="176">
        <f>VLOOKUP($AL186,dbsad1!$A$2:$AE$677,23,FALSE)</f>
        <v>10404241</v>
      </c>
      <c r="AR186" s="101" t="str">
        <f t="shared" si="34"/>
        <v>ON FORMULA</v>
      </c>
      <c r="AS186" s="175">
        <f>VLOOKUP($AL186,dcsaa1!$A$2:$AE$677,5,FALSE)</f>
        <v>10425715</v>
      </c>
      <c r="AT186" s="176">
        <f>VLOOKUP($AL186,dcsad1!$A$2:$AE$677,23,FALSE)</f>
        <v>10425715</v>
      </c>
      <c r="AU186" s="101" t="str">
        <f t="shared" si="35"/>
        <v>ON FORMULA</v>
      </c>
      <c r="AV186" s="102" t="b">
        <f t="shared" si="36"/>
        <v>1</v>
      </c>
      <c r="AW186" s="176">
        <f t="shared" si="37"/>
        <v>21474</v>
      </c>
      <c r="AX186" s="184">
        <f t="shared" si="38"/>
        <v>0</v>
      </c>
      <c r="AY186" s="29"/>
    </row>
    <row r="187" spans="1:51" ht="25" x14ac:dyDescent="0.25">
      <c r="A187" s="29"/>
      <c r="B187" s="93" t="s">
        <v>367</v>
      </c>
      <c r="C187" s="94" t="s">
        <v>368</v>
      </c>
      <c r="D187" s="94">
        <v>1</v>
      </c>
      <c r="E187" s="95">
        <v>0</v>
      </c>
      <c r="F187" s="165">
        <f>VLOOKUP($B187,dbsaa1!$A$2:$AA$675,5,FALSE)</f>
        <v>5182513</v>
      </c>
      <c r="G187" s="165">
        <f>VLOOKUP($B187,dcsaa1!$A$2:$AA$675,5,FALSE)</f>
        <v>5182513</v>
      </c>
      <c r="H187" s="166">
        <f t="shared" si="28"/>
        <v>0</v>
      </c>
      <c r="I187" s="98" t="str">
        <f t="shared" si="26"/>
        <v>NO CHANGE IN FA</v>
      </c>
      <c r="J187" s="88"/>
      <c r="K187" s="93" t="s">
        <v>367</v>
      </c>
      <c r="L187" s="94" t="s">
        <v>368</v>
      </c>
      <c r="M187" s="94">
        <v>1</v>
      </c>
      <c r="N187" s="95">
        <v>0</v>
      </c>
      <c r="O187" s="96">
        <f>VLOOKUP($K187,dbsad1!$A$2:$AE$677,13,FALSE)</f>
        <v>424</v>
      </c>
      <c r="P187" s="96">
        <f>VLOOKUP($K187,dcsad1!$A$2:$AE$677,13,FALSE)</f>
        <v>424</v>
      </c>
      <c r="Q187" s="97">
        <f t="shared" si="29"/>
        <v>0</v>
      </c>
      <c r="R187" s="98" t="str">
        <f t="shared" si="30"/>
        <v>NO CHANGE IN SEL. TAFPU</v>
      </c>
      <c r="S187" s="88"/>
      <c r="T187" s="93" t="s">
        <v>367</v>
      </c>
      <c r="U187" s="94" t="s">
        <v>368</v>
      </c>
      <c r="V187" s="94">
        <v>1</v>
      </c>
      <c r="W187" s="95">
        <v>0</v>
      </c>
      <c r="X187" s="99">
        <f>VLOOKUP($T187,dbsad1!$A$2:$AE$677,22,FALSE)</f>
        <v>11818.28</v>
      </c>
      <c r="Y187" s="99">
        <f>VLOOKUP($T187,dcsad1!$A$2:$AE$677,22,FALSE)</f>
        <v>11818.28</v>
      </c>
      <c r="Z187" s="100">
        <f t="shared" si="31"/>
        <v>0</v>
      </c>
      <c r="AA187" s="98" t="str">
        <f t="shared" si="32"/>
        <v>NO CHANGE IN SEL. FA/PUPIL</v>
      </c>
      <c r="AB187" s="88"/>
      <c r="AC187" s="93" t="s">
        <v>367</v>
      </c>
      <c r="AD187" s="94" t="s">
        <v>368</v>
      </c>
      <c r="AE187" s="94">
        <v>1</v>
      </c>
      <c r="AF187" s="95">
        <v>0</v>
      </c>
      <c r="AG187" s="165">
        <f>VLOOKUP($AC187,dbsad1!$A$2:$AE$677,24,FALSE)</f>
        <v>5080896</v>
      </c>
      <c r="AH187" s="165">
        <f>VLOOKUP($AC187,dcsad1!$A$2:$AE$677,24,FALSE)</f>
        <v>5080896</v>
      </c>
      <c r="AI187" s="166">
        <f t="shared" si="33"/>
        <v>0</v>
      </c>
      <c r="AJ187" s="98" t="str">
        <f t="shared" si="27"/>
        <v>NO CHANGE IN FAB</v>
      </c>
      <c r="AK187" s="88"/>
      <c r="AL187" s="93" t="s">
        <v>367</v>
      </c>
      <c r="AM187" s="94" t="s">
        <v>368</v>
      </c>
      <c r="AN187" s="94">
        <v>1</v>
      </c>
      <c r="AO187" s="95">
        <v>0</v>
      </c>
      <c r="AP187" s="175">
        <f>VLOOKUP($AL187,dbsaa1!$A$2:$AE$677,5,FALSE)</f>
        <v>5182513</v>
      </c>
      <c r="AQ187" s="176">
        <f>VLOOKUP($AL187,dbsad1!$A$2:$AE$677,23,FALSE)</f>
        <v>5010951</v>
      </c>
      <c r="AR187" s="101" t="str">
        <f t="shared" si="34"/>
        <v>HOLD HARMLESS</v>
      </c>
      <c r="AS187" s="175">
        <f>VLOOKUP($AL187,dcsaa1!$A$2:$AE$677,5,FALSE)</f>
        <v>5182513</v>
      </c>
      <c r="AT187" s="176">
        <f>VLOOKUP($AL187,dcsad1!$A$2:$AE$677,23,FALSE)</f>
        <v>5010951</v>
      </c>
      <c r="AU187" s="101" t="str">
        <f t="shared" si="35"/>
        <v>HOLD HARMLESS</v>
      </c>
      <c r="AV187" s="102" t="b">
        <f t="shared" si="36"/>
        <v>1</v>
      </c>
      <c r="AW187" s="176">
        <f t="shared" si="37"/>
        <v>0</v>
      </c>
      <c r="AX187" s="184">
        <f t="shared" si="38"/>
        <v>0</v>
      </c>
      <c r="AY187" s="29"/>
    </row>
    <row r="188" spans="1:51" x14ac:dyDescent="0.25">
      <c r="A188" s="29"/>
      <c r="B188" s="93" t="s">
        <v>369</v>
      </c>
      <c r="C188" s="94" t="s">
        <v>370</v>
      </c>
      <c r="D188" s="94">
        <v>1</v>
      </c>
      <c r="E188" s="95">
        <v>0</v>
      </c>
      <c r="F188" s="165">
        <f>VLOOKUP($B188,dbsaa1!$A$2:$AA$675,5,FALSE)</f>
        <v>13037987</v>
      </c>
      <c r="G188" s="165">
        <f>VLOOKUP($B188,dcsaa1!$A$2:$AA$675,5,FALSE)</f>
        <v>13025205</v>
      </c>
      <c r="H188" s="166">
        <f t="shared" si="28"/>
        <v>-12782</v>
      </c>
      <c r="I188" s="98" t="str">
        <f t="shared" si="26"/>
        <v>FA DECREASE</v>
      </c>
      <c r="J188" s="88"/>
      <c r="K188" s="93" t="s">
        <v>369</v>
      </c>
      <c r="L188" s="94" t="s">
        <v>370</v>
      </c>
      <c r="M188" s="94">
        <v>1</v>
      </c>
      <c r="N188" s="95">
        <v>0</v>
      </c>
      <c r="O188" s="96">
        <f>VLOOKUP($K188,dbsad1!$A$2:$AE$677,13,FALSE)</f>
        <v>1325</v>
      </c>
      <c r="P188" s="96">
        <f>VLOOKUP($K188,dcsad1!$A$2:$AE$677,13,FALSE)</f>
        <v>1319</v>
      </c>
      <c r="Q188" s="97">
        <f t="shared" si="29"/>
        <v>-6</v>
      </c>
      <c r="R188" s="98" t="str">
        <f t="shared" si="30"/>
        <v>SEL. TAFPU DECREASE</v>
      </c>
      <c r="S188" s="88"/>
      <c r="T188" s="93" t="s">
        <v>369</v>
      </c>
      <c r="U188" s="94" t="s">
        <v>370</v>
      </c>
      <c r="V188" s="94">
        <v>1</v>
      </c>
      <c r="W188" s="95">
        <v>0</v>
      </c>
      <c r="X188" s="99">
        <f>VLOOKUP($T188,dbsad1!$A$2:$AE$677,22,FALSE)</f>
        <v>9839.99</v>
      </c>
      <c r="Y188" s="99">
        <f>VLOOKUP($T188,dcsad1!$A$2:$AE$677,22,FALSE)</f>
        <v>9875.06</v>
      </c>
      <c r="Z188" s="100">
        <f t="shared" si="31"/>
        <v>35.069999999999709</v>
      </c>
      <c r="AA188" s="98" t="str">
        <f t="shared" si="32"/>
        <v>SEL. FA/PUPIL INCREASE</v>
      </c>
      <c r="AB188" s="88"/>
      <c r="AC188" s="93" t="s">
        <v>369</v>
      </c>
      <c r="AD188" s="94" t="s">
        <v>370</v>
      </c>
      <c r="AE188" s="94">
        <v>1</v>
      </c>
      <c r="AF188" s="95">
        <v>0</v>
      </c>
      <c r="AG188" s="165">
        <f>VLOOKUP($AC188,dbsad1!$A$2:$AE$677,24,FALSE)</f>
        <v>12673235</v>
      </c>
      <c r="AH188" s="165">
        <f>VLOOKUP($AC188,dcsad1!$A$2:$AE$677,24,FALSE)</f>
        <v>12673235</v>
      </c>
      <c r="AI188" s="166">
        <f t="shared" si="33"/>
        <v>0</v>
      </c>
      <c r="AJ188" s="98" t="str">
        <f t="shared" si="27"/>
        <v>NO CHANGE IN FAB</v>
      </c>
      <c r="AK188" s="88"/>
      <c r="AL188" s="93" t="s">
        <v>369</v>
      </c>
      <c r="AM188" s="94" t="s">
        <v>370</v>
      </c>
      <c r="AN188" s="94">
        <v>1</v>
      </c>
      <c r="AO188" s="95">
        <v>0</v>
      </c>
      <c r="AP188" s="175">
        <f>VLOOKUP($AL188,dbsaa1!$A$2:$AE$677,5,FALSE)</f>
        <v>13037987</v>
      </c>
      <c r="AQ188" s="176">
        <f>VLOOKUP($AL188,dbsad1!$A$2:$AE$677,23,FALSE)</f>
        <v>13037987</v>
      </c>
      <c r="AR188" s="101" t="str">
        <f t="shared" si="34"/>
        <v>ON FORMULA</v>
      </c>
      <c r="AS188" s="175">
        <f>VLOOKUP($AL188,dcsaa1!$A$2:$AE$677,5,FALSE)</f>
        <v>13025205</v>
      </c>
      <c r="AT188" s="176">
        <f>VLOOKUP($AL188,dcsad1!$A$2:$AE$677,23,FALSE)</f>
        <v>13025205</v>
      </c>
      <c r="AU188" s="101" t="str">
        <f t="shared" si="35"/>
        <v>ON FORMULA</v>
      </c>
      <c r="AV188" s="102" t="b">
        <f t="shared" si="36"/>
        <v>1</v>
      </c>
      <c r="AW188" s="176">
        <f t="shared" si="37"/>
        <v>-12783</v>
      </c>
      <c r="AX188" s="184">
        <f t="shared" si="38"/>
        <v>1</v>
      </c>
      <c r="AY188" s="29"/>
    </row>
    <row r="189" spans="1:51" x14ac:dyDescent="0.25">
      <c r="A189" s="29"/>
      <c r="B189" s="93" t="s">
        <v>371</v>
      </c>
      <c r="C189" s="94" t="s">
        <v>372</v>
      </c>
      <c r="D189" s="94">
        <v>1</v>
      </c>
      <c r="E189" s="95">
        <v>0</v>
      </c>
      <c r="F189" s="165">
        <f>VLOOKUP($B189,dbsaa1!$A$2:$AA$675,5,FALSE)</f>
        <v>10297536</v>
      </c>
      <c r="G189" s="165">
        <f>VLOOKUP($B189,dcsaa1!$A$2:$AA$675,5,FALSE)</f>
        <v>10297536</v>
      </c>
      <c r="H189" s="166">
        <f t="shared" si="28"/>
        <v>0</v>
      </c>
      <c r="I189" s="98" t="str">
        <f t="shared" si="26"/>
        <v>NO CHANGE IN FA</v>
      </c>
      <c r="J189" s="88"/>
      <c r="K189" s="93" t="s">
        <v>371</v>
      </c>
      <c r="L189" s="94" t="s">
        <v>372</v>
      </c>
      <c r="M189" s="94">
        <v>1</v>
      </c>
      <c r="N189" s="95">
        <v>0</v>
      </c>
      <c r="O189" s="96">
        <f>VLOOKUP($K189,dbsad1!$A$2:$AE$677,13,FALSE)</f>
        <v>800</v>
      </c>
      <c r="P189" s="96">
        <f>VLOOKUP($K189,dcsad1!$A$2:$AE$677,13,FALSE)</f>
        <v>800</v>
      </c>
      <c r="Q189" s="97">
        <f t="shared" si="29"/>
        <v>0</v>
      </c>
      <c r="R189" s="98" t="str">
        <f t="shared" si="30"/>
        <v>NO CHANGE IN SEL. TAFPU</v>
      </c>
      <c r="S189" s="88"/>
      <c r="T189" s="93" t="s">
        <v>371</v>
      </c>
      <c r="U189" s="94" t="s">
        <v>372</v>
      </c>
      <c r="V189" s="94">
        <v>1</v>
      </c>
      <c r="W189" s="95">
        <v>0</v>
      </c>
      <c r="X189" s="99">
        <f>VLOOKUP($T189,dbsad1!$A$2:$AE$677,22,FALSE)</f>
        <v>12871.92</v>
      </c>
      <c r="Y189" s="99">
        <f>VLOOKUP($T189,dcsad1!$A$2:$AE$677,22,FALSE)</f>
        <v>12871.92</v>
      </c>
      <c r="Z189" s="100">
        <f t="shared" si="31"/>
        <v>0</v>
      </c>
      <c r="AA189" s="98" t="str">
        <f t="shared" si="32"/>
        <v>NO CHANGE IN SEL. FA/PUPIL</v>
      </c>
      <c r="AB189" s="88"/>
      <c r="AC189" s="93" t="s">
        <v>371</v>
      </c>
      <c r="AD189" s="94" t="s">
        <v>372</v>
      </c>
      <c r="AE189" s="94">
        <v>1</v>
      </c>
      <c r="AF189" s="95">
        <v>0</v>
      </c>
      <c r="AG189" s="165">
        <f>VLOOKUP($AC189,dbsad1!$A$2:$AE$677,24,FALSE)</f>
        <v>10014340</v>
      </c>
      <c r="AH189" s="165">
        <f>VLOOKUP($AC189,dcsad1!$A$2:$AE$677,24,FALSE)</f>
        <v>10014340</v>
      </c>
      <c r="AI189" s="166">
        <f t="shared" si="33"/>
        <v>0</v>
      </c>
      <c r="AJ189" s="98" t="str">
        <f t="shared" si="27"/>
        <v>NO CHANGE IN FAB</v>
      </c>
      <c r="AK189" s="88"/>
      <c r="AL189" s="93" t="s">
        <v>371</v>
      </c>
      <c r="AM189" s="94" t="s">
        <v>372</v>
      </c>
      <c r="AN189" s="94">
        <v>1</v>
      </c>
      <c r="AO189" s="95">
        <v>0</v>
      </c>
      <c r="AP189" s="175">
        <f>VLOOKUP($AL189,dbsaa1!$A$2:$AE$677,5,FALSE)</f>
        <v>10297536</v>
      </c>
      <c r="AQ189" s="176">
        <f>VLOOKUP($AL189,dbsad1!$A$2:$AE$677,23,FALSE)</f>
        <v>10297536</v>
      </c>
      <c r="AR189" s="101" t="str">
        <f t="shared" si="34"/>
        <v>ON FORMULA</v>
      </c>
      <c r="AS189" s="175">
        <f>VLOOKUP($AL189,dcsaa1!$A$2:$AE$677,5,FALSE)</f>
        <v>10297536</v>
      </c>
      <c r="AT189" s="176">
        <f>VLOOKUP($AL189,dcsad1!$A$2:$AE$677,23,FALSE)</f>
        <v>10297536</v>
      </c>
      <c r="AU189" s="101" t="str">
        <f t="shared" si="35"/>
        <v>ON FORMULA</v>
      </c>
      <c r="AV189" s="102" t="b">
        <f t="shared" si="36"/>
        <v>1</v>
      </c>
      <c r="AW189" s="176">
        <f t="shared" si="37"/>
        <v>0</v>
      </c>
      <c r="AX189" s="184">
        <f t="shared" si="38"/>
        <v>0</v>
      </c>
      <c r="AY189" s="29"/>
    </row>
    <row r="190" spans="1:51" ht="25" x14ac:dyDescent="0.25">
      <c r="A190" s="29"/>
      <c r="B190" s="93" t="s">
        <v>373</v>
      </c>
      <c r="C190" s="94" t="s">
        <v>374</v>
      </c>
      <c r="D190" s="94">
        <v>1</v>
      </c>
      <c r="E190" s="95">
        <v>0</v>
      </c>
      <c r="F190" s="165">
        <f>VLOOKUP($B190,dbsaa1!$A$2:$AA$675,5,FALSE)</f>
        <v>8328252</v>
      </c>
      <c r="G190" s="165">
        <f>VLOOKUP($B190,dcsaa1!$A$2:$AA$675,5,FALSE)</f>
        <v>8328252</v>
      </c>
      <c r="H190" s="166">
        <f t="shared" si="28"/>
        <v>0</v>
      </c>
      <c r="I190" s="98" t="str">
        <f t="shared" si="26"/>
        <v>NO CHANGE IN FA</v>
      </c>
      <c r="J190" s="88"/>
      <c r="K190" s="93" t="s">
        <v>373</v>
      </c>
      <c r="L190" s="94" t="s">
        <v>374</v>
      </c>
      <c r="M190" s="94">
        <v>1</v>
      </c>
      <c r="N190" s="95">
        <v>0</v>
      </c>
      <c r="O190" s="96">
        <f>VLOOKUP($K190,dbsad1!$A$2:$AE$677,13,FALSE)</f>
        <v>697</v>
      </c>
      <c r="P190" s="96">
        <f>VLOOKUP($K190,dcsad1!$A$2:$AE$677,13,FALSE)</f>
        <v>697</v>
      </c>
      <c r="Q190" s="97">
        <f t="shared" si="29"/>
        <v>0</v>
      </c>
      <c r="R190" s="98" t="str">
        <f t="shared" si="30"/>
        <v>NO CHANGE IN SEL. TAFPU</v>
      </c>
      <c r="S190" s="88"/>
      <c r="T190" s="93" t="s">
        <v>373</v>
      </c>
      <c r="U190" s="94" t="s">
        <v>374</v>
      </c>
      <c r="V190" s="94">
        <v>1</v>
      </c>
      <c r="W190" s="95">
        <v>0</v>
      </c>
      <c r="X190" s="99">
        <f>VLOOKUP($T190,dbsad1!$A$2:$AE$677,22,FALSE)</f>
        <v>10759.09</v>
      </c>
      <c r="Y190" s="99">
        <f>VLOOKUP($T190,dcsad1!$A$2:$AE$677,22,FALSE)</f>
        <v>10759.09</v>
      </c>
      <c r="Z190" s="100">
        <f t="shared" si="31"/>
        <v>0</v>
      </c>
      <c r="AA190" s="98" t="str">
        <f t="shared" si="32"/>
        <v>NO CHANGE IN SEL. FA/PUPIL</v>
      </c>
      <c r="AB190" s="88"/>
      <c r="AC190" s="93" t="s">
        <v>373</v>
      </c>
      <c r="AD190" s="94" t="s">
        <v>374</v>
      </c>
      <c r="AE190" s="94">
        <v>1</v>
      </c>
      <c r="AF190" s="95">
        <v>0</v>
      </c>
      <c r="AG190" s="165">
        <f>VLOOKUP($AC190,dbsad1!$A$2:$AE$677,24,FALSE)</f>
        <v>8164953</v>
      </c>
      <c r="AH190" s="165">
        <f>VLOOKUP($AC190,dcsad1!$A$2:$AE$677,24,FALSE)</f>
        <v>8164953</v>
      </c>
      <c r="AI190" s="166">
        <f t="shared" si="33"/>
        <v>0</v>
      </c>
      <c r="AJ190" s="98" t="str">
        <f t="shared" si="27"/>
        <v>NO CHANGE IN FAB</v>
      </c>
      <c r="AK190" s="88"/>
      <c r="AL190" s="93" t="s">
        <v>373</v>
      </c>
      <c r="AM190" s="94" t="s">
        <v>374</v>
      </c>
      <c r="AN190" s="94">
        <v>1</v>
      </c>
      <c r="AO190" s="95">
        <v>0</v>
      </c>
      <c r="AP190" s="175">
        <f>VLOOKUP($AL190,dbsaa1!$A$2:$AE$677,5,FALSE)</f>
        <v>8328252</v>
      </c>
      <c r="AQ190" s="176">
        <f>VLOOKUP($AL190,dbsad1!$A$2:$AE$677,23,FALSE)</f>
        <v>7499086</v>
      </c>
      <c r="AR190" s="101" t="str">
        <f t="shared" si="34"/>
        <v>HOLD HARMLESS</v>
      </c>
      <c r="AS190" s="175">
        <f>VLOOKUP($AL190,dcsaa1!$A$2:$AE$677,5,FALSE)</f>
        <v>8328252</v>
      </c>
      <c r="AT190" s="176">
        <f>VLOOKUP($AL190,dcsad1!$A$2:$AE$677,23,FALSE)</f>
        <v>7499086</v>
      </c>
      <c r="AU190" s="101" t="str">
        <f t="shared" si="35"/>
        <v>HOLD HARMLESS</v>
      </c>
      <c r="AV190" s="102" t="b">
        <f t="shared" si="36"/>
        <v>1</v>
      </c>
      <c r="AW190" s="176">
        <f t="shared" si="37"/>
        <v>0</v>
      </c>
      <c r="AX190" s="184">
        <f t="shared" si="38"/>
        <v>0</v>
      </c>
      <c r="AY190" s="29"/>
    </row>
    <row r="191" spans="1:51" x14ac:dyDescent="0.25">
      <c r="A191" s="29"/>
      <c r="B191" s="93" t="s">
        <v>375</v>
      </c>
      <c r="C191" s="94" t="s">
        <v>376</v>
      </c>
      <c r="D191" s="94">
        <v>1</v>
      </c>
      <c r="E191" s="95">
        <v>0</v>
      </c>
      <c r="F191" s="165">
        <f>VLOOKUP($B191,dbsaa1!$A$2:$AA$675,5,FALSE)</f>
        <v>10821233</v>
      </c>
      <c r="G191" s="165">
        <f>VLOOKUP($B191,dcsaa1!$A$2:$AA$675,5,FALSE)</f>
        <v>10804459</v>
      </c>
      <c r="H191" s="166">
        <f t="shared" si="28"/>
        <v>-16774</v>
      </c>
      <c r="I191" s="98" t="str">
        <f t="shared" si="26"/>
        <v>FA DECREASE</v>
      </c>
      <c r="J191" s="88"/>
      <c r="K191" s="93" t="s">
        <v>375</v>
      </c>
      <c r="L191" s="94" t="s">
        <v>376</v>
      </c>
      <c r="M191" s="94">
        <v>1</v>
      </c>
      <c r="N191" s="95">
        <v>0</v>
      </c>
      <c r="O191" s="96">
        <f>VLOOKUP($K191,dbsad1!$A$2:$AE$677,13,FALSE)</f>
        <v>1080</v>
      </c>
      <c r="P191" s="96">
        <f>VLOOKUP($K191,dcsad1!$A$2:$AE$677,13,FALSE)</f>
        <v>1079</v>
      </c>
      <c r="Q191" s="97">
        <f t="shared" si="29"/>
        <v>-1</v>
      </c>
      <c r="R191" s="98" t="str">
        <f t="shared" si="30"/>
        <v>SEL. TAFPU DECREASE</v>
      </c>
      <c r="S191" s="88"/>
      <c r="T191" s="93" t="s">
        <v>375</v>
      </c>
      <c r="U191" s="94" t="s">
        <v>376</v>
      </c>
      <c r="V191" s="94">
        <v>1</v>
      </c>
      <c r="W191" s="95">
        <v>0</v>
      </c>
      <c r="X191" s="99">
        <f>VLOOKUP($T191,dbsad1!$A$2:$AE$677,22,FALSE)</f>
        <v>10019.66</v>
      </c>
      <c r="Y191" s="99">
        <f>VLOOKUP($T191,dcsad1!$A$2:$AE$677,22,FALSE)</f>
        <v>10013.4</v>
      </c>
      <c r="Z191" s="100">
        <f t="shared" si="31"/>
        <v>-6.2600000000002183</v>
      </c>
      <c r="AA191" s="98" t="str">
        <f t="shared" si="32"/>
        <v>SEL. FA/PUPIL DECREASE</v>
      </c>
      <c r="AB191" s="88"/>
      <c r="AC191" s="93" t="s">
        <v>375</v>
      </c>
      <c r="AD191" s="94" t="s">
        <v>376</v>
      </c>
      <c r="AE191" s="94">
        <v>1</v>
      </c>
      <c r="AF191" s="95">
        <v>0</v>
      </c>
      <c r="AG191" s="165">
        <f>VLOOKUP($AC191,dbsad1!$A$2:$AE$677,24,FALSE)</f>
        <v>9854526</v>
      </c>
      <c r="AH191" s="165">
        <f>VLOOKUP($AC191,dcsad1!$A$2:$AE$677,24,FALSE)</f>
        <v>9854526</v>
      </c>
      <c r="AI191" s="166">
        <f t="shared" si="33"/>
        <v>0</v>
      </c>
      <c r="AJ191" s="98" t="str">
        <f t="shared" si="27"/>
        <v>NO CHANGE IN FAB</v>
      </c>
      <c r="AK191" s="88"/>
      <c r="AL191" s="93" t="s">
        <v>375</v>
      </c>
      <c r="AM191" s="94" t="s">
        <v>376</v>
      </c>
      <c r="AN191" s="94">
        <v>1</v>
      </c>
      <c r="AO191" s="95">
        <v>0</v>
      </c>
      <c r="AP191" s="175">
        <f>VLOOKUP($AL191,dbsaa1!$A$2:$AE$677,5,FALSE)</f>
        <v>10821233</v>
      </c>
      <c r="AQ191" s="176">
        <f>VLOOKUP($AL191,dbsad1!$A$2:$AE$677,23,FALSE)</f>
        <v>10821233</v>
      </c>
      <c r="AR191" s="101" t="str">
        <f t="shared" si="34"/>
        <v>ON FORMULA</v>
      </c>
      <c r="AS191" s="175">
        <f>VLOOKUP($AL191,dcsaa1!$A$2:$AE$677,5,FALSE)</f>
        <v>10804459</v>
      </c>
      <c r="AT191" s="176">
        <f>VLOOKUP($AL191,dcsad1!$A$2:$AE$677,23,FALSE)</f>
        <v>10804459</v>
      </c>
      <c r="AU191" s="101" t="str">
        <f t="shared" si="35"/>
        <v>ON FORMULA</v>
      </c>
      <c r="AV191" s="102" t="b">
        <f t="shared" si="36"/>
        <v>1</v>
      </c>
      <c r="AW191" s="176">
        <f t="shared" si="37"/>
        <v>-16774</v>
      </c>
      <c r="AX191" s="184">
        <f t="shared" si="38"/>
        <v>0</v>
      </c>
      <c r="AY191" s="29"/>
    </row>
    <row r="192" spans="1:51" ht="25" x14ac:dyDescent="0.25">
      <c r="A192" s="29"/>
      <c r="B192" s="93" t="s">
        <v>377</v>
      </c>
      <c r="C192" s="94" t="s">
        <v>378</v>
      </c>
      <c r="D192" s="94">
        <v>1</v>
      </c>
      <c r="E192" s="95">
        <v>0</v>
      </c>
      <c r="F192" s="165">
        <f>VLOOKUP($B192,dbsaa1!$A$2:$AA$675,5,FALSE)</f>
        <v>11927654</v>
      </c>
      <c r="G192" s="165">
        <f>VLOOKUP($B192,dcsaa1!$A$2:$AA$675,5,FALSE)</f>
        <v>11927654</v>
      </c>
      <c r="H192" s="166">
        <f t="shared" si="28"/>
        <v>0</v>
      </c>
      <c r="I192" s="98" t="str">
        <f t="shared" si="26"/>
        <v>NO CHANGE IN FA</v>
      </c>
      <c r="J192" s="88"/>
      <c r="K192" s="93" t="s">
        <v>377</v>
      </c>
      <c r="L192" s="94" t="s">
        <v>378</v>
      </c>
      <c r="M192" s="94">
        <v>1</v>
      </c>
      <c r="N192" s="95">
        <v>0</v>
      </c>
      <c r="O192" s="96">
        <f>VLOOKUP($K192,dbsad1!$A$2:$AE$677,13,FALSE)</f>
        <v>1272</v>
      </c>
      <c r="P192" s="96">
        <f>VLOOKUP($K192,dcsad1!$A$2:$AE$677,13,FALSE)</f>
        <v>1272</v>
      </c>
      <c r="Q192" s="97">
        <f t="shared" si="29"/>
        <v>0</v>
      </c>
      <c r="R192" s="98" t="str">
        <f t="shared" si="30"/>
        <v>NO CHANGE IN SEL. TAFPU</v>
      </c>
      <c r="S192" s="88"/>
      <c r="T192" s="93" t="s">
        <v>377</v>
      </c>
      <c r="U192" s="94" t="s">
        <v>378</v>
      </c>
      <c r="V192" s="94">
        <v>1</v>
      </c>
      <c r="W192" s="95">
        <v>0</v>
      </c>
      <c r="X192" s="99">
        <f>VLOOKUP($T192,dbsad1!$A$2:$AE$677,22,FALSE)</f>
        <v>7603</v>
      </c>
      <c r="Y192" s="99">
        <f>VLOOKUP($T192,dcsad1!$A$2:$AE$677,22,FALSE)</f>
        <v>7603</v>
      </c>
      <c r="Z192" s="100">
        <f t="shared" si="31"/>
        <v>0</v>
      </c>
      <c r="AA192" s="98" t="str">
        <f t="shared" si="32"/>
        <v>NO CHANGE IN SEL. FA/PUPIL</v>
      </c>
      <c r="AB192" s="88"/>
      <c r="AC192" s="93" t="s">
        <v>377</v>
      </c>
      <c r="AD192" s="94" t="s">
        <v>378</v>
      </c>
      <c r="AE192" s="94">
        <v>1</v>
      </c>
      <c r="AF192" s="95">
        <v>0</v>
      </c>
      <c r="AG192" s="165">
        <f>VLOOKUP($AC192,dbsad1!$A$2:$AE$677,24,FALSE)</f>
        <v>11693779</v>
      </c>
      <c r="AH192" s="165">
        <f>VLOOKUP($AC192,dcsad1!$A$2:$AE$677,24,FALSE)</f>
        <v>11693779</v>
      </c>
      <c r="AI192" s="166">
        <f t="shared" si="33"/>
        <v>0</v>
      </c>
      <c r="AJ192" s="98" t="str">
        <f t="shared" si="27"/>
        <v>NO CHANGE IN FAB</v>
      </c>
      <c r="AK192" s="88"/>
      <c r="AL192" s="93" t="s">
        <v>377</v>
      </c>
      <c r="AM192" s="94" t="s">
        <v>378</v>
      </c>
      <c r="AN192" s="94">
        <v>1</v>
      </c>
      <c r="AO192" s="95">
        <v>0</v>
      </c>
      <c r="AP192" s="175">
        <f>VLOOKUP($AL192,dbsaa1!$A$2:$AE$677,5,FALSE)</f>
        <v>11927654</v>
      </c>
      <c r="AQ192" s="176">
        <f>VLOOKUP($AL192,dbsad1!$A$2:$AE$677,23,FALSE)</f>
        <v>9671016</v>
      </c>
      <c r="AR192" s="101" t="str">
        <f t="shared" si="34"/>
        <v>HOLD HARMLESS</v>
      </c>
      <c r="AS192" s="175">
        <f>VLOOKUP($AL192,dcsaa1!$A$2:$AE$677,5,FALSE)</f>
        <v>11927654</v>
      </c>
      <c r="AT192" s="176">
        <f>VLOOKUP($AL192,dcsad1!$A$2:$AE$677,23,FALSE)</f>
        <v>9671016</v>
      </c>
      <c r="AU192" s="101" t="str">
        <f t="shared" si="35"/>
        <v>HOLD HARMLESS</v>
      </c>
      <c r="AV192" s="102" t="b">
        <f t="shared" si="36"/>
        <v>1</v>
      </c>
      <c r="AW192" s="176">
        <f t="shared" si="37"/>
        <v>0</v>
      </c>
      <c r="AX192" s="184">
        <f t="shared" si="38"/>
        <v>0</v>
      </c>
      <c r="AY192" s="29"/>
    </row>
    <row r="193" spans="1:51" ht="25" x14ac:dyDescent="0.25">
      <c r="A193" s="29"/>
      <c r="B193" s="93" t="s">
        <v>379</v>
      </c>
      <c r="C193" s="94" t="s">
        <v>380</v>
      </c>
      <c r="D193" s="94">
        <v>1</v>
      </c>
      <c r="E193" s="95">
        <v>0</v>
      </c>
      <c r="F193" s="165">
        <f>VLOOKUP($B193,dbsaa1!$A$2:$AA$675,5,FALSE)</f>
        <v>12088100</v>
      </c>
      <c r="G193" s="165">
        <f>VLOOKUP($B193,dcsaa1!$A$2:$AA$675,5,FALSE)</f>
        <v>12088100</v>
      </c>
      <c r="H193" s="166">
        <f t="shared" si="28"/>
        <v>0</v>
      </c>
      <c r="I193" s="98" t="str">
        <f t="shared" si="26"/>
        <v>NO CHANGE IN FA</v>
      </c>
      <c r="J193" s="88"/>
      <c r="K193" s="93" t="s">
        <v>379</v>
      </c>
      <c r="L193" s="94" t="s">
        <v>380</v>
      </c>
      <c r="M193" s="94">
        <v>1</v>
      </c>
      <c r="N193" s="95">
        <v>0</v>
      </c>
      <c r="O193" s="96">
        <f>VLOOKUP($K193,dbsad1!$A$2:$AE$677,13,FALSE)</f>
        <v>1484</v>
      </c>
      <c r="P193" s="96">
        <f>VLOOKUP($K193,dcsad1!$A$2:$AE$677,13,FALSE)</f>
        <v>1481</v>
      </c>
      <c r="Q193" s="97">
        <f t="shared" si="29"/>
        <v>-3</v>
      </c>
      <c r="R193" s="98" t="str">
        <f t="shared" si="30"/>
        <v>SEL. TAFPU DECREASE</v>
      </c>
      <c r="S193" s="88"/>
      <c r="T193" s="93" t="s">
        <v>379</v>
      </c>
      <c r="U193" s="94" t="s">
        <v>380</v>
      </c>
      <c r="V193" s="94">
        <v>1</v>
      </c>
      <c r="W193" s="95">
        <v>0</v>
      </c>
      <c r="X193" s="99">
        <f>VLOOKUP($T193,dbsad1!$A$2:$AE$677,22,FALSE)</f>
        <v>7007.54</v>
      </c>
      <c r="Y193" s="99">
        <f>VLOOKUP($T193,dcsad1!$A$2:$AE$677,22,FALSE)</f>
        <v>7011.79</v>
      </c>
      <c r="Z193" s="100">
        <f t="shared" si="31"/>
        <v>4.25</v>
      </c>
      <c r="AA193" s="98" t="str">
        <f t="shared" si="32"/>
        <v>SEL. FA/PUPIL INCREASE</v>
      </c>
      <c r="AB193" s="88"/>
      <c r="AC193" s="93" t="s">
        <v>379</v>
      </c>
      <c r="AD193" s="94" t="s">
        <v>380</v>
      </c>
      <c r="AE193" s="94">
        <v>1</v>
      </c>
      <c r="AF193" s="95">
        <v>0</v>
      </c>
      <c r="AG193" s="165">
        <f>VLOOKUP($AC193,dbsad1!$A$2:$AE$677,24,FALSE)</f>
        <v>11851079</v>
      </c>
      <c r="AH193" s="165">
        <f>VLOOKUP($AC193,dcsad1!$A$2:$AE$677,24,FALSE)</f>
        <v>11851079</v>
      </c>
      <c r="AI193" s="166">
        <f t="shared" si="33"/>
        <v>0</v>
      </c>
      <c r="AJ193" s="98" t="str">
        <f t="shared" si="27"/>
        <v>NO CHANGE IN FAB</v>
      </c>
      <c r="AK193" s="88"/>
      <c r="AL193" s="93" t="s">
        <v>379</v>
      </c>
      <c r="AM193" s="94" t="s">
        <v>380</v>
      </c>
      <c r="AN193" s="94">
        <v>1</v>
      </c>
      <c r="AO193" s="95">
        <v>0</v>
      </c>
      <c r="AP193" s="175">
        <f>VLOOKUP($AL193,dbsaa1!$A$2:$AE$677,5,FALSE)</f>
        <v>12088100</v>
      </c>
      <c r="AQ193" s="176">
        <f>VLOOKUP($AL193,dbsad1!$A$2:$AE$677,23,FALSE)</f>
        <v>10399190</v>
      </c>
      <c r="AR193" s="101" t="str">
        <f t="shared" si="34"/>
        <v>HOLD HARMLESS</v>
      </c>
      <c r="AS193" s="175">
        <f>VLOOKUP($AL193,dcsaa1!$A$2:$AE$677,5,FALSE)</f>
        <v>12088100</v>
      </c>
      <c r="AT193" s="176">
        <f>VLOOKUP($AL193,dcsad1!$A$2:$AE$677,23,FALSE)</f>
        <v>10384461</v>
      </c>
      <c r="AU193" s="101" t="str">
        <f t="shared" si="35"/>
        <v>HOLD HARMLESS</v>
      </c>
      <c r="AV193" s="102" t="b">
        <f t="shared" si="36"/>
        <v>1</v>
      </c>
      <c r="AW193" s="176">
        <f t="shared" si="37"/>
        <v>0</v>
      </c>
      <c r="AX193" s="184">
        <f t="shared" si="38"/>
        <v>0</v>
      </c>
      <c r="AY193" s="29"/>
    </row>
    <row r="194" spans="1:51" x14ac:dyDescent="0.25">
      <c r="A194" s="29"/>
      <c r="B194" s="93" t="s">
        <v>381</v>
      </c>
      <c r="C194" s="94" t="s">
        <v>382</v>
      </c>
      <c r="D194" s="94">
        <v>1</v>
      </c>
      <c r="E194" s="95">
        <v>0</v>
      </c>
      <c r="F194" s="165">
        <f>VLOOKUP($B194,dbsaa1!$A$2:$AA$675,5,FALSE)</f>
        <v>8045096</v>
      </c>
      <c r="G194" s="165">
        <f>VLOOKUP($B194,dcsaa1!$A$2:$AA$675,5,FALSE)</f>
        <v>8045096</v>
      </c>
      <c r="H194" s="166">
        <f t="shared" si="28"/>
        <v>0</v>
      </c>
      <c r="I194" s="98" t="str">
        <f t="shared" si="26"/>
        <v>NO CHANGE IN FA</v>
      </c>
      <c r="J194" s="88"/>
      <c r="K194" s="93" t="s">
        <v>381</v>
      </c>
      <c r="L194" s="94" t="s">
        <v>382</v>
      </c>
      <c r="M194" s="94">
        <v>1</v>
      </c>
      <c r="N194" s="95">
        <v>0</v>
      </c>
      <c r="O194" s="96">
        <f>VLOOKUP($K194,dbsad1!$A$2:$AE$677,13,FALSE)</f>
        <v>1325</v>
      </c>
      <c r="P194" s="96">
        <f>VLOOKUP($K194,dcsad1!$A$2:$AE$677,13,FALSE)</f>
        <v>1325</v>
      </c>
      <c r="Q194" s="97">
        <f t="shared" si="29"/>
        <v>0</v>
      </c>
      <c r="R194" s="98" t="str">
        <f t="shared" si="30"/>
        <v>NO CHANGE IN SEL. TAFPU</v>
      </c>
      <c r="S194" s="88"/>
      <c r="T194" s="93" t="s">
        <v>381</v>
      </c>
      <c r="U194" s="94" t="s">
        <v>382</v>
      </c>
      <c r="V194" s="94">
        <v>1</v>
      </c>
      <c r="W194" s="95">
        <v>0</v>
      </c>
      <c r="X194" s="99">
        <f>VLOOKUP($T194,dbsad1!$A$2:$AE$677,22,FALSE)</f>
        <v>6071.77</v>
      </c>
      <c r="Y194" s="99">
        <f>VLOOKUP($T194,dcsad1!$A$2:$AE$677,22,FALSE)</f>
        <v>6071.77</v>
      </c>
      <c r="Z194" s="100">
        <f t="shared" si="31"/>
        <v>0</v>
      </c>
      <c r="AA194" s="98" t="str">
        <f t="shared" si="32"/>
        <v>NO CHANGE IN SEL. FA/PUPIL</v>
      </c>
      <c r="AB194" s="88"/>
      <c r="AC194" s="93" t="s">
        <v>381</v>
      </c>
      <c r="AD194" s="94" t="s">
        <v>382</v>
      </c>
      <c r="AE194" s="94">
        <v>1</v>
      </c>
      <c r="AF194" s="95">
        <v>0</v>
      </c>
      <c r="AG194" s="165">
        <f>VLOOKUP($AC194,dbsad1!$A$2:$AE$677,24,FALSE)</f>
        <v>7885211</v>
      </c>
      <c r="AH194" s="165">
        <f>VLOOKUP($AC194,dcsad1!$A$2:$AE$677,24,FALSE)</f>
        <v>7885211</v>
      </c>
      <c r="AI194" s="166">
        <f t="shared" si="33"/>
        <v>0</v>
      </c>
      <c r="AJ194" s="98" t="str">
        <f t="shared" si="27"/>
        <v>NO CHANGE IN FAB</v>
      </c>
      <c r="AK194" s="88"/>
      <c r="AL194" s="93" t="s">
        <v>381</v>
      </c>
      <c r="AM194" s="94" t="s">
        <v>382</v>
      </c>
      <c r="AN194" s="94">
        <v>1</v>
      </c>
      <c r="AO194" s="95">
        <v>0</v>
      </c>
      <c r="AP194" s="175">
        <f>VLOOKUP($AL194,dbsaa1!$A$2:$AE$677,5,FALSE)</f>
        <v>8045096</v>
      </c>
      <c r="AQ194" s="176">
        <f>VLOOKUP($AL194,dbsad1!$A$2:$AE$677,23,FALSE)</f>
        <v>8045096</v>
      </c>
      <c r="AR194" s="101" t="str">
        <f t="shared" si="34"/>
        <v>ON FORMULA</v>
      </c>
      <c r="AS194" s="175">
        <f>VLOOKUP($AL194,dcsaa1!$A$2:$AE$677,5,FALSE)</f>
        <v>8045096</v>
      </c>
      <c r="AT194" s="176">
        <f>VLOOKUP($AL194,dcsad1!$A$2:$AE$677,23,FALSE)</f>
        <v>8045096</v>
      </c>
      <c r="AU194" s="101" t="str">
        <f t="shared" si="35"/>
        <v>ON FORMULA</v>
      </c>
      <c r="AV194" s="102" t="b">
        <f t="shared" si="36"/>
        <v>1</v>
      </c>
      <c r="AW194" s="176">
        <f t="shared" si="37"/>
        <v>0</v>
      </c>
      <c r="AX194" s="184">
        <f t="shared" si="38"/>
        <v>0</v>
      </c>
      <c r="AY194" s="29"/>
    </row>
    <row r="195" spans="1:51" x14ac:dyDescent="0.25">
      <c r="A195" s="29"/>
      <c r="B195" s="93" t="s">
        <v>383</v>
      </c>
      <c r="C195" s="94" t="s">
        <v>384</v>
      </c>
      <c r="D195" s="94">
        <v>1</v>
      </c>
      <c r="E195" s="95">
        <v>0</v>
      </c>
      <c r="F195" s="165">
        <f>VLOOKUP($B195,dbsaa1!$A$2:$AA$675,5,FALSE)</f>
        <v>10604326</v>
      </c>
      <c r="G195" s="165">
        <f>VLOOKUP($B195,dcsaa1!$A$2:$AA$675,5,FALSE)</f>
        <v>10612378</v>
      </c>
      <c r="H195" s="166">
        <f t="shared" si="28"/>
        <v>8052</v>
      </c>
      <c r="I195" s="98" t="str">
        <f t="shared" si="26"/>
        <v>FA INCREASE</v>
      </c>
      <c r="J195" s="88"/>
      <c r="K195" s="93" t="s">
        <v>383</v>
      </c>
      <c r="L195" s="94" t="s">
        <v>384</v>
      </c>
      <c r="M195" s="94">
        <v>1</v>
      </c>
      <c r="N195" s="95">
        <v>0</v>
      </c>
      <c r="O195" s="96">
        <f>VLOOKUP($K195,dbsad1!$A$2:$AE$677,13,FALSE)</f>
        <v>1317</v>
      </c>
      <c r="P195" s="96">
        <f>VLOOKUP($K195,dcsad1!$A$2:$AE$677,13,FALSE)</f>
        <v>1318</v>
      </c>
      <c r="Q195" s="97">
        <f t="shared" si="29"/>
        <v>1</v>
      </c>
      <c r="R195" s="98" t="str">
        <f t="shared" si="30"/>
        <v>SEL. TAFPU INCREASE</v>
      </c>
      <c r="S195" s="88"/>
      <c r="T195" s="93" t="s">
        <v>383</v>
      </c>
      <c r="U195" s="94" t="s">
        <v>384</v>
      </c>
      <c r="V195" s="94">
        <v>1</v>
      </c>
      <c r="W195" s="95">
        <v>0</v>
      </c>
      <c r="X195" s="99">
        <f>VLOOKUP($T195,dbsad1!$A$2:$AE$677,22,FALSE)</f>
        <v>8051.88</v>
      </c>
      <c r="Y195" s="99">
        <f>VLOOKUP($T195,dcsad1!$A$2:$AE$677,22,FALSE)</f>
        <v>8051.88</v>
      </c>
      <c r="Z195" s="100">
        <f t="shared" si="31"/>
        <v>0</v>
      </c>
      <c r="AA195" s="98" t="str">
        <f t="shared" si="32"/>
        <v>NO CHANGE IN SEL. FA/PUPIL</v>
      </c>
      <c r="AB195" s="88"/>
      <c r="AC195" s="93" t="s">
        <v>383</v>
      </c>
      <c r="AD195" s="94" t="s">
        <v>384</v>
      </c>
      <c r="AE195" s="94">
        <v>1</v>
      </c>
      <c r="AF195" s="95">
        <v>0</v>
      </c>
      <c r="AG195" s="165">
        <f>VLOOKUP($AC195,dbsad1!$A$2:$AE$677,24,FALSE)</f>
        <v>10359781</v>
      </c>
      <c r="AH195" s="165">
        <f>VLOOKUP($AC195,dcsad1!$A$2:$AE$677,24,FALSE)</f>
        <v>10359781</v>
      </c>
      <c r="AI195" s="166">
        <f t="shared" si="33"/>
        <v>0</v>
      </c>
      <c r="AJ195" s="98" t="str">
        <f t="shared" si="27"/>
        <v>NO CHANGE IN FAB</v>
      </c>
      <c r="AK195" s="88"/>
      <c r="AL195" s="93" t="s">
        <v>383</v>
      </c>
      <c r="AM195" s="94" t="s">
        <v>384</v>
      </c>
      <c r="AN195" s="94">
        <v>1</v>
      </c>
      <c r="AO195" s="95">
        <v>0</v>
      </c>
      <c r="AP195" s="175">
        <f>VLOOKUP($AL195,dbsaa1!$A$2:$AE$677,5,FALSE)</f>
        <v>10604326</v>
      </c>
      <c r="AQ195" s="176">
        <f>VLOOKUP($AL195,dbsad1!$A$2:$AE$677,23,FALSE)</f>
        <v>10604326</v>
      </c>
      <c r="AR195" s="101" t="str">
        <f t="shared" si="34"/>
        <v>ON FORMULA</v>
      </c>
      <c r="AS195" s="175">
        <f>VLOOKUP($AL195,dcsaa1!$A$2:$AE$677,5,FALSE)</f>
        <v>10612378</v>
      </c>
      <c r="AT195" s="176">
        <f>VLOOKUP($AL195,dcsad1!$A$2:$AE$677,23,FALSE)</f>
        <v>10612378</v>
      </c>
      <c r="AU195" s="101" t="str">
        <f t="shared" si="35"/>
        <v>ON FORMULA</v>
      </c>
      <c r="AV195" s="102" t="b">
        <f t="shared" si="36"/>
        <v>1</v>
      </c>
      <c r="AW195" s="176">
        <f t="shared" si="37"/>
        <v>8052</v>
      </c>
      <c r="AX195" s="184">
        <f t="shared" si="38"/>
        <v>0</v>
      </c>
      <c r="AY195" s="29"/>
    </row>
    <row r="196" spans="1:51" ht="25" x14ac:dyDescent="0.25">
      <c r="A196" s="29"/>
      <c r="B196" s="93" t="s">
        <v>385</v>
      </c>
      <c r="C196" s="94" t="s">
        <v>386</v>
      </c>
      <c r="D196" s="94">
        <v>1</v>
      </c>
      <c r="E196" s="95">
        <v>0</v>
      </c>
      <c r="F196" s="165">
        <f>VLOOKUP($B196,dbsaa1!$A$2:$AA$675,5,FALSE)</f>
        <v>1859126</v>
      </c>
      <c r="G196" s="165">
        <f>VLOOKUP($B196,dcsaa1!$A$2:$AA$675,5,FALSE)</f>
        <v>1859126</v>
      </c>
      <c r="H196" s="166">
        <f t="shared" si="28"/>
        <v>0</v>
      </c>
      <c r="I196" s="98" t="str">
        <f t="shared" si="26"/>
        <v>NO CHANGE IN FA</v>
      </c>
      <c r="J196" s="88"/>
      <c r="K196" s="93" t="s">
        <v>385</v>
      </c>
      <c r="L196" s="94" t="s">
        <v>386</v>
      </c>
      <c r="M196" s="94">
        <v>1</v>
      </c>
      <c r="N196" s="95">
        <v>0</v>
      </c>
      <c r="O196" s="96">
        <f>VLOOKUP($K196,dbsad1!$A$2:$AE$677,13,FALSE)</f>
        <v>425</v>
      </c>
      <c r="P196" s="96">
        <f>VLOOKUP($K196,dcsad1!$A$2:$AE$677,13,FALSE)</f>
        <v>422</v>
      </c>
      <c r="Q196" s="97">
        <f t="shared" si="29"/>
        <v>-3</v>
      </c>
      <c r="R196" s="98" t="str">
        <f t="shared" si="30"/>
        <v>SEL. TAFPU DECREASE</v>
      </c>
      <c r="S196" s="88"/>
      <c r="T196" s="93" t="s">
        <v>385</v>
      </c>
      <c r="U196" s="94" t="s">
        <v>386</v>
      </c>
      <c r="V196" s="94">
        <v>1</v>
      </c>
      <c r="W196" s="95">
        <v>0</v>
      </c>
      <c r="X196" s="99">
        <f>VLOOKUP($T196,dbsad1!$A$2:$AE$677,22,FALSE)</f>
        <v>1887.34</v>
      </c>
      <c r="Y196" s="99">
        <f>VLOOKUP($T196,dcsad1!$A$2:$AE$677,22,FALSE)</f>
        <v>1886.36</v>
      </c>
      <c r="Z196" s="100">
        <f t="shared" si="31"/>
        <v>-0.98000000000001819</v>
      </c>
      <c r="AA196" s="98" t="str">
        <f t="shared" si="32"/>
        <v>SEL. FA/PUPIL DECREASE</v>
      </c>
      <c r="AB196" s="88"/>
      <c r="AC196" s="93" t="s">
        <v>385</v>
      </c>
      <c r="AD196" s="94" t="s">
        <v>386</v>
      </c>
      <c r="AE196" s="94">
        <v>1</v>
      </c>
      <c r="AF196" s="95">
        <v>0</v>
      </c>
      <c r="AG196" s="165">
        <f>VLOOKUP($AC196,dbsad1!$A$2:$AE$677,24,FALSE)</f>
        <v>1822673</v>
      </c>
      <c r="AH196" s="165">
        <f>VLOOKUP($AC196,dcsad1!$A$2:$AE$677,24,FALSE)</f>
        <v>1822673</v>
      </c>
      <c r="AI196" s="166">
        <f t="shared" si="33"/>
        <v>0</v>
      </c>
      <c r="AJ196" s="98" t="str">
        <f t="shared" si="27"/>
        <v>NO CHANGE IN FAB</v>
      </c>
      <c r="AK196" s="88"/>
      <c r="AL196" s="93" t="s">
        <v>385</v>
      </c>
      <c r="AM196" s="94" t="s">
        <v>386</v>
      </c>
      <c r="AN196" s="94">
        <v>1</v>
      </c>
      <c r="AO196" s="95">
        <v>0</v>
      </c>
      <c r="AP196" s="175">
        <f>VLOOKUP($AL196,dbsaa1!$A$2:$AE$677,5,FALSE)</f>
        <v>1859126</v>
      </c>
      <c r="AQ196" s="176">
        <f>VLOOKUP($AL196,dbsad1!$A$2:$AE$677,23,FALSE)</f>
        <v>802120</v>
      </c>
      <c r="AR196" s="101" t="str">
        <f t="shared" si="34"/>
        <v>HOLD HARMLESS</v>
      </c>
      <c r="AS196" s="175">
        <f>VLOOKUP($AL196,dcsaa1!$A$2:$AE$677,5,FALSE)</f>
        <v>1859126</v>
      </c>
      <c r="AT196" s="176">
        <f>VLOOKUP($AL196,dcsad1!$A$2:$AE$677,23,FALSE)</f>
        <v>796044</v>
      </c>
      <c r="AU196" s="101" t="str">
        <f t="shared" si="35"/>
        <v>HOLD HARMLESS</v>
      </c>
      <c r="AV196" s="102" t="b">
        <f t="shared" si="36"/>
        <v>1</v>
      </c>
      <c r="AW196" s="176">
        <f t="shared" si="37"/>
        <v>0</v>
      </c>
      <c r="AX196" s="184">
        <f t="shared" si="38"/>
        <v>0</v>
      </c>
      <c r="AY196" s="29"/>
    </row>
    <row r="197" spans="1:51" ht="25" x14ac:dyDescent="0.25">
      <c r="A197" s="29"/>
      <c r="B197" s="93" t="s">
        <v>387</v>
      </c>
      <c r="C197" s="94" t="s">
        <v>388</v>
      </c>
      <c r="D197" s="94">
        <v>1</v>
      </c>
      <c r="E197" s="95">
        <v>0</v>
      </c>
      <c r="F197" s="165">
        <f>VLOOKUP($B197,dbsaa1!$A$2:$AA$675,5,FALSE)</f>
        <v>1196344</v>
      </c>
      <c r="G197" s="165">
        <f>VLOOKUP($B197,dcsaa1!$A$2:$AA$675,5,FALSE)</f>
        <v>1196344</v>
      </c>
      <c r="H197" s="166">
        <f t="shared" si="28"/>
        <v>0</v>
      </c>
      <c r="I197" s="98" t="str">
        <f t="shared" ref="I197:I260" si="39">IF(H197&lt;&gt;0,IF(H197&gt;0,"FA INCREASE","FA DECREASE"),"NO CHANGE IN FA")</f>
        <v>NO CHANGE IN FA</v>
      </c>
      <c r="J197" s="88"/>
      <c r="K197" s="93" t="s">
        <v>387</v>
      </c>
      <c r="L197" s="94" t="s">
        <v>388</v>
      </c>
      <c r="M197" s="94">
        <v>1</v>
      </c>
      <c r="N197" s="95">
        <v>0</v>
      </c>
      <c r="O197" s="96">
        <f>VLOOKUP($K197,dbsad1!$A$2:$AE$677,13,FALSE)</f>
        <v>359</v>
      </c>
      <c r="P197" s="96">
        <f>VLOOKUP($K197,dcsad1!$A$2:$AE$677,13,FALSE)</f>
        <v>358</v>
      </c>
      <c r="Q197" s="97">
        <f t="shared" si="29"/>
        <v>-1</v>
      </c>
      <c r="R197" s="98" t="str">
        <f t="shared" si="30"/>
        <v>SEL. TAFPU DECREASE</v>
      </c>
      <c r="S197" s="88"/>
      <c r="T197" s="93" t="s">
        <v>387</v>
      </c>
      <c r="U197" s="94" t="s">
        <v>388</v>
      </c>
      <c r="V197" s="94">
        <v>1</v>
      </c>
      <c r="W197" s="95">
        <v>0</v>
      </c>
      <c r="X197" s="99">
        <f>VLOOKUP($T197,dbsad1!$A$2:$AE$677,22,FALSE)</f>
        <v>500</v>
      </c>
      <c r="Y197" s="99">
        <f>VLOOKUP($T197,dcsad1!$A$2:$AE$677,22,FALSE)</f>
        <v>500</v>
      </c>
      <c r="Z197" s="100">
        <f t="shared" si="31"/>
        <v>0</v>
      </c>
      <c r="AA197" s="98" t="str">
        <f t="shared" si="32"/>
        <v>NO CHANGE IN SEL. FA/PUPIL</v>
      </c>
      <c r="AB197" s="88"/>
      <c r="AC197" s="93" t="s">
        <v>387</v>
      </c>
      <c r="AD197" s="94" t="s">
        <v>388</v>
      </c>
      <c r="AE197" s="94">
        <v>1</v>
      </c>
      <c r="AF197" s="95">
        <v>0</v>
      </c>
      <c r="AG197" s="165">
        <f>VLOOKUP($AC197,dbsad1!$A$2:$AE$677,24,FALSE)</f>
        <v>1172887</v>
      </c>
      <c r="AH197" s="165">
        <f>VLOOKUP($AC197,dcsad1!$A$2:$AE$677,24,FALSE)</f>
        <v>1172887</v>
      </c>
      <c r="AI197" s="166">
        <f t="shared" si="33"/>
        <v>0</v>
      </c>
      <c r="AJ197" s="98" t="str">
        <f t="shared" ref="AJ197:AJ260" si="40">IF(AI197&lt;&gt;0,IF(AI197&gt;0,"FAB INCREASE","FAB DECREASE"),"NO CHANGE IN FAB")</f>
        <v>NO CHANGE IN FAB</v>
      </c>
      <c r="AK197" s="88"/>
      <c r="AL197" s="93" t="s">
        <v>387</v>
      </c>
      <c r="AM197" s="94" t="s">
        <v>388</v>
      </c>
      <c r="AN197" s="94">
        <v>1</v>
      </c>
      <c r="AO197" s="95">
        <v>0</v>
      </c>
      <c r="AP197" s="175">
        <f>VLOOKUP($AL197,dbsaa1!$A$2:$AE$677,5,FALSE)</f>
        <v>1196344</v>
      </c>
      <c r="AQ197" s="176">
        <f>VLOOKUP($AL197,dbsad1!$A$2:$AE$677,23,FALSE)</f>
        <v>179500</v>
      </c>
      <c r="AR197" s="101" t="str">
        <f t="shared" si="34"/>
        <v>HOLD HARMLESS</v>
      </c>
      <c r="AS197" s="175">
        <f>VLOOKUP($AL197,dcsaa1!$A$2:$AE$677,5,FALSE)</f>
        <v>1196344</v>
      </c>
      <c r="AT197" s="176">
        <f>VLOOKUP($AL197,dcsad1!$A$2:$AE$677,23,FALSE)</f>
        <v>179000</v>
      </c>
      <c r="AU197" s="101" t="str">
        <f t="shared" si="35"/>
        <v>HOLD HARMLESS</v>
      </c>
      <c r="AV197" s="102" t="b">
        <f t="shared" si="36"/>
        <v>1</v>
      </c>
      <c r="AW197" s="176">
        <f t="shared" si="37"/>
        <v>0</v>
      </c>
      <c r="AX197" s="184">
        <f t="shared" si="38"/>
        <v>0</v>
      </c>
      <c r="AY197" s="29"/>
    </row>
    <row r="198" spans="1:51" ht="25" x14ac:dyDescent="0.25">
      <c r="A198" s="29"/>
      <c r="B198" s="93" t="s">
        <v>389</v>
      </c>
      <c r="C198" s="94" t="s">
        <v>390</v>
      </c>
      <c r="D198" s="94">
        <v>1</v>
      </c>
      <c r="E198" s="95">
        <v>0</v>
      </c>
      <c r="F198" s="165">
        <f>VLOOKUP($B198,dbsaa1!$A$2:$AA$675,5,FALSE)</f>
        <v>526958</v>
      </c>
      <c r="G198" s="165">
        <f>VLOOKUP($B198,dcsaa1!$A$2:$AA$675,5,FALSE)</f>
        <v>526958</v>
      </c>
      <c r="H198" s="166">
        <f t="shared" ref="H198:H261" si="41">G198-F198</f>
        <v>0</v>
      </c>
      <c r="I198" s="98" t="str">
        <f t="shared" si="39"/>
        <v>NO CHANGE IN FA</v>
      </c>
      <c r="J198" s="88"/>
      <c r="K198" s="93" t="s">
        <v>389</v>
      </c>
      <c r="L198" s="94" t="s">
        <v>390</v>
      </c>
      <c r="M198" s="94">
        <v>1</v>
      </c>
      <c r="N198" s="95">
        <v>0</v>
      </c>
      <c r="O198" s="96">
        <f>VLOOKUP($K198,dbsad1!$A$2:$AE$677,13,FALSE)</f>
        <v>144</v>
      </c>
      <c r="P198" s="96">
        <f>VLOOKUP($K198,dcsad1!$A$2:$AE$677,13,FALSE)</f>
        <v>144</v>
      </c>
      <c r="Q198" s="97">
        <f t="shared" ref="Q198:Q261" si="42">P198-O198</f>
        <v>0</v>
      </c>
      <c r="R198" s="98" t="str">
        <f t="shared" ref="R198:R261" si="43">IF(Q198&lt;&gt;0,IF(Q198&gt;0,"SEL. TAFPU INCREASE","SEL. TAFPU DECREASE"),"NO CHANGE IN SEL. TAFPU")</f>
        <v>NO CHANGE IN SEL. TAFPU</v>
      </c>
      <c r="S198" s="88"/>
      <c r="T198" s="93" t="s">
        <v>389</v>
      </c>
      <c r="U198" s="94" t="s">
        <v>390</v>
      </c>
      <c r="V198" s="94">
        <v>1</v>
      </c>
      <c r="W198" s="95">
        <v>0</v>
      </c>
      <c r="X198" s="99">
        <f>VLOOKUP($T198,dbsad1!$A$2:$AE$677,22,FALSE)</f>
        <v>500</v>
      </c>
      <c r="Y198" s="99">
        <f>VLOOKUP($T198,dcsad1!$A$2:$AE$677,22,FALSE)</f>
        <v>500</v>
      </c>
      <c r="Z198" s="100">
        <f t="shared" ref="Z198:Z261" si="44">Y198-X198</f>
        <v>0</v>
      </c>
      <c r="AA198" s="98" t="str">
        <f t="shared" ref="AA198:AA261" si="45">IF(Z198&lt;&gt;0,IF(Z198&gt;0,"SEL. FA/PUPIL INCREASE","SEL. FA/PUPIL DECREASE"),"NO CHANGE IN SEL. FA/PUPIL")</f>
        <v>NO CHANGE IN SEL. FA/PUPIL</v>
      </c>
      <c r="AB198" s="88"/>
      <c r="AC198" s="93" t="s">
        <v>389</v>
      </c>
      <c r="AD198" s="94" t="s">
        <v>390</v>
      </c>
      <c r="AE198" s="94">
        <v>1</v>
      </c>
      <c r="AF198" s="95">
        <v>0</v>
      </c>
      <c r="AG198" s="165">
        <f>VLOOKUP($AC198,dbsad1!$A$2:$AE$677,24,FALSE)</f>
        <v>516626</v>
      </c>
      <c r="AH198" s="165">
        <f>VLOOKUP($AC198,dcsad1!$A$2:$AE$677,24,FALSE)</f>
        <v>516626</v>
      </c>
      <c r="AI198" s="166">
        <f t="shared" ref="AI198:AI261" si="46">AH198-AG198</f>
        <v>0</v>
      </c>
      <c r="AJ198" s="98" t="str">
        <f t="shared" si="40"/>
        <v>NO CHANGE IN FAB</v>
      </c>
      <c r="AK198" s="88"/>
      <c r="AL198" s="93" t="s">
        <v>389</v>
      </c>
      <c r="AM198" s="94" t="s">
        <v>390</v>
      </c>
      <c r="AN198" s="94">
        <v>1</v>
      </c>
      <c r="AO198" s="95">
        <v>0</v>
      </c>
      <c r="AP198" s="175">
        <f>VLOOKUP($AL198,dbsaa1!$A$2:$AE$677,5,FALSE)</f>
        <v>526958</v>
      </c>
      <c r="AQ198" s="176">
        <f>VLOOKUP($AL198,dbsad1!$A$2:$AE$677,23,FALSE)</f>
        <v>72000</v>
      </c>
      <c r="AR198" s="101" t="str">
        <f t="shared" ref="AR198:AR261" si="47">IF(AP198=AQ198,"ON FORMULA","HOLD HARMLESS")</f>
        <v>HOLD HARMLESS</v>
      </c>
      <c r="AS198" s="175">
        <f>VLOOKUP($AL198,dcsaa1!$A$2:$AE$677,5,FALSE)</f>
        <v>526958</v>
      </c>
      <c r="AT198" s="176">
        <f>VLOOKUP($AL198,dcsad1!$A$2:$AE$677,23,FALSE)</f>
        <v>72000</v>
      </c>
      <c r="AU198" s="101" t="str">
        <f t="shared" ref="AU198:AU261" si="48">IF(AS198=AT198,"ON FORMULA","HOLD HARMLESS")</f>
        <v>HOLD HARMLESS</v>
      </c>
      <c r="AV198" s="102" t="b">
        <f t="shared" ref="AV198:AV261" si="49">EXACT(AR198,AU198)</f>
        <v>1</v>
      </c>
      <c r="AW198" s="176">
        <f t="shared" ref="AW198:AW261" si="50">IF(AU198="HOLD HARMLESS",0,ROUND((P198*Y198)-(O198*X198),0))</f>
        <v>0</v>
      </c>
      <c r="AX198" s="184">
        <f t="shared" ref="AX198:AX261" si="51">H198-AW198</f>
        <v>0</v>
      </c>
      <c r="AY198" s="29"/>
    </row>
    <row r="199" spans="1:51" ht="25" x14ac:dyDescent="0.25">
      <c r="A199" s="29"/>
      <c r="B199" s="93" t="s">
        <v>391</v>
      </c>
      <c r="C199" s="94" t="s">
        <v>392</v>
      </c>
      <c r="D199" s="94">
        <v>1</v>
      </c>
      <c r="E199" s="95">
        <v>0</v>
      </c>
      <c r="F199" s="165">
        <f>VLOOKUP($B199,dbsaa1!$A$2:$AA$675,5,FALSE)</f>
        <v>362786</v>
      </c>
      <c r="G199" s="165">
        <f>VLOOKUP($B199,dcsaa1!$A$2:$AA$675,5,FALSE)</f>
        <v>362786</v>
      </c>
      <c r="H199" s="166">
        <f t="shared" si="41"/>
        <v>0</v>
      </c>
      <c r="I199" s="98" t="str">
        <f t="shared" si="39"/>
        <v>NO CHANGE IN FA</v>
      </c>
      <c r="J199" s="88"/>
      <c r="K199" s="93" t="s">
        <v>391</v>
      </c>
      <c r="L199" s="94" t="s">
        <v>392</v>
      </c>
      <c r="M199" s="94">
        <v>1</v>
      </c>
      <c r="N199" s="95">
        <v>0</v>
      </c>
      <c r="O199" s="96">
        <f>VLOOKUP($K199,dbsad1!$A$2:$AE$677,13,FALSE)</f>
        <v>87</v>
      </c>
      <c r="P199" s="96">
        <f>VLOOKUP($K199,dcsad1!$A$2:$AE$677,13,FALSE)</f>
        <v>87</v>
      </c>
      <c r="Q199" s="97">
        <f t="shared" si="42"/>
        <v>0</v>
      </c>
      <c r="R199" s="98" t="str">
        <f t="shared" si="43"/>
        <v>NO CHANGE IN SEL. TAFPU</v>
      </c>
      <c r="S199" s="88"/>
      <c r="T199" s="93" t="s">
        <v>391</v>
      </c>
      <c r="U199" s="94" t="s">
        <v>392</v>
      </c>
      <c r="V199" s="94">
        <v>1</v>
      </c>
      <c r="W199" s="95">
        <v>0</v>
      </c>
      <c r="X199" s="99">
        <f>VLOOKUP($T199,dbsad1!$A$2:$AE$677,22,FALSE)</f>
        <v>500</v>
      </c>
      <c r="Y199" s="99">
        <f>VLOOKUP($T199,dcsad1!$A$2:$AE$677,22,FALSE)</f>
        <v>500</v>
      </c>
      <c r="Z199" s="100">
        <f t="shared" si="44"/>
        <v>0</v>
      </c>
      <c r="AA199" s="98" t="str">
        <f t="shared" si="45"/>
        <v>NO CHANGE IN SEL. FA/PUPIL</v>
      </c>
      <c r="AB199" s="88"/>
      <c r="AC199" s="93" t="s">
        <v>391</v>
      </c>
      <c r="AD199" s="94" t="s">
        <v>392</v>
      </c>
      <c r="AE199" s="94">
        <v>1</v>
      </c>
      <c r="AF199" s="95">
        <v>0</v>
      </c>
      <c r="AG199" s="165">
        <f>VLOOKUP($AC199,dbsad1!$A$2:$AE$677,24,FALSE)</f>
        <v>355673</v>
      </c>
      <c r="AH199" s="165">
        <f>VLOOKUP($AC199,dcsad1!$A$2:$AE$677,24,FALSE)</f>
        <v>355673</v>
      </c>
      <c r="AI199" s="166">
        <f t="shared" si="46"/>
        <v>0</v>
      </c>
      <c r="AJ199" s="98" t="str">
        <f t="shared" si="40"/>
        <v>NO CHANGE IN FAB</v>
      </c>
      <c r="AK199" s="88"/>
      <c r="AL199" s="93" t="s">
        <v>391</v>
      </c>
      <c r="AM199" s="94" t="s">
        <v>392</v>
      </c>
      <c r="AN199" s="94">
        <v>1</v>
      </c>
      <c r="AO199" s="95">
        <v>0</v>
      </c>
      <c r="AP199" s="175">
        <f>VLOOKUP($AL199,dbsaa1!$A$2:$AE$677,5,FALSE)</f>
        <v>362786</v>
      </c>
      <c r="AQ199" s="176">
        <f>VLOOKUP($AL199,dbsad1!$A$2:$AE$677,23,FALSE)</f>
        <v>43500</v>
      </c>
      <c r="AR199" s="101" t="str">
        <f t="shared" si="47"/>
        <v>HOLD HARMLESS</v>
      </c>
      <c r="AS199" s="175">
        <f>VLOOKUP($AL199,dcsaa1!$A$2:$AE$677,5,FALSE)</f>
        <v>362786</v>
      </c>
      <c r="AT199" s="176">
        <f>VLOOKUP($AL199,dcsad1!$A$2:$AE$677,23,FALSE)</f>
        <v>43500</v>
      </c>
      <c r="AU199" s="101" t="str">
        <f t="shared" si="48"/>
        <v>HOLD HARMLESS</v>
      </c>
      <c r="AV199" s="102" t="b">
        <f t="shared" si="49"/>
        <v>1</v>
      </c>
      <c r="AW199" s="176">
        <f t="shared" si="50"/>
        <v>0</v>
      </c>
      <c r="AX199" s="184">
        <f t="shared" si="51"/>
        <v>0</v>
      </c>
      <c r="AY199" s="29"/>
    </row>
    <row r="200" spans="1:51" ht="25" x14ac:dyDescent="0.25">
      <c r="A200" s="29"/>
      <c r="B200" s="93" t="s">
        <v>393</v>
      </c>
      <c r="C200" s="94" t="s">
        <v>394</v>
      </c>
      <c r="D200" s="94">
        <v>1</v>
      </c>
      <c r="E200" s="95">
        <v>0</v>
      </c>
      <c r="F200" s="165">
        <f>VLOOKUP($B200,dbsaa1!$A$2:$AA$675,5,FALSE)</f>
        <v>292737</v>
      </c>
      <c r="G200" s="165">
        <f>VLOOKUP($B200,dcsaa1!$A$2:$AA$675,5,FALSE)</f>
        <v>292737</v>
      </c>
      <c r="H200" s="166">
        <f t="shared" si="41"/>
        <v>0</v>
      </c>
      <c r="I200" s="98" t="str">
        <f t="shared" si="39"/>
        <v>NO CHANGE IN FA</v>
      </c>
      <c r="J200" s="88"/>
      <c r="K200" s="93" t="s">
        <v>393</v>
      </c>
      <c r="L200" s="94" t="s">
        <v>394</v>
      </c>
      <c r="M200" s="94">
        <v>1</v>
      </c>
      <c r="N200" s="95">
        <v>0</v>
      </c>
      <c r="O200" s="96">
        <f>VLOOKUP($K200,dbsad1!$A$2:$AE$677,13,FALSE)</f>
        <v>58</v>
      </c>
      <c r="P200" s="96">
        <f>VLOOKUP($K200,dcsad1!$A$2:$AE$677,13,FALSE)</f>
        <v>58</v>
      </c>
      <c r="Q200" s="97">
        <f t="shared" si="42"/>
        <v>0</v>
      </c>
      <c r="R200" s="98" t="str">
        <f t="shared" si="43"/>
        <v>NO CHANGE IN SEL. TAFPU</v>
      </c>
      <c r="S200" s="88"/>
      <c r="T200" s="93" t="s">
        <v>393</v>
      </c>
      <c r="U200" s="94" t="s">
        <v>394</v>
      </c>
      <c r="V200" s="94">
        <v>1</v>
      </c>
      <c r="W200" s="95">
        <v>0</v>
      </c>
      <c r="X200" s="99">
        <f>VLOOKUP($T200,dbsad1!$A$2:$AE$677,22,FALSE)</f>
        <v>500</v>
      </c>
      <c r="Y200" s="99">
        <f>VLOOKUP($T200,dcsad1!$A$2:$AE$677,22,FALSE)</f>
        <v>500</v>
      </c>
      <c r="Z200" s="100">
        <f t="shared" si="44"/>
        <v>0</v>
      </c>
      <c r="AA200" s="98" t="str">
        <f t="shared" si="45"/>
        <v>NO CHANGE IN SEL. FA/PUPIL</v>
      </c>
      <c r="AB200" s="88"/>
      <c r="AC200" s="93" t="s">
        <v>393</v>
      </c>
      <c r="AD200" s="94" t="s">
        <v>394</v>
      </c>
      <c r="AE200" s="94">
        <v>1</v>
      </c>
      <c r="AF200" s="95">
        <v>0</v>
      </c>
      <c r="AG200" s="165">
        <f>VLOOKUP($AC200,dbsad1!$A$2:$AE$677,24,FALSE)</f>
        <v>286998</v>
      </c>
      <c r="AH200" s="165">
        <f>VLOOKUP($AC200,dcsad1!$A$2:$AE$677,24,FALSE)</f>
        <v>286998</v>
      </c>
      <c r="AI200" s="166">
        <f t="shared" si="46"/>
        <v>0</v>
      </c>
      <c r="AJ200" s="98" t="str">
        <f t="shared" si="40"/>
        <v>NO CHANGE IN FAB</v>
      </c>
      <c r="AK200" s="88"/>
      <c r="AL200" s="93" t="s">
        <v>393</v>
      </c>
      <c r="AM200" s="94" t="s">
        <v>394</v>
      </c>
      <c r="AN200" s="94">
        <v>1</v>
      </c>
      <c r="AO200" s="95">
        <v>0</v>
      </c>
      <c r="AP200" s="175">
        <f>VLOOKUP($AL200,dbsaa1!$A$2:$AE$677,5,FALSE)</f>
        <v>292737</v>
      </c>
      <c r="AQ200" s="176">
        <f>VLOOKUP($AL200,dbsad1!$A$2:$AE$677,23,FALSE)</f>
        <v>29000</v>
      </c>
      <c r="AR200" s="101" t="str">
        <f t="shared" si="47"/>
        <v>HOLD HARMLESS</v>
      </c>
      <c r="AS200" s="175">
        <f>VLOOKUP($AL200,dcsaa1!$A$2:$AE$677,5,FALSE)</f>
        <v>292737</v>
      </c>
      <c r="AT200" s="176">
        <f>VLOOKUP($AL200,dcsad1!$A$2:$AE$677,23,FALSE)</f>
        <v>29000</v>
      </c>
      <c r="AU200" s="101" t="str">
        <f t="shared" si="48"/>
        <v>HOLD HARMLESS</v>
      </c>
      <c r="AV200" s="102" t="b">
        <f t="shared" si="49"/>
        <v>1</v>
      </c>
      <c r="AW200" s="176">
        <f t="shared" si="50"/>
        <v>0</v>
      </c>
      <c r="AX200" s="184">
        <f t="shared" si="51"/>
        <v>0</v>
      </c>
      <c r="AY200" s="29"/>
    </row>
    <row r="201" spans="1:51" ht="25" x14ac:dyDescent="0.25">
      <c r="A201" s="29"/>
      <c r="B201" s="93" t="s">
        <v>395</v>
      </c>
      <c r="C201" s="94" t="s">
        <v>396</v>
      </c>
      <c r="D201" s="94">
        <v>1</v>
      </c>
      <c r="E201" s="95">
        <v>0</v>
      </c>
      <c r="F201" s="165">
        <f>VLOOKUP($B201,dbsaa1!$A$2:$AA$675,5,FALSE)</f>
        <v>952586</v>
      </c>
      <c r="G201" s="165">
        <f>VLOOKUP($B201,dcsaa1!$A$2:$AA$675,5,FALSE)</f>
        <v>952586</v>
      </c>
      <c r="H201" s="166">
        <f t="shared" si="41"/>
        <v>0</v>
      </c>
      <c r="I201" s="98" t="str">
        <f t="shared" si="39"/>
        <v>NO CHANGE IN FA</v>
      </c>
      <c r="J201" s="88"/>
      <c r="K201" s="93" t="s">
        <v>395</v>
      </c>
      <c r="L201" s="94" t="s">
        <v>396</v>
      </c>
      <c r="M201" s="94">
        <v>1</v>
      </c>
      <c r="N201" s="95">
        <v>0</v>
      </c>
      <c r="O201" s="96">
        <f>VLOOKUP($K201,dbsad1!$A$2:$AE$677,13,FALSE)</f>
        <v>141</v>
      </c>
      <c r="P201" s="96">
        <f>VLOOKUP($K201,dcsad1!$A$2:$AE$677,13,FALSE)</f>
        <v>141</v>
      </c>
      <c r="Q201" s="97">
        <f t="shared" si="42"/>
        <v>0</v>
      </c>
      <c r="R201" s="98" t="str">
        <f t="shared" si="43"/>
        <v>NO CHANGE IN SEL. TAFPU</v>
      </c>
      <c r="S201" s="88"/>
      <c r="T201" s="93" t="s">
        <v>395</v>
      </c>
      <c r="U201" s="94" t="s">
        <v>396</v>
      </c>
      <c r="V201" s="94">
        <v>1</v>
      </c>
      <c r="W201" s="95">
        <v>0</v>
      </c>
      <c r="X201" s="99">
        <f>VLOOKUP($T201,dbsad1!$A$2:$AE$677,22,FALSE)</f>
        <v>2247.14</v>
      </c>
      <c r="Y201" s="99">
        <f>VLOOKUP($T201,dcsad1!$A$2:$AE$677,22,FALSE)</f>
        <v>2247.14</v>
      </c>
      <c r="Z201" s="100">
        <f t="shared" si="44"/>
        <v>0</v>
      </c>
      <c r="AA201" s="98" t="str">
        <f t="shared" si="45"/>
        <v>NO CHANGE IN SEL. FA/PUPIL</v>
      </c>
      <c r="AB201" s="88"/>
      <c r="AC201" s="93" t="s">
        <v>395</v>
      </c>
      <c r="AD201" s="94" t="s">
        <v>396</v>
      </c>
      <c r="AE201" s="94">
        <v>1</v>
      </c>
      <c r="AF201" s="95">
        <v>0</v>
      </c>
      <c r="AG201" s="165">
        <f>VLOOKUP($AC201,dbsad1!$A$2:$AE$677,24,FALSE)</f>
        <v>933908</v>
      </c>
      <c r="AH201" s="165">
        <f>VLOOKUP($AC201,dcsad1!$A$2:$AE$677,24,FALSE)</f>
        <v>933908</v>
      </c>
      <c r="AI201" s="166">
        <f t="shared" si="46"/>
        <v>0</v>
      </c>
      <c r="AJ201" s="98" t="str">
        <f t="shared" si="40"/>
        <v>NO CHANGE IN FAB</v>
      </c>
      <c r="AK201" s="88"/>
      <c r="AL201" s="93" t="s">
        <v>395</v>
      </c>
      <c r="AM201" s="94" t="s">
        <v>396</v>
      </c>
      <c r="AN201" s="94">
        <v>1</v>
      </c>
      <c r="AO201" s="95">
        <v>0</v>
      </c>
      <c r="AP201" s="175">
        <f>VLOOKUP($AL201,dbsaa1!$A$2:$AE$677,5,FALSE)</f>
        <v>952586</v>
      </c>
      <c r="AQ201" s="176">
        <f>VLOOKUP($AL201,dbsad1!$A$2:$AE$677,23,FALSE)</f>
        <v>316847</v>
      </c>
      <c r="AR201" s="101" t="str">
        <f t="shared" si="47"/>
        <v>HOLD HARMLESS</v>
      </c>
      <c r="AS201" s="175">
        <f>VLOOKUP($AL201,dcsaa1!$A$2:$AE$677,5,FALSE)</f>
        <v>952586</v>
      </c>
      <c r="AT201" s="176">
        <f>VLOOKUP($AL201,dcsad1!$A$2:$AE$677,23,FALSE)</f>
        <v>316847</v>
      </c>
      <c r="AU201" s="101" t="str">
        <f t="shared" si="48"/>
        <v>HOLD HARMLESS</v>
      </c>
      <c r="AV201" s="102" t="b">
        <f t="shared" si="49"/>
        <v>1</v>
      </c>
      <c r="AW201" s="176">
        <f t="shared" si="50"/>
        <v>0</v>
      </c>
      <c r="AX201" s="184">
        <f t="shared" si="51"/>
        <v>0</v>
      </c>
      <c r="AY201" s="29"/>
    </row>
    <row r="202" spans="1:51" ht="25" x14ac:dyDescent="0.25">
      <c r="A202" s="29"/>
      <c r="B202" s="93" t="s">
        <v>397</v>
      </c>
      <c r="C202" s="94" t="s">
        <v>398</v>
      </c>
      <c r="D202" s="94">
        <v>1</v>
      </c>
      <c r="E202" s="95">
        <v>0</v>
      </c>
      <c r="F202" s="165">
        <f>VLOOKUP($B202,dbsaa1!$A$2:$AA$675,5,FALSE)</f>
        <v>8400670</v>
      </c>
      <c r="G202" s="165">
        <f>VLOOKUP($B202,dcsaa1!$A$2:$AA$675,5,FALSE)</f>
        <v>8400670</v>
      </c>
      <c r="H202" s="166">
        <f t="shared" si="41"/>
        <v>0</v>
      </c>
      <c r="I202" s="98" t="str">
        <f t="shared" si="39"/>
        <v>NO CHANGE IN FA</v>
      </c>
      <c r="J202" s="88"/>
      <c r="K202" s="93" t="s">
        <v>397</v>
      </c>
      <c r="L202" s="94" t="s">
        <v>398</v>
      </c>
      <c r="M202" s="94">
        <v>1</v>
      </c>
      <c r="N202" s="95">
        <v>0</v>
      </c>
      <c r="O202" s="96">
        <f>VLOOKUP($K202,dbsad1!$A$2:$AE$677,13,FALSE)</f>
        <v>702</v>
      </c>
      <c r="P202" s="96">
        <f>VLOOKUP($K202,dcsad1!$A$2:$AE$677,13,FALSE)</f>
        <v>702</v>
      </c>
      <c r="Q202" s="97">
        <f t="shared" si="42"/>
        <v>0</v>
      </c>
      <c r="R202" s="98" t="str">
        <f t="shared" si="43"/>
        <v>NO CHANGE IN SEL. TAFPU</v>
      </c>
      <c r="S202" s="88"/>
      <c r="T202" s="93" t="s">
        <v>397</v>
      </c>
      <c r="U202" s="94" t="s">
        <v>398</v>
      </c>
      <c r="V202" s="94">
        <v>1</v>
      </c>
      <c r="W202" s="95">
        <v>0</v>
      </c>
      <c r="X202" s="99">
        <f>VLOOKUP($T202,dbsad1!$A$2:$AE$677,22,FALSE)</f>
        <v>10214.56</v>
      </c>
      <c r="Y202" s="99">
        <f>VLOOKUP($T202,dcsad1!$A$2:$AE$677,22,FALSE)</f>
        <v>10214.56</v>
      </c>
      <c r="Z202" s="100">
        <f t="shared" si="44"/>
        <v>0</v>
      </c>
      <c r="AA202" s="98" t="str">
        <f t="shared" si="45"/>
        <v>NO CHANGE IN SEL. FA/PUPIL</v>
      </c>
      <c r="AB202" s="88"/>
      <c r="AC202" s="93" t="s">
        <v>397</v>
      </c>
      <c r="AD202" s="94" t="s">
        <v>398</v>
      </c>
      <c r="AE202" s="94">
        <v>1</v>
      </c>
      <c r="AF202" s="95">
        <v>0</v>
      </c>
      <c r="AG202" s="165">
        <f>VLOOKUP($AC202,dbsad1!$A$2:$AE$677,24,FALSE)</f>
        <v>8235951</v>
      </c>
      <c r="AH202" s="165">
        <f>VLOOKUP($AC202,dcsad1!$A$2:$AE$677,24,FALSE)</f>
        <v>8235951</v>
      </c>
      <c r="AI202" s="166">
        <f t="shared" si="46"/>
        <v>0</v>
      </c>
      <c r="AJ202" s="98" t="str">
        <f t="shared" si="40"/>
        <v>NO CHANGE IN FAB</v>
      </c>
      <c r="AK202" s="88"/>
      <c r="AL202" s="93" t="s">
        <v>397</v>
      </c>
      <c r="AM202" s="94" t="s">
        <v>398</v>
      </c>
      <c r="AN202" s="94">
        <v>1</v>
      </c>
      <c r="AO202" s="95">
        <v>0</v>
      </c>
      <c r="AP202" s="175">
        <f>VLOOKUP($AL202,dbsaa1!$A$2:$AE$677,5,FALSE)</f>
        <v>8400670</v>
      </c>
      <c r="AQ202" s="176">
        <f>VLOOKUP($AL202,dbsad1!$A$2:$AE$677,23,FALSE)</f>
        <v>7170622</v>
      </c>
      <c r="AR202" s="101" t="str">
        <f t="shared" si="47"/>
        <v>HOLD HARMLESS</v>
      </c>
      <c r="AS202" s="175">
        <f>VLOOKUP($AL202,dcsaa1!$A$2:$AE$677,5,FALSE)</f>
        <v>8400670</v>
      </c>
      <c r="AT202" s="176">
        <f>VLOOKUP($AL202,dcsad1!$A$2:$AE$677,23,FALSE)</f>
        <v>7170622</v>
      </c>
      <c r="AU202" s="101" t="str">
        <f t="shared" si="48"/>
        <v>HOLD HARMLESS</v>
      </c>
      <c r="AV202" s="102" t="b">
        <f t="shared" si="49"/>
        <v>1</v>
      </c>
      <c r="AW202" s="176">
        <f t="shared" si="50"/>
        <v>0</v>
      </c>
      <c r="AX202" s="184">
        <f t="shared" si="51"/>
        <v>0</v>
      </c>
      <c r="AY202" s="29"/>
    </row>
    <row r="203" spans="1:51" ht="25" x14ac:dyDescent="0.25">
      <c r="A203" s="29"/>
      <c r="B203" s="93" t="s">
        <v>399</v>
      </c>
      <c r="C203" s="94" t="s">
        <v>400</v>
      </c>
      <c r="D203" s="94">
        <v>1</v>
      </c>
      <c r="E203" s="95">
        <v>0</v>
      </c>
      <c r="F203" s="165">
        <f>VLOOKUP($B203,dbsaa1!$A$2:$AA$675,5,FALSE)</f>
        <v>8194090</v>
      </c>
      <c r="G203" s="165">
        <f>VLOOKUP($B203,dcsaa1!$A$2:$AA$675,5,FALSE)</f>
        <v>8194090</v>
      </c>
      <c r="H203" s="166">
        <f t="shared" si="41"/>
        <v>0</v>
      </c>
      <c r="I203" s="98" t="str">
        <f t="shared" si="39"/>
        <v>NO CHANGE IN FA</v>
      </c>
      <c r="J203" s="88"/>
      <c r="K203" s="93" t="s">
        <v>399</v>
      </c>
      <c r="L203" s="94" t="s">
        <v>400</v>
      </c>
      <c r="M203" s="94">
        <v>1</v>
      </c>
      <c r="N203" s="95">
        <v>0</v>
      </c>
      <c r="O203" s="96">
        <f>VLOOKUP($K203,dbsad1!$A$2:$AE$677,13,FALSE)</f>
        <v>993</v>
      </c>
      <c r="P203" s="96">
        <f>VLOOKUP($K203,dcsad1!$A$2:$AE$677,13,FALSE)</f>
        <v>991</v>
      </c>
      <c r="Q203" s="97">
        <f t="shared" si="42"/>
        <v>-2</v>
      </c>
      <c r="R203" s="98" t="str">
        <f t="shared" si="43"/>
        <v>SEL. TAFPU DECREASE</v>
      </c>
      <c r="S203" s="88"/>
      <c r="T203" s="93" t="s">
        <v>399</v>
      </c>
      <c r="U203" s="94" t="s">
        <v>400</v>
      </c>
      <c r="V203" s="94">
        <v>1</v>
      </c>
      <c r="W203" s="95">
        <v>0</v>
      </c>
      <c r="X203" s="99">
        <f>VLOOKUP($T203,dbsad1!$A$2:$AE$677,22,FALSE)</f>
        <v>7725.96</v>
      </c>
      <c r="Y203" s="99">
        <f>VLOOKUP($T203,dcsad1!$A$2:$AE$677,22,FALSE)</f>
        <v>7736.27</v>
      </c>
      <c r="Z203" s="100">
        <f t="shared" si="44"/>
        <v>10.3100000000004</v>
      </c>
      <c r="AA203" s="98" t="str">
        <f t="shared" si="45"/>
        <v>SEL. FA/PUPIL INCREASE</v>
      </c>
      <c r="AB203" s="88"/>
      <c r="AC203" s="93" t="s">
        <v>399</v>
      </c>
      <c r="AD203" s="94" t="s">
        <v>400</v>
      </c>
      <c r="AE203" s="94">
        <v>1</v>
      </c>
      <c r="AF203" s="95">
        <v>0</v>
      </c>
      <c r="AG203" s="165">
        <f>VLOOKUP($AC203,dbsad1!$A$2:$AE$677,24,FALSE)</f>
        <v>8033422</v>
      </c>
      <c r="AH203" s="165">
        <f>VLOOKUP($AC203,dcsad1!$A$2:$AE$677,24,FALSE)</f>
        <v>8033422</v>
      </c>
      <c r="AI203" s="166">
        <f t="shared" si="46"/>
        <v>0</v>
      </c>
      <c r="AJ203" s="98" t="str">
        <f t="shared" si="40"/>
        <v>NO CHANGE IN FAB</v>
      </c>
      <c r="AK203" s="88"/>
      <c r="AL203" s="93" t="s">
        <v>399</v>
      </c>
      <c r="AM203" s="94" t="s">
        <v>400</v>
      </c>
      <c r="AN203" s="94">
        <v>1</v>
      </c>
      <c r="AO203" s="95">
        <v>0</v>
      </c>
      <c r="AP203" s="175">
        <f>VLOOKUP($AL203,dbsaa1!$A$2:$AE$677,5,FALSE)</f>
        <v>8194090</v>
      </c>
      <c r="AQ203" s="176">
        <f>VLOOKUP($AL203,dbsad1!$A$2:$AE$677,23,FALSE)</f>
        <v>7671879</v>
      </c>
      <c r="AR203" s="101" t="str">
        <f t="shared" si="47"/>
        <v>HOLD HARMLESS</v>
      </c>
      <c r="AS203" s="175">
        <f>VLOOKUP($AL203,dcsaa1!$A$2:$AE$677,5,FALSE)</f>
        <v>8194090</v>
      </c>
      <c r="AT203" s="176">
        <f>VLOOKUP($AL203,dcsad1!$A$2:$AE$677,23,FALSE)</f>
        <v>7666644</v>
      </c>
      <c r="AU203" s="101" t="str">
        <f t="shared" si="48"/>
        <v>HOLD HARMLESS</v>
      </c>
      <c r="AV203" s="102" t="b">
        <f t="shared" si="49"/>
        <v>1</v>
      </c>
      <c r="AW203" s="176">
        <f t="shared" si="50"/>
        <v>0</v>
      </c>
      <c r="AX203" s="184">
        <f t="shared" si="51"/>
        <v>0</v>
      </c>
      <c r="AY203" s="29"/>
    </row>
    <row r="204" spans="1:51" x14ac:dyDescent="0.25">
      <c r="A204" s="29"/>
      <c r="B204" s="93" t="s">
        <v>401</v>
      </c>
      <c r="C204" s="94" t="s">
        <v>402</v>
      </c>
      <c r="D204" s="94">
        <v>1</v>
      </c>
      <c r="E204" s="95">
        <v>0</v>
      </c>
      <c r="F204" s="165">
        <f>VLOOKUP($B204,dbsaa1!$A$2:$AA$675,5,FALSE)</f>
        <v>16009226</v>
      </c>
      <c r="G204" s="165">
        <f>VLOOKUP($B204,dcsaa1!$A$2:$AA$675,5,FALSE)</f>
        <v>15985473</v>
      </c>
      <c r="H204" s="166">
        <f t="shared" si="41"/>
        <v>-23753</v>
      </c>
      <c r="I204" s="98" t="str">
        <f t="shared" si="39"/>
        <v>FA DECREASE</v>
      </c>
      <c r="J204" s="88"/>
      <c r="K204" s="93" t="s">
        <v>401</v>
      </c>
      <c r="L204" s="94" t="s">
        <v>402</v>
      </c>
      <c r="M204" s="94">
        <v>1</v>
      </c>
      <c r="N204" s="95">
        <v>0</v>
      </c>
      <c r="O204" s="96">
        <f>VLOOKUP($K204,dbsad1!$A$2:$AE$677,13,FALSE)</f>
        <v>1348</v>
      </c>
      <c r="P204" s="96">
        <f>VLOOKUP($K204,dcsad1!$A$2:$AE$677,13,FALSE)</f>
        <v>1346</v>
      </c>
      <c r="Q204" s="97">
        <f t="shared" si="42"/>
        <v>-2</v>
      </c>
      <c r="R204" s="98" t="str">
        <f t="shared" si="43"/>
        <v>SEL. TAFPU DECREASE</v>
      </c>
      <c r="S204" s="88"/>
      <c r="T204" s="93" t="s">
        <v>401</v>
      </c>
      <c r="U204" s="94" t="s">
        <v>402</v>
      </c>
      <c r="V204" s="94">
        <v>1</v>
      </c>
      <c r="W204" s="95">
        <v>0</v>
      </c>
      <c r="X204" s="99">
        <f>VLOOKUP($T204,dbsad1!$A$2:$AE$677,22,FALSE)</f>
        <v>11876.28</v>
      </c>
      <c r="Y204" s="99">
        <f>VLOOKUP($T204,dcsad1!$A$2:$AE$677,22,FALSE)</f>
        <v>11876.28</v>
      </c>
      <c r="Z204" s="100">
        <f t="shared" si="44"/>
        <v>0</v>
      </c>
      <c r="AA204" s="98" t="str">
        <f t="shared" si="45"/>
        <v>NO CHANGE IN SEL. FA/PUPIL</v>
      </c>
      <c r="AB204" s="88"/>
      <c r="AC204" s="93" t="s">
        <v>401</v>
      </c>
      <c r="AD204" s="94" t="s">
        <v>402</v>
      </c>
      <c r="AE204" s="94">
        <v>1</v>
      </c>
      <c r="AF204" s="95">
        <v>0</v>
      </c>
      <c r="AG204" s="165">
        <f>VLOOKUP($AC204,dbsad1!$A$2:$AE$677,24,FALSE)</f>
        <v>14600563</v>
      </c>
      <c r="AH204" s="165">
        <f>VLOOKUP($AC204,dcsad1!$A$2:$AE$677,24,FALSE)</f>
        <v>14600563</v>
      </c>
      <c r="AI204" s="166">
        <f t="shared" si="46"/>
        <v>0</v>
      </c>
      <c r="AJ204" s="98" t="str">
        <f t="shared" si="40"/>
        <v>NO CHANGE IN FAB</v>
      </c>
      <c r="AK204" s="88"/>
      <c r="AL204" s="93" t="s">
        <v>401</v>
      </c>
      <c r="AM204" s="94" t="s">
        <v>402</v>
      </c>
      <c r="AN204" s="94">
        <v>1</v>
      </c>
      <c r="AO204" s="95">
        <v>0</v>
      </c>
      <c r="AP204" s="175">
        <f>VLOOKUP($AL204,dbsaa1!$A$2:$AE$677,5,FALSE)</f>
        <v>16009226</v>
      </c>
      <c r="AQ204" s="176">
        <f>VLOOKUP($AL204,dbsad1!$A$2:$AE$677,23,FALSE)</f>
        <v>16009226</v>
      </c>
      <c r="AR204" s="101" t="str">
        <f t="shared" si="47"/>
        <v>ON FORMULA</v>
      </c>
      <c r="AS204" s="175">
        <f>VLOOKUP($AL204,dcsaa1!$A$2:$AE$677,5,FALSE)</f>
        <v>15985473</v>
      </c>
      <c r="AT204" s="176">
        <f>VLOOKUP($AL204,dcsad1!$A$2:$AE$677,23,FALSE)</f>
        <v>15985473</v>
      </c>
      <c r="AU204" s="101" t="str">
        <f t="shared" si="48"/>
        <v>ON FORMULA</v>
      </c>
      <c r="AV204" s="102" t="b">
        <f t="shared" si="49"/>
        <v>1</v>
      </c>
      <c r="AW204" s="176">
        <f t="shared" si="50"/>
        <v>-23753</v>
      </c>
      <c r="AX204" s="184">
        <f t="shared" si="51"/>
        <v>0</v>
      </c>
      <c r="AY204" s="29"/>
    </row>
    <row r="205" spans="1:51" x14ac:dyDescent="0.25">
      <c r="A205" s="29"/>
      <c r="B205" s="93" t="s">
        <v>403</v>
      </c>
      <c r="C205" s="94" t="s">
        <v>404</v>
      </c>
      <c r="D205" s="94">
        <v>1</v>
      </c>
      <c r="E205" s="95">
        <v>0</v>
      </c>
      <c r="F205" s="165">
        <f>VLOOKUP($B205,dbsaa1!$A$2:$AA$675,5,FALSE)</f>
        <v>15456168</v>
      </c>
      <c r="G205" s="165">
        <f>VLOOKUP($B205,dcsaa1!$A$2:$AA$675,5,FALSE)</f>
        <v>15514824</v>
      </c>
      <c r="H205" s="166">
        <f t="shared" si="41"/>
        <v>58656</v>
      </c>
      <c r="I205" s="98" t="str">
        <f t="shared" si="39"/>
        <v>FA INCREASE</v>
      </c>
      <c r="J205" s="88"/>
      <c r="K205" s="93" t="s">
        <v>403</v>
      </c>
      <c r="L205" s="94" t="s">
        <v>404</v>
      </c>
      <c r="M205" s="94">
        <v>1</v>
      </c>
      <c r="N205" s="95">
        <v>0</v>
      </c>
      <c r="O205" s="96">
        <f>VLOOKUP($K205,dbsad1!$A$2:$AE$677,13,FALSE)</f>
        <v>1300</v>
      </c>
      <c r="P205" s="96">
        <f>VLOOKUP($K205,dcsad1!$A$2:$AE$677,13,FALSE)</f>
        <v>1300</v>
      </c>
      <c r="Q205" s="97">
        <f t="shared" si="42"/>
        <v>0</v>
      </c>
      <c r="R205" s="98" t="str">
        <f t="shared" si="43"/>
        <v>NO CHANGE IN SEL. TAFPU</v>
      </c>
      <c r="S205" s="88"/>
      <c r="T205" s="93" t="s">
        <v>403</v>
      </c>
      <c r="U205" s="94" t="s">
        <v>404</v>
      </c>
      <c r="V205" s="94">
        <v>1</v>
      </c>
      <c r="W205" s="95">
        <v>0</v>
      </c>
      <c r="X205" s="99">
        <f>VLOOKUP($T205,dbsad1!$A$2:$AE$677,22,FALSE)</f>
        <v>11889.36</v>
      </c>
      <c r="Y205" s="99">
        <f>VLOOKUP($T205,dcsad1!$A$2:$AE$677,22,FALSE)</f>
        <v>11934.48</v>
      </c>
      <c r="Z205" s="100">
        <f t="shared" si="44"/>
        <v>45.119999999998981</v>
      </c>
      <c r="AA205" s="98" t="str">
        <f t="shared" si="45"/>
        <v>SEL. FA/PUPIL INCREASE</v>
      </c>
      <c r="AB205" s="88"/>
      <c r="AC205" s="93" t="s">
        <v>403</v>
      </c>
      <c r="AD205" s="94" t="s">
        <v>404</v>
      </c>
      <c r="AE205" s="94">
        <v>1</v>
      </c>
      <c r="AF205" s="95">
        <v>0</v>
      </c>
      <c r="AG205" s="165">
        <f>VLOOKUP($AC205,dbsad1!$A$2:$AE$677,24,FALSE)</f>
        <v>14866154</v>
      </c>
      <c r="AH205" s="165">
        <f>VLOOKUP($AC205,dcsad1!$A$2:$AE$677,24,FALSE)</f>
        <v>14923291</v>
      </c>
      <c r="AI205" s="166">
        <f t="shared" si="46"/>
        <v>57137</v>
      </c>
      <c r="AJ205" s="98" t="str">
        <f t="shared" si="40"/>
        <v>FAB INCREASE</v>
      </c>
      <c r="AK205" s="88"/>
      <c r="AL205" s="93" t="s">
        <v>403</v>
      </c>
      <c r="AM205" s="94" t="s">
        <v>404</v>
      </c>
      <c r="AN205" s="94">
        <v>1</v>
      </c>
      <c r="AO205" s="95">
        <v>0</v>
      </c>
      <c r="AP205" s="175">
        <f>VLOOKUP($AL205,dbsaa1!$A$2:$AE$677,5,FALSE)</f>
        <v>15456168</v>
      </c>
      <c r="AQ205" s="176">
        <f>VLOOKUP($AL205,dbsad1!$A$2:$AE$677,23,FALSE)</f>
        <v>15456168</v>
      </c>
      <c r="AR205" s="101" t="str">
        <f t="shared" si="47"/>
        <v>ON FORMULA</v>
      </c>
      <c r="AS205" s="175">
        <f>VLOOKUP($AL205,dcsaa1!$A$2:$AE$677,5,FALSE)</f>
        <v>15514824</v>
      </c>
      <c r="AT205" s="176">
        <f>VLOOKUP($AL205,dcsad1!$A$2:$AE$677,23,FALSE)</f>
        <v>15514824</v>
      </c>
      <c r="AU205" s="101" t="str">
        <f t="shared" si="48"/>
        <v>ON FORMULA</v>
      </c>
      <c r="AV205" s="102" t="b">
        <f t="shared" si="49"/>
        <v>1</v>
      </c>
      <c r="AW205" s="176">
        <f t="shared" si="50"/>
        <v>58656</v>
      </c>
      <c r="AX205" s="184">
        <f t="shared" si="51"/>
        <v>0</v>
      </c>
      <c r="AY205" s="29"/>
    </row>
    <row r="206" spans="1:51" ht="25" x14ac:dyDescent="0.25">
      <c r="A206" s="29"/>
      <c r="B206" s="93" t="s">
        <v>405</v>
      </c>
      <c r="C206" s="94" t="s">
        <v>406</v>
      </c>
      <c r="D206" s="94">
        <v>1</v>
      </c>
      <c r="E206" s="95">
        <v>0</v>
      </c>
      <c r="F206" s="165">
        <f>VLOOKUP($B206,dbsaa1!$A$2:$AA$675,5,FALSE)</f>
        <v>12858108</v>
      </c>
      <c r="G206" s="165">
        <f>VLOOKUP($B206,dcsaa1!$A$2:$AA$675,5,FALSE)</f>
        <v>12858108</v>
      </c>
      <c r="H206" s="166">
        <f t="shared" si="41"/>
        <v>0</v>
      </c>
      <c r="I206" s="98" t="str">
        <f t="shared" si="39"/>
        <v>NO CHANGE IN FA</v>
      </c>
      <c r="J206" s="88"/>
      <c r="K206" s="93" t="s">
        <v>405</v>
      </c>
      <c r="L206" s="94" t="s">
        <v>406</v>
      </c>
      <c r="M206" s="94">
        <v>1</v>
      </c>
      <c r="N206" s="95">
        <v>0</v>
      </c>
      <c r="O206" s="96">
        <f>VLOOKUP($K206,dbsad1!$A$2:$AE$677,13,FALSE)</f>
        <v>940</v>
      </c>
      <c r="P206" s="96">
        <f>VLOOKUP($K206,dcsad1!$A$2:$AE$677,13,FALSE)</f>
        <v>940</v>
      </c>
      <c r="Q206" s="97">
        <f t="shared" si="42"/>
        <v>0</v>
      </c>
      <c r="R206" s="98" t="str">
        <f t="shared" si="43"/>
        <v>NO CHANGE IN SEL. TAFPU</v>
      </c>
      <c r="S206" s="88"/>
      <c r="T206" s="93" t="s">
        <v>405</v>
      </c>
      <c r="U206" s="94" t="s">
        <v>406</v>
      </c>
      <c r="V206" s="94">
        <v>1</v>
      </c>
      <c r="W206" s="95">
        <v>0</v>
      </c>
      <c r="X206" s="99">
        <f>VLOOKUP($T206,dbsad1!$A$2:$AE$677,22,FALSE)</f>
        <v>13598.66</v>
      </c>
      <c r="Y206" s="99">
        <f>VLOOKUP($T206,dcsad1!$A$2:$AE$677,22,FALSE)</f>
        <v>13598.66</v>
      </c>
      <c r="Z206" s="100">
        <f t="shared" si="44"/>
        <v>0</v>
      </c>
      <c r="AA206" s="98" t="str">
        <f t="shared" si="45"/>
        <v>NO CHANGE IN SEL. FA/PUPIL</v>
      </c>
      <c r="AB206" s="88"/>
      <c r="AC206" s="93" t="s">
        <v>405</v>
      </c>
      <c r="AD206" s="94" t="s">
        <v>406</v>
      </c>
      <c r="AE206" s="94">
        <v>1</v>
      </c>
      <c r="AF206" s="95">
        <v>0</v>
      </c>
      <c r="AG206" s="165">
        <f>VLOOKUP($AC206,dbsad1!$A$2:$AE$677,24,FALSE)</f>
        <v>12605989</v>
      </c>
      <c r="AH206" s="165">
        <f>VLOOKUP($AC206,dcsad1!$A$2:$AE$677,24,FALSE)</f>
        <v>12605989</v>
      </c>
      <c r="AI206" s="166">
        <f t="shared" si="46"/>
        <v>0</v>
      </c>
      <c r="AJ206" s="98" t="str">
        <f t="shared" si="40"/>
        <v>NO CHANGE IN FAB</v>
      </c>
      <c r="AK206" s="88"/>
      <c r="AL206" s="93" t="s">
        <v>405</v>
      </c>
      <c r="AM206" s="94" t="s">
        <v>406</v>
      </c>
      <c r="AN206" s="94">
        <v>1</v>
      </c>
      <c r="AO206" s="95">
        <v>0</v>
      </c>
      <c r="AP206" s="175">
        <f>VLOOKUP($AL206,dbsaa1!$A$2:$AE$677,5,FALSE)</f>
        <v>12858108</v>
      </c>
      <c r="AQ206" s="176">
        <f>VLOOKUP($AL206,dbsad1!$A$2:$AE$677,23,FALSE)</f>
        <v>12782741</v>
      </c>
      <c r="AR206" s="101" t="str">
        <f t="shared" si="47"/>
        <v>HOLD HARMLESS</v>
      </c>
      <c r="AS206" s="175">
        <f>VLOOKUP($AL206,dcsaa1!$A$2:$AE$677,5,FALSE)</f>
        <v>12858108</v>
      </c>
      <c r="AT206" s="176">
        <f>VLOOKUP($AL206,dcsad1!$A$2:$AE$677,23,FALSE)</f>
        <v>12782741</v>
      </c>
      <c r="AU206" s="101" t="str">
        <f t="shared" si="48"/>
        <v>HOLD HARMLESS</v>
      </c>
      <c r="AV206" s="102" t="b">
        <f t="shared" si="49"/>
        <v>1</v>
      </c>
      <c r="AW206" s="176">
        <f t="shared" si="50"/>
        <v>0</v>
      </c>
      <c r="AX206" s="184">
        <f t="shared" si="51"/>
        <v>0</v>
      </c>
      <c r="AY206" s="29"/>
    </row>
    <row r="207" spans="1:51" ht="25" x14ac:dyDescent="0.25">
      <c r="A207" s="29"/>
      <c r="B207" s="93" t="s">
        <v>407</v>
      </c>
      <c r="C207" s="94" t="s">
        <v>408</v>
      </c>
      <c r="D207" s="94">
        <v>1</v>
      </c>
      <c r="E207" s="95">
        <v>0</v>
      </c>
      <c r="F207" s="165">
        <f>VLOOKUP($B207,dbsaa1!$A$2:$AA$675,5,FALSE)</f>
        <v>5473455</v>
      </c>
      <c r="G207" s="165">
        <f>VLOOKUP($B207,dcsaa1!$A$2:$AA$675,5,FALSE)</f>
        <v>5473455</v>
      </c>
      <c r="H207" s="166">
        <f t="shared" si="41"/>
        <v>0</v>
      </c>
      <c r="I207" s="98" t="str">
        <f t="shared" si="39"/>
        <v>NO CHANGE IN FA</v>
      </c>
      <c r="J207" s="88"/>
      <c r="K207" s="93" t="s">
        <v>407</v>
      </c>
      <c r="L207" s="94" t="s">
        <v>408</v>
      </c>
      <c r="M207" s="94">
        <v>1</v>
      </c>
      <c r="N207" s="95">
        <v>0</v>
      </c>
      <c r="O207" s="96">
        <f>VLOOKUP($K207,dbsad1!$A$2:$AE$677,13,FALSE)</f>
        <v>590</v>
      </c>
      <c r="P207" s="96">
        <f>VLOOKUP($K207,dcsad1!$A$2:$AE$677,13,FALSE)</f>
        <v>590</v>
      </c>
      <c r="Q207" s="97">
        <f t="shared" si="42"/>
        <v>0</v>
      </c>
      <c r="R207" s="98" t="str">
        <f t="shared" si="43"/>
        <v>NO CHANGE IN SEL. TAFPU</v>
      </c>
      <c r="S207" s="88"/>
      <c r="T207" s="93" t="s">
        <v>407</v>
      </c>
      <c r="U207" s="94" t="s">
        <v>408</v>
      </c>
      <c r="V207" s="94">
        <v>1</v>
      </c>
      <c r="W207" s="95">
        <v>0</v>
      </c>
      <c r="X207" s="99">
        <f>VLOOKUP($T207,dbsad1!$A$2:$AE$677,22,FALSE)</f>
        <v>8110.37</v>
      </c>
      <c r="Y207" s="99">
        <f>VLOOKUP($T207,dcsad1!$A$2:$AE$677,22,FALSE)</f>
        <v>8114.61</v>
      </c>
      <c r="Z207" s="100">
        <f t="shared" si="44"/>
        <v>4.2399999999997817</v>
      </c>
      <c r="AA207" s="98" t="str">
        <f t="shared" si="45"/>
        <v>SEL. FA/PUPIL INCREASE</v>
      </c>
      <c r="AB207" s="88"/>
      <c r="AC207" s="93" t="s">
        <v>407</v>
      </c>
      <c r="AD207" s="94" t="s">
        <v>408</v>
      </c>
      <c r="AE207" s="94">
        <v>1</v>
      </c>
      <c r="AF207" s="95">
        <v>0</v>
      </c>
      <c r="AG207" s="165">
        <f>VLOOKUP($AC207,dbsad1!$A$2:$AE$677,24,FALSE)</f>
        <v>5366133</v>
      </c>
      <c r="AH207" s="165">
        <f>VLOOKUP($AC207,dcsad1!$A$2:$AE$677,24,FALSE)</f>
        <v>5366133</v>
      </c>
      <c r="AI207" s="166">
        <f t="shared" si="46"/>
        <v>0</v>
      </c>
      <c r="AJ207" s="98" t="str">
        <f t="shared" si="40"/>
        <v>NO CHANGE IN FAB</v>
      </c>
      <c r="AK207" s="88"/>
      <c r="AL207" s="93" t="s">
        <v>407</v>
      </c>
      <c r="AM207" s="94" t="s">
        <v>408</v>
      </c>
      <c r="AN207" s="94">
        <v>1</v>
      </c>
      <c r="AO207" s="95">
        <v>0</v>
      </c>
      <c r="AP207" s="175">
        <f>VLOOKUP($AL207,dbsaa1!$A$2:$AE$677,5,FALSE)</f>
        <v>5473455</v>
      </c>
      <c r="AQ207" s="176">
        <f>VLOOKUP($AL207,dbsad1!$A$2:$AE$677,23,FALSE)</f>
        <v>4785119</v>
      </c>
      <c r="AR207" s="101" t="str">
        <f t="shared" si="47"/>
        <v>HOLD HARMLESS</v>
      </c>
      <c r="AS207" s="175">
        <f>VLOOKUP($AL207,dcsaa1!$A$2:$AE$677,5,FALSE)</f>
        <v>5473455</v>
      </c>
      <c r="AT207" s="176">
        <f>VLOOKUP($AL207,dcsad1!$A$2:$AE$677,23,FALSE)</f>
        <v>4787620</v>
      </c>
      <c r="AU207" s="101" t="str">
        <f t="shared" si="48"/>
        <v>HOLD HARMLESS</v>
      </c>
      <c r="AV207" s="102" t="b">
        <f t="shared" si="49"/>
        <v>1</v>
      </c>
      <c r="AW207" s="176">
        <f t="shared" si="50"/>
        <v>0</v>
      </c>
      <c r="AX207" s="184">
        <f t="shared" si="51"/>
        <v>0</v>
      </c>
      <c r="AY207" s="29"/>
    </row>
    <row r="208" spans="1:51" ht="25" x14ac:dyDescent="0.25">
      <c r="A208" s="29"/>
      <c r="B208" s="93" t="s">
        <v>409</v>
      </c>
      <c r="C208" s="94" t="s">
        <v>410</v>
      </c>
      <c r="D208" s="94">
        <v>1</v>
      </c>
      <c r="E208" s="95">
        <v>0</v>
      </c>
      <c r="F208" s="165">
        <f>VLOOKUP($B208,dbsaa1!$A$2:$AA$675,5,FALSE)</f>
        <v>2753171</v>
      </c>
      <c r="G208" s="165">
        <f>VLOOKUP($B208,dcsaa1!$A$2:$AA$675,5,FALSE)</f>
        <v>2753171</v>
      </c>
      <c r="H208" s="166">
        <f t="shared" si="41"/>
        <v>0</v>
      </c>
      <c r="I208" s="98" t="str">
        <f t="shared" si="39"/>
        <v>NO CHANGE IN FA</v>
      </c>
      <c r="J208" s="88"/>
      <c r="K208" s="93" t="s">
        <v>409</v>
      </c>
      <c r="L208" s="94" t="s">
        <v>410</v>
      </c>
      <c r="M208" s="94">
        <v>1</v>
      </c>
      <c r="N208" s="95">
        <v>0</v>
      </c>
      <c r="O208" s="96">
        <f>VLOOKUP($K208,dbsad1!$A$2:$AE$677,13,FALSE)</f>
        <v>177</v>
      </c>
      <c r="P208" s="96">
        <f>VLOOKUP($K208,dcsad1!$A$2:$AE$677,13,FALSE)</f>
        <v>177</v>
      </c>
      <c r="Q208" s="97">
        <f t="shared" si="42"/>
        <v>0</v>
      </c>
      <c r="R208" s="98" t="str">
        <f t="shared" si="43"/>
        <v>NO CHANGE IN SEL. TAFPU</v>
      </c>
      <c r="S208" s="88"/>
      <c r="T208" s="93" t="s">
        <v>409</v>
      </c>
      <c r="U208" s="94" t="s">
        <v>410</v>
      </c>
      <c r="V208" s="94">
        <v>1</v>
      </c>
      <c r="W208" s="95">
        <v>0</v>
      </c>
      <c r="X208" s="99">
        <f>VLOOKUP($T208,dbsad1!$A$2:$AE$677,22,FALSE)</f>
        <v>9859.8700000000008</v>
      </c>
      <c r="Y208" s="99">
        <f>VLOOKUP($T208,dcsad1!$A$2:$AE$677,22,FALSE)</f>
        <v>9859.8700000000008</v>
      </c>
      <c r="Z208" s="100">
        <f t="shared" si="44"/>
        <v>0</v>
      </c>
      <c r="AA208" s="98" t="str">
        <f t="shared" si="45"/>
        <v>NO CHANGE IN SEL. FA/PUPIL</v>
      </c>
      <c r="AB208" s="88"/>
      <c r="AC208" s="93" t="s">
        <v>409</v>
      </c>
      <c r="AD208" s="94" t="s">
        <v>410</v>
      </c>
      <c r="AE208" s="94">
        <v>1</v>
      </c>
      <c r="AF208" s="95">
        <v>0</v>
      </c>
      <c r="AG208" s="165">
        <f>VLOOKUP($AC208,dbsad1!$A$2:$AE$677,24,FALSE)</f>
        <v>2699188</v>
      </c>
      <c r="AH208" s="165">
        <f>VLOOKUP($AC208,dcsad1!$A$2:$AE$677,24,FALSE)</f>
        <v>2699188</v>
      </c>
      <c r="AI208" s="166">
        <f t="shared" si="46"/>
        <v>0</v>
      </c>
      <c r="AJ208" s="98" t="str">
        <f t="shared" si="40"/>
        <v>NO CHANGE IN FAB</v>
      </c>
      <c r="AK208" s="88"/>
      <c r="AL208" s="93" t="s">
        <v>409</v>
      </c>
      <c r="AM208" s="94" t="s">
        <v>410</v>
      </c>
      <c r="AN208" s="94">
        <v>1</v>
      </c>
      <c r="AO208" s="95">
        <v>0</v>
      </c>
      <c r="AP208" s="175">
        <f>VLOOKUP($AL208,dbsaa1!$A$2:$AE$677,5,FALSE)</f>
        <v>2753171</v>
      </c>
      <c r="AQ208" s="176">
        <f>VLOOKUP($AL208,dbsad1!$A$2:$AE$677,23,FALSE)</f>
        <v>1745197</v>
      </c>
      <c r="AR208" s="101" t="str">
        <f t="shared" si="47"/>
        <v>HOLD HARMLESS</v>
      </c>
      <c r="AS208" s="175">
        <f>VLOOKUP($AL208,dcsaa1!$A$2:$AE$677,5,FALSE)</f>
        <v>2753171</v>
      </c>
      <c r="AT208" s="176">
        <f>VLOOKUP($AL208,dcsad1!$A$2:$AE$677,23,FALSE)</f>
        <v>1745197</v>
      </c>
      <c r="AU208" s="101" t="str">
        <f t="shared" si="48"/>
        <v>HOLD HARMLESS</v>
      </c>
      <c r="AV208" s="102" t="b">
        <f t="shared" si="49"/>
        <v>1</v>
      </c>
      <c r="AW208" s="176">
        <f t="shared" si="50"/>
        <v>0</v>
      </c>
      <c r="AX208" s="184">
        <f t="shared" si="51"/>
        <v>0</v>
      </c>
      <c r="AY208" s="29"/>
    </row>
    <row r="209" spans="1:51" ht="25" x14ac:dyDescent="0.25">
      <c r="A209" s="29"/>
      <c r="B209" s="93" t="s">
        <v>411</v>
      </c>
      <c r="C209" s="94" t="s">
        <v>412</v>
      </c>
      <c r="D209" s="94">
        <v>1</v>
      </c>
      <c r="E209" s="95">
        <v>0</v>
      </c>
      <c r="F209" s="165">
        <f>VLOOKUP($B209,dbsaa1!$A$2:$AA$675,5,FALSE)</f>
        <v>675790</v>
      </c>
      <c r="G209" s="165">
        <f>VLOOKUP($B209,dcsaa1!$A$2:$AA$675,5,FALSE)</f>
        <v>675790</v>
      </c>
      <c r="H209" s="166">
        <f t="shared" si="41"/>
        <v>0</v>
      </c>
      <c r="I209" s="98" t="str">
        <f t="shared" si="39"/>
        <v>NO CHANGE IN FA</v>
      </c>
      <c r="J209" s="88"/>
      <c r="K209" s="93" t="s">
        <v>411</v>
      </c>
      <c r="L209" s="94" t="s">
        <v>412</v>
      </c>
      <c r="M209" s="94">
        <v>1</v>
      </c>
      <c r="N209" s="95">
        <v>0</v>
      </c>
      <c r="O209" s="96">
        <f>VLOOKUP($K209,dbsad1!$A$2:$AE$677,13,FALSE)</f>
        <v>263</v>
      </c>
      <c r="P209" s="96">
        <f>VLOOKUP($K209,dcsad1!$A$2:$AE$677,13,FALSE)</f>
        <v>263</v>
      </c>
      <c r="Q209" s="97">
        <f t="shared" si="42"/>
        <v>0</v>
      </c>
      <c r="R209" s="98" t="str">
        <f t="shared" si="43"/>
        <v>NO CHANGE IN SEL. TAFPU</v>
      </c>
      <c r="S209" s="88"/>
      <c r="T209" s="93" t="s">
        <v>411</v>
      </c>
      <c r="U209" s="94" t="s">
        <v>412</v>
      </c>
      <c r="V209" s="94">
        <v>1</v>
      </c>
      <c r="W209" s="95">
        <v>0</v>
      </c>
      <c r="X209" s="99">
        <f>VLOOKUP($T209,dbsad1!$A$2:$AE$677,22,FALSE)</f>
        <v>500</v>
      </c>
      <c r="Y209" s="99">
        <f>VLOOKUP($T209,dcsad1!$A$2:$AE$677,22,FALSE)</f>
        <v>500</v>
      </c>
      <c r="Z209" s="100">
        <f t="shared" si="44"/>
        <v>0</v>
      </c>
      <c r="AA209" s="98" t="str">
        <f t="shared" si="45"/>
        <v>NO CHANGE IN SEL. FA/PUPIL</v>
      </c>
      <c r="AB209" s="88"/>
      <c r="AC209" s="93" t="s">
        <v>411</v>
      </c>
      <c r="AD209" s="94" t="s">
        <v>412</v>
      </c>
      <c r="AE209" s="94">
        <v>1</v>
      </c>
      <c r="AF209" s="95">
        <v>0</v>
      </c>
      <c r="AG209" s="165">
        <f>VLOOKUP($AC209,dbsad1!$A$2:$AE$677,24,FALSE)</f>
        <v>662540</v>
      </c>
      <c r="AH209" s="165">
        <f>VLOOKUP($AC209,dcsad1!$A$2:$AE$677,24,FALSE)</f>
        <v>662540</v>
      </c>
      <c r="AI209" s="166">
        <f t="shared" si="46"/>
        <v>0</v>
      </c>
      <c r="AJ209" s="98" t="str">
        <f t="shared" si="40"/>
        <v>NO CHANGE IN FAB</v>
      </c>
      <c r="AK209" s="88"/>
      <c r="AL209" s="93" t="s">
        <v>411</v>
      </c>
      <c r="AM209" s="94" t="s">
        <v>412</v>
      </c>
      <c r="AN209" s="94">
        <v>1</v>
      </c>
      <c r="AO209" s="95">
        <v>0</v>
      </c>
      <c r="AP209" s="175">
        <f>VLOOKUP($AL209,dbsaa1!$A$2:$AE$677,5,FALSE)</f>
        <v>675790</v>
      </c>
      <c r="AQ209" s="176">
        <f>VLOOKUP($AL209,dbsad1!$A$2:$AE$677,23,FALSE)</f>
        <v>131500</v>
      </c>
      <c r="AR209" s="101" t="str">
        <f t="shared" si="47"/>
        <v>HOLD HARMLESS</v>
      </c>
      <c r="AS209" s="175">
        <f>VLOOKUP($AL209,dcsaa1!$A$2:$AE$677,5,FALSE)</f>
        <v>675790</v>
      </c>
      <c r="AT209" s="176">
        <f>VLOOKUP($AL209,dcsad1!$A$2:$AE$677,23,FALSE)</f>
        <v>131500</v>
      </c>
      <c r="AU209" s="101" t="str">
        <f t="shared" si="48"/>
        <v>HOLD HARMLESS</v>
      </c>
      <c r="AV209" s="102" t="b">
        <f t="shared" si="49"/>
        <v>1</v>
      </c>
      <c r="AW209" s="176">
        <f t="shared" si="50"/>
        <v>0</v>
      </c>
      <c r="AX209" s="184">
        <f t="shared" si="51"/>
        <v>0</v>
      </c>
      <c r="AY209" s="29"/>
    </row>
    <row r="210" spans="1:51" ht="25" x14ac:dyDescent="0.25">
      <c r="A210" s="29"/>
      <c r="B210" s="93" t="s">
        <v>413</v>
      </c>
      <c r="C210" s="94" t="s">
        <v>414</v>
      </c>
      <c r="D210" s="94">
        <v>1</v>
      </c>
      <c r="E210" s="95">
        <v>0</v>
      </c>
      <c r="F210" s="165">
        <f>VLOOKUP($B210,dbsaa1!$A$2:$AA$675,5,FALSE)</f>
        <v>16478741</v>
      </c>
      <c r="G210" s="165">
        <f>VLOOKUP($B210,dcsaa1!$A$2:$AA$675,5,FALSE)</f>
        <v>16478741</v>
      </c>
      <c r="H210" s="166">
        <f t="shared" si="41"/>
        <v>0</v>
      </c>
      <c r="I210" s="98" t="str">
        <f t="shared" si="39"/>
        <v>NO CHANGE IN FA</v>
      </c>
      <c r="J210" s="88"/>
      <c r="K210" s="93" t="s">
        <v>413</v>
      </c>
      <c r="L210" s="94" t="s">
        <v>414</v>
      </c>
      <c r="M210" s="94">
        <v>1</v>
      </c>
      <c r="N210" s="95">
        <v>0</v>
      </c>
      <c r="O210" s="96">
        <f>VLOOKUP($K210,dbsad1!$A$2:$AE$677,13,FALSE)</f>
        <v>1224</v>
      </c>
      <c r="P210" s="96">
        <f>VLOOKUP($K210,dcsad1!$A$2:$AE$677,13,FALSE)</f>
        <v>1225</v>
      </c>
      <c r="Q210" s="97">
        <f t="shared" si="42"/>
        <v>1</v>
      </c>
      <c r="R210" s="98" t="str">
        <f t="shared" si="43"/>
        <v>SEL. TAFPU INCREASE</v>
      </c>
      <c r="S210" s="88"/>
      <c r="T210" s="93" t="s">
        <v>413</v>
      </c>
      <c r="U210" s="94" t="s">
        <v>414</v>
      </c>
      <c r="V210" s="94">
        <v>1</v>
      </c>
      <c r="W210" s="95">
        <v>0</v>
      </c>
      <c r="X210" s="99">
        <f>VLOOKUP($T210,dbsad1!$A$2:$AE$677,22,FALSE)</f>
        <v>12517.2</v>
      </c>
      <c r="Y210" s="99">
        <f>VLOOKUP($T210,dcsad1!$A$2:$AE$677,22,FALSE)</f>
        <v>12517.2</v>
      </c>
      <c r="Z210" s="100">
        <f t="shared" si="44"/>
        <v>0</v>
      </c>
      <c r="AA210" s="98" t="str">
        <f t="shared" si="45"/>
        <v>NO CHANGE IN SEL. FA/PUPIL</v>
      </c>
      <c r="AB210" s="88"/>
      <c r="AC210" s="93" t="s">
        <v>413</v>
      </c>
      <c r="AD210" s="94" t="s">
        <v>414</v>
      </c>
      <c r="AE210" s="94">
        <v>1</v>
      </c>
      <c r="AF210" s="95">
        <v>0</v>
      </c>
      <c r="AG210" s="165">
        <f>VLOOKUP($AC210,dbsad1!$A$2:$AE$677,24,FALSE)</f>
        <v>16155629</v>
      </c>
      <c r="AH210" s="165">
        <f>VLOOKUP($AC210,dcsad1!$A$2:$AE$677,24,FALSE)</f>
        <v>16155629</v>
      </c>
      <c r="AI210" s="166">
        <f t="shared" si="46"/>
        <v>0</v>
      </c>
      <c r="AJ210" s="98" t="str">
        <f t="shared" si="40"/>
        <v>NO CHANGE IN FAB</v>
      </c>
      <c r="AK210" s="88"/>
      <c r="AL210" s="93" t="s">
        <v>413</v>
      </c>
      <c r="AM210" s="94" t="s">
        <v>414</v>
      </c>
      <c r="AN210" s="94">
        <v>1</v>
      </c>
      <c r="AO210" s="95">
        <v>0</v>
      </c>
      <c r="AP210" s="175">
        <f>VLOOKUP($AL210,dbsaa1!$A$2:$AE$677,5,FALSE)</f>
        <v>16478741</v>
      </c>
      <c r="AQ210" s="176">
        <f>VLOOKUP($AL210,dbsad1!$A$2:$AE$677,23,FALSE)</f>
        <v>15321053</v>
      </c>
      <c r="AR210" s="101" t="str">
        <f t="shared" si="47"/>
        <v>HOLD HARMLESS</v>
      </c>
      <c r="AS210" s="175">
        <f>VLOOKUP($AL210,dcsaa1!$A$2:$AE$677,5,FALSE)</f>
        <v>16478741</v>
      </c>
      <c r="AT210" s="176">
        <f>VLOOKUP($AL210,dcsad1!$A$2:$AE$677,23,FALSE)</f>
        <v>15333570</v>
      </c>
      <c r="AU210" s="101" t="str">
        <f t="shared" si="48"/>
        <v>HOLD HARMLESS</v>
      </c>
      <c r="AV210" s="102" t="b">
        <f t="shared" si="49"/>
        <v>1</v>
      </c>
      <c r="AW210" s="176">
        <f t="shared" si="50"/>
        <v>0</v>
      </c>
      <c r="AX210" s="184">
        <f t="shared" si="51"/>
        <v>0</v>
      </c>
      <c r="AY210" s="29"/>
    </row>
    <row r="211" spans="1:51" x14ac:dyDescent="0.25">
      <c r="A211" s="29"/>
      <c r="B211" s="93" t="s">
        <v>415</v>
      </c>
      <c r="C211" s="94" t="s">
        <v>416</v>
      </c>
      <c r="D211" s="94">
        <v>1</v>
      </c>
      <c r="E211" s="95">
        <v>1</v>
      </c>
      <c r="F211" s="165">
        <f>VLOOKUP($B211,dbsaa1!$A$2:$AA$675,5,FALSE)</f>
        <v>30333817</v>
      </c>
      <c r="G211" s="165">
        <f>VLOOKUP($B211,dcsaa1!$A$2:$AA$675,5,FALSE)</f>
        <v>30333817</v>
      </c>
      <c r="H211" s="166">
        <f t="shared" si="41"/>
        <v>0</v>
      </c>
      <c r="I211" s="98" t="str">
        <f t="shared" si="39"/>
        <v>NO CHANGE IN FA</v>
      </c>
      <c r="J211" s="88"/>
      <c r="K211" s="93" t="s">
        <v>415</v>
      </c>
      <c r="L211" s="94" t="s">
        <v>416</v>
      </c>
      <c r="M211" s="94">
        <v>1</v>
      </c>
      <c r="N211" s="95">
        <v>1</v>
      </c>
      <c r="O211" s="96">
        <f>VLOOKUP($K211,dbsad1!$A$2:$AE$677,13,FALSE)</f>
        <v>2587</v>
      </c>
      <c r="P211" s="96">
        <f>VLOOKUP($K211,dcsad1!$A$2:$AE$677,13,FALSE)</f>
        <v>2587</v>
      </c>
      <c r="Q211" s="97">
        <f t="shared" si="42"/>
        <v>0</v>
      </c>
      <c r="R211" s="98" t="str">
        <f t="shared" si="43"/>
        <v>NO CHANGE IN SEL. TAFPU</v>
      </c>
      <c r="S211" s="88"/>
      <c r="T211" s="93" t="s">
        <v>415</v>
      </c>
      <c r="U211" s="94" t="s">
        <v>416</v>
      </c>
      <c r="V211" s="94">
        <v>1</v>
      </c>
      <c r="W211" s="95">
        <v>1</v>
      </c>
      <c r="X211" s="99">
        <f>VLOOKUP($T211,dbsad1!$A$2:$AE$677,22,FALSE)</f>
        <v>11725.48</v>
      </c>
      <c r="Y211" s="99">
        <f>VLOOKUP($T211,dcsad1!$A$2:$AE$677,22,FALSE)</f>
        <v>11725.48</v>
      </c>
      <c r="Z211" s="100">
        <f t="shared" si="44"/>
        <v>0</v>
      </c>
      <c r="AA211" s="98" t="str">
        <f t="shared" si="45"/>
        <v>NO CHANGE IN SEL. FA/PUPIL</v>
      </c>
      <c r="AB211" s="88"/>
      <c r="AC211" s="93" t="s">
        <v>415</v>
      </c>
      <c r="AD211" s="94" t="s">
        <v>416</v>
      </c>
      <c r="AE211" s="94">
        <v>1</v>
      </c>
      <c r="AF211" s="95">
        <v>1</v>
      </c>
      <c r="AG211" s="165">
        <f>VLOOKUP($AC211,dbsad1!$A$2:$AE$677,24,FALSE)</f>
        <v>28769628</v>
      </c>
      <c r="AH211" s="165">
        <f>VLOOKUP($AC211,dcsad1!$A$2:$AE$677,24,FALSE)</f>
        <v>28769628</v>
      </c>
      <c r="AI211" s="166">
        <f t="shared" si="46"/>
        <v>0</v>
      </c>
      <c r="AJ211" s="98" t="str">
        <f t="shared" si="40"/>
        <v>NO CHANGE IN FAB</v>
      </c>
      <c r="AK211" s="88"/>
      <c r="AL211" s="93" t="s">
        <v>415</v>
      </c>
      <c r="AM211" s="94" t="s">
        <v>416</v>
      </c>
      <c r="AN211" s="94">
        <v>1</v>
      </c>
      <c r="AO211" s="95">
        <v>1</v>
      </c>
      <c r="AP211" s="175">
        <f>VLOOKUP($AL211,dbsaa1!$A$2:$AE$677,5,FALSE)</f>
        <v>30333817</v>
      </c>
      <c r="AQ211" s="176">
        <f>VLOOKUP($AL211,dbsad1!$A$2:$AE$677,23,FALSE)</f>
        <v>30333817</v>
      </c>
      <c r="AR211" s="101" t="str">
        <f t="shared" si="47"/>
        <v>ON FORMULA</v>
      </c>
      <c r="AS211" s="175">
        <f>VLOOKUP($AL211,dcsaa1!$A$2:$AE$677,5,FALSE)</f>
        <v>30333817</v>
      </c>
      <c r="AT211" s="176">
        <f>VLOOKUP($AL211,dcsad1!$A$2:$AE$677,23,FALSE)</f>
        <v>30333817</v>
      </c>
      <c r="AU211" s="101" t="str">
        <f t="shared" si="48"/>
        <v>ON FORMULA</v>
      </c>
      <c r="AV211" s="102" t="b">
        <f t="shared" si="49"/>
        <v>1</v>
      </c>
      <c r="AW211" s="176">
        <f t="shared" si="50"/>
        <v>0</v>
      </c>
      <c r="AX211" s="184">
        <f t="shared" si="51"/>
        <v>0</v>
      </c>
      <c r="AY211" s="29"/>
    </row>
    <row r="212" spans="1:51" ht="25" x14ac:dyDescent="0.25">
      <c r="A212" s="29"/>
      <c r="B212" s="93" t="s">
        <v>417</v>
      </c>
      <c r="C212" s="94" t="s">
        <v>418</v>
      </c>
      <c r="D212" s="94">
        <v>1</v>
      </c>
      <c r="E212" s="95">
        <v>0</v>
      </c>
      <c r="F212" s="165">
        <f>VLOOKUP($B212,dbsaa1!$A$2:$AA$675,5,FALSE)</f>
        <v>26133499</v>
      </c>
      <c r="G212" s="165">
        <f>VLOOKUP($B212,dcsaa1!$A$2:$AA$675,5,FALSE)</f>
        <v>26133499</v>
      </c>
      <c r="H212" s="166">
        <f t="shared" si="41"/>
        <v>0</v>
      </c>
      <c r="I212" s="98" t="str">
        <f t="shared" si="39"/>
        <v>NO CHANGE IN FA</v>
      </c>
      <c r="J212" s="88"/>
      <c r="K212" s="93" t="s">
        <v>417</v>
      </c>
      <c r="L212" s="94" t="s">
        <v>418</v>
      </c>
      <c r="M212" s="94">
        <v>1</v>
      </c>
      <c r="N212" s="95">
        <v>0</v>
      </c>
      <c r="O212" s="96">
        <f>VLOOKUP($K212,dbsad1!$A$2:$AE$677,13,FALSE)</f>
        <v>2150</v>
      </c>
      <c r="P212" s="96">
        <f>VLOOKUP($K212,dcsad1!$A$2:$AE$677,13,FALSE)</f>
        <v>2151</v>
      </c>
      <c r="Q212" s="97">
        <f t="shared" si="42"/>
        <v>1</v>
      </c>
      <c r="R212" s="98" t="str">
        <f t="shared" si="43"/>
        <v>SEL. TAFPU INCREASE</v>
      </c>
      <c r="S212" s="88"/>
      <c r="T212" s="93" t="s">
        <v>417</v>
      </c>
      <c r="U212" s="94" t="s">
        <v>418</v>
      </c>
      <c r="V212" s="94">
        <v>1</v>
      </c>
      <c r="W212" s="95">
        <v>0</v>
      </c>
      <c r="X212" s="99">
        <f>VLOOKUP($T212,dbsad1!$A$2:$AE$677,22,FALSE)</f>
        <v>12050.11</v>
      </c>
      <c r="Y212" s="99">
        <f>VLOOKUP($T212,dcsad1!$A$2:$AE$677,22,FALSE)</f>
        <v>12050.11</v>
      </c>
      <c r="Z212" s="100">
        <f t="shared" si="44"/>
        <v>0</v>
      </c>
      <c r="AA212" s="98" t="str">
        <f t="shared" si="45"/>
        <v>NO CHANGE IN SEL. FA/PUPIL</v>
      </c>
      <c r="AB212" s="88"/>
      <c r="AC212" s="93" t="s">
        <v>417</v>
      </c>
      <c r="AD212" s="94" t="s">
        <v>418</v>
      </c>
      <c r="AE212" s="94">
        <v>1</v>
      </c>
      <c r="AF212" s="95">
        <v>0</v>
      </c>
      <c r="AG212" s="165">
        <f>VLOOKUP($AC212,dbsad1!$A$2:$AE$677,24,FALSE)</f>
        <v>25621078</v>
      </c>
      <c r="AH212" s="165">
        <f>VLOOKUP($AC212,dcsad1!$A$2:$AE$677,24,FALSE)</f>
        <v>25621078</v>
      </c>
      <c r="AI212" s="166">
        <f t="shared" si="46"/>
        <v>0</v>
      </c>
      <c r="AJ212" s="98" t="str">
        <f t="shared" si="40"/>
        <v>NO CHANGE IN FAB</v>
      </c>
      <c r="AK212" s="88"/>
      <c r="AL212" s="93" t="s">
        <v>417</v>
      </c>
      <c r="AM212" s="94" t="s">
        <v>418</v>
      </c>
      <c r="AN212" s="94">
        <v>1</v>
      </c>
      <c r="AO212" s="95">
        <v>0</v>
      </c>
      <c r="AP212" s="175">
        <f>VLOOKUP($AL212,dbsaa1!$A$2:$AE$677,5,FALSE)</f>
        <v>26133499</v>
      </c>
      <c r="AQ212" s="176">
        <f>VLOOKUP($AL212,dbsad1!$A$2:$AE$677,23,FALSE)</f>
        <v>25907737</v>
      </c>
      <c r="AR212" s="101" t="str">
        <f t="shared" si="47"/>
        <v>HOLD HARMLESS</v>
      </c>
      <c r="AS212" s="175">
        <f>VLOOKUP($AL212,dcsaa1!$A$2:$AE$677,5,FALSE)</f>
        <v>26133499</v>
      </c>
      <c r="AT212" s="176">
        <f>VLOOKUP($AL212,dcsad1!$A$2:$AE$677,23,FALSE)</f>
        <v>25919787</v>
      </c>
      <c r="AU212" s="101" t="str">
        <f t="shared" si="48"/>
        <v>HOLD HARMLESS</v>
      </c>
      <c r="AV212" s="102" t="b">
        <f t="shared" si="49"/>
        <v>1</v>
      </c>
      <c r="AW212" s="176">
        <f t="shared" si="50"/>
        <v>0</v>
      </c>
      <c r="AX212" s="184">
        <f t="shared" si="51"/>
        <v>0</v>
      </c>
      <c r="AY212" s="29"/>
    </row>
    <row r="213" spans="1:51" ht="25" x14ac:dyDescent="0.25">
      <c r="A213" s="29"/>
      <c r="B213" s="93" t="s">
        <v>419</v>
      </c>
      <c r="C213" s="94" t="s">
        <v>420</v>
      </c>
      <c r="D213" s="94">
        <v>1</v>
      </c>
      <c r="E213" s="95">
        <v>0</v>
      </c>
      <c r="F213" s="165">
        <f>VLOOKUP($B213,dbsaa1!$A$2:$AA$675,5,FALSE)</f>
        <v>3988405</v>
      </c>
      <c r="G213" s="165">
        <f>VLOOKUP($B213,dcsaa1!$A$2:$AA$675,5,FALSE)</f>
        <v>3988405</v>
      </c>
      <c r="H213" s="166">
        <f t="shared" si="41"/>
        <v>0</v>
      </c>
      <c r="I213" s="98" t="str">
        <f t="shared" si="39"/>
        <v>NO CHANGE IN FA</v>
      </c>
      <c r="J213" s="88"/>
      <c r="K213" s="93" t="s">
        <v>419</v>
      </c>
      <c r="L213" s="94" t="s">
        <v>420</v>
      </c>
      <c r="M213" s="94">
        <v>1</v>
      </c>
      <c r="N213" s="95">
        <v>0</v>
      </c>
      <c r="O213" s="96">
        <f>VLOOKUP($K213,dbsad1!$A$2:$AE$677,13,FALSE)</f>
        <v>556</v>
      </c>
      <c r="P213" s="96">
        <f>VLOOKUP($K213,dcsad1!$A$2:$AE$677,13,FALSE)</f>
        <v>556</v>
      </c>
      <c r="Q213" s="97">
        <f t="shared" si="42"/>
        <v>0</v>
      </c>
      <c r="R213" s="98" t="str">
        <f t="shared" si="43"/>
        <v>NO CHANGE IN SEL. TAFPU</v>
      </c>
      <c r="S213" s="88"/>
      <c r="T213" s="93" t="s">
        <v>419</v>
      </c>
      <c r="U213" s="94" t="s">
        <v>420</v>
      </c>
      <c r="V213" s="94">
        <v>1</v>
      </c>
      <c r="W213" s="95">
        <v>0</v>
      </c>
      <c r="X213" s="99">
        <f>VLOOKUP($T213,dbsad1!$A$2:$AE$677,22,FALSE)</f>
        <v>5758.66</v>
      </c>
      <c r="Y213" s="99">
        <f>VLOOKUP($T213,dcsad1!$A$2:$AE$677,22,FALSE)</f>
        <v>5758.66</v>
      </c>
      <c r="Z213" s="100">
        <f t="shared" si="44"/>
        <v>0</v>
      </c>
      <c r="AA213" s="98" t="str">
        <f t="shared" si="45"/>
        <v>NO CHANGE IN SEL. FA/PUPIL</v>
      </c>
      <c r="AB213" s="88"/>
      <c r="AC213" s="93" t="s">
        <v>419</v>
      </c>
      <c r="AD213" s="94" t="s">
        <v>420</v>
      </c>
      <c r="AE213" s="94">
        <v>1</v>
      </c>
      <c r="AF213" s="95">
        <v>0</v>
      </c>
      <c r="AG213" s="165">
        <f>VLOOKUP($AC213,dbsad1!$A$2:$AE$677,24,FALSE)</f>
        <v>3910201</v>
      </c>
      <c r="AH213" s="165">
        <f>VLOOKUP($AC213,dcsad1!$A$2:$AE$677,24,FALSE)</f>
        <v>3910201</v>
      </c>
      <c r="AI213" s="166">
        <f t="shared" si="46"/>
        <v>0</v>
      </c>
      <c r="AJ213" s="98" t="str">
        <f t="shared" si="40"/>
        <v>NO CHANGE IN FAB</v>
      </c>
      <c r="AK213" s="88"/>
      <c r="AL213" s="93" t="s">
        <v>419</v>
      </c>
      <c r="AM213" s="94" t="s">
        <v>420</v>
      </c>
      <c r="AN213" s="94">
        <v>1</v>
      </c>
      <c r="AO213" s="95">
        <v>0</v>
      </c>
      <c r="AP213" s="175">
        <f>VLOOKUP($AL213,dbsaa1!$A$2:$AE$677,5,FALSE)</f>
        <v>3988405</v>
      </c>
      <c r="AQ213" s="176">
        <f>VLOOKUP($AL213,dbsad1!$A$2:$AE$677,23,FALSE)</f>
        <v>3201815</v>
      </c>
      <c r="AR213" s="101" t="str">
        <f t="shared" si="47"/>
        <v>HOLD HARMLESS</v>
      </c>
      <c r="AS213" s="175">
        <f>VLOOKUP($AL213,dcsaa1!$A$2:$AE$677,5,FALSE)</f>
        <v>3988405</v>
      </c>
      <c r="AT213" s="176">
        <f>VLOOKUP($AL213,dcsad1!$A$2:$AE$677,23,FALSE)</f>
        <v>3201815</v>
      </c>
      <c r="AU213" s="101" t="str">
        <f t="shared" si="48"/>
        <v>HOLD HARMLESS</v>
      </c>
      <c r="AV213" s="102" t="b">
        <f t="shared" si="49"/>
        <v>1</v>
      </c>
      <c r="AW213" s="176">
        <f t="shared" si="50"/>
        <v>0</v>
      </c>
      <c r="AX213" s="184">
        <f t="shared" si="51"/>
        <v>0</v>
      </c>
      <c r="AY213" s="29"/>
    </row>
    <row r="214" spans="1:51" x14ac:dyDescent="0.25">
      <c r="A214" s="29"/>
      <c r="B214" s="93" t="s">
        <v>421</v>
      </c>
      <c r="C214" s="94" t="s">
        <v>422</v>
      </c>
      <c r="D214" s="94">
        <v>1</v>
      </c>
      <c r="E214" s="95">
        <v>0</v>
      </c>
      <c r="F214" s="165">
        <f>VLOOKUP($B214,dbsaa1!$A$2:$AA$675,5,FALSE)</f>
        <v>53931157</v>
      </c>
      <c r="G214" s="165">
        <f>VLOOKUP($B214,dcsaa1!$A$2:$AA$675,5,FALSE)</f>
        <v>53931157</v>
      </c>
      <c r="H214" s="166">
        <f t="shared" si="41"/>
        <v>0</v>
      </c>
      <c r="I214" s="98" t="str">
        <f t="shared" si="39"/>
        <v>NO CHANGE IN FA</v>
      </c>
      <c r="J214" s="88"/>
      <c r="K214" s="93" t="s">
        <v>421</v>
      </c>
      <c r="L214" s="94" t="s">
        <v>422</v>
      </c>
      <c r="M214" s="94">
        <v>1</v>
      </c>
      <c r="N214" s="95">
        <v>0</v>
      </c>
      <c r="O214" s="96">
        <f>VLOOKUP($K214,dbsad1!$A$2:$AE$677,13,FALSE)</f>
        <v>3985</v>
      </c>
      <c r="P214" s="96">
        <f>VLOOKUP($K214,dcsad1!$A$2:$AE$677,13,FALSE)</f>
        <v>3985</v>
      </c>
      <c r="Q214" s="97">
        <f t="shared" si="42"/>
        <v>0</v>
      </c>
      <c r="R214" s="98" t="str">
        <f t="shared" si="43"/>
        <v>NO CHANGE IN SEL. TAFPU</v>
      </c>
      <c r="S214" s="88"/>
      <c r="T214" s="93" t="s">
        <v>421</v>
      </c>
      <c r="U214" s="94" t="s">
        <v>422</v>
      </c>
      <c r="V214" s="94">
        <v>1</v>
      </c>
      <c r="W214" s="95">
        <v>0</v>
      </c>
      <c r="X214" s="99">
        <f>VLOOKUP($T214,dbsad1!$A$2:$AE$677,22,FALSE)</f>
        <v>13533.54</v>
      </c>
      <c r="Y214" s="99">
        <f>VLOOKUP($T214,dcsad1!$A$2:$AE$677,22,FALSE)</f>
        <v>13533.54</v>
      </c>
      <c r="Z214" s="100">
        <f t="shared" si="44"/>
        <v>0</v>
      </c>
      <c r="AA214" s="98" t="str">
        <f t="shared" si="45"/>
        <v>NO CHANGE IN SEL. FA/PUPIL</v>
      </c>
      <c r="AB214" s="88"/>
      <c r="AC214" s="93" t="s">
        <v>421</v>
      </c>
      <c r="AD214" s="94" t="s">
        <v>422</v>
      </c>
      <c r="AE214" s="94">
        <v>1</v>
      </c>
      <c r="AF214" s="95">
        <v>0</v>
      </c>
      <c r="AG214" s="165">
        <f>VLOOKUP($AC214,dbsad1!$A$2:$AE$677,24,FALSE)</f>
        <v>51262389</v>
      </c>
      <c r="AH214" s="165">
        <f>VLOOKUP($AC214,dcsad1!$A$2:$AE$677,24,FALSE)</f>
        <v>51262389</v>
      </c>
      <c r="AI214" s="166">
        <f t="shared" si="46"/>
        <v>0</v>
      </c>
      <c r="AJ214" s="98" t="str">
        <f t="shared" si="40"/>
        <v>NO CHANGE IN FAB</v>
      </c>
      <c r="AK214" s="88"/>
      <c r="AL214" s="93" t="s">
        <v>421</v>
      </c>
      <c r="AM214" s="94" t="s">
        <v>422</v>
      </c>
      <c r="AN214" s="94">
        <v>1</v>
      </c>
      <c r="AO214" s="95">
        <v>0</v>
      </c>
      <c r="AP214" s="175">
        <f>VLOOKUP($AL214,dbsaa1!$A$2:$AE$677,5,FALSE)</f>
        <v>53931157</v>
      </c>
      <c r="AQ214" s="176">
        <f>VLOOKUP($AL214,dbsad1!$A$2:$AE$677,23,FALSE)</f>
        <v>53931157</v>
      </c>
      <c r="AR214" s="101" t="str">
        <f t="shared" si="47"/>
        <v>ON FORMULA</v>
      </c>
      <c r="AS214" s="175">
        <f>VLOOKUP($AL214,dcsaa1!$A$2:$AE$677,5,FALSE)</f>
        <v>53931157</v>
      </c>
      <c r="AT214" s="176">
        <f>VLOOKUP($AL214,dcsad1!$A$2:$AE$677,23,FALSE)</f>
        <v>53931157</v>
      </c>
      <c r="AU214" s="101" t="str">
        <f t="shared" si="48"/>
        <v>ON FORMULA</v>
      </c>
      <c r="AV214" s="102" t="b">
        <f t="shared" si="49"/>
        <v>1</v>
      </c>
      <c r="AW214" s="176">
        <f t="shared" si="50"/>
        <v>0</v>
      </c>
      <c r="AX214" s="184">
        <f t="shared" si="51"/>
        <v>0</v>
      </c>
      <c r="AY214" s="29"/>
    </row>
    <row r="215" spans="1:51" x14ac:dyDescent="0.25">
      <c r="A215" s="29"/>
      <c r="B215" s="93" t="s">
        <v>423</v>
      </c>
      <c r="C215" s="94" t="s">
        <v>424</v>
      </c>
      <c r="D215" s="94">
        <v>1</v>
      </c>
      <c r="E215" s="95">
        <v>0</v>
      </c>
      <c r="F215" s="165">
        <f>VLOOKUP($B215,dbsaa1!$A$2:$AA$675,5,FALSE)</f>
        <v>13690360</v>
      </c>
      <c r="G215" s="165">
        <f>VLOOKUP($B215,dcsaa1!$A$2:$AA$675,5,FALSE)</f>
        <v>13681664</v>
      </c>
      <c r="H215" s="166">
        <f t="shared" si="41"/>
        <v>-8696</v>
      </c>
      <c r="I215" s="98" t="str">
        <f t="shared" si="39"/>
        <v>FA DECREASE</v>
      </c>
      <c r="J215" s="88"/>
      <c r="K215" s="93" t="s">
        <v>423</v>
      </c>
      <c r="L215" s="94" t="s">
        <v>424</v>
      </c>
      <c r="M215" s="94">
        <v>1</v>
      </c>
      <c r="N215" s="95">
        <v>0</v>
      </c>
      <c r="O215" s="96">
        <f>VLOOKUP($K215,dbsad1!$A$2:$AE$677,13,FALSE)</f>
        <v>1550</v>
      </c>
      <c r="P215" s="96">
        <f>VLOOKUP($K215,dcsad1!$A$2:$AE$677,13,FALSE)</f>
        <v>1550</v>
      </c>
      <c r="Q215" s="97">
        <f t="shared" si="42"/>
        <v>0</v>
      </c>
      <c r="R215" s="98" t="str">
        <f t="shared" si="43"/>
        <v>NO CHANGE IN SEL. TAFPU</v>
      </c>
      <c r="S215" s="88"/>
      <c r="T215" s="93" t="s">
        <v>423</v>
      </c>
      <c r="U215" s="94" t="s">
        <v>424</v>
      </c>
      <c r="V215" s="94">
        <v>1</v>
      </c>
      <c r="W215" s="95">
        <v>0</v>
      </c>
      <c r="X215" s="99">
        <f>VLOOKUP($T215,dbsad1!$A$2:$AE$677,22,FALSE)</f>
        <v>8832.49</v>
      </c>
      <c r="Y215" s="99">
        <f>VLOOKUP($T215,dcsad1!$A$2:$AE$677,22,FALSE)</f>
        <v>8826.8799999999992</v>
      </c>
      <c r="Z215" s="100">
        <f t="shared" si="44"/>
        <v>-5.6100000000005821</v>
      </c>
      <c r="AA215" s="98" t="str">
        <f t="shared" si="45"/>
        <v>SEL. FA/PUPIL DECREASE</v>
      </c>
      <c r="AB215" s="88"/>
      <c r="AC215" s="93" t="s">
        <v>423</v>
      </c>
      <c r="AD215" s="94" t="s">
        <v>424</v>
      </c>
      <c r="AE215" s="94">
        <v>1</v>
      </c>
      <c r="AF215" s="95">
        <v>0</v>
      </c>
      <c r="AG215" s="165">
        <f>VLOOKUP($AC215,dbsad1!$A$2:$AE$677,24,FALSE)</f>
        <v>13125910</v>
      </c>
      <c r="AH215" s="165">
        <f>VLOOKUP($AC215,dcsad1!$A$2:$AE$677,24,FALSE)</f>
        <v>13125910</v>
      </c>
      <c r="AI215" s="166">
        <f t="shared" si="46"/>
        <v>0</v>
      </c>
      <c r="AJ215" s="98" t="str">
        <f t="shared" si="40"/>
        <v>NO CHANGE IN FAB</v>
      </c>
      <c r="AK215" s="88"/>
      <c r="AL215" s="93" t="s">
        <v>423</v>
      </c>
      <c r="AM215" s="94" t="s">
        <v>424</v>
      </c>
      <c r="AN215" s="94">
        <v>1</v>
      </c>
      <c r="AO215" s="95">
        <v>0</v>
      </c>
      <c r="AP215" s="175">
        <f>VLOOKUP($AL215,dbsaa1!$A$2:$AE$677,5,FALSE)</f>
        <v>13690360</v>
      </c>
      <c r="AQ215" s="176">
        <f>VLOOKUP($AL215,dbsad1!$A$2:$AE$677,23,FALSE)</f>
        <v>13690360</v>
      </c>
      <c r="AR215" s="101" t="str">
        <f t="shared" si="47"/>
        <v>ON FORMULA</v>
      </c>
      <c r="AS215" s="175">
        <f>VLOOKUP($AL215,dcsaa1!$A$2:$AE$677,5,FALSE)</f>
        <v>13681664</v>
      </c>
      <c r="AT215" s="176">
        <f>VLOOKUP($AL215,dcsad1!$A$2:$AE$677,23,FALSE)</f>
        <v>13681664</v>
      </c>
      <c r="AU215" s="101" t="str">
        <f t="shared" si="48"/>
        <v>ON FORMULA</v>
      </c>
      <c r="AV215" s="102" t="b">
        <f t="shared" si="49"/>
        <v>1</v>
      </c>
      <c r="AW215" s="176">
        <f t="shared" si="50"/>
        <v>-8696</v>
      </c>
      <c r="AX215" s="184">
        <f t="shared" si="51"/>
        <v>0</v>
      </c>
      <c r="AY215" s="29"/>
    </row>
    <row r="216" spans="1:51" ht="25" x14ac:dyDescent="0.25">
      <c r="A216" s="29"/>
      <c r="B216" s="93" t="s">
        <v>425</v>
      </c>
      <c r="C216" s="94" t="s">
        <v>426</v>
      </c>
      <c r="D216" s="94">
        <v>1</v>
      </c>
      <c r="E216" s="95">
        <v>0</v>
      </c>
      <c r="F216" s="165">
        <f>VLOOKUP($B216,dbsaa1!$A$2:$AA$675,5,FALSE)</f>
        <v>7319637</v>
      </c>
      <c r="G216" s="165">
        <f>VLOOKUP($B216,dcsaa1!$A$2:$AA$675,5,FALSE)</f>
        <v>7319637</v>
      </c>
      <c r="H216" s="166">
        <f t="shared" si="41"/>
        <v>0</v>
      </c>
      <c r="I216" s="98" t="str">
        <f t="shared" si="39"/>
        <v>NO CHANGE IN FA</v>
      </c>
      <c r="J216" s="88"/>
      <c r="K216" s="93" t="s">
        <v>425</v>
      </c>
      <c r="L216" s="94" t="s">
        <v>426</v>
      </c>
      <c r="M216" s="94">
        <v>1</v>
      </c>
      <c r="N216" s="95">
        <v>0</v>
      </c>
      <c r="O216" s="96">
        <f>VLOOKUP($K216,dbsad1!$A$2:$AE$677,13,FALSE)</f>
        <v>905</v>
      </c>
      <c r="P216" s="96">
        <f>VLOOKUP($K216,dcsad1!$A$2:$AE$677,13,FALSE)</f>
        <v>905</v>
      </c>
      <c r="Q216" s="97">
        <f t="shared" si="42"/>
        <v>0</v>
      </c>
      <c r="R216" s="98" t="str">
        <f t="shared" si="43"/>
        <v>NO CHANGE IN SEL. TAFPU</v>
      </c>
      <c r="S216" s="88"/>
      <c r="T216" s="93" t="s">
        <v>425</v>
      </c>
      <c r="U216" s="94" t="s">
        <v>426</v>
      </c>
      <c r="V216" s="94">
        <v>1</v>
      </c>
      <c r="W216" s="95">
        <v>0</v>
      </c>
      <c r="X216" s="99">
        <f>VLOOKUP($T216,dbsad1!$A$2:$AE$677,22,FALSE)</f>
        <v>5417.58</v>
      </c>
      <c r="Y216" s="99">
        <f>VLOOKUP($T216,dcsad1!$A$2:$AE$677,22,FALSE)</f>
        <v>5417.58</v>
      </c>
      <c r="Z216" s="100">
        <f t="shared" si="44"/>
        <v>0</v>
      </c>
      <c r="AA216" s="98" t="str">
        <f t="shared" si="45"/>
        <v>NO CHANGE IN SEL. FA/PUPIL</v>
      </c>
      <c r="AB216" s="88"/>
      <c r="AC216" s="93" t="s">
        <v>425</v>
      </c>
      <c r="AD216" s="94" t="s">
        <v>426</v>
      </c>
      <c r="AE216" s="94">
        <v>1</v>
      </c>
      <c r="AF216" s="95">
        <v>0</v>
      </c>
      <c r="AG216" s="165">
        <f>VLOOKUP($AC216,dbsad1!$A$2:$AE$677,24,FALSE)</f>
        <v>7176115</v>
      </c>
      <c r="AH216" s="165">
        <f>VLOOKUP($AC216,dcsad1!$A$2:$AE$677,24,FALSE)</f>
        <v>7176115</v>
      </c>
      <c r="AI216" s="166">
        <f t="shared" si="46"/>
        <v>0</v>
      </c>
      <c r="AJ216" s="98" t="str">
        <f t="shared" si="40"/>
        <v>NO CHANGE IN FAB</v>
      </c>
      <c r="AK216" s="88"/>
      <c r="AL216" s="93" t="s">
        <v>425</v>
      </c>
      <c r="AM216" s="94" t="s">
        <v>426</v>
      </c>
      <c r="AN216" s="94">
        <v>1</v>
      </c>
      <c r="AO216" s="95">
        <v>0</v>
      </c>
      <c r="AP216" s="175">
        <f>VLOOKUP($AL216,dbsaa1!$A$2:$AE$677,5,FALSE)</f>
        <v>7319637</v>
      </c>
      <c r="AQ216" s="176">
        <f>VLOOKUP($AL216,dbsad1!$A$2:$AE$677,23,FALSE)</f>
        <v>4902910</v>
      </c>
      <c r="AR216" s="101" t="str">
        <f t="shared" si="47"/>
        <v>HOLD HARMLESS</v>
      </c>
      <c r="AS216" s="175">
        <f>VLOOKUP($AL216,dcsaa1!$A$2:$AE$677,5,FALSE)</f>
        <v>7319637</v>
      </c>
      <c r="AT216" s="176">
        <f>VLOOKUP($AL216,dcsad1!$A$2:$AE$677,23,FALSE)</f>
        <v>4902910</v>
      </c>
      <c r="AU216" s="101" t="str">
        <f t="shared" si="48"/>
        <v>HOLD HARMLESS</v>
      </c>
      <c r="AV216" s="102" t="b">
        <f t="shared" si="49"/>
        <v>1</v>
      </c>
      <c r="AW216" s="176">
        <f t="shared" si="50"/>
        <v>0</v>
      </c>
      <c r="AX216" s="184">
        <f t="shared" si="51"/>
        <v>0</v>
      </c>
      <c r="AY216" s="29"/>
    </row>
    <row r="217" spans="1:51" x14ac:dyDescent="0.25">
      <c r="A217" s="29"/>
      <c r="B217" s="93" t="s">
        <v>427</v>
      </c>
      <c r="C217" s="94" t="s">
        <v>428</v>
      </c>
      <c r="D217" s="94">
        <v>1</v>
      </c>
      <c r="E217" s="95">
        <v>0</v>
      </c>
      <c r="F217" s="165">
        <f>VLOOKUP($B217,dbsaa1!$A$2:$AA$675,5,FALSE)</f>
        <v>4582304</v>
      </c>
      <c r="G217" s="165">
        <f>VLOOKUP($B217,dcsaa1!$A$2:$AA$675,5,FALSE)</f>
        <v>4675384</v>
      </c>
      <c r="H217" s="166">
        <f t="shared" si="41"/>
        <v>93080</v>
      </c>
      <c r="I217" s="98" t="str">
        <f t="shared" si="39"/>
        <v>FA INCREASE</v>
      </c>
      <c r="J217" s="88"/>
      <c r="K217" s="93" t="s">
        <v>427</v>
      </c>
      <c r="L217" s="94" t="s">
        <v>428</v>
      </c>
      <c r="M217" s="94">
        <v>1</v>
      </c>
      <c r="N217" s="95">
        <v>0</v>
      </c>
      <c r="O217" s="96">
        <f>VLOOKUP($K217,dbsad1!$A$2:$AE$677,13,FALSE)</f>
        <v>584</v>
      </c>
      <c r="P217" s="96">
        <f>VLOOKUP($K217,dcsad1!$A$2:$AE$677,13,FALSE)</f>
        <v>593</v>
      </c>
      <c r="Q217" s="97">
        <f t="shared" si="42"/>
        <v>9</v>
      </c>
      <c r="R217" s="98" t="str">
        <f t="shared" si="43"/>
        <v>SEL. TAFPU INCREASE</v>
      </c>
      <c r="S217" s="88"/>
      <c r="T217" s="93" t="s">
        <v>427</v>
      </c>
      <c r="U217" s="94" t="s">
        <v>428</v>
      </c>
      <c r="V217" s="94">
        <v>1</v>
      </c>
      <c r="W217" s="95">
        <v>0</v>
      </c>
      <c r="X217" s="99">
        <f>VLOOKUP($T217,dbsad1!$A$2:$AE$677,22,FALSE)</f>
        <v>7846.41</v>
      </c>
      <c r="Y217" s="99">
        <f>VLOOKUP($T217,dcsad1!$A$2:$AE$677,22,FALSE)</f>
        <v>7884.29</v>
      </c>
      <c r="Z217" s="100">
        <f t="shared" si="44"/>
        <v>37.880000000000109</v>
      </c>
      <c r="AA217" s="98" t="str">
        <f t="shared" si="45"/>
        <v>SEL. FA/PUPIL INCREASE</v>
      </c>
      <c r="AB217" s="88"/>
      <c r="AC217" s="93" t="s">
        <v>427</v>
      </c>
      <c r="AD217" s="94" t="s">
        <v>428</v>
      </c>
      <c r="AE217" s="94">
        <v>1</v>
      </c>
      <c r="AF217" s="95">
        <v>0</v>
      </c>
      <c r="AG217" s="165">
        <f>VLOOKUP($AC217,dbsad1!$A$2:$AE$677,24,FALSE)</f>
        <v>4355612</v>
      </c>
      <c r="AH217" s="165">
        <f>VLOOKUP($AC217,dcsad1!$A$2:$AE$677,24,FALSE)</f>
        <v>4425484</v>
      </c>
      <c r="AI217" s="166">
        <f t="shared" si="46"/>
        <v>69872</v>
      </c>
      <c r="AJ217" s="98" t="str">
        <f t="shared" si="40"/>
        <v>FAB INCREASE</v>
      </c>
      <c r="AK217" s="88"/>
      <c r="AL217" s="93" t="s">
        <v>427</v>
      </c>
      <c r="AM217" s="94" t="s">
        <v>428</v>
      </c>
      <c r="AN217" s="94">
        <v>1</v>
      </c>
      <c r="AO217" s="95">
        <v>0</v>
      </c>
      <c r="AP217" s="175">
        <f>VLOOKUP($AL217,dbsaa1!$A$2:$AE$677,5,FALSE)</f>
        <v>4582304</v>
      </c>
      <c r="AQ217" s="176">
        <f>VLOOKUP($AL217,dbsad1!$A$2:$AE$677,23,FALSE)</f>
        <v>4582304</v>
      </c>
      <c r="AR217" s="101" t="str">
        <f t="shared" si="47"/>
        <v>ON FORMULA</v>
      </c>
      <c r="AS217" s="175">
        <f>VLOOKUP($AL217,dcsaa1!$A$2:$AE$677,5,FALSE)</f>
        <v>4675384</v>
      </c>
      <c r="AT217" s="176">
        <f>VLOOKUP($AL217,dcsad1!$A$2:$AE$677,23,FALSE)</f>
        <v>4675384</v>
      </c>
      <c r="AU217" s="101" t="str">
        <f t="shared" si="48"/>
        <v>ON FORMULA</v>
      </c>
      <c r="AV217" s="102" t="b">
        <f t="shared" si="49"/>
        <v>1</v>
      </c>
      <c r="AW217" s="176">
        <f t="shared" si="50"/>
        <v>93081</v>
      </c>
      <c r="AX217" s="184">
        <f t="shared" si="51"/>
        <v>-1</v>
      </c>
      <c r="AY217" s="29"/>
    </row>
    <row r="218" spans="1:51" ht="25" x14ac:dyDescent="0.25">
      <c r="A218" s="29"/>
      <c r="B218" s="93" t="s">
        <v>429</v>
      </c>
      <c r="C218" s="94" t="s">
        <v>430</v>
      </c>
      <c r="D218" s="94">
        <v>1</v>
      </c>
      <c r="E218" s="95">
        <v>0</v>
      </c>
      <c r="F218" s="165">
        <f>VLOOKUP($B218,dbsaa1!$A$2:$AA$675,5,FALSE)</f>
        <v>3215361</v>
      </c>
      <c r="G218" s="165">
        <f>VLOOKUP($B218,dcsaa1!$A$2:$AA$675,5,FALSE)</f>
        <v>3215361</v>
      </c>
      <c r="H218" s="166">
        <f t="shared" si="41"/>
        <v>0</v>
      </c>
      <c r="I218" s="98" t="str">
        <f t="shared" si="39"/>
        <v>NO CHANGE IN FA</v>
      </c>
      <c r="J218" s="88"/>
      <c r="K218" s="93" t="s">
        <v>429</v>
      </c>
      <c r="L218" s="94" t="s">
        <v>430</v>
      </c>
      <c r="M218" s="94">
        <v>1</v>
      </c>
      <c r="N218" s="95">
        <v>0</v>
      </c>
      <c r="O218" s="96">
        <f>VLOOKUP($K218,dbsad1!$A$2:$AE$677,13,FALSE)</f>
        <v>491</v>
      </c>
      <c r="P218" s="96">
        <f>VLOOKUP($K218,dcsad1!$A$2:$AE$677,13,FALSE)</f>
        <v>491</v>
      </c>
      <c r="Q218" s="97">
        <f t="shared" si="42"/>
        <v>0</v>
      </c>
      <c r="R218" s="98" t="str">
        <f t="shared" si="43"/>
        <v>NO CHANGE IN SEL. TAFPU</v>
      </c>
      <c r="S218" s="88"/>
      <c r="T218" s="93" t="s">
        <v>429</v>
      </c>
      <c r="U218" s="94" t="s">
        <v>430</v>
      </c>
      <c r="V218" s="94">
        <v>1</v>
      </c>
      <c r="W218" s="95">
        <v>0</v>
      </c>
      <c r="X218" s="99">
        <f>VLOOKUP($T218,dbsad1!$A$2:$AE$677,22,FALSE)</f>
        <v>6241.67</v>
      </c>
      <c r="Y218" s="99">
        <f>VLOOKUP($T218,dcsad1!$A$2:$AE$677,22,FALSE)</f>
        <v>6241.67</v>
      </c>
      <c r="Z218" s="100">
        <f t="shared" si="44"/>
        <v>0</v>
      </c>
      <c r="AA218" s="98" t="str">
        <f t="shared" si="45"/>
        <v>NO CHANGE IN SEL. FA/PUPIL</v>
      </c>
      <c r="AB218" s="88"/>
      <c r="AC218" s="93" t="s">
        <v>429</v>
      </c>
      <c r="AD218" s="94" t="s">
        <v>430</v>
      </c>
      <c r="AE218" s="94">
        <v>1</v>
      </c>
      <c r="AF218" s="95">
        <v>0</v>
      </c>
      <c r="AG218" s="165">
        <f>VLOOKUP($AC218,dbsad1!$A$2:$AE$677,24,FALSE)</f>
        <v>3152315</v>
      </c>
      <c r="AH218" s="165">
        <f>VLOOKUP($AC218,dcsad1!$A$2:$AE$677,24,FALSE)</f>
        <v>3152315</v>
      </c>
      <c r="AI218" s="166">
        <f t="shared" si="46"/>
        <v>0</v>
      </c>
      <c r="AJ218" s="98" t="str">
        <f t="shared" si="40"/>
        <v>NO CHANGE IN FAB</v>
      </c>
      <c r="AK218" s="88"/>
      <c r="AL218" s="93" t="s">
        <v>429</v>
      </c>
      <c r="AM218" s="94" t="s">
        <v>430</v>
      </c>
      <c r="AN218" s="94">
        <v>1</v>
      </c>
      <c r="AO218" s="95">
        <v>0</v>
      </c>
      <c r="AP218" s="175">
        <f>VLOOKUP($AL218,dbsaa1!$A$2:$AE$677,5,FALSE)</f>
        <v>3215361</v>
      </c>
      <c r="AQ218" s="176">
        <f>VLOOKUP($AL218,dbsad1!$A$2:$AE$677,23,FALSE)</f>
        <v>3064660</v>
      </c>
      <c r="AR218" s="101" t="str">
        <f t="shared" si="47"/>
        <v>HOLD HARMLESS</v>
      </c>
      <c r="AS218" s="175">
        <f>VLOOKUP($AL218,dcsaa1!$A$2:$AE$677,5,FALSE)</f>
        <v>3215361</v>
      </c>
      <c r="AT218" s="176">
        <f>VLOOKUP($AL218,dcsad1!$A$2:$AE$677,23,FALSE)</f>
        <v>3064660</v>
      </c>
      <c r="AU218" s="101" t="str">
        <f t="shared" si="48"/>
        <v>HOLD HARMLESS</v>
      </c>
      <c r="AV218" s="102" t="b">
        <f t="shared" si="49"/>
        <v>1</v>
      </c>
      <c r="AW218" s="176">
        <f t="shared" si="50"/>
        <v>0</v>
      </c>
      <c r="AX218" s="184">
        <f t="shared" si="51"/>
        <v>0</v>
      </c>
      <c r="AY218" s="29"/>
    </row>
    <row r="219" spans="1:51" ht="25" x14ac:dyDescent="0.25">
      <c r="A219" s="29"/>
      <c r="B219" s="93" t="s">
        <v>431</v>
      </c>
      <c r="C219" s="94" t="s">
        <v>432</v>
      </c>
      <c r="D219" s="94">
        <v>1</v>
      </c>
      <c r="E219" s="95">
        <v>0</v>
      </c>
      <c r="F219" s="165">
        <f>VLOOKUP($B219,dbsaa1!$A$2:$AA$675,5,FALSE)</f>
        <v>2904293</v>
      </c>
      <c r="G219" s="165">
        <f>VLOOKUP($B219,dcsaa1!$A$2:$AA$675,5,FALSE)</f>
        <v>2904293</v>
      </c>
      <c r="H219" s="166">
        <f t="shared" si="41"/>
        <v>0</v>
      </c>
      <c r="I219" s="98" t="str">
        <f t="shared" si="39"/>
        <v>NO CHANGE IN FA</v>
      </c>
      <c r="J219" s="88"/>
      <c r="K219" s="93" t="s">
        <v>431</v>
      </c>
      <c r="L219" s="94" t="s">
        <v>432</v>
      </c>
      <c r="M219" s="94">
        <v>1</v>
      </c>
      <c r="N219" s="95">
        <v>0</v>
      </c>
      <c r="O219" s="96">
        <f>VLOOKUP($K219,dbsad1!$A$2:$AE$677,13,FALSE)</f>
        <v>397</v>
      </c>
      <c r="P219" s="96">
        <f>VLOOKUP($K219,dcsad1!$A$2:$AE$677,13,FALSE)</f>
        <v>397</v>
      </c>
      <c r="Q219" s="97">
        <f t="shared" si="42"/>
        <v>0</v>
      </c>
      <c r="R219" s="98" t="str">
        <f t="shared" si="43"/>
        <v>NO CHANGE IN SEL. TAFPU</v>
      </c>
      <c r="S219" s="88"/>
      <c r="T219" s="93" t="s">
        <v>431</v>
      </c>
      <c r="U219" s="94" t="s">
        <v>432</v>
      </c>
      <c r="V219" s="94">
        <v>1</v>
      </c>
      <c r="W219" s="95">
        <v>0</v>
      </c>
      <c r="X219" s="99">
        <f>VLOOKUP($T219,dbsad1!$A$2:$AE$677,22,FALSE)</f>
        <v>7017.28</v>
      </c>
      <c r="Y219" s="99">
        <f>VLOOKUP($T219,dcsad1!$A$2:$AE$677,22,FALSE)</f>
        <v>7017.28</v>
      </c>
      <c r="Z219" s="100">
        <f t="shared" si="44"/>
        <v>0</v>
      </c>
      <c r="AA219" s="98" t="str">
        <f t="shared" si="45"/>
        <v>NO CHANGE IN SEL. FA/PUPIL</v>
      </c>
      <c r="AB219" s="88"/>
      <c r="AC219" s="93" t="s">
        <v>431</v>
      </c>
      <c r="AD219" s="94" t="s">
        <v>432</v>
      </c>
      <c r="AE219" s="94">
        <v>1</v>
      </c>
      <c r="AF219" s="95">
        <v>0</v>
      </c>
      <c r="AG219" s="165">
        <f>VLOOKUP($AC219,dbsad1!$A$2:$AE$677,24,FALSE)</f>
        <v>2847347</v>
      </c>
      <c r="AH219" s="165">
        <f>VLOOKUP($AC219,dcsad1!$A$2:$AE$677,24,FALSE)</f>
        <v>2847347</v>
      </c>
      <c r="AI219" s="166">
        <f t="shared" si="46"/>
        <v>0</v>
      </c>
      <c r="AJ219" s="98" t="str">
        <f t="shared" si="40"/>
        <v>NO CHANGE IN FAB</v>
      </c>
      <c r="AK219" s="88"/>
      <c r="AL219" s="93" t="s">
        <v>431</v>
      </c>
      <c r="AM219" s="94" t="s">
        <v>432</v>
      </c>
      <c r="AN219" s="94">
        <v>1</v>
      </c>
      <c r="AO219" s="95">
        <v>0</v>
      </c>
      <c r="AP219" s="175">
        <f>VLOOKUP($AL219,dbsaa1!$A$2:$AE$677,5,FALSE)</f>
        <v>2904293</v>
      </c>
      <c r="AQ219" s="176">
        <f>VLOOKUP($AL219,dbsad1!$A$2:$AE$677,23,FALSE)</f>
        <v>2785861</v>
      </c>
      <c r="AR219" s="101" t="str">
        <f t="shared" si="47"/>
        <v>HOLD HARMLESS</v>
      </c>
      <c r="AS219" s="175">
        <f>VLOOKUP($AL219,dcsaa1!$A$2:$AE$677,5,FALSE)</f>
        <v>2904293</v>
      </c>
      <c r="AT219" s="176">
        <f>VLOOKUP($AL219,dcsad1!$A$2:$AE$677,23,FALSE)</f>
        <v>2785861</v>
      </c>
      <c r="AU219" s="101" t="str">
        <f t="shared" si="48"/>
        <v>HOLD HARMLESS</v>
      </c>
      <c r="AV219" s="102" t="b">
        <f t="shared" si="49"/>
        <v>1</v>
      </c>
      <c r="AW219" s="176">
        <f t="shared" si="50"/>
        <v>0</v>
      </c>
      <c r="AX219" s="184">
        <f t="shared" si="51"/>
        <v>0</v>
      </c>
      <c r="AY219" s="29"/>
    </row>
    <row r="220" spans="1:51" ht="25" x14ac:dyDescent="0.25">
      <c r="A220" s="29"/>
      <c r="B220" s="93" t="s">
        <v>433</v>
      </c>
      <c r="C220" s="94" t="s">
        <v>434</v>
      </c>
      <c r="D220" s="94">
        <v>1</v>
      </c>
      <c r="E220" s="95">
        <v>0</v>
      </c>
      <c r="F220" s="165">
        <f>VLOOKUP($B220,dbsaa1!$A$2:$AA$675,5,FALSE)</f>
        <v>5057539</v>
      </c>
      <c r="G220" s="165">
        <f>VLOOKUP($B220,dcsaa1!$A$2:$AA$675,5,FALSE)</f>
        <v>5057539</v>
      </c>
      <c r="H220" s="166">
        <f t="shared" si="41"/>
        <v>0</v>
      </c>
      <c r="I220" s="98" t="str">
        <f t="shared" si="39"/>
        <v>NO CHANGE IN FA</v>
      </c>
      <c r="J220" s="88"/>
      <c r="K220" s="93" t="s">
        <v>433</v>
      </c>
      <c r="L220" s="94" t="s">
        <v>434</v>
      </c>
      <c r="M220" s="94">
        <v>1</v>
      </c>
      <c r="N220" s="95">
        <v>0</v>
      </c>
      <c r="O220" s="96">
        <f>VLOOKUP($K220,dbsad1!$A$2:$AE$677,13,FALSE)</f>
        <v>533</v>
      </c>
      <c r="P220" s="96">
        <f>VLOOKUP($K220,dcsad1!$A$2:$AE$677,13,FALSE)</f>
        <v>533</v>
      </c>
      <c r="Q220" s="97">
        <f t="shared" si="42"/>
        <v>0</v>
      </c>
      <c r="R220" s="98" t="str">
        <f t="shared" si="43"/>
        <v>NO CHANGE IN SEL. TAFPU</v>
      </c>
      <c r="S220" s="88"/>
      <c r="T220" s="93" t="s">
        <v>433</v>
      </c>
      <c r="U220" s="94" t="s">
        <v>434</v>
      </c>
      <c r="V220" s="94">
        <v>1</v>
      </c>
      <c r="W220" s="95">
        <v>0</v>
      </c>
      <c r="X220" s="99">
        <f>VLOOKUP($T220,dbsad1!$A$2:$AE$677,22,FALSE)</f>
        <v>8695.41</v>
      </c>
      <c r="Y220" s="99">
        <f>VLOOKUP($T220,dcsad1!$A$2:$AE$677,22,FALSE)</f>
        <v>8695.41</v>
      </c>
      <c r="Z220" s="100">
        <f t="shared" si="44"/>
        <v>0</v>
      </c>
      <c r="AA220" s="98" t="str">
        <f t="shared" si="45"/>
        <v>NO CHANGE IN SEL. FA/PUPIL</v>
      </c>
      <c r="AB220" s="88"/>
      <c r="AC220" s="93" t="s">
        <v>433</v>
      </c>
      <c r="AD220" s="94" t="s">
        <v>434</v>
      </c>
      <c r="AE220" s="94">
        <v>1</v>
      </c>
      <c r="AF220" s="95">
        <v>0</v>
      </c>
      <c r="AG220" s="165">
        <f>VLOOKUP($AC220,dbsad1!$A$2:$AE$677,24,FALSE)</f>
        <v>4958372</v>
      </c>
      <c r="AH220" s="165">
        <f>VLOOKUP($AC220,dcsad1!$A$2:$AE$677,24,FALSE)</f>
        <v>4958372</v>
      </c>
      <c r="AI220" s="166">
        <f t="shared" si="46"/>
        <v>0</v>
      </c>
      <c r="AJ220" s="98" t="str">
        <f t="shared" si="40"/>
        <v>NO CHANGE IN FAB</v>
      </c>
      <c r="AK220" s="88"/>
      <c r="AL220" s="93" t="s">
        <v>433</v>
      </c>
      <c r="AM220" s="94" t="s">
        <v>434</v>
      </c>
      <c r="AN220" s="94">
        <v>1</v>
      </c>
      <c r="AO220" s="95">
        <v>0</v>
      </c>
      <c r="AP220" s="175">
        <f>VLOOKUP($AL220,dbsaa1!$A$2:$AE$677,5,FALSE)</f>
        <v>5057539</v>
      </c>
      <c r="AQ220" s="176">
        <f>VLOOKUP($AL220,dbsad1!$A$2:$AE$677,23,FALSE)</f>
        <v>4634654</v>
      </c>
      <c r="AR220" s="101" t="str">
        <f t="shared" si="47"/>
        <v>HOLD HARMLESS</v>
      </c>
      <c r="AS220" s="175">
        <f>VLOOKUP($AL220,dcsaa1!$A$2:$AE$677,5,FALSE)</f>
        <v>5057539</v>
      </c>
      <c r="AT220" s="176">
        <f>VLOOKUP($AL220,dcsad1!$A$2:$AE$677,23,FALSE)</f>
        <v>4634654</v>
      </c>
      <c r="AU220" s="101" t="str">
        <f t="shared" si="48"/>
        <v>HOLD HARMLESS</v>
      </c>
      <c r="AV220" s="102" t="b">
        <f t="shared" si="49"/>
        <v>1</v>
      </c>
      <c r="AW220" s="176">
        <f t="shared" si="50"/>
        <v>0</v>
      </c>
      <c r="AX220" s="184">
        <f t="shared" si="51"/>
        <v>0</v>
      </c>
      <c r="AY220" s="29"/>
    </row>
    <row r="221" spans="1:51" x14ac:dyDescent="0.25">
      <c r="A221" s="29"/>
      <c r="B221" s="93" t="s">
        <v>435</v>
      </c>
      <c r="C221" s="94" t="s">
        <v>436</v>
      </c>
      <c r="D221" s="94">
        <v>1</v>
      </c>
      <c r="E221" s="95">
        <v>0</v>
      </c>
      <c r="F221" s="165">
        <f>VLOOKUP($B221,dbsaa1!$A$2:$AA$675,5,FALSE)</f>
        <v>57063143</v>
      </c>
      <c r="G221" s="165">
        <f>VLOOKUP($B221,dcsaa1!$A$2:$AA$675,5,FALSE)</f>
        <v>57098259</v>
      </c>
      <c r="H221" s="166">
        <f t="shared" si="41"/>
        <v>35116</v>
      </c>
      <c r="I221" s="98" t="str">
        <f t="shared" si="39"/>
        <v>FA INCREASE</v>
      </c>
      <c r="J221" s="88"/>
      <c r="K221" s="93" t="s">
        <v>435</v>
      </c>
      <c r="L221" s="94" t="s">
        <v>436</v>
      </c>
      <c r="M221" s="94">
        <v>1</v>
      </c>
      <c r="N221" s="95">
        <v>0</v>
      </c>
      <c r="O221" s="96">
        <f>VLOOKUP($K221,dbsad1!$A$2:$AE$677,13,FALSE)</f>
        <v>4875</v>
      </c>
      <c r="P221" s="96">
        <f>VLOOKUP($K221,dcsad1!$A$2:$AE$677,13,FALSE)</f>
        <v>4878</v>
      </c>
      <c r="Q221" s="97">
        <f t="shared" si="42"/>
        <v>3</v>
      </c>
      <c r="R221" s="98" t="str">
        <f t="shared" si="43"/>
        <v>SEL. TAFPU INCREASE</v>
      </c>
      <c r="S221" s="88"/>
      <c r="T221" s="93" t="s">
        <v>435</v>
      </c>
      <c r="U221" s="94" t="s">
        <v>436</v>
      </c>
      <c r="V221" s="94">
        <v>1</v>
      </c>
      <c r="W221" s="95">
        <v>0</v>
      </c>
      <c r="X221" s="99">
        <f>VLOOKUP($T221,dbsad1!$A$2:$AE$677,22,FALSE)</f>
        <v>11705.26</v>
      </c>
      <c r="Y221" s="99">
        <f>VLOOKUP($T221,dcsad1!$A$2:$AE$677,22,FALSE)</f>
        <v>11705.26</v>
      </c>
      <c r="Z221" s="100">
        <f t="shared" si="44"/>
        <v>0</v>
      </c>
      <c r="AA221" s="98" t="str">
        <f t="shared" si="45"/>
        <v>NO CHANGE IN SEL. FA/PUPIL</v>
      </c>
      <c r="AB221" s="88"/>
      <c r="AC221" s="93" t="s">
        <v>435</v>
      </c>
      <c r="AD221" s="94" t="s">
        <v>436</v>
      </c>
      <c r="AE221" s="94">
        <v>1</v>
      </c>
      <c r="AF221" s="95">
        <v>0</v>
      </c>
      <c r="AG221" s="165">
        <f>VLOOKUP($AC221,dbsad1!$A$2:$AE$677,24,FALSE)</f>
        <v>55402158</v>
      </c>
      <c r="AH221" s="165">
        <f>VLOOKUP($AC221,dcsad1!$A$2:$AE$677,24,FALSE)</f>
        <v>55413497</v>
      </c>
      <c r="AI221" s="166">
        <f t="shared" si="46"/>
        <v>11339</v>
      </c>
      <c r="AJ221" s="98" t="str">
        <f t="shared" si="40"/>
        <v>FAB INCREASE</v>
      </c>
      <c r="AK221" s="88"/>
      <c r="AL221" s="93" t="s">
        <v>435</v>
      </c>
      <c r="AM221" s="94" t="s">
        <v>436</v>
      </c>
      <c r="AN221" s="94">
        <v>1</v>
      </c>
      <c r="AO221" s="95">
        <v>0</v>
      </c>
      <c r="AP221" s="175">
        <f>VLOOKUP($AL221,dbsaa1!$A$2:$AE$677,5,FALSE)</f>
        <v>57063143</v>
      </c>
      <c r="AQ221" s="176">
        <f>VLOOKUP($AL221,dbsad1!$A$2:$AE$677,23,FALSE)</f>
        <v>57063143</v>
      </c>
      <c r="AR221" s="101" t="str">
        <f t="shared" si="47"/>
        <v>ON FORMULA</v>
      </c>
      <c r="AS221" s="175">
        <f>VLOOKUP($AL221,dcsaa1!$A$2:$AE$677,5,FALSE)</f>
        <v>57098259</v>
      </c>
      <c r="AT221" s="176">
        <f>VLOOKUP($AL221,dcsad1!$A$2:$AE$677,23,FALSE)</f>
        <v>57098259</v>
      </c>
      <c r="AU221" s="101" t="str">
        <f t="shared" si="48"/>
        <v>ON FORMULA</v>
      </c>
      <c r="AV221" s="102" t="b">
        <f t="shared" si="49"/>
        <v>1</v>
      </c>
      <c r="AW221" s="176">
        <f t="shared" si="50"/>
        <v>35116</v>
      </c>
      <c r="AX221" s="184">
        <f t="shared" si="51"/>
        <v>0</v>
      </c>
      <c r="AY221" s="29"/>
    </row>
    <row r="222" spans="1:51" x14ac:dyDescent="0.25">
      <c r="A222" s="29"/>
      <c r="B222" s="93" t="s">
        <v>437</v>
      </c>
      <c r="C222" s="94" t="s">
        <v>438</v>
      </c>
      <c r="D222" s="94">
        <v>1</v>
      </c>
      <c r="E222" s="95">
        <v>0</v>
      </c>
      <c r="F222" s="165">
        <f>VLOOKUP($B222,dbsaa1!$A$2:$AA$675,5,FALSE)</f>
        <v>44802361</v>
      </c>
      <c r="G222" s="165">
        <f>VLOOKUP($B222,dcsaa1!$A$2:$AA$675,5,FALSE)</f>
        <v>44802361</v>
      </c>
      <c r="H222" s="166">
        <f t="shared" si="41"/>
        <v>0</v>
      </c>
      <c r="I222" s="98" t="str">
        <f t="shared" si="39"/>
        <v>NO CHANGE IN FA</v>
      </c>
      <c r="J222" s="88"/>
      <c r="K222" s="93" t="s">
        <v>437</v>
      </c>
      <c r="L222" s="94" t="s">
        <v>438</v>
      </c>
      <c r="M222" s="94">
        <v>1</v>
      </c>
      <c r="N222" s="95">
        <v>0</v>
      </c>
      <c r="O222" s="96">
        <f>VLOOKUP($K222,dbsad1!$A$2:$AE$677,13,FALSE)</f>
        <v>3644</v>
      </c>
      <c r="P222" s="96">
        <f>VLOOKUP($K222,dcsad1!$A$2:$AE$677,13,FALSE)</f>
        <v>3644</v>
      </c>
      <c r="Q222" s="97">
        <f t="shared" si="42"/>
        <v>0</v>
      </c>
      <c r="R222" s="98" t="str">
        <f t="shared" si="43"/>
        <v>NO CHANGE IN SEL. TAFPU</v>
      </c>
      <c r="S222" s="88"/>
      <c r="T222" s="93" t="s">
        <v>437</v>
      </c>
      <c r="U222" s="94" t="s">
        <v>438</v>
      </c>
      <c r="V222" s="94">
        <v>1</v>
      </c>
      <c r="W222" s="95">
        <v>0</v>
      </c>
      <c r="X222" s="99">
        <f>VLOOKUP($T222,dbsad1!$A$2:$AE$677,22,FALSE)</f>
        <v>12294.83</v>
      </c>
      <c r="Y222" s="99">
        <f>VLOOKUP($T222,dcsad1!$A$2:$AE$677,22,FALSE)</f>
        <v>12294.83</v>
      </c>
      <c r="Z222" s="100">
        <f t="shared" si="44"/>
        <v>0</v>
      </c>
      <c r="AA222" s="98" t="str">
        <f t="shared" si="45"/>
        <v>NO CHANGE IN SEL. FA/PUPIL</v>
      </c>
      <c r="AB222" s="88"/>
      <c r="AC222" s="93" t="s">
        <v>437</v>
      </c>
      <c r="AD222" s="94" t="s">
        <v>438</v>
      </c>
      <c r="AE222" s="94">
        <v>1</v>
      </c>
      <c r="AF222" s="95">
        <v>0</v>
      </c>
      <c r="AG222" s="165">
        <f>VLOOKUP($AC222,dbsad1!$A$2:$AE$677,24,FALSE)</f>
        <v>41851446</v>
      </c>
      <c r="AH222" s="165">
        <f>VLOOKUP($AC222,dcsad1!$A$2:$AE$677,24,FALSE)</f>
        <v>41851446</v>
      </c>
      <c r="AI222" s="166">
        <f t="shared" si="46"/>
        <v>0</v>
      </c>
      <c r="AJ222" s="98" t="str">
        <f t="shared" si="40"/>
        <v>NO CHANGE IN FAB</v>
      </c>
      <c r="AK222" s="88"/>
      <c r="AL222" s="93" t="s">
        <v>437</v>
      </c>
      <c r="AM222" s="94" t="s">
        <v>438</v>
      </c>
      <c r="AN222" s="94">
        <v>1</v>
      </c>
      <c r="AO222" s="95">
        <v>0</v>
      </c>
      <c r="AP222" s="175">
        <f>VLOOKUP($AL222,dbsaa1!$A$2:$AE$677,5,FALSE)</f>
        <v>44802361</v>
      </c>
      <c r="AQ222" s="176">
        <f>VLOOKUP($AL222,dbsad1!$A$2:$AE$677,23,FALSE)</f>
        <v>44802361</v>
      </c>
      <c r="AR222" s="101" t="str">
        <f t="shared" si="47"/>
        <v>ON FORMULA</v>
      </c>
      <c r="AS222" s="175">
        <f>VLOOKUP($AL222,dcsaa1!$A$2:$AE$677,5,FALSE)</f>
        <v>44802361</v>
      </c>
      <c r="AT222" s="176">
        <f>VLOOKUP($AL222,dcsad1!$A$2:$AE$677,23,FALSE)</f>
        <v>44802361</v>
      </c>
      <c r="AU222" s="101" t="str">
        <f t="shared" si="48"/>
        <v>ON FORMULA</v>
      </c>
      <c r="AV222" s="102" t="b">
        <f t="shared" si="49"/>
        <v>1</v>
      </c>
      <c r="AW222" s="176">
        <f t="shared" si="50"/>
        <v>0</v>
      </c>
      <c r="AX222" s="184">
        <f t="shared" si="51"/>
        <v>0</v>
      </c>
      <c r="AY222" s="29"/>
    </row>
    <row r="223" spans="1:51" ht="25" x14ac:dyDescent="0.25">
      <c r="A223" s="29"/>
      <c r="B223" s="93" t="s">
        <v>439</v>
      </c>
      <c r="C223" s="94" t="s">
        <v>440</v>
      </c>
      <c r="D223" s="94">
        <v>1</v>
      </c>
      <c r="E223" s="95">
        <v>0</v>
      </c>
      <c r="F223" s="165">
        <f>VLOOKUP($B223,dbsaa1!$A$2:$AA$675,5,FALSE)</f>
        <v>6249395</v>
      </c>
      <c r="G223" s="165">
        <f>VLOOKUP($B223,dcsaa1!$A$2:$AA$675,5,FALSE)</f>
        <v>6249395</v>
      </c>
      <c r="H223" s="166">
        <f t="shared" si="41"/>
        <v>0</v>
      </c>
      <c r="I223" s="98" t="str">
        <f t="shared" si="39"/>
        <v>NO CHANGE IN FA</v>
      </c>
      <c r="J223" s="88"/>
      <c r="K223" s="93" t="s">
        <v>439</v>
      </c>
      <c r="L223" s="94" t="s">
        <v>440</v>
      </c>
      <c r="M223" s="94">
        <v>1</v>
      </c>
      <c r="N223" s="95">
        <v>0</v>
      </c>
      <c r="O223" s="96">
        <f>VLOOKUP($K223,dbsad1!$A$2:$AE$677,13,FALSE)</f>
        <v>545</v>
      </c>
      <c r="P223" s="96">
        <f>VLOOKUP($K223,dcsad1!$A$2:$AE$677,13,FALSE)</f>
        <v>545</v>
      </c>
      <c r="Q223" s="97">
        <f t="shared" si="42"/>
        <v>0</v>
      </c>
      <c r="R223" s="98" t="str">
        <f t="shared" si="43"/>
        <v>NO CHANGE IN SEL. TAFPU</v>
      </c>
      <c r="S223" s="88"/>
      <c r="T223" s="93" t="s">
        <v>439</v>
      </c>
      <c r="U223" s="94" t="s">
        <v>440</v>
      </c>
      <c r="V223" s="94">
        <v>1</v>
      </c>
      <c r="W223" s="95">
        <v>0</v>
      </c>
      <c r="X223" s="99">
        <f>VLOOKUP($T223,dbsad1!$A$2:$AE$677,22,FALSE)</f>
        <v>11275.13</v>
      </c>
      <c r="Y223" s="99">
        <f>VLOOKUP($T223,dcsad1!$A$2:$AE$677,22,FALSE)</f>
        <v>11275.13</v>
      </c>
      <c r="Z223" s="100">
        <f t="shared" si="44"/>
        <v>0</v>
      </c>
      <c r="AA223" s="98" t="str">
        <f t="shared" si="45"/>
        <v>NO CHANGE IN SEL. FA/PUPIL</v>
      </c>
      <c r="AB223" s="88"/>
      <c r="AC223" s="93" t="s">
        <v>439</v>
      </c>
      <c r="AD223" s="94" t="s">
        <v>440</v>
      </c>
      <c r="AE223" s="94">
        <v>1</v>
      </c>
      <c r="AF223" s="95">
        <v>0</v>
      </c>
      <c r="AG223" s="165">
        <f>VLOOKUP($AC223,dbsad1!$A$2:$AE$677,24,FALSE)</f>
        <v>6126858</v>
      </c>
      <c r="AH223" s="165">
        <f>VLOOKUP($AC223,dcsad1!$A$2:$AE$677,24,FALSE)</f>
        <v>6126858</v>
      </c>
      <c r="AI223" s="166">
        <f t="shared" si="46"/>
        <v>0</v>
      </c>
      <c r="AJ223" s="98" t="str">
        <f t="shared" si="40"/>
        <v>NO CHANGE IN FAB</v>
      </c>
      <c r="AK223" s="88"/>
      <c r="AL223" s="93" t="s">
        <v>439</v>
      </c>
      <c r="AM223" s="94" t="s">
        <v>440</v>
      </c>
      <c r="AN223" s="94">
        <v>1</v>
      </c>
      <c r="AO223" s="95">
        <v>0</v>
      </c>
      <c r="AP223" s="175">
        <f>VLOOKUP($AL223,dbsaa1!$A$2:$AE$677,5,FALSE)</f>
        <v>6249395</v>
      </c>
      <c r="AQ223" s="176">
        <f>VLOOKUP($AL223,dbsad1!$A$2:$AE$677,23,FALSE)</f>
        <v>6144946</v>
      </c>
      <c r="AR223" s="101" t="str">
        <f t="shared" si="47"/>
        <v>HOLD HARMLESS</v>
      </c>
      <c r="AS223" s="175">
        <f>VLOOKUP($AL223,dcsaa1!$A$2:$AE$677,5,FALSE)</f>
        <v>6249395</v>
      </c>
      <c r="AT223" s="176">
        <f>VLOOKUP($AL223,dcsad1!$A$2:$AE$677,23,FALSE)</f>
        <v>6144946</v>
      </c>
      <c r="AU223" s="101" t="str">
        <f t="shared" si="48"/>
        <v>HOLD HARMLESS</v>
      </c>
      <c r="AV223" s="102" t="b">
        <f t="shared" si="49"/>
        <v>1</v>
      </c>
      <c r="AW223" s="176">
        <f t="shared" si="50"/>
        <v>0</v>
      </c>
      <c r="AX223" s="184">
        <f t="shared" si="51"/>
        <v>0</v>
      </c>
      <c r="AY223" s="29"/>
    </row>
    <row r="224" spans="1:51" x14ac:dyDescent="0.25">
      <c r="A224" s="29"/>
      <c r="B224" s="93" t="s">
        <v>441</v>
      </c>
      <c r="C224" s="94" t="s">
        <v>442</v>
      </c>
      <c r="D224" s="94">
        <v>1</v>
      </c>
      <c r="E224" s="95">
        <v>0</v>
      </c>
      <c r="F224" s="165">
        <f>VLOOKUP($B224,dbsaa1!$A$2:$AA$675,5,FALSE)</f>
        <v>4618228</v>
      </c>
      <c r="G224" s="165">
        <f>VLOOKUP($B224,dcsaa1!$A$2:$AA$675,5,FALSE)</f>
        <v>4618228</v>
      </c>
      <c r="H224" s="166">
        <f t="shared" si="41"/>
        <v>0</v>
      </c>
      <c r="I224" s="98" t="str">
        <f t="shared" si="39"/>
        <v>NO CHANGE IN FA</v>
      </c>
      <c r="J224" s="88"/>
      <c r="K224" s="93" t="s">
        <v>441</v>
      </c>
      <c r="L224" s="94" t="s">
        <v>442</v>
      </c>
      <c r="M224" s="94">
        <v>1</v>
      </c>
      <c r="N224" s="95">
        <v>0</v>
      </c>
      <c r="O224" s="96">
        <f>VLOOKUP($K224,dbsad1!$A$2:$AE$677,13,FALSE)</f>
        <v>420</v>
      </c>
      <c r="P224" s="96">
        <f>VLOOKUP($K224,dcsad1!$A$2:$AE$677,13,FALSE)</f>
        <v>420</v>
      </c>
      <c r="Q224" s="97">
        <f t="shared" si="42"/>
        <v>0</v>
      </c>
      <c r="R224" s="98" t="str">
        <f t="shared" si="43"/>
        <v>NO CHANGE IN SEL. TAFPU</v>
      </c>
      <c r="S224" s="88"/>
      <c r="T224" s="93" t="s">
        <v>441</v>
      </c>
      <c r="U224" s="94" t="s">
        <v>442</v>
      </c>
      <c r="V224" s="94">
        <v>1</v>
      </c>
      <c r="W224" s="95">
        <v>0</v>
      </c>
      <c r="X224" s="99">
        <f>VLOOKUP($T224,dbsad1!$A$2:$AE$677,22,FALSE)</f>
        <v>10995.78</v>
      </c>
      <c r="Y224" s="99">
        <f>VLOOKUP($T224,dcsad1!$A$2:$AE$677,22,FALSE)</f>
        <v>10995.78</v>
      </c>
      <c r="Z224" s="100">
        <f t="shared" si="44"/>
        <v>0</v>
      </c>
      <c r="AA224" s="98" t="str">
        <f t="shared" si="45"/>
        <v>NO CHANGE IN SEL. FA/PUPIL</v>
      </c>
      <c r="AB224" s="88"/>
      <c r="AC224" s="93" t="s">
        <v>441</v>
      </c>
      <c r="AD224" s="94" t="s">
        <v>442</v>
      </c>
      <c r="AE224" s="94">
        <v>1</v>
      </c>
      <c r="AF224" s="95">
        <v>0</v>
      </c>
      <c r="AG224" s="165">
        <f>VLOOKUP($AC224,dbsad1!$A$2:$AE$677,24,FALSE)</f>
        <v>4389661</v>
      </c>
      <c r="AH224" s="165">
        <f>VLOOKUP($AC224,dcsad1!$A$2:$AE$677,24,FALSE)</f>
        <v>4389661</v>
      </c>
      <c r="AI224" s="166">
        <f t="shared" si="46"/>
        <v>0</v>
      </c>
      <c r="AJ224" s="98" t="str">
        <f t="shared" si="40"/>
        <v>NO CHANGE IN FAB</v>
      </c>
      <c r="AK224" s="88"/>
      <c r="AL224" s="93" t="s">
        <v>441</v>
      </c>
      <c r="AM224" s="94" t="s">
        <v>442</v>
      </c>
      <c r="AN224" s="94">
        <v>1</v>
      </c>
      <c r="AO224" s="95">
        <v>0</v>
      </c>
      <c r="AP224" s="175">
        <f>VLOOKUP($AL224,dbsaa1!$A$2:$AE$677,5,FALSE)</f>
        <v>4618228</v>
      </c>
      <c r="AQ224" s="176">
        <f>VLOOKUP($AL224,dbsad1!$A$2:$AE$677,23,FALSE)</f>
        <v>4618228</v>
      </c>
      <c r="AR224" s="101" t="str">
        <f t="shared" si="47"/>
        <v>ON FORMULA</v>
      </c>
      <c r="AS224" s="175">
        <f>VLOOKUP($AL224,dcsaa1!$A$2:$AE$677,5,FALSE)</f>
        <v>4618228</v>
      </c>
      <c r="AT224" s="176">
        <f>VLOOKUP($AL224,dcsad1!$A$2:$AE$677,23,FALSE)</f>
        <v>4618228</v>
      </c>
      <c r="AU224" s="101" t="str">
        <f t="shared" si="48"/>
        <v>ON FORMULA</v>
      </c>
      <c r="AV224" s="102" t="b">
        <f t="shared" si="49"/>
        <v>1</v>
      </c>
      <c r="AW224" s="176">
        <f t="shared" si="50"/>
        <v>0</v>
      </c>
      <c r="AX224" s="184">
        <f t="shared" si="51"/>
        <v>0</v>
      </c>
      <c r="AY224" s="29"/>
    </row>
    <row r="225" spans="1:51" x14ac:dyDescent="0.25">
      <c r="A225" s="29"/>
      <c r="B225" s="93" t="s">
        <v>443</v>
      </c>
      <c r="C225" s="94" t="s">
        <v>444</v>
      </c>
      <c r="D225" s="94">
        <v>1</v>
      </c>
      <c r="E225" s="95">
        <v>0</v>
      </c>
      <c r="F225" s="165">
        <f>VLOOKUP($B225,dbsaa1!$A$2:$AA$675,5,FALSE)</f>
        <v>17477539</v>
      </c>
      <c r="G225" s="165">
        <f>VLOOKUP($B225,dcsaa1!$A$2:$AA$675,5,FALSE)</f>
        <v>17453231</v>
      </c>
      <c r="H225" s="166">
        <f t="shared" si="41"/>
        <v>-24308</v>
      </c>
      <c r="I225" s="98" t="str">
        <f t="shared" si="39"/>
        <v>FA DECREASE</v>
      </c>
      <c r="J225" s="88"/>
      <c r="K225" s="93" t="s">
        <v>443</v>
      </c>
      <c r="L225" s="94" t="s">
        <v>444</v>
      </c>
      <c r="M225" s="94">
        <v>1</v>
      </c>
      <c r="N225" s="95">
        <v>0</v>
      </c>
      <c r="O225" s="96">
        <f>VLOOKUP($K225,dbsad1!$A$2:$AE$677,13,FALSE)</f>
        <v>1438</v>
      </c>
      <c r="P225" s="96">
        <f>VLOOKUP($K225,dcsad1!$A$2:$AE$677,13,FALSE)</f>
        <v>1436</v>
      </c>
      <c r="Q225" s="97">
        <f t="shared" si="42"/>
        <v>-2</v>
      </c>
      <c r="R225" s="98" t="str">
        <f t="shared" si="43"/>
        <v>SEL. TAFPU DECREASE</v>
      </c>
      <c r="S225" s="88"/>
      <c r="T225" s="93" t="s">
        <v>443</v>
      </c>
      <c r="U225" s="94" t="s">
        <v>444</v>
      </c>
      <c r="V225" s="94">
        <v>1</v>
      </c>
      <c r="W225" s="95">
        <v>0</v>
      </c>
      <c r="X225" s="99">
        <f>VLOOKUP($T225,dbsad1!$A$2:$AE$677,22,FALSE)</f>
        <v>12154.06</v>
      </c>
      <c r="Y225" s="99">
        <f>VLOOKUP($T225,dcsad1!$A$2:$AE$677,22,FALSE)</f>
        <v>12154.06</v>
      </c>
      <c r="Z225" s="100">
        <f t="shared" si="44"/>
        <v>0</v>
      </c>
      <c r="AA225" s="98" t="str">
        <f t="shared" si="45"/>
        <v>NO CHANGE IN SEL. FA/PUPIL</v>
      </c>
      <c r="AB225" s="88"/>
      <c r="AC225" s="93" t="s">
        <v>443</v>
      </c>
      <c r="AD225" s="94" t="s">
        <v>444</v>
      </c>
      <c r="AE225" s="94">
        <v>1</v>
      </c>
      <c r="AF225" s="95">
        <v>0</v>
      </c>
      <c r="AG225" s="165">
        <f>VLOOKUP($AC225,dbsad1!$A$2:$AE$677,24,FALSE)</f>
        <v>16640912</v>
      </c>
      <c r="AH225" s="165">
        <f>VLOOKUP($AC225,dcsad1!$A$2:$AE$677,24,FALSE)</f>
        <v>16640912</v>
      </c>
      <c r="AI225" s="166">
        <f t="shared" si="46"/>
        <v>0</v>
      </c>
      <c r="AJ225" s="98" t="str">
        <f t="shared" si="40"/>
        <v>NO CHANGE IN FAB</v>
      </c>
      <c r="AK225" s="88"/>
      <c r="AL225" s="93" t="s">
        <v>443</v>
      </c>
      <c r="AM225" s="94" t="s">
        <v>444</v>
      </c>
      <c r="AN225" s="94">
        <v>1</v>
      </c>
      <c r="AO225" s="95">
        <v>0</v>
      </c>
      <c r="AP225" s="175">
        <f>VLOOKUP($AL225,dbsaa1!$A$2:$AE$677,5,FALSE)</f>
        <v>17477539</v>
      </c>
      <c r="AQ225" s="176">
        <f>VLOOKUP($AL225,dbsad1!$A$2:$AE$677,23,FALSE)</f>
        <v>17477539</v>
      </c>
      <c r="AR225" s="101" t="str">
        <f t="shared" si="47"/>
        <v>ON FORMULA</v>
      </c>
      <c r="AS225" s="175">
        <f>VLOOKUP($AL225,dcsaa1!$A$2:$AE$677,5,FALSE)</f>
        <v>17453231</v>
      </c>
      <c r="AT225" s="176">
        <f>VLOOKUP($AL225,dcsad1!$A$2:$AE$677,23,FALSE)</f>
        <v>17453231</v>
      </c>
      <c r="AU225" s="101" t="str">
        <f t="shared" si="48"/>
        <v>ON FORMULA</v>
      </c>
      <c r="AV225" s="102" t="b">
        <f t="shared" si="49"/>
        <v>1</v>
      </c>
      <c r="AW225" s="176">
        <f t="shared" si="50"/>
        <v>-24308</v>
      </c>
      <c r="AX225" s="184">
        <f t="shared" si="51"/>
        <v>0</v>
      </c>
      <c r="AY225" s="29"/>
    </row>
    <row r="226" spans="1:51" x14ac:dyDescent="0.25">
      <c r="A226" s="29"/>
      <c r="B226" s="93" t="s">
        <v>445</v>
      </c>
      <c r="C226" s="94" t="s">
        <v>446</v>
      </c>
      <c r="D226" s="94">
        <v>1</v>
      </c>
      <c r="E226" s="95">
        <v>0</v>
      </c>
      <c r="F226" s="165">
        <f>VLOOKUP($B226,dbsaa1!$A$2:$AA$675,5,FALSE)</f>
        <v>14644521</v>
      </c>
      <c r="G226" s="165">
        <f>VLOOKUP($B226,dcsaa1!$A$2:$AA$675,5,FALSE)</f>
        <v>14644521</v>
      </c>
      <c r="H226" s="166">
        <f t="shared" si="41"/>
        <v>0</v>
      </c>
      <c r="I226" s="98" t="str">
        <f t="shared" si="39"/>
        <v>NO CHANGE IN FA</v>
      </c>
      <c r="J226" s="88"/>
      <c r="K226" s="93" t="s">
        <v>445</v>
      </c>
      <c r="L226" s="94" t="s">
        <v>446</v>
      </c>
      <c r="M226" s="94">
        <v>1</v>
      </c>
      <c r="N226" s="95">
        <v>0</v>
      </c>
      <c r="O226" s="96">
        <f>VLOOKUP($K226,dbsad1!$A$2:$AE$677,13,FALSE)</f>
        <v>1284</v>
      </c>
      <c r="P226" s="96">
        <f>VLOOKUP($K226,dcsad1!$A$2:$AE$677,13,FALSE)</f>
        <v>1284</v>
      </c>
      <c r="Q226" s="97">
        <f t="shared" si="42"/>
        <v>0</v>
      </c>
      <c r="R226" s="98" t="str">
        <f t="shared" si="43"/>
        <v>NO CHANGE IN SEL. TAFPU</v>
      </c>
      <c r="S226" s="88"/>
      <c r="T226" s="93" t="s">
        <v>445</v>
      </c>
      <c r="U226" s="94" t="s">
        <v>446</v>
      </c>
      <c r="V226" s="94">
        <v>1</v>
      </c>
      <c r="W226" s="95">
        <v>0</v>
      </c>
      <c r="X226" s="99">
        <f>VLOOKUP($T226,dbsad1!$A$2:$AE$677,22,FALSE)</f>
        <v>11405.39</v>
      </c>
      <c r="Y226" s="99">
        <f>VLOOKUP($T226,dcsad1!$A$2:$AE$677,22,FALSE)</f>
        <v>11405.39</v>
      </c>
      <c r="Z226" s="100">
        <f t="shared" si="44"/>
        <v>0</v>
      </c>
      <c r="AA226" s="98" t="str">
        <f t="shared" si="45"/>
        <v>NO CHANGE IN SEL. FA/PUPIL</v>
      </c>
      <c r="AB226" s="88"/>
      <c r="AC226" s="93" t="s">
        <v>445</v>
      </c>
      <c r="AD226" s="94" t="s">
        <v>446</v>
      </c>
      <c r="AE226" s="94">
        <v>1</v>
      </c>
      <c r="AF226" s="95">
        <v>0</v>
      </c>
      <c r="AG226" s="165">
        <f>VLOOKUP($AC226,dbsad1!$A$2:$AE$677,24,FALSE)</f>
        <v>13594727</v>
      </c>
      <c r="AH226" s="165">
        <f>VLOOKUP($AC226,dcsad1!$A$2:$AE$677,24,FALSE)</f>
        <v>13594727</v>
      </c>
      <c r="AI226" s="166">
        <f t="shared" si="46"/>
        <v>0</v>
      </c>
      <c r="AJ226" s="98" t="str">
        <f t="shared" si="40"/>
        <v>NO CHANGE IN FAB</v>
      </c>
      <c r="AK226" s="88"/>
      <c r="AL226" s="93" t="s">
        <v>445</v>
      </c>
      <c r="AM226" s="94" t="s">
        <v>446</v>
      </c>
      <c r="AN226" s="94">
        <v>1</v>
      </c>
      <c r="AO226" s="95">
        <v>0</v>
      </c>
      <c r="AP226" s="175">
        <f>VLOOKUP($AL226,dbsaa1!$A$2:$AE$677,5,FALSE)</f>
        <v>14644521</v>
      </c>
      <c r="AQ226" s="176">
        <f>VLOOKUP($AL226,dbsad1!$A$2:$AE$677,23,FALSE)</f>
        <v>14644521</v>
      </c>
      <c r="AR226" s="101" t="str">
        <f t="shared" si="47"/>
        <v>ON FORMULA</v>
      </c>
      <c r="AS226" s="175">
        <f>VLOOKUP($AL226,dcsaa1!$A$2:$AE$677,5,FALSE)</f>
        <v>14644521</v>
      </c>
      <c r="AT226" s="176">
        <f>VLOOKUP($AL226,dcsad1!$A$2:$AE$677,23,FALSE)</f>
        <v>14644521</v>
      </c>
      <c r="AU226" s="101" t="str">
        <f t="shared" si="48"/>
        <v>ON FORMULA</v>
      </c>
      <c r="AV226" s="102" t="b">
        <f t="shared" si="49"/>
        <v>1</v>
      </c>
      <c r="AW226" s="176">
        <f t="shared" si="50"/>
        <v>0</v>
      </c>
      <c r="AX226" s="184">
        <f t="shared" si="51"/>
        <v>0</v>
      </c>
      <c r="AY226" s="29"/>
    </row>
    <row r="227" spans="1:51" x14ac:dyDescent="0.25">
      <c r="A227" s="29"/>
      <c r="B227" s="93" t="s">
        <v>447</v>
      </c>
      <c r="C227" s="94" t="s">
        <v>448</v>
      </c>
      <c r="D227" s="94">
        <v>1</v>
      </c>
      <c r="E227" s="95">
        <v>0</v>
      </c>
      <c r="F227" s="165">
        <f>VLOOKUP($B227,dbsaa1!$A$2:$AA$675,5,FALSE)</f>
        <v>10856119</v>
      </c>
      <c r="G227" s="165">
        <f>VLOOKUP($B227,dcsaa1!$A$2:$AA$675,5,FALSE)</f>
        <v>10871571</v>
      </c>
      <c r="H227" s="166">
        <f t="shared" si="41"/>
        <v>15452</v>
      </c>
      <c r="I227" s="98" t="str">
        <f t="shared" si="39"/>
        <v>FA INCREASE</v>
      </c>
      <c r="J227" s="88"/>
      <c r="K227" s="93" t="s">
        <v>447</v>
      </c>
      <c r="L227" s="94" t="s">
        <v>448</v>
      </c>
      <c r="M227" s="94">
        <v>1</v>
      </c>
      <c r="N227" s="95">
        <v>0</v>
      </c>
      <c r="O227" s="96">
        <f>VLOOKUP($K227,dbsad1!$A$2:$AE$677,13,FALSE)</f>
        <v>1012</v>
      </c>
      <c r="P227" s="96">
        <f>VLOOKUP($K227,dcsad1!$A$2:$AE$677,13,FALSE)</f>
        <v>1014</v>
      </c>
      <c r="Q227" s="97">
        <f t="shared" si="42"/>
        <v>2</v>
      </c>
      <c r="R227" s="98" t="str">
        <f t="shared" si="43"/>
        <v>SEL. TAFPU INCREASE</v>
      </c>
      <c r="S227" s="88"/>
      <c r="T227" s="93" t="s">
        <v>447</v>
      </c>
      <c r="U227" s="94" t="s">
        <v>448</v>
      </c>
      <c r="V227" s="94">
        <v>1</v>
      </c>
      <c r="W227" s="95">
        <v>0</v>
      </c>
      <c r="X227" s="99">
        <f>VLOOKUP($T227,dbsad1!$A$2:$AE$677,22,FALSE)</f>
        <v>10727.39</v>
      </c>
      <c r="Y227" s="99">
        <f>VLOOKUP($T227,dcsad1!$A$2:$AE$677,22,FALSE)</f>
        <v>10721.47</v>
      </c>
      <c r="Z227" s="100">
        <f t="shared" si="44"/>
        <v>-5.9200000000000728</v>
      </c>
      <c r="AA227" s="98" t="str">
        <f t="shared" si="45"/>
        <v>SEL. FA/PUPIL DECREASE</v>
      </c>
      <c r="AB227" s="88"/>
      <c r="AC227" s="93" t="s">
        <v>447</v>
      </c>
      <c r="AD227" s="94" t="s">
        <v>448</v>
      </c>
      <c r="AE227" s="94">
        <v>1</v>
      </c>
      <c r="AF227" s="95">
        <v>0</v>
      </c>
      <c r="AG227" s="165">
        <f>VLOOKUP($AC227,dbsad1!$A$2:$AE$677,24,FALSE)</f>
        <v>10388710</v>
      </c>
      <c r="AH227" s="165">
        <f>VLOOKUP($AC227,dcsad1!$A$2:$AE$677,24,FALSE)</f>
        <v>10388710</v>
      </c>
      <c r="AI227" s="166">
        <f t="shared" si="46"/>
        <v>0</v>
      </c>
      <c r="AJ227" s="98" t="str">
        <f t="shared" si="40"/>
        <v>NO CHANGE IN FAB</v>
      </c>
      <c r="AK227" s="88"/>
      <c r="AL227" s="93" t="s">
        <v>447</v>
      </c>
      <c r="AM227" s="94" t="s">
        <v>448</v>
      </c>
      <c r="AN227" s="94">
        <v>1</v>
      </c>
      <c r="AO227" s="95">
        <v>0</v>
      </c>
      <c r="AP227" s="175">
        <f>VLOOKUP($AL227,dbsaa1!$A$2:$AE$677,5,FALSE)</f>
        <v>10856119</v>
      </c>
      <c r="AQ227" s="176">
        <f>VLOOKUP($AL227,dbsad1!$A$2:$AE$677,23,FALSE)</f>
        <v>10856119</v>
      </c>
      <c r="AR227" s="101" t="str">
        <f t="shared" si="47"/>
        <v>ON FORMULA</v>
      </c>
      <c r="AS227" s="175">
        <f>VLOOKUP($AL227,dcsaa1!$A$2:$AE$677,5,FALSE)</f>
        <v>10871571</v>
      </c>
      <c r="AT227" s="176">
        <f>VLOOKUP($AL227,dcsad1!$A$2:$AE$677,23,FALSE)</f>
        <v>10871571</v>
      </c>
      <c r="AU227" s="101" t="str">
        <f t="shared" si="48"/>
        <v>ON FORMULA</v>
      </c>
      <c r="AV227" s="102" t="b">
        <f t="shared" si="49"/>
        <v>1</v>
      </c>
      <c r="AW227" s="176">
        <f t="shared" si="50"/>
        <v>15452</v>
      </c>
      <c r="AX227" s="184">
        <f t="shared" si="51"/>
        <v>0</v>
      </c>
      <c r="AY227" s="29"/>
    </row>
    <row r="228" spans="1:51" ht="25" x14ac:dyDescent="0.25">
      <c r="A228" s="29"/>
      <c r="B228" s="93" t="s">
        <v>449</v>
      </c>
      <c r="C228" s="94" t="s">
        <v>450</v>
      </c>
      <c r="D228" s="94">
        <v>1</v>
      </c>
      <c r="E228" s="95">
        <v>0</v>
      </c>
      <c r="F228" s="165">
        <f>VLOOKUP($B228,dbsaa1!$A$2:$AA$675,5,FALSE)</f>
        <v>8727603</v>
      </c>
      <c r="G228" s="165">
        <f>VLOOKUP($B228,dcsaa1!$A$2:$AA$675,5,FALSE)</f>
        <v>8727603</v>
      </c>
      <c r="H228" s="166">
        <f t="shared" si="41"/>
        <v>0</v>
      </c>
      <c r="I228" s="98" t="str">
        <f t="shared" si="39"/>
        <v>NO CHANGE IN FA</v>
      </c>
      <c r="J228" s="88"/>
      <c r="K228" s="93" t="s">
        <v>449</v>
      </c>
      <c r="L228" s="94" t="s">
        <v>450</v>
      </c>
      <c r="M228" s="94">
        <v>1</v>
      </c>
      <c r="N228" s="95">
        <v>0</v>
      </c>
      <c r="O228" s="96">
        <f>VLOOKUP($K228,dbsad1!$A$2:$AE$677,13,FALSE)</f>
        <v>994</v>
      </c>
      <c r="P228" s="96">
        <f>VLOOKUP($K228,dcsad1!$A$2:$AE$677,13,FALSE)</f>
        <v>994</v>
      </c>
      <c r="Q228" s="97">
        <f t="shared" si="42"/>
        <v>0</v>
      </c>
      <c r="R228" s="98" t="str">
        <f t="shared" si="43"/>
        <v>NO CHANGE IN SEL. TAFPU</v>
      </c>
      <c r="S228" s="88"/>
      <c r="T228" s="93" t="s">
        <v>449</v>
      </c>
      <c r="U228" s="94" t="s">
        <v>450</v>
      </c>
      <c r="V228" s="94">
        <v>1</v>
      </c>
      <c r="W228" s="95">
        <v>0</v>
      </c>
      <c r="X228" s="99">
        <f>VLOOKUP($T228,dbsad1!$A$2:$AE$677,22,FALSE)</f>
        <v>8224.9500000000007</v>
      </c>
      <c r="Y228" s="99">
        <f>VLOOKUP($T228,dcsad1!$A$2:$AE$677,22,FALSE)</f>
        <v>8224.9500000000007</v>
      </c>
      <c r="Z228" s="100">
        <f t="shared" si="44"/>
        <v>0</v>
      </c>
      <c r="AA228" s="98" t="str">
        <f t="shared" si="45"/>
        <v>NO CHANGE IN SEL. FA/PUPIL</v>
      </c>
      <c r="AB228" s="88"/>
      <c r="AC228" s="93" t="s">
        <v>449</v>
      </c>
      <c r="AD228" s="94" t="s">
        <v>450</v>
      </c>
      <c r="AE228" s="94">
        <v>1</v>
      </c>
      <c r="AF228" s="95">
        <v>0</v>
      </c>
      <c r="AG228" s="165">
        <f>VLOOKUP($AC228,dbsad1!$A$2:$AE$677,24,FALSE)</f>
        <v>8556474</v>
      </c>
      <c r="AH228" s="165">
        <f>VLOOKUP($AC228,dcsad1!$A$2:$AE$677,24,FALSE)</f>
        <v>8556474</v>
      </c>
      <c r="AI228" s="166">
        <f t="shared" si="46"/>
        <v>0</v>
      </c>
      <c r="AJ228" s="98" t="str">
        <f t="shared" si="40"/>
        <v>NO CHANGE IN FAB</v>
      </c>
      <c r="AK228" s="88"/>
      <c r="AL228" s="93" t="s">
        <v>449</v>
      </c>
      <c r="AM228" s="94" t="s">
        <v>450</v>
      </c>
      <c r="AN228" s="94">
        <v>1</v>
      </c>
      <c r="AO228" s="95">
        <v>0</v>
      </c>
      <c r="AP228" s="175">
        <f>VLOOKUP($AL228,dbsaa1!$A$2:$AE$677,5,FALSE)</f>
        <v>8727603</v>
      </c>
      <c r="AQ228" s="176">
        <f>VLOOKUP($AL228,dbsad1!$A$2:$AE$677,23,FALSE)</f>
        <v>8175601</v>
      </c>
      <c r="AR228" s="101" t="str">
        <f t="shared" si="47"/>
        <v>HOLD HARMLESS</v>
      </c>
      <c r="AS228" s="175">
        <f>VLOOKUP($AL228,dcsaa1!$A$2:$AE$677,5,FALSE)</f>
        <v>8727603</v>
      </c>
      <c r="AT228" s="176">
        <f>VLOOKUP($AL228,dcsad1!$A$2:$AE$677,23,FALSE)</f>
        <v>8175601</v>
      </c>
      <c r="AU228" s="101" t="str">
        <f t="shared" si="48"/>
        <v>HOLD HARMLESS</v>
      </c>
      <c r="AV228" s="102" t="b">
        <f t="shared" si="49"/>
        <v>1</v>
      </c>
      <c r="AW228" s="176">
        <f t="shared" si="50"/>
        <v>0</v>
      </c>
      <c r="AX228" s="184">
        <f t="shared" si="51"/>
        <v>0</v>
      </c>
      <c r="AY228" s="29"/>
    </row>
    <row r="229" spans="1:51" x14ac:dyDescent="0.25">
      <c r="A229" s="29"/>
      <c r="B229" s="93" t="s">
        <v>451</v>
      </c>
      <c r="C229" s="94" t="s">
        <v>452</v>
      </c>
      <c r="D229" s="94">
        <v>1</v>
      </c>
      <c r="E229" s="95">
        <v>0</v>
      </c>
      <c r="F229" s="165">
        <f>VLOOKUP($B229,dbsaa1!$A$2:$AA$675,5,FALSE)</f>
        <v>8435399</v>
      </c>
      <c r="G229" s="165">
        <f>VLOOKUP($B229,dcsaa1!$A$2:$AA$675,5,FALSE)</f>
        <v>8435399</v>
      </c>
      <c r="H229" s="166">
        <f t="shared" si="41"/>
        <v>0</v>
      </c>
      <c r="I229" s="98" t="str">
        <f t="shared" si="39"/>
        <v>NO CHANGE IN FA</v>
      </c>
      <c r="J229" s="88"/>
      <c r="K229" s="93" t="s">
        <v>451</v>
      </c>
      <c r="L229" s="94" t="s">
        <v>452</v>
      </c>
      <c r="M229" s="94">
        <v>1</v>
      </c>
      <c r="N229" s="95">
        <v>0</v>
      </c>
      <c r="O229" s="96">
        <f>VLOOKUP($K229,dbsad1!$A$2:$AE$677,13,FALSE)</f>
        <v>913</v>
      </c>
      <c r="P229" s="96">
        <f>VLOOKUP($K229,dcsad1!$A$2:$AE$677,13,FALSE)</f>
        <v>913</v>
      </c>
      <c r="Q229" s="97">
        <f t="shared" si="42"/>
        <v>0</v>
      </c>
      <c r="R229" s="98" t="str">
        <f t="shared" si="43"/>
        <v>NO CHANGE IN SEL. TAFPU</v>
      </c>
      <c r="S229" s="88"/>
      <c r="T229" s="93" t="s">
        <v>451</v>
      </c>
      <c r="U229" s="94" t="s">
        <v>452</v>
      </c>
      <c r="V229" s="94">
        <v>1</v>
      </c>
      <c r="W229" s="95">
        <v>0</v>
      </c>
      <c r="X229" s="99">
        <f>VLOOKUP($T229,dbsad1!$A$2:$AE$677,22,FALSE)</f>
        <v>9239.2099999999991</v>
      </c>
      <c r="Y229" s="99">
        <f>VLOOKUP($T229,dcsad1!$A$2:$AE$677,22,FALSE)</f>
        <v>9239.2099999999991</v>
      </c>
      <c r="Z229" s="100">
        <f t="shared" si="44"/>
        <v>0</v>
      </c>
      <c r="AA229" s="98" t="str">
        <f t="shared" si="45"/>
        <v>NO CHANGE IN SEL. FA/PUPIL</v>
      </c>
      <c r="AB229" s="88"/>
      <c r="AC229" s="93" t="s">
        <v>451</v>
      </c>
      <c r="AD229" s="94" t="s">
        <v>452</v>
      </c>
      <c r="AE229" s="94">
        <v>1</v>
      </c>
      <c r="AF229" s="95">
        <v>0</v>
      </c>
      <c r="AG229" s="165">
        <f>VLOOKUP($AC229,dbsad1!$A$2:$AE$677,24,FALSE)</f>
        <v>7862460</v>
      </c>
      <c r="AH229" s="165">
        <f>VLOOKUP($AC229,dcsad1!$A$2:$AE$677,24,FALSE)</f>
        <v>7862460</v>
      </c>
      <c r="AI229" s="166">
        <f t="shared" si="46"/>
        <v>0</v>
      </c>
      <c r="AJ229" s="98" t="str">
        <f t="shared" si="40"/>
        <v>NO CHANGE IN FAB</v>
      </c>
      <c r="AK229" s="88"/>
      <c r="AL229" s="93" t="s">
        <v>451</v>
      </c>
      <c r="AM229" s="94" t="s">
        <v>452</v>
      </c>
      <c r="AN229" s="94">
        <v>1</v>
      </c>
      <c r="AO229" s="95">
        <v>0</v>
      </c>
      <c r="AP229" s="175">
        <f>VLOOKUP($AL229,dbsaa1!$A$2:$AE$677,5,FALSE)</f>
        <v>8435399</v>
      </c>
      <c r="AQ229" s="176">
        <f>VLOOKUP($AL229,dbsad1!$A$2:$AE$677,23,FALSE)</f>
        <v>8435399</v>
      </c>
      <c r="AR229" s="101" t="str">
        <f t="shared" si="47"/>
        <v>ON FORMULA</v>
      </c>
      <c r="AS229" s="175">
        <f>VLOOKUP($AL229,dcsaa1!$A$2:$AE$677,5,FALSE)</f>
        <v>8435399</v>
      </c>
      <c r="AT229" s="176">
        <f>VLOOKUP($AL229,dcsad1!$A$2:$AE$677,23,FALSE)</f>
        <v>8435399</v>
      </c>
      <c r="AU229" s="101" t="str">
        <f t="shared" si="48"/>
        <v>ON FORMULA</v>
      </c>
      <c r="AV229" s="102" t="b">
        <f t="shared" si="49"/>
        <v>1</v>
      </c>
      <c r="AW229" s="176">
        <f t="shared" si="50"/>
        <v>0</v>
      </c>
      <c r="AX229" s="184">
        <f t="shared" si="51"/>
        <v>0</v>
      </c>
      <c r="AY229" s="29"/>
    </row>
    <row r="230" spans="1:51" x14ac:dyDescent="0.25">
      <c r="A230" s="29"/>
      <c r="B230" s="93" t="s">
        <v>453</v>
      </c>
      <c r="C230" s="94" t="s">
        <v>454</v>
      </c>
      <c r="D230" s="94">
        <v>1</v>
      </c>
      <c r="E230" s="95">
        <v>0</v>
      </c>
      <c r="F230" s="165">
        <f>VLOOKUP($B230,dbsaa1!$A$2:$AA$675,5,FALSE)</f>
        <v>8175271</v>
      </c>
      <c r="G230" s="165">
        <f>VLOOKUP($B230,dcsaa1!$A$2:$AA$675,5,FALSE)</f>
        <v>8175271</v>
      </c>
      <c r="H230" s="166">
        <f t="shared" si="41"/>
        <v>0</v>
      </c>
      <c r="I230" s="98" t="str">
        <f t="shared" si="39"/>
        <v>NO CHANGE IN FA</v>
      </c>
      <c r="J230" s="88"/>
      <c r="K230" s="93" t="s">
        <v>453</v>
      </c>
      <c r="L230" s="94" t="s">
        <v>454</v>
      </c>
      <c r="M230" s="94">
        <v>1</v>
      </c>
      <c r="N230" s="95">
        <v>0</v>
      </c>
      <c r="O230" s="96">
        <f>VLOOKUP($K230,dbsad1!$A$2:$AE$677,13,FALSE)</f>
        <v>1052</v>
      </c>
      <c r="P230" s="96">
        <f>VLOOKUP($K230,dcsad1!$A$2:$AE$677,13,FALSE)</f>
        <v>1052</v>
      </c>
      <c r="Q230" s="97">
        <f t="shared" si="42"/>
        <v>0</v>
      </c>
      <c r="R230" s="98" t="str">
        <f t="shared" si="43"/>
        <v>NO CHANGE IN SEL. TAFPU</v>
      </c>
      <c r="S230" s="88"/>
      <c r="T230" s="93" t="s">
        <v>453</v>
      </c>
      <c r="U230" s="94" t="s">
        <v>454</v>
      </c>
      <c r="V230" s="94">
        <v>1</v>
      </c>
      <c r="W230" s="95">
        <v>0</v>
      </c>
      <c r="X230" s="99">
        <f>VLOOKUP($T230,dbsad1!$A$2:$AE$677,22,FALSE)</f>
        <v>7771.17</v>
      </c>
      <c r="Y230" s="99">
        <f>VLOOKUP($T230,dcsad1!$A$2:$AE$677,22,FALSE)</f>
        <v>7771.17</v>
      </c>
      <c r="Z230" s="100">
        <f t="shared" si="44"/>
        <v>0</v>
      </c>
      <c r="AA230" s="98" t="str">
        <f t="shared" si="45"/>
        <v>NO CHANGE IN SEL. FA/PUPIL</v>
      </c>
      <c r="AB230" s="88"/>
      <c r="AC230" s="93" t="s">
        <v>453</v>
      </c>
      <c r="AD230" s="94" t="s">
        <v>454</v>
      </c>
      <c r="AE230" s="94">
        <v>1</v>
      </c>
      <c r="AF230" s="95">
        <v>0</v>
      </c>
      <c r="AG230" s="165">
        <f>VLOOKUP($AC230,dbsad1!$A$2:$AE$677,24,FALSE)</f>
        <v>7101341</v>
      </c>
      <c r="AH230" s="165">
        <f>VLOOKUP($AC230,dcsad1!$A$2:$AE$677,24,FALSE)</f>
        <v>7101341</v>
      </c>
      <c r="AI230" s="166">
        <f t="shared" si="46"/>
        <v>0</v>
      </c>
      <c r="AJ230" s="98" t="str">
        <f t="shared" si="40"/>
        <v>NO CHANGE IN FAB</v>
      </c>
      <c r="AK230" s="88"/>
      <c r="AL230" s="93" t="s">
        <v>453</v>
      </c>
      <c r="AM230" s="94" t="s">
        <v>454</v>
      </c>
      <c r="AN230" s="94">
        <v>1</v>
      </c>
      <c r="AO230" s="95">
        <v>0</v>
      </c>
      <c r="AP230" s="175">
        <f>VLOOKUP($AL230,dbsaa1!$A$2:$AE$677,5,FALSE)</f>
        <v>8175271</v>
      </c>
      <c r="AQ230" s="176">
        <f>VLOOKUP($AL230,dbsad1!$A$2:$AE$677,23,FALSE)</f>
        <v>8175271</v>
      </c>
      <c r="AR230" s="101" t="str">
        <f t="shared" si="47"/>
        <v>ON FORMULA</v>
      </c>
      <c r="AS230" s="175">
        <f>VLOOKUP($AL230,dcsaa1!$A$2:$AE$677,5,FALSE)</f>
        <v>8175271</v>
      </c>
      <c r="AT230" s="176">
        <f>VLOOKUP($AL230,dcsad1!$A$2:$AE$677,23,FALSE)</f>
        <v>8175271</v>
      </c>
      <c r="AU230" s="101" t="str">
        <f t="shared" si="48"/>
        <v>ON FORMULA</v>
      </c>
      <c r="AV230" s="102" t="b">
        <f t="shared" si="49"/>
        <v>1</v>
      </c>
      <c r="AW230" s="176">
        <f t="shared" si="50"/>
        <v>0</v>
      </c>
      <c r="AX230" s="184">
        <f t="shared" si="51"/>
        <v>0</v>
      </c>
      <c r="AY230" s="29"/>
    </row>
    <row r="231" spans="1:51" ht="25" x14ac:dyDescent="0.25">
      <c r="A231" s="29"/>
      <c r="B231" s="93" t="s">
        <v>455</v>
      </c>
      <c r="C231" s="94" t="s">
        <v>456</v>
      </c>
      <c r="D231" s="94">
        <v>1</v>
      </c>
      <c r="E231" s="95">
        <v>0</v>
      </c>
      <c r="F231" s="165">
        <f>VLOOKUP($B231,dbsaa1!$A$2:$AA$675,5,FALSE)</f>
        <v>12530162</v>
      </c>
      <c r="G231" s="165">
        <f>VLOOKUP($B231,dcsaa1!$A$2:$AA$675,5,FALSE)</f>
        <v>12530162</v>
      </c>
      <c r="H231" s="166">
        <f t="shared" si="41"/>
        <v>0</v>
      </c>
      <c r="I231" s="98" t="str">
        <f t="shared" si="39"/>
        <v>NO CHANGE IN FA</v>
      </c>
      <c r="J231" s="88"/>
      <c r="K231" s="93" t="s">
        <v>455</v>
      </c>
      <c r="L231" s="94" t="s">
        <v>456</v>
      </c>
      <c r="M231" s="94">
        <v>1</v>
      </c>
      <c r="N231" s="95">
        <v>0</v>
      </c>
      <c r="O231" s="96">
        <f>VLOOKUP($K231,dbsad1!$A$2:$AE$677,13,FALSE)</f>
        <v>1569</v>
      </c>
      <c r="P231" s="96">
        <f>VLOOKUP($K231,dcsad1!$A$2:$AE$677,13,FALSE)</f>
        <v>1569</v>
      </c>
      <c r="Q231" s="97">
        <f t="shared" si="42"/>
        <v>0</v>
      </c>
      <c r="R231" s="98" t="str">
        <f t="shared" si="43"/>
        <v>NO CHANGE IN SEL. TAFPU</v>
      </c>
      <c r="S231" s="88"/>
      <c r="T231" s="93" t="s">
        <v>455</v>
      </c>
      <c r="U231" s="94" t="s">
        <v>456</v>
      </c>
      <c r="V231" s="94">
        <v>1</v>
      </c>
      <c r="W231" s="95">
        <v>0</v>
      </c>
      <c r="X231" s="99">
        <f>VLOOKUP($T231,dbsad1!$A$2:$AE$677,22,FALSE)</f>
        <v>7803.15</v>
      </c>
      <c r="Y231" s="99">
        <f>VLOOKUP($T231,dcsad1!$A$2:$AE$677,22,FALSE)</f>
        <v>7803.15</v>
      </c>
      <c r="Z231" s="100">
        <f t="shared" si="44"/>
        <v>0</v>
      </c>
      <c r="AA231" s="98" t="str">
        <f t="shared" si="45"/>
        <v>NO CHANGE IN SEL. FA/PUPIL</v>
      </c>
      <c r="AB231" s="88"/>
      <c r="AC231" s="93" t="s">
        <v>455</v>
      </c>
      <c r="AD231" s="94" t="s">
        <v>456</v>
      </c>
      <c r="AE231" s="94">
        <v>1</v>
      </c>
      <c r="AF231" s="95">
        <v>0</v>
      </c>
      <c r="AG231" s="165">
        <f>VLOOKUP($AC231,dbsad1!$A$2:$AE$677,24,FALSE)</f>
        <v>12284473</v>
      </c>
      <c r="AH231" s="165">
        <f>VLOOKUP($AC231,dcsad1!$A$2:$AE$677,24,FALSE)</f>
        <v>12284473</v>
      </c>
      <c r="AI231" s="166">
        <f t="shared" si="46"/>
        <v>0</v>
      </c>
      <c r="AJ231" s="98" t="str">
        <f t="shared" si="40"/>
        <v>NO CHANGE IN FAB</v>
      </c>
      <c r="AK231" s="88"/>
      <c r="AL231" s="93" t="s">
        <v>455</v>
      </c>
      <c r="AM231" s="94" t="s">
        <v>456</v>
      </c>
      <c r="AN231" s="94">
        <v>1</v>
      </c>
      <c r="AO231" s="95">
        <v>0</v>
      </c>
      <c r="AP231" s="175">
        <f>VLOOKUP($AL231,dbsaa1!$A$2:$AE$677,5,FALSE)</f>
        <v>12530162</v>
      </c>
      <c r="AQ231" s="176">
        <f>VLOOKUP($AL231,dbsad1!$A$2:$AE$677,23,FALSE)</f>
        <v>12243143</v>
      </c>
      <c r="AR231" s="101" t="str">
        <f t="shared" si="47"/>
        <v>HOLD HARMLESS</v>
      </c>
      <c r="AS231" s="175">
        <f>VLOOKUP($AL231,dcsaa1!$A$2:$AE$677,5,FALSE)</f>
        <v>12530162</v>
      </c>
      <c r="AT231" s="176">
        <f>VLOOKUP($AL231,dcsad1!$A$2:$AE$677,23,FALSE)</f>
        <v>12243143</v>
      </c>
      <c r="AU231" s="101" t="str">
        <f t="shared" si="48"/>
        <v>HOLD HARMLESS</v>
      </c>
      <c r="AV231" s="102" t="b">
        <f t="shared" si="49"/>
        <v>1</v>
      </c>
      <c r="AW231" s="176">
        <f t="shared" si="50"/>
        <v>0</v>
      </c>
      <c r="AX231" s="184">
        <f t="shared" si="51"/>
        <v>0</v>
      </c>
      <c r="AY231" s="29"/>
    </row>
    <row r="232" spans="1:51" x14ac:dyDescent="0.25">
      <c r="A232" s="29"/>
      <c r="B232" s="93" t="s">
        <v>457</v>
      </c>
      <c r="C232" s="94" t="s">
        <v>458</v>
      </c>
      <c r="D232" s="94">
        <v>1</v>
      </c>
      <c r="E232" s="95">
        <v>0</v>
      </c>
      <c r="F232" s="165">
        <f>VLOOKUP($B232,dbsaa1!$A$2:$AA$675,5,FALSE)</f>
        <v>10416773</v>
      </c>
      <c r="G232" s="165">
        <f>VLOOKUP($B232,dcsaa1!$A$2:$AA$675,5,FALSE)</f>
        <v>10391370</v>
      </c>
      <c r="H232" s="166">
        <f t="shared" si="41"/>
        <v>-25403</v>
      </c>
      <c r="I232" s="98" t="str">
        <f t="shared" si="39"/>
        <v>FA DECREASE</v>
      </c>
      <c r="J232" s="88"/>
      <c r="K232" s="93" t="s">
        <v>457</v>
      </c>
      <c r="L232" s="94" t="s">
        <v>458</v>
      </c>
      <c r="M232" s="94">
        <v>1</v>
      </c>
      <c r="N232" s="95">
        <v>0</v>
      </c>
      <c r="O232" s="96">
        <f>VLOOKUP($K232,dbsad1!$A$2:$AE$677,13,FALSE)</f>
        <v>667</v>
      </c>
      <c r="P232" s="96">
        <f>VLOOKUP($K232,dcsad1!$A$2:$AE$677,13,FALSE)</f>
        <v>665</v>
      </c>
      <c r="Q232" s="97">
        <f t="shared" si="42"/>
        <v>-2</v>
      </c>
      <c r="R232" s="98" t="str">
        <f t="shared" si="43"/>
        <v>SEL. TAFPU DECREASE</v>
      </c>
      <c r="S232" s="88"/>
      <c r="T232" s="93" t="s">
        <v>457</v>
      </c>
      <c r="U232" s="94" t="s">
        <v>458</v>
      </c>
      <c r="V232" s="94">
        <v>1</v>
      </c>
      <c r="W232" s="95">
        <v>0</v>
      </c>
      <c r="X232" s="99">
        <f>VLOOKUP($T232,dbsad1!$A$2:$AE$677,22,FALSE)</f>
        <v>15617.35</v>
      </c>
      <c r="Y232" s="99">
        <f>VLOOKUP($T232,dcsad1!$A$2:$AE$677,22,FALSE)</f>
        <v>15626.12</v>
      </c>
      <c r="Z232" s="100">
        <f t="shared" si="44"/>
        <v>8.7700000000004366</v>
      </c>
      <c r="AA232" s="98" t="str">
        <f t="shared" si="45"/>
        <v>SEL. FA/PUPIL INCREASE</v>
      </c>
      <c r="AB232" s="88"/>
      <c r="AC232" s="93" t="s">
        <v>457</v>
      </c>
      <c r="AD232" s="94" t="s">
        <v>458</v>
      </c>
      <c r="AE232" s="94">
        <v>1</v>
      </c>
      <c r="AF232" s="95">
        <v>0</v>
      </c>
      <c r="AG232" s="165">
        <f>VLOOKUP($AC232,dbsad1!$A$2:$AE$677,24,FALSE)</f>
        <v>9895804</v>
      </c>
      <c r="AH232" s="165">
        <f>VLOOKUP($AC232,dcsad1!$A$2:$AE$677,24,FALSE)</f>
        <v>9895804</v>
      </c>
      <c r="AI232" s="166">
        <f t="shared" si="46"/>
        <v>0</v>
      </c>
      <c r="AJ232" s="98" t="str">
        <f t="shared" si="40"/>
        <v>NO CHANGE IN FAB</v>
      </c>
      <c r="AK232" s="88"/>
      <c r="AL232" s="93" t="s">
        <v>457</v>
      </c>
      <c r="AM232" s="94" t="s">
        <v>458</v>
      </c>
      <c r="AN232" s="94">
        <v>1</v>
      </c>
      <c r="AO232" s="95">
        <v>0</v>
      </c>
      <c r="AP232" s="175">
        <f>VLOOKUP($AL232,dbsaa1!$A$2:$AE$677,5,FALSE)</f>
        <v>10416773</v>
      </c>
      <c r="AQ232" s="176">
        <f>VLOOKUP($AL232,dbsad1!$A$2:$AE$677,23,FALSE)</f>
        <v>10416773</v>
      </c>
      <c r="AR232" s="101" t="str">
        <f t="shared" si="47"/>
        <v>ON FORMULA</v>
      </c>
      <c r="AS232" s="175">
        <f>VLOOKUP($AL232,dcsaa1!$A$2:$AE$677,5,FALSE)</f>
        <v>10391370</v>
      </c>
      <c r="AT232" s="176">
        <f>VLOOKUP($AL232,dcsad1!$A$2:$AE$677,23,FALSE)</f>
        <v>10391370</v>
      </c>
      <c r="AU232" s="101" t="str">
        <f t="shared" si="48"/>
        <v>ON FORMULA</v>
      </c>
      <c r="AV232" s="102" t="b">
        <f t="shared" si="49"/>
        <v>1</v>
      </c>
      <c r="AW232" s="176">
        <f t="shared" si="50"/>
        <v>-25403</v>
      </c>
      <c r="AX232" s="184">
        <f t="shared" si="51"/>
        <v>0</v>
      </c>
      <c r="AY232" s="29"/>
    </row>
    <row r="233" spans="1:51" ht="25" x14ac:dyDescent="0.25">
      <c r="A233" s="29"/>
      <c r="B233" s="93" t="s">
        <v>459</v>
      </c>
      <c r="C233" s="94" t="s">
        <v>460</v>
      </c>
      <c r="D233" s="94">
        <v>1</v>
      </c>
      <c r="E233" s="95">
        <v>0</v>
      </c>
      <c r="F233" s="165">
        <f>VLOOKUP($B233,dbsaa1!$A$2:$AA$675,5,FALSE)</f>
        <v>19559722</v>
      </c>
      <c r="G233" s="165">
        <f>VLOOKUP($B233,dcsaa1!$A$2:$AA$675,5,FALSE)</f>
        <v>19559722</v>
      </c>
      <c r="H233" s="166">
        <f t="shared" si="41"/>
        <v>0</v>
      </c>
      <c r="I233" s="98" t="str">
        <f t="shared" si="39"/>
        <v>NO CHANGE IN FA</v>
      </c>
      <c r="J233" s="88"/>
      <c r="K233" s="93" t="s">
        <v>459</v>
      </c>
      <c r="L233" s="94" t="s">
        <v>460</v>
      </c>
      <c r="M233" s="94">
        <v>1</v>
      </c>
      <c r="N233" s="95">
        <v>0</v>
      </c>
      <c r="O233" s="96">
        <f>VLOOKUP($K233,dbsad1!$A$2:$AE$677,13,FALSE)</f>
        <v>1447</v>
      </c>
      <c r="P233" s="96">
        <f>VLOOKUP($K233,dcsad1!$A$2:$AE$677,13,FALSE)</f>
        <v>1447</v>
      </c>
      <c r="Q233" s="97">
        <f t="shared" si="42"/>
        <v>0</v>
      </c>
      <c r="R233" s="98" t="str">
        <f t="shared" si="43"/>
        <v>NO CHANGE IN SEL. TAFPU</v>
      </c>
      <c r="S233" s="88"/>
      <c r="T233" s="93" t="s">
        <v>459</v>
      </c>
      <c r="U233" s="94" t="s">
        <v>460</v>
      </c>
      <c r="V233" s="94">
        <v>1</v>
      </c>
      <c r="W233" s="95">
        <v>0</v>
      </c>
      <c r="X233" s="99">
        <f>VLOOKUP($T233,dbsad1!$A$2:$AE$677,22,FALSE)</f>
        <v>13203.67</v>
      </c>
      <c r="Y233" s="99">
        <f>VLOOKUP($T233,dcsad1!$A$2:$AE$677,22,FALSE)</f>
        <v>13203.67</v>
      </c>
      <c r="Z233" s="100">
        <f t="shared" si="44"/>
        <v>0</v>
      </c>
      <c r="AA233" s="98" t="str">
        <f t="shared" si="45"/>
        <v>NO CHANGE IN SEL. FA/PUPIL</v>
      </c>
      <c r="AB233" s="88"/>
      <c r="AC233" s="93" t="s">
        <v>459</v>
      </c>
      <c r="AD233" s="94" t="s">
        <v>460</v>
      </c>
      <c r="AE233" s="94">
        <v>1</v>
      </c>
      <c r="AF233" s="95">
        <v>0</v>
      </c>
      <c r="AG233" s="165">
        <f>VLOOKUP($AC233,dbsad1!$A$2:$AE$677,24,FALSE)</f>
        <v>19176199</v>
      </c>
      <c r="AH233" s="165">
        <f>VLOOKUP($AC233,dcsad1!$A$2:$AE$677,24,FALSE)</f>
        <v>19176199</v>
      </c>
      <c r="AI233" s="166">
        <f t="shared" si="46"/>
        <v>0</v>
      </c>
      <c r="AJ233" s="98" t="str">
        <f t="shared" si="40"/>
        <v>NO CHANGE IN FAB</v>
      </c>
      <c r="AK233" s="88"/>
      <c r="AL233" s="93" t="s">
        <v>459</v>
      </c>
      <c r="AM233" s="94" t="s">
        <v>460</v>
      </c>
      <c r="AN233" s="94">
        <v>1</v>
      </c>
      <c r="AO233" s="95">
        <v>0</v>
      </c>
      <c r="AP233" s="175">
        <f>VLOOKUP($AL233,dbsaa1!$A$2:$AE$677,5,FALSE)</f>
        <v>19559722</v>
      </c>
      <c r="AQ233" s="176">
        <f>VLOOKUP($AL233,dbsad1!$A$2:$AE$677,23,FALSE)</f>
        <v>19105711</v>
      </c>
      <c r="AR233" s="101" t="str">
        <f t="shared" si="47"/>
        <v>HOLD HARMLESS</v>
      </c>
      <c r="AS233" s="175">
        <f>VLOOKUP($AL233,dcsaa1!$A$2:$AE$677,5,FALSE)</f>
        <v>19559722</v>
      </c>
      <c r="AT233" s="176">
        <f>VLOOKUP($AL233,dcsad1!$A$2:$AE$677,23,FALSE)</f>
        <v>19105711</v>
      </c>
      <c r="AU233" s="101" t="str">
        <f t="shared" si="48"/>
        <v>HOLD HARMLESS</v>
      </c>
      <c r="AV233" s="102" t="b">
        <f t="shared" si="49"/>
        <v>1</v>
      </c>
      <c r="AW233" s="176">
        <f t="shared" si="50"/>
        <v>0</v>
      </c>
      <c r="AX233" s="184">
        <f t="shared" si="51"/>
        <v>0</v>
      </c>
      <c r="AY233" s="29"/>
    </row>
    <row r="234" spans="1:51" ht="25" x14ac:dyDescent="0.25">
      <c r="A234" s="29"/>
      <c r="B234" s="93" t="s">
        <v>461</v>
      </c>
      <c r="C234" s="94" t="s">
        <v>462</v>
      </c>
      <c r="D234" s="94">
        <v>1</v>
      </c>
      <c r="E234" s="95">
        <v>0</v>
      </c>
      <c r="F234" s="165">
        <f>VLOOKUP($B234,dbsaa1!$A$2:$AA$675,5,FALSE)</f>
        <v>10452962</v>
      </c>
      <c r="G234" s="165">
        <f>VLOOKUP($B234,dcsaa1!$A$2:$AA$675,5,FALSE)</f>
        <v>10452962</v>
      </c>
      <c r="H234" s="166">
        <f t="shared" si="41"/>
        <v>0</v>
      </c>
      <c r="I234" s="98" t="str">
        <f t="shared" si="39"/>
        <v>NO CHANGE IN FA</v>
      </c>
      <c r="J234" s="88"/>
      <c r="K234" s="93" t="s">
        <v>461</v>
      </c>
      <c r="L234" s="94" t="s">
        <v>462</v>
      </c>
      <c r="M234" s="94">
        <v>1</v>
      </c>
      <c r="N234" s="95">
        <v>0</v>
      </c>
      <c r="O234" s="96">
        <f>VLOOKUP($K234,dbsad1!$A$2:$AE$677,13,FALSE)</f>
        <v>583</v>
      </c>
      <c r="P234" s="96">
        <f>VLOOKUP($K234,dcsad1!$A$2:$AE$677,13,FALSE)</f>
        <v>584</v>
      </c>
      <c r="Q234" s="97">
        <f t="shared" si="42"/>
        <v>1</v>
      </c>
      <c r="R234" s="98" t="str">
        <f t="shared" si="43"/>
        <v>SEL. TAFPU INCREASE</v>
      </c>
      <c r="S234" s="88"/>
      <c r="T234" s="93" t="s">
        <v>461</v>
      </c>
      <c r="U234" s="94" t="s">
        <v>462</v>
      </c>
      <c r="V234" s="94">
        <v>1</v>
      </c>
      <c r="W234" s="95">
        <v>0</v>
      </c>
      <c r="X234" s="99">
        <f>VLOOKUP($T234,dbsad1!$A$2:$AE$677,22,FALSE)</f>
        <v>11908.88</v>
      </c>
      <c r="Y234" s="99">
        <f>VLOOKUP($T234,dcsad1!$A$2:$AE$677,22,FALSE)</f>
        <v>11946.64</v>
      </c>
      <c r="Z234" s="100">
        <f t="shared" si="44"/>
        <v>37.760000000000218</v>
      </c>
      <c r="AA234" s="98" t="str">
        <f t="shared" si="45"/>
        <v>SEL. FA/PUPIL INCREASE</v>
      </c>
      <c r="AB234" s="88"/>
      <c r="AC234" s="93" t="s">
        <v>461</v>
      </c>
      <c r="AD234" s="94" t="s">
        <v>462</v>
      </c>
      <c r="AE234" s="94">
        <v>1</v>
      </c>
      <c r="AF234" s="95">
        <v>0</v>
      </c>
      <c r="AG234" s="165">
        <f>VLOOKUP($AC234,dbsad1!$A$2:$AE$677,24,FALSE)</f>
        <v>10248002</v>
      </c>
      <c r="AH234" s="165">
        <f>VLOOKUP($AC234,dcsad1!$A$2:$AE$677,24,FALSE)</f>
        <v>10248002</v>
      </c>
      <c r="AI234" s="166">
        <f t="shared" si="46"/>
        <v>0</v>
      </c>
      <c r="AJ234" s="98" t="str">
        <f t="shared" si="40"/>
        <v>NO CHANGE IN FAB</v>
      </c>
      <c r="AK234" s="88"/>
      <c r="AL234" s="93" t="s">
        <v>461</v>
      </c>
      <c r="AM234" s="94" t="s">
        <v>462</v>
      </c>
      <c r="AN234" s="94">
        <v>1</v>
      </c>
      <c r="AO234" s="95">
        <v>0</v>
      </c>
      <c r="AP234" s="175">
        <f>VLOOKUP($AL234,dbsaa1!$A$2:$AE$677,5,FALSE)</f>
        <v>10452962</v>
      </c>
      <c r="AQ234" s="176">
        <f>VLOOKUP($AL234,dbsad1!$A$2:$AE$677,23,FALSE)</f>
        <v>6942878</v>
      </c>
      <c r="AR234" s="101" t="str">
        <f t="shared" si="47"/>
        <v>HOLD HARMLESS</v>
      </c>
      <c r="AS234" s="175">
        <f>VLOOKUP($AL234,dcsaa1!$A$2:$AE$677,5,FALSE)</f>
        <v>10452962</v>
      </c>
      <c r="AT234" s="176">
        <f>VLOOKUP($AL234,dcsad1!$A$2:$AE$677,23,FALSE)</f>
        <v>6976838</v>
      </c>
      <c r="AU234" s="101" t="str">
        <f t="shared" si="48"/>
        <v>HOLD HARMLESS</v>
      </c>
      <c r="AV234" s="102" t="b">
        <f t="shared" si="49"/>
        <v>1</v>
      </c>
      <c r="AW234" s="176">
        <f t="shared" si="50"/>
        <v>0</v>
      </c>
      <c r="AX234" s="184">
        <f t="shared" si="51"/>
        <v>0</v>
      </c>
      <c r="AY234" s="29"/>
    </row>
    <row r="235" spans="1:51" ht="25" x14ac:dyDescent="0.25">
      <c r="A235" s="29"/>
      <c r="B235" s="93" t="s">
        <v>463</v>
      </c>
      <c r="C235" s="94" t="s">
        <v>464</v>
      </c>
      <c r="D235" s="94">
        <v>1</v>
      </c>
      <c r="E235" s="95">
        <v>0</v>
      </c>
      <c r="F235" s="165">
        <f>VLOOKUP($B235,dbsaa1!$A$2:$AA$675,5,FALSE)</f>
        <v>9275896</v>
      </c>
      <c r="G235" s="165">
        <f>VLOOKUP($B235,dcsaa1!$A$2:$AA$675,5,FALSE)</f>
        <v>9275896</v>
      </c>
      <c r="H235" s="166">
        <f t="shared" si="41"/>
        <v>0</v>
      </c>
      <c r="I235" s="98" t="str">
        <f t="shared" si="39"/>
        <v>NO CHANGE IN FA</v>
      </c>
      <c r="J235" s="88"/>
      <c r="K235" s="93" t="s">
        <v>463</v>
      </c>
      <c r="L235" s="94" t="s">
        <v>464</v>
      </c>
      <c r="M235" s="94">
        <v>1</v>
      </c>
      <c r="N235" s="95">
        <v>0</v>
      </c>
      <c r="O235" s="96">
        <f>VLOOKUP($K235,dbsad1!$A$2:$AE$677,13,FALSE)</f>
        <v>782</v>
      </c>
      <c r="P235" s="96">
        <f>VLOOKUP($K235,dcsad1!$A$2:$AE$677,13,FALSE)</f>
        <v>782</v>
      </c>
      <c r="Q235" s="97">
        <f t="shared" si="42"/>
        <v>0</v>
      </c>
      <c r="R235" s="98" t="str">
        <f t="shared" si="43"/>
        <v>NO CHANGE IN SEL. TAFPU</v>
      </c>
      <c r="S235" s="88"/>
      <c r="T235" s="93" t="s">
        <v>463</v>
      </c>
      <c r="U235" s="94" t="s">
        <v>464</v>
      </c>
      <c r="V235" s="94">
        <v>1</v>
      </c>
      <c r="W235" s="95">
        <v>0</v>
      </c>
      <c r="X235" s="99">
        <f>VLOOKUP($T235,dbsad1!$A$2:$AE$677,22,FALSE)</f>
        <v>11717.04</v>
      </c>
      <c r="Y235" s="99">
        <f>VLOOKUP($T235,dcsad1!$A$2:$AE$677,22,FALSE)</f>
        <v>11717.04</v>
      </c>
      <c r="Z235" s="100">
        <f t="shared" si="44"/>
        <v>0</v>
      </c>
      <c r="AA235" s="98" t="str">
        <f t="shared" si="45"/>
        <v>NO CHANGE IN SEL. FA/PUPIL</v>
      </c>
      <c r="AB235" s="88"/>
      <c r="AC235" s="93" t="s">
        <v>463</v>
      </c>
      <c r="AD235" s="94" t="s">
        <v>464</v>
      </c>
      <c r="AE235" s="94">
        <v>1</v>
      </c>
      <c r="AF235" s="95">
        <v>0</v>
      </c>
      <c r="AG235" s="165">
        <f>VLOOKUP($AC235,dbsad1!$A$2:$AE$677,24,FALSE)</f>
        <v>9094016</v>
      </c>
      <c r="AH235" s="165">
        <f>VLOOKUP($AC235,dcsad1!$A$2:$AE$677,24,FALSE)</f>
        <v>9094016</v>
      </c>
      <c r="AI235" s="166">
        <f t="shared" si="46"/>
        <v>0</v>
      </c>
      <c r="AJ235" s="98" t="str">
        <f t="shared" si="40"/>
        <v>NO CHANGE IN FAB</v>
      </c>
      <c r="AK235" s="88"/>
      <c r="AL235" s="93" t="s">
        <v>463</v>
      </c>
      <c r="AM235" s="94" t="s">
        <v>464</v>
      </c>
      <c r="AN235" s="94">
        <v>1</v>
      </c>
      <c r="AO235" s="95">
        <v>0</v>
      </c>
      <c r="AP235" s="175">
        <f>VLOOKUP($AL235,dbsaa1!$A$2:$AE$677,5,FALSE)</f>
        <v>9275896</v>
      </c>
      <c r="AQ235" s="176">
        <f>VLOOKUP($AL235,dbsad1!$A$2:$AE$677,23,FALSE)</f>
        <v>9162726</v>
      </c>
      <c r="AR235" s="101" t="str">
        <f t="shared" si="47"/>
        <v>HOLD HARMLESS</v>
      </c>
      <c r="AS235" s="175">
        <f>VLOOKUP($AL235,dcsaa1!$A$2:$AE$677,5,FALSE)</f>
        <v>9275896</v>
      </c>
      <c r="AT235" s="176">
        <f>VLOOKUP($AL235,dcsad1!$A$2:$AE$677,23,FALSE)</f>
        <v>9162726</v>
      </c>
      <c r="AU235" s="101" t="str">
        <f t="shared" si="48"/>
        <v>HOLD HARMLESS</v>
      </c>
      <c r="AV235" s="102" t="b">
        <f t="shared" si="49"/>
        <v>1</v>
      </c>
      <c r="AW235" s="176">
        <f t="shared" si="50"/>
        <v>0</v>
      </c>
      <c r="AX235" s="184">
        <f t="shared" si="51"/>
        <v>0</v>
      </c>
      <c r="AY235" s="29"/>
    </row>
    <row r="236" spans="1:51" ht="25" x14ac:dyDescent="0.25">
      <c r="A236" s="29"/>
      <c r="B236" s="93" t="s">
        <v>465</v>
      </c>
      <c r="C236" s="94" t="s">
        <v>466</v>
      </c>
      <c r="D236" s="94">
        <v>1</v>
      </c>
      <c r="E236" s="95">
        <v>0</v>
      </c>
      <c r="F236" s="165">
        <f>VLOOKUP($B236,dbsaa1!$A$2:$AA$675,5,FALSE)</f>
        <v>4004352</v>
      </c>
      <c r="G236" s="165">
        <f>VLOOKUP($B236,dcsaa1!$A$2:$AA$675,5,FALSE)</f>
        <v>4004352</v>
      </c>
      <c r="H236" s="166">
        <f t="shared" si="41"/>
        <v>0</v>
      </c>
      <c r="I236" s="98" t="str">
        <f t="shared" si="39"/>
        <v>NO CHANGE IN FA</v>
      </c>
      <c r="J236" s="88"/>
      <c r="K236" s="93" t="s">
        <v>465</v>
      </c>
      <c r="L236" s="94" t="s">
        <v>466</v>
      </c>
      <c r="M236" s="94">
        <v>1</v>
      </c>
      <c r="N236" s="95">
        <v>0</v>
      </c>
      <c r="O236" s="96">
        <f>VLOOKUP($K236,dbsad1!$A$2:$AE$677,13,FALSE)</f>
        <v>262</v>
      </c>
      <c r="P236" s="96">
        <f>VLOOKUP($K236,dcsad1!$A$2:$AE$677,13,FALSE)</f>
        <v>262</v>
      </c>
      <c r="Q236" s="97">
        <f t="shared" si="42"/>
        <v>0</v>
      </c>
      <c r="R236" s="98" t="str">
        <f t="shared" si="43"/>
        <v>NO CHANGE IN SEL. TAFPU</v>
      </c>
      <c r="S236" s="88"/>
      <c r="T236" s="93" t="s">
        <v>465</v>
      </c>
      <c r="U236" s="94" t="s">
        <v>466</v>
      </c>
      <c r="V236" s="94">
        <v>1</v>
      </c>
      <c r="W236" s="95">
        <v>0</v>
      </c>
      <c r="X236" s="99">
        <f>VLOOKUP($T236,dbsad1!$A$2:$AE$677,22,FALSE)</f>
        <v>14841.76</v>
      </c>
      <c r="Y236" s="99">
        <f>VLOOKUP($T236,dcsad1!$A$2:$AE$677,22,FALSE)</f>
        <v>14841.76</v>
      </c>
      <c r="Z236" s="100">
        <f t="shared" si="44"/>
        <v>0</v>
      </c>
      <c r="AA236" s="98" t="str">
        <f t="shared" si="45"/>
        <v>NO CHANGE IN SEL. FA/PUPIL</v>
      </c>
      <c r="AB236" s="88"/>
      <c r="AC236" s="93" t="s">
        <v>465</v>
      </c>
      <c r="AD236" s="94" t="s">
        <v>466</v>
      </c>
      <c r="AE236" s="94">
        <v>1</v>
      </c>
      <c r="AF236" s="95">
        <v>0</v>
      </c>
      <c r="AG236" s="165">
        <f>VLOOKUP($AC236,dbsad1!$A$2:$AE$677,24,FALSE)</f>
        <v>3925836</v>
      </c>
      <c r="AH236" s="165">
        <f>VLOOKUP($AC236,dcsad1!$A$2:$AE$677,24,FALSE)</f>
        <v>3925836</v>
      </c>
      <c r="AI236" s="166">
        <f t="shared" si="46"/>
        <v>0</v>
      </c>
      <c r="AJ236" s="98" t="str">
        <f t="shared" si="40"/>
        <v>NO CHANGE IN FAB</v>
      </c>
      <c r="AK236" s="88"/>
      <c r="AL236" s="93" t="s">
        <v>465</v>
      </c>
      <c r="AM236" s="94" t="s">
        <v>466</v>
      </c>
      <c r="AN236" s="94">
        <v>1</v>
      </c>
      <c r="AO236" s="95">
        <v>0</v>
      </c>
      <c r="AP236" s="175">
        <f>VLOOKUP($AL236,dbsaa1!$A$2:$AE$677,5,FALSE)</f>
        <v>4004352</v>
      </c>
      <c r="AQ236" s="176">
        <f>VLOOKUP($AL236,dbsad1!$A$2:$AE$677,23,FALSE)</f>
        <v>3888542</v>
      </c>
      <c r="AR236" s="101" t="str">
        <f t="shared" si="47"/>
        <v>HOLD HARMLESS</v>
      </c>
      <c r="AS236" s="175">
        <f>VLOOKUP($AL236,dcsaa1!$A$2:$AE$677,5,FALSE)</f>
        <v>4004352</v>
      </c>
      <c r="AT236" s="176">
        <f>VLOOKUP($AL236,dcsad1!$A$2:$AE$677,23,FALSE)</f>
        <v>3888542</v>
      </c>
      <c r="AU236" s="101" t="str">
        <f t="shared" si="48"/>
        <v>HOLD HARMLESS</v>
      </c>
      <c r="AV236" s="102" t="b">
        <f t="shared" si="49"/>
        <v>1</v>
      </c>
      <c r="AW236" s="176">
        <f t="shared" si="50"/>
        <v>0</v>
      </c>
      <c r="AX236" s="184">
        <f t="shared" si="51"/>
        <v>0</v>
      </c>
      <c r="AY236" s="29"/>
    </row>
    <row r="237" spans="1:51" ht="25" x14ac:dyDescent="0.25">
      <c r="A237" s="29"/>
      <c r="B237" s="93" t="s">
        <v>467</v>
      </c>
      <c r="C237" s="94" t="s">
        <v>468</v>
      </c>
      <c r="D237" s="94">
        <v>1</v>
      </c>
      <c r="E237" s="95">
        <v>0</v>
      </c>
      <c r="F237" s="165">
        <f>VLOOKUP($B237,dbsaa1!$A$2:$AA$675,5,FALSE)</f>
        <v>7709723</v>
      </c>
      <c r="G237" s="165">
        <f>VLOOKUP($B237,dcsaa1!$A$2:$AA$675,5,FALSE)</f>
        <v>7709723</v>
      </c>
      <c r="H237" s="166">
        <f t="shared" si="41"/>
        <v>0</v>
      </c>
      <c r="I237" s="98" t="str">
        <f t="shared" si="39"/>
        <v>NO CHANGE IN FA</v>
      </c>
      <c r="J237" s="88"/>
      <c r="K237" s="93" t="s">
        <v>467</v>
      </c>
      <c r="L237" s="94" t="s">
        <v>468</v>
      </c>
      <c r="M237" s="94">
        <v>1</v>
      </c>
      <c r="N237" s="95">
        <v>0</v>
      </c>
      <c r="O237" s="96">
        <f>VLOOKUP($K237,dbsad1!$A$2:$AE$677,13,FALSE)</f>
        <v>1488</v>
      </c>
      <c r="P237" s="96">
        <f>VLOOKUP($K237,dcsad1!$A$2:$AE$677,13,FALSE)</f>
        <v>1486</v>
      </c>
      <c r="Q237" s="97">
        <f t="shared" si="42"/>
        <v>-2</v>
      </c>
      <c r="R237" s="98" t="str">
        <f t="shared" si="43"/>
        <v>SEL. TAFPU DECREASE</v>
      </c>
      <c r="S237" s="88"/>
      <c r="T237" s="93" t="s">
        <v>467</v>
      </c>
      <c r="U237" s="94" t="s">
        <v>468</v>
      </c>
      <c r="V237" s="94">
        <v>1</v>
      </c>
      <c r="W237" s="95">
        <v>0</v>
      </c>
      <c r="X237" s="99">
        <f>VLOOKUP($T237,dbsad1!$A$2:$AE$677,22,FALSE)</f>
        <v>4308.57</v>
      </c>
      <c r="Y237" s="99">
        <f>VLOOKUP($T237,dcsad1!$A$2:$AE$677,22,FALSE)</f>
        <v>4308.57</v>
      </c>
      <c r="Z237" s="100">
        <f t="shared" si="44"/>
        <v>0</v>
      </c>
      <c r="AA237" s="98" t="str">
        <f t="shared" si="45"/>
        <v>NO CHANGE IN SEL. FA/PUPIL</v>
      </c>
      <c r="AB237" s="88"/>
      <c r="AC237" s="93" t="s">
        <v>467</v>
      </c>
      <c r="AD237" s="94" t="s">
        <v>468</v>
      </c>
      <c r="AE237" s="94">
        <v>1</v>
      </c>
      <c r="AF237" s="95">
        <v>0</v>
      </c>
      <c r="AG237" s="165">
        <f>VLOOKUP($AC237,dbsad1!$A$2:$AE$677,24,FALSE)</f>
        <v>7558552</v>
      </c>
      <c r="AH237" s="165">
        <f>VLOOKUP($AC237,dcsad1!$A$2:$AE$677,24,FALSE)</f>
        <v>7558552</v>
      </c>
      <c r="AI237" s="166">
        <f t="shared" si="46"/>
        <v>0</v>
      </c>
      <c r="AJ237" s="98" t="str">
        <f t="shared" si="40"/>
        <v>NO CHANGE IN FAB</v>
      </c>
      <c r="AK237" s="88"/>
      <c r="AL237" s="93" t="s">
        <v>467</v>
      </c>
      <c r="AM237" s="94" t="s">
        <v>468</v>
      </c>
      <c r="AN237" s="94">
        <v>1</v>
      </c>
      <c r="AO237" s="95">
        <v>0</v>
      </c>
      <c r="AP237" s="175">
        <f>VLOOKUP($AL237,dbsaa1!$A$2:$AE$677,5,FALSE)</f>
        <v>7709723</v>
      </c>
      <c r="AQ237" s="176">
        <f>VLOOKUP($AL237,dbsad1!$A$2:$AE$677,23,FALSE)</f>
        <v>6411153</v>
      </c>
      <c r="AR237" s="101" t="str">
        <f t="shared" si="47"/>
        <v>HOLD HARMLESS</v>
      </c>
      <c r="AS237" s="175">
        <f>VLOOKUP($AL237,dcsaa1!$A$2:$AE$677,5,FALSE)</f>
        <v>7709723</v>
      </c>
      <c r="AT237" s="176">
        <f>VLOOKUP($AL237,dcsad1!$A$2:$AE$677,23,FALSE)</f>
        <v>6402536</v>
      </c>
      <c r="AU237" s="101" t="str">
        <f t="shared" si="48"/>
        <v>HOLD HARMLESS</v>
      </c>
      <c r="AV237" s="102" t="b">
        <f t="shared" si="49"/>
        <v>1</v>
      </c>
      <c r="AW237" s="176">
        <f t="shared" si="50"/>
        <v>0</v>
      </c>
      <c r="AX237" s="184">
        <f t="shared" si="51"/>
        <v>0</v>
      </c>
      <c r="AY237" s="29"/>
    </row>
    <row r="238" spans="1:51" ht="25" x14ac:dyDescent="0.25">
      <c r="A238" s="29"/>
      <c r="B238" s="93" t="s">
        <v>469</v>
      </c>
      <c r="C238" s="94" t="s">
        <v>470</v>
      </c>
      <c r="D238" s="94">
        <v>1</v>
      </c>
      <c r="E238" s="95">
        <v>0</v>
      </c>
      <c r="F238" s="165">
        <f>VLOOKUP($B238,dbsaa1!$A$2:$AA$675,5,FALSE)</f>
        <v>4968087</v>
      </c>
      <c r="G238" s="165">
        <f>VLOOKUP($B238,dcsaa1!$A$2:$AA$675,5,FALSE)</f>
        <v>4968087</v>
      </c>
      <c r="H238" s="166">
        <f t="shared" si="41"/>
        <v>0</v>
      </c>
      <c r="I238" s="98" t="str">
        <f t="shared" si="39"/>
        <v>NO CHANGE IN FA</v>
      </c>
      <c r="J238" s="88"/>
      <c r="K238" s="93" t="s">
        <v>469</v>
      </c>
      <c r="L238" s="94" t="s">
        <v>470</v>
      </c>
      <c r="M238" s="94">
        <v>1</v>
      </c>
      <c r="N238" s="95">
        <v>0</v>
      </c>
      <c r="O238" s="96">
        <f>VLOOKUP($K238,dbsad1!$A$2:$AE$677,13,FALSE)</f>
        <v>359</v>
      </c>
      <c r="P238" s="96">
        <f>VLOOKUP($K238,dcsad1!$A$2:$AE$677,13,FALSE)</f>
        <v>358</v>
      </c>
      <c r="Q238" s="97">
        <f t="shared" si="42"/>
        <v>-1</v>
      </c>
      <c r="R238" s="98" t="str">
        <f t="shared" si="43"/>
        <v>SEL. TAFPU DECREASE</v>
      </c>
      <c r="S238" s="88"/>
      <c r="T238" s="93" t="s">
        <v>469</v>
      </c>
      <c r="U238" s="94" t="s">
        <v>470</v>
      </c>
      <c r="V238" s="94">
        <v>1</v>
      </c>
      <c r="W238" s="95">
        <v>0</v>
      </c>
      <c r="X238" s="99">
        <f>VLOOKUP($T238,dbsad1!$A$2:$AE$677,22,FALSE)</f>
        <v>9394.69</v>
      </c>
      <c r="Y238" s="99">
        <f>VLOOKUP($T238,dcsad1!$A$2:$AE$677,22,FALSE)</f>
        <v>9374.66</v>
      </c>
      <c r="Z238" s="100">
        <f t="shared" si="44"/>
        <v>-20.030000000000655</v>
      </c>
      <c r="AA238" s="98" t="str">
        <f t="shared" si="45"/>
        <v>SEL. FA/PUPIL DECREASE</v>
      </c>
      <c r="AB238" s="88"/>
      <c r="AC238" s="93" t="s">
        <v>469</v>
      </c>
      <c r="AD238" s="94" t="s">
        <v>470</v>
      </c>
      <c r="AE238" s="94">
        <v>1</v>
      </c>
      <c r="AF238" s="95">
        <v>0</v>
      </c>
      <c r="AG238" s="165">
        <f>VLOOKUP($AC238,dbsad1!$A$2:$AE$677,24,FALSE)</f>
        <v>4870674</v>
      </c>
      <c r="AH238" s="165">
        <f>VLOOKUP($AC238,dcsad1!$A$2:$AE$677,24,FALSE)</f>
        <v>4870674</v>
      </c>
      <c r="AI238" s="166">
        <f t="shared" si="46"/>
        <v>0</v>
      </c>
      <c r="AJ238" s="98" t="str">
        <f t="shared" si="40"/>
        <v>NO CHANGE IN FAB</v>
      </c>
      <c r="AK238" s="88"/>
      <c r="AL238" s="93" t="s">
        <v>469</v>
      </c>
      <c r="AM238" s="94" t="s">
        <v>470</v>
      </c>
      <c r="AN238" s="94">
        <v>1</v>
      </c>
      <c r="AO238" s="95">
        <v>0</v>
      </c>
      <c r="AP238" s="175">
        <f>VLOOKUP($AL238,dbsaa1!$A$2:$AE$677,5,FALSE)</f>
        <v>4968087</v>
      </c>
      <c r="AQ238" s="176">
        <f>VLOOKUP($AL238,dbsad1!$A$2:$AE$677,23,FALSE)</f>
        <v>3372694</v>
      </c>
      <c r="AR238" s="101" t="str">
        <f t="shared" si="47"/>
        <v>HOLD HARMLESS</v>
      </c>
      <c r="AS238" s="175">
        <f>VLOOKUP($AL238,dcsaa1!$A$2:$AE$677,5,FALSE)</f>
        <v>4968087</v>
      </c>
      <c r="AT238" s="176">
        <f>VLOOKUP($AL238,dcsad1!$A$2:$AE$677,23,FALSE)</f>
        <v>3356129</v>
      </c>
      <c r="AU238" s="101" t="str">
        <f t="shared" si="48"/>
        <v>HOLD HARMLESS</v>
      </c>
      <c r="AV238" s="102" t="b">
        <f t="shared" si="49"/>
        <v>1</v>
      </c>
      <c r="AW238" s="176">
        <f t="shared" si="50"/>
        <v>0</v>
      </c>
      <c r="AX238" s="184">
        <f t="shared" si="51"/>
        <v>0</v>
      </c>
      <c r="AY238" s="29"/>
    </row>
    <row r="239" spans="1:51" ht="25" x14ac:dyDescent="0.25">
      <c r="A239" s="29"/>
      <c r="B239" s="93" t="s">
        <v>471</v>
      </c>
      <c r="C239" s="94" t="s">
        <v>472</v>
      </c>
      <c r="D239" s="94">
        <v>1</v>
      </c>
      <c r="E239" s="95">
        <v>0</v>
      </c>
      <c r="F239" s="165">
        <f>VLOOKUP($B239,dbsaa1!$A$2:$AA$675,5,FALSE)</f>
        <v>8525767</v>
      </c>
      <c r="G239" s="165">
        <f>VLOOKUP($B239,dcsaa1!$A$2:$AA$675,5,FALSE)</f>
        <v>8525767</v>
      </c>
      <c r="H239" s="166">
        <f t="shared" si="41"/>
        <v>0</v>
      </c>
      <c r="I239" s="98" t="str">
        <f t="shared" si="39"/>
        <v>NO CHANGE IN FA</v>
      </c>
      <c r="J239" s="88"/>
      <c r="K239" s="93" t="s">
        <v>471</v>
      </c>
      <c r="L239" s="94" t="s">
        <v>472</v>
      </c>
      <c r="M239" s="94">
        <v>1</v>
      </c>
      <c r="N239" s="95">
        <v>0</v>
      </c>
      <c r="O239" s="96">
        <f>VLOOKUP($K239,dbsad1!$A$2:$AE$677,13,FALSE)</f>
        <v>744</v>
      </c>
      <c r="P239" s="96">
        <f>VLOOKUP($K239,dcsad1!$A$2:$AE$677,13,FALSE)</f>
        <v>744</v>
      </c>
      <c r="Q239" s="97">
        <f t="shared" si="42"/>
        <v>0</v>
      </c>
      <c r="R239" s="98" t="str">
        <f t="shared" si="43"/>
        <v>NO CHANGE IN SEL. TAFPU</v>
      </c>
      <c r="S239" s="88"/>
      <c r="T239" s="93" t="s">
        <v>471</v>
      </c>
      <c r="U239" s="94" t="s">
        <v>472</v>
      </c>
      <c r="V239" s="94">
        <v>1</v>
      </c>
      <c r="W239" s="95">
        <v>0</v>
      </c>
      <c r="X239" s="99">
        <f>VLOOKUP($T239,dbsad1!$A$2:$AE$677,22,FALSE)</f>
        <v>11118.9</v>
      </c>
      <c r="Y239" s="99">
        <f>VLOOKUP($T239,dcsad1!$A$2:$AE$677,22,FALSE)</f>
        <v>11118.9</v>
      </c>
      <c r="Z239" s="100">
        <f t="shared" si="44"/>
        <v>0</v>
      </c>
      <c r="AA239" s="98" t="str">
        <f t="shared" si="45"/>
        <v>NO CHANGE IN SEL. FA/PUPIL</v>
      </c>
      <c r="AB239" s="88"/>
      <c r="AC239" s="93" t="s">
        <v>471</v>
      </c>
      <c r="AD239" s="94" t="s">
        <v>472</v>
      </c>
      <c r="AE239" s="94">
        <v>1</v>
      </c>
      <c r="AF239" s="95">
        <v>0</v>
      </c>
      <c r="AG239" s="165">
        <f>VLOOKUP($AC239,dbsad1!$A$2:$AE$677,24,FALSE)</f>
        <v>8358596</v>
      </c>
      <c r="AH239" s="165">
        <f>VLOOKUP($AC239,dcsad1!$A$2:$AE$677,24,FALSE)</f>
        <v>8358596</v>
      </c>
      <c r="AI239" s="166">
        <f t="shared" si="46"/>
        <v>0</v>
      </c>
      <c r="AJ239" s="98" t="str">
        <f t="shared" si="40"/>
        <v>NO CHANGE IN FAB</v>
      </c>
      <c r="AK239" s="88"/>
      <c r="AL239" s="93" t="s">
        <v>471</v>
      </c>
      <c r="AM239" s="94" t="s">
        <v>472</v>
      </c>
      <c r="AN239" s="94">
        <v>1</v>
      </c>
      <c r="AO239" s="95">
        <v>0</v>
      </c>
      <c r="AP239" s="175">
        <f>VLOOKUP($AL239,dbsaa1!$A$2:$AE$677,5,FALSE)</f>
        <v>8525767</v>
      </c>
      <c r="AQ239" s="176">
        <f>VLOOKUP($AL239,dbsad1!$A$2:$AE$677,23,FALSE)</f>
        <v>8272462</v>
      </c>
      <c r="AR239" s="101" t="str">
        <f t="shared" si="47"/>
        <v>HOLD HARMLESS</v>
      </c>
      <c r="AS239" s="175">
        <f>VLOOKUP($AL239,dcsaa1!$A$2:$AE$677,5,FALSE)</f>
        <v>8525767</v>
      </c>
      <c r="AT239" s="176">
        <f>VLOOKUP($AL239,dcsad1!$A$2:$AE$677,23,FALSE)</f>
        <v>8272462</v>
      </c>
      <c r="AU239" s="101" t="str">
        <f t="shared" si="48"/>
        <v>HOLD HARMLESS</v>
      </c>
      <c r="AV239" s="102" t="b">
        <f t="shared" si="49"/>
        <v>1</v>
      </c>
      <c r="AW239" s="176">
        <f t="shared" si="50"/>
        <v>0</v>
      </c>
      <c r="AX239" s="184">
        <f t="shared" si="51"/>
        <v>0</v>
      </c>
      <c r="AY239" s="29"/>
    </row>
    <row r="240" spans="1:51" x14ac:dyDescent="0.25">
      <c r="A240" s="29"/>
      <c r="B240" s="93" t="s">
        <v>473</v>
      </c>
      <c r="C240" s="94" t="s">
        <v>474</v>
      </c>
      <c r="D240" s="94">
        <v>1</v>
      </c>
      <c r="E240" s="95">
        <v>0</v>
      </c>
      <c r="F240" s="165">
        <f>VLOOKUP($B240,dbsaa1!$A$2:$AA$675,5,FALSE)</f>
        <v>3923078</v>
      </c>
      <c r="G240" s="165">
        <f>VLOOKUP($B240,dcsaa1!$A$2:$AA$675,5,FALSE)</f>
        <v>3923078</v>
      </c>
      <c r="H240" s="166">
        <f t="shared" si="41"/>
        <v>0</v>
      </c>
      <c r="I240" s="98" t="str">
        <f t="shared" si="39"/>
        <v>NO CHANGE IN FA</v>
      </c>
      <c r="J240" s="88"/>
      <c r="K240" s="93" t="s">
        <v>473</v>
      </c>
      <c r="L240" s="94" t="s">
        <v>474</v>
      </c>
      <c r="M240" s="94">
        <v>1</v>
      </c>
      <c r="N240" s="95">
        <v>0</v>
      </c>
      <c r="O240" s="96">
        <f>VLOOKUP($K240,dbsad1!$A$2:$AE$677,13,FALSE)</f>
        <v>617</v>
      </c>
      <c r="P240" s="96">
        <f>VLOOKUP($K240,dcsad1!$A$2:$AE$677,13,FALSE)</f>
        <v>617</v>
      </c>
      <c r="Q240" s="97">
        <f t="shared" si="42"/>
        <v>0</v>
      </c>
      <c r="R240" s="98" t="str">
        <f t="shared" si="43"/>
        <v>NO CHANGE IN SEL. TAFPU</v>
      </c>
      <c r="S240" s="88"/>
      <c r="T240" s="93" t="s">
        <v>473</v>
      </c>
      <c r="U240" s="94" t="s">
        <v>474</v>
      </c>
      <c r="V240" s="94">
        <v>1</v>
      </c>
      <c r="W240" s="95">
        <v>0</v>
      </c>
      <c r="X240" s="99">
        <f>VLOOKUP($T240,dbsad1!$A$2:$AE$677,22,FALSE)</f>
        <v>6358.31</v>
      </c>
      <c r="Y240" s="99">
        <f>VLOOKUP($T240,dcsad1!$A$2:$AE$677,22,FALSE)</f>
        <v>6358.31</v>
      </c>
      <c r="Z240" s="100">
        <f t="shared" si="44"/>
        <v>0</v>
      </c>
      <c r="AA240" s="98" t="str">
        <f t="shared" si="45"/>
        <v>NO CHANGE IN SEL. FA/PUPIL</v>
      </c>
      <c r="AB240" s="88"/>
      <c r="AC240" s="93" t="s">
        <v>473</v>
      </c>
      <c r="AD240" s="94" t="s">
        <v>474</v>
      </c>
      <c r="AE240" s="94">
        <v>1</v>
      </c>
      <c r="AF240" s="95">
        <v>0</v>
      </c>
      <c r="AG240" s="165">
        <f>VLOOKUP($AC240,dbsad1!$A$2:$AE$677,24,FALSE)</f>
        <v>3766610</v>
      </c>
      <c r="AH240" s="165">
        <f>VLOOKUP($AC240,dcsad1!$A$2:$AE$677,24,FALSE)</f>
        <v>3766610</v>
      </c>
      <c r="AI240" s="166">
        <f t="shared" si="46"/>
        <v>0</v>
      </c>
      <c r="AJ240" s="98" t="str">
        <f t="shared" si="40"/>
        <v>NO CHANGE IN FAB</v>
      </c>
      <c r="AK240" s="88"/>
      <c r="AL240" s="93" t="s">
        <v>473</v>
      </c>
      <c r="AM240" s="94" t="s">
        <v>474</v>
      </c>
      <c r="AN240" s="94">
        <v>1</v>
      </c>
      <c r="AO240" s="95">
        <v>0</v>
      </c>
      <c r="AP240" s="175">
        <f>VLOOKUP($AL240,dbsaa1!$A$2:$AE$677,5,FALSE)</f>
        <v>3923078</v>
      </c>
      <c r="AQ240" s="176">
        <f>VLOOKUP($AL240,dbsad1!$A$2:$AE$677,23,FALSE)</f>
        <v>3923078</v>
      </c>
      <c r="AR240" s="101" t="str">
        <f t="shared" si="47"/>
        <v>ON FORMULA</v>
      </c>
      <c r="AS240" s="175">
        <f>VLOOKUP($AL240,dcsaa1!$A$2:$AE$677,5,FALSE)</f>
        <v>3923078</v>
      </c>
      <c r="AT240" s="176">
        <f>VLOOKUP($AL240,dcsad1!$A$2:$AE$677,23,FALSE)</f>
        <v>3923078</v>
      </c>
      <c r="AU240" s="101" t="str">
        <f t="shared" si="48"/>
        <v>ON FORMULA</v>
      </c>
      <c r="AV240" s="102" t="b">
        <f t="shared" si="49"/>
        <v>1</v>
      </c>
      <c r="AW240" s="176">
        <f t="shared" si="50"/>
        <v>0</v>
      </c>
      <c r="AX240" s="184">
        <f t="shared" si="51"/>
        <v>0</v>
      </c>
      <c r="AY240" s="29"/>
    </row>
    <row r="241" spans="1:51" x14ac:dyDescent="0.25">
      <c r="A241" s="29"/>
      <c r="B241" s="93" t="s">
        <v>475</v>
      </c>
      <c r="C241" s="94" t="s">
        <v>476</v>
      </c>
      <c r="D241" s="94">
        <v>1</v>
      </c>
      <c r="E241" s="95">
        <v>0</v>
      </c>
      <c r="F241" s="165">
        <f>VLOOKUP($B241,dbsaa1!$A$2:$AA$675,5,FALSE)</f>
        <v>13925778</v>
      </c>
      <c r="G241" s="165">
        <f>VLOOKUP($B241,dcsaa1!$A$2:$AA$675,5,FALSE)</f>
        <v>13925778</v>
      </c>
      <c r="H241" s="166">
        <f t="shared" si="41"/>
        <v>0</v>
      </c>
      <c r="I241" s="98" t="str">
        <f t="shared" si="39"/>
        <v>NO CHANGE IN FA</v>
      </c>
      <c r="J241" s="88"/>
      <c r="K241" s="93" t="s">
        <v>475</v>
      </c>
      <c r="L241" s="94" t="s">
        <v>476</v>
      </c>
      <c r="M241" s="94">
        <v>1</v>
      </c>
      <c r="N241" s="95">
        <v>0</v>
      </c>
      <c r="O241" s="96">
        <f>VLOOKUP($K241,dbsad1!$A$2:$AE$677,13,FALSE)</f>
        <v>1512</v>
      </c>
      <c r="P241" s="96">
        <f>VLOOKUP($K241,dcsad1!$A$2:$AE$677,13,FALSE)</f>
        <v>1512</v>
      </c>
      <c r="Q241" s="97">
        <f t="shared" si="42"/>
        <v>0</v>
      </c>
      <c r="R241" s="98" t="str">
        <f t="shared" si="43"/>
        <v>NO CHANGE IN SEL. TAFPU</v>
      </c>
      <c r="S241" s="88"/>
      <c r="T241" s="93" t="s">
        <v>475</v>
      </c>
      <c r="U241" s="94" t="s">
        <v>476</v>
      </c>
      <c r="V241" s="94">
        <v>1</v>
      </c>
      <c r="W241" s="95">
        <v>0</v>
      </c>
      <c r="X241" s="99">
        <f>VLOOKUP($T241,dbsad1!$A$2:$AE$677,22,FALSE)</f>
        <v>9210.17</v>
      </c>
      <c r="Y241" s="99">
        <f>VLOOKUP($T241,dcsad1!$A$2:$AE$677,22,FALSE)</f>
        <v>9210.17</v>
      </c>
      <c r="Z241" s="100">
        <f t="shared" si="44"/>
        <v>0</v>
      </c>
      <c r="AA241" s="98" t="str">
        <f t="shared" si="45"/>
        <v>NO CHANGE IN SEL. FA/PUPIL</v>
      </c>
      <c r="AB241" s="88"/>
      <c r="AC241" s="93" t="s">
        <v>475</v>
      </c>
      <c r="AD241" s="94" t="s">
        <v>476</v>
      </c>
      <c r="AE241" s="94">
        <v>1</v>
      </c>
      <c r="AF241" s="95">
        <v>0</v>
      </c>
      <c r="AG241" s="165">
        <f>VLOOKUP($AC241,dbsad1!$A$2:$AE$677,24,FALSE)</f>
        <v>13471871</v>
      </c>
      <c r="AH241" s="165">
        <f>VLOOKUP($AC241,dcsad1!$A$2:$AE$677,24,FALSE)</f>
        <v>13471871</v>
      </c>
      <c r="AI241" s="166">
        <f t="shared" si="46"/>
        <v>0</v>
      </c>
      <c r="AJ241" s="98" t="str">
        <f t="shared" si="40"/>
        <v>NO CHANGE IN FAB</v>
      </c>
      <c r="AK241" s="88"/>
      <c r="AL241" s="93" t="s">
        <v>475</v>
      </c>
      <c r="AM241" s="94" t="s">
        <v>476</v>
      </c>
      <c r="AN241" s="94">
        <v>1</v>
      </c>
      <c r="AO241" s="95">
        <v>0</v>
      </c>
      <c r="AP241" s="175">
        <f>VLOOKUP($AL241,dbsaa1!$A$2:$AE$677,5,FALSE)</f>
        <v>13925778</v>
      </c>
      <c r="AQ241" s="176">
        <f>VLOOKUP($AL241,dbsad1!$A$2:$AE$677,23,FALSE)</f>
        <v>13925778</v>
      </c>
      <c r="AR241" s="101" t="str">
        <f t="shared" si="47"/>
        <v>ON FORMULA</v>
      </c>
      <c r="AS241" s="175">
        <f>VLOOKUP($AL241,dcsaa1!$A$2:$AE$677,5,FALSE)</f>
        <v>13925778</v>
      </c>
      <c r="AT241" s="176">
        <f>VLOOKUP($AL241,dcsad1!$A$2:$AE$677,23,FALSE)</f>
        <v>13925778</v>
      </c>
      <c r="AU241" s="101" t="str">
        <f t="shared" si="48"/>
        <v>ON FORMULA</v>
      </c>
      <c r="AV241" s="102" t="b">
        <f t="shared" si="49"/>
        <v>1</v>
      </c>
      <c r="AW241" s="176">
        <f t="shared" si="50"/>
        <v>0</v>
      </c>
      <c r="AX241" s="184">
        <f t="shared" si="51"/>
        <v>0</v>
      </c>
      <c r="AY241" s="29"/>
    </row>
    <row r="242" spans="1:51" ht="25" x14ac:dyDescent="0.25">
      <c r="A242" s="29"/>
      <c r="B242" s="93" t="s">
        <v>477</v>
      </c>
      <c r="C242" s="94" t="s">
        <v>478</v>
      </c>
      <c r="D242" s="94">
        <v>1</v>
      </c>
      <c r="E242" s="95">
        <v>0</v>
      </c>
      <c r="F242" s="165">
        <f>VLOOKUP($B242,dbsaa1!$A$2:$AA$675,5,FALSE)</f>
        <v>5604760</v>
      </c>
      <c r="G242" s="165">
        <f>VLOOKUP($B242,dcsaa1!$A$2:$AA$675,5,FALSE)</f>
        <v>5604760</v>
      </c>
      <c r="H242" s="166">
        <f t="shared" si="41"/>
        <v>0</v>
      </c>
      <c r="I242" s="98" t="str">
        <f t="shared" si="39"/>
        <v>NO CHANGE IN FA</v>
      </c>
      <c r="J242" s="88"/>
      <c r="K242" s="93" t="s">
        <v>477</v>
      </c>
      <c r="L242" s="94" t="s">
        <v>478</v>
      </c>
      <c r="M242" s="94">
        <v>1</v>
      </c>
      <c r="N242" s="95">
        <v>0</v>
      </c>
      <c r="O242" s="96">
        <f>VLOOKUP($K242,dbsad1!$A$2:$AE$677,13,FALSE)</f>
        <v>483</v>
      </c>
      <c r="P242" s="96">
        <f>VLOOKUP($K242,dcsad1!$A$2:$AE$677,13,FALSE)</f>
        <v>483</v>
      </c>
      <c r="Q242" s="97">
        <f t="shared" si="42"/>
        <v>0</v>
      </c>
      <c r="R242" s="98" t="str">
        <f t="shared" si="43"/>
        <v>NO CHANGE IN SEL. TAFPU</v>
      </c>
      <c r="S242" s="88"/>
      <c r="T242" s="93" t="s">
        <v>477</v>
      </c>
      <c r="U242" s="94" t="s">
        <v>478</v>
      </c>
      <c r="V242" s="94">
        <v>1</v>
      </c>
      <c r="W242" s="95">
        <v>0</v>
      </c>
      <c r="X242" s="99">
        <f>VLOOKUP($T242,dbsad1!$A$2:$AE$677,22,FALSE)</f>
        <v>11224.56</v>
      </c>
      <c r="Y242" s="99">
        <f>VLOOKUP($T242,dcsad1!$A$2:$AE$677,22,FALSE)</f>
        <v>11224.56</v>
      </c>
      <c r="Z242" s="100">
        <f t="shared" si="44"/>
        <v>0</v>
      </c>
      <c r="AA242" s="98" t="str">
        <f t="shared" si="45"/>
        <v>NO CHANGE IN SEL. FA/PUPIL</v>
      </c>
      <c r="AB242" s="88"/>
      <c r="AC242" s="93" t="s">
        <v>477</v>
      </c>
      <c r="AD242" s="94" t="s">
        <v>478</v>
      </c>
      <c r="AE242" s="94">
        <v>1</v>
      </c>
      <c r="AF242" s="95">
        <v>0</v>
      </c>
      <c r="AG242" s="165">
        <f>VLOOKUP($AC242,dbsad1!$A$2:$AE$677,24,FALSE)</f>
        <v>5494863</v>
      </c>
      <c r="AH242" s="165">
        <f>VLOOKUP($AC242,dcsad1!$A$2:$AE$677,24,FALSE)</f>
        <v>5494863</v>
      </c>
      <c r="AI242" s="166">
        <f t="shared" si="46"/>
        <v>0</v>
      </c>
      <c r="AJ242" s="98" t="str">
        <f t="shared" si="40"/>
        <v>NO CHANGE IN FAB</v>
      </c>
      <c r="AK242" s="88"/>
      <c r="AL242" s="93" t="s">
        <v>477</v>
      </c>
      <c r="AM242" s="94" t="s">
        <v>478</v>
      </c>
      <c r="AN242" s="94">
        <v>1</v>
      </c>
      <c r="AO242" s="95">
        <v>0</v>
      </c>
      <c r="AP242" s="175">
        <f>VLOOKUP($AL242,dbsaa1!$A$2:$AE$677,5,FALSE)</f>
        <v>5604760</v>
      </c>
      <c r="AQ242" s="176">
        <f>VLOOKUP($AL242,dbsad1!$A$2:$AE$677,23,FALSE)</f>
        <v>5421463</v>
      </c>
      <c r="AR242" s="101" t="str">
        <f t="shared" si="47"/>
        <v>HOLD HARMLESS</v>
      </c>
      <c r="AS242" s="175">
        <f>VLOOKUP($AL242,dcsaa1!$A$2:$AE$677,5,FALSE)</f>
        <v>5604760</v>
      </c>
      <c r="AT242" s="176">
        <f>VLOOKUP($AL242,dcsad1!$A$2:$AE$677,23,FALSE)</f>
        <v>5421463</v>
      </c>
      <c r="AU242" s="101" t="str">
        <f t="shared" si="48"/>
        <v>HOLD HARMLESS</v>
      </c>
      <c r="AV242" s="102" t="b">
        <f t="shared" si="49"/>
        <v>1</v>
      </c>
      <c r="AW242" s="176">
        <f t="shared" si="50"/>
        <v>0</v>
      </c>
      <c r="AX242" s="184">
        <f t="shared" si="51"/>
        <v>0</v>
      </c>
      <c r="AY242" s="29"/>
    </row>
    <row r="243" spans="1:51" ht="25" x14ac:dyDescent="0.25">
      <c r="A243" s="29"/>
      <c r="B243" s="93" t="s">
        <v>479</v>
      </c>
      <c r="C243" s="94" t="s">
        <v>480</v>
      </c>
      <c r="D243" s="94">
        <v>1</v>
      </c>
      <c r="E243" s="95">
        <v>0</v>
      </c>
      <c r="F243" s="165">
        <f>VLOOKUP($B243,dbsaa1!$A$2:$AA$675,5,FALSE)</f>
        <v>19215899</v>
      </c>
      <c r="G243" s="165">
        <f>VLOOKUP($B243,dcsaa1!$A$2:$AA$675,5,FALSE)</f>
        <v>19215899</v>
      </c>
      <c r="H243" s="166">
        <f t="shared" si="41"/>
        <v>0</v>
      </c>
      <c r="I243" s="98" t="str">
        <f t="shared" si="39"/>
        <v>NO CHANGE IN FA</v>
      </c>
      <c r="J243" s="88"/>
      <c r="K243" s="93" t="s">
        <v>479</v>
      </c>
      <c r="L243" s="94" t="s">
        <v>480</v>
      </c>
      <c r="M243" s="94">
        <v>1</v>
      </c>
      <c r="N243" s="95">
        <v>0</v>
      </c>
      <c r="O243" s="96">
        <f>VLOOKUP($K243,dbsad1!$A$2:$AE$677,13,FALSE)</f>
        <v>2058</v>
      </c>
      <c r="P243" s="96">
        <f>VLOOKUP($K243,dcsad1!$A$2:$AE$677,13,FALSE)</f>
        <v>2059</v>
      </c>
      <c r="Q243" s="97">
        <f t="shared" si="42"/>
        <v>1</v>
      </c>
      <c r="R243" s="98" t="str">
        <f t="shared" si="43"/>
        <v>SEL. TAFPU INCREASE</v>
      </c>
      <c r="S243" s="88"/>
      <c r="T243" s="93" t="s">
        <v>479</v>
      </c>
      <c r="U243" s="94" t="s">
        <v>480</v>
      </c>
      <c r="V243" s="94">
        <v>1</v>
      </c>
      <c r="W243" s="95">
        <v>0</v>
      </c>
      <c r="X243" s="99">
        <f>VLOOKUP($T243,dbsad1!$A$2:$AE$677,22,FALSE)</f>
        <v>8348.61</v>
      </c>
      <c r="Y243" s="99">
        <f>VLOOKUP($T243,dcsad1!$A$2:$AE$677,22,FALSE)</f>
        <v>8348.61</v>
      </c>
      <c r="Z243" s="100">
        <f t="shared" si="44"/>
        <v>0</v>
      </c>
      <c r="AA243" s="98" t="str">
        <f t="shared" si="45"/>
        <v>NO CHANGE IN SEL. FA/PUPIL</v>
      </c>
      <c r="AB243" s="88"/>
      <c r="AC243" s="93" t="s">
        <v>479</v>
      </c>
      <c r="AD243" s="94" t="s">
        <v>480</v>
      </c>
      <c r="AE243" s="94">
        <v>1</v>
      </c>
      <c r="AF243" s="95">
        <v>0</v>
      </c>
      <c r="AG243" s="165">
        <f>VLOOKUP($AC243,dbsad1!$A$2:$AE$677,24,FALSE)</f>
        <v>18839117</v>
      </c>
      <c r="AH243" s="165">
        <f>VLOOKUP($AC243,dcsad1!$A$2:$AE$677,24,FALSE)</f>
        <v>18839117</v>
      </c>
      <c r="AI243" s="166">
        <f t="shared" si="46"/>
        <v>0</v>
      </c>
      <c r="AJ243" s="98" t="str">
        <f t="shared" si="40"/>
        <v>NO CHANGE IN FAB</v>
      </c>
      <c r="AK243" s="88"/>
      <c r="AL243" s="93" t="s">
        <v>479</v>
      </c>
      <c r="AM243" s="94" t="s">
        <v>480</v>
      </c>
      <c r="AN243" s="94">
        <v>1</v>
      </c>
      <c r="AO243" s="95">
        <v>0</v>
      </c>
      <c r="AP243" s="175">
        <f>VLOOKUP($AL243,dbsaa1!$A$2:$AE$677,5,FALSE)</f>
        <v>19215899</v>
      </c>
      <c r="AQ243" s="176">
        <f>VLOOKUP($AL243,dbsad1!$A$2:$AE$677,23,FALSE)</f>
        <v>17181440</v>
      </c>
      <c r="AR243" s="101" t="str">
        <f t="shared" si="47"/>
        <v>HOLD HARMLESS</v>
      </c>
      <c r="AS243" s="175">
        <f>VLOOKUP($AL243,dcsaa1!$A$2:$AE$677,5,FALSE)</f>
        <v>19215899</v>
      </c>
      <c r="AT243" s="176">
        <f>VLOOKUP($AL243,dcsad1!$A$2:$AE$677,23,FALSE)</f>
        <v>17189788</v>
      </c>
      <c r="AU243" s="101" t="str">
        <f t="shared" si="48"/>
        <v>HOLD HARMLESS</v>
      </c>
      <c r="AV243" s="102" t="b">
        <f t="shared" si="49"/>
        <v>1</v>
      </c>
      <c r="AW243" s="176">
        <f t="shared" si="50"/>
        <v>0</v>
      </c>
      <c r="AX243" s="184">
        <f t="shared" si="51"/>
        <v>0</v>
      </c>
      <c r="AY243" s="29"/>
    </row>
    <row r="244" spans="1:51" x14ac:dyDescent="0.25">
      <c r="A244" s="29"/>
      <c r="B244" s="93" t="s">
        <v>481</v>
      </c>
      <c r="C244" s="94" t="s">
        <v>482</v>
      </c>
      <c r="D244" s="94">
        <v>1</v>
      </c>
      <c r="E244" s="95">
        <v>0</v>
      </c>
      <c r="F244" s="165">
        <f>VLOOKUP($B244,dbsaa1!$A$2:$AA$675,5,FALSE)</f>
        <v>6536727</v>
      </c>
      <c r="G244" s="165">
        <f>VLOOKUP($B244,dcsaa1!$A$2:$AA$675,5,FALSE)</f>
        <v>6536727</v>
      </c>
      <c r="H244" s="166">
        <f t="shared" si="41"/>
        <v>0</v>
      </c>
      <c r="I244" s="98" t="str">
        <f t="shared" si="39"/>
        <v>NO CHANGE IN FA</v>
      </c>
      <c r="J244" s="88"/>
      <c r="K244" s="93" t="s">
        <v>481</v>
      </c>
      <c r="L244" s="94" t="s">
        <v>482</v>
      </c>
      <c r="M244" s="94">
        <v>1</v>
      </c>
      <c r="N244" s="95">
        <v>0</v>
      </c>
      <c r="O244" s="96">
        <f>VLOOKUP($K244,dbsad1!$A$2:$AE$677,13,FALSE)</f>
        <v>480</v>
      </c>
      <c r="P244" s="96">
        <f>VLOOKUP($K244,dcsad1!$A$2:$AE$677,13,FALSE)</f>
        <v>480</v>
      </c>
      <c r="Q244" s="97">
        <f t="shared" si="42"/>
        <v>0</v>
      </c>
      <c r="R244" s="98" t="str">
        <f t="shared" si="43"/>
        <v>NO CHANGE IN SEL. TAFPU</v>
      </c>
      <c r="S244" s="88"/>
      <c r="T244" s="93" t="s">
        <v>481</v>
      </c>
      <c r="U244" s="94" t="s">
        <v>482</v>
      </c>
      <c r="V244" s="94">
        <v>1</v>
      </c>
      <c r="W244" s="95">
        <v>0</v>
      </c>
      <c r="X244" s="99">
        <f>VLOOKUP($T244,dbsad1!$A$2:$AE$677,22,FALSE)</f>
        <v>13618.18</v>
      </c>
      <c r="Y244" s="99">
        <f>VLOOKUP($T244,dcsad1!$A$2:$AE$677,22,FALSE)</f>
        <v>13618.18</v>
      </c>
      <c r="Z244" s="100">
        <f t="shared" si="44"/>
        <v>0</v>
      </c>
      <c r="AA244" s="98" t="str">
        <f t="shared" si="45"/>
        <v>NO CHANGE IN SEL. FA/PUPIL</v>
      </c>
      <c r="AB244" s="88"/>
      <c r="AC244" s="93" t="s">
        <v>481</v>
      </c>
      <c r="AD244" s="94" t="s">
        <v>482</v>
      </c>
      <c r="AE244" s="94">
        <v>1</v>
      </c>
      <c r="AF244" s="95">
        <v>0</v>
      </c>
      <c r="AG244" s="165">
        <f>VLOOKUP($AC244,dbsad1!$A$2:$AE$677,24,FALSE)</f>
        <v>6203766</v>
      </c>
      <c r="AH244" s="165">
        <f>VLOOKUP($AC244,dcsad1!$A$2:$AE$677,24,FALSE)</f>
        <v>6203766</v>
      </c>
      <c r="AI244" s="166">
        <f t="shared" si="46"/>
        <v>0</v>
      </c>
      <c r="AJ244" s="98" t="str">
        <f t="shared" si="40"/>
        <v>NO CHANGE IN FAB</v>
      </c>
      <c r="AK244" s="88"/>
      <c r="AL244" s="93" t="s">
        <v>481</v>
      </c>
      <c r="AM244" s="94" t="s">
        <v>482</v>
      </c>
      <c r="AN244" s="94">
        <v>1</v>
      </c>
      <c r="AO244" s="95">
        <v>0</v>
      </c>
      <c r="AP244" s="175">
        <f>VLOOKUP($AL244,dbsaa1!$A$2:$AE$677,5,FALSE)</f>
        <v>6536727</v>
      </c>
      <c r="AQ244" s="176">
        <f>VLOOKUP($AL244,dbsad1!$A$2:$AE$677,23,FALSE)</f>
        <v>6536727</v>
      </c>
      <c r="AR244" s="101" t="str">
        <f t="shared" si="47"/>
        <v>ON FORMULA</v>
      </c>
      <c r="AS244" s="175">
        <f>VLOOKUP($AL244,dcsaa1!$A$2:$AE$677,5,FALSE)</f>
        <v>6536727</v>
      </c>
      <c r="AT244" s="176">
        <f>VLOOKUP($AL244,dcsad1!$A$2:$AE$677,23,FALSE)</f>
        <v>6536727</v>
      </c>
      <c r="AU244" s="101" t="str">
        <f t="shared" si="48"/>
        <v>ON FORMULA</v>
      </c>
      <c r="AV244" s="102" t="b">
        <f t="shared" si="49"/>
        <v>1</v>
      </c>
      <c r="AW244" s="176">
        <f t="shared" si="50"/>
        <v>0</v>
      </c>
      <c r="AX244" s="184">
        <f t="shared" si="51"/>
        <v>0</v>
      </c>
      <c r="AY244" s="29"/>
    </row>
    <row r="245" spans="1:51" x14ac:dyDescent="0.25">
      <c r="A245" s="29"/>
      <c r="B245" s="93" t="s">
        <v>483</v>
      </c>
      <c r="C245" s="94" t="s">
        <v>484</v>
      </c>
      <c r="D245" s="94">
        <v>1</v>
      </c>
      <c r="E245" s="95">
        <v>0</v>
      </c>
      <c r="F245" s="165">
        <f>VLOOKUP($B245,dbsaa1!$A$2:$AA$675,5,FALSE)</f>
        <v>16039174</v>
      </c>
      <c r="G245" s="165">
        <f>VLOOKUP($B245,dcsaa1!$A$2:$AA$675,5,FALSE)</f>
        <v>16036859</v>
      </c>
      <c r="H245" s="166">
        <f t="shared" si="41"/>
        <v>-2315</v>
      </c>
      <c r="I245" s="98" t="str">
        <f t="shared" si="39"/>
        <v>FA DECREASE</v>
      </c>
      <c r="J245" s="88"/>
      <c r="K245" s="93" t="s">
        <v>483</v>
      </c>
      <c r="L245" s="94" t="s">
        <v>484</v>
      </c>
      <c r="M245" s="94">
        <v>1</v>
      </c>
      <c r="N245" s="95">
        <v>0</v>
      </c>
      <c r="O245" s="96">
        <f>VLOOKUP($K245,dbsad1!$A$2:$AE$677,13,FALSE)</f>
        <v>2222</v>
      </c>
      <c r="P245" s="96">
        <f>VLOOKUP($K245,dcsad1!$A$2:$AE$677,13,FALSE)</f>
        <v>2220</v>
      </c>
      <c r="Q245" s="97">
        <f t="shared" si="42"/>
        <v>-2</v>
      </c>
      <c r="R245" s="98" t="str">
        <f t="shared" si="43"/>
        <v>SEL. TAFPU DECREASE</v>
      </c>
      <c r="S245" s="88"/>
      <c r="T245" s="93" t="s">
        <v>483</v>
      </c>
      <c r="U245" s="94" t="s">
        <v>484</v>
      </c>
      <c r="V245" s="94">
        <v>1</v>
      </c>
      <c r="W245" s="95">
        <v>0</v>
      </c>
      <c r="X245" s="99">
        <f>VLOOKUP($T245,dbsad1!$A$2:$AE$677,22,FALSE)</f>
        <v>7218.35</v>
      </c>
      <c r="Y245" s="99">
        <f>VLOOKUP($T245,dcsad1!$A$2:$AE$677,22,FALSE)</f>
        <v>7223.81</v>
      </c>
      <c r="Z245" s="100">
        <f t="shared" si="44"/>
        <v>5.4600000000000364</v>
      </c>
      <c r="AA245" s="98" t="str">
        <f t="shared" si="45"/>
        <v>SEL. FA/PUPIL INCREASE</v>
      </c>
      <c r="AB245" s="88"/>
      <c r="AC245" s="93" t="s">
        <v>483</v>
      </c>
      <c r="AD245" s="94" t="s">
        <v>484</v>
      </c>
      <c r="AE245" s="94">
        <v>1</v>
      </c>
      <c r="AF245" s="95">
        <v>0</v>
      </c>
      <c r="AG245" s="165">
        <f>VLOOKUP($AC245,dbsad1!$A$2:$AE$677,24,FALSE)</f>
        <v>14784966</v>
      </c>
      <c r="AH245" s="165">
        <f>VLOOKUP($AC245,dcsad1!$A$2:$AE$677,24,FALSE)</f>
        <v>14784966</v>
      </c>
      <c r="AI245" s="166">
        <f t="shared" si="46"/>
        <v>0</v>
      </c>
      <c r="AJ245" s="98" t="str">
        <f t="shared" si="40"/>
        <v>NO CHANGE IN FAB</v>
      </c>
      <c r="AK245" s="88"/>
      <c r="AL245" s="93" t="s">
        <v>483</v>
      </c>
      <c r="AM245" s="94" t="s">
        <v>484</v>
      </c>
      <c r="AN245" s="94">
        <v>1</v>
      </c>
      <c r="AO245" s="95">
        <v>0</v>
      </c>
      <c r="AP245" s="175">
        <f>VLOOKUP($AL245,dbsaa1!$A$2:$AE$677,5,FALSE)</f>
        <v>16039174</v>
      </c>
      <c r="AQ245" s="176">
        <f>VLOOKUP($AL245,dbsad1!$A$2:$AE$677,23,FALSE)</f>
        <v>16039174</v>
      </c>
      <c r="AR245" s="101" t="str">
        <f t="shared" si="47"/>
        <v>ON FORMULA</v>
      </c>
      <c r="AS245" s="175">
        <f>VLOOKUP($AL245,dcsaa1!$A$2:$AE$677,5,FALSE)</f>
        <v>16036859</v>
      </c>
      <c r="AT245" s="176">
        <f>VLOOKUP($AL245,dcsad1!$A$2:$AE$677,23,FALSE)</f>
        <v>16036859</v>
      </c>
      <c r="AU245" s="101" t="str">
        <f t="shared" si="48"/>
        <v>ON FORMULA</v>
      </c>
      <c r="AV245" s="102" t="b">
        <f t="shared" si="49"/>
        <v>1</v>
      </c>
      <c r="AW245" s="176">
        <f t="shared" si="50"/>
        <v>-2316</v>
      </c>
      <c r="AX245" s="184">
        <f t="shared" si="51"/>
        <v>1</v>
      </c>
      <c r="AY245" s="29"/>
    </row>
    <row r="246" spans="1:51" x14ac:dyDescent="0.25">
      <c r="A246" s="29"/>
      <c r="B246" s="93" t="s">
        <v>485</v>
      </c>
      <c r="C246" s="94" t="s">
        <v>486</v>
      </c>
      <c r="D246" s="94">
        <v>1</v>
      </c>
      <c r="E246" s="95">
        <v>0</v>
      </c>
      <c r="F246" s="165">
        <f>VLOOKUP($B246,dbsaa1!$A$2:$AA$675,5,FALSE)</f>
        <v>20506868</v>
      </c>
      <c r="G246" s="165">
        <f>VLOOKUP($B246,dcsaa1!$A$2:$AA$675,5,FALSE)</f>
        <v>20506868</v>
      </c>
      <c r="H246" s="166">
        <f t="shared" si="41"/>
        <v>0</v>
      </c>
      <c r="I246" s="98" t="str">
        <f t="shared" si="39"/>
        <v>NO CHANGE IN FA</v>
      </c>
      <c r="J246" s="88"/>
      <c r="K246" s="93" t="s">
        <v>485</v>
      </c>
      <c r="L246" s="94" t="s">
        <v>486</v>
      </c>
      <c r="M246" s="94">
        <v>1</v>
      </c>
      <c r="N246" s="95">
        <v>0</v>
      </c>
      <c r="O246" s="96">
        <f>VLOOKUP($K246,dbsad1!$A$2:$AE$677,13,FALSE)</f>
        <v>4122</v>
      </c>
      <c r="P246" s="96">
        <f>VLOOKUP($K246,dcsad1!$A$2:$AE$677,13,FALSE)</f>
        <v>4122</v>
      </c>
      <c r="Q246" s="97">
        <f t="shared" si="42"/>
        <v>0</v>
      </c>
      <c r="R246" s="98" t="str">
        <f t="shared" si="43"/>
        <v>NO CHANGE IN SEL. TAFPU</v>
      </c>
      <c r="S246" s="88"/>
      <c r="T246" s="93" t="s">
        <v>485</v>
      </c>
      <c r="U246" s="94" t="s">
        <v>486</v>
      </c>
      <c r="V246" s="94">
        <v>1</v>
      </c>
      <c r="W246" s="95">
        <v>0</v>
      </c>
      <c r="X246" s="99">
        <f>VLOOKUP($T246,dbsad1!$A$2:$AE$677,22,FALSE)</f>
        <v>4974.9799999999996</v>
      </c>
      <c r="Y246" s="99">
        <f>VLOOKUP($T246,dcsad1!$A$2:$AE$677,22,FALSE)</f>
        <v>4974.9799999999996</v>
      </c>
      <c r="Z246" s="100">
        <f t="shared" si="44"/>
        <v>0</v>
      </c>
      <c r="AA246" s="98" t="str">
        <f t="shared" si="45"/>
        <v>NO CHANGE IN SEL. FA/PUPIL</v>
      </c>
      <c r="AB246" s="88"/>
      <c r="AC246" s="93" t="s">
        <v>485</v>
      </c>
      <c r="AD246" s="94" t="s">
        <v>486</v>
      </c>
      <c r="AE246" s="94">
        <v>1</v>
      </c>
      <c r="AF246" s="95">
        <v>0</v>
      </c>
      <c r="AG246" s="165">
        <f>VLOOKUP($AC246,dbsad1!$A$2:$AE$677,24,FALSE)</f>
        <v>19877630</v>
      </c>
      <c r="AH246" s="165">
        <f>VLOOKUP($AC246,dcsad1!$A$2:$AE$677,24,FALSE)</f>
        <v>19877630</v>
      </c>
      <c r="AI246" s="166">
        <f t="shared" si="46"/>
        <v>0</v>
      </c>
      <c r="AJ246" s="98" t="str">
        <f t="shared" si="40"/>
        <v>NO CHANGE IN FAB</v>
      </c>
      <c r="AK246" s="88"/>
      <c r="AL246" s="93" t="s">
        <v>485</v>
      </c>
      <c r="AM246" s="94" t="s">
        <v>486</v>
      </c>
      <c r="AN246" s="94">
        <v>1</v>
      </c>
      <c r="AO246" s="95">
        <v>0</v>
      </c>
      <c r="AP246" s="175">
        <f>VLOOKUP($AL246,dbsaa1!$A$2:$AE$677,5,FALSE)</f>
        <v>20506868</v>
      </c>
      <c r="AQ246" s="176">
        <f>VLOOKUP($AL246,dbsad1!$A$2:$AE$677,23,FALSE)</f>
        <v>20506868</v>
      </c>
      <c r="AR246" s="101" t="str">
        <f t="shared" si="47"/>
        <v>ON FORMULA</v>
      </c>
      <c r="AS246" s="175">
        <f>VLOOKUP($AL246,dcsaa1!$A$2:$AE$677,5,FALSE)</f>
        <v>20506868</v>
      </c>
      <c r="AT246" s="176">
        <f>VLOOKUP($AL246,dcsad1!$A$2:$AE$677,23,FALSE)</f>
        <v>20506868</v>
      </c>
      <c r="AU246" s="101" t="str">
        <f t="shared" si="48"/>
        <v>ON FORMULA</v>
      </c>
      <c r="AV246" s="102" t="b">
        <f t="shared" si="49"/>
        <v>1</v>
      </c>
      <c r="AW246" s="176">
        <f t="shared" si="50"/>
        <v>0</v>
      </c>
      <c r="AX246" s="184">
        <f t="shared" si="51"/>
        <v>0</v>
      </c>
      <c r="AY246" s="29"/>
    </row>
    <row r="247" spans="1:51" x14ac:dyDescent="0.25">
      <c r="A247" s="29"/>
      <c r="B247" s="93" t="s">
        <v>487</v>
      </c>
      <c r="C247" s="94" t="s">
        <v>488</v>
      </c>
      <c r="D247" s="94">
        <v>1</v>
      </c>
      <c r="E247" s="95">
        <v>0</v>
      </c>
      <c r="F247" s="165">
        <f>VLOOKUP($B247,dbsaa1!$A$2:$AA$675,5,FALSE)</f>
        <v>37598260</v>
      </c>
      <c r="G247" s="165">
        <f>VLOOKUP($B247,dcsaa1!$A$2:$AA$675,5,FALSE)</f>
        <v>37532943</v>
      </c>
      <c r="H247" s="166">
        <f t="shared" si="41"/>
        <v>-65317</v>
      </c>
      <c r="I247" s="98" t="str">
        <f t="shared" si="39"/>
        <v>FA DECREASE</v>
      </c>
      <c r="J247" s="88"/>
      <c r="K247" s="93" t="s">
        <v>487</v>
      </c>
      <c r="L247" s="94" t="s">
        <v>488</v>
      </c>
      <c r="M247" s="94">
        <v>1</v>
      </c>
      <c r="N247" s="95">
        <v>0</v>
      </c>
      <c r="O247" s="96">
        <f>VLOOKUP($K247,dbsad1!$A$2:$AE$677,13,FALSE)</f>
        <v>4605</v>
      </c>
      <c r="P247" s="96">
        <f>VLOOKUP($K247,dcsad1!$A$2:$AE$677,13,FALSE)</f>
        <v>4597</v>
      </c>
      <c r="Q247" s="97">
        <f t="shared" si="42"/>
        <v>-8</v>
      </c>
      <c r="R247" s="98" t="str">
        <f t="shared" si="43"/>
        <v>SEL. TAFPU DECREASE</v>
      </c>
      <c r="S247" s="88"/>
      <c r="T247" s="93" t="s">
        <v>487</v>
      </c>
      <c r="U247" s="94" t="s">
        <v>488</v>
      </c>
      <c r="V247" s="94">
        <v>1</v>
      </c>
      <c r="W247" s="95">
        <v>0</v>
      </c>
      <c r="X247" s="99">
        <f>VLOOKUP($T247,dbsad1!$A$2:$AE$677,22,FALSE)</f>
        <v>8164.66</v>
      </c>
      <c r="Y247" s="99">
        <f>VLOOKUP($T247,dcsad1!$A$2:$AE$677,22,FALSE)</f>
        <v>8164.66</v>
      </c>
      <c r="Z247" s="100">
        <f t="shared" si="44"/>
        <v>0</v>
      </c>
      <c r="AA247" s="98" t="str">
        <f t="shared" si="45"/>
        <v>NO CHANGE IN SEL. FA/PUPIL</v>
      </c>
      <c r="AB247" s="88"/>
      <c r="AC247" s="93" t="s">
        <v>487</v>
      </c>
      <c r="AD247" s="94" t="s">
        <v>488</v>
      </c>
      <c r="AE247" s="94">
        <v>1</v>
      </c>
      <c r="AF247" s="95">
        <v>0</v>
      </c>
      <c r="AG247" s="165">
        <f>VLOOKUP($AC247,dbsad1!$A$2:$AE$677,24,FALSE)</f>
        <v>32054574</v>
      </c>
      <c r="AH247" s="165">
        <f>VLOOKUP($AC247,dcsad1!$A$2:$AE$677,24,FALSE)</f>
        <v>32054574</v>
      </c>
      <c r="AI247" s="166">
        <f t="shared" si="46"/>
        <v>0</v>
      </c>
      <c r="AJ247" s="98" t="str">
        <f t="shared" si="40"/>
        <v>NO CHANGE IN FAB</v>
      </c>
      <c r="AK247" s="88"/>
      <c r="AL247" s="93" t="s">
        <v>487</v>
      </c>
      <c r="AM247" s="94" t="s">
        <v>488</v>
      </c>
      <c r="AN247" s="94">
        <v>1</v>
      </c>
      <c r="AO247" s="95">
        <v>0</v>
      </c>
      <c r="AP247" s="175">
        <f>VLOOKUP($AL247,dbsaa1!$A$2:$AE$677,5,FALSE)</f>
        <v>37598260</v>
      </c>
      <c r="AQ247" s="176">
        <f>VLOOKUP($AL247,dbsad1!$A$2:$AE$677,23,FALSE)</f>
        <v>37598260</v>
      </c>
      <c r="AR247" s="101" t="str">
        <f t="shared" si="47"/>
        <v>ON FORMULA</v>
      </c>
      <c r="AS247" s="175">
        <f>VLOOKUP($AL247,dcsaa1!$A$2:$AE$677,5,FALSE)</f>
        <v>37532943</v>
      </c>
      <c r="AT247" s="176">
        <f>VLOOKUP($AL247,dcsad1!$A$2:$AE$677,23,FALSE)</f>
        <v>37532943</v>
      </c>
      <c r="AU247" s="101" t="str">
        <f t="shared" si="48"/>
        <v>ON FORMULA</v>
      </c>
      <c r="AV247" s="102" t="b">
        <f t="shared" si="49"/>
        <v>1</v>
      </c>
      <c r="AW247" s="176">
        <f t="shared" si="50"/>
        <v>-65317</v>
      </c>
      <c r="AX247" s="184">
        <f t="shared" si="51"/>
        <v>0</v>
      </c>
      <c r="AY247" s="29"/>
    </row>
    <row r="248" spans="1:51" x14ac:dyDescent="0.25">
      <c r="A248" s="29"/>
      <c r="B248" s="93" t="s">
        <v>489</v>
      </c>
      <c r="C248" s="94" t="s">
        <v>490</v>
      </c>
      <c r="D248" s="94">
        <v>1</v>
      </c>
      <c r="E248" s="95">
        <v>0</v>
      </c>
      <c r="F248" s="165">
        <f>VLOOKUP($B248,dbsaa1!$A$2:$AA$675,5,FALSE)</f>
        <v>119095164</v>
      </c>
      <c r="G248" s="165">
        <f>VLOOKUP($B248,dcsaa1!$A$2:$AA$675,5,FALSE)</f>
        <v>119003051</v>
      </c>
      <c r="H248" s="166">
        <f t="shared" si="41"/>
        <v>-92113</v>
      </c>
      <c r="I248" s="98" t="str">
        <f t="shared" si="39"/>
        <v>FA DECREASE</v>
      </c>
      <c r="J248" s="88"/>
      <c r="K248" s="93" t="s">
        <v>489</v>
      </c>
      <c r="L248" s="94" t="s">
        <v>490</v>
      </c>
      <c r="M248" s="94">
        <v>1</v>
      </c>
      <c r="N248" s="95">
        <v>0</v>
      </c>
      <c r="O248" s="96">
        <f>VLOOKUP($K248,dbsad1!$A$2:$AE$677,13,FALSE)</f>
        <v>12188</v>
      </c>
      <c r="P248" s="96">
        <f>VLOOKUP($K248,dcsad1!$A$2:$AE$677,13,FALSE)</f>
        <v>12178</v>
      </c>
      <c r="Q248" s="97">
        <f t="shared" si="42"/>
        <v>-10</v>
      </c>
      <c r="R248" s="98" t="str">
        <f t="shared" si="43"/>
        <v>SEL. TAFPU DECREASE</v>
      </c>
      <c r="S248" s="88"/>
      <c r="T248" s="93" t="s">
        <v>489</v>
      </c>
      <c r="U248" s="94" t="s">
        <v>490</v>
      </c>
      <c r="V248" s="94">
        <v>1</v>
      </c>
      <c r="W248" s="95">
        <v>0</v>
      </c>
      <c r="X248" s="99">
        <f>VLOOKUP($T248,dbsad1!$A$2:$AE$677,22,FALSE)</f>
        <v>9771.51</v>
      </c>
      <c r="Y248" s="99">
        <f>VLOOKUP($T248,dcsad1!$A$2:$AE$677,22,FALSE)</f>
        <v>9771.9699999999993</v>
      </c>
      <c r="Z248" s="100">
        <f t="shared" si="44"/>
        <v>0.45999999999912689</v>
      </c>
      <c r="AA248" s="98" t="str">
        <f t="shared" si="45"/>
        <v>SEL. FA/PUPIL INCREASE</v>
      </c>
      <c r="AB248" s="88"/>
      <c r="AC248" s="93" t="s">
        <v>489</v>
      </c>
      <c r="AD248" s="94" t="s">
        <v>490</v>
      </c>
      <c r="AE248" s="94">
        <v>1</v>
      </c>
      <c r="AF248" s="95">
        <v>0</v>
      </c>
      <c r="AG248" s="165">
        <f>VLOOKUP($AC248,dbsad1!$A$2:$AE$677,24,FALSE)</f>
        <v>111152831</v>
      </c>
      <c r="AH248" s="165">
        <f>VLOOKUP($AC248,dcsad1!$A$2:$AE$677,24,FALSE)</f>
        <v>111152831</v>
      </c>
      <c r="AI248" s="166">
        <f t="shared" si="46"/>
        <v>0</v>
      </c>
      <c r="AJ248" s="98" t="str">
        <f t="shared" si="40"/>
        <v>NO CHANGE IN FAB</v>
      </c>
      <c r="AK248" s="88"/>
      <c r="AL248" s="93" t="s">
        <v>489</v>
      </c>
      <c r="AM248" s="94" t="s">
        <v>490</v>
      </c>
      <c r="AN248" s="94">
        <v>1</v>
      </c>
      <c r="AO248" s="95">
        <v>0</v>
      </c>
      <c r="AP248" s="175">
        <f>VLOOKUP($AL248,dbsaa1!$A$2:$AE$677,5,FALSE)</f>
        <v>119095164</v>
      </c>
      <c r="AQ248" s="176">
        <f>VLOOKUP($AL248,dbsad1!$A$2:$AE$677,23,FALSE)</f>
        <v>119095164</v>
      </c>
      <c r="AR248" s="101" t="str">
        <f t="shared" si="47"/>
        <v>ON FORMULA</v>
      </c>
      <c r="AS248" s="175">
        <f>VLOOKUP($AL248,dcsaa1!$A$2:$AE$677,5,FALSE)</f>
        <v>119003051</v>
      </c>
      <c r="AT248" s="176">
        <f>VLOOKUP($AL248,dcsad1!$A$2:$AE$677,23,FALSE)</f>
        <v>119003051</v>
      </c>
      <c r="AU248" s="101" t="str">
        <f t="shared" si="48"/>
        <v>ON FORMULA</v>
      </c>
      <c r="AV248" s="102" t="b">
        <f t="shared" si="49"/>
        <v>1</v>
      </c>
      <c r="AW248" s="176">
        <f t="shared" si="50"/>
        <v>-92113</v>
      </c>
      <c r="AX248" s="184">
        <f t="shared" si="51"/>
        <v>0</v>
      </c>
      <c r="AY248" s="29"/>
    </row>
    <row r="249" spans="1:51" x14ac:dyDescent="0.25">
      <c r="A249" s="29"/>
      <c r="B249" s="93" t="s">
        <v>491</v>
      </c>
      <c r="C249" s="94" t="s">
        <v>492</v>
      </c>
      <c r="D249" s="94">
        <v>1</v>
      </c>
      <c r="E249" s="95">
        <v>0</v>
      </c>
      <c r="F249" s="165">
        <f>VLOOKUP($B249,dbsaa1!$A$2:$AA$675,5,FALSE)</f>
        <v>25717072</v>
      </c>
      <c r="G249" s="165">
        <f>VLOOKUP($B249,dcsaa1!$A$2:$AA$675,5,FALSE)</f>
        <v>25559589</v>
      </c>
      <c r="H249" s="166">
        <f t="shared" si="41"/>
        <v>-157483</v>
      </c>
      <c r="I249" s="98" t="str">
        <f t="shared" si="39"/>
        <v>FA DECREASE</v>
      </c>
      <c r="J249" s="88"/>
      <c r="K249" s="93" t="s">
        <v>491</v>
      </c>
      <c r="L249" s="94" t="s">
        <v>492</v>
      </c>
      <c r="M249" s="94">
        <v>1</v>
      </c>
      <c r="N249" s="95">
        <v>0</v>
      </c>
      <c r="O249" s="96">
        <f>VLOOKUP($K249,dbsad1!$A$2:$AE$677,13,FALSE)</f>
        <v>3266</v>
      </c>
      <c r="P249" s="96">
        <f>VLOOKUP($K249,dcsad1!$A$2:$AE$677,13,FALSE)</f>
        <v>3246</v>
      </c>
      <c r="Q249" s="97">
        <f t="shared" si="42"/>
        <v>-20</v>
      </c>
      <c r="R249" s="98" t="str">
        <f t="shared" si="43"/>
        <v>SEL. TAFPU DECREASE</v>
      </c>
      <c r="S249" s="88"/>
      <c r="T249" s="93" t="s">
        <v>491</v>
      </c>
      <c r="U249" s="94" t="s">
        <v>492</v>
      </c>
      <c r="V249" s="94">
        <v>1</v>
      </c>
      <c r="W249" s="95">
        <v>0</v>
      </c>
      <c r="X249" s="99">
        <f>VLOOKUP($T249,dbsad1!$A$2:$AE$677,22,FALSE)</f>
        <v>7874.18</v>
      </c>
      <c r="Y249" s="99">
        <f>VLOOKUP($T249,dcsad1!$A$2:$AE$677,22,FALSE)</f>
        <v>7874.18</v>
      </c>
      <c r="Z249" s="100">
        <f t="shared" si="44"/>
        <v>0</v>
      </c>
      <c r="AA249" s="98" t="str">
        <f t="shared" si="45"/>
        <v>NO CHANGE IN SEL. FA/PUPIL</v>
      </c>
      <c r="AB249" s="88"/>
      <c r="AC249" s="93" t="s">
        <v>491</v>
      </c>
      <c r="AD249" s="94" t="s">
        <v>492</v>
      </c>
      <c r="AE249" s="94">
        <v>1</v>
      </c>
      <c r="AF249" s="95">
        <v>0</v>
      </c>
      <c r="AG249" s="165">
        <f>VLOOKUP($AC249,dbsad1!$A$2:$AE$677,24,FALSE)</f>
        <v>24759510</v>
      </c>
      <c r="AH249" s="165">
        <f>VLOOKUP($AC249,dcsad1!$A$2:$AE$677,24,FALSE)</f>
        <v>24759510</v>
      </c>
      <c r="AI249" s="166">
        <f t="shared" si="46"/>
        <v>0</v>
      </c>
      <c r="AJ249" s="98" t="str">
        <f t="shared" si="40"/>
        <v>NO CHANGE IN FAB</v>
      </c>
      <c r="AK249" s="88"/>
      <c r="AL249" s="93" t="s">
        <v>491</v>
      </c>
      <c r="AM249" s="94" t="s">
        <v>492</v>
      </c>
      <c r="AN249" s="94">
        <v>1</v>
      </c>
      <c r="AO249" s="95">
        <v>0</v>
      </c>
      <c r="AP249" s="175">
        <f>VLOOKUP($AL249,dbsaa1!$A$2:$AE$677,5,FALSE)</f>
        <v>25717072</v>
      </c>
      <c r="AQ249" s="176">
        <f>VLOOKUP($AL249,dbsad1!$A$2:$AE$677,23,FALSE)</f>
        <v>25717072</v>
      </c>
      <c r="AR249" s="101" t="str">
        <f t="shared" si="47"/>
        <v>ON FORMULA</v>
      </c>
      <c r="AS249" s="175">
        <f>VLOOKUP($AL249,dcsaa1!$A$2:$AE$677,5,FALSE)</f>
        <v>25559589</v>
      </c>
      <c r="AT249" s="176">
        <f>VLOOKUP($AL249,dcsad1!$A$2:$AE$677,23,FALSE)</f>
        <v>25559589</v>
      </c>
      <c r="AU249" s="101" t="str">
        <f t="shared" si="48"/>
        <v>ON FORMULA</v>
      </c>
      <c r="AV249" s="102" t="b">
        <f t="shared" si="49"/>
        <v>1</v>
      </c>
      <c r="AW249" s="176">
        <f t="shared" si="50"/>
        <v>-157484</v>
      </c>
      <c r="AX249" s="184">
        <f t="shared" si="51"/>
        <v>1</v>
      </c>
      <c r="AY249" s="29"/>
    </row>
    <row r="250" spans="1:51" x14ac:dyDescent="0.25">
      <c r="A250" s="29"/>
      <c r="B250" s="93" t="s">
        <v>493</v>
      </c>
      <c r="C250" s="94" t="s">
        <v>494</v>
      </c>
      <c r="D250" s="94">
        <v>1</v>
      </c>
      <c r="E250" s="95">
        <v>0</v>
      </c>
      <c r="F250" s="165">
        <f>VLOOKUP($B250,dbsaa1!$A$2:$AA$675,5,FALSE)</f>
        <v>36372804</v>
      </c>
      <c r="G250" s="165">
        <f>VLOOKUP($B250,dcsaa1!$A$2:$AA$675,5,FALSE)</f>
        <v>36312966</v>
      </c>
      <c r="H250" s="166">
        <f t="shared" si="41"/>
        <v>-59838</v>
      </c>
      <c r="I250" s="98" t="str">
        <f t="shared" si="39"/>
        <v>FA DECREASE</v>
      </c>
      <c r="J250" s="88"/>
      <c r="K250" s="93" t="s">
        <v>493</v>
      </c>
      <c r="L250" s="94" t="s">
        <v>494</v>
      </c>
      <c r="M250" s="94">
        <v>1</v>
      </c>
      <c r="N250" s="95">
        <v>0</v>
      </c>
      <c r="O250" s="96">
        <f>VLOOKUP($K250,dbsad1!$A$2:$AE$677,13,FALSE)</f>
        <v>4255</v>
      </c>
      <c r="P250" s="96">
        <f>VLOOKUP($K250,dcsad1!$A$2:$AE$677,13,FALSE)</f>
        <v>4248</v>
      </c>
      <c r="Q250" s="97">
        <f t="shared" si="42"/>
        <v>-7</v>
      </c>
      <c r="R250" s="98" t="str">
        <f t="shared" si="43"/>
        <v>SEL. TAFPU DECREASE</v>
      </c>
      <c r="S250" s="88"/>
      <c r="T250" s="93" t="s">
        <v>493</v>
      </c>
      <c r="U250" s="94" t="s">
        <v>494</v>
      </c>
      <c r="V250" s="94">
        <v>1</v>
      </c>
      <c r="W250" s="95">
        <v>0</v>
      </c>
      <c r="X250" s="99">
        <f>VLOOKUP($T250,dbsad1!$A$2:$AE$677,22,FALSE)</f>
        <v>8548.25</v>
      </c>
      <c r="Y250" s="99">
        <f>VLOOKUP($T250,dcsad1!$A$2:$AE$677,22,FALSE)</f>
        <v>8548.25</v>
      </c>
      <c r="Z250" s="100">
        <f t="shared" si="44"/>
        <v>0</v>
      </c>
      <c r="AA250" s="98" t="str">
        <f t="shared" si="45"/>
        <v>NO CHANGE IN SEL. FA/PUPIL</v>
      </c>
      <c r="AB250" s="88"/>
      <c r="AC250" s="93" t="s">
        <v>493</v>
      </c>
      <c r="AD250" s="94" t="s">
        <v>494</v>
      </c>
      <c r="AE250" s="94">
        <v>1</v>
      </c>
      <c r="AF250" s="95">
        <v>0</v>
      </c>
      <c r="AG250" s="165">
        <f>VLOOKUP($AC250,dbsad1!$A$2:$AE$677,24,FALSE)</f>
        <v>33255233</v>
      </c>
      <c r="AH250" s="165">
        <f>VLOOKUP($AC250,dcsad1!$A$2:$AE$677,24,FALSE)</f>
        <v>33255233</v>
      </c>
      <c r="AI250" s="166">
        <f t="shared" si="46"/>
        <v>0</v>
      </c>
      <c r="AJ250" s="98" t="str">
        <f t="shared" si="40"/>
        <v>NO CHANGE IN FAB</v>
      </c>
      <c r="AK250" s="88"/>
      <c r="AL250" s="93" t="s">
        <v>493</v>
      </c>
      <c r="AM250" s="94" t="s">
        <v>494</v>
      </c>
      <c r="AN250" s="94">
        <v>1</v>
      </c>
      <c r="AO250" s="95">
        <v>0</v>
      </c>
      <c r="AP250" s="175">
        <f>VLOOKUP($AL250,dbsaa1!$A$2:$AE$677,5,FALSE)</f>
        <v>36372804</v>
      </c>
      <c r="AQ250" s="176">
        <f>VLOOKUP($AL250,dbsad1!$A$2:$AE$677,23,FALSE)</f>
        <v>36372804</v>
      </c>
      <c r="AR250" s="101" t="str">
        <f t="shared" si="47"/>
        <v>ON FORMULA</v>
      </c>
      <c r="AS250" s="175">
        <f>VLOOKUP($AL250,dcsaa1!$A$2:$AE$677,5,FALSE)</f>
        <v>36312966</v>
      </c>
      <c r="AT250" s="176">
        <f>VLOOKUP($AL250,dcsad1!$A$2:$AE$677,23,FALSE)</f>
        <v>36312966</v>
      </c>
      <c r="AU250" s="101" t="str">
        <f t="shared" si="48"/>
        <v>ON FORMULA</v>
      </c>
      <c r="AV250" s="102" t="b">
        <f t="shared" si="49"/>
        <v>1</v>
      </c>
      <c r="AW250" s="176">
        <f t="shared" si="50"/>
        <v>-59838</v>
      </c>
      <c r="AX250" s="184">
        <f t="shared" si="51"/>
        <v>0</v>
      </c>
      <c r="AY250" s="29"/>
    </row>
    <row r="251" spans="1:51" x14ac:dyDescent="0.25">
      <c r="A251" s="29"/>
      <c r="B251" s="93" t="s">
        <v>495</v>
      </c>
      <c r="C251" s="94" t="s">
        <v>496</v>
      </c>
      <c r="D251" s="94">
        <v>1</v>
      </c>
      <c r="E251" s="95">
        <v>0</v>
      </c>
      <c r="F251" s="165">
        <f>VLOOKUP($B251,dbsaa1!$A$2:$AA$675,5,FALSE)</f>
        <v>12180851</v>
      </c>
      <c r="G251" s="165">
        <f>VLOOKUP($B251,dcsaa1!$A$2:$AA$675,5,FALSE)</f>
        <v>12180851</v>
      </c>
      <c r="H251" s="166">
        <f t="shared" si="41"/>
        <v>0</v>
      </c>
      <c r="I251" s="98" t="str">
        <f t="shared" si="39"/>
        <v>NO CHANGE IN FA</v>
      </c>
      <c r="J251" s="88"/>
      <c r="K251" s="93" t="s">
        <v>495</v>
      </c>
      <c r="L251" s="94" t="s">
        <v>496</v>
      </c>
      <c r="M251" s="94">
        <v>1</v>
      </c>
      <c r="N251" s="95">
        <v>0</v>
      </c>
      <c r="O251" s="96">
        <f>VLOOKUP($K251,dbsad1!$A$2:$AE$677,13,FALSE)</f>
        <v>2419</v>
      </c>
      <c r="P251" s="96">
        <f>VLOOKUP($K251,dcsad1!$A$2:$AE$677,13,FALSE)</f>
        <v>2419</v>
      </c>
      <c r="Q251" s="97">
        <f t="shared" si="42"/>
        <v>0</v>
      </c>
      <c r="R251" s="98" t="str">
        <f t="shared" si="43"/>
        <v>NO CHANGE IN SEL. TAFPU</v>
      </c>
      <c r="S251" s="88"/>
      <c r="T251" s="93" t="s">
        <v>495</v>
      </c>
      <c r="U251" s="94" t="s">
        <v>496</v>
      </c>
      <c r="V251" s="94">
        <v>1</v>
      </c>
      <c r="W251" s="95">
        <v>0</v>
      </c>
      <c r="X251" s="99">
        <f>VLOOKUP($T251,dbsad1!$A$2:$AE$677,22,FALSE)</f>
        <v>5035.49</v>
      </c>
      <c r="Y251" s="99">
        <f>VLOOKUP($T251,dcsad1!$A$2:$AE$677,22,FALSE)</f>
        <v>5035.49</v>
      </c>
      <c r="Z251" s="100">
        <f t="shared" si="44"/>
        <v>0</v>
      </c>
      <c r="AA251" s="98" t="str">
        <f t="shared" si="45"/>
        <v>NO CHANGE IN SEL. FA/PUPIL</v>
      </c>
      <c r="AB251" s="88"/>
      <c r="AC251" s="93" t="s">
        <v>495</v>
      </c>
      <c r="AD251" s="94" t="s">
        <v>496</v>
      </c>
      <c r="AE251" s="94">
        <v>1</v>
      </c>
      <c r="AF251" s="95">
        <v>0</v>
      </c>
      <c r="AG251" s="165">
        <f>VLOOKUP($AC251,dbsad1!$A$2:$AE$677,24,FALSE)</f>
        <v>11674134</v>
      </c>
      <c r="AH251" s="165">
        <f>VLOOKUP($AC251,dcsad1!$A$2:$AE$677,24,FALSE)</f>
        <v>11674134</v>
      </c>
      <c r="AI251" s="166">
        <f t="shared" si="46"/>
        <v>0</v>
      </c>
      <c r="AJ251" s="98" t="str">
        <f t="shared" si="40"/>
        <v>NO CHANGE IN FAB</v>
      </c>
      <c r="AK251" s="88"/>
      <c r="AL251" s="93" t="s">
        <v>495</v>
      </c>
      <c r="AM251" s="94" t="s">
        <v>496</v>
      </c>
      <c r="AN251" s="94">
        <v>1</v>
      </c>
      <c r="AO251" s="95">
        <v>0</v>
      </c>
      <c r="AP251" s="175">
        <f>VLOOKUP($AL251,dbsaa1!$A$2:$AE$677,5,FALSE)</f>
        <v>12180851</v>
      </c>
      <c r="AQ251" s="176">
        <f>VLOOKUP($AL251,dbsad1!$A$2:$AE$677,23,FALSE)</f>
        <v>12180851</v>
      </c>
      <c r="AR251" s="101" t="str">
        <f t="shared" si="47"/>
        <v>ON FORMULA</v>
      </c>
      <c r="AS251" s="175">
        <f>VLOOKUP($AL251,dcsaa1!$A$2:$AE$677,5,FALSE)</f>
        <v>12180851</v>
      </c>
      <c r="AT251" s="176">
        <f>VLOOKUP($AL251,dcsad1!$A$2:$AE$677,23,FALSE)</f>
        <v>12180851</v>
      </c>
      <c r="AU251" s="101" t="str">
        <f t="shared" si="48"/>
        <v>ON FORMULA</v>
      </c>
      <c r="AV251" s="102" t="b">
        <f t="shared" si="49"/>
        <v>1</v>
      </c>
      <c r="AW251" s="176">
        <f t="shared" si="50"/>
        <v>0</v>
      </c>
      <c r="AX251" s="184">
        <f t="shared" si="51"/>
        <v>0</v>
      </c>
      <c r="AY251" s="29"/>
    </row>
    <row r="252" spans="1:51" x14ac:dyDescent="0.25">
      <c r="A252" s="29"/>
      <c r="B252" s="93" t="s">
        <v>497</v>
      </c>
      <c r="C252" s="94" t="s">
        <v>498</v>
      </c>
      <c r="D252" s="94">
        <v>1</v>
      </c>
      <c r="E252" s="95">
        <v>0</v>
      </c>
      <c r="F252" s="165">
        <f>VLOOKUP($B252,dbsaa1!$A$2:$AA$675,5,FALSE)</f>
        <v>31345543</v>
      </c>
      <c r="G252" s="165">
        <f>VLOOKUP($B252,dcsaa1!$A$2:$AA$675,5,FALSE)</f>
        <v>31345543</v>
      </c>
      <c r="H252" s="166">
        <f t="shared" si="41"/>
        <v>0</v>
      </c>
      <c r="I252" s="98" t="str">
        <f t="shared" si="39"/>
        <v>NO CHANGE IN FA</v>
      </c>
      <c r="J252" s="88"/>
      <c r="K252" s="93" t="s">
        <v>497</v>
      </c>
      <c r="L252" s="94" t="s">
        <v>498</v>
      </c>
      <c r="M252" s="94">
        <v>1</v>
      </c>
      <c r="N252" s="95">
        <v>0</v>
      </c>
      <c r="O252" s="96">
        <f>VLOOKUP($K252,dbsad1!$A$2:$AE$677,13,FALSE)</f>
        <v>4122</v>
      </c>
      <c r="P252" s="96">
        <f>VLOOKUP($K252,dcsad1!$A$2:$AE$677,13,FALSE)</f>
        <v>4122</v>
      </c>
      <c r="Q252" s="97">
        <f t="shared" si="42"/>
        <v>0</v>
      </c>
      <c r="R252" s="98" t="str">
        <f t="shared" si="43"/>
        <v>NO CHANGE IN SEL. TAFPU</v>
      </c>
      <c r="S252" s="88"/>
      <c r="T252" s="93" t="s">
        <v>497</v>
      </c>
      <c r="U252" s="94" t="s">
        <v>498</v>
      </c>
      <c r="V252" s="94">
        <v>1</v>
      </c>
      <c r="W252" s="95">
        <v>0</v>
      </c>
      <c r="X252" s="99">
        <f>VLOOKUP($T252,dbsad1!$A$2:$AE$677,22,FALSE)</f>
        <v>7604.45</v>
      </c>
      <c r="Y252" s="99">
        <f>VLOOKUP($T252,dcsad1!$A$2:$AE$677,22,FALSE)</f>
        <v>7604.45</v>
      </c>
      <c r="Z252" s="100">
        <f t="shared" si="44"/>
        <v>0</v>
      </c>
      <c r="AA252" s="98" t="str">
        <f t="shared" si="45"/>
        <v>NO CHANGE IN SEL. FA/PUPIL</v>
      </c>
      <c r="AB252" s="88"/>
      <c r="AC252" s="93" t="s">
        <v>497</v>
      </c>
      <c r="AD252" s="94" t="s">
        <v>498</v>
      </c>
      <c r="AE252" s="94">
        <v>1</v>
      </c>
      <c r="AF252" s="95">
        <v>0</v>
      </c>
      <c r="AG252" s="165">
        <f>VLOOKUP($AC252,dbsad1!$A$2:$AE$677,24,FALSE)</f>
        <v>30086399</v>
      </c>
      <c r="AH252" s="165">
        <f>VLOOKUP($AC252,dcsad1!$A$2:$AE$677,24,FALSE)</f>
        <v>30086399</v>
      </c>
      <c r="AI252" s="166">
        <f t="shared" si="46"/>
        <v>0</v>
      </c>
      <c r="AJ252" s="98" t="str">
        <f t="shared" si="40"/>
        <v>NO CHANGE IN FAB</v>
      </c>
      <c r="AK252" s="88"/>
      <c r="AL252" s="93" t="s">
        <v>497</v>
      </c>
      <c r="AM252" s="94" t="s">
        <v>498</v>
      </c>
      <c r="AN252" s="94">
        <v>1</v>
      </c>
      <c r="AO252" s="95">
        <v>0</v>
      </c>
      <c r="AP252" s="175">
        <f>VLOOKUP($AL252,dbsaa1!$A$2:$AE$677,5,FALSE)</f>
        <v>31345543</v>
      </c>
      <c r="AQ252" s="176">
        <f>VLOOKUP($AL252,dbsad1!$A$2:$AE$677,23,FALSE)</f>
        <v>31345543</v>
      </c>
      <c r="AR252" s="101" t="str">
        <f t="shared" si="47"/>
        <v>ON FORMULA</v>
      </c>
      <c r="AS252" s="175">
        <f>VLOOKUP($AL252,dcsaa1!$A$2:$AE$677,5,FALSE)</f>
        <v>31345543</v>
      </c>
      <c r="AT252" s="176">
        <f>VLOOKUP($AL252,dcsad1!$A$2:$AE$677,23,FALSE)</f>
        <v>31345543</v>
      </c>
      <c r="AU252" s="101" t="str">
        <f t="shared" si="48"/>
        <v>ON FORMULA</v>
      </c>
      <c r="AV252" s="102" t="b">
        <f t="shared" si="49"/>
        <v>1</v>
      </c>
      <c r="AW252" s="176">
        <f t="shared" si="50"/>
        <v>0</v>
      </c>
      <c r="AX252" s="184">
        <f t="shared" si="51"/>
        <v>0</v>
      </c>
      <c r="AY252" s="29"/>
    </row>
    <row r="253" spans="1:51" ht="25" x14ac:dyDescent="0.25">
      <c r="A253" s="29"/>
      <c r="B253" s="93" t="s">
        <v>499</v>
      </c>
      <c r="C253" s="94" t="s">
        <v>500</v>
      </c>
      <c r="D253" s="94">
        <v>1</v>
      </c>
      <c r="E253" s="95">
        <v>0</v>
      </c>
      <c r="F253" s="165">
        <f>VLOOKUP($B253,dbsaa1!$A$2:$AA$675,5,FALSE)</f>
        <v>35688487</v>
      </c>
      <c r="G253" s="165">
        <f>VLOOKUP($B253,dcsaa1!$A$2:$AA$675,5,FALSE)</f>
        <v>35688487</v>
      </c>
      <c r="H253" s="166">
        <f t="shared" si="41"/>
        <v>0</v>
      </c>
      <c r="I253" s="98" t="str">
        <f t="shared" si="39"/>
        <v>NO CHANGE IN FA</v>
      </c>
      <c r="J253" s="88"/>
      <c r="K253" s="93" t="s">
        <v>499</v>
      </c>
      <c r="L253" s="94" t="s">
        <v>500</v>
      </c>
      <c r="M253" s="94">
        <v>1</v>
      </c>
      <c r="N253" s="95">
        <v>0</v>
      </c>
      <c r="O253" s="96">
        <f>VLOOKUP($K253,dbsad1!$A$2:$AE$677,13,FALSE)</f>
        <v>4805</v>
      </c>
      <c r="P253" s="96">
        <f>VLOOKUP($K253,dcsad1!$A$2:$AE$677,13,FALSE)</f>
        <v>4805</v>
      </c>
      <c r="Q253" s="97">
        <f t="shared" si="42"/>
        <v>0</v>
      </c>
      <c r="R253" s="98" t="str">
        <f t="shared" si="43"/>
        <v>NO CHANGE IN SEL. TAFPU</v>
      </c>
      <c r="S253" s="88"/>
      <c r="T253" s="93" t="s">
        <v>499</v>
      </c>
      <c r="U253" s="94" t="s">
        <v>500</v>
      </c>
      <c r="V253" s="94">
        <v>1</v>
      </c>
      <c r="W253" s="95">
        <v>0</v>
      </c>
      <c r="X253" s="99">
        <f>VLOOKUP($T253,dbsad1!$A$2:$AE$677,22,FALSE)</f>
        <v>7424.72</v>
      </c>
      <c r="Y253" s="99">
        <f>VLOOKUP($T253,dcsad1!$A$2:$AE$677,22,FALSE)</f>
        <v>7424.72</v>
      </c>
      <c r="Z253" s="100">
        <f t="shared" si="44"/>
        <v>0</v>
      </c>
      <c r="AA253" s="98" t="str">
        <f t="shared" si="45"/>
        <v>NO CHANGE IN SEL. FA/PUPIL</v>
      </c>
      <c r="AB253" s="88"/>
      <c r="AC253" s="93" t="s">
        <v>499</v>
      </c>
      <c r="AD253" s="94" t="s">
        <v>500</v>
      </c>
      <c r="AE253" s="94">
        <v>1</v>
      </c>
      <c r="AF253" s="95">
        <v>0</v>
      </c>
      <c r="AG253" s="165">
        <f>VLOOKUP($AC253,dbsad1!$A$2:$AE$677,24,FALSE)</f>
        <v>34988713</v>
      </c>
      <c r="AH253" s="165">
        <f>VLOOKUP($AC253,dcsad1!$A$2:$AE$677,24,FALSE)</f>
        <v>34988713</v>
      </c>
      <c r="AI253" s="166">
        <f t="shared" si="46"/>
        <v>0</v>
      </c>
      <c r="AJ253" s="98" t="str">
        <f t="shared" si="40"/>
        <v>NO CHANGE IN FAB</v>
      </c>
      <c r="AK253" s="88"/>
      <c r="AL253" s="93" t="s">
        <v>499</v>
      </c>
      <c r="AM253" s="94" t="s">
        <v>500</v>
      </c>
      <c r="AN253" s="94">
        <v>1</v>
      </c>
      <c r="AO253" s="95">
        <v>0</v>
      </c>
      <c r="AP253" s="175">
        <f>VLOOKUP($AL253,dbsaa1!$A$2:$AE$677,5,FALSE)</f>
        <v>35688487</v>
      </c>
      <c r="AQ253" s="176">
        <f>VLOOKUP($AL253,dbsad1!$A$2:$AE$677,23,FALSE)</f>
        <v>35675780</v>
      </c>
      <c r="AR253" s="101" t="str">
        <f t="shared" si="47"/>
        <v>HOLD HARMLESS</v>
      </c>
      <c r="AS253" s="175">
        <f>VLOOKUP($AL253,dcsaa1!$A$2:$AE$677,5,FALSE)</f>
        <v>35688487</v>
      </c>
      <c r="AT253" s="176">
        <f>VLOOKUP($AL253,dcsad1!$A$2:$AE$677,23,FALSE)</f>
        <v>35675780</v>
      </c>
      <c r="AU253" s="101" t="str">
        <f t="shared" si="48"/>
        <v>HOLD HARMLESS</v>
      </c>
      <c r="AV253" s="102" t="b">
        <f t="shared" si="49"/>
        <v>1</v>
      </c>
      <c r="AW253" s="176">
        <f t="shared" si="50"/>
        <v>0</v>
      </c>
      <c r="AX253" s="184">
        <f t="shared" si="51"/>
        <v>0</v>
      </c>
      <c r="AY253" s="29"/>
    </row>
    <row r="254" spans="1:51" x14ac:dyDescent="0.25">
      <c r="A254" s="29"/>
      <c r="B254" s="93" t="s">
        <v>501</v>
      </c>
      <c r="C254" s="94" t="s">
        <v>502</v>
      </c>
      <c r="D254" s="94">
        <v>1</v>
      </c>
      <c r="E254" s="95">
        <v>0</v>
      </c>
      <c r="F254" s="165">
        <f>VLOOKUP($B254,dbsaa1!$A$2:$AA$675,5,FALSE)</f>
        <v>31925996</v>
      </c>
      <c r="G254" s="165">
        <f>VLOOKUP($B254,dcsaa1!$A$2:$AA$675,5,FALSE)</f>
        <v>31897088</v>
      </c>
      <c r="H254" s="166">
        <f t="shared" si="41"/>
        <v>-28908</v>
      </c>
      <c r="I254" s="98" t="str">
        <f t="shared" si="39"/>
        <v>FA DECREASE</v>
      </c>
      <c r="J254" s="88"/>
      <c r="K254" s="93" t="s">
        <v>501</v>
      </c>
      <c r="L254" s="94" t="s">
        <v>502</v>
      </c>
      <c r="M254" s="94">
        <v>1</v>
      </c>
      <c r="N254" s="95">
        <v>0</v>
      </c>
      <c r="O254" s="96">
        <f>VLOOKUP($K254,dbsad1!$A$2:$AE$677,13,FALSE)</f>
        <v>5522</v>
      </c>
      <c r="P254" s="96">
        <f>VLOOKUP($K254,dcsad1!$A$2:$AE$677,13,FALSE)</f>
        <v>5517</v>
      </c>
      <c r="Q254" s="97">
        <f t="shared" si="42"/>
        <v>-5</v>
      </c>
      <c r="R254" s="98" t="str">
        <f t="shared" si="43"/>
        <v>SEL. TAFPU DECREASE</v>
      </c>
      <c r="S254" s="88"/>
      <c r="T254" s="93" t="s">
        <v>501</v>
      </c>
      <c r="U254" s="94" t="s">
        <v>502</v>
      </c>
      <c r="V254" s="94">
        <v>1</v>
      </c>
      <c r="W254" s="95">
        <v>0</v>
      </c>
      <c r="X254" s="99">
        <f>VLOOKUP($T254,dbsad1!$A$2:$AE$677,22,FALSE)</f>
        <v>5781.6</v>
      </c>
      <c r="Y254" s="99">
        <f>VLOOKUP($T254,dcsad1!$A$2:$AE$677,22,FALSE)</f>
        <v>5781.6</v>
      </c>
      <c r="Z254" s="100">
        <f t="shared" si="44"/>
        <v>0</v>
      </c>
      <c r="AA254" s="98" t="str">
        <f t="shared" si="45"/>
        <v>NO CHANGE IN SEL. FA/PUPIL</v>
      </c>
      <c r="AB254" s="88"/>
      <c r="AC254" s="93" t="s">
        <v>501</v>
      </c>
      <c r="AD254" s="94" t="s">
        <v>502</v>
      </c>
      <c r="AE254" s="94">
        <v>1</v>
      </c>
      <c r="AF254" s="95">
        <v>0</v>
      </c>
      <c r="AG254" s="165">
        <f>VLOOKUP($AC254,dbsad1!$A$2:$AE$677,24,FALSE)</f>
        <v>28005423</v>
      </c>
      <c r="AH254" s="165">
        <f>VLOOKUP($AC254,dcsad1!$A$2:$AE$677,24,FALSE)</f>
        <v>28005423</v>
      </c>
      <c r="AI254" s="166">
        <f t="shared" si="46"/>
        <v>0</v>
      </c>
      <c r="AJ254" s="98" t="str">
        <f t="shared" si="40"/>
        <v>NO CHANGE IN FAB</v>
      </c>
      <c r="AK254" s="88"/>
      <c r="AL254" s="93" t="s">
        <v>501</v>
      </c>
      <c r="AM254" s="94" t="s">
        <v>502</v>
      </c>
      <c r="AN254" s="94">
        <v>1</v>
      </c>
      <c r="AO254" s="95">
        <v>0</v>
      </c>
      <c r="AP254" s="175">
        <f>VLOOKUP($AL254,dbsaa1!$A$2:$AE$677,5,FALSE)</f>
        <v>31925996</v>
      </c>
      <c r="AQ254" s="176">
        <f>VLOOKUP($AL254,dbsad1!$A$2:$AE$677,23,FALSE)</f>
        <v>31925996</v>
      </c>
      <c r="AR254" s="101" t="str">
        <f t="shared" si="47"/>
        <v>ON FORMULA</v>
      </c>
      <c r="AS254" s="175">
        <f>VLOOKUP($AL254,dcsaa1!$A$2:$AE$677,5,FALSE)</f>
        <v>31897088</v>
      </c>
      <c r="AT254" s="176">
        <f>VLOOKUP($AL254,dcsad1!$A$2:$AE$677,23,FALSE)</f>
        <v>31897088</v>
      </c>
      <c r="AU254" s="101" t="str">
        <f t="shared" si="48"/>
        <v>ON FORMULA</v>
      </c>
      <c r="AV254" s="102" t="b">
        <f t="shared" si="49"/>
        <v>1</v>
      </c>
      <c r="AW254" s="176">
        <f t="shared" si="50"/>
        <v>-28908</v>
      </c>
      <c r="AX254" s="184">
        <f t="shared" si="51"/>
        <v>0</v>
      </c>
      <c r="AY254" s="29"/>
    </row>
    <row r="255" spans="1:51" ht="25" x14ac:dyDescent="0.25">
      <c r="A255" s="29"/>
      <c r="B255" s="93" t="s">
        <v>503</v>
      </c>
      <c r="C255" s="94" t="s">
        <v>504</v>
      </c>
      <c r="D255" s="94">
        <v>1</v>
      </c>
      <c r="E255" s="95">
        <v>0</v>
      </c>
      <c r="F255" s="165">
        <f>VLOOKUP($B255,dbsaa1!$A$2:$AA$675,5,FALSE)</f>
        <v>32698102</v>
      </c>
      <c r="G255" s="165">
        <f>VLOOKUP($B255,dcsaa1!$A$2:$AA$675,5,FALSE)</f>
        <v>32698102</v>
      </c>
      <c r="H255" s="166">
        <f t="shared" si="41"/>
        <v>0</v>
      </c>
      <c r="I255" s="98" t="str">
        <f t="shared" si="39"/>
        <v>NO CHANGE IN FA</v>
      </c>
      <c r="J255" s="88"/>
      <c r="K255" s="93" t="s">
        <v>503</v>
      </c>
      <c r="L255" s="94" t="s">
        <v>504</v>
      </c>
      <c r="M255" s="94">
        <v>1</v>
      </c>
      <c r="N255" s="95">
        <v>0</v>
      </c>
      <c r="O255" s="96">
        <f>VLOOKUP($K255,dbsad1!$A$2:$AE$677,13,FALSE)</f>
        <v>6146</v>
      </c>
      <c r="P255" s="96">
        <f>VLOOKUP($K255,dcsad1!$A$2:$AE$677,13,FALSE)</f>
        <v>6152</v>
      </c>
      <c r="Q255" s="97">
        <f t="shared" si="42"/>
        <v>6</v>
      </c>
      <c r="R255" s="98" t="str">
        <f t="shared" si="43"/>
        <v>SEL. TAFPU INCREASE</v>
      </c>
      <c r="S255" s="88"/>
      <c r="T255" s="93" t="s">
        <v>503</v>
      </c>
      <c r="U255" s="94" t="s">
        <v>504</v>
      </c>
      <c r="V255" s="94">
        <v>1</v>
      </c>
      <c r="W255" s="95">
        <v>0</v>
      </c>
      <c r="X255" s="99">
        <f>VLOOKUP($T255,dbsad1!$A$2:$AE$677,22,FALSE)</f>
        <v>5229.59</v>
      </c>
      <c r="Y255" s="99">
        <f>VLOOKUP($T255,dcsad1!$A$2:$AE$677,22,FALSE)</f>
        <v>5229.59</v>
      </c>
      <c r="Z255" s="100">
        <f t="shared" si="44"/>
        <v>0</v>
      </c>
      <c r="AA255" s="98" t="str">
        <f t="shared" si="45"/>
        <v>NO CHANGE IN SEL. FA/PUPIL</v>
      </c>
      <c r="AB255" s="88"/>
      <c r="AC255" s="93" t="s">
        <v>503</v>
      </c>
      <c r="AD255" s="94" t="s">
        <v>504</v>
      </c>
      <c r="AE255" s="94">
        <v>1</v>
      </c>
      <c r="AF255" s="95">
        <v>0</v>
      </c>
      <c r="AG255" s="165">
        <f>VLOOKUP($AC255,dbsad1!$A$2:$AE$677,24,FALSE)</f>
        <v>32056963</v>
      </c>
      <c r="AH255" s="165">
        <f>VLOOKUP($AC255,dcsad1!$A$2:$AE$677,24,FALSE)</f>
        <v>32056963</v>
      </c>
      <c r="AI255" s="166">
        <f t="shared" si="46"/>
        <v>0</v>
      </c>
      <c r="AJ255" s="98" t="str">
        <f t="shared" si="40"/>
        <v>NO CHANGE IN FAB</v>
      </c>
      <c r="AK255" s="88"/>
      <c r="AL255" s="93" t="s">
        <v>503</v>
      </c>
      <c r="AM255" s="94" t="s">
        <v>504</v>
      </c>
      <c r="AN255" s="94">
        <v>1</v>
      </c>
      <c r="AO255" s="95">
        <v>0</v>
      </c>
      <c r="AP255" s="175">
        <f>VLOOKUP($AL255,dbsaa1!$A$2:$AE$677,5,FALSE)</f>
        <v>32698102</v>
      </c>
      <c r="AQ255" s="176">
        <f>VLOOKUP($AL255,dbsad1!$A$2:$AE$677,23,FALSE)</f>
        <v>32141061</v>
      </c>
      <c r="AR255" s="101" t="str">
        <f t="shared" si="47"/>
        <v>HOLD HARMLESS</v>
      </c>
      <c r="AS255" s="175">
        <f>VLOOKUP($AL255,dcsaa1!$A$2:$AE$677,5,FALSE)</f>
        <v>32698102</v>
      </c>
      <c r="AT255" s="176">
        <f>VLOOKUP($AL255,dcsad1!$A$2:$AE$677,23,FALSE)</f>
        <v>32172438</v>
      </c>
      <c r="AU255" s="101" t="str">
        <f t="shared" si="48"/>
        <v>HOLD HARMLESS</v>
      </c>
      <c r="AV255" s="102" t="b">
        <f t="shared" si="49"/>
        <v>1</v>
      </c>
      <c r="AW255" s="176">
        <f t="shared" si="50"/>
        <v>0</v>
      </c>
      <c r="AX255" s="184">
        <f t="shared" si="51"/>
        <v>0</v>
      </c>
      <c r="AY255" s="29"/>
    </row>
    <row r="256" spans="1:51" ht="25" x14ac:dyDescent="0.25">
      <c r="A256" s="29"/>
      <c r="B256" s="93" t="s">
        <v>505</v>
      </c>
      <c r="C256" s="94" t="s">
        <v>506</v>
      </c>
      <c r="D256" s="94">
        <v>1</v>
      </c>
      <c r="E256" s="95">
        <v>0</v>
      </c>
      <c r="F256" s="165">
        <f>VLOOKUP($B256,dbsaa1!$A$2:$AA$675,5,FALSE)</f>
        <v>9338101</v>
      </c>
      <c r="G256" s="165">
        <f>VLOOKUP($B256,dcsaa1!$A$2:$AA$675,5,FALSE)</f>
        <v>9338101</v>
      </c>
      <c r="H256" s="166">
        <f t="shared" si="41"/>
        <v>0</v>
      </c>
      <c r="I256" s="98" t="str">
        <f t="shared" si="39"/>
        <v>NO CHANGE IN FA</v>
      </c>
      <c r="J256" s="88"/>
      <c r="K256" s="93" t="s">
        <v>505</v>
      </c>
      <c r="L256" s="94" t="s">
        <v>506</v>
      </c>
      <c r="M256" s="94">
        <v>1</v>
      </c>
      <c r="N256" s="95">
        <v>0</v>
      </c>
      <c r="O256" s="96">
        <f>VLOOKUP($K256,dbsad1!$A$2:$AE$677,13,FALSE)</f>
        <v>1160</v>
      </c>
      <c r="P256" s="96">
        <f>VLOOKUP($K256,dcsad1!$A$2:$AE$677,13,FALSE)</f>
        <v>1160</v>
      </c>
      <c r="Q256" s="97">
        <f t="shared" si="42"/>
        <v>0</v>
      </c>
      <c r="R256" s="98" t="str">
        <f t="shared" si="43"/>
        <v>NO CHANGE IN SEL. TAFPU</v>
      </c>
      <c r="S256" s="88"/>
      <c r="T256" s="93" t="s">
        <v>505</v>
      </c>
      <c r="U256" s="94" t="s">
        <v>506</v>
      </c>
      <c r="V256" s="94">
        <v>1</v>
      </c>
      <c r="W256" s="95">
        <v>0</v>
      </c>
      <c r="X256" s="99">
        <f>VLOOKUP($T256,dbsad1!$A$2:$AE$677,22,FALSE)</f>
        <v>7824.86</v>
      </c>
      <c r="Y256" s="99">
        <f>VLOOKUP($T256,dcsad1!$A$2:$AE$677,22,FALSE)</f>
        <v>7819.55</v>
      </c>
      <c r="Z256" s="100">
        <f t="shared" si="44"/>
        <v>-5.3099999999994907</v>
      </c>
      <c r="AA256" s="98" t="str">
        <f t="shared" si="45"/>
        <v>SEL. FA/PUPIL DECREASE</v>
      </c>
      <c r="AB256" s="88"/>
      <c r="AC256" s="93" t="s">
        <v>505</v>
      </c>
      <c r="AD256" s="94" t="s">
        <v>506</v>
      </c>
      <c r="AE256" s="94">
        <v>1</v>
      </c>
      <c r="AF256" s="95">
        <v>0</v>
      </c>
      <c r="AG256" s="165">
        <f>VLOOKUP($AC256,dbsad1!$A$2:$AE$677,24,FALSE)</f>
        <v>9155001</v>
      </c>
      <c r="AH256" s="165">
        <f>VLOOKUP($AC256,dcsad1!$A$2:$AE$677,24,FALSE)</f>
        <v>9155001</v>
      </c>
      <c r="AI256" s="166">
        <f t="shared" si="46"/>
        <v>0</v>
      </c>
      <c r="AJ256" s="98" t="str">
        <f t="shared" si="40"/>
        <v>NO CHANGE IN FAB</v>
      </c>
      <c r="AK256" s="88"/>
      <c r="AL256" s="93" t="s">
        <v>505</v>
      </c>
      <c r="AM256" s="94" t="s">
        <v>506</v>
      </c>
      <c r="AN256" s="94">
        <v>1</v>
      </c>
      <c r="AO256" s="95">
        <v>0</v>
      </c>
      <c r="AP256" s="175">
        <f>VLOOKUP($AL256,dbsaa1!$A$2:$AE$677,5,FALSE)</f>
        <v>9338101</v>
      </c>
      <c r="AQ256" s="176">
        <f>VLOOKUP($AL256,dbsad1!$A$2:$AE$677,23,FALSE)</f>
        <v>9076838</v>
      </c>
      <c r="AR256" s="101" t="str">
        <f t="shared" si="47"/>
        <v>HOLD HARMLESS</v>
      </c>
      <c r="AS256" s="175">
        <f>VLOOKUP($AL256,dcsaa1!$A$2:$AE$677,5,FALSE)</f>
        <v>9338101</v>
      </c>
      <c r="AT256" s="176">
        <f>VLOOKUP($AL256,dcsad1!$A$2:$AE$677,23,FALSE)</f>
        <v>9070678</v>
      </c>
      <c r="AU256" s="101" t="str">
        <f t="shared" si="48"/>
        <v>HOLD HARMLESS</v>
      </c>
      <c r="AV256" s="102" t="b">
        <f t="shared" si="49"/>
        <v>1</v>
      </c>
      <c r="AW256" s="176">
        <f t="shared" si="50"/>
        <v>0</v>
      </c>
      <c r="AX256" s="184">
        <f t="shared" si="51"/>
        <v>0</v>
      </c>
      <c r="AY256" s="29"/>
    </row>
    <row r="257" spans="1:51" x14ac:dyDescent="0.25">
      <c r="A257" s="29"/>
      <c r="B257" s="93" t="s">
        <v>507</v>
      </c>
      <c r="C257" s="94" t="s">
        <v>508</v>
      </c>
      <c r="D257" s="94">
        <v>1</v>
      </c>
      <c r="E257" s="95">
        <v>0</v>
      </c>
      <c r="F257" s="165">
        <f>VLOOKUP($B257,dbsaa1!$A$2:$AA$675,5,FALSE)</f>
        <v>21530672</v>
      </c>
      <c r="G257" s="165">
        <f>VLOOKUP($B257,dcsaa1!$A$2:$AA$675,5,FALSE)</f>
        <v>21544032</v>
      </c>
      <c r="H257" s="166">
        <f t="shared" si="41"/>
        <v>13360</v>
      </c>
      <c r="I257" s="98" t="str">
        <f t="shared" si="39"/>
        <v>FA INCREASE</v>
      </c>
      <c r="J257" s="88"/>
      <c r="K257" s="93" t="s">
        <v>507</v>
      </c>
      <c r="L257" s="94" t="s">
        <v>508</v>
      </c>
      <c r="M257" s="94">
        <v>1</v>
      </c>
      <c r="N257" s="95">
        <v>0</v>
      </c>
      <c r="O257" s="96">
        <f>VLOOKUP($K257,dbsad1!$A$2:$AE$677,13,FALSE)</f>
        <v>6446</v>
      </c>
      <c r="P257" s="96">
        <f>VLOOKUP($K257,dcsad1!$A$2:$AE$677,13,FALSE)</f>
        <v>6450</v>
      </c>
      <c r="Q257" s="97">
        <f t="shared" si="42"/>
        <v>4</v>
      </c>
      <c r="R257" s="98" t="str">
        <f t="shared" si="43"/>
        <v>SEL. TAFPU INCREASE</v>
      </c>
      <c r="S257" s="88"/>
      <c r="T257" s="93" t="s">
        <v>507</v>
      </c>
      <c r="U257" s="94" t="s">
        <v>508</v>
      </c>
      <c r="V257" s="94">
        <v>1</v>
      </c>
      <c r="W257" s="95">
        <v>0</v>
      </c>
      <c r="X257" s="99">
        <f>VLOOKUP($T257,dbsad1!$A$2:$AE$677,22,FALSE)</f>
        <v>3340.16</v>
      </c>
      <c r="Y257" s="99">
        <f>VLOOKUP($T257,dcsad1!$A$2:$AE$677,22,FALSE)</f>
        <v>3340.16</v>
      </c>
      <c r="Z257" s="100">
        <f t="shared" si="44"/>
        <v>0</v>
      </c>
      <c r="AA257" s="98" t="str">
        <f t="shared" si="45"/>
        <v>NO CHANGE IN SEL. FA/PUPIL</v>
      </c>
      <c r="AB257" s="88"/>
      <c r="AC257" s="93" t="s">
        <v>507</v>
      </c>
      <c r="AD257" s="94" t="s">
        <v>508</v>
      </c>
      <c r="AE257" s="94">
        <v>1</v>
      </c>
      <c r="AF257" s="95">
        <v>0</v>
      </c>
      <c r="AG257" s="165">
        <f>VLOOKUP($AC257,dbsad1!$A$2:$AE$677,24,FALSE)</f>
        <v>21091130</v>
      </c>
      <c r="AH257" s="165">
        <f>VLOOKUP($AC257,dcsad1!$A$2:$AE$677,24,FALSE)</f>
        <v>21091130</v>
      </c>
      <c r="AI257" s="166">
        <f t="shared" si="46"/>
        <v>0</v>
      </c>
      <c r="AJ257" s="98" t="str">
        <f t="shared" si="40"/>
        <v>NO CHANGE IN FAB</v>
      </c>
      <c r="AK257" s="88"/>
      <c r="AL257" s="93" t="s">
        <v>507</v>
      </c>
      <c r="AM257" s="94" t="s">
        <v>508</v>
      </c>
      <c r="AN257" s="94">
        <v>1</v>
      </c>
      <c r="AO257" s="95">
        <v>0</v>
      </c>
      <c r="AP257" s="175">
        <f>VLOOKUP($AL257,dbsaa1!$A$2:$AE$677,5,FALSE)</f>
        <v>21530672</v>
      </c>
      <c r="AQ257" s="176">
        <f>VLOOKUP($AL257,dbsad1!$A$2:$AE$677,23,FALSE)</f>
        <v>21530672</v>
      </c>
      <c r="AR257" s="101" t="str">
        <f t="shared" si="47"/>
        <v>ON FORMULA</v>
      </c>
      <c r="AS257" s="175">
        <f>VLOOKUP($AL257,dcsaa1!$A$2:$AE$677,5,FALSE)</f>
        <v>21544032</v>
      </c>
      <c r="AT257" s="176">
        <f>VLOOKUP($AL257,dcsad1!$A$2:$AE$677,23,FALSE)</f>
        <v>21544032</v>
      </c>
      <c r="AU257" s="101" t="str">
        <f t="shared" si="48"/>
        <v>ON FORMULA</v>
      </c>
      <c r="AV257" s="102" t="b">
        <f t="shared" si="49"/>
        <v>1</v>
      </c>
      <c r="AW257" s="176">
        <f t="shared" si="50"/>
        <v>13361</v>
      </c>
      <c r="AX257" s="184">
        <f t="shared" si="51"/>
        <v>-1</v>
      </c>
      <c r="AY257" s="29"/>
    </row>
    <row r="258" spans="1:51" x14ac:dyDescent="0.25">
      <c r="A258" s="29"/>
      <c r="B258" s="93" t="s">
        <v>509</v>
      </c>
      <c r="C258" s="94" t="s">
        <v>510</v>
      </c>
      <c r="D258" s="94">
        <v>1</v>
      </c>
      <c r="E258" s="95">
        <v>0</v>
      </c>
      <c r="F258" s="165">
        <f>VLOOKUP($B258,dbsaa1!$A$2:$AA$675,5,FALSE)</f>
        <v>32742675</v>
      </c>
      <c r="G258" s="165">
        <f>VLOOKUP($B258,dcsaa1!$A$2:$AA$675,5,FALSE)</f>
        <v>32660351</v>
      </c>
      <c r="H258" s="166">
        <f t="shared" si="41"/>
        <v>-82324</v>
      </c>
      <c r="I258" s="98" t="str">
        <f t="shared" si="39"/>
        <v>FA DECREASE</v>
      </c>
      <c r="J258" s="88"/>
      <c r="K258" s="93" t="s">
        <v>509</v>
      </c>
      <c r="L258" s="94" t="s">
        <v>510</v>
      </c>
      <c r="M258" s="94">
        <v>1</v>
      </c>
      <c r="N258" s="95">
        <v>0</v>
      </c>
      <c r="O258" s="96">
        <f>VLOOKUP($K258,dbsad1!$A$2:$AE$677,13,FALSE)</f>
        <v>4375</v>
      </c>
      <c r="P258" s="96">
        <f>VLOOKUP($K258,dcsad1!$A$2:$AE$677,13,FALSE)</f>
        <v>4364</v>
      </c>
      <c r="Q258" s="97">
        <f t="shared" si="42"/>
        <v>-11</v>
      </c>
      <c r="R258" s="98" t="str">
        <f t="shared" si="43"/>
        <v>SEL. TAFPU DECREASE</v>
      </c>
      <c r="S258" s="88"/>
      <c r="T258" s="93" t="s">
        <v>509</v>
      </c>
      <c r="U258" s="94" t="s">
        <v>510</v>
      </c>
      <c r="V258" s="94">
        <v>1</v>
      </c>
      <c r="W258" s="95">
        <v>0</v>
      </c>
      <c r="X258" s="99">
        <f>VLOOKUP($T258,dbsad1!$A$2:$AE$677,22,FALSE)</f>
        <v>7484.04</v>
      </c>
      <c r="Y258" s="99">
        <f>VLOOKUP($T258,dcsad1!$A$2:$AE$677,22,FALSE)</f>
        <v>7484.04</v>
      </c>
      <c r="Z258" s="100">
        <f t="shared" si="44"/>
        <v>0</v>
      </c>
      <c r="AA258" s="98" t="str">
        <f t="shared" si="45"/>
        <v>NO CHANGE IN SEL. FA/PUPIL</v>
      </c>
      <c r="AB258" s="88"/>
      <c r="AC258" s="93" t="s">
        <v>509</v>
      </c>
      <c r="AD258" s="94" t="s">
        <v>510</v>
      </c>
      <c r="AE258" s="94">
        <v>1</v>
      </c>
      <c r="AF258" s="95">
        <v>0</v>
      </c>
      <c r="AG258" s="165">
        <f>VLOOKUP($AC258,dbsad1!$A$2:$AE$677,24,FALSE)</f>
        <v>31831301</v>
      </c>
      <c r="AH258" s="165">
        <f>VLOOKUP($AC258,dcsad1!$A$2:$AE$677,24,FALSE)</f>
        <v>31831301</v>
      </c>
      <c r="AI258" s="166">
        <f t="shared" si="46"/>
        <v>0</v>
      </c>
      <c r="AJ258" s="98" t="str">
        <f t="shared" si="40"/>
        <v>NO CHANGE IN FAB</v>
      </c>
      <c r="AK258" s="88"/>
      <c r="AL258" s="93" t="s">
        <v>509</v>
      </c>
      <c r="AM258" s="94" t="s">
        <v>510</v>
      </c>
      <c r="AN258" s="94">
        <v>1</v>
      </c>
      <c r="AO258" s="95">
        <v>0</v>
      </c>
      <c r="AP258" s="175">
        <f>VLOOKUP($AL258,dbsaa1!$A$2:$AE$677,5,FALSE)</f>
        <v>32742675</v>
      </c>
      <c r="AQ258" s="176">
        <f>VLOOKUP($AL258,dbsad1!$A$2:$AE$677,23,FALSE)</f>
        <v>32742675</v>
      </c>
      <c r="AR258" s="101" t="str">
        <f t="shared" si="47"/>
        <v>ON FORMULA</v>
      </c>
      <c r="AS258" s="175">
        <f>VLOOKUP($AL258,dcsaa1!$A$2:$AE$677,5,FALSE)</f>
        <v>32660351</v>
      </c>
      <c r="AT258" s="176">
        <f>VLOOKUP($AL258,dcsad1!$A$2:$AE$677,23,FALSE)</f>
        <v>32660351</v>
      </c>
      <c r="AU258" s="101" t="str">
        <f t="shared" si="48"/>
        <v>ON FORMULA</v>
      </c>
      <c r="AV258" s="102" t="b">
        <f t="shared" si="49"/>
        <v>1</v>
      </c>
      <c r="AW258" s="176">
        <f t="shared" si="50"/>
        <v>-82324</v>
      </c>
      <c r="AX258" s="184">
        <f t="shared" si="51"/>
        <v>0</v>
      </c>
      <c r="AY258" s="29"/>
    </row>
    <row r="259" spans="1:51" x14ac:dyDescent="0.25">
      <c r="A259" s="29"/>
      <c r="B259" s="93" t="s">
        <v>511</v>
      </c>
      <c r="C259" s="94" t="s">
        <v>512</v>
      </c>
      <c r="D259" s="94">
        <v>1</v>
      </c>
      <c r="E259" s="95">
        <v>1</v>
      </c>
      <c r="F259" s="165">
        <f>VLOOKUP($B259,dbsaa1!$A$2:$AA$675,5,FALSE)</f>
        <v>613357119</v>
      </c>
      <c r="G259" s="165">
        <f>VLOOKUP($B259,dcsaa1!$A$2:$AA$675,5,FALSE)</f>
        <v>610066057</v>
      </c>
      <c r="H259" s="166">
        <f t="shared" si="41"/>
        <v>-3291062</v>
      </c>
      <c r="I259" s="98" t="str">
        <f t="shared" si="39"/>
        <v>FA DECREASE</v>
      </c>
      <c r="J259" s="88"/>
      <c r="K259" s="93" t="s">
        <v>511</v>
      </c>
      <c r="L259" s="94" t="s">
        <v>512</v>
      </c>
      <c r="M259" s="94">
        <v>1</v>
      </c>
      <c r="N259" s="95">
        <v>1</v>
      </c>
      <c r="O259" s="96">
        <f>VLOOKUP($K259,dbsad1!$A$2:$AE$677,13,FALSE)</f>
        <v>36715</v>
      </c>
      <c r="P259" s="96">
        <f>VLOOKUP($K259,dcsad1!$A$2:$AE$677,13,FALSE)</f>
        <v>36518</v>
      </c>
      <c r="Q259" s="97">
        <f t="shared" si="42"/>
        <v>-197</v>
      </c>
      <c r="R259" s="98" t="str">
        <f t="shared" si="43"/>
        <v>SEL. TAFPU DECREASE</v>
      </c>
      <c r="S259" s="88"/>
      <c r="T259" s="93" t="s">
        <v>511</v>
      </c>
      <c r="U259" s="94" t="s">
        <v>512</v>
      </c>
      <c r="V259" s="94">
        <v>1</v>
      </c>
      <c r="W259" s="95">
        <v>1</v>
      </c>
      <c r="X259" s="99">
        <f>VLOOKUP($T259,dbsad1!$A$2:$AE$677,22,FALSE)</f>
        <v>16705.900000000001</v>
      </c>
      <c r="Y259" s="99">
        <f>VLOOKUP($T259,dcsad1!$A$2:$AE$677,22,FALSE)</f>
        <v>16705.900000000001</v>
      </c>
      <c r="Z259" s="100">
        <f t="shared" si="44"/>
        <v>0</v>
      </c>
      <c r="AA259" s="98" t="str">
        <f t="shared" si="45"/>
        <v>NO CHANGE IN SEL. FA/PUPIL</v>
      </c>
      <c r="AB259" s="88"/>
      <c r="AC259" s="93" t="s">
        <v>511</v>
      </c>
      <c r="AD259" s="94" t="s">
        <v>512</v>
      </c>
      <c r="AE259" s="94">
        <v>1</v>
      </c>
      <c r="AF259" s="95">
        <v>1</v>
      </c>
      <c r="AG259" s="165">
        <f>VLOOKUP($AC259,dbsad1!$A$2:$AE$677,24,FALSE)</f>
        <v>563150721</v>
      </c>
      <c r="AH259" s="165">
        <f>VLOOKUP($AC259,dcsad1!$A$2:$AE$677,24,FALSE)</f>
        <v>563150721</v>
      </c>
      <c r="AI259" s="166">
        <f t="shared" si="46"/>
        <v>0</v>
      </c>
      <c r="AJ259" s="98" t="str">
        <f t="shared" si="40"/>
        <v>NO CHANGE IN FAB</v>
      </c>
      <c r="AK259" s="88"/>
      <c r="AL259" s="93" t="s">
        <v>511</v>
      </c>
      <c r="AM259" s="94" t="s">
        <v>512</v>
      </c>
      <c r="AN259" s="94">
        <v>1</v>
      </c>
      <c r="AO259" s="95">
        <v>1</v>
      </c>
      <c r="AP259" s="175">
        <f>VLOOKUP($AL259,dbsaa1!$A$2:$AE$677,5,FALSE)</f>
        <v>613357119</v>
      </c>
      <c r="AQ259" s="176">
        <f>VLOOKUP($AL259,dbsad1!$A$2:$AE$677,23,FALSE)</f>
        <v>613357119</v>
      </c>
      <c r="AR259" s="101" t="str">
        <f t="shared" si="47"/>
        <v>ON FORMULA</v>
      </c>
      <c r="AS259" s="175">
        <f>VLOOKUP($AL259,dcsaa1!$A$2:$AE$677,5,FALSE)</f>
        <v>610066057</v>
      </c>
      <c r="AT259" s="176">
        <f>VLOOKUP($AL259,dcsad1!$A$2:$AE$677,23,FALSE)</f>
        <v>610066057</v>
      </c>
      <c r="AU259" s="101" t="str">
        <f t="shared" si="48"/>
        <v>ON FORMULA</v>
      </c>
      <c r="AV259" s="102" t="b">
        <f t="shared" si="49"/>
        <v>1</v>
      </c>
      <c r="AW259" s="176">
        <f t="shared" si="50"/>
        <v>-3291062</v>
      </c>
      <c r="AX259" s="184">
        <f t="shared" si="51"/>
        <v>0</v>
      </c>
      <c r="AY259" s="29"/>
    </row>
    <row r="260" spans="1:51" x14ac:dyDescent="0.25">
      <c r="A260" s="29"/>
      <c r="B260" s="93" t="s">
        <v>513</v>
      </c>
      <c r="C260" s="94" t="s">
        <v>514</v>
      </c>
      <c r="D260" s="94">
        <v>1</v>
      </c>
      <c r="E260" s="95">
        <v>0</v>
      </c>
      <c r="F260" s="165">
        <f>VLOOKUP($B260,dbsaa1!$A$2:$AA$675,5,FALSE)</f>
        <v>45851933</v>
      </c>
      <c r="G260" s="165">
        <f>VLOOKUP($B260,dcsaa1!$A$2:$AA$675,5,FALSE)</f>
        <v>45893737</v>
      </c>
      <c r="H260" s="166">
        <f t="shared" si="41"/>
        <v>41804</v>
      </c>
      <c r="I260" s="98" t="str">
        <f t="shared" si="39"/>
        <v>FA INCREASE</v>
      </c>
      <c r="J260" s="88"/>
      <c r="K260" s="93" t="s">
        <v>513</v>
      </c>
      <c r="L260" s="94" t="s">
        <v>514</v>
      </c>
      <c r="M260" s="94">
        <v>1</v>
      </c>
      <c r="N260" s="95">
        <v>0</v>
      </c>
      <c r="O260" s="96">
        <f>VLOOKUP($K260,dbsad1!$A$2:$AE$677,13,FALSE)</f>
        <v>6581</v>
      </c>
      <c r="P260" s="96">
        <f>VLOOKUP($K260,dcsad1!$A$2:$AE$677,13,FALSE)</f>
        <v>6587</v>
      </c>
      <c r="Q260" s="97">
        <f t="shared" si="42"/>
        <v>6</v>
      </c>
      <c r="R260" s="98" t="str">
        <f t="shared" si="43"/>
        <v>SEL. TAFPU INCREASE</v>
      </c>
      <c r="S260" s="88"/>
      <c r="T260" s="93" t="s">
        <v>513</v>
      </c>
      <c r="U260" s="94" t="s">
        <v>514</v>
      </c>
      <c r="V260" s="94">
        <v>1</v>
      </c>
      <c r="W260" s="95">
        <v>0</v>
      </c>
      <c r="X260" s="99">
        <f>VLOOKUP($T260,dbsad1!$A$2:$AE$677,22,FALSE)</f>
        <v>6967.32</v>
      </c>
      <c r="Y260" s="99">
        <f>VLOOKUP($T260,dcsad1!$A$2:$AE$677,22,FALSE)</f>
        <v>6967.32</v>
      </c>
      <c r="Z260" s="100">
        <f t="shared" si="44"/>
        <v>0</v>
      </c>
      <c r="AA260" s="98" t="str">
        <f t="shared" si="45"/>
        <v>NO CHANGE IN SEL. FA/PUPIL</v>
      </c>
      <c r="AB260" s="88"/>
      <c r="AC260" s="93" t="s">
        <v>513</v>
      </c>
      <c r="AD260" s="94" t="s">
        <v>514</v>
      </c>
      <c r="AE260" s="94">
        <v>1</v>
      </c>
      <c r="AF260" s="95">
        <v>0</v>
      </c>
      <c r="AG260" s="165">
        <f>VLOOKUP($AC260,dbsad1!$A$2:$AE$677,24,FALSE)</f>
        <v>40238988</v>
      </c>
      <c r="AH260" s="165">
        <f>VLOOKUP($AC260,dcsad1!$A$2:$AE$677,24,FALSE)</f>
        <v>40238988</v>
      </c>
      <c r="AI260" s="166">
        <f t="shared" si="46"/>
        <v>0</v>
      </c>
      <c r="AJ260" s="98" t="str">
        <f t="shared" si="40"/>
        <v>NO CHANGE IN FAB</v>
      </c>
      <c r="AK260" s="88"/>
      <c r="AL260" s="93" t="s">
        <v>513</v>
      </c>
      <c r="AM260" s="94" t="s">
        <v>514</v>
      </c>
      <c r="AN260" s="94">
        <v>1</v>
      </c>
      <c r="AO260" s="95">
        <v>0</v>
      </c>
      <c r="AP260" s="175">
        <f>VLOOKUP($AL260,dbsaa1!$A$2:$AE$677,5,FALSE)</f>
        <v>45851933</v>
      </c>
      <c r="AQ260" s="176">
        <f>VLOOKUP($AL260,dbsad1!$A$2:$AE$677,23,FALSE)</f>
        <v>45851933</v>
      </c>
      <c r="AR260" s="101" t="str">
        <f t="shared" si="47"/>
        <v>ON FORMULA</v>
      </c>
      <c r="AS260" s="175">
        <f>VLOOKUP($AL260,dcsaa1!$A$2:$AE$677,5,FALSE)</f>
        <v>45893737</v>
      </c>
      <c r="AT260" s="176">
        <f>VLOOKUP($AL260,dcsad1!$A$2:$AE$677,23,FALSE)</f>
        <v>45893737</v>
      </c>
      <c r="AU260" s="101" t="str">
        <f t="shared" si="48"/>
        <v>ON FORMULA</v>
      </c>
      <c r="AV260" s="102" t="b">
        <f t="shared" si="49"/>
        <v>1</v>
      </c>
      <c r="AW260" s="176">
        <f t="shared" si="50"/>
        <v>41804</v>
      </c>
      <c r="AX260" s="184">
        <f t="shared" si="51"/>
        <v>0</v>
      </c>
      <c r="AY260" s="29"/>
    </row>
    <row r="261" spans="1:51" x14ac:dyDescent="0.25">
      <c r="A261" s="29"/>
      <c r="B261" s="93" t="s">
        <v>515</v>
      </c>
      <c r="C261" s="94" t="s">
        <v>516</v>
      </c>
      <c r="D261" s="94">
        <v>1</v>
      </c>
      <c r="E261" s="95">
        <v>0</v>
      </c>
      <c r="F261" s="165">
        <f>VLOOKUP($B261,dbsaa1!$A$2:$AA$675,5,FALSE)</f>
        <v>37075164</v>
      </c>
      <c r="G261" s="165">
        <f>VLOOKUP($B261,dcsaa1!$A$2:$AA$675,5,FALSE)</f>
        <v>37075164</v>
      </c>
      <c r="H261" s="166">
        <f t="shared" si="41"/>
        <v>0</v>
      </c>
      <c r="I261" s="98" t="str">
        <f t="shared" ref="I261:I324" si="52">IF(H261&lt;&gt;0,IF(H261&gt;0,"FA INCREASE","FA DECREASE"),"NO CHANGE IN FA")</f>
        <v>NO CHANGE IN FA</v>
      </c>
      <c r="J261" s="88"/>
      <c r="K261" s="93" t="s">
        <v>515</v>
      </c>
      <c r="L261" s="94" t="s">
        <v>516</v>
      </c>
      <c r="M261" s="94">
        <v>1</v>
      </c>
      <c r="N261" s="95">
        <v>0</v>
      </c>
      <c r="O261" s="96">
        <f>VLOOKUP($K261,dbsad1!$A$2:$AE$677,13,FALSE)</f>
        <v>3907</v>
      </c>
      <c r="P261" s="96">
        <f>VLOOKUP($K261,dcsad1!$A$2:$AE$677,13,FALSE)</f>
        <v>3907</v>
      </c>
      <c r="Q261" s="97">
        <f t="shared" si="42"/>
        <v>0</v>
      </c>
      <c r="R261" s="98" t="str">
        <f t="shared" si="43"/>
        <v>NO CHANGE IN SEL. TAFPU</v>
      </c>
      <c r="S261" s="88"/>
      <c r="T261" s="93" t="s">
        <v>515</v>
      </c>
      <c r="U261" s="94" t="s">
        <v>516</v>
      </c>
      <c r="V261" s="94">
        <v>1</v>
      </c>
      <c r="W261" s="95">
        <v>0</v>
      </c>
      <c r="X261" s="99">
        <f>VLOOKUP($T261,dbsad1!$A$2:$AE$677,22,FALSE)</f>
        <v>9489.42</v>
      </c>
      <c r="Y261" s="99">
        <f>VLOOKUP($T261,dcsad1!$A$2:$AE$677,22,FALSE)</f>
        <v>9489.42</v>
      </c>
      <c r="Z261" s="100">
        <f t="shared" si="44"/>
        <v>0</v>
      </c>
      <c r="AA261" s="98" t="str">
        <f t="shared" si="45"/>
        <v>NO CHANGE IN SEL. FA/PUPIL</v>
      </c>
      <c r="AB261" s="88"/>
      <c r="AC261" s="93" t="s">
        <v>515</v>
      </c>
      <c r="AD261" s="94" t="s">
        <v>516</v>
      </c>
      <c r="AE261" s="94">
        <v>1</v>
      </c>
      <c r="AF261" s="95">
        <v>0</v>
      </c>
      <c r="AG261" s="165">
        <f>VLOOKUP($AC261,dbsad1!$A$2:$AE$677,24,FALSE)</f>
        <v>33124070</v>
      </c>
      <c r="AH261" s="165">
        <f>VLOOKUP($AC261,dcsad1!$A$2:$AE$677,24,FALSE)</f>
        <v>33124070</v>
      </c>
      <c r="AI261" s="166">
        <f t="shared" si="46"/>
        <v>0</v>
      </c>
      <c r="AJ261" s="98" t="str">
        <f t="shared" ref="AJ261:AJ324" si="53">IF(AI261&lt;&gt;0,IF(AI261&gt;0,"FAB INCREASE","FAB DECREASE"),"NO CHANGE IN FAB")</f>
        <v>NO CHANGE IN FAB</v>
      </c>
      <c r="AK261" s="88"/>
      <c r="AL261" s="93" t="s">
        <v>515</v>
      </c>
      <c r="AM261" s="94" t="s">
        <v>516</v>
      </c>
      <c r="AN261" s="94">
        <v>1</v>
      </c>
      <c r="AO261" s="95">
        <v>0</v>
      </c>
      <c r="AP261" s="175">
        <f>VLOOKUP($AL261,dbsaa1!$A$2:$AE$677,5,FALSE)</f>
        <v>37075164</v>
      </c>
      <c r="AQ261" s="176">
        <f>VLOOKUP($AL261,dbsad1!$A$2:$AE$677,23,FALSE)</f>
        <v>37075164</v>
      </c>
      <c r="AR261" s="101" t="str">
        <f t="shared" si="47"/>
        <v>ON FORMULA</v>
      </c>
      <c r="AS261" s="175">
        <f>VLOOKUP($AL261,dcsaa1!$A$2:$AE$677,5,FALSE)</f>
        <v>37075164</v>
      </c>
      <c r="AT261" s="176">
        <f>VLOOKUP($AL261,dcsad1!$A$2:$AE$677,23,FALSE)</f>
        <v>37075164</v>
      </c>
      <c r="AU261" s="101" t="str">
        <f t="shared" si="48"/>
        <v>ON FORMULA</v>
      </c>
      <c r="AV261" s="102" t="b">
        <f t="shared" si="49"/>
        <v>1</v>
      </c>
      <c r="AW261" s="176">
        <f t="shared" si="50"/>
        <v>0</v>
      </c>
      <c r="AX261" s="184">
        <f t="shared" si="51"/>
        <v>0</v>
      </c>
      <c r="AY261" s="29"/>
    </row>
    <row r="262" spans="1:51" ht="25" x14ac:dyDescent="0.25">
      <c r="A262" s="29"/>
      <c r="B262" s="93" t="s">
        <v>517</v>
      </c>
      <c r="C262" s="94" t="s">
        <v>518</v>
      </c>
      <c r="D262" s="94">
        <v>1</v>
      </c>
      <c r="E262" s="95">
        <v>0</v>
      </c>
      <c r="F262" s="165">
        <f>VLOOKUP($B262,dbsaa1!$A$2:$AA$675,5,FALSE)</f>
        <v>47622591</v>
      </c>
      <c r="G262" s="165">
        <f>VLOOKUP($B262,dcsaa1!$A$2:$AA$675,5,FALSE)</f>
        <v>47622591</v>
      </c>
      <c r="H262" s="166">
        <f t="shared" ref="H262:H325" si="54">G262-F262</f>
        <v>0</v>
      </c>
      <c r="I262" s="98" t="str">
        <f t="shared" si="52"/>
        <v>NO CHANGE IN FA</v>
      </c>
      <c r="J262" s="88"/>
      <c r="K262" s="93" t="s">
        <v>517</v>
      </c>
      <c r="L262" s="94" t="s">
        <v>518</v>
      </c>
      <c r="M262" s="94">
        <v>1</v>
      </c>
      <c r="N262" s="95">
        <v>0</v>
      </c>
      <c r="O262" s="96">
        <f>VLOOKUP($K262,dbsad1!$A$2:$AE$677,13,FALSE)</f>
        <v>9074</v>
      </c>
      <c r="P262" s="96">
        <f>VLOOKUP($K262,dcsad1!$A$2:$AE$677,13,FALSE)</f>
        <v>9074</v>
      </c>
      <c r="Q262" s="97">
        <f t="shared" ref="Q262:Q325" si="55">P262-O262</f>
        <v>0</v>
      </c>
      <c r="R262" s="98" t="str">
        <f t="shared" ref="R262:R325" si="56">IF(Q262&lt;&gt;0,IF(Q262&gt;0,"SEL. TAFPU INCREASE","SEL. TAFPU DECREASE"),"NO CHANGE IN SEL. TAFPU")</f>
        <v>NO CHANGE IN SEL. TAFPU</v>
      </c>
      <c r="S262" s="88"/>
      <c r="T262" s="93" t="s">
        <v>517</v>
      </c>
      <c r="U262" s="94" t="s">
        <v>518</v>
      </c>
      <c r="V262" s="94">
        <v>1</v>
      </c>
      <c r="W262" s="95">
        <v>0</v>
      </c>
      <c r="X262" s="99">
        <f>VLOOKUP($T262,dbsad1!$A$2:$AE$677,22,FALSE)</f>
        <v>5108.6400000000003</v>
      </c>
      <c r="Y262" s="99">
        <f>VLOOKUP($T262,dcsad1!$A$2:$AE$677,22,FALSE)</f>
        <v>5108.6400000000003</v>
      </c>
      <c r="Z262" s="100">
        <f t="shared" ref="Z262:Z325" si="57">Y262-X262</f>
        <v>0</v>
      </c>
      <c r="AA262" s="98" t="str">
        <f t="shared" ref="AA262:AA325" si="58">IF(Z262&lt;&gt;0,IF(Z262&gt;0,"SEL. FA/PUPIL INCREASE","SEL. FA/PUPIL DECREASE"),"NO CHANGE IN SEL. FA/PUPIL")</f>
        <v>NO CHANGE IN SEL. FA/PUPIL</v>
      </c>
      <c r="AB262" s="88"/>
      <c r="AC262" s="93" t="s">
        <v>517</v>
      </c>
      <c r="AD262" s="94" t="s">
        <v>518</v>
      </c>
      <c r="AE262" s="94">
        <v>1</v>
      </c>
      <c r="AF262" s="95">
        <v>0</v>
      </c>
      <c r="AG262" s="165">
        <f>VLOOKUP($AC262,dbsad1!$A$2:$AE$677,24,FALSE)</f>
        <v>46688815</v>
      </c>
      <c r="AH262" s="165">
        <f>VLOOKUP($AC262,dcsad1!$A$2:$AE$677,24,FALSE)</f>
        <v>46688815</v>
      </c>
      <c r="AI262" s="166">
        <f t="shared" ref="AI262:AI325" si="59">AH262-AG262</f>
        <v>0</v>
      </c>
      <c r="AJ262" s="98" t="str">
        <f t="shared" si="53"/>
        <v>NO CHANGE IN FAB</v>
      </c>
      <c r="AK262" s="88"/>
      <c r="AL262" s="93" t="s">
        <v>517</v>
      </c>
      <c r="AM262" s="94" t="s">
        <v>518</v>
      </c>
      <c r="AN262" s="94">
        <v>1</v>
      </c>
      <c r="AO262" s="95">
        <v>0</v>
      </c>
      <c r="AP262" s="175">
        <f>VLOOKUP($AL262,dbsaa1!$A$2:$AE$677,5,FALSE)</f>
        <v>47622591</v>
      </c>
      <c r="AQ262" s="176">
        <f>VLOOKUP($AL262,dbsad1!$A$2:$AE$677,23,FALSE)</f>
        <v>46355800</v>
      </c>
      <c r="AR262" s="101" t="str">
        <f t="shared" ref="AR262:AR325" si="60">IF(AP262=AQ262,"ON FORMULA","HOLD HARMLESS")</f>
        <v>HOLD HARMLESS</v>
      </c>
      <c r="AS262" s="175">
        <f>VLOOKUP($AL262,dcsaa1!$A$2:$AE$677,5,FALSE)</f>
        <v>47622591</v>
      </c>
      <c r="AT262" s="176">
        <f>VLOOKUP($AL262,dcsad1!$A$2:$AE$677,23,FALSE)</f>
        <v>46355800</v>
      </c>
      <c r="AU262" s="101" t="str">
        <f t="shared" ref="AU262:AU325" si="61">IF(AS262=AT262,"ON FORMULA","HOLD HARMLESS")</f>
        <v>HOLD HARMLESS</v>
      </c>
      <c r="AV262" s="102" t="b">
        <f t="shared" ref="AV262:AV325" si="62">EXACT(AR262,AU262)</f>
        <v>1</v>
      </c>
      <c r="AW262" s="176">
        <f t="shared" ref="AW262:AW325" si="63">IF(AU262="HOLD HARMLESS",0,ROUND((P262*Y262)-(O262*X262),0))</f>
        <v>0</v>
      </c>
      <c r="AX262" s="184">
        <f t="shared" ref="AX262:AX325" si="64">H262-AW262</f>
        <v>0</v>
      </c>
      <c r="AY262" s="29"/>
    </row>
    <row r="263" spans="1:51" x14ac:dyDescent="0.25">
      <c r="A263" s="29"/>
      <c r="B263" s="93" t="s">
        <v>519</v>
      </c>
      <c r="C263" s="94" t="s">
        <v>520</v>
      </c>
      <c r="D263" s="94">
        <v>1</v>
      </c>
      <c r="E263" s="95">
        <v>0</v>
      </c>
      <c r="F263" s="165">
        <f>VLOOKUP($B263,dbsaa1!$A$2:$AA$675,5,FALSE)</f>
        <v>6117537</v>
      </c>
      <c r="G263" s="165">
        <f>VLOOKUP($B263,dcsaa1!$A$2:$AA$675,5,FALSE)</f>
        <v>6125340</v>
      </c>
      <c r="H263" s="166">
        <f t="shared" si="54"/>
        <v>7803</v>
      </c>
      <c r="I263" s="98" t="str">
        <f t="shared" si="52"/>
        <v>FA INCREASE</v>
      </c>
      <c r="J263" s="88"/>
      <c r="K263" s="93" t="s">
        <v>519</v>
      </c>
      <c r="L263" s="94" t="s">
        <v>520</v>
      </c>
      <c r="M263" s="94">
        <v>1</v>
      </c>
      <c r="N263" s="95">
        <v>0</v>
      </c>
      <c r="O263" s="96">
        <f>VLOOKUP($K263,dbsad1!$A$2:$AE$677,13,FALSE)</f>
        <v>784</v>
      </c>
      <c r="P263" s="96">
        <f>VLOOKUP($K263,dcsad1!$A$2:$AE$677,13,FALSE)</f>
        <v>785</v>
      </c>
      <c r="Q263" s="97">
        <f t="shared" si="55"/>
        <v>1</v>
      </c>
      <c r="R263" s="98" t="str">
        <f t="shared" si="56"/>
        <v>SEL. TAFPU INCREASE</v>
      </c>
      <c r="S263" s="88"/>
      <c r="T263" s="93" t="s">
        <v>519</v>
      </c>
      <c r="U263" s="94" t="s">
        <v>520</v>
      </c>
      <c r="V263" s="94">
        <v>1</v>
      </c>
      <c r="W263" s="95">
        <v>0</v>
      </c>
      <c r="X263" s="99">
        <f>VLOOKUP($T263,dbsad1!$A$2:$AE$677,22,FALSE)</f>
        <v>7802.98</v>
      </c>
      <c r="Y263" s="99">
        <f>VLOOKUP($T263,dcsad1!$A$2:$AE$677,22,FALSE)</f>
        <v>7802.98</v>
      </c>
      <c r="Z263" s="100">
        <f t="shared" si="57"/>
        <v>0</v>
      </c>
      <c r="AA263" s="98" t="str">
        <f t="shared" si="58"/>
        <v>NO CHANGE IN SEL. FA/PUPIL</v>
      </c>
      <c r="AB263" s="88"/>
      <c r="AC263" s="93" t="s">
        <v>519</v>
      </c>
      <c r="AD263" s="94" t="s">
        <v>520</v>
      </c>
      <c r="AE263" s="94">
        <v>1</v>
      </c>
      <c r="AF263" s="95">
        <v>0</v>
      </c>
      <c r="AG263" s="165">
        <f>VLOOKUP($AC263,dbsad1!$A$2:$AE$677,24,FALSE)</f>
        <v>5621450</v>
      </c>
      <c r="AH263" s="165">
        <f>VLOOKUP($AC263,dcsad1!$A$2:$AE$677,24,FALSE)</f>
        <v>5621450</v>
      </c>
      <c r="AI263" s="166">
        <f t="shared" si="59"/>
        <v>0</v>
      </c>
      <c r="AJ263" s="98" t="str">
        <f t="shared" si="53"/>
        <v>NO CHANGE IN FAB</v>
      </c>
      <c r="AK263" s="88"/>
      <c r="AL263" s="93" t="s">
        <v>519</v>
      </c>
      <c r="AM263" s="94" t="s">
        <v>520</v>
      </c>
      <c r="AN263" s="94">
        <v>1</v>
      </c>
      <c r="AO263" s="95">
        <v>0</v>
      </c>
      <c r="AP263" s="175">
        <f>VLOOKUP($AL263,dbsaa1!$A$2:$AE$677,5,FALSE)</f>
        <v>6117537</v>
      </c>
      <c r="AQ263" s="176">
        <f>VLOOKUP($AL263,dbsad1!$A$2:$AE$677,23,FALSE)</f>
        <v>6117537</v>
      </c>
      <c r="AR263" s="101" t="str">
        <f t="shared" si="60"/>
        <v>ON FORMULA</v>
      </c>
      <c r="AS263" s="175">
        <f>VLOOKUP($AL263,dcsaa1!$A$2:$AE$677,5,FALSE)</f>
        <v>6125340</v>
      </c>
      <c r="AT263" s="176">
        <f>VLOOKUP($AL263,dcsad1!$A$2:$AE$677,23,FALSE)</f>
        <v>6125340</v>
      </c>
      <c r="AU263" s="101" t="str">
        <f t="shared" si="61"/>
        <v>ON FORMULA</v>
      </c>
      <c r="AV263" s="102" t="b">
        <f t="shared" si="62"/>
        <v>1</v>
      </c>
      <c r="AW263" s="176">
        <f t="shared" si="63"/>
        <v>7803</v>
      </c>
      <c r="AX263" s="184">
        <f t="shared" si="64"/>
        <v>0</v>
      </c>
      <c r="AY263" s="29"/>
    </row>
    <row r="264" spans="1:51" x14ac:dyDescent="0.25">
      <c r="A264" s="29"/>
      <c r="B264" s="93" t="s">
        <v>521</v>
      </c>
      <c r="C264" s="94" t="s">
        <v>522</v>
      </c>
      <c r="D264" s="94">
        <v>1</v>
      </c>
      <c r="E264" s="95">
        <v>0</v>
      </c>
      <c r="F264" s="165">
        <f>VLOOKUP($B264,dbsaa1!$A$2:$AA$675,5,FALSE)</f>
        <v>55074476</v>
      </c>
      <c r="G264" s="165">
        <f>VLOOKUP($B264,dcsaa1!$A$2:$AA$675,5,FALSE)</f>
        <v>55074476</v>
      </c>
      <c r="H264" s="166">
        <f t="shared" si="54"/>
        <v>0</v>
      </c>
      <c r="I264" s="98" t="str">
        <f t="shared" si="52"/>
        <v>NO CHANGE IN FA</v>
      </c>
      <c r="J264" s="88"/>
      <c r="K264" s="93" t="s">
        <v>521</v>
      </c>
      <c r="L264" s="94" t="s">
        <v>522</v>
      </c>
      <c r="M264" s="94">
        <v>1</v>
      </c>
      <c r="N264" s="95">
        <v>0</v>
      </c>
      <c r="O264" s="96">
        <f>VLOOKUP($K264,dbsad1!$A$2:$AE$677,13,FALSE)</f>
        <v>4386</v>
      </c>
      <c r="P264" s="96">
        <f>VLOOKUP($K264,dcsad1!$A$2:$AE$677,13,FALSE)</f>
        <v>4386</v>
      </c>
      <c r="Q264" s="97">
        <f t="shared" si="55"/>
        <v>0</v>
      </c>
      <c r="R264" s="98" t="str">
        <f t="shared" si="56"/>
        <v>NO CHANGE IN SEL. TAFPU</v>
      </c>
      <c r="S264" s="88"/>
      <c r="T264" s="93" t="s">
        <v>521</v>
      </c>
      <c r="U264" s="94" t="s">
        <v>522</v>
      </c>
      <c r="V264" s="94">
        <v>1</v>
      </c>
      <c r="W264" s="95">
        <v>0</v>
      </c>
      <c r="X264" s="99">
        <f>VLOOKUP($T264,dbsad1!$A$2:$AE$677,22,FALSE)</f>
        <v>12556.88</v>
      </c>
      <c r="Y264" s="99">
        <f>VLOOKUP($T264,dcsad1!$A$2:$AE$677,22,FALSE)</f>
        <v>12556.88</v>
      </c>
      <c r="Z264" s="100">
        <f t="shared" si="57"/>
        <v>0</v>
      </c>
      <c r="AA264" s="98" t="str">
        <f t="shared" si="58"/>
        <v>NO CHANGE IN SEL. FA/PUPIL</v>
      </c>
      <c r="AB264" s="88"/>
      <c r="AC264" s="93" t="s">
        <v>521</v>
      </c>
      <c r="AD264" s="94" t="s">
        <v>522</v>
      </c>
      <c r="AE264" s="94">
        <v>1</v>
      </c>
      <c r="AF264" s="95">
        <v>0</v>
      </c>
      <c r="AG264" s="165">
        <f>VLOOKUP($AC264,dbsad1!$A$2:$AE$677,24,FALSE)</f>
        <v>50205509</v>
      </c>
      <c r="AH264" s="165">
        <f>VLOOKUP($AC264,dcsad1!$A$2:$AE$677,24,FALSE)</f>
        <v>50205509</v>
      </c>
      <c r="AI264" s="166">
        <f t="shared" si="59"/>
        <v>0</v>
      </c>
      <c r="AJ264" s="98" t="str">
        <f t="shared" si="53"/>
        <v>NO CHANGE IN FAB</v>
      </c>
      <c r="AK264" s="88"/>
      <c r="AL264" s="93" t="s">
        <v>521</v>
      </c>
      <c r="AM264" s="94" t="s">
        <v>522</v>
      </c>
      <c r="AN264" s="94">
        <v>1</v>
      </c>
      <c r="AO264" s="95">
        <v>0</v>
      </c>
      <c r="AP264" s="175">
        <f>VLOOKUP($AL264,dbsaa1!$A$2:$AE$677,5,FALSE)</f>
        <v>55074476</v>
      </c>
      <c r="AQ264" s="176">
        <f>VLOOKUP($AL264,dbsad1!$A$2:$AE$677,23,FALSE)</f>
        <v>55074476</v>
      </c>
      <c r="AR264" s="101" t="str">
        <f t="shared" si="60"/>
        <v>ON FORMULA</v>
      </c>
      <c r="AS264" s="175">
        <f>VLOOKUP($AL264,dcsaa1!$A$2:$AE$677,5,FALSE)</f>
        <v>55074476</v>
      </c>
      <c r="AT264" s="176">
        <f>VLOOKUP($AL264,dcsad1!$A$2:$AE$677,23,FALSE)</f>
        <v>55074476</v>
      </c>
      <c r="AU264" s="101" t="str">
        <f t="shared" si="61"/>
        <v>ON FORMULA</v>
      </c>
      <c r="AV264" s="102" t="b">
        <f t="shared" si="62"/>
        <v>1</v>
      </c>
      <c r="AW264" s="176">
        <f t="shared" si="63"/>
        <v>0</v>
      </c>
      <c r="AX264" s="184">
        <f t="shared" si="64"/>
        <v>0</v>
      </c>
      <c r="AY264" s="29"/>
    </row>
    <row r="265" spans="1:51" x14ac:dyDescent="0.25">
      <c r="A265" s="29"/>
      <c r="B265" s="93" t="s">
        <v>523</v>
      </c>
      <c r="C265" s="94" t="s">
        <v>524</v>
      </c>
      <c r="D265" s="94">
        <v>1</v>
      </c>
      <c r="E265" s="95">
        <v>0</v>
      </c>
      <c r="F265" s="165">
        <f>VLOOKUP($B265,dbsaa1!$A$2:$AA$675,5,FALSE)</f>
        <v>11138127</v>
      </c>
      <c r="G265" s="165">
        <f>VLOOKUP($B265,dcsaa1!$A$2:$AA$675,5,FALSE)</f>
        <v>11114019</v>
      </c>
      <c r="H265" s="166">
        <f t="shared" si="54"/>
        <v>-24108</v>
      </c>
      <c r="I265" s="98" t="str">
        <f t="shared" si="52"/>
        <v>FA DECREASE</v>
      </c>
      <c r="J265" s="88"/>
      <c r="K265" s="93" t="s">
        <v>523</v>
      </c>
      <c r="L265" s="94" t="s">
        <v>524</v>
      </c>
      <c r="M265" s="94">
        <v>1</v>
      </c>
      <c r="N265" s="95">
        <v>0</v>
      </c>
      <c r="O265" s="96">
        <f>VLOOKUP($K265,dbsad1!$A$2:$AE$677,13,FALSE)</f>
        <v>924</v>
      </c>
      <c r="P265" s="96">
        <f>VLOOKUP($K265,dcsad1!$A$2:$AE$677,13,FALSE)</f>
        <v>922</v>
      </c>
      <c r="Q265" s="97">
        <f t="shared" si="55"/>
        <v>-2</v>
      </c>
      <c r="R265" s="98" t="str">
        <f t="shared" si="56"/>
        <v>SEL. TAFPU DECREASE</v>
      </c>
      <c r="S265" s="88"/>
      <c r="T265" s="93" t="s">
        <v>523</v>
      </c>
      <c r="U265" s="94" t="s">
        <v>524</v>
      </c>
      <c r="V265" s="94">
        <v>1</v>
      </c>
      <c r="W265" s="95">
        <v>0</v>
      </c>
      <c r="X265" s="99">
        <f>VLOOKUP($T265,dbsad1!$A$2:$AE$677,22,FALSE)</f>
        <v>12054.25</v>
      </c>
      <c r="Y265" s="99">
        <f>VLOOKUP($T265,dcsad1!$A$2:$AE$677,22,FALSE)</f>
        <v>12054.25</v>
      </c>
      <c r="Z265" s="100">
        <f t="shared" si="57"/>
        <v>0</v>
      </c>
      <c r="AA265" s="98" t="str">
        <f t="shared" si="58"/>
        <v>NO CHANGE IN SEL. FA/PUPIL</v>
      </c>
      <c r="AB265" s="88"/>
      <c r="AC265" s="93" t="s">
        <v>523</v>
      </c>
      <c r="AD265" s="94" t="s">
        <v>524</v>
      </c>
      <c r="AE265" s="94">
        <v>1</v>
      </c>
      <c r="AF265" s="95">
        <v>0</v>
      </c>
      <c r="AG265" s="165">
        <f>VLOOKUP($AC265,dbsad1!$A$2:$AE$677,24,FALSE)</f>
        <v>10781326</v>
      </c>
      <c r="AH265" s="165">
        <f>VLOOKUP($AC265,dcsad1!$A$2:$AE$677,24,FALSE)</f>
        <v>10781326</v>
      </c>
      <c r="AI265" s="166">
        <f t="shared" si="59"/>
        <v>0</v>
      </c>
      <c r="AJ265" s="98" t="str">
        <f t="shared" si="53"/>
        <v>NO CHANGE IN FAB</v>
      </c>
      <c r="AK265" s="88"/>
      <c r="AL265" s="93" t="s">
        <v>523</v>
      </c>
      <c r="AM265" s="94" t="s">
        <v>524</v>
      </c>
      <c r="AN265" s="94">
        <v>1</v>
      </c>
      <c r="AO265" s="95">
        <v>0</v>
      </c>
      <c r="AP265" s="175">
        <f>VLOOKUP($AL265,dbsaa1!$A$2:$AE$677,5,FALSE)</f>
        <v>11138127</v>
      </c>
      <c r="AQ265" s="176">
        <f>VLOOKUP($AL265,dbsad1!$A$2:$AE$677,23,FALSE)</f>
        <v>11138127</v>
      </c>
      <c r="AR265" s="101" t="str">
        <f t="shared" si="60"/>
        <v>ON FORMULA</v>
      </c>
      <c r="AS265" s="175">
        <f>VLOOKUP($AL265,dcsaa1!$A$2:$AE$677,5,FALSE)</f>
        <v>11114019</v>
      </c>
      <c r="AT265" s="176">
        <f>VLOOKUP($AL265,dcsad1!$A$2:$AE$677,23,FALSE)</f>
        <v>11114019</v>
      </c>
      <c r="AU265" s="101" t="str">
        <f t="shared" si="61"/>
        <v>ON FORMULA</v>
      </c>
      <c r="AV265" s="102" t="b">
        <f t="shared" si="62"/>
        <v>1</v>
      </c>
      <c r="AW265" s="176">
        <f t="shared" si="63"/>
        <v>-24109</v>
      </c>
      <c r="AX265" s="184">
        <f t="shared" si="64"/>
        <v>1</v>
      </c>
      <c r="AY265" s="29"/>
    </row>
    <row r="266" spans="1:51" ht="25" x14ac:dyDescent="0.25">
      <c r="A266" s="29"/>
      <c r="B266" s="93" t="s">
        <v>525</v>
      </c>
      <c r="C266" s="94" t="s">
        <v>526</v>
      </c>
      <c r="D266" s="94">
        <v>1</v>
      </c>
      <c r="E266" s="95">
        <v>0</v>
      </c>
      <c r="F266" s="165">
        <f>VLOOKUP($B266,dbsaa1!$A$2:$AA$675,5,FALSE)</f>
        <v>13495886</v>
      </c>
      <c r="G266" s="165">
        <f>VLOOKUP($B266,dcsaa1!$A$2:$AA$675,5,FALSE)</f>
        <v>13495886</v>
      </c>
      <c r="H266" s="166">
        <f t="shared" si="54"/>
        <v>0</v>
      </c>
      <c r="I266" s="98" t="str">
        <f t="shared" si="52"/>
        <v>NO CHANGE IN FA</v>
      </c>
      <c r="J266" s="88"/>
      <c r="K266" s="93" t="s">
        <v>525</v>
      </c>
      <c r="L266" s="94" t="s">
        <v>526</v>
      </c>
      <c r="M266" s="94">
        <v>1</v>
      </c>
      <c r="N266" s="95">
        <v>0</v>
      </c>
      <c r="O266" s="96">
        <f>VLOOKUP($K266,dbsad1!$A$2:$AE$677,13,FALSE)</f>
        <v>1391</v>
      </c>
      <c r="P266" s="96">
        <f>VLOOKUP($K266,dcsad1!$A$2:$AE$677,13,FALSE)</f>
        <v>1391</v>
      </c>
      <c r="Q266" s="97">
        <f t="shared" si="55"/>
        <v>0</v>
      </c>
      <c r="R266" s="98" t="str">
        <f t="shared" si="56"/>
        <v>NO CHANGE IN SEL. TAFPU</v>
      </c>
      <c r="S266" s="88"/>
      <c r="T266" s="93" t="s">
        <v>525</v>
      </c>
      <c r="U266" s="94" t="s">
        <v>526</v>
      </c>
      <c r="V266" s="94">
        <v>1</v>
      </c>
      <c r="W266" s="95">
        <v>0</v>
      </c>
      <c r="X266" s="99">
        <f>VLOOKUP($T266,dbsad1!$A$2:$AE$677,22,FALSE)</f>
        <v>9470.18</v>
      </c>
      <c r="Y266" s="99">
        <f>VLOOKUP($T266,dcsad1!$A$2:$AE$677,22,FALSE)</f>
        <v>9470.18</v>
      </c>
      <c r="Z266" s="100">
        <f t="shared" si="57"/>
        <v>0</v>
      </c>
      <c r="AA266" s="98" t="str">
        <f t="shared" si="58"/>
        <v>NO CHANGE IN SEL. FA/PUPIL</v>
      </c>
      <c r="AB266" s="88"/>
      <c r="AC266" s="93" t="s">
        <v>525</v>
      </c>
      <c r="AD266" s="94" t="s">
        <v>526</v>
      </c>
      <c r="AE266" s="94">
        <v>1</v>
      </c>
      <c r="AF266" s="95">
        <v>0</v>
      </c>
      <c r="AG266" s="165">
        <f>VLOOKUP($AC266,dbsad1!$A$2:$AE$677,24,FALSE)</f>
        <v>13231261</v>
      </c>
      <c r="AH266" s="165">
        <f>VLOOKUP($AC266,dcsad1!$A$2:$AE$677,24,FALSE)</f>
        <v>13231261</v>
      </c>
      <c r="AI266" s="166">
        <f t="shared" si="59"/>
        <v>0</v>
      </c>
      <c r="AJ266" s="98" t="str">
        <f t="shared" si="53"/>
        <v>NO CHANGE IN FAB</v>
      </c>
      <c r="AK266" s="88"/>
      <c r="AL266" s="93" t="s">
        <v>525</v>
      </c>
      <c r="AM266" s="94" t="s">
        <v>526</v>
      </c>
      <c r="AN266" s="94">
        <v>1</v>
      </c>
      <c r="AO266" s="95">
        <v>0</v>
      </c>
      <c r="AP266" s="175">
        <f>VLOOKUP($AL266,dbsaa1!$A$2:$AE$677,5,FALSE)</f>
        <v>13495886</v>
      </c>
      <c r="AQ266" s="176">
        <f>VLOOKUP($AL266,dbsad1!$A$2:$AE$677,23,FALSE)</f>
        <v>13173021</v>
      </c>
      <c r="AR266" s="101" t="str">
        <f t="shared" si="60"/>
        <v>HOLD HARMLESS</v>
      </c>
      <c r="AS266" s="175">
        <f>VLOOKUP($AL266,dcsaa1!$A$2:$AE$677,5,FALSE)</f>
        <v>13495886</v>
      </c>
      <c r="AT266" s="176">
        <f>VLOOKUP($AL266,dcsad1!$A$2:$AE$677,23,FALSE)</f>
        <v>13173021</v>
      </c>
      <c r="AU266" s="101" t="str">
        <f t="shared" si="61"/>
        <v>HOLD HARMLESS</v>
      </c>
      <c r="AV266" s="102" t="b">
        <f t="shared" si="62"/>
        <v>1</v>
      </c>
      <c r="AW266" s="176">
        <f t="shared" si="63"/>
        <v>0</v>
      </c>
      <c r="AX266" s="184">
        <f t="shared" si="64"/>
        <v>0</v>
      </c>
      <c r="AY266" s="29"/>
    </row>
    <row r="267" spans="1:51" ht="25" x14ac:dyDescent="0.25">
      <c r="A267" s="29"/>
      <c r="B267" s="93" t="s">
        <v>527</v>
      </c>
      <c r="C267" s="94" t="s">
        <v>528</v>
      </c>
      <c r="D267" s="94">
        <v>1</v>
      </c>
      <c r="E267" s="95">
        <v>0</v>
      </c>
      <c r="F267" s="165">
        <f>VLOOKUP($B267,dbsaa1!$A$2:$AA$675,5,FALSE)</f>
        <v>10976160</v>
      </c>
      <c r="G267" s="165">
        <f>VLOOKUP($B267,dcsaa1!$A$2:$AA$675,5,FALSE)</f>
        <v>10976160</v>
      </c>
      <c r="H267" s="166">
        <f t="shared" si="54"/>
        <v>0</v>
      </c>
      <c r="I267" s="98" t="str">
        <f t="shared" si="52"/>
        <v>NO CHANGE IN FA</v>
      </c>
      <c r="J267" s="88"/>
      <c r="K267" s="93" t="s">
        <v>527</v>
      </c>
      <c r="L267" s="94" t="s">
        <v>528</v>
      </c>
      <c r="M267" s="94">
        <v>1</v>
      </c>
      <c r="N267" s="95">
        <v>0</v>
      </c>
      <c r="O267" s="96">
        <f>VLOOKUP($K267,dbsad1!$A$2:$AE$677,13,FALSE)</f>
        <v>794</v>
      </c>
      <c r="P267" s="96">
        <f>VLOOKUP($K267,dcsad1!$A$2:$AE$677,13,FALSE)</f>
        <v>795</v>
      </c>
      <c r="Q267" s="97">
        <f t="shared" si="55"/>
        <v>1</v>
      </c>
      <c r="R267" s="98" t="str">
        <f t="shared" si="56"/>
        <v>SEL. TAFPU INCREASE</v>
      </c>
      <c r="S267" s="88"/>
      <c r="T267" s="93" t="s">
        <v>527</v>
      </c>
      <c r="U267" s="94" t="s">
        <v>528</v>
      </c>
      <c r="V267" s="94">
        <v>1</v>
      </c>
      <c r="W267" s="95">
        <v>0</v>
      </c>
      <c r="X267" s="99">
        <f>VLOOKUP($T267,dbsad1!$A$2:$AE$677,22,FALSE)</f>
        <v>13053.64</v>
      </c>
      <c r="Y267" s="99">
        <f>VLOOKUP($T267,dcsad1!$A$2:$AE$677,22,FALSE)</f>
        <v>13039.45</v>
      </c>
      <c r="Z267" s="100">
        <f t="shared" si="57"/>
        <v>-14.18999999999869</v>
      </c>
      <c r="AA267" s="98" t="str">
        <f t="shared" si="58"/>
        <v>SEL. FA/PUPIL DECREASE</v>
      </c>
      <c r="AB267" s="88"/>
      <c r="AC267" s="93" t="s">
        <v>527</v>
      </c>
      <c r="AD267" s="94" t="s">
        <v>528</v>
      </c>
      <c r="AE267" s="94">
        <v>1</v>
      </c>
      <c r="AF267" s="95">
        <v>0</v>
      </c>
      <c r="AG267" s="165">
        <f>VLOOKUP($AC267,dbsad1!$A$2:$AE$677,24,FALSE)</f>
        <v>10760942</v>
      </c>
      <c r="AH267" s="165">
        <f>VLOOKUP($AC267,dcsad1!$A$2:$AE$677,24,FALSE)</f>
        <v>10760942</v>
      </c>
      <c r="AI267" s="166">
        <f t="shared" si="59"/>
        <v>0</v>
      </c>
      <c r="AJ267" s="98" t="str">
        <f t="shared" si="53"/>
        <v>NO CHANGE IN FAB</v>
      </c>
      <c r="AK267" s="88"/>
      <c r="AL267" s="93" t="s">
        <v>527</v>
      </c>
      <c r="AM267" s="94" t="s">
        <v>528</v>
      </c>
      <c r="AN267" s="94">
        <v>1</v>
      </c>
      <c r="AO267" s="95">
        <v>0</v>
      </c>
      <c r="AP267" s="175">
        <f>VLOOKUP($AL267,dbsaa1!$A$2:$AE$677,5,FALSE)</f>
        <v>10976160</v>
      </c>
      <c r="AQ267" s="176">
        <f>VLOOKUP($AL267,dbsad1!$A$2:$AE$677,23,FALSE)</f>
        <v>10364591</v>
      </c>
      <c r="AR267" s="101" t="str">
        <f t="shared" si="60"/>
        <v>HOLD HARMLESS</v>
      </c>
      <c r="AS267" s="175">
        <f>VLOOKUP($AL267,dcsaa1!$A$2:$AE$677,5,FALSE)</f>
        <v>10976160</v>
      </c>
      <c r="AT267" s="176">
        <f>VLOOKUP($AL267,dcsad1!$A$2:$AE$677,23,FALSE)</f>
        <v>10366363</v>
      </c>
      <c r="AU267" s="101" t="str">
        <f t="shared" si="61"/>
        <v>HOLD HARMLESS</v>
      </c>
      <c r="AV267" s="102" t="b">
        <f t="shared" si="62"/>
        <v>1</v>
      </c>
      <c r="AW267" s="176">
        <f t="shared" si="63"/>
        <v>0</v>
      </c>
      <c r="AX267" s="184">
        <f t="shared" si="64"/>
        <v>0</v>
      </c>
      <c r="AY267" s="29"/>
    </row>
    <row r="268" spans="1:51" ht="25" x14ac:dyDescent="0.25">
      <c r="A268" s="29"/>
      <c r="B268" s="93" t="s">
        <v>529</v>
      </c>
      <c r="C268" s="94" t="s">
        <v>530</v>
      </c>
      <c r="D268" s="94">
        <v>1</v>
      </c>
      <c r="E268" s="95">
        <v>1</v>
      </c>
      <c r="F268" s="165">
        <f>VLOOKUP($B268,dbsaa1!$A$2:$AA$675,5,FALSE)</f>
        <v>11684393</v>
      </c>
      <c r="G268" s="165">
        <f>VLOOKUP($B268,dcsaa1!$A$2:$AA$675,5,FALSE)</f>
        <v>11684393</v>
      </c>
      <c r="H268" s="166">
        <f t="shared" si="54"/>
        <v>0</v>
      </c>
      <c r="I268" s="98" t="str">
        <f t="shared" si="52"/>
        <v>NO CHANGE IN FA</v>
      </c>
      <c r="J268" s="88"/>
      <c r="K268" s="93" t="s">
        <v>529</v>
      </c>
      <c r="L268" s="94" t="s">
        <v>530</v>
      </c>
      <c r="M268" s="94">
        <v>1</v>
      </c>
      <c r="N268" s="95">
        <v>1</v>
      </c>
      <c r="O268" s="96">
        <f>VLOOKUP($K268,dbsad1!$A$2:$AE$677,13,FALSE)</f>
        <v>830</v>
      </c>
      <c r="P268" s="96">
        <f>VLOOKUP($K268,dcsad1!$A$2:$AE$677,13,FALSE)</f>
        <v>830</v>
      </c>
      <c r="Q268" s="97">
        <f t="shared" si="55"/>
        <v>0</v>
      </c>
      <c r="R268" s="98" t="str">
        <f t="shared" si="56"/>
        <v>NO CHANGE IN SEL. TAFPU</v>
      </c>
      <c r="S268" s="88"/>
      <c r="T268" s="93" t="s">
        <v>529</v>
      </c>
      <c r="U268" s="94" t="s">
        <v>530</v>
      </c>
      <c r="V268" s="94">
        <v>1</v>
      </c>
      <c r="W268" s="95">
        <v>1</v>
      </c>
      <c r="X268" s="99">
        <f>VLOOKUP($T268,dbsad1!$A$2:$AE$677,22,FALSE)</f>
        <v>14013.46</v>
      </c>
      <c r="Y268" s="99">
        <f>VLOOKUP($T268,dcsad1!$A$2:$AE$677,22,FALSE)</f>
        <v>14013.46</v>
      </c>
      <c r="Z268" s="100">
        <f t="shared" si="57"/>
        <v>0</v>
      </c>
      <c r="AA268" s="98" t="str">
        <f t="shared" si="58"/>
        <v>NO CHANGE IN SEL. FA/PUPIL</v>
      </c>
      <c r="AB268" s="88"/>
      <c r="AC268" s="93" t="s">
        <v>529</v>
      </c>
      <c r="AD268" s="94" t="s">
        <v>530</v>
      </c>
      <c r="AE268" s="94">
        <v>1</v>
      </c>
      <c r="AF268" s="95">
        <v>1</v>
      </c>
      <c r="AG268" s="165">
        <f>VLOOKUP($AC268,dbsad1!$A$2:$AE$677,24,FALSE)</f>
        <v>11455288</v>
      </c>
      <c r="AH268" s="165">
        <f>VLOOKUP($AC268,dcsad1!$A$2:$AE$677,24,FALSE)</f>
        <v>11455288</v>
      </c>
      <c r="AI268" s="166">
        <f t="shared" si="59"/>
        <v>0</v>
      </c>
      <c r="AJ268" s="98" t="str">
        <f t="shared" si="53"/>
        <v>NO CHANGE IN FAB</v>
      </c>
      <c r="AK268" s="88"/>
      <c r="AL268" s="93" t="s">
        <v>529</v>
      </c>
      <c r="AM268" s="94" t="s">
        <v>530</v>
      </c>
      <c r="AN268" s="94">
        <v>1</v>
      </c>
      <c r="AO268" s="95">
        <v>1</v>
      </c>
      <c r="AP268" s="175">
        <f>VLOOKUP($AL268,dbsaa1!$A$2:$AE$677,5,FALSE)</f>
        <v>11684393</v>
      </c>
      <c r="AQ268" s="176">
        <f>VLOOKUP($AL268,dbsad1!$A$2:$AE$677,23,FALSE)</f>
        <v>11631172</v>
      </c>
      <c r="AR268" s="101" t="str">
        <f t="shared" si="60"/>
        <v>HOLD HARMLESS</v>
      </c>
      <c r="AS268" s="175">
        <f>VLOOKUP($AL268,dcsaa1!$A$2:$AE$677,5,FALSE)</f>
        <v>11684393</v>
      </c>
      <c r="AT268" s="176">
        <f>VLOOKUP($AL268,dcsad1!$A$2:$AE$677,23,FALSE)</f>
        <v>11631172</v>
      </c>
      <c r="AU268" s="101" t="str">
        <f t="shared" si="61"/>
        <v>HOLD HARMLESS</v>
      </c>
      <c r="AV268" s="102" t="b">
        <f t="shared" si="62"/>
        <v>1</v>
      </c>
      <c r="AW268" s="176">
        <f t="shared" si="63"/>
        <v>0</v>
      </c>
      <c r="AX268" s="184">
        <f t="shared" si="64"/>
        <v>0</v>
      </c>
      <c r="AY268" s="29"/>
    </row>
    <row r="269" spans="1:51" x14ac:dyDescent="0.25">
      <c r="A269" s="29"/>
      <c r="B269" s="93" t="s">
        <v>531</v>
      </c>
      <c r="C269" s="94" t="s">
        <v>532</v>
      </c>
      <c r="D269" s="94">
        <v>1</v>
      </c>
      <c r="E269" s="95">
        <v>0</v>
      </c>
      <c r="F269" s="165">
        <f>VLOOKUP($B269,dbsaa1!$A$2:$AA$675,5,FALSE)</f>
        <v>22953036</v>
      </c>
      <c r="G269" s="165">
        <f>VLOOKUP($B269,dcsaa1!$A$2:$AA$675,5,FALSE)</f>
        <v>22953036</v>
      </c>
      <c r="H269" s="166">
        <f t="shared" si="54"/>
        <v>0</v>
      </c>
      <c r="I269" s="98" t="str">
        <f t="shared" si="52"/>
        <v>NO CHANGE IN FA</v>
      </c>
      <c r="J269" s="88"/>
      <c r="K269" s="93" t="s">
        <v>531</v>
      </c>
      <c r="L269" s="94" t="s">
        <v>532</v>
      </c>
      <c r="M269" s="94">
        <v>1</v>
      </c>
      <c r="N269" s="95">
        <v>0</v>
      </c>
      <c r="O269" s="96">
        <f>VLOOKUP($K269,dbsad1!$A$2:$AE$677,13,FALSE)</f>
        <v>3903</v>
      </c>
      <c r="P269" s="96">
        <f>VLOOKUP($K269,dcsad1!$A$2:$AE$677,13,FALSE)</f>
        <v>3903</v>
      </c>
      <c r="Q269" s="97">
        <f t="shared" si="55"/>
        <v>0</v>
      </c>
      <c r="R269" s="98" t="str">
        <f t="shared" si="56"/>
        <v>NO CHANGE IN SEL. TAFPU</v>
      </c>
      <c r="S269" s="88"/>
      <c r="T269" s="93" t="s">
        <v>531</v>
      </c>
      <c r="U269" s="94" t="s">
        <v>532</v>
      </c>
      <c r="V269" s="94">
        <v>1</v>
      </c>
      <c r="W269" s="95">
        <v>0</v>
      </c>
      <c r="X269" s="99">
        <f>VLOOKUP($T269,dbsad1!$A$2:$AE$677,22,FALSE)</f>
        <v>5880.87</v>
      </c>
      <c r="Y269" s="99">
        <f>VLOOKUP($T269,dcsad1!$A$2:$AE$677,22,FALSE)</f>
        <v>5880.87</v>
      </c>
      <c r="Z269" s="100">
        <f t="shared" si="57"/>
        <v>0</v>
      </c>
      <c r="AA269" s="98" t="str">
        <f t="shared" si="58"/>
        <v>NO CHANGE IN SEL. FA/PUPIL</v>
      </c>
      <c r="AB269" s="88"/>
      <c r="AC269" s="93" t="s">
        <v>531</v>
      </c>
      <c r="AD269" s="94" t="s">
        <v>532</v>
      </c>
      <c r="AE269" s="94">
        <v>1</v>
      </c>
      <c r="AF269" s="95">
        <v>0</v>
      </c>
      <c r="AG269" s="165">
        <f>VLOOKUP($AC269,dbsad1!$A$2:$AE$677,24,FALSE)</f>
        <v>22155144</v>
      </c>
      <c r="AH269" s="165">
        <f>VLOOKUP($AC269,dcsad1!$A$2:$AE$677,24,FALSE)</f>
        <v>22155144</v>
      </c>
      <c r="AI269" s="166">
        <f t="shared" si="59"/>
        <v>0</v>
      </c>
      <c r="AJ269" s="98" t="str">
        <f t="shared" si="53"/>
        <v>NO CHANGE IN FAB</v>
      </c>
      <c r="AK269" s="88"/>
      <c r="AL269" s="93" t="s">
        <v>531</v>
      </c>
      <c r="AM269" s="94" t="s">
        <v>532</v>
      </c>
      <c r="AN269" s="94">
        <v>1</v>
      </c>
      <c r="AO269" s="95">
        <v>0</v>
      </c>
      <c r="AP269" s="175">
        <f>VLOOKUP($AL269,dbsaa1!$A$2:$AE$677,5,FALSE)</f>
        <v>22953036</v>
      </c>
      <c r="AQ269" s="176">
        <f>VLOOKUP($AL269,dbsad1!$A$2:$AE$677,23,FALSE)</f>
        <v>22953036</v>
      </c>
      <c r="AR269" s="101" t="str">
        <f t="shared" si="60"/>
        <v>ON FORMULA</v>
      </c>
      <c r="AS269" s="175">
        <f>VLOOKUP($AL269,dcsaa1!$A$2:$AE$677,5,FALSE)</f>
        <v>22953036</v>
      </c>
      <c r="AT269" s="176">
        <f>VLOOKUP($AL269,dcsad1!$A$2:$AE$677,23,FALSE)</f>
        <v>22953036</v>
      </c>
      <c r="AU269" s="101" t="str">
        <f t="shared" si="61"/>
        <v>ON FORMULA</v>
      </c>
      <c r="AV269" s="102" t="b">
        <f t="shared" si="62"/>
        <v>1</v>
      </c>
      <c r="AW269" s="176">
        <f t="shared" si="63"/>
        <v>0</v>
      </c>
      <c r="AX269" s="184">
        <f t="shared" si="64"/>
        <v>0</v>
      </c>
      <c r="AY269" s="29"/>
    </row>
    <row r="270" spans="1:51" ht="25" x14ac:dyDescent="0.25">
      <c r="A270" s="29"/>
      <c r="B270" s="93" t="s">
        <v>533</v>
      </c>
      <c r="C270" s="94" t="s">
        <v>534</v>
      </c>
      <c r="D270" s="94">
        <v>1</v>
      </c>
      <c r="E270" s="95">
        <v>1</v>
      </c>
      <c r="F270" s="165">
        <f>VLOOKUP($B270,dbsaa1!$A$2:$AA$675,5,FALSE)</f>
        <v>195604574</v>
      </c>
      <c r="G270" s="165">
        <f>VLOOKUP($B270,dcsaa1!$A$2:$AA$675,5,FALSE)</f>
        <v>195604574</v>
      </c>
      <c r="H270" s="166">
        <f t="shared" si="54"/>
        <v>0</v>
      </c>
      <c r="I270" s="98" t="str">
        <f t="shared" si="52"/>
        <v>NO CHANGE IN FA</v>
      </c>
      <c r="J270" s="88"/>
      <c r="K270" s="93" t="s">
        <v>533</v>
      </c>
      <c r="L270" s="94" t="s">
        <v>534</v>
      </c>
      <c r="M270" s="94">
        <v>1</v>
      </c>
      <c r="N270" s="95">
        <v>1</v>
      </c>
      <c r="O270" s="96">
        <f>VLOOKUP($K270,dbsad1!$A$2:$AE$677,13,FALSE)</f>
        <v>9910</v>
      </c>
      <c r="P270" s="96">
        <f>VLOOKUP($K270,dcsad1!$A$2:$AE$677,13,FALSE)</f>
        <v>9945</v>
      </c>
      <c r="Q270" s="97">
        <f t="shared" si="55"/>
        <v>35</v>
      </c>
      <c r="R270" s="98" t="str">
        <f t="shared" si="56"/>
        <v>SEL. TAFPU INCREASE</v>
      </c>
      <c r="S270" s="88"/>
      <c r="T270" s="93" t="s">
        <v>533</v>
      </c>
      <c r="U270" s="94" t="s">
        <v>534</v>
      </c>
      <c r="V270" s="94">
        <v>1</v>
      </c>
      <c r="W270" s="95">
        <v>1</v>
      </c>
      <c r="X270" s="99">
        <f>VLOOKUP($T270,dbsad1!$A$2:$AE$677,22,FALSE)</f>
        <v>19449.75</v>
      </c>
      <c r="Y270" s="99">
        <f>VLOOKUP($T270,dcsad1!$A$2:$AE$677,22,FALSE)</f>
        <v>19438.79</v>
      </c>
      <c r="Z270" s="100">
        <f t="shared" si="57"/>
        <v>-10.959999999999127</v>
      </c>
      <c r="AA270" s="98" t="str">
        <f t="shared" si="58"/>
        <v>SEL. FA/PUPIL DECREASE</v>
      </c>
      <c r="AB270" s="88"/>
      <c r="AC270" s="93" t="s">
        <v>533</v>
      </c>
      <c r="AD270" s="94" t="s">
        <v>534</v>
      </c>
      <c r="AE270" s="94">
        <v>1</v>
      </c>
      <c r="AF270" s="95">
        <v>1</v>
      </c>
      <c r="AG270" s="165">
        <f>VLOOKUP($AC270,dbsad1!$A$2:$AE$677,24,FALSE)</f>
        <v>191769191</v>
      </c>
      <c r="AH270" s="165">
        <f>VLOOKUP($AC270,dcsad1!$A$2:$AE$677,24,FALSE)</f>
        <v>191769191</v>
      </c>
      <c r="AI270" s="166">
        <f t="shared" si="59"/>
        <v>0</v>
      </c>
      <c r="AJ270" s="98" t="str">
        <f t="shared" si="53"/>
        <v>NO CHANGE IN FAB</v>
      </c>
      <c r="AK270" s="88"/>
      <c r="AL270" s="93" t="s">
        <v>533</v>
      </c>
      <c r="AM270" s="94" t="s">
        <v>534</v>
      </c>
      <c r="AN270" s="94">
        <v>1</v>
      </c>
      <c r="AO270" s="95">
        <v>1</v>
      </c>
      <c r="AP270" s="175">
        <f>VLOOKUP($AL270,dbsaa1!$A$2:$AE$677,5,FALSE)</f>
        <v>195604574</v>
      </c>
      <c r="AQ270" s="176">
        <f>VLOOKUP($AL270,dbsad1!$A$2:$AE$677,23,FALSE)</f>
        <v>192747023</v>
      </c>
      <c r="AR270" s="101" t="str">
        <f t="shared" si="60"/>
        <v>HOLD HARMLESS</v>
      </c>
      <c r="AS270" s="175">
        <f>VLOOKUP($AL270,dcsaa1!$A$2:$AE$677,5,FALSE)</f>
        <v>195604574</v>
      </c>
      <c r="AT270" s="176">
        <f>VLOOKUP($AL270,dcsad1!$A$2:$AE$677,23,FALSE)</f>
        <v>193318767</v>
      </c>
      <c r="AU270" s="101" t="str">
        <f t="shared" si="61"/>
        <v>HOLD HARMLESS</v>
      </c>
      <c r="AV270" s="102" t="b">
        <f t="shared" si="62"/>
        <v>1</v>
      </c>
      <c r="AW270" s="176">
        <f t="shared" si="63"/>
        <v>0</v>
      </c>
      <c r="AX270" s="184">
        <f t="shared" si="64"/>
        <v>0</v>
      </c>
      <c r="AY270" s="29"/>
    </row>
    <row r="271" spans="1:51" x14ac:dyDescent="0.25">
      <c r="A271" s="29"/>
      <c r="B271" s="93" t="s">
        <v>535</v>
      </c>
      <c r="C271" s="94" t="s">
        <v>536</v>
      </c>
      <c r="D271" s="94">
        <v>1</v>
      </c>
      <c r="E271" s="95">
        <v>0</v>
      </c>
      <c r="F271" s="165">
        <f>VLOOKUP($B271,dbsaa1!$A$2:$AA$675,5,FALSE)</f>
        <v>92764011</v>
      </c>
      <c r="G271" s="165">
        <f>VLOOKUP($B271,dcsaa1!$A$2:$AA$675,5,FALSE)</f>
        <v>92412810</v>
      </c>
      <c r="H271" s="166">
        <f t="shared" si="54"/>
        <v>-351201</v>
      </c>
      <c r="I271" s="98" t="str">
        <f t="shared" si="52"/>
        <v>FA DECREASE</v>
      </c>
      <c r="J271" s="88"/>
      <c r="K271" s="93" t="s">
        <v>535</v>
      </c>
      <c r="L271" s="94" t="s">
        <v>536</v>
      </c>
      <c r="M271" s="94">
        <v>1</v>
      </c>
      <c r="N271" s="95">
        <v>0</v>
      </c>
      <c r="O271" s="96">
        <f>VLOOKUP($K271,dbsad1!$A$2:$AE$677,13,FALSE)</f>
        <v>8106</v>
      </c>
      <c r="P271" s="96">
        <f>VLOOKUP($K271,dcsad1!$A$2:$AE$677,13,FALSE)</f>
        <v>8067</v>
      </c>
      <c r="Q271" s="97">
        <f t="shared" si="55"/>
        <v>-39</v>
      </c>
      <c r="R271" s="98" t="str">
        <f t="shared" si="56"/>
        <v>SEL. TAFPU DECREASE</v>
      </c>
      <c r="S271" s="88"/>
      <c r="T271" s="93" t="s">
        <v>535</v>
      </c>
      <c r="U271" s="94" t="s">
        <v>536</v>
      </c>
      <c r="V271" s="94">
        <v>1</v>
      </c>
      <c r="W271" s="95">
        <v>0</v>
      </c>
      <c r="X271" s="99">
        <f>VLOOKUP($T271,dbsad1!$A$2:$AE$677,22,FALSE)</f>
        <v>11443.87</v>
      </c>
      <c r="Y271" s="99">
        <f>VLOOKUP($T271,dcsad1!$A$2:$AE$677,22,FALSE)</f>
        <v>11455.66</v>
      </c>
      <c r="Z271" s="100">
        <f t="shared" si="57"/>
        <v>11.789999999999054</v>
      </c>
      <c r="AA271" s="98" t="str">
        <f t="shared" si="58"/>
        <v>SEL. FA/PUPIL INCREASE</v>
      </c>
      <c r="AB271" s="88"/>
      <c r="AC271" s="93" t="s">
        <v>535</v>
      </c>
      <c r="AD271" s="94" t="s">
        <v>536</v>
      </c>
      <c r="AE271" s="94">
        <v>1</v>
      </c>
      <c r="AF271" s="95">
        <v>0</v>
      </c>
      <c r="AG271" s="165">
        <f>VLOOKUP($AC271,dbsad1!$A$2:$AE$677,24,FALSE)</f>
        <v>81738313</v>
      </c>
      <c r="AH271" s="165">
        <f>VLOOKUP($AC271,dcsad1!$A$2:$AE$677,24,FALSE)</f>
        <v>81738313</v>
      </c>
      <c r="AI271" s="166">
        <f t="shared" si="59"/>
        <v>0</v>
      </c>
      <c r="AJ271" s="98" t="str">
        <f t="shared" si="53"/>
        <v>NO CHANGE IN FAB</v>
      </c>
      <c r="AK271" s="88"/>
      <c r="AL271" s="93" t="s">
        <v>535</v>
      </c>
      <c r="AM271" s="94" t="s">
        <v>536</v>
      </c>
      <c r="AN271" s="94">
        <v>1</v>
      </c>
      <c r="AO271" s="95">
        <v>0</v>
      </c>
      <c r="AP271" s="175">
        <f>VLOOKUP($AL271,dbsaa1!$A$2:$AE$677,5,FALSE)</f>
        <v>92764011</v>
      </c>
      <c r="AQ271" s="176">
        <f>VLOOKUP($AL271,dbsad1!$A$2:$AE$677,23,FALSE)</f>
        <v>92764011</v>
      </c>
      <c r="AR271" s="101" t="str">
        <f t="shared" si="60"/>
        <v>ON FORMULA</v>
      </c>
      <c r="AS271" s="175">
        <f>VLOOKUP($AL271,dcsaa1!$A$2:$AE$677,5,FALSE)</f>
        <v>92412810</v>
      </c>
      <c r="AT271" s="176">
        <f>VLOOKUP($AL271,dcsad1!$A$2:$AE$677,23,FALSE)</f>
        <v>92412810</v>
      </c>
      <c r="AU271" s="101" t="str">
        <f t="shared" si="61"/>
        <v>ON FORMULA</v>
      </c>
      <c r="AV271" s="102" t="b">
        <f t="shared" si="62"/>
        <v>1</v>
      </c>
      <c r="AW271" s="176">
        <f t="shared" si="63"/>
        <v>-351201</v>
      </c>
      <c r="AX271" s="184">
        <f t="shared" si="64"/>
        <v>0</v>
      </c>
      <c r="AY271" s="29"/>
    </row>
    <row r="272" spans="1:51" x14ac:dyDescent="0.25">
      <c r="A272" s="29"/>
      <c r="B272" s="93" t="s">
        <v>537</v>
      </c>
      <c r="C272" s="94" t="s">
        <v>538</v>
      </c>
      <c r="D272" s="94">
        <v>1</v>
      </c>
      <c r="E272" s="95">
        <v>0</v>
      </c>
      <c r="F272" s="165">
        <f>VLOOKUP($B272,dbsaa1!$A$2:$AA$675,5,FALSE)</f>
        <v>67554105</v>
      </c>
      <c r="G272" s="165">
        <f>VLOOKUP($B272,dcsaa1!$A$2:$AA$675,5,FALSE)</f>
        <v>67496360</v>
      </c>
      <c r="H272" s="166">
        <f t="shared" si="54"/>
        <v>-57745</v>
      </c>
      <c r="I272" s="98" t="str">
        <f t="shared" si="52"/>
        <v>FA DECREASE</v>
      </c>
      <c r="J272" s="88"/>
      <c r="K272" s="93" t="s">
        <v>537</v>
      </c>
      <c r="L272" s="94" t="s">
        <v>538</v>
      </c>
      <c r="M272" s="94">
        <v>1</v>
      </c>
      <c r="N272" s="95">
        <v>0</v>
      </c>
      <c r="O272" s="96">
        <f>VLOOKUP($K272,dbsad1!$A$2:$AE$677,13,FALSE)</f>
        <v>9359</v>
      </c>
      <c r="P272" s="96">
        <f>VLOOKUP($K272,dcsad1!$A$2:$AE$677,13,FALSE)</f>
        <v>9351</v>
      </c>
      <c r="Q272" s="97">
        <f t="shared" si="55"/>
        <v>-8</v>
      </c>
      <c r="R272" s="98" t="str">
        <f t="shared" si="56"/>
        <v>SEL. TAFPU DECREASE</v>
      </c>
      <c r="S272" s="88"/>
      <c r="T272" s="93" t="s">
        <v>537</v>
      </c>
      <c r="U272" s="94" t="s">
        <v>538</v>
      </c>
      <c r="V272" s="94">
        <v>1</v>
      </c>
      <c r="W272" s="95">
        <v>0</v>
      </c>
      <c r="X272" s="99">
        <f>VLOOKUP($T272,dbsad1!$A$2:$AE$677,22,FALSE)</f>
        <v>7218.09</v>
      </c>
      <c r="Y272" s="99">
        <f>VLOOKUP($T272,dcsad1!$A$2:$AE$677,22,FALSE)</f>
        <v>7218.09</v>
      </c>
      <c r="Z272" s="100">
        <f t="shared" si="57"/>
        <v>0</v>
      </c>
      <c r="AA272" s="98" t="str">
        <f t="shared" si="58"/>
        <v>NO CHANGE IN SEL. FA/PUPIL</v>
      </c>
      <c r="AB272" s="88"/>
      <c r="AC272" s="93" t="s">
        <v>537</v>
      </c>
      <c r="AD272" s="94" t="s">
        <v>538</v>
      </c>
      <c r="AE272" s="94">
        <v>1</v>
      </c>
      <c r="AF272" s="95">
        <v>0</v>
      </c>
      <c r="AG272" s="165">
        <f>VLOOKUP($AC272,dbsad1!$A$2:$AE$677,24,FALSE)</f>
        <v>58175015</v>
      </c>
      <c r="AH272" s="165">
        <f>VLOOKUP($AC272,dcsad1!$A$2:$AE$677,24,FALSE)</f>
        <v>58175015</v>
      </c>
      <c r="AI272" s="166">
        <f t="shared" si="59"/>
        <v>0</v>
      </c>
      <c r="AJ272" s="98" t="str">
        <f t="shared" si="53"/>
        <v>NO CHANGE IN FAB</v>
      </c>
      <c r="AK272" s="88"/>
      <c r="AL272" s="93" t="s">
        <v>537</v>
      </c>
      <c r="AM272" s="94" t="s">
        <v>538</v>
      </c>
      <c r="AN272" s="94">
        <v>1</v>
      </c>
      <c r="AO272" s="95">
        <v>0</v>
      </c>
      <c r="AP272" s="175">
        <f>VLOOKUP($AL272,dbsaa1!$A$2:$AE$677,5,FALSE)</f>
        <v>67554105</v>
      </c>
      <c r="AQ272" s="176">
        <f>VLOOKUP($AL272,dbsad1!$A$2:$AE$677,23,FALSE)</f>
        <v>67554105</v>
      </c>
      <c r="AR272" s="101" t="str">
        <f t="shared" si="60"/>
        <v>ON FORMULA</v>
      </c>
      <c r="AS272" s="175">
        <f>VLOOKUP($AL272,dcsaa1!$A$2:$AE$677,5,FALSE)</f>
        <v>67496360</v>
      </c>
      <c r="AT272" s="176">
        <f>VLOOKUP($AL272,dcsad1!$A$2:$AE$677,23,FALSE)</f>
        <v>67496360</v>
      </c>
      <c r="AU272" s="101" t="str">
        <f t="shared" si="61"/>
        <v>ON FORMULA</v>
      </c>
      <c r="AV272" s="102" t="b">
        <f t="shared" si="62"/>
        <v>1</v>
      </c>
      <c r="AW272" s="176">
        <f t="shared" si="63"/>
        <v>-57745</v>
      </c>
      <c r="AX272" s="184">
        <f t="shared" si="64"/>
        <v>0</v>
      </c>
      <c r="AY272" s="29"/>
    </row>
    <row r="273" spans="1:51" x14ac:dyDescent="0.25">
      <c r="A273" s="29"/>
      <c r="B273" s="93" t="s">
        <v>539</v>
      </c>
      <c r="C273" s="94" t="s">
        <v>540</v>
      </c>
      <c r="D273" s="94">
        <v>1</v>
      </c>
      <c r="E273" s="95">
        <v>0</v>
      </c>
      <c r="F273" s="165">
        <f>VLOOKUP($B273,dbsaa1!$A$2:$AA$675,5,FALSE)</f>
        <v>16084174</v>
      </c>
      <c r="G273" s="165">
        <f>VLOOKUP($B273,dcsaa1!$A$2:$AA$675,5,FALSE)</f>
        <v>16084174</v>
      </c>
      <c r="H273" s="166">
        <f t="shared" si="54"/>
        <v>0</v>
      </c>
      <c r="I273" s="98" t="str">
        <f t="shared" si="52"/>
        <v>NO CHANGE IN FA</v>
      </c>
      <c r="J273" s="88"/>
      <c r="K273" s="93" t="s">
        <v>539</v>
      </c>
      <c r="L273" s="94" t="s">
        <v>540</v>
      </c>
      <c r="M273" s="94">
        <v>1</v>
      </c>
      <c r="N273" s="95">
        <v>0</v>
      </c>
      <c r="O273" s="96">
        <f>VLOOKUP($K273,dbsad1!$A$2:$AE$677,13,FALSE)</f>
        <v>2467</v>
      </c>
      <c r="P273" s="96">
        <f>VLOOKUP($K273,dcsad1!$A$2:$AE$677,13,FALSE)</f>
        <v>2467</v>
      </c>
      <c r="Q273" s="97">
        <f t="shared" si="55"/>
        <v>0</v>
      </c>
      <c r="R273" s="98" t="str">
        <f t="shared" si="56"/>
        <v>NO CHANGE IN SEL. TAFPU</v>
      </c>
      <c r="S273" s="88"/>
      <c r="T273" s="93" t="s">
        <v>539</v>
      </c>
      <c r="U273" s="94" t="s">
        <v>540</v>
      </c>
      <c r="V273" s="94">
        <v>1</v>
      </c>
      <c r="W273" s="95">
        <v>0</v>
      </c>
      <c r="X273" s="99">
        <f>VLOOKUP($T273,dbsad1!$A$2:$AE$677,22,FALSE)</f>
        <v>6519.73</v>
      </c>
      <c r="Y273" s="99">
        <f>VLOOKUP($T273,dcsad1!$A$2:$AE$677,22,FALSE)</f>
        <v>6519.73</v>
      </c>
      <c r="Z273" s="100">
        <f t="shared" si="57"/>
        <v>0</v>
      </c>
      <c r="AA273" s="98" t="str">
        <f t="shared" si="58"/>
        <v>NO CHANGE IN SEL. FA/PUPIL</v>
      </c>
      <c r="AB273" s="88"/>
      <c r="AC273" s="93" t="s">
        <v>539</v>
      </c>
      <c r="AD273" s="94" t="s">
        <v>540</v>
      </c>
      <c r="AE273" s="94">
        <v>1</v>
      </c>
      <c r="AF273" s="95">
        <v>0</v>
      </c>
      <c r="AG273" s="165">
        <f>VLOOKUP($AC273,dbsad1!$A$2:$AE$677,24,FALSE)</f>
        <v>14598436</v>
      </c>
      <c r="AH273" s="165">
        <f>VLOOKUP($AC273,dcsad1!$A$2:$AE$677,24,FALSE)</f>
        <v>14598436</v>
      </c>
      <c r="AI273" s="166">
        <f t="shared" si="59"/>
        <v>0</v>
      </c>
      <c r="AJ273" s="98" t="str">
        <f t="shared" si="53"/>
        <v>NO CHANGE IN FAB</v>
      </c>
      <c r="AK273" s="88"/>
      <c r="AL273" s="93" t="s">
        <v>539</v>
      </c>
      <c r="AM273" s="94" t="s">
        <v>540</v>
      </c>
      <c r="AN273" s="94">
        <v>1</v>
      </c>
      <c r="AO273" s="95">
        <v>0</v>
      </c>
      <c r="AP273" s="175">
        <f>VLOOKUP($AL273,dbsaa1!$A$2:$AE$677,5,FALSE)</f>
        <v>16084174</v>
      </c>
      <c r="AQ273" s="176">
        <f>VLOOKUP($AL273,dbsad1!$A$2:$AE$677,23,FALSE)</f>
        <v>16084174</v>
      </c>
      <c r="AR273" s="101" t="str">
        <f t="shared" si="60"/>
        <v>ON FORMULA</v>
      </c>
      <c r="AS273" s="175">
        <f>VLOOKUP($AL273,dcsaa1!$A$2:$AE$677,5,FALSE)</f>
        <v>16084174</v>
      </c>
      <c r="AT273" s="176">
        <f>VLOOKUP($AL273,dcsad1!$A$2:$AE$677,23,FALSE)</f>
        <v>16084174</v>
      </c>
      <c r="AU273" s="101" t="str">
        <f t="shared" si="61"/>
        <v>ON FORMULA</v>
      </c>
      <c r="AV273" s="102" t="b">
        <f t="shared" si="62"/>
        <v>1</v>
      </c>
      <c r="AW273" s="176">
        <f t="shared" si="63"/>
        <v>0</v>
      </c>
      <c r="AX273" s="184">
        <f t="shared" si="64"/>
        <v>0</v>
      </c>
      <c r="AY273" s="29"/>
    </row>
    <row r="274" spans="1:51" x14ac:dyDescent="0.25">
      <c r="A274" s="29"/>
      <c r="B274" s="93" t="s">
        <v>541</v>
      </c>
      <c r="C274" s="94" t="s">
        <v>542</v>
      </c>
      <c r="D274" s="94">
        <v>1</v>
      </c>
      <c r="E274" s="95">
        <v>0</v>
      </c>
      <c r="F274" s="165">
        <f>VLOOKUP($B274,dbsaa1!$A$2:$AA$675,5,FALSE)</f>
        <v>65786384</v>
      </c>
      <c r="G274" s="165">
        <f>VLOOKUP($B274,dcsaa1!$A$2:$AA$675,5,FALSE)</f>
        <v>65786384</v>
      </c>
      <c r="H274" s="166">
        <f t="shared" si="54"/>
        <v>0</v>
      </c>
      <c r="I274" s="98" t="str">
        <f t="shared" si="52"/>
        <v>NO CHANGE IN FA</v>
      </c>
      <c r="J274" s="88"/>
      <c r="K274" s="93" t="s">
        <v>541</v>
      </c>
      <c r="L274" s="94" t="s">
        <v>542</v>
      </c>
      <c r="M274" s="94">
        <v>1</v>
      </c>
      <c r="N274" s="95">
        <v>0</v>
      </c>
      <c r="O274" s="96">
        <f>VLOOKUP($K274,dbsad1!$A$2:$AE$677,13,FALSE)</f>
        <v>8410</v>
      </c>
      <c r="P274" s="96">
        <f>VLOOKUP($K274,dcsad1!$A$2:$AE$677,13,FALSE)</f>
        <v>8410</v>
      </c>
      <c r="Q274" s="97">
        <f t="shared" si="55"/>
        <v>0</v>
      </c>
      <c r="R274" s="98" t="str">
        <f t="shared" si="56"/>
        <v>NO CHANGE IN SEL. TAFPU</v>
      </c>
      <c r="S274" s="88"/>
      <c r="T274" s="93" t="s">
        <v>541</v>
      </c>
      <c r="U274" s="94" t="s">
        <v>542</v>
      </c>
      <c r="V274" s="94">
        <v>1</v>
      </c>
      <c r="W274" s="95">
        <v>0</v>
      </c>
      <c r="X274" s="99">
        <f>VLOOKUP($T274,dbsad1!$A$2:$AE$677,22,FALSE)</f>
        <v>7822.4</v>
      </c>
      <c r="Y274" s="99">
        <f>VLOOKUP($T274,dcsad1!$A$2:$AE$677,22,FALSE)</f>
        <v>7822.4</v>
      </c>
      <c r="Z274" s="100">
        <f t="shared" si="57"/>
        <v>0</v>
      </c>
      <c r="AA274" s="98" t="str">
        <f t="shared" si="58"/>
        <v>NO CHANGE IN SEL. FA/PUPIL</v>
      </c>
      <c r="AB274" s="88"/>
      <c r="AC274" s="93" t="s">
        <v>541</v>
      </c>
      <c r="AD274" s="94" t="s">
        <v>542</v>
      </c>
      <c r="AE274" s="94">
        <v>1</v>
      </c>
      <c r="AF274" s="95">
        <v>0</v>
      </c>
      <c r="AG274" s="165">
        <f>VLOOKUP($AC274,dbsad1!$A$2:$AE$677,24,FALSE)</f>
        <v>59516124</v>
      </c>
      <c r="AH274" s="165">
        <f>VLOOKUP($AC274,dcsad1!$A$2:$AE$677,24,FALSE)</f>
        <v>59823960</v>
      </c>
      <c r="AI274" s="166">
        <f t="shared" si="59"/>
        <v>307836</v>
      </c>
      <c r="AJ274" s="98" t="str">
        <f t="shared" si="53"/>
        <v>FAB INCREASE</v>
      </c>
      <c r="AK274" s="88"/>
      <c r="AL274" s="93" t="s">
        <v>541</v>
      </c>
      <c r="AM274" s="94" t="s">
        <v>542</v>
      </c>
      <c r="AN274" s="94">
        <v>1</v>
      </c>
      <c r="AO274" s="95">
        <v>0</v>
      </c>
      <c r="AP274" s="175">
        <f>VLOOKUP($AL274,dbsaa1!$A$2:$AE$677,5,FALSE)</f>
        <v>65786384</v>
      </c>
      <c r="AQ274" s="176">
        <f>VLOOKUP($AL274,dbsad1!$A$2:$AE$677,23,FALSE)</f>
        <v>65786384</v>
      </c>
      <c r="AR274" s="101" t="str">
        <f t="shared" si="60"/>
        <v>ON FORMULA</v>
      </c>
      <c r="AS274" s="175">
        <f>VLOOKUP($AL274,dcsaa1!$A$2:$AE$677,5,FALSE)</f>
        <v>65786384</v>
      </c>
      <c r="AT274" s="176">
        <f>VLOOKUP($AL274,dcsad1!$A$2:$AE$677,23,FALSE)</f>
        <v>65786384</v>
      </c>
      <c r="AU274" s="101" t="str">
        <f t="shared" si="61"/>
        <v>ON FORMULA</v>
      </c>
      <c r="AV274" s="102" t="b">
        <f t="shared" si="62"/>
        <v>1</v>
      </c>
      <c r="AW274" s="176">
        <f t="shared" si="63"/>
        <v>0</v>
      </c>
      <c r="AX274" s="184">
        <f t="shared" si="64"/>
        <v>0</v>
      </c>
      <c r="AY274" s="29"/>
    </row>
    <row r="275" spans="1:51" ht="25" x14ac:dyDescent="0.25">
      <c r="A275" s="29"/>
      <c r="B275" s="93" t="s">
        <v>543</v>
      </c>
      <c r="C275" s="94" t="s">
        <v>544</v>
      </c>
      <c r="D275" s="94">
        <v>1</v>
      </c>
      <c r="E275" s="95">
        <v>0</v>
      </c>
      <c r="F275" s="165">
        <f>VLOOKUP($B275,dbsaa1!$A$2:$AA$675,5,FALSE)</f>
        <v>12573378</v>
      </c>
      <c r="G275" s="165">
        <f>VLOOKUP($B275,dcsaa1!$A$2:$AA$675,5,FALSE)</f>
        <v>12573378</v>
      </c>
      <c r="H275" s="166">
        <f t="shared" si="54"/>
        <v>0</v>
      </c>
      <c r="I275" s="98" t="str">
        <f t="shared" si="52"/>
        <v>NO CHANGE IN FA</v>
      </c>
      <c r="J275" s="88"/>
      <c r="K275" s="93" t="s">
        <v>543</v>
      </c>
      <c r="L275" s="94" t="s">
        <v>544</v>
      </c>
      <c r="M275" s="94">
        <v>1</v>
      </c>
      <c r="N275" s="95">
        <v>0</v>
      </c>
      <c r="O275" s="96">
        <f>VLOOKUP($K275,dbsad1!$A$2:$AE$677,13,FALSE)</f>
        <v>2609</v>
      </c>
      <c r="P275" s="96">
        <f>VLOOKUP($K275,dcsad1!$A$2:$AE$677,13,FALSE)</f>
        <v>2610</v>
      </c>
      <c r="Q275" s="97">
        <f t="shared" si="55"/>
        <v>1</v>
      </c>
      <c r="R275" s="98" t="str">
        <f t="shared" si="56"/>
        <v>SEL. TAFPU INCREASE</v>
      </c>
      <c r="S275" s="88"/>
      <c r="T275" s="93" t="s">
        <v>543</v>
      </c>
      <c r="U275" s="94" t="s">
        <v>544</v>
      </c>
      <c r="V275" s="94">
        <v>1</v>
      </c>
      <c r="W275" s="95">
        <v>0</v>
      </c>
      <c r="X275" s="99">
        <f>VLOOKUP($T275,dbsad1!$A$2:$AE$677,22,FALSE)</f>
        <v>4736.74</v>
      </c>
      <c r="Y275" s="99">
        <f>VLOOKUP($T275,dcsad1!$A$2:$AE$677,22,FALSE)</f>
        <v>4736.74</v>
      </c>
      <c r="Z275" s="100">
        <f t="shared" si="57"/>
        <v>0</v>
      </c>
      <c r="AA275" s="98" t="str">
        <f t="shared" si="58"/>
        <v>NO CHANGE IN SEL. FA/PUPIL</v>
      </c>
      <c r="AB275" s="88"/>
      <c r="AC275" s="93" t="s">
        <v>543</v>
      </c>
      <c r="AD275" s="94" t="s">
        <v>544</v>
      </c>
      <c r="AE275" s="94">
        <v>1</v>
      </c>
      <c r="AF275" s="95">
        <v>0</v>
      </c>
      <c r="AG275" s="165">
        <f>VLOOKUP($AC275,dbsad1!$A$2:$AE$677,24,FALSE)</f>
        <v>12326842</v>
      </c>
      <c r="AH275" s="165">
        <f>VLOOKUP($AC275,dcsad1!$A$2:$AE$677,24,FALSE)</f>
        <v>12326842</v>
      </c>
      <c r="AI275" s="166">
        <f t="shared" si="59"/>
        <v>0</v>
      </c>
      <c r="AJ275" s="98" t="str">
        <f t="shared" si="53"/>
        <v>NO CHANGE IN FAB</v>
      </c>
      <c r="AK275" s="88"/>
      <c r="AL275" s="93" t="s">
        <v>543</v>
      </c>
      <c r="AM275" s="94" t="s">
        <v>544</v>
      </c>
      <c r="AN275" s="94">
        <v>1</v>
      </c>
      <c r="AO275" s="95">
        <v>0</v>
      </c>
      <c r="AP275" s="175">
        <f>VLOOKUP($AL275,dbsaa1!$A$2:$AE$677,5,FALSE)</f>
        <v>12573378</v>
      </c>
      <c r="AQ275" s="176">
        <f>VLOOKUP($AL275,dbsad1!$A$2:$AE$677,23,FALSE)</f>
        <v>12358155</v>
      </c>
      <c r="AR275" s="101" t="str">
        <f t="shared" si="60"/>
        <v>HOLD HARMLESS</v>
      </c>
      <c r="AS275" s="175">
        <f>VLOOKUP($AL275,dcsaa1!$A$2:$AE$677,5,FALSE)</f>
        <v>12573378</v>
      </c>
      <c r="AT275" s="176">
        <f>VLOOKUP($AL275,dcsad1!$A$2:$AE$677,23,FALSE)</f>
        <v>12362892</v>
      </c>
      <c r="AU275" s="101" t="str">
        <f t="shared" si="61"/>
        <v>HOLD HARMLESS</v>
      </c>
      <c r="AV275" s="102" t="b">
        <f t="shared" si="62"/>
        <v>1</v>
      </c>
      <c r="AW275" s="176">
        <f t="shared" si="63"/>
        <v>0</v>
      </c>
      <c r="AX275" s="184">
        <f t="shared" si="64"/>
        <v>0</v>
      </c>
      <c r="AY275" s="29"/>
    </row>
    <row r="276" spans="1:51" x14ac:dyDescent="0.25">
      <c r="A276" s="29"/>
      <c r="B276" s="93" t="s">
        <v>545</v>
      </c>
      <c r="C276" s="94" t="s">
        <v>546</v>
      </c>
      <c r="D276" s="94">
        <v>1</v>
      </c>
      <c r="E276" s="95">
        <v>0</v>
      </c>
      <c r="F276" s="165">
        <f>VLOOKUP($B276,dbsaa1!$A$2:$AA$675,5,FALSE)</f>
        <v>5822855</v>
      </c>
      <c r="G276" s="165">
        <f>VLOOKUP($B276,dcsaa1!$A$2:$AA$675,5,FALSE)</f>
        <v>5828025</v>
      </c>
      <c r="H276" s="166">
        <f t="shared" si="54"/>
        <v>5170</v>
      </c>
      <c r="I276" s="98" t="str">
        <f t="shared" si="52"/>
        <v>FA INCREASE</v>
      </c>
      <c r="J276" s="88"/>
      <c r="K276" s="93" t="s">
        <v>545</v>
      </c>
      <c r="L276" s="94" t="s">
        <v>546</v>
      </c>
      <c r="M276" s="94">
        <v>1</v>
      </c>
      <c r="N276" s="95">
        <v>0</v>
      </c>
      <c r="O276" s="96">
        <f>VLOOKUP($K276,dbsad1!$A$2:$AE$677,13,FALSE)</f>
        <v>1258</v>
      </c>
      <c r="P276" s="96">
        <f>VLOOKUP($K276,dcsad1!$A$2:$AE$677,13,FALSE)</f>
        <v>1258</v>
      </c>
      <c r="Q276" s="97">
        <f t="shared" si="55"/>
        <v>0</v>
      </c>
      <c r="R276" s="98" t="str">
        <f t="shared" si="56"/>
        <v>NO CHANGE IN SEL. TAFPU</v>
      </c>
      <c r="S276" s="88"/>
      <c r="T276" s="93" t="s">
        <v>545</v>
      </c>
      <c r="U276" s="94" t="s">
        <v>546</v>
      </c>
      <c r="V276" s="94">
        <v>1</v>
      </c>
      <c r="W276" s="95">
        <v>0</v>
      </c>
      <c r="X276" s="99">
        <f>VLOOKUP($T276,dbsad1!$A$2:$AE$677,22,FALSE)</f>
        <v>4628.66</v>
      </c>
      <c r="Y276" s="99">
        <f>VLOOKUP($T276,dcsad1!$A$2:$AE$677,22,FALSE)</f>
        <v>4632.7700000000004</v>
      </c>
      <c r="Z276" s="100">
        <f t="shared" si="57"/>
        <v>4.1100000000005821</v>
      </c>
      <c r="AA276" s="98" t="str">
        <f t="shared" si="58"/>
        <v>SEL. FA/PUPIL INCREASE</v>
      </c>
      <c r="AB276" s="88"/>
      <c r="AC276" s="93" t="s">
        <v>545</v>
      </c>
      <c r="AD276" s="94" t="s">
        <v>546</v>
      </c>
      <c r="AE276" s="94">
        <v>1</v>
      </c>
      <c r="AF276" s="95">
        <v>0</v>
      </c>
      <c r="AG276" s="165">
        <f>VLOOKUP($AC276,dbsad1!$A$2:$AE$677,24,FALSE)</f>
        <v>5231455</v>
      </c>
      <c r="AH276" s="165">
        <f>VLOOKUP($AC276,dcsad1!$A$2:$AE$677,24,FALSE)</f>
        <v>5231455</v>
      </c>
      <c r="AI276" s="166">
        <f t="shared" si="59"/>
        <v>0</v>
      </c>
      <c r="AJ276" s="98" t="str">
        <f t="shared" si="53"/>
        <v>NO CHANGE IN FAB</v>
      </c>
      <c r="AK276" s="88"/>
      <c r="AL276" s="93" t="s">
        <v>545</v>
      </c>
      <c r="AM276" s="94" t="s">
        <v>546</v>
      </c>
      <c r="AN276" s="94">
        <v>1</v>
      </c>
      <c r="AO276" s="95">
        <v>0</v>
      </c>
      <c r="AP276" s="175">
        <f>VLOOKUP($AL276,dbsaa1!$A$2:$AE$677,5,FALSE)</f>
        <v>5822855</v>
      </c>
      <c r="AQ276" s="176">
        <f>VLOOKUP($AL276,dbsad1!$A$2:$AE$677,23,FALSE)</f>
        <v>5822855</v>
      </c>
      <c r="AR276" s="101" t="str">
        <f t="shared" si="60"/>
        <v>ON FORMULA</v>
      </c>
      <c r="AS276" s="175">
        <f>VLOOKUP($AL276,dcsaa1!$A$2:$AE$677,5,FALSE)</f>
        <v>5828025</v>
      </c>
      <c r="AT276" s="176">
        <f>VLOOKUP($AL276,dcsad1!$A$2:$AE$677,23,FALSE)</f>
        <v>5828025</v>
      </c>
      <c r="AU276" s="101" t="str">
        <f t="shared" si="61"/>
        <v>ON FORMULA</v>
      </c>
      <c r="AV276" s="102" t="b">
        <f t="shared" si="62"/>
        <v>1</v>
      </c>
      <c r="AW276" s="176">
        <f t="shared" si="63"/>
        <v>5170</v>
      </c>
      <c r="AX276" s="184">
        <f t="shared" si="64"/>
        <v>0</v>
      </c>
      <c r="AY276" s="29"/>
    </row>
    <row r="277" spans="1:51" x14ac:dyDescent="0.25">
      <c r="A277" s="29"/>
      <c r="B277" s="93" t="s">
        <v>547</v>
      </c>
      <c r="C277" s="94" t="s">
        <v>548</v>
      </c>
      <c r="D277" s="94">
        <v>1</v>
      </c>
      <c r="E277" s="95">
        <v>0</v>
      </c>
      <c r="F277" s="165">
        <f>VLOOKUP($B277,dbsaa1!$A$2:$AA$675,5,FALSE)</f>
        <v>81548424</v>
      </c>
      <c r="G277" s="165">
        <f>VLOOKUP($B277,dcsaa1!$A$2:$AA$675,5,FALSE)</f>
        <v>80571079</v>
      </c>
      <c r="H277" s="166">
        <f t="shared" si="54"/>
        <v>-977345</v>
      </c>
      <c r="I277" s="98" t="str">
        <f t="shared" si="52"/>
        <v>FA DECREASE</v>
      </c>
      <c r="J277" s="88"/>
      <c r="K277" s="93" t="s">
        <v>547</v>
      </c>
      <c r="L277" s="94" t="s">
        <v>548</v>
      </c>
      <c r="M277" s="94">
        <v>1</v>
      </c>
      <c r="N277" s="95">
        <v>0</v>
      </c>
      <c r="O277" s="96">
        <f>VLOOKUP($K277,dbsad1!$A$2:$AE$677,13,FALSE)</f>
        <v>4409</v>
      </c>
      <c r="P277" s="96">
        <f>VLOOKUP($K277,dcsad1!$A$2:$AE$677,13,FALSE)</f>
        <v>4351</v>
      </c>
      <c r="Q277" s="97">
        <f t="shared" si="55"/>
        <v>-58</v>
      </c>
      <c r="R277" s="98" t="str">
        <f t="shared" si="56"/>
        <v>SEL. TAFPU DECREASE</v>
      </c>
      <c r="S277" s="88"/>
      <c r="T277" s="93" t="s">
        <v>547</v>
      </c>
      <c r="U277" s="94" t="s">
        <v>548</v>
      </c>
      <c r="V277" s="94">
        <v>1</v>
      </c>
      <c r="W277" s="95">
        <v>0</v>
      </c>
      <c r="X277" s="99">
        <f>VLOOKUP($T277,dbsad1!$A$2:$AE$677,22,FALSE)</f>
        <v>18495.900000000001</v>
      </c>
      <c r="Y277" s="99">
        <f>VLOOKUP($T277,dcsad1!$A$2:$AE$677,22,FALSE)</f>
        <v>18517.830000000002</v>
      </c>
      <c r="Z277" s="100">
        <f t="shared" si="57"/>
        <v>21.930000000000291</v>
      </c>
      <c r="AA277" s="98" t="str">
        <f t="shared" si="58"/>
        <v>SEL. FA/PUPIL INCREASE</v>
      </c>
      <c r="AB277" s="88"/>
      <c r="AC277" s="93" t="s">
        <v>547</v>
      </c>
      <c r="AD277" s="94" t="s">
        <v>548</v>
      </c>
      <c r="AE277" s="94">
        <v>1</v>
      </c>
      <c r="AF277" s="95">
        <v>0</v>
      </c>
      <c r="AG277" s="165">
        <f>VLOOKUP($AC277,dbsad1!$A$2:$AE$677,24,FALSE)</f>
        <v>74669607</v>
      </c>
      <c r="AH277" s="165">
        <f>VLOOKUP($AC277,dcsad1!$A$2:$AE$677,24,FALSE)</f>
        <v>74669607</v>
      </c>
      <c r="AI277" s="166">
        <f t="shared" si="59"/>
        <v>0</v>
      </c>
      <c r="AJ277" s="98" t="str">
        <f t="shared" si="53"/>
        <v>NO CHANGE IN FAB</v>
      </c>
      <c r="AK277" s="88"/>
      <c r="AL277" s="93" t="s">
        <v>547</v>
      </c>
      <c r="AM277" s="94" t="s">
        <v>548</v>
      </c>
      <c r="AN277" s="94">
        <v>1</v>
      </c>
      <c r="AO277" s="95">
        <v>0</v>
      </c>
      <c r="AP277" s="175">
        <f>VLOOKUP($AL277,dbsaa1!$A$2:$AE$677,5,FALSE)</f>
        <v>81548424</v>
      </c>
      <c r="AQ277" s="176">
        <f>VLOOKUP($AL277,dbsad1!$A$2:$AE$677,23,FALSE)</f>
        <v>81548424</v>
      </c>
      <c r="AR277" s="101" t="str">
        <f t="shared" si="60"/>
        <v>ON FORMULA</v>
      </c>
      <c r="AS277" s="175">
        <f>VLOOKUP($AL277,dcsaa1!$A$2:$AE$677,5,FALSE)</f>
        <v>80571079</v>
      </c>
      <c r="AT277" s="176">
        <f>VLOOKUP($AL277,dcsad1!$A$2:$AE$677,23,FALSE)</f>
        <v>80571079</v>
      </c>
      <c r="AU277" s="101" t="str">
        <f t="shared" si="61"/>
        <v>ON FORMULA</v>
      </c>
      <c r="AV277" s="102" t="b">
        <f t="shared" si="62"/>
        <v>1</v>
      </c>
      <c r="AW277" s="176">
        <f t="shared" si="63"/>
        <v>-977345</v>
      </c>
      <c r="AX277" s="184">
        <f t="shared" si="64"/>
        <v>0</v>
      </c>
      <c r="AY277" s="29"/>
    </row>
    <row r="278" spans="1:51" ht="25" x14ac:dyDescent="0.25">
      <c r="A278" s="29"/>
      <c r="B278" s="93" t="s">
        <v>549</v>
      </c>
      <c r="C278" s="94" t="s">
        <v>550</v>
      </c>
      <c r="D278" s="94">
        <v>1</v>
      </c>
      <c r="E278" s="95">
        <v>0</v>
      </c>
      <c r="F278" s="165">
        <f>VLOOKUP($B278,dbsaa1!$A$2:$AA$675,5,FALSE)</f>
        <v>118886908</v>
      </c>
      <c r="G278" s="165">
        <f>VLOOKUP($B278,dcsaa1!$A$2:$AA$675,5,FALSE)</f>
        <v>118886908</v>
      </c>
      <c r="H278" s="166">
        <f t="shared" si="54"/>
        <v>0</v>
      </c>
      <c r="I278" s="98" t="str">
        <f t="shared" si="52"/>
        <v>NO CHANGE IN FA</v>
      </c>
      <c r="J278" s="88"/>
      <c r="K278" s="93" t="s">
        <v>549</v>
      </c>
      <c r="L278" s="94" t="s">
        <v>550</v>
      </c>
      <c r="M278" s="94">
        <v>1</v>
      </c>
      <c r="N278" s="95">
        <v>0</v>
      </c>
      <c r="O278" s="96">
        <f>VLOOKUP($K278,dbsad1!$A$2:$AE$677,13,FALSE)</f>
        <v>7759</v>
      </c>
      <c r="P278" s="96">
        <f>VLOOKUP($K278,dcsad1!$A$2:$AE$677,13,FALSE)</f>
        <v>7765</v>
      </c>
      <c r="Q278" s="97">
        <f t="shared" si="55"/>
        <v>6</v>
      </c>
      <c r="R278" s="98" t="str">
        <f t="shared" si="56"/>
        <v>SEL. TAFPU INCREASE</v>
      </c>
      <c r="S278" s="88"/>
      <c r="T278" s="93" t="s">
        <v>549</v>
      </c>
      <c r="U278" s="94" t="s">
        <v>550</v>
      </c>
      <c r="V278" s="94">
        <v>1</v>
      </c>
      <c r="W278" s="95">
        <v>0</v>
      </c>
      <c r="X278" s="99">
        <f>VLOOKUP($T278,dbsad1!$A$2:$AE$677,22,FALSE)</f>
        <v>13858.75</v>
      </c>
      <c r="Y278" s="99">
        <f>VLOOKUP($T278,dcsad1!$A$2:$AE$677,22,FALSE)</f>
        <v>13858.75</v>
      </c>
      <c r="Z278" s="100">
        <f t="shared" si="57"/>
        <v>0</v>
      </c>
      <c r="AA278" s="98" t="str">
        <f t="shared" si="58"/>
        <v>NO CHANGE IN SEL. FA/PUPIL</v>
      </c>
      <c r="AB278" s="88"/>
      <c r="AC278" s="93" t="s">
        <v>549</v>
      </c>
      <c r="AD278" s="94" t="s">
        <v>550</v>
      </c>
      <c r="AE278" s="94">
        <v>1</v>
      </c>
      <c r="AF278" s="95">
        <v>0</v>
      </c>
      <c r="AG278" s="165">
        <f>VLOOKUP($AC278,dbsad1!$A$2:$AE$677,24,FALSE)</f>
        <v>116555793</v>
      </c>
      <c r="AH278" s="165">
        <f>VLOOKUP($AC278,dcsad1!$A$2:$AE$677,24,FALSE)</f>
        <v>116555793</v>
      </c>
      <c r="AI278" s="166">
        <f t="shared" si="59"/>
        <v>0</v>
      </c>
      <c r="AJ278" s="98" t="str">
        <f t="shared" si="53"/>
        <v>NO CHANGE IN FAB</v>
      </c>
      <c r="AK278" s="88"/>
      <c r="AL278" s="93" t="s">
        <v>549</v>
      </c>
      <c r="AM278" s="94" t="s">
        <v>550</v>
      </c>
      <c r="AN278" s="94">
        <v>1</v>
      </c>
      <c r="AO278" s="95">
        <v>0</v>
      </c>
      <c r="AP278" s="175">
        <f>VLOOKUP($AL278,dbsaa1!$A$2:$AE$677,5,FALSE)</f>
        <v>118886908</v>
      </c>
      <c r="AQ278" s="176">
        <f>VLOOKUP($AL278,dbsad1!$A$2:$AE$677,23,FALSE)</f>
        <v>107530042</v>
      </c>
      <c r="AR278" s="101" t="str">
        <f t="shared" si="60"/>
        <v>HOLD HARMLESS</v>
      </c>
      <c r="AS278" s="175">
        <f>VLOOKUP($AL278,dcsaa1!$A$2:$AE$677,5,FALSE)</f>
        <v>118886908</v>
      </c>
      <c r="AT278" s="176">
        <f>VLOOKUP($AL278,dcsad1!$A$2:$AE$677,23,FALSE)</f>
        <v>107613194</v>
      </c>
      <c r="AU278" s="101" t="str">
        <f t="shared" si="61"/>
        <v>HOLD HARMLESS</v>
      </c>
      <c r="AV278" s="102" t="b">
        <f t="shared" si="62"/>
        <v>1</v>
      </c>
      <c r="AW278" s="176">
        <f t="shared" si="63"/>
        <v>0</v>
      </c>
      <c r="AX278" s="184">
        <f t="shared" si="64"/>
        <v>0</v>
      </c>
      <c r="AY278" s="29"/>
    </row>
    <row r="279" spans="1:51" x14ac:dyDescent="0.25">
      <c r="A279" s="29"/>
      <c r="B279" s="93" t="s">
        <v>551</v>
      </c>
      <c r="C279" s="94" t="s">
        <v>552</v>
      </c>
      <c r="D279" s="94">
        <v>1</v>
      </c>
      <c r="E279" s="95">
        <v>0</v>
      </c>
      <c r="F279" s="165">
        <f>VLOOKUP($B279,dbsaa1!$A$2:$AA$675,5,FALSE)</f>
        <v>40716161</v>
      </c>
      <c r="G279" s="165">
        <f>VLOOKUP($B279,dcsaa1!$A$2:$AA$675,5,FALSE)</f>
        <v>40731320</v>
      </c>
      <c r="H279" s="166">
        <f t="shared" si="54"/>
        <v>15159</v>
      </c>
      <c r="I279" s="98" t="str">
        <f t="shared" si="52"/>
        <v>FA INCREASE</v>
      </c>
      <c r="J279" s="88"/>
      <c r="K279" s="93" t="s">
        <v>551</v>
      </c>
      <c r="L279" s="94" t="s">
        <v>552</v>
      </c>
      <c r="M279" s="94">
        <v>1</v>
      </c>
      <c r="N279" s="95">
        <v>0</v>
      </c>
      <c r="O279" s="96">
        <f>VLOOKUP($K279,dbsad1!$A$2:$AE$677,13,FALSE)</f>
        <v>5372</v>
      </c>
      <c r="P279" s="96">
        <f>VLOOKUP($K279,dcsad1!$A$2:$AE$677,13,FALSE)</f>
        <v>5374</v>
      </c>
      <c r="Q279" s="97">
        <f t="shared" si="55"/>
        <v>2</v>
      </c>
      <c r="R279" s="98" t="str">
        <f t="shared" si="56"/>
        <v>SEL. TAFPU INCREASE</v>
      </c>
      <c r="S279" s="88"/>
      <c r="T279" s="93" t="s">
        <v>551</v>
      </c>
      <c r="U279" s="94" t="s">
        <v>552</v>
      </c>
      <c r="V279" s="94">
        <v>1</v>
      </c>
      <c r="W279" s="95">
        <v>0</v>
      </c>
      <c r="X279" s="99">
        <f>VLOOKUP($T279,dbsad1!$A$2:$AE$677,22,FALSE)</f>
        <v>7579.33</v>
      </c>
      <c r="Y279" s="99">
        <f>VLOOKUP($T279,dcsad1!$A$2:$AE$677,22,FALSE)</f>
        <v>7579.33</v>
      </c>
      <c r="Z279" s="100">
        <f t="shared" si="57"/>
        <v>0</v>
      </c>
      <c r="AA279" s="98" t="str">
        <f t="shared" si="58"/>
        <v>NO CHANGE IN SEL. FA/PUPIL</v>
      </c>
      <c r="AB279" s="88"/>
      <c r="AC279" s="93" t="s">
        <v>551</v>
      </c>
      <c r="AD279" s="94" t="s">
        <v>552</v>
      </c>
      <c r="AE279" s="94">
        <v>1</v>
      </c>
      <c r="AF279" s="95">
        <v>0</v>
      </c>
      <c r="AG279" s="165">
        <f>VLOOKUP($AC279,dbsad1!$A$2:$AE$677,24,FALSE)</f>
        <v>38650824</v>
      </c>
      <c r="AH279" s="165">
        <f>VLOOKUP($AC279,dcsad1!$A$2:$AE$677,24,FALSE)</f>
        <v>38650824</v>
      </c>
      <c r="AI279" s="166">
        <f t="shared" si="59"/>
        <v>0</v>
      </c>
      <c r="AJ279" s="98" t="str">
        <f t="shared" si="53"/>
        <v>NO CHANGE IN FAB</v>
      </c>
      <c r="AK279" s="88"/>
      <c r="AL279" s="93" t="s">
        <v>551</v>
      </c>
      <c r="AM279" s="94" t="s">
        <v>552</v>
      </c>
      <c r="AN279" s="94">
        <v>1</v>
      </c>
      <c r="AO279" s="95">
        <v>0</v>
      </c>
      <c r="AP279" s="175">
        <f>VLOOKUP($AL279,dbsaa1!$A$2:$AE$677,5,FALSE)</f>
        <v>40716161</v>
      </c>
      <c r="AQ279" s="176">
        <f>VLOOKUP($AL279,dbsad1!$A$2:$AE$677,23,FALSE)</f>
        <v>40716161</v>
      </c>
      <c r="AR279" s="101" t="str">
        <f t="shared" si="60"/>
        <v>ON FORMULA</v>
      </c>
      <c r="AS279" s="175">
        <f>VLOOKUP($AL279,dcsaa1!$A$2:$AE$677,5,FALSE)</f>
        <v>40731320</v>
      </c>
      <c r="AT279" s="176">
        <f>VLOOKUP($AL279,dcsad1!$A$2:$AE$677,23,FALSE)</f>
        <v>40731320</v>
      </c>
      <c r="AU279" s="101" t="str">
        <f t="shared" si="61"/>
        <v>ON FORMULA</v>
      </c>
      <c r="AV279" s="102" t="b">
        <f t="shared" si="62"/>
        <v>1</v>
      </c>
      <c r="AW279" s="176">
        <f t="shared" si="63"/>
        <v>15159</v>
      </c>
      <c r="AX279" s="184">
        <f t="shared" si="64"/>
        <v>0</v>
      </c>
      <c r="AY279" s="29"/>
    </row>
    <row r="280" spans="1:51" x14ac:dyDescent="0.25">
      <c r="A280" s="29"/>
      <c r="B280" s="93" t="s">
        <v>553</v>
      </c>
      <c r="C280" s="94" t="s">
        <v>554</v>
      </c>
      <c r="D280" s="94">
        <v>1</v>
      </c>
      <c r="E280" s="95">
        <v>0</v>
      </c>
      <c r="F280" s="165">
        <f>VLOOKUP($B280,dbsaa1!$A$2:$AA$675,5,FALSE)</f>
        <v>26725586</v>
      </c>
      <c r="G280" s="165">
        <f>VLOOKUP($B280,dcsaa1!$A$2:$AA$675,5,FALSE)</f>
        <v>26924726</v>
      </c>
      <c r="H280" s="166">
        <f t="shared" si="54"/>
        <v>199140</v>
      </c>
      <c r="I280" s="98" t="str">
        <f t="shared" si="52"/>
        <v>FA INCREASE</v>
      </c>
      <c r="J280" s="88"/>
      <c r="K280" s="93" t="s">
        <v>553</v>
      </c>
      <c r="L280" s="94" t="s">
        <v>554</v>
      </c>
      <c r="M280" s="94">
        <v>1</v>
      </c>
      <c r="N280" s="95">
        <v>0</v>
      </c>
      <c r="O280" s="96">
        <f>VLOOKUP($K280,dbsad1!$A$2:$AE$677,13,FALSE)</f>
        <v>6002</v>
      </c>
      <c r="P280" s="96">
        <f>VLOOKUP($K280,dcsad1!$A$2:$AE$677,13,FALSE)</f>
        <v>6028</v>
      </c>
      <c r="Q280" s="97">
        <f t="shared" si="55"/>
        <v>26</v>
      </c>
      <c r="R280" s="98" t="str">
        <f t="shared" si="56"/>
        <v>SEL. TAFPU INCREASE</v>
      </c>
      <c r="S280" s="88"/>
      <c r="T280" s="93" t="s">
        <v>553</v>
      </c>
      <c r="U280" s="94" t="s">
        <v>554</v>
      </c>
      <c r="V280" s="94">
        <v>1</v>
      </c>
      <c r="W280" s="95">
        <v>0</v>
      </c>
      <c r="X280" s="99">
        <f>VLOOKUP($T280,dbsad1!$A$2:$AE$677,22,FALSE)</f>
        <v>4452.78</v>
      </c>
      <c r="Y280" s="99">
        <f>VLOOKUP($T280,dcsad1!$A$2:$AE$677,22,FALSE)</f>
        <v>4466.6099999999997</v>
      </c>
      <c r="Z280" s="100">
        <f t="shared" si="57"/>
        <v>13.829999999999927</v>
      </c>
      <c r="AA280" s="98" t="str">
        <f t="shared" si="58"/>
        <v>SEL. FA/PUPIL INCREASE</v>
      </c>
      <c r="AB280" s="88"/>
      <c r="AC280" s="93" t="s">
        <v>553</v>
      </c>
      <c r="AD280" s="94" t="s">
        <v>554</v>
      </c>
      <c r="AE280" s="94">
        <v>1</v>
      </c>
      <c r="AF280" s="95">
        <v>0</v>
      </c>
      <c r="AG280" s="165">
        <f>VLOOKUP($AC280,dbsad1!$A$2:$AE$677,24,FALSE)</f>
        <v>24516933</v>
      </c>
      <c r="AH280" s="165">
        <f>VLOOKUP($AC280,dcsad1!$A$2:$AE$677,24,FALSE)</f>
        <v>24516933</v>
      </c>
      <c r="AI280" s="166">
        <f t="shared" si="59"/>
        <v>0</v>
      </c>
      <c r="AJ280" s="98" t="str">
        <f t="shared" si="53"/>
        <v>NO CHANGE IN FAB</v>
      </c>
      <c r="AK280" s="88"/>
      <c r="AL280" s="93" t="s">
        <v>553</v>
      </c>
      <c r="AM280" s="94" t="s">
        <v>554</v>
      </c>
      <c r="AN280" s="94">
        <v>1</v>
      </c>
      <c r="AO280" s="95">
        <v>0</v>
      </c>
      <c r="AP280" s="175">
        <f>VLOOKUP($AL280,dbsaa1!$A$2:$AE$677,5,FALSE)</f>
        <v>26725586</v>
      </c>
      <c r="AQ280" s="176">
        <f>VLOOKUP($AL280,dbsad1!$A$2:$AE$677,23,FALSE)</f>
        <v>26725586</v>
      </c>
      <c r="AR280" s="101" t="str">
        <f t="shared" si="60"/>
        <v>ON FORMULA</v>
      </c>
      <c r="AS280" s="175">
        <f>VLOOKUP($AL280,dcsaa1!$A$2:$AE$677,5,FALSE)</f>
        <v>26924726</v>
      </c>
      <c r="AT280" s="176">
        <f>VLOOKUP($AL280,dcsad1!$A$2:$AE$677,23,FALSE)</f>
        <v>26924726</v>
      </c>
      <c r="AU280" s="101" t="str">
        <f t="shared" si="61"/>
        <v>ON FORMULA</v>
      </c>
      <c r="AV280" s="102" t="b">
        <f t="shared" si="62"/>
        <v>1</v>
      </c>
      <c r="AW280" s="176">
        <f t="shared" si="63"/>
        <v>199140</v>
      </c>
      <c r="AX280" s="184">
        <f t="shared" si="64"/>
        <v>0</v>
      </c>
      <c r="AY280" s="29"/>
    </row>
    <row r="281" spans="1:51" ht="25" x14ac:dyDescent="0.25">
      <c r="A281" s="29"/>
      <c r="B281" s="93" t="s">
        <v>555</v>
      </c>
      <c r="C281" s="94" t="s">
        <v>556</v>
      </c>
      <c r="D281" s="94">
        <v>1</v>
      </c>
      <c r="E281" s="95">
        <v>0</v>
      </c>
      <c r="F281" s="165">
        <f>VLOOKUP($B281,dbsaa1!$A$2:$AA$675,5,FALSE)</f>
        <v>13888486</v>
      </c>
      <c r="G281" s="165">
        <f>VLOOKUP($B281,dcsaa1!$A$2:$AA$675,5,FALSE)</f>
        <v>14041012</v>
      </c>
      <c r="H281" s="166">
        <f t="shared" si="54"/>
        <v>152526</v>
      </c>
      <c r="I281" s="98" t="str">
        <f t="shared" si="52"/>
        <v>FA INCREASE</v>
      </c>
      <c r="J281" s="88"/>
      <c r="K281" s="93" t="s">
        <v>555</v>
      </c>
      <c r="L281" s="94" t="s">
        <v>556</v>
      </c>
      <c r="M281" s="94">
        <v>1</v>
      </c>
      <c r="N281" s="95">
        <v>0</v>
      </c>
      <c r="O281" s="96">
        <f>VLOOKUP($K281,dbsad1!$A$2:$AE$677,13,FALSE)</f>
        <v>2226</v>
      </c>
      <c r="P281" s="96">
        <f>VLOOKUP($K281,dcsad1!$A$2:$AE$677,13,FALSE)</f>
        <v>2253</v>
      </c>
      <c r="Q281" s="97">
        <f t="shared" si="55"/>
        <v>27</v>
      </c>
      <c r="R281" s="98" t="str">
        <f t="shared" si="56"/>
        <v>SEL. TAFPU INCREASE</v>
      </c>
      <c r="S281" s="88"/>
      <c r="T281" s="93" t="s">
        <v>555</v>
      </c>
      <c r="U281" s="94" t="s">
        <v>556</v>
      </c>
      <c r="V281" s="94">
        <v>1</v>
      </c>
      <c r="W281" s="95">
        <v>0</v>
      </c>
      <c r="X281" s="99">
        <f>VLOOKUP($T281,dbsad1!$A$2:$AE$677,22,FALSE)</f>
        <v>6227.27</v>
      </c>
      <c r="Y281" s="99">
        <f>VLOOKUP($T281,dcsad1!$A$2:$AE$677,22,FALSE)</f>
        <v>6232.14</v>
      </c>
      <c r="Z281" s="100">
        <f t="shared" si="57"/>
        <v>4.8699999999998909</v>
      </c>
      <c r="AA281" s="98" t="str">
        <f t="shared" si="58"/>
        <v>SEL. FA/PUPIL INCREASE</v>
      </c>
      <c r="AB281" s="88"/>
      <c r="AC281" s="93" t="s">
        <v>555</v>
      </c>
      <c r="AD281" s="94" t="s">
        <v>556</v>
      </c>
      <c r="AE281" s="94">
        <v>1</v>
      </c>
      <c r="AF281" s="95">
        <v>0</v>
      </c>
      <c r="AG281" s="165">
        <f>VLOOKUP($AC281,dbsad1!$A$2:$AE$677,24,FALSE)</f>
        <v>13616163</v>
      </c>
      <c r="AH281" s="165">
        <f>VLOOKUP($AC281,dcsad1!$A$2:$AE$677,24,FALSE)</f>
        <v>13616163</v>
      </c>
      <c r="AI281" s="166">
        <f t="shared" si="59"/>
        <v>0</v>
      </c>
      <c r="AJ281" s="98" t="str">
        <f t="shared" si="53"/>
        <v>NO CHANGE IN FAB</v>
      </c>
      <c r="AK281" s="88"/>
      <c r="AL281" s="103" t="s">
        <v>555</v>
      </c>
      <c r="AM281" s="104" t="s">
        <v>556</v>
      </c>
      <c r="AN281" s="104">
        <v>1</v>
      </c>
      <c r="AO281" s="105">
        <v>0</v>
      </c>
      <c r="AP281" s="177">
        <f>VLOOKUP($AL281,dbsaa1!$A$2:$AE$677,5,FALSE)</f>
        <v>13888486</v>
      </c>
      <c r="AQ281" s="178">
        <f>VLOOKUP($AL281,dbsad1!$A$2:$AE$677,23,FALSE)</f>
        <v>13861904</v>
      </c>
      <c r="AR281" s="106" t="str">
        <f t="shared" si="60"/>
        <v>HOLD HARMLESS</v>
      </c>
      <c r="AS281" s="177">
        <f>VLOOKUP($AL281,dcsaa1!$A$2:$AE$677,5,FALSE)</f>
        <v>14041012</v>
      </c>
      <c r="AT281" s="178">
        <f>VLOOKUP($AL281,dcsad1!$A$2:$AE$677,23,FALSE)</f>
        <v>14041012</v>
      </c>
      <c r="AU281" s="106" t="str">
        <f t="shared" si="61"/>
        <v>ON FORMULA</v>
      </c>
      <c r="AV281" s="107" t="b">
        <f t="shared" si="62"/>
        <v>0</v>
      </c>
      <c r="AW281" s="178">
        <f t="shared" si="63"/>
        <v>179108</v>
      </c>
      <c r="AX281" s="185">
        <f t="shared" si="64"/>
        <v>-26582</v>
      </c>
      <c r="AY281" s="29"/>
    </row>
    <row r="282" spans="1:51" x14ac:dyDescent="0.25">
      <c r="A282" s="29"/>
      <c r="B282" s="93" t="s">
        <v>557</v>
      </c>
      <c r="C282" s="94" t="s">
        <v>558</v>
      </c>
      <c r="D282" s="94">
        <v>1</v>
      </c>
      <c r="E282" s="95">
        <v>1</v>
      </c>
      <c r="F282" s="165">
        <f>VLOOKUP($B282,dbsaa1!$A$2:$AA$675,5,FALSE)</f>
        <v>19323798</v>
      </c>
      <c r="G282" s="165">
        <f>VLOOKUP($B282,dcsaa1!$A$2:$AA$675,5,FALSE)</f>
        <v>19290962</v>
      </c>
      <c r="H282" s="166">
        <f t="shared" si="54"/>
        <v>-32836</v>
      </c>
      <c r="I282" s="98" t="str">
        <f t="shared" si="52"/>
        <v>FA DECREASE</v>
      </c>
      <c r="J282" s="88"/>
      <c r="K282" s="93" t="s">
        <v>557</v>
      </c>
      <c r="L282" s="94" t="s">
        <v>558</v>
      </c>
      <c r="M282" s="94">
        <v>1</v>
      </c>
      <c r="N282" s="95">
        <v>1</v>
      </c>
      <c r="O282" s="96">
        <f>VLOOKUP($K282,dbsad1!$A$2:$AE$677,13,FALSE)</f>
        <v>2354</v>
      </c>
      <c r="P282" s="96">
        <f>VLOOKUP($K282,dcsad1!$A$2:$AE$677,13,FALSE)</f>
        <v>2350</v>
      </c>
      <c r="Q282" s="97">
        <f t="shared" si="55"/>
        <v>-4</v>
      </c>
      <c r="R282" s="98" t="str">
        <f t="shared" si="56"/>
        <v>SEL. TAFPU DECREASE</v>
      </c>
      <c r="S282" s="88"/>
      <c r="T282" s="93" t="s">
        <v>557</v>
      </c>
      <c r="U282" s="94" t="s">
        <v>558</v>
      </c>
      <c r="V282" s="94">
        <v>1</v>
      </c>
      <c r="W282" s="95">
        <v>1</v>
      </c>
      <c r="X282" s="99">
        <f>VLOOKUP($T282,dbsad1!$A$2:$AE$677,22,FALSE)</f>
        <v>8208.92</v>
      </c>
      <c r="Y282" s="99">
        <f>VLOOKUP($T282,dcsad1!$A$2:$AE$677,22,FALSE)</f>
        <v>8208.92</v>
      </c>
      <c r="Z282" s="100">
        <f t="shared" si="57"/>
        <v>0</v>
      </c>
      <c r="AA282" s="98" t="str">
        <f t="shared" si="58"/>
        <v>NO CHANGE IN SEL. FA/PUPIL</v>
      </c>
      <c r="AB282" s="88"/>
      <c r="AC282" s="93" t="s">
        <v>557</v>
      </c>
      <c r="AD282" s="94" t="s">
        <v>558</v>
      </c>
      <c r="AE282" s="94">
        <v>1</v>
      </c>
      <c r="AF282" s="95">
        <v>1</v>
      </c>
      <c r="AG282" s="165">
        <f>VLOOKUP($AC282,dbsad1!$A$2:$AE$677,24,FALSE)</f>
        <v>16853715</v>
      </c>
      <c r="AH282" s="165">
        <f>VLOOKUP($AC282,dcsad1!$A$2:$AE$677,24,FALSE)</f>
        <v>16853715</v>
      </c>
      <c r="AI282" s="166">
        <f t="shared" si="59"/>
        <v>0</v>
      </c>
      <c r="AJ282" s="98" t="str">
        <f t="shared" si="53"/>
        <v>NO CHANGE IN FAB</v>
      </c>
      <c r="AK282" s="88"/>
      <c r="AL282" s="93" t="s">
        <v>557</v>
      </c>
      <c r="AM282" s="94" t="s">
        <v>558</v>
      </c>
      <c r="AN282" s="94">
        <v>1</v>
      </c>
      <c r="AO282" s="95">
        <v>1</v>
      </c>
      <c r="AP282" s="175">
        <f>VLOOKUP($AL282,dbsaa1!$A$2:$AE$677,5,FALSE)</f>
        <v>19323798</v>
      </c>
      <c r="AQ282" s="176">
        <f>VLOOKUP($AL282,dbsad1!$A$2:$AE$677,23,FALSE)</f>
        <v>19323798</v>
      </c>
      <c r="AR282" s="101" t="str">
        <f t="shared" si="60"/>
        <v>ON FORMULA</v>
      </c>
      <c r="AS282" s="175">
        <f>VLOOKUP($AL282,dcsaa1!$A$2:$AE$677,5,FALSE)</f>
        <v>19290962</v>
      </c>
      <c r="AT282" s="176">
        <f>VLOOKUP($AL282,dcsad1!$A$2:$AE$677,23,FALSE)</f>
        <v>19290962</v>
      </c>
      <c r="AU282" s="101" t="str">
        <f t="shared" si="61"/>
        <v>ON FORMULA</v>
      </c>
      <c r="AV282" s="102" t="b">
        <f t="shared" si="62"/>
        <v>1</v>
      </c>
      <c r="AW282" s="176">
        <f t="shared" si="63"/>
        <v>-32836</v>
      </c>
      <c r="AX282" s="184">
        <f t="shared" si="64"/>
        <v>0</v>
      </c>
      <c r="AY282" s="29"/>
    </row>
    <row r="283" spans="1:51" x14ac:dyDescent="0.25">
      <c r="A283" s="29"/>
      <c r="B283" s="93" t="s">
        <v>559</v>
      </c>
      <c r="C283" s="94" t="s">
        <v>560</v>
      </c>
      <c r="D283" s="94">
        <v>1</v>
      </c>
      <c r="E283" s="95">
        <v>0</v>
      </c>
      <c r="F283" s="165">
        <f>VLOOKUP($B283,dbsaa1!$A$2:$AA$675,5,FALSE)</f>
        <v>11813451</v>
      </c>
      <c r="G283" s="165">
        <f>VLOOKUP($B283,dcsaa1!$A$2:$AA$675,5,FALSE)</f>
        <v>11799618</v>
      </c>
      <c r="H283" s="166">
        <f t="shared" si="54"/>
        <v>-13833</v>
      </c>
      <c r="I283" s="98" t="str">
        <f t="shared" si="52"/>
        <v>FA DECREASE</v>
      </c>
      <c r="J283" s="88"/>
      <c r="K283" s="93" t="s">
        <v>559</v>
      </c>
      <c r="L283" s="94" t="s">
        <v>560</v>
      </c>
      <c r="M283" s="94">
        <v>1</v>
      </c>
      <c r="N283" s="95">
        <v>0</v>
      </c>
      <c r="O283" s="96">
        <f>VLOOKUP($K283,dbsad1!$A$2:$AE$677,13,FALSE)</f>
        <v>3416</v>
      </c>
      <c r="P283" s="96">
        <f>VLOOKUP($K283,dcsad1!$A$2:$AE$677,13,FALSE)</f>
        <v>3412</v>
      </c>
      <c r="Q283" s="97">
        <f t="shared" si="55"/>
        <v>-4</v>
      </c>
      <c r="R283" s="98" t="str">
        <f t="shared" si="56"/>
        <v>SEL. TAFPU DECREASE</v>
      </c>
      <c r="S283" s="88"/>
      <c r="T283" s="93" t="s">
        <v>559</v>
      </c>
      <c r="U283" s="94" t="s">
        <v>560</v>
      </c>
      <c r="V283" s="94">
        <v>1</v>
      </c>
      <c r="W283" s="95">
        <v>0</v>
      </c>
      <c r="X283" s="99">
        <f>VLOOKUP($T283,dbsad1!$A$2:$AE$677,22,FALSE)</f>
        <v>3458.27</v>
      </c>
      <c r="Y283" s="99">
        <f>VLOOKUP($T283,dcsad1!$A$2:$AE$677,22,FALSE)</f>
        <v>3458.27</v>
      </c>
      <c r="Z283" s="100">
        <f t="shared" si="57"/>
        <v>0</v>
      </c>
      <c r="AA283" s="98" t="str">
        <f t="shared" si="58"/>
        <v>NO CHANGE IN SEL. FA/PUPIL</v>
      </c>
      <c r="AB283" s="88"/>
      <c r="AC283" s="93" t="s">
        <v>559</v>
      </c>
      <c r="AD283" s="94" t="s">
        <v>560</v>
      </c>
      <c r="AE283" s="94">
        <v>1</v>
      </c>
      <c r="AF283" s="95">
        <v>0</v>
      </c>
      <c r="AG283" s="165">
        <f>VLOOKUP($AC283,dbsad1!$A$2:$AE$677,24,FALSE)</f>
        <v>11471322</v>
      </c>
      <c r="AH283" s="165">
        <f>VLOOKUP($AC283,dcsad1!$A$2:$AE$677,24,FALSE)</f>
        <v>11471322</v>
      </c>
      <c r="AI283" s="166">
        <f t="shared" si="59"/>
        <v>0</v>
      </c>
      <c r="AJ283" s="98" t="str">
        <f t="shared" si="53"/>
        <v>NO CHANGE IN FAB</v>
      </c>
      <c r="AK283" s="88"/>
      <c r="AL283" s="93" t="s">
        <v>559</v>
      </c>
      <c r="AM283" s="94" t="s">
        <v>560</v>
      </c>
      <c r="AN283" s="94">
        <v>1</v>
      </c>
      <c r="AO283" s="95">
        <v>0</v>
      </c>
      <c r="AP283" s="175">
        <f>VLOOKUP($AL283,dbsaa1!$A$2:$AE$677,5,FALSE)</f>
        <v>11813451</v>
      </c>
      <c r="AQ283" s="176">
        <f>VLOOKUP($AL283,dbsad1!$A$2:$AE$677,23,FALSE)</f>
        <v>11813451</v>
      </c>
      <c r="AR283" s="101" t="str">
        <f t="shared" si="60"/>
        <v>ON FORMULA</v>
      </c>
      <c r="AS283" s="175">
        <f>VLOOKUP($AL283,dcsaa1!$A$2:$AE$677,5,FALSE)</f>
        <v>11799618</v>
      </c>
      <c r="AT283" s="176">
        <f>VLOOKUP($AL283,dcsad1!$A$2:$AE$677,23,FALSE)</f>
        <v>11799618</v>
      </c>
      <c r="AU283" s="101" t="str">
        <f t="shared" si="61"/>
        <v>ON FORMULA</v>
      </c>
      <c r="AV283" s="102" t="b">
        <f t="shared" si="62"/>
        <v>1</v>
      </c>
      <c r="AW283" s="176">
        <f t="shared" si="63"/>
        <v>-13833</v>
      </c>
      <c r="AX283" s="184">
        <f t="shared" si="64"/>
        <v>0</v>
      </c>
      <c r="AY283" s="29"/>
    </row>
    <row r="284" spans="1:51" ht="25" x14ac:dyDescent="0.25">
      <c r="A284" s="29"/>
      <c r="B284" s="93" t="s">
        <v>561</v>
      </c>
      <c r="C284" s="94" t="s">
        <v>562</v>
      </c>
      <c r="D284" s="94">
        <v>1</v>
      </c>
      <c r="E284" s="95">
        <v>0</v>
      </c>
      <c r="F284" s="165">
        <f>VLOOKUP($B284,dbsaa1!$A$2:$AA$675,5,FALSE)</f>
        <v>7287128</v>
      </c>
      <c r="G284" s="165">
        <f>VLOOKUP($B284,dcsaa1!$A$2:$AA$675,5,FALSE)</f>
        <v>7287128</v>
      </c>
      <c r="H284" s="166">
        <f t="shared" si="54"/>
        <v>0</v>
      </c>
      <c r="I284" s="98" t="str">
        <f t="shared" si="52"/>
        <v>NO CHANGE IN FA</v>
      </c>
      <c r="J284" s="88"/>
      <c r="K284" s="93" t="s">
        <v>561</v>
      </c>
      <c r="L284" s="94" t="s">
        <v>562</v>
      </c>
      <c r="M284" s="94">
        <v>1</v>
      </c>
      <c r="N284" s="95">
        <v>0</v>
      </c>
      <c r="O284" s="96">
        <f>VLOOKUP($K284,dbsad1!$A$2:$AE$677,13,FALSE)</f>
        <v>3359</v>
      </c>
      <c r="P284" s="96">
        <f>VLOOKUP($K284,dcsad1!$A$2:$AE$677,13,FALSE)</f>
        <v>3356</v>
      </c>
      <c r="Q284" s="97">
        <f t="shared" si="55"/>
        <v>-3</v>
      </c>
      <c r="R284" s="98" t="str">
        <f t="shared" si="56"/>
        <v>SEL. TAFPU DECREASE</v>
      </c>
      <c r="S284" s="88"/>
      <c r="T284" s="93" t="s">
        <v>561</v>
      </c>
      <c r="U284" s="94" t="s">
        <v>562</v>
      </c>
      <c r="V284" s="94">
        <v>1</v>
      </c>
      <c r="W284" s="95">
        <v>0</v>
      </c>
      <c r="X284" s="99">
        <f>VLOOKUP($T284,dbsad1!$A$2:$AE$677,22,FALSE)</f>
        <v>500</v>
      </c>
      <c r="Y284" s="99">
        <f>VLOOKUP($T284,dcsad1!$A$2:$AE$677,22,FALSE)</f>
        <v>500</v>
      </c>
      <c r="Z284" s="100">
        <f t="shared" si="57"/>
        <v>0</v>
      </c>
      <c r="AA284" s="98" t="str">
        <f t="shared" si="58"/>
        <v>NO CHANGE IN SEL. FA/PUPIL</v>
      </c>
      <c r="AB284" s="88"/>
      <c r="AC284" s="93" t="s">
        <v>561</v>
      </c>
      <c r="AD284" s="94" t="s">
        <v>562</v>
      </c>
      <c r="AE284" s="94">
        <v>1</v>
      </c>
      <c r="AF284" s="95">
        <v>0</v>
      </c>
      <c r="AG284" s="165">
        <f>VLOOKUP($AC284,dbsad1!$A$2:$AE$677,24,FALSE)</f>
        <v>7144244</v>
      </c>
      <c r="AH284" s="165">
        <f>VLOOKUP($AC284,dcsad1!$A$2:$AE$677,24,FALSE)</f>
        <v>7144244</v>
      </c>
      <c r="AI284" s="166">
        <f t="shared" si="59"/>
        <v>0</v>
      </c>
      <c r="AJ284" s="98" t="str">
        <f t="shared" si="53"/>
        <v>NO CHANGE IN FAB</v>
      </c>
      <c r="AK284" s="88"/>
      <c r="AL284" s="93" t="s">
        <v>561</v>
      </c>
      <c r="AM284" s="94" t="s">
        <v>562</v>
      </c>
      <c r="AN284" s="94">
        <v>1</v>
      </c>
      <c r="AO284" s="95">
        <v>0</v>
      </c>
      <c r="AP284" s="175">
        <f>VLOOKUP($AL284,dbsaa1!$A$2:$AE$677,5,FALSE)</f>
        <v>7287128</v>
      </c>
      <c r="AQ284" s="176">
        <f>VLOOKUP($AL284,dbsad1!$A$2:$AE$677,23,FALSE)</f>
        <v>1679500</v>
      </c>
      <c r="AR284" s="101" t="str">
        <f t="shared" si="60"/>
        <v>HOLD HARMLESS</v>
      </c>
      <c r="AS284" s="175">
        <f>VLOOKUP($AL284,dcsaa1!$A$2:$AE$677,5,FALSE)</f>
        <v>7287128</v>
      </c>
      <c r="AT284" s="176">
        <f>VLOOKUP($AL284,dcsad1!$A$2:$AE$677,23,FALSE)</f>
        <v>1678000</v>
      </c>
      <c r="AU284" s="101" t="str">
        <f t="shared" si="61"/>
        <v>HOLD HARMLESS</v>
      </c>
      <c r="AV284" s="102" t="b">
        <f t="shared" si="62"/>
        <v>1</v>
      </c>
      <c r="AW284" s="176">
        <f t="shared" si="63"/>
        <v>0</v>
      </c>
      <c r="AX284" s="184">
        <f t="shared" si="64"/>
        <v>0</v>
      </c>
      <c r="AY284" s="29"/>
    </row>
    <row r="285" spans="1:51" x14ac:dyDescent="0.25">
      <c r="A285" s="29"/>
      <c r="B285" s="93" t="s">
        <v>563</v>
      </c>
      <c r="C285" s="94" t="s">
        <v>564</v>
      </c>
      <c r="D285" s="94">
        <v>1</v>
      </c>
      <c r="E285" s="95">
        <v>0</v>
      </c>
      <c r="F285" s="165">
        <f>VLOOKUP($B285,dbsaa1!$A$2:$AA$675,5,FALSE)</f>
        <v>35488290</v>
      </c>
      <c r="G285" s="165">
        <f>VLOOKUP($B285,dcsaa1!$A$2:$AA$675,5,FALSE)</f>
        <v>35434247</v>
      </c>
      <c r="H285" s="166">
        <f t="shared" si="54"/>
        <v>-54043</v>
      </c>
      <c r="I285" s="98" t="str">
        <f t="shared" si="52"/>
        <v>FA DECREASE</v>
      </c>
      <c r="J285" s="88"/>
      <c r="K285" s="93" t="s">
        <v>563</v>
      </c>
      <c r="L285" s="94" t="s">
        <v>564</v>
      </c>
      <c r="M285" s="94">
        <v>1</v>
      </c>
      <c r="N285" s="95">
        <v>0</v>
      </c>
      <c r="O285" s="96">
        <f>VLOOKUP($K285,dbsad1!$A$2:$AE$677,13,FALSE)</f>
        <v>3940</v>
      </c>
      <c r="P285" s="96">
        <f>VLOOKUP($K285,dcsad1!$A$2:$AE$677,13,FALSE)</f>
        <v>3934</v>
      </c>
      <c r="Q285" s="97">
        <f t="shared" si="55"/>
        <v>-6</v>
      </c>
      <c r="R285" s="98" t="str">
        <f t="shared" si="56"/>
        <v>SEL. TAFPU DECREASE</v>
      </c>
      <c r="S285" s="88"/>
      <c r="T285" s="93" t="s">
        <v>563</v>
      </c>
      <c r="U285" s="94" t="s">
        <v>564</v>
      </c>
      <c r="V285" s="94">
        <v>1</v>
      </c>
      <c r="W285" s="95">
        <v>0</v>
      </c>
      <c r="X285" s="99">
        <f>VLOOKUP($T285,dbsad1!$A$2:$AE$677,22,FALSE)</f>
        <v>9007.18</v>
      </c>
      <c r="Y285" s="99">
        <f>VLOOKUP($T285,dcsad1!$A$2:$AE$677,22,FALSE)</f>
        <v>9007.18</v>
      </c>
      <c r="Z285" s="100">
        <f t="shared" si="57"/>
        <v>0</v>
      </c>
      <c r="AA285" s="98" t="str">
        <f t="shared" si="58"/>
        <v>NO CHANGE IN SEL. FA/PUPIL</v>
      </c>
      <c r="AB285" s="88"/>
      <c r="AC285" s="93" t="s">
        <v>563</v>
      </c>
      <c r="AD285" s="94" t="s">
        <v>564</v>
      </c>
      <c r="AE285" s="94">
        <v>1</v>
      </c>
      <c r="AF285" s="95">
        <v>0</v>
      </c>
      <c r="AG285" s="165">
        <f>VLOOKUP($AC285,dbsad1!$A$2:$AE$677,24,FALSE)</f>
        <v>30033733</v>
      </c>
      <c r="AH285" s="165">
        <f>VLOOKUP($AC285,dcsad1!$A$2:$AE$677,24,FALSE)</f>
        <v>30033733</v>
      </c>
      <c r="AI285" s="166">
        <f t="shared" si="59"/>
        <v>0</v>
      </c>
      <c r="AJ285" s="98" t="str">
        <f t="shared" si="53"/>
        <v>NO CHANGE IN FAB</v>
      </c>
      <c r="AK285" s="88"/>
      <c r="AL285" s="93" t="s">
        <v>563</v>
      </c>
      <c r="AM285" s="94" t="s">
        <v>564</v>
      </c>
      <c r="AN285" s="94">
        <v>1</v>
      </c>
      <c r="AO285" s="95">
        <v>0</v>
      </c>
      <c r="AP285" s="175">
        <f>VLOOKUP($AL285,dbsaa1!$A$2:$AE$677,5,FALSE)</f>
        <v>35488290</v>
      </c>
      <c r="AQ285" s="176">
        <f>VLOOKUP($AL285,dbsad1!$A$2:$AE$677,23,FALSE)</f>
        <v>35488290</v>
      </c>
      <c r="AR285" s="101" t="str">
        <f t="shared" si="60"/>
        <v>ON FORMULA</v>
      </c>
      <c r="AS285" s="175">
        <f>VLOOKUP($AL285,dcsaa1!$A$2:$AE$677,5,FALSE)</f>
        <v>35434247</v>
      </c>
      <c r="AT285" s="176">
        <f>VLOOKUP($AL285,dcsad1!$A$2:$AE$677,23,FALSE)</f>
        <v>35434247</v>
      </c>
      <c r="AU285" s="101" t="str">
        <f t="shared" si="61"/>
        <v>ON FORMULA</v>
      </c>
      <c r="AV285" s="102" t="b">
        <f t="shared" si="62"/>
        <v>1</v>
      </c>
      <c r="AW285" s="176">
        <f t="shared" si="63"/>
        <v>-54043</v>
      </c>
      <c r="AX285" s="184">
        <f t="shared" si="64"/>
        <v>0</v>
      </c>
      <c r="AY285" s="29"/>
    </row>
    <row r="286" spans="1:51" ht="25" x14ac:dyDescent="0.25">
      <c r="A286" s="29"/>
      <c r="B286" s="93" t="s">
        <v>565</v>
      </c>
      <c r="C286" s="94" t="s">
        <v>566</v>
      </c>
      <c r="D286" s="94">
        <v>1</v>
      </c>
      <c r="E286" s="95">
        <v>0</v>
      </c>
      <c r="F286" s="165">
        <f>VLOOKUP($B286,dbsaa1!$A$2:$AA$675,5,FALSE)</f>
        <v>11803445</v>
      </c>
      <c r="G286" s="165">
        <f>VLOOKUP($B286,dcsaa1!$A$2:$AA$675,5,FALSE)</f>
        <v>11803445</v>
      </c>
      <c r="H286" s="166">
        <f t="shared" si="54"/>
        <v>0</v>
      </c>
      <c r="I286" s="98" t="str">
        <f t="shared" si="52"/>
        <v>NO CHANGE IN FA</v>
      </c>
      <c r="J286" s="88"/>
      <c r="K286" s="93" t="s">
        <v>565</v>
      </c>
      <c r="L286" s="94" t="s">
        <v>566</v>
      </c>
      <c r="M286" s="94">
        <v>1</v>
      </c>
      <c r="N286" s="95">
        <v>0</v>
      </c>
      <c r="O286" s="96">
        <f>VLOOKUP($K286,dbsad1!$A$2:$AE$677,13,FALSE)</f>
        <v>2056</v>
      </c>
      <c r="P286" s="96">
        <f>VLOOKUP($K286,dcsad1!$A$2:$AE$677,13,FALSE)</f>
        <v>2054</v>
      </c>
      <c r="Q286" s="97">
        <f t="shared" si="55"/>
        <v>-2</v>
      </c>
      <c r="R286" s="98" t="str">
        <f t="shared" si="56"/>
        <v>SEL. TAFPU DECREASE</v>
      </c>
      <c r="S286" s="88"/>
      <c r="T286" s="93" t="s">
        <v>565</v>
      </c>
      <c r="U286" s="94" t="s">
        <v>566</v>
      </c>
      <c r="V286" s="94">
        <v>1</v>
      </c>
      <c r="W286" s="95">
        <v>0</v>
      </c>
      <c r="X286" s="99">
        <f>VLOOKUP($T286,dbsad1!$A$2:$AE$677,22,FALSE)</f>
        <v>5639.78</v>
      </c>
      <c r="Y286" s="99">
        <f>VLOOKUP($T286,dcsad1!$A$2:$AE$677,22,FALSE)</f>
        <v>5639.78</v>
      </c>
      <c r="Z286" s="100">
        <f t="shared" si="57"/>
        <v>0</v>
      </c>
      <c r="AA286" s="98" t="str">
        <f t="shared" si="58"/>
        <v>NO CHANGE IN SEL. FA/PUPIL</v>
      </c>
      <c r="AB286" s="88"/>
      <c r="AC286" s="93" t="s">
        <v>565</v>
      </c>
      <c r="AD286" s="94" t="s">
        <v>566</v>
      </c>
      <c r="AE286" s="94">
        <v>1</v>
      </c>
      <c r="AF286" s="95">
        <v>0</v>
      </c>
      <c r="AG286" s="165">
        <f>VLOOKUP($AC286,dbsad1!$A$2:$AE$677,24,FALSE)</f>
        <v>11572005</v>
      </c>
      <c r="AH286" s="165">
        <f>VLOOKUP($AC286,dcsad1!$A$2:$AE$677,24,FALSE)</f>
        <v>11572005</v>
      </c>
      <c r="AI286" s="166">
        <f t="shared" si="59"/>
        <v>0</v>
      </c>
      <c r="AJ286" s="98" t="str">
        <f t="shared" si="53"/>
        <v>NO CHANGE IN FAB</v>
      </c>
      <c r="AK286" s="88"/>
      <c r="AL286" s="93" t="s">
        <v>565</v>
      </c>
      <c r="AM286" s="94" t="s">
        <v>566</v>
      </c>
      <c r="AN286" s="94">
        <v>1</v>
      </c>
      <c r="AO286" s="95">
        <v>0</v>
      </c>
      <c r="AP286" s="175">
        <f>VLOOKUP($AL286,dbsaa1!$A$2:$AE$677,5,FALSE)</f>
        <v>11803445</v>
      </c>
      <c r="AQ286" s="176">
        <f>VLOOKUP($AL286,dbsad1!$A$2:$AE$677,23,FALSE)</f>
        <v>11595388</v>
      </c>
      <c r="AR286" s="101" t="str">
        <f t="shared" si="60"/>
        <v>HOLD HARMLESS</v>
      </c>
      <c r="AS286" s="175">
        <f>VLOOKUP($AL286,dcsaa1!$A$2:$AE$677,5,FALSE)</f>
        <v>11803445</v>
      </c>
      <c r="AT286" s="176">
        <f>VLOOKUP($AL286,dcsad1!$A$2:$AE$677,23,FALSE)</f>
        <v>11584109</v>
      </c>
      <c r="AU286" s="101" t="str">
        <f t="shared" si="61"/>
        <v>HOLD HARMLESS</v>
      </c>
      <c r="AV286" s="102" t="b">
        <f t="shared" si="62"/>
        <v>1</v>
      </c>
      <c r="AW286" s="176">
        <f t="shared" si="63"/>
        <v>0</v>
      </c>
      <c r="AX286" s="184">
        <f t="shared" si="64"/>
        <v>0</v>
      </c>
      <c r="AY286" s="29"/>
    </row>
    <row r="287" spans="1:51" ht="25" x14ac:dyDescent="0.25">
      <c r="A287" s="29"/>
      <c r="B287" s="93" t="s">
        <v>567</v>
      </c>
      <c r="C287" s="94" t="s">
        <v>568</v>
      </c>
      <c r="D287" s="94">
        <v>1</v>
      </c>
      <c r="E287" s="95">
        <v>0</v>
      </c>
      <c r="F287" s="165">
        <f>VLOOKUP($B287,dbsaa1!$A$2:$AA$675,5,FALSE)</f>
        <v>7481986</v>
      </c>
      <c r="G287" s="165">
        <f>VLOOKUP($B287,dcsaa1!$A$2:$AA$675,5,FALSE)</f>
        <v>7481986</v>
      </c>
      <c r="H287" s="166">
        <f t="shared" si="54"/>
        <v>0</v>
      </c>
      <c r="I287" s="98" t="str">
        <f t="shared" si="52"/>
        <v>NO CHANGE IN FA</v>
      </c>
      <c r="J287" s="88"/>
      <c r="K287" s="93" t="s">
        <v>567</v>
      </c>
      <c r="L287" s="94" t="s">
        <v>568</v>
      </c>
      <c r="M287" s="94">
        <v>1</v>
      </c>
      <c r="N287" s="95">
        <v>0</v>
      </c>
      <c r="O287" s="96">
        <f>VLOOKUP($K287,dbsad1!$A$2:$AE$677,13,FALSE)</f>
        <v>4501</v>
      </c>
      <c r="P287" s="96">
        <f>VLOOKUP($K287,dcsad1!$A$2:$AE$677,13,FALSE)</f>
        <v>4501</v>
      </c>
      <c r="Q287" s="97">
        <f t="shared" si="55"/>
        <v>0</v>
      </c>
      <c r="R287" s="98" t="str">
        <f t="shared" si="56"/>
        <v>NO CHANGE IN SEL. TAFPU</v>
      </c>
      <c r="S287" s="88"/>
      <c r="T287" s="93" t="s">
        <v>567</v>
      </c>
      <c r="U287" s="94" t="s">
        <v>568</v>
      </c>
      <c r="V287" s="94">
        <v>1</v>
      </c>
      <c r="W287" s="95">
        <v>0</v>
      </c>
      <c r="X287" s="99">
        <f>VLOOKUP($T287,dbsad1!$A$2:$AE$677,22,FALSE)</f>
        <v>1329.23</v>
      </c>
      <c r="Y287" s="99">
        <f>VLOOKUP($T287,dcsad1!$A$2:$AE$677,22,FALSE)</f>
        <v>1329.23</v>
      </c>
      <c r="Z287" s="100">
        <f t="shared" si="57"/>
        <v>0</v>
      </c>
      <c r="AA287" s="98" t="str">
        <f t="shared" si="58"/>
        <v>NO CHANGE IN SEL. FA/PUPIL</v>
      </c>
      <c r="AB287" s="88"/>
      <c r="AC287" s="93" t="s">
        <v>567</v>
      </c>
      <c r="AD287" s="94" t="s">
        <v>568</v>
      </c>
      <c r="AE287" s="94">
        <v>1</v>
      </c>
      <c r="AF287" s="95">
        <v>0</v>
      </c>
      <c r="AG287" s="165">
        <f>VLOOKUP($AC287,dbsad1!$A$2:$AE$677,24,FALSE)</f>
        <v>7335281</v>
      </c>
      <c r="AH287" s="165">
        <f>VLOOKUP($AC287,dcsad1!$A$2:$AE$677,24,FALSE)</f>
        <v>7335281</v>
      </c>
      <c r="AI287" s="166">
        <f t="shared" si="59"/>
        <v>0</v>
      </c>
      <c r="AJ287" s="98" t="str">
        <f t="shared" si="53"/>
        <v>NO CHANGE IN FAB</v>
      </c>
      <c r="AK287" s="88"/>
      <c r="AL287" s="93" t="s">
        <v>567</v>
      </c>
      <c r="AM287" s="94" t="s">
        <v>568</v>
      </c>
      <c r="AN287" s="94">
        <v>1</v>
      </c>
      <c r="AO287" s="95">
        <v>0</v>
      </c>
      <c r="AP287" s="175">
        <f>VLOOKUP($AL287,dbsaa1!$A$2:$AE$677,5,FALSE)</f>
        <v>7481986</v>
      </c>
      <c r="AQ287" s="176">
        <f>VLOOKUP($AL287,dbsad1!$A$2:$AE$677,23,FALSE)</f>
        <v>5982865</v>
      </c>
      <c r="AR287" s="101" t="str">
        <f t="shared" si="60"/>
        <v>HOLD HARMLESS</v>
      </c>
      <c r="AS287" s="175">
        <f>VLOOKUP($AL287,dcsaa1!$A$2:$AE$677,5,FALSE)</f>
        <v>7481986</v>
      </c>
      <c r="AT287" s="176">
        <f>VLOOKUP($AL287,dcsad1!$A$2:$AE$677,23,FALSE)</f>
        <v>5982865</v>
      </c>
      <c r="AU287" s="101" t="str">
        <f t="shared" si="61"/>
        <v>HOLD HARMLESS</v>
      </c>
      <c r="AV287" s="102" t="b">
        <f t="shared" si="62"/>
        <v>1</v>
      </c>
      <c r="AW287" s="176">
        <f t="shared" si="63"/>
        <v>0</v>
      </c>
      <c r="AX287" s="184">
        <f t="shared" si="64"/>
        <v>0</v>
      </c>
      <c r="AY287" s="29"/>
    </row>
    <row r="288" spans="1:51" x14ac:dyDescent="0.25">
      <c r="A288" s="29"/>
      <c r="B288" s="93" t="s">
        <v>569</v>
      </c>
      <c r="C288" s="94" t="s">
        <v>570</v>
      </c>
      <c r="D288" s="94">
        <v>1</v>
      </c>
      <c r="E288" s="95">
        <v>0</v>
      </c>
      <c r="F288" s="165">
        <f>VLOOKUP($B288,dbsaa1!$A$2:$AA$675,5,FALSE)</f>
        <v>6511106</v>
      </c>
      <c r="G288" s="165">
        <f>VLOOKUP($B288,dcsaa1!$A$2:$AA$675,5,FALSE)</f>
        <v>6506322</v>
      </c>
      <c r="H288" s="166">
        <f t="shared" si="54"/>
        <v>-4784</v>
      </c>
      <c r="I288" s="98" t="str">
        <f t="shared" si="52"/>
        <v>FA DECREASE</v>
      </c>
      <c r="J288" s="88"/>
      <c r="K288" s="93" t="s">
        <v>569</v>
      </c>
      <c r="L288" s="94" t="s">
        <v>570</v>
      </c>
      <c r="M288" s="94">
        <v>1</v>
      </c>
      <c r="N288" s="95">
        <v>0</v>
      </c>
      <c r="O288" s="96">
        <f>VLOOKUP($K288,dbsad1!$A$2:$AE$677,13,FALSE)</f>
        <v>1361</v>
      </c>
      <c r="P288" s="96">
        <f>VLOOKUP($K288,dcsad1!$A$2:$AE$677,13,FALSE)</f>
        <v>1360</v>
      </c>
      <c r="Q288" s="97">
        <f t="shared" si="55"/>
        <v>-1</v>
      </c>
      <c r="R288" s="98" t="str">
        <f t="shared" si="56"/>
        <v>SEL. TAFPU DECREASE</v>
      </c>
      <c r="S288" s="88"/>
      <c r="T288" s="93" t="s">
        <v>569</v>
      </c>
      <c r="U288" s="94" t="s">
        <v>570</v>
      </c>
      <c r="V288" s="94">
        <v>1</v>
      </c>
      <c r="W288" s="95">
        <v>0</v>
      </c>
      <c r="X288" s="99">
        <f>VLOOKUP($T288,dbsad1!$A$2:$AE$677,22,FALSE)</f>
        <v>4784.0600000000004</v>
      </c>
      <c r="Y288" s="99">
        <f>VLOOKUP($T288,dcsad1!$A$2:$AE$677,22,FALSE)</f>
        <v>4784.0600000000004</v>
      </c>
      <c r="Z288" s="100">
        <f t="shared" si="57"/>
        <v>0</v>
      </c>
      <c r="AA288" s="98" t="str">
        <f t="shared" si="58"/>
        <v>NO CHANGE IN SEL. FA/PUPIL</v>
      </c>
      <c r="AB288" s="88"/>
      <c r="AC288" s="93" t="s">
        <v>569</v>
      </c>
      <c r="AD288" s="94" t="s">
        <v>570</v>
      </c>
      <c r="AE288" s="94">
        <v>1</v>
      </c>
      <c r="AF288" s="95">
        <v>0</v>
      </c>
      <c r="AG288" s="165">
        <f>VLOOKUP($AC288,dbsad1!$A$2:$AE$677,24,FALSE)</f>
        <v>6255483</v>
      </c>
      <c r="AH288" s="165">
        <f>VLOOKUP($AC288,dcsad1!$A$2:$AE$677,24,FALSE)</f>
        <v>6255483</v>
      </c>
      <c r="AI288" s="166">
        <f t="shared" si="59"/>
        <v>0</v>
      </c>
      <c r="AJ288" s="98" t="str">
        <f t="shared" si="53"/>
        <v>NO CHANGE IN FAB</v>
      </c>
      <c r="AK288" s="88"/>
      <c r="AL288" s="93" t="s">
        <v>569</v>
      </c>
      <c r="AM288" s="94" t="s">
        <v>570</v>
      </c>
      <c r="AN288" s="94">
        <v>1</v>
      </c>
      <c r="AO288" s="95">
        <v>0</v>
      </c>
      <c r="AP288" s="175">
        <f>VLOOKUP($AL288,dbsaa1!$A$2:$AE$677,5,FALSE)</f>
        <v>6511106</v>
      </c>
      <c r="AQ288" s="176">
        <f>VLOOKUP($AL288,dbsad1!$A$2:$AE$677,23,FALSE)</f>
        <v>6511106</v>
      </c>
      <c r="AR288" s="101" t="str">
        <f t="shared" si="60"/>
        <v>ON FORMULA</v>
      </c>
      <c r="AS288" s="175">
        <f>VLOOKUP($AL288,dcsaa1!$A$2:$AE$677,5,FALSE)</f>
        <v>6506322</v>
      </c>
      <c r="AT288" s="176">
        <f>VLOOKUP($AL288,dcsad1!$A$2:$AE$677,23,FALSE)</f>
        <v>6506322</v>
      </c>
      <c r="AU288" s="101" t="str">
        <f t="shared" si="61"/>
        <v>ON FORMULA</v>
      </c>
      <c r="AV288" s="102" t="b">
        <f t="shared" si="62"/>
        <v>1</v>
      </c>
      <c r="AW288" s="176">
        <f t="shared" si="63"/>
        <v>-4784</v>
      </c>
      <c r="AX288" s="184">
        <f t="shared" si="64"/>
        <v>0</v>
      </c>
      <c r="AY288" s="29"/>
    </row>
    <row r="289" spans="1:51" x14ac:dyDescent="0.25">
      <c r="A289" s="29"/>
      <c r="B289" s="93" t="s">
        <v>571</v>
      </c>
      <c r="C289" s="94" t="s">
        <v>572</v>
      </c>
      <c r="D289" s="94">
        <v>1</v>
      </c>
      <c r="E289" s="95">
        <v>0</v>
      </c>
      <c r="F289" s="165">
        <f>VLOOKUP($B289,dbsaa1!$A$2:$AA$675,5,FALSE)</f>
        <v>15354457</v>
      </c>
      <c r="G289" s="165">
        <f>VLOOKUP($B289,dcsaa1!$A$2:$AA$675,5,FALSE)</f>
        <v>15354457</v>
      </c>
      <c r="H289" s="166">
        <f t="shared" si="54"/>
        <v>0</v>
      </c>
      <c r="I289" s="98" t="str">
        <f t="shared" si="52"/>
        <v>NO CHANGE IN FA</v>
      </c>
      <c r="J289" s="88"/>
      <c r="K289" s="93" t="s">
        <v>571</v>
      </c>
      <c r="L289" s="94" t="s">
        <v>572</v>
      </c>
      <c r="M289" s="94">
        <v>1</v>
      </c>
      <c r="N289" s="95">
        <v>0</v>
      </c>
      <c r="O289" s="96">
        <f>VLOOKUP($K289,dbsad1!$A$2:$AE$677,13,FALSE)</f>
        <v>3246</v>
      </c>
      <c r="P289" s="96">
        <f>VLOOKUP($K289,dcsad1!$A$2:$AE$677,13,FALSE)</f>
        <v>3246</v>
      </c>
      <c r="Q289" s="97">
        <f t="shared" si="55"/>
        <v>0</v>
      </c>
      <c r="R289" s="98" t="str">
        <f t="shared" si="56"/>
        <v>NO CHANGE IN SEL. TAFPU</v>
      </c>
      <c r="S289" s="88"/>
      <c r="T289" s="93" t="s">
        <v>571</v>
      </c>
      <c r="U289" s="94" t="s">
        <v>572</v>
      </c>
      <c r="V289" s="94">
        <v>1</v>
      </c>
      <c r="W289" s="95">
        <v>0</v>
      </c>
      <c r="X289" s="99">
        <f>VLOOKUP($T289,dbsad1!$A$2:$AE$677,22,FALSE)</f>
        <v>4730.2700000000004</v>
      </c>
      <c r="Y289" s="99">
        <f>VLOOKUP($T289,dcsad1!$A$2:$AE$677,22,FALSE)</f>
        <v>4730.2700000000004</v>
      </c>
      <c r="Z289" s="100">
        <f t="shared" si="57"/>
        <v>0</v>
      </c>
      <c r="AA289" s="98" t="str">
        <f t="shared" si="58"/>
        <v>NO CHANGE IN SEL. FA/PUPIL</v>
      </c>
      <c r="AB289" s="88"/>
      <c r="AC289" s="93" t="s">
        <v>571</v>
      </c>
      <c r="AD289" s="94" t="s">
        <v>572</v>
      </c>
      <c r="AE289" s="94">
        <v>1</v>
      </c>
      <c r="AF289" s="95">
        <v>0</v>
      </c>
      <c r="AG289" s="165">
        <f>VLOOKUP($AC289,dbsad1!$A$2:$AE$677,24,FALSE)</f>
        <v>14543592</v>
      </c>
      <c r="AH289" s="165">
        <f>VLOOKUP($AC289,dcsad1!$A$2:$AE$677,24,FALSE)</f>
        <v>14543592</v>
      </c>
      <c r="AI289" s="166">
        <f t="shared" si="59"/>
        <v>0</v>
      </c>
      <c r="AJ289" s="98" t="str">
        <f t="shared" si="53"/>
        <v>NO CHANGE IN FAB</v>
      </c>
      <c r="AK289" s="88"/>
      <c r="AL289" s="93" t="s">
        <v>571</v>
      </c>
      <c r="AM289" s="94" t="s">
        <v>572</v>
      </c>
      <c r="AN289" s="94">
        <v>1</v>
      </c>
      <c r="AO289" s="95">
        <v>0</v>
      </c>
      <c r="AP289" s="175">
        <f>VLOOKUP($AL289,dbsaa1!$A$2:$AE$677,5,FALSE)</f>
        <v>15354457</v>
      </c>
      <c r="AQ289" s="176">
        <f>VLOOKUP($AL289,dbsad1!$A$2:$AE$677,23,FALSE)</f>
        <v>15354457</v>
      </c>
      <c r="AR289" s="101" t="str">
        <f t="shared" si="60"/>
        <v>ON FORMULA</v>
      </c>
      <c r="AS289" s="175">
        <f>VLOOKUP($AL289,dcsaa1!$A$2:$AE$677,5,FALSE)</f>
        <v>15354457</v>
      </c>
      <c r="AT289" s="176">
        <f>VLOOKUP($AL289,dcsad1!$A$2:$AE$677,23,FALSE)</f>
        <v>15354457</v>
      </c>
      <c r="AU289" s="101" t="str">
        <f t="shared" si="61"/>
        <v>ON FORMULA</v>
      </c>
      <c r="AV289" s="102" t="b">
        <f t="shared" si="62"/>
        <v>1</v>
      </c>
      <c r="AW289" s="176">
        <f t="shared" si="63"/>
        <v>0</v>
      </c>
      <c r="AX289" s="184">
        <f t="shared" si="64"/>
        <v>0</v>
      </c>
      <c r="AY289" s="29"/>
    </row>
    <row r="290" spans="1:51" ht="25" x14ac:dyDescent="0.25">
      <c r="A290" s="29"/>
      <c r="B290" s="93" t="s">
        <v>573</v>
      </c>
      <c r="C290" s="94" t="s">
        <v>574</v>
      </c>
      <c r="D290" s="94">
        <v>1</v>
      </c>
      <c r="E290" s="95">
        <v>0</v>
      </c>
      <c r="F290" s="165">
        <f>VLOOKUP($B290,dbsaa1!$A$2:$AA$675,5,FALSE)</f>
        <v>12667044</v>
      </c>
      <c r="G290" s="165">
        <f>VLOOKUP($B290,dcsaa1!$A$2:$AA$675,5,FALSE)</f>
        <v>12667044</v>
      </c>
      <c r="H290" s="166">
        <f t="shared" si="54"/>
        <v>0</v>
      </c>
      <c r="I290" s="98" t="str">
        <f t="shared" si="52"/>
        <v>NO CHANGE IN FA</v>
      </c>
      <c r="J290" s="88"/>
      <c r="K290" s="93" t="s">
        <v>573</v>
      </c>
      <c r="L290" s="94" t="s">
        <v>574</v>
      </c>
      <c r="M290" s="94">
        <v>1</v>
      </c>
      <c r="N290" s="95">
        <v>0</v>
      </c>
      <c r="O290" s="96">
        <f>VLOOKUP($K290,dbsad1!$A$2:$AE$677,13,FALSE)</f>
        <v>3921</v>
      </c>
      <c r="P290" s="96">
        <f>VLOOKUP($K290,dcsad1!$A$2:$AE$677,13,FALSE)</f>
        <v>3921</v>
      </c>
      <c r="Q290" s="97">
        <f t="shared" si="55"/>
        <v>0</v>
      </c>
      <c r="R290" s="98" t="str">
        <f t="shared" si="56"/>
        <v>NO CHANGE IN SEL. TAFPU</v>
      </c>
      <c r="S290" s="88"/>
      <c r="T290" s="93" t="s">
        <v>573</v>
      </c>
      <c r="U290" s="94" t="s">
        <v>574</v>
      </c>
      <c r="V290" s="94">
        <v>1</v>
      </c>
      <c r="W290" s="95">
        <v>0</v>
      </c>
      <c r="X290" s="99">
        <f>VLOOKUP($T290,dbsad1!$A$2:$AE$677,22,FALSE)</f>
        <v>3111.73</v>
      </c>
      <c r="Y290" s="99">
        <f>VLOOKUP($T290,dcsad1!$A$2:$AE$677,22,FALSE)</f>
        <v>3111.73</v>
      </c>
      <c r="Z290" s="100">
        <f t="shared" si="57"/>
        <v>0</v>
      </c>
      <c r="AA290" s="98" t="str">
        <f t="shared" si="58"/>
        <v>NO CHANGE IN SEL. FA/PUPIL</v>
      </c>
      <c r="AB290" s="88"/>
      <c r="AC290" s="93" t="s">
        <v>573</v>
      </c>
      <c r="AD290" s="94" t="s">
        <v>574</v>
      </c>
      <c r="AE290" s="94">
        <v>1</v>
      </c>
      <c r="AF290" s="95">
        <v>0</v>
      </c>
      <c r="AG290" s="165">
        <f>VLOOKUP($AC290,dbsad1!$A$2:$AE$677,24,FALSE)</f>
        <v>12418671</v>
      </c>
      <c r="AH290" s="165">
        <f>VLOOKUP($AC290,dcsad1!$A$2:$AE$677,24,FALSE)</f>
        <v>12418671</v>
      </c>
      <c r="AI290" s="166">
        <f t="shared" si="59"/>
        <v>0</v>
      </c>
      <c r="AJ290" s="98" t="str">
        <f t="shared" si="53"/>
        <v>NO CHANGE IN FAB</v>
      </c>
      <c r="AK290" s="88"/>
      <c r="AL290" s="93" t="s">
        <v>573</v>
      </c>
      <c r="AM290" s="94" t="s">
        <v>574</v>
      </c>
      <c r="AN290" s="94">
        <v>1</v>
      </c>
      <c r="AO290" s="95">
        <v>0</v>
      </c>
      <c r="AP290" s="175">
        <f>VLOOKUP($AL290,dbsaa1!$A$2:$AE$677,5,FALSE)</f>
        <v>12667044</v>
      </c>
      <c r="AQ290" s="176">
        <f>VLOOKUP($AL290,dbsad1!$A$2:$AE$677,23,FALSE)</f>
        <v>12201094</v>
      </c>
      <c r="AR290" s="101" t="str">
        <f t="shared" si="60"/>
        <v>HOLD HARMLESS</v>
      </c>
      <c r="AS290" s="175">
        <f>VLOOKUP($AL290,dcsaa1!$A$2:$AE$677,5,FALSE)</f>
        <v>12667044</v>
      </c>
      <c r="AT290" s="176">
        <f>VLOOKUP($AL290,dcsad1!$A$2:$AE$677,23,FALSE)</f>
        <v>12201094</v>
      </c>
      <c r="AU290" s="101" t="str">
        <f t="shared" si="61"/>
        <v>HOLD HARMLESS</v>
      </c>
      <c r="AV290" s="102" t="b">
        <f t="shared" si="62"/>
        <v>1</v>
      </c>
      <c r="AW290" s="176">
        <f t="shared" si="63"/>
        <v>0</v>
      </c>
      <c r="AX290" s="184">
        <f t="shared" si="64"/>
        <v>0</v>
      </c>
      <c r="AY290" s="29"/>
    </row>
    <row r="291" spans="1:51" ht="25" x14ac:dyDescent="0.25">
      <c r="A291" s="29"/>
      <c r="B291" s="93" t="s">
        <v>575</v>
      </c>
      <c r="C291" s="94" t="s">
        <v>576</v>
      </c>
      <c r="D291" s="94">
        <v>1</v>
      </c>
      <c r="E291" s="95">
        <v>0</v>
      </c>
      <c r="F291" s="165">
        <f>VLOOKUP($B291,dbsaa1!$A$2:$AA$675,5,FALSE)</f>
        <v>7746135</v>
      </c>
      <c r="G291" s="165">
        <f>VLOOKUP($B291,dcsaa1!$A$2:$AA$675,5,FALSE)</f>
        <v>7746135</v>
      </c>
      <c r="H291" s="166">
        <f t="shared" si="54"/>
        <v>0</v>
      </c>
      <c r="I291" s="98" t="str">
        <f t="shared" si="52"/>
        <v>NO CHANGE IN FA</v>
      </c>
      <c r="J291" s="88"/>
      <c r="K291" s="93" t="s">
        <v>575</v>
      </c>
      <c r="L291" s="94" t="s">
        <v>576</v>
      </c>
      <c r="M291" s="94">
        <v>1</v>
      </c>
      <c r="N291" s="95">
        <v>0</v>
      </c>
      <c r="O291" s="96">
        <f>VLOOKUP($K291,dbsad1!$A$2:$AE$677,13,FALSE)</f>
        <v>1699</v>
      </c>
      <c r="P291" s="96">
        <f>VLOOKUP($K291,dcsad1!$A$2:$AE$677,13,FALSE)</f>
        <v>1706</v>
      </c>
      <c r="Q291" s="97">
        <f t="shared" si="55"/>
        <v>7</v>
      </c>
      <c r="R291" s="98" t="str">
        <f t="shared" si="56"/>
        <v>SEL. TAFPU INCREASE</v>
      </c>
      <c r="S291" s="88"/>
      <c r="T291" s="93" t="s">
        <v>575</v>
      </c>
      <c r="U291" s="94" t="s">
        <v>576</v>
      </c>
      <c r="V291" s="94">
        <v>1</v>
      </c>
      <c r="W291" s="95">
        <v>0</v>
      </c>
      <c r="X291" s="99">
        <f>VLOOKUP($T291,dbsad1!$A$2:$AE$677,22,FALSE)</f>
        <v>4510.99</v>
      </c>
      <c r="Y291" s="99">
        <f>VLOOKUP($T291,dcsad1!$A$2:$AE$677,22,FALSE)</f>
        <v>4507.17</v>
      </c>
      <c r="Z291" s="100">
        <f t="shared" si="57"/>
        <v>-3.819999999999709</v>
      </c>
      <c r="AA291" s="98" t="str">
        <f t="shared" si="58"/>
        <v>SEL. FA/PUPIL DECREASE</v>
      </c>
      <c r="AB291" s="88"/>
      <c r="AC291" s="93" t="s">
        <v>575</v>
      </c>
      <c r="AD291" s="94" t="s">
        <v>576</v>
      </c>
      <c r="AE291" s="94">
        <v>1</v>
      </c>
      <c r="AF291" s="95">
        <v>0</v>
      </c>
      <c r="AG291" s="165">
        <f>VLOOKUP($AC291,dbsad1!$A$2:$AE$677,24,FALSE)</f>
        <v>7594250</v>
      </c>
      <c r="AH291" s="165">
        <f>VLOOKUP($AC291,dcsad1!$A$2:$AE$677,24,FALSE)</f>
        <v>7594250</v>
      </c>
      <c r="AI291" s="166">
        <f t="shared" si="59"/>
        <v>0</v>
      </c>
      <c r="AJ291" s="98" t="str">
        <f t="shared" si="53"/>
        <v>NO CHANGE IN FAB</v>
      </c>
      <c r="AK291" s="88"/>
      <c r="AL291" s="93" t="s">
        <v>575</v>
      </c>
      <c r="AM291" s="94" t="s">
        <v>576</v>
      </c>
      <c r="AN291" s="94">
        <v>1</v>
      </c>
      <c r="AO291" s="95">
        <v>0</v>
      </c>
      <c r="AP291" s="175">
        <f>VLOOKUP($AL291,dbsaa1!$A$2:$AE$677,5,FALSE)</f>
        <v>7746135</v>
      </c>
      <c r="AQ291" s="176">
        <f>VLOOKUP($AL291,dbsad1!$A$2:$AE$677,23,FALSE)</f>
        <v>7664173</v>
      </c>
      <c r="AR291" s="101" t="str">
        <f t="shared" si="60"/>
        <v>HOLD HARMLESS</v>
      </c>
      <c r="AS291" s="175">
        <f>VLOOKUP($AL291,dcsaa1!$A$2:$AE$677,5,FALSE)</f>
        <v>7746135</v>
      </c>
      <c r="AT291" s="176">
        <f>VLOOKUP($AL291,dcsad1!$A$2:$AE$677,23,FALSE)</f>
        <v>7689233</v>
      </c>
      <c r="AU291" s="101" t="str">
        <f t="shared" si="61"/>
        <v>HOLD HARMLESS</v>
      </c>
      <c r="AV291" s="102" t="b">
        <f t="shared" si="62"/>
        <v>1</v>
      </c>
      <c r="AW291" s="176">
        <f t="shared" si="63"/>
        <v>0</v>
      </c>
      <c r="AX291" s="184">
        <f t="shared" si="64"/>
        <v>0</v>
      </c>
      <c r="AY291" s="29"/>
    </row>
    <row r="292" spans="1:51" ht="25" x14ac:dyDescent="0.25">
      <c r="A292" s="29"/>
      <c r="B292" s="93" t="s">
        <v>577</v>
      </c>
      <c r="C292" s="94" t="s">
        <v>578</v>
      </c>
      <c r="D292" s="94">
        <v>1</v>
      </c>
      <c r="E292" s="95">
        <v>0</v>
      </c>
      <c r="F292" s="165">
        <f>VLOOKUP($B292,dbsaa1!$A$2:$AA$675,5,FALSE)</f>
        <v>16106803</v>
      </c>
      <c r="G292" s="165">
        <f>VLOOKUP($B292,dcsaa1!$A$2:$AA$675,5,FALSE)</f>
        <v>16106803</v>
      </c>
      <c r="H292" s="166">
        <f t="shared" si="54"/>
        <v>0</v>
      </c>
      <c r="I292" s="98" t="str">
        <f t="shared" si="52"/>
        <v>NO CHANGE IN FA</v>
      </c>
      <c r="J292" s="88"/>
      <c r="K292" s="93" t="s">
        <v>577</v>
      </c>
      <c r="L292" s="94" t="s">
        <v>578</v>
      </c>
      <c r="M292" s="94">
        <v>1</v>
      </c>
      <c r="N292" s="95">
        <v>0</v>
      </c>
      <c r="O292" s="96">
        <f>VLOOKUP($K292,dbsad1!$A$2:$AE$677,13,FALSE)</f>
        <v>3229</v>
      </c>
      <c r="P292" s="96">
        <f>VLOOKUP($K292,dcsad1!$A$2:$AE$677,13,FALSE)</f>
        <v>3227</v>
      </c>
      <c r="Q292" s="97">
        <f t="shared" si="55"/>
        <v>-2</v>
      </c>
      <c r="R292" s="98" t="str">
        <f t="shared" si="56"/>
        <v>SEL. TAFPU DECREASE</v>
      </c>
      <c r="S292" s="88"/>
      <c r="T292" s="93" t="s">
        <v>577</v>
      </c>
      <c r="U292" s="94" t="s">
        <v>578</v>
      </c>
      <c r="V292" s="94">
        <v>1</v>
      </c>
      <c r="W292" s="95">
        <v>0</v>
      </c>
      <c r="X292" s="99">
        <f>VLOOKUP($T292,dbsad1!$A$2:$AE$677,22,FALSE)</f>
        <v>4918.21</v>
      </c>
      <c r="Y292" s="99">
        <f>VLOOKUP($T292,dcsad1!$A$2:$AE$677,22,FALSE)</f>
        <v>4918.21</v>
      </c>
      <c r="Z292" s="100">
        <f t="shared" si="57"/>
        <v>0</v>
      </c>
      <c r="AA292" s="98" t="str">
        <f t="shared" si="58"/>
        <v>NO CHANGE IN SEL. FA/PUPIL</v>
      </c>
      <c r="AB292" s="88"/>
      <c r="AC292" s="93" t="s">
        <v>577</v>
      </c>
      <c r="AD292" s="94" t="s">
        <v>578</v>
      </c>
      <c r="AE292" s="94">
        <v>1</v>
      </c>
      <c r="AF292" s="95">
        <v>0</v>
      </c>
      <c r="AG292" s="165">
        <f>VLOOKUP($AC292,dbsad1!$A$2:$AE$677,24,FALSE)</f>
        <v>15790984</v>
      </c>
      <c r="AH292" s="165">
        <f>VLOOKUP($AC292,dcsad1!$A$2:$AE$677,24,FALSE)</f>
        <v>15790984</v>
      </c>
      <c r="AI292" s="166">
        <f t="shared" si="59"/>
        <v>0</v>
      </c>
      <c r="AJ292" s="98" t="str">
        <f t="shared" si="53"/>
        <v>NO CHANGE IN FAB</v>
      </c>
      <c r="AK292" s="88"/>
      <c r="AL292" s="93" t="s">
        <v>577</v>
      </c>
      <c r="AM292" s="94" t="s">
        <v>578</v>
      </c>
      <c r="AN292" s="94">
        <v>1</v>
      </c>
      <c r="AO292" s="95">
        <v>0</v>
      </c>
      <c r="AP292" s="175">
        <f>VLOOKUP($AL292,dbsaa1!$A$2:$AE$677,5,FALSE)</f>
        <v>16106803</v>
      </c>
      <c r="AQ292" s="176">
        <f>VLOOKUP($AL292,dbsad1!$A$2:$AE$677,23,FALSE)</f>
        <v>15880901</v>
      </c>
      <c r="AR292" s="101" t="str">
        <f t="shared" si="60"/>
        <v>HOLD HARMLESS</v>
      </c>
      <c r="AS292" s="175">
        <f>VLOOKUP($AL292,dcsaa1!$A$2:$AE$677,5,FALSE)</f>
        <v>16106803</v>
      </c>
      <c r="AT292" s="176">
        <f>VLOOKUP($AL292,dcsad1!$A$2:$AE$677,23,FALSE)</f>
        <v>15871064</v>
      </c>
      <c r="AU292" s="101" t="str">
        <f t="shared" si="61"/>
        <v>HOLD HARMLESS</v>
      </c>
      <c r="AV292" s="102" t="b">
        <f t="shared" si="62"/>
        <v>1</v>
      </c>
      <c r="AW292" s="176">
        <f t="shared" si="63"/>
        <v>0</v>
      </c>
      <c r="AX292" s="184">
        <f t="shared" si="64"/>
        <v>0</v>
      </c>
      <c r="AY292" s="29"/>
    </row>
    <row r="293" spans="1:51" x14ac:dyDescent="0.25">
      <c r="A293" s="29"/>
      <c r="B293" s="93" t="s">
        <v>579</v>
      </c>
      <c r="C293" s="94" t="s">
        <v>580</v>
      </c>
      <c r="D293" s="94">
        <v>1</v>
      </c>
      <c r="E293" s="95">
        <v>1</v>
      </c>
      <c r="F293" s="165">
        <f>VLOOKUP($B293,dbsaa1!$A$2:$AA$675,5,FALSE)</f>
        <v>10284746</v>
      </c>
      <c r="G293" s="165">
        <f>VLOOKUP($B293,dcsaa1!$A$2:$AA$675,5,FALSE)</f>
        <v>10277415</v>
      </c>
      <c r="H293" s="166">
        <f t="shared" si="54"/>
        <v>-7331</v>
      </c>
      <c r="I293" s="98" t="str">
        <f t="shared" si="52"/>
        <v>FA DECREASE</v>
      </c>
      <c r="J293" s="88"/>
      <c r="K293" s="93" t="s">
        <v>579</v>
      </c>
      <c r="L293" s="94" t="s">
        <v>580</v>
      </c>
      <c r="M293" s="94">
        <v>1</v>
      </c>
      <c r="N293" s="95">
        <v>1</v>
      </c>
      <c r="O293" s="96">
        <f>VLOOKUP($K293,dbsad1!$A$2:$AE$677,13,FALSE)</f>
        <v>1228</v>
      </c>
      <c r="P293" s="96">
        <f>VLOOKUP($K293,dcsad1!$A$2:$AE$677,13,FALSE)</f>
        <v>1228</v>
      </c>
      <c r="Q293" s="97">
        <f t="shared" si="55"/>
        <v>0</v>
      </c>
      <c r="R293" s="98" t="str">
        <f t="shared" si="56"/>
        <v>NO CHANGE IN SEL. TAFPU</v>
      </c>
      <c r="S293" s="88"/>
      <c r="T293" s="93" t="s">
        <v>579</v>
      </c>
      <c r="U293" s="94" t="s">
        <v>580</v>
      </c>
      <c r="V293" s="94">
        <v>1</v>
      </c>
      <c r="W293" s="95">
        <v>1</v>
      </c>
      <c r="X293" s="99">
        <f>VLOOKUP($T293,dbsad1!$A$2:$AE$677,22,FALSE)</f>
        <v>8375.2000000000007</v>
      </c>
      <c r="Y293" s="99">
        <f>VLOOKUP($T293,dcsad1!$A$2:$AE$677,22,FALSE)</f>
        <v>8369.23</v>
      </c>
      <c r="Z293" s="100">
        <f t="shared" si="57"/>
        <v>-5.9700000000011642</v>
      </c>
      <c r="AA293" s="98" t="str">
        <f t="shared" si="58"/>
        <v>SEL. FA/PUPIL DECREASE</v>
      </c>
      <c r="AB293" s="88"/>
      <c r="AC293" s="93" t="s">
        <v>579</v>
      </c>
      <c r="AD293" s="94" t="s">
        <v>580</v>
      </c>
      <c r="AE293" s="94">
        <v>1</v>
      </c>
      <c r="AF293" s="95">
        <v>1</v>
      </c>
      <c r="AG293" s="165">
        <f>VLOOKUP($AC293,dbsad1!$A$2:$AE$677,24,FALSE)</f>
        <v>9421492</v>
      </c>
      <c r="AH293" s="165">
        <f>VLOOKUP($AC293,dcsad1!$A$2:$AE$677,24,FALSE)</f>
        <v>9421492</v>
      </c>
      <c r="AI293" s="166">
        <f t="shared" si="59"/>
        <v>0</v>
      </c>
      <c r="AJ293" s="98" t="str">
        <f t="shared" si="53"/>
        <v>NO CHANGE IN FAB</v>
      </c>
      <c r="AK293" s="88"/>
      <c r="AL293" s="93" t="s">
        <v>579</v>
      </c>
      <c r="AM293" s="94" t="s">
        <v>580</v>
      </c>
      <c r="AN293" s="94">
        <v>1</v>
      </c>
      <c r="AO293" s="95">
        <v>1</v>
      </c>
      <c r="AP293" s="175">
        <f>VLOOKUP($AL293,dbsaa1!$A$2:$AE$677,5,FALSE)</f>
        <v>10284746</v>
      </c>
      <c r="AQ293" s="176">
        <f>VLOOKUP($AL293,dbsad1!$A$2:$AE$677,23,FALSE)</f>
        <v>10284746</v>
      </c>
      <c r="AR293" s="101" t="str">
        <f t="shared" si="60"/>
        <v>ON FORMULA</v>
      </c>
      <c r="AS293" s="175">
        <f>VLOOKUP($AL293,dcsaa1!$A$2:$AE$677,5,FALSE)</f>
        <v>10277415</v>
      </c>
      <c r="AT293" s="176">
        <f>VLOOKUP($AL293,dcsad1!$A$2:$AE$677,23,FALSE)</f>
        <v>10277415</v>
      </c>
      <c r="AU293" s="101" t="str">
        <f t="shared" si="61"/>
        <v>ON FORMULA</v>
      </c>
      <c r="AV293" s="102" t="b">
        <f t="shared" si="62"/>
        <v>1</v>
      </c>
      <c r="AW293" s="176">
        <f t="shared" si="63"/>
        <v>-7331</v>
      </c>
      <c r="AX293" s="184">
        <f t="shared" si="64"/>
        <v>0</v>
      </c>
      <c r="AY293" s="29"/>
    </row>
    <row r="294" spans="1:51" ht="25" x14ac:dyDescent="0.25">
      <c r="A294" s="29"/>
      <c r="B294" s="93" t="s">
        <v>581</v>
      </c>
      <c r="C294" s="94" t="s">
        <v>582</v>
      </c>
      <c r="D294" s="94">
        <v>1</v>
      </c>
      <c r="E294" s="95">
        <v>0</v>
      </c>
      <c r="F294" s="165">
        <f>VLOOKUP($B294,dbsaa1!$A$2:$AA$675,5,FALSE)</f>
        <v>8001252</v>
      </c>
      <c r="G294" s="165">
        <f>VLOOKUP($B294,dcsaa1!$A$2:$AA$675,5,FALSE)</f>
        <v>8001252</v>
      </c>
      <c r="H294" s="166">
        <f t="shared" si="54"/>
        <v>0</v>
      </c>
      <c r="I294" s="98" t="str">
        <f t="shared" si="52"/>
        <v>NO CHANGE IN FA</v>
      </c>
      <c r="J294" s="88"/>
      <c r="K294" s="93" t="s">
        <v>581</v>
      </c>
      <c r="L294" s="94" t="s">
        <v>582</v>
      </c>
      <c r="M294" s="94">
        <v>1</v>
      </c>
      <c r="N294" s="95">
        <v>0</v>
      </c>
      <c r="O294" s="96">
        <f>VLOOKUP($K294,dbsad1!$A$2:$AE$677,13,FALSE)</f>
        <v>1842</v>
      </c>
      <c r="P294" s="96">
        <f>VLOOKUP($K294,dcsad1!$A$2:$AE$677,13,FALSE)</f>
        <v>1842</v>
      </c>
      <c r="Q294" s="97">
        <f t="shared" si="55"/>
        <v>0</v>
      </c>
      <c r="R294" s="98" t="str">
        <f t="shared" si="56"/>
        <v>NO CHANGE IN SEL. TAFPU</v>
      </c>
      <c r="S294" s="88"/>
      <c r="T294" s="93" t="s">
        <v>581</v>
      </c>
      <c r="U294" s="94" t="s">
        <v>582</v>
      </c>
      <c r="V294" s="94">
        <v>1</v>
      </c>
      <c r="W294" s="95">
        <v>0</v>
      </c>
      <c r="X294" s="99">
        <f>VLOOKUP($T294,dbsad1!$A$2:$AE$677,22,FALSE)</f>
        <v>3639.36</v>
      </c>
      <c r="Y294" s="99">
        <f>VLOOKUP($T294,dcsad1!$A$2:$AE$677,22,FALSE)</f>
        <v>3639.36</v>
      </c>
      <c r="Z294" s="100">
        <f t="shared" si="57"/>
        <v>0</v>
      </c>
      <c r="AA294" s="98" t="str">
        <f t="shared" si="58"/>
        <v>NO CHANGE IN SEL. FA/PUPIL</v>
      </c>
      <c r="AB294" s="88"/>
      <c r="AC294" s="93" t="s">
        <v>581</v>
      </c>
      <c r="AD294" s="94" t="s">
        <v>582</v>
      </c>
      <c r="AE294" s="94">
        <v>1</v>
      </c>
      <c r="AF294" s="95">
        <v>0</v>
      </c>
      <c r="AG294" s="165">
        <f>VLOOKUP($AC294,dbsad1!$A$2:$AE$677,24,FALSE)</f>
        <v>7844365</v>
      </c>
      <c r="AH294" s="165">
        <f>VLOOKUP($AC294,dcsad1!$A$2:$AE$677,24,FALSE)</f>
        <v>7844365</v>
      </c>
      <c r="AI294" s="166">
        <f t="shared" si="59"/>
        <v>0</v>
      </c>
      <c r="AJ294" s="98" t="str">
        <f t="shared" si="53"/>
        <v>NO CHANGE IN FAB</v>
      </c>
      <c r="AK294" s="88"/>
      <c r="AL294" s="93" t="s">
        <v>581</v>
      </c>
      <c r="AM294" s="94" t="s">
        <v>582</v>
      </c>
      <c r="AN294" s="94">
        <v>1</v>
      </c>
      <c r="AO294" s="95">
        <v>0</v>
      </c>
      <c r="AP294" s="175">
        <f>VLOOKUP($AL294,dbsaa1!$A$2:$AE$677,5,FALSE)</f>
        <v>8001252</v>
      </c>
      <c r="AQ294" s="176">
        <f>VLOOKUP($AL294,dbsad1!$A$2:$AE$677,23,FALSE)</f>
        <v>6703702</v>
      </c>
      <c r="AR294" s="101" t="str">
        <f t="shared" si="60"/>
        <v>HOLD HARMLESS</v>
      </c>
      <c r="AS294" s="175">
        <f>VLOOKUP($AL294,dcsaa1!$A$2:$AE$677,5,FALSE)</f>
        <v>8001252</v>
      </c>
      <c r="AT294" s="176">
        <f>VLOOKUP($AL294,dcsad1!$A$2:$AE$677,23,FALSE)</f>
        <v>6703702</v>
      </c>
      <c r="AU294" s="101" t="str">
        <f t="shared" si="61"/>
        <v>HOLD HARMLESS</v>
      </c>
      <c r="AV294" s="102" t="b">
        <f t="shared" si="62"/>
        <v>1</v>
      </c>
      <c r="AW294" s="176">
        <f t="shared" si="63"/>
        <v>0</v>
      </c>
      <c r="AX294" s="184">
        <f t="shared" si="64"/>
        <v>0</v>
      </c>
      <c r="AY294" s="29"/>
    </row>
    <row r="295" spans="1:51" x14ac:dyDescent="0.25">
      <c r="A295" s="29"/>
      <c r="B295" s="93" t="s">
        <v>583</v>
      </c>
      <c r="C295" s="94" t="s">
        <v>584</v>
      </c>
      <c r="D295" s="94">
        <v>1</v>
      </c>
      <c r="E295" s="95">
        <v>0</v>
      </c>
      <c r="F295" s="165">
        <f>VLOOKUP($B295,dbsaa1!$A$2:$AA$675,5,FALSE)</f>
        <v>18496742</v>
      </c>
      <c r="G295" s="165">
        <f>VLOOKUP($B295,dcsaa1!$A$2:$AA$675,5,FALSE)</f>
        <v>18496742</v>
      </c>
      <c r="H295" s="166">
        <f t="shared" si="54"/>
        <v>0</v>
      </c>
      <c r="I295" s="98" t="str">
        <f t="shared" si="52"/>
        <v>NO CHANGE IN FA</v>
      </c>
      <c r="J295" s="88"/>
      <c r="K295" s="93" t="s">
        <v>583</v>
      </c>
      <c r="L295" s="94" t="s">
        <v>584</v>
      </c>
      <c r="M295" s="94">
        <v>1</v>
      </c>
      <c r="N295" s="95">
        <v>0</v>
      </c>
      <c r="O295" s="96">
        <f>VLOOKUP($K295,dbsad1!$A$2:$AE$677,13,FALSE)</f>
        <v>2616</v>
      </c>
      <c r="P295" s="96">
        <f>VLOOKUP($K295,dcsad1!$A$2:$AE$677,13,FALSE)</f>
        <v>2616</v>
      </c>
      <c r="Q295" s="97">
        <f t="shared" si="55"/>
        <v>0</v>
      </c>
      <c r="R295" s="98" t="str">
        <f t="shared" si="56"/>
        <v>NO CHANGE IN SEL. TAFPU</v>
      </c>
      <c r="S295" s="88"/>
      <c r="T295" s="93" t="s">
        <v>583</v>
      </c>
      <c r="U295" s="94" t="s">
        <v>584</v>
      </c>
      <c r="V295" s="94">
        <v>1</v>
      </c>
      <c r="W295" s="95">
        <v>0</v>
      </c>
      <c r="X295" s="99">
        <f>VLOOKUP($T295,dbsad1!$A$2:$AE$677,22,FALSE)</f>
        <v>7070.62</v>
      </c>
      <c r="Y295" s="99">
        <f>VLOOKUP($T295,dcsad1!$A$2:$AE$677,22,FALSE)</f>
        <v>7070.62</v>
      </c>
      <c r="Z295" s="100">
        <f t="shared" si="57"/>
        <v>0</v>
      </c>
      <c r="AA295" s="98" t="str">
        <f t="shared" si="58"/>
        <v>NO CHANGE IN SEL. FA/PUPIL</v>
      </c>
      <c r="AB295" s="88"/>
      <c r="AC295" s="93" t="s">
        <v>583</v>
      </c>
      <c r="AD295" s="94" t="s">
        <v>584</v>
      </c>
      <c r="AE295" s="94">
        <v>1</v>
      </c>
      <c r="AF295" s="95">
        <v>0</v>
      </c>
      <c r="AG295" s="165">
        <f>VLOOKUP($AC295,dbsad1!$A$2:$AE$677,24,FALSE)</f>
        <v>16970974</v>
      </c>
      <c r="AH295" s="165">
        <f>VLOOKUP($AC295,dcsad1!$A$2:$AE$677,24,FALSE)</f>
        <v>16970974</v>
      </c>
      <c r="AI295" s="166">
        <f t="shared" si="59"/>
        <v>0</v>
      </c>
      <c r="AJ295" s="98" t="str">
        <f t="shared" si="53"/>
        <v>NO CHANGE IN FAB</v>
      </c>
      <c r="AK295" s="88"/>
      <c r="AL295" s="93" t="s">
        <v>583</v>
      </c>
      <c r="AM295" s="94" t="s">
        <v>584</v>
      </c>
      <c r="AN295" s="94">
        <v>1</v>
      </c>
      <c r="AO295" s="95">
        <v>0</v>
      </c>
      <c r="AP295" s="175">
        <f>VLOOKUP($AL295,dbsaa1!$A$2:$AE$677,5,FALSE)</f>
        <v>18496742</v>
      </c>
      <c r="AQ295" s="176">
        <f>VLOOKUP($AL295,dbsad1!$A$2:$AE$677,23,FALSE)</f>
        <v>18496742</v>
      </c>
      <c r="AR295" s="101" t="str">
        <f t="shared" si="60"/>
        <v>ON FORMULA</v>
      </c>
      <c r="AS295" s="175">
        <f>VLOOKUP($AL295,dcsaa1!$A$2:$AE$677,5,FALSE)</f>
        <v>18496742</v>
      </c>
      <c r="AT295" s="176">
        <f>VLOOKUP($AL295,dcsad1!$A$2:$AE$677,23,FALSE)</f>
        <v>18496742</v>
      </c>
      <c r="AU295" s="101" t="str">
        <f t="shared" si="61"/>
        <v>ON FORMULA</v>
      </c>
      <c r="AV295" s="102" t="b">
        <f t="shared" si="62"/>
        <v>1</v>
      </c>
      <c r="AW295" s="176">
        <f t="shared" si="63"/>
        <v>0</v>
      </c>
      <c r="AX295" s="184">
        <f t="shared" si="64"/>
        <v>0</v>
      </c>
      <c r="AY295" s="29"/>
    </row>
    <row r="296" spans="1:51" ht="25" x14ac:dyDescent="0.25">
      <c r="A296" s="29"/>
      <c r="B296" s="93" t="s">
        <v>585</v>
      </c>
      <c r="C296" s="94" t="s">
        <v>586</v>
      </c>
      <c r="D296" s="94">
        <v>1</v>
      </c>
      <c r="E296" s="95">
        <v>0</v>
      </c>
      <c r="F296" s="165">
        <f>VLOOKUP($B296,dbsaa1!$A$2:$AA$675,5,FALSE)</f>
        <v>9661544</v>
      </c>
      <c r="G296" s="165">
        <f>VLOOKUP($B296,dcsaa1!$A$2:$AA$675,5,FALSE)</f>
        <v>9661544</v>
      </c>
      <c r="H296" s="166">
        <f t="shared" si="54"/>
        <v>0</v>
      </c>
      <c r="I296" s="98" t="str">
        <f t="shared" si="52"/>
        <v>NO CHANGE IN FA</v>
      </c>
      <c r="J296" s="88"/>
      <c r="K296" s="93" t="s">
        <v>585</v>
      </c>
      <c r="L296" s="94" t="s">
        <v>586</v>
      </c>
      <c r="M296" s="94">
        <v>1</v>
      </c>
      <c r="N296" s="95">
        <v>0</v>
      </c>
      <c r="O296" s="96">
        <f>VLOOKUP($K296,dbsad1!$A$2:$AE$677,13,FALSE)</f>
        <v>2141</v>
      </c>
      <c r="P296" s="96">
        <f>VLOOKUP($K296,dcsad1!$A$2:$AE$677,13,FALSE)</f>
        <v>2137</v>
      </c>
      <c r="Q296" s="97">
        <f t="shared" si="55"/>
        <v>-4</v>
      </c>
      <c r="R296" s="98" t="str">
        <f t="shared" si="56"/>
        <v>SEL. TAFPU DECREASE</v>
      </c>
      <c r="S296" s="88"/>
      <c r="T296" s="93" t="s">
        <v>585</v>
      </c>
      <c r="U296" s="94" t="s">
        <v>586</v>
      </c>
      <c r="V296" s="94">
        <v>1</v>
      </c>
      <c r="W296" s="95">
        <v>0</v>
      </c>
      <c r="X296" s="99">
        <f>VLOOKUP($T296,dbsad1!$A$2:$AE$677,22,FALSE)</f>
        <v>4464.7299999999996</v>
      </c>
      <c r="Y296" s="99">
        <f>VLOOKUP($T296,dcsad1!$A$2:$AE$677,22,FALSE)</f>
        <v>4464.7299999999996</v>
      </c>
      <c r="Z296" s="100">
        <f t="shared" si="57"/>
        <v>0</v>
      </c>
      <c r="AA296" s="98" t="str">
        <f t="shared" si="58"/>
        <v>NO CHANGE IN SEL. FA/PUPIL</v>
      </c>
      <c r="AB296" s="88"/>
      <c r="AC296" s="93" t="s">
        <v>585</v>
      </c>
      <c r="AD296" s="94" t="s">
        <v>586</v>
      </c>
      <c r="AE296" s="94">
        <v>1</v>
      </c>
      <c r="AF296" s="95">
        <v>0</v>
      </c>
      <c r="AG296" s="165">
        <f>VLOOKUP($AC296,dbsad1!$A$2:$AE$677,24,FALSE)</f>
        <v>9472102</v>
      </c>
      <c r="AH296" s="165">
        <f>VLOOKUP($AC296,dcsad1!$A$2:$AE$677,24,FALSE)</f>
        <v>9472102</v>
      </c>
      <c r="AI296" s="166">
        <f t="shared" si="59"/>
        <v>0</v>
      </c>
      <c r="AJ296" s="98" t="str">
        <f t="shared" si="53"/>
        <v>NO CHANGE IN FAB</v>
      </c>
      <c r="AK296" s="88"/>
      <c r="AL296" s="93" t="s">
        <v>585</v>
      </c>
      <c r="AM296" s="94" t="s">
        <v>586</v>
      </c>
      <c r="AN296" s="94">
        <v>1</v>
      </c>
      <c r="AO296" s="95">
        <v>0</v>
      </c>
      <c r="AP296" s="175">
        <f>VLOOKUP($AL296,dbsaa1!$A$2:$AE$677,5,FALSE)</f>
        <v>9661544</v>
      </c>
      <c r="AQ296" s="176">
        <f>VLOOKUP($AL296,dbsad1!$A$2:$AE$677,23,FALSE)</f>
        <v>9558987</v>
      </c>
      <c r="AR296" s="101" t="str">
        <f t="shared" si="60"/>
        <v>HOLD HARMLESS</v>
      </c>
      <c r="AS296" s="175">
        <f>VLOOKUP($AL296,dcsaa1!$A$2:$AE$677,5,FALSE)</f>
        <v>9661544</v>
      </c>
      <c r="AT296" s="176">
        <f>VLOOKUP($AL296,dcsad1!$A$2:$AE$677,23,FALSE)</f>
        <v>9541129</v>
      </c>
      <c r="AU296" s="101" t="str">
        <f t="shared" si="61"/>
        <v>HOLD HARMLESS</v>
      </c>
      <c r="AV296" s="102" t="b">
        <f t="shared" si="62"/>
        <v>1</v>
      </c>
      <c r="AW296" s="176">
        <f t="shared" si="63"/>
        <v>0</v>
      </c>
      <c r="AX296" s="184">
        <f t="shared" si="64"/>
        <v>0</v>
      </c>
      <c r="AY296" s="29"/>
    </row>
    <row r="297" spans="1:51" x14ac:dyDescent="0.25">
      <c r="A297" s="29"/>
      <c r="B297" s="93" t="s">
        <v>587</v>
      </c>
      <c r="C297" s="94" t="s">
        <v>588</v>
      </c>
      <c r="D297" s="94">
        <v>1</v>
      </c>
      <c r="E297" s="95">
        <v>0</v>
      </c>
      <c r="F297" s="165">
        <f>VLOOKUP($B297,dbsaa1!$A$2:$AA$675,5,FALSE)</f>
        <v>9228788</v>
      </c>
      <c r="G297" s="165">
        <f>VLOOKUP($B297,dcsaa1!$A$2:$AA$675,5,FALSE)</f>
        <v>9222379</v>
      </c>
      <c r="H297" s="166">
        <f t="shared" si="54"/>
        <v>-6409</v>
      </c>
      <c r="I297" s="98" t="str">
        <f t="shared" si="52"/>
        <v>FA DECREASE</v>
      </c>
      <c r="J297" s="88"/>
      <c r="K297" s="93" t="s">
        <v>587</v>
      </c>
      <c r="L297" s="94" t="s">
        <v>588</v>
      </c>
      <c r="M297" s="94">
        <v>1</v>
      </c>
      <c r="N297" s="95">
        <v>0</v>
      </c>
      <c r="O297" s="96">
        <f>VLOOKUP($K297,dbsad1!$A$2:$AE$677,13,FALSE)</f>
        <v>1440</v>
      </c>
      <c r="P297" s="96">
        <f>VLOOKUP($K297,dcsad1!$A$2:$AE$677,13,FALSE)</f>
        <v>1439</v>
      </c>
      <c r="Q297" s="97">
        <f t="shared" si="55"/>
        <v>-1</v>
      </c>
      <c r="R297" s="98" t="str">
        <f t="shared" si="56"/>
        <v>SEL. TAFPU DECREASE</v>
      </c>
      <c r="S297" s="88"/>
      <c r="T297" s="93" t="s">
        <v>587</v>
      </c>
      <c r="U297" s="94" t="s">
        <v>588</v>
      </c>
      <c r="V297" s="94">
        <v>1</v>
      </c>
      <c r="W297" s="95">
        <v>0</v>
      </c>
      <c r="X297" s="99">
        <f>VLOOKUP($T297,dbsad1!$A$2:$AE$677,22,FALSE)</f>
        <v>6408.88</v>
      </c>
      <c r="Y297" s="99">
        <f>VLOOKUP($T297,dcsad1!$A$2:$AE$677,22,FALSE)</f>
        <v>6408.88</v>
      </c>
      <c r="Z297" s="100">
        <f t="shared" si="57"/>
        <v>0</v>
      </c>
      <c r="AA297" s="98" t="str">
        <f t="shared" si="58"/>
        <v>NO CHANGE IN SEL. FA/PUPIL</v>
      </c>
      <c r="AB297" s="88"/>
      <c r="AC297" s="93" t="s">
        <v>587</v>
      </c>
      <c r="AD297" s="94" t="s">
        <v>588</v>
      </c>
      <c r="AE297" s="94">
        <v>1</v>
      </c>
      <c r="AF297" s="95">
        <v>0</v>
      </c>
      <c r="AG297" s="165">
        <f>VLOOKUP($AC297,dbsad1!$A$2:$AE$677,24,FALSE)</f>
        <v>8910038</v>
      </c>
      <c r="AH297" s="165">
        <f>VLOOKUP($AC297,dcsad1!$A$2:$AE$677,24,FALSE)</f>
        <v>8910038</v>
      </c>
      <c r="AI297" s="166">
        <f t="shared" si="59"/>
        <v>0</v>
      </c>
      <c r="AJ297" s="98" t="str">
        <f t="shared" si="53"/>
        <v>NO CHANGE IN FAB</v>
      </c>
      <c r="AK297" s="88"/>
      <c r="AL297" s="93" t="s">
        <v>587</v>
      </c>
      <c r="AM297" s="94" t="s">
        <v>588</v>
      </c>
      <c r="AN297" s="94">
        <v>1</v>
      </c>
      <c r="AO297" s="95">
        <v>0</v>
      </c>
      <c r="AP297" s="175">
        <f>VLOOKUP($AL297,dbsaa1!$A$2:$AE$677,5,FALSE)</f>
        <v>9228788</v>
      </c>
      <c r="AQ297" s="176">
        <f>VLOOKUP($AL297,dbsad1!$A$2:$AE$677,23,FALSE)</f>
        <v>9228788</v>
      </c>
      <c r="AR297" s="101" t="str">
        <f t="shared" si="60"/>
        <v>ON FORMULA</v>
      </c>
      <c r="AS297" s="175">
        <f>VLOOKUP($AL297,dcsaa1!$A$2:$AE$677,5,FALSE)</f>
        <v>9222379</v>
      </c>
      <c r="AT297" s="176">
        <f>VLOOKUP($AL297,dcsad1!$A$2:$AE$677,23,FALSE)</f>
        <v>9222379</v>
      </c>
      <c r="AU297" s="101" t="str">
        <f t="shared" si="61"/>
        <v>ON FORMULA</v>
      </c>
      <c r="AV297" s="102" t="b">
        <f t="shared" si="62"/>
        <v>1</v>
      </c>
      <c r="AW297" s="176">
        <f t="shared" si="63"/>
        <v>-6409</v>
      </c>
      <c r="AX297" s="184">
        <f t="shared" si="64"/>
        <v>0</v>
      </c>
      <c r="AY297" s="29"/>
    </row>
    <row r="298" spans="1:51" x14ac:dyDescent="0.25">
      <c r="A298" s="29"/>
      <c r="B298" s="93" t="s">
        <v>589</v>
      </c>
      <c r="C298" s="94" t="s">
        <v>590</v>
      </c>
      <c r="D298" s="94">
        <v>1</v>
      </c>
      <c r="E298" s="95">
        <v>1</v>
      </c>
      <c r="F298" s="165">
        <f>VLOOKUP($B298,dbsaa1!$A$2:$AA$675,5,FALSE)</f>
        <v>14691972</v>
      </c>
      <c r="G298" s="165">
        <f>VLOOKUP($B298,dcsaa1!$A$2:$AA$675,5,FALSE)</f>
        <v>14691972</v>
      </c>
      <c r="H298" s="166">
        <f t="shared" si="54"/>
        <v>0</v>
      </c>
      <c r="I298" s="98" t="str">
        <f t="shared" si="52"/>
        <v>NO CHANGE IN FA</v>
      </c>
      <c r="J298" s="88"/>
      <c r="K298" s="93" t="s">
        <v>589</v>
      </c>
      <c r="L298" s="94" t="s">
        <v>590</v>
      </c>
      <c r="M298" s="94">
        <v>1</v>
      </c>
      <c r="N298" s="95">
        <v>1</v>
      </c>
      <c r="O298" s="96">
        <f>VLOOKUP($K298,dbsad1!$A$2:$AE$677,13,FALSE)</f>
        <v>1551</v>
      </c>
      <c r="P298" s="96">
        <f>VLOOKUP($K298,dcsad1!$A$2:$AE$677,13,FALSE)</f>
        <v>1551</v>
      </c>
      <c r="Q298" s="97">
        <f t="shared" si="55"/>
        <v>0</v>
      </c>
      <c r="R298" s="98" t="str">
        <f t="shared" si="56"/>
        <v>NO CHANGE IN SEL. TAFPU</v>
      </c>
      <c r="S298" s="88"/>
      <c r="T298" s="93" t="s">
        <v>589</v>
      </c>
      <c r="U298" s="94" t="s">
        <v>590</v>
      </c>
      <c r="V298" s="94">
        <v>1</v>
      </c>
      <c r="W298" s="95">
        <v>1</v>
      </c>
      <c r="X298" s="99">
        <f>VLOOKUP($T298,dbsad1!$A$2:$AE$677,22,FALSE)</f>
        <v>9472.58</v>
      </c>
      <c r="Y298" s="99">
        <f>VLOOKUP($T298,dcsad1!$A$2:$AE$677,22,FALSE)</f>
        <v>9472.58</v>
      </c>
      <c r="Z298" s="100">
        <f t="shared" si="57"/>
        <v>0</v>
      </c>
      <c r="AA298" s="98" t="str">
        <f t="shared" si="58"/>
        <v>NO CHANGE IN SEL. FA/PUPIL</v>
      </c>
      <c r="AB298" s="88"/>
      <c r="AC298" s="93" t="s">
        <v>589</v>
      </c>
      <c r="AD298" s="94" t="s">
        <v>590</v>
      </c>
      <c r="AE298" s="94">
        <v>1</v>
      </c>
      <c r="AF298" s="95">
        <v>1</v>
      </c>
      <c r="AG298" s="165">
        <f>VLOOKUP($AC298,dbsad1!$A$2:$AE$677,24,FALSE)</f>
        <v>13398492</v>
      </c>
      <c r="AH298" s="165">
        <f>VLOOKUP($AC298,dcsad1!$A$2:$AE$677,24,FALSE)</f>
        <v>13398492</v>
      </c>
      <c r="AI298" s="166">
        <f t="shared" si="59"/>
        <v>0</v>
      </c>
      <c r="AJ298" s="98" t="str">
        <f t="shared" si="53"/>
        <v>NO CHANGE IN FAB</v>
      </c>
      <c r="AK298" s="88"/>
      <c r="AL298" s="93" t="s">
        <v>589</v>
      </c>
      <c r="AM298" s="94" t="s">
        <v>590</v>
      </c>
      <c r="AN298" s="94">
        <v>1</v>
      </c>
      <c r="AO298" s="95">
        <v>1</v>
      </c>
      <c r="AP298" s="175">
        <f>VLOOKUP($AL298,dbsaa1!$A$2:$AE$677,5,FALSE)</f>
        <v>14691972</v>
      </c>
      <c r="AQ298" s="176">
        <f>VLOOKUP($AL298,dbsad1!$A$2:$AE$677,23,FALSE)</f>
        <v>14691972</v>
      </c>
      <c r="AR298" s="101" t="str">
        <f t="shared" si="60"/>
        <v>ON FORMULA</v>
      </c>
      <c r="AS298" s="175">
        <f>VLOOKUP($AL298,dcsaa1!$A$2:$AE$677,5,FALSE)</f>
        <v>14691972</v>
      </c>
      <c r="AT298" s="176">
        <f>VLOOKUP($AL298,dcsad1!$A$2:$AE$677,23,FALSE)</f>
        <v>14691972</v>
      </c>
      <c r="AU298" s="101" t="str">
        <f t="shared" si="61"/>
        <v>ON FORMULA</v>
      </c>
      <c r="AV298" s="102" t="b">
        <f t="shared" si="62"/>
        <v>1</v>
      </c>
      <c r="AW298" s="176">
        <f t="shared" si="63"/>
        <v>0</v>
      </c>
      <c r="AX298" s="184">
        <f t="shared" si="64"/>
        <v>0</v>
      </c>
      <c r="AY298" s="29"/>
    </row>
    <row r="299" spans="1:51" x14ac:dyDescent="0.25">
      <c r="A299" s="29"/>
      <c r="B299" s="93" t="s">
        <v>591</v>
      </c>
      <c r="C299" s="94" t="s">
        <v>592</v>
      </c>
      <c r="D299" s="94">
        <v>1</v>
      </c>
      <c r="E299" s="95">
        <v>0</v>
      </c>
      <c r="F299" s="165">
        <f>VLOOKUP($B299,dbsaa1!$A$2:$AA$675,5,FALSE)</f>
        <v>2809320</v>
      </c>
      <c r="G299" s="165">
        <f>VLOOKUP($B299,dcsaa1!$A$2:$AA$675,5,FALSE)</f>
        <v>2809320</v>
      </c>
      <c r="H299" s="166">
        <f t="shared" si="54"/>
        <v>0</v>
      </c>
      <c r="I299" s="98" t="str">
        <f t="shared" si="52"/>
        <v>NO CHANGE IN FA</v>
      </c>
      <c r="J299" s="88"/>
      <c r="K299" s="93" t="s">
        <v>591</v>
      </c>
      <c r="L299" s="94" t="s">
        <v>592</v>
      </c>
      <c r="M299" s="94">
        <v>1</v>
      </c>
      <c r="N299" s="95">
        <v>0</v>
      </c>
      <c r="O299" s="96">
        <f>VLOOKUP($K299,dbsad1!$A$2:$AE$677,13,FALSE)</f>
        <v>716</v>
      </c>
      <c r="P299" s="96">
        <f>VLOOKUP($K299,dcsad1!$A$2:$AE$677,13,FALSE)</f>
        <v>716</v>
      </c>
      <c r="Q299" s="97">
        <f t="shared" si="55"/>
        <v>0</v>
      </c>
      <c r="R299" s="98" t="str">
        <f t="shared" si="56"/>
        <v>NO CHANGE IN SEL. TAFPU</v>
      </c>
      <c r="S299" s="88"/>
      <c r="T299" s="93" t="s">
        <v>591</v>
      </c>
      <c r="U299" s="94" t="s">
        <v>592</v>
      </c>
      <c r="V299" s="94">
        <v>1</v>
      </c>
      <c r="W299" s="95">
        <v>0</v>
      </c>
      <c r="X299" s="99">
        <f>VLOOKUP($T299,dbsad1!$A$2:$AE$677,22,FALSE)</f>
        <v>3923.63</v>
      </c>
      <c r="Y299" s="99">
        <f>VLOOKUP($T299,dcsad1!$A$2:$AE$677,22,FALSE)</f>
        <v>3923.63</v>
      </c>
      <c r="Z299" s="100">
        <f t="shared" si="57"/>
        <v>0</v>
      </c>
      <c r="AA299" s="98" t="str">
        <f t="shared" si="58"/>
        <v>NO CHANGE IN SEL. FA/PUPIL</v>
      </c>
      <c r="AB299" s="88"/>
      <c r="AC299" s="93" t="s">
        <v>591</v>
      </c>
      <c r="AD299" s="94" t="s">
        <v>592</v>
      </c>
      <c r="AE299" s="94">
        <v>1</v>
      </c>
      <c r="AF299" s="95">
        <v>0</v>
      </c>
      <c r="AG299" s="165">
        <f>VLOOKUP($AC299,dbsad1!$A$2:$AE$677,24,FALSE)</f>
        <v>1855080</v>
      </c>
      <c r="AH299" s="165">
        <f>VLOOKUP($AC299,dcsad1!$A$2:$AE$677,24,FALSE)</f>
        <v>1855080</v>
      </c>
      <c r="AI299" s="166">
        <f t="shared" si="59"/>
        <v>0</v>
      </c>
      <c r="AJ299" s="98" t="str">
        <f t="shared" si="53"/>
        <v>NO CHANGE IN FAB</v>
      </c>
      <c r="AK299" s="88"/>
      <c r="AL299" s="93" t="s">
        <v>591</v>
      </c>
      <c r="AM299" s="94" t="s">
        <v>592</v>
      </c>
      <c r="AN299" s="94">
        <v>1</v>
      </c>
      <c r="AO299" s="95">
        <v>0</v>
      </c>
      <c r="AP299" s="175">
        <f>VLOOKUP($AL299,dbsaa1!$A$2:$AE$677,5,FALSE)</f>
        <v>2809320</v>
      </c>
      <c r="AQ299" s="176">
        <f>VLOOKUP($AL299,dbsad1!$A$2:$AE$677,23,FALSE)</f>
        <v>2809320</v>
      </c>
      <c r="AR299" s="101" t="str">
        <f t="shared" si="60"/>
        <v>ON FORMULA</v>
      </c>
      <c r="AS299" s="175">
        <f>VLOOKUP($AL299,dcsaa1!$A$2:$AE$677,5,FALSE)</f>
        <v>2809320</v>
      </c>
      <c r="AT299" s="176">
        <f>VLOOKUP($AL299,dcsad1!$A$2:$AE$677,23,FALSE)</f>
        <v>2809320</v>
      </c>
      <c r="AU299" s="101" t="str">
        <f t="shared" si="61"/>
        <v>ON FORMULA</v>
      </c>
      <c r="AV299" s="102" t="b">
        <f t="shared" si="62"/>
        <v>1</v>
      </c>
      <c r="AW299" s="176">
        <f t="shared" si="63"/>
        <v>0</v>
      </c>
      <c r="AX299" s="184">
        <f t="shared" si="64"/>
        <v>0</v>
      </c>
      <c r="AY299" s="29"/>
    </row>
    <row r="300" spans="1:51" x14ac:dyDescent="0.25">
      <c r="A300" s="29"/>
      <c r="B300" s="93" t="s">
        <v>593</v>
      </c>
      <c r="C300" s="94" t="s">
        <v>594</v>
      </c>
      <c r="D300" s="94">
        <v>1</v>
      </c>
      <c r="E300" s="95">
        <v>1</v>
      </c>
      <c r="F300" s="165">
        <f>VLOOKUP($B300,dbsaa1!$A$2:$AA$675,5,FALSE)</f>
        <v>49246809</v>
      </c>
      <c r="G300" s="165">
        <f>VLOOKUP($B300,dcsaa1!$A$2:$AA$675,5,FALSE)</f>
        <v>49246809</v>
      </c>
      <c r="H300" s="166">
        <f t="shared" si="54"/>
        <v>0</v>
      </c>
      <c r="I300" s="98" t="str">
        <f t="shared" si="52"/>
        <v>NO CHANGE IN FA</v>
      </c>
      <c r="J300" s="88"/>
      <c r="K300" s="93" t="s">
        <v>593</v>
      </c>
      <c r="L300" s="94" t="s">
        <v>594</v>
      </c>
      <c r="M300" s="94">
        <v>1</v>
      </c>
      <c r="N300" s="95">
        <v>1</v>
      </c>
      <c r="O300" s="96">
        <f>VLOOKUP($K300,dbsad1!$A$2:$AE$677,13,FALSE)</f>
        <v>5873</v>
      </c>
      <c r="P300" s="96">
        <f>VLOOKUP($K300,dcsad1!$A$2:$AE$677,13,FALSE)</f>
        <v>5873</v>
      </c>
      <c r="Q300" s="97">
        <f t="shared" si="55"/>
        <v>0</v>
      </c>
      <c r="R300" s="98" t="str">
        <f t="shared" si="56"/>
        <v>NO CHANGE IN SEL. TAFPU</v>
      </c>
      <c r="S300" s="88"/>
      <c r="T300" s="93" t="s">
        <v>593</v>
      </c>
      <c r="U300" s="94" t="s">
        <v>594</v>
      </c>
      <c r="V300" s="94">
        <v>1</v>
      </c>
      <c r="W300" s="95">
        <v>1</v>
      </c>
      <c r="X300" s="99">
        <f>VLOOKUP($T300,dbsad1!$A$2:$AE$677,22,FALSE)</f>
        <v>8385.2900000000009</v>
      </c>
      <c r="Y300" s="99">
        <f>VLOOKUP($T300,dcsad1!$A$2:$AE$677,22,FALSE)</f>
        <v>8385.2900000000009</v>
      </c>
      <c r="Z300" s="100">
        <f t="shared" si="57"/>
        <v>0</v>
      </c>
      <c r="AA300" s="98" t="str">
        <f t="shared" si="58"/>
        <v>NO CHANGE IN SEL. FA/PUPIL</v>
      </c>
      <c r="AB300" s="88"/>
      <c r="AC300" s="93" t="s">
        <v>593</v>
      </c>
      <c r="AD300" s="94" t="s">
        <v>594</v>
      </c>
      <c r="AE300" s="94">
        <v>1</v>
      </c>
      <c r="AF300" s="95">
        <v>1</v>
      </c>
      <c r="AG300" s="165">
        <f>VLOOKUP($AC300,dbsad1!$A$2:$AE$677,24,FALSE)</f>
        <v>45248106</v>
      </c>
      <c r="AH300" s="165">
        <f>VLOOKUP($AC300,dcsad1!$A$2:$AE$677,24,FALSE)</f>
        <v>45248106</v>
      </c>
      <c r="AI300" s="166">
        <f t="shared" si="59"/>
        <v>0</v>
      </c>
      <c r="AJ300" s="98" t="str">
        <f t="shared" si="53"/>
        <v>NO CHANGE IN FAB</v>
      </c>
      <c r="AK300" s="88"/>
      <c r="AL300" s="93" t="s">
        <v>593</v>
      </c>
      <c r="AM300" s="94" t="s">
        <v>594</v>
      </c>
      <c r="AN300" s="94">
        <v>1</v>
      </c>
      <c r="AO300" s="95">
        <v>1</v>
      </c>
      <c r="AP300" s="175">
        <f>VLOOKUP($AL300,dbsaa1!$A$2:$AE$677,5,FALSE)</f>
        <v>49246809</v>
      </c>
      <c r="AQ300" s="176">
        <f>VLOOKUP($AL300,dbsad1!$A$2:$AE$677,23,FALSE)</f>
        <v>49246809</v>
      </c>
      <c r="AR300" s="101" t="str">
        <f t="shared" si="60"/>
        <v>ON FORMULA</v>
      </c>
      <c r="AS300" s="175">
        <f>VLOOKUP($AL300,dcsaa1!$A$2:$AE$677,5,FALSE)</f>
        <v>49246809</v>
      </c>
      <c r="AT300" s="176">
        <f>VLOOKUP($AL300,dcsad1!$A$2:$AE$677,23,FALSE)</f>
        <v>49246809</v>
      </c>
      <c r="AU300" s="101" t="str">
        <f t="shared" si="61"/>
        <v>ON FORMULA</v>
      </c>
      <c r="AV300" s="102" t="b">
        <f t="shared" si="62"/>
        <v>1</v>
      </c>
      <c r="AW300" s="176">
        <f t="shared" si="63"/>
        <v>0</v>
      </c>
      <c r="AX300" s="184">
        <f t="shared" si="64"/>
        <v>0</v>
      </c>
      <c r="AY300" s="29"/>
    </row>
    <row r="301" spans="1:51" x14ac:dyDescent="0.25">
      <c r="A301" s="29"/>
      <c r="B301" s="93" t="s">
        <v>595</v>
      </c>
      <c r="C301" s="94" t="s">
        <v>596</v>
      </c>
      <c r="D301" s="94">
        <v>1</v>
      </c>
      <c r="E301" s="95">
        <v>0</v>
      </c>
      <c r="F301" s="165">
        <f>VLOOKUP($B301,dbsaa1!$A$2:$AA$675,5,FALSE)</f>
        <v>57519625</v>
      </c>
      <c r="G301" s="165">
        <f>VLOOKUP($B301,dcsaa1!$A$2:$AA$675,5,FALSE)</f>
        <v>57538449</v>
      </c>
      <c r="H301" s="166">
        <f t="shared" si="54"/>
        <v>18824</v>
      </c>
      <c r="I301" s="98" t="str">
        <f t="shared" si="52"/>
        <v>FA INCREASE</v>
      </c>
      <c r="J301" s="88"/>
      <c r="K301" s="93" t="s">
        <v>595</v>
      </c>
      <c r="L301" s="94" t="s">
        <v>596</v>
      </c>
      <c r="M301" s="94">
        <v>1</v>
      </c>
      <c r="N301" s="95">
        <v>0</v>
      </c>
      <c r="O301" s="96">
        <f>VLOOKUP($K301,dbsad1!$A$2:$AE$677,13,FALSE)</f>
        <v>9167</v>
      </c>
      <c r="P301" s="96">
        <f>VLOOKUP($K301,dcsad1!$A$2:$AE$677,13,FALSE)</f>
        <v>9170</v>
      </c>
      <c r="Q301" s="97">
        <f t="shared" si="55"/>
        <v>3</v>
      </c>
      <c r="R301" s="98" t="str">
        <f t="shared" si="56"/>
        <v>SEL. TAFPU INCREASE</v>
      </c>
      <c r="S301" s="88"/>
      <c r="T301" s="93" t="s">
        <v>595</v>
      </c>
      <c r="U301" s="94" t="s">
        <v>596</v>
      </c>
      <c r="V301" s="94">
        <v>1</v>
      </c>
      <c r="W301" s="95">
        <v>0</v>
      </c>
      <c r="X301" s="99">
        <f>VLOOKUP($T301,dbsad1!$A$2:$AE$677,22,FALSE)</f>
        <v>6274.64</v>
      </c>
      <c r="Y301" s="99">
        <f>VLOOKUP($T301,dcsad1!$A$2:$AE$677,22,FALSE)</f>
        <v>6274.64</v>
      </c>
      <c r="Z301" s="100">
        <f t="shared" si="57"/>
        <v>0</v>
      </c>
      <c r="AA301" s="98" t="str">
        <f t="shared" si="58"/>
        <v>NO CHANGE IN SEL. FA/PUPIL</v>
      </c>
      <c r="AB301" s="88"/>
      <c r="AC301" s="93" t="s">
        <v>595</v>
      </c>
      <c r="AD301" s="94" t="s">
        <v>596</v>
      </c>
      <c r="AE301" s="94">
        <v>1</v>
      </c>
      <c r="AF301" s="95">
        <v>0</v>
      </c>
      <c r="AG301" s="165">
        <f>VLOOKUP($AC301,dbsad1!$A$2:$AE$677,24,FALSE)</f>
        <v>54604300</v>
      </c>
      <c r="AH301" s="165">
        <f>VLOOKUP($AC301,dcsad1!$A$2:$AE$677,24,FALSE)</f>
        <v>54604300</v>
      </c>
      <c r="AI301" s="166">
        <f t="shared" si="59"/>
        <v>0</v>
      </c>
      <c r="AJ301" s="98" t="str">
        <f t="shared" si="53"/>
        <v>NO CHANGE IN FAB</v>
      </c>
      <c r="AK301" s="88"/>
      <c r="AL301" s="93" t="s">
        <v>595</v>
      </c>
      <c r="AM301" s="94" t="s">
        <v>596</v>
      </c>
      <c r="AN301" s="94">
        <v>1</v>
      </c>
      <c r="AO301" s="95">
        <v>0</v>
      </c>
      <c r="AP301" s="175">
        <f>VLOOKUP($AL301,dbsaa1!$A$2:$AE$677,5,FALSE)</f>
        <v>57519625</v>
      </c>
      <c r="AQ301" s="176">
        <f>VLOOKUP($AL301,dbsad1!$A$2:$AE$677,23,FALSE)</f>
        <v>57519625</v>
      </c>
      <c r="AR301" s="101" t="str">
        <f t="shared" si="60"/>
        <v>ON FORMULA</v>
      </c>
      <c r="AS301" s="175">
        <f>VLOOKUP($AL301,dcsaa1!$A$2:$AE$677,5,FALSE)</f>
        <v>57538449</v>
      </c>
      <c r="AT301" s="176">
        <f>VLOOKUP($AL301,dcsad1!$A$2:$AE$677,23,FALSE)</f>
        <v>57538449</v>
      </c>
      <c r="AU301" s="101" t="str">
        <f t="shared" si="61"/>
        <v>ON FORMULA</v>
      </c>
      <c r="AV301" s="102" t="b">
        <f t="shared" si="62"/>
        <v>1</v>
      </c>
      <c r="AW301" s="176">
        <f t="shared" si="63"/>
        <v>18824</v>
      </c>
      <c r="AX301" s="184">
        <f t="shared" si="64"/>
        <v>0</v>
      </c>
      <c r="AY301" s="29"/>
    </row>
    <row r="302" spans="1:51" x14ac:dyDescent="0.25">
      <c r="A302" s="29"/>
      <c r="B302" s="93" t="s">
        <v>597</v>
      </c>
      <c r="C302" s="94" t="s">
        <v>598</v>
      </c>
      <c r="D302" s="94">
        <v>1</v>
      </c>
      <c r="E302" s="95">
        <v>0</v>
      </c>
      <c r="F302" s="165">
        <f>VLOOKUP($B302,dbsaa1!$A$2:$AA$675,5,FALSE)</f>
        <v>35520474</v>
      </c>
      <c r="G302" s="165">
        <f>VLOOKUP($B302,dcsaa1!$A$2:$AA$675,5,FALSE)</f>
        <v>35520474</v>
      </c>
      <c r="H302" s="166">
        <f t="shared" si="54"/>
        <v>0</v>
      </c>
      <c r="I302" s="98" t="str">
        <f t="shared" si="52"/>
        <v>NO CHANGE IN FA</v>
      </c>
      <c r="J302" s="88"/>
      <c r="K302" s="93" t="s">
        <v>597</v>
      </c>
      <c r="L302" s="94" t="s">
        <v>598</v>
      </c>
      <c r="M302" s="94">
        <v>1</v>
      </c>
      <c r="N302" s="95">
        <v>0</v>
      </c>
      <c r="O302" s="96">
        <f>VLOOKUP($K302,dbsad1!$A$2:$AE$677,13,FALSE)</f>
        <v>6704</v>
      </c>
      <c r="P302" s="96">
        <f>VLOOKUP($K302,dcsad1!$A$2:$AE$677,13,FALSE)</f>
        <v>6704</v>
      </c>
      <c r="Q302" s="97">
        <f t="shared" si="55"/>
        <v>0</v>
      </c>
      <c r="R302" s="98" t="str">
        <f t="shared" si="56"/>
        <v>NO CHANGE IN SEL. TAFPU</v>
      </c>
      <c r="S302" s="88"/>
      <c r="T302" s="93" t="s">
        <v>597</v>
      </c>
      <c r="U302" s="94" t="s">
        <v>598</v>
      </c>
      <c r="V302" s="94">
        <v>1</v>
      </c>
      <c r="W302" s="95">
        <v>0</v>
      </c>
      <c r="X302" s="99">
        <f>VLOOKUP($T302,dbsad1!$A$2:$AE$677,22,FALSE)</f>
        <v>5298.4</v>
      </c>
      <c r="Y302" s="99">
        <f>VLOOKUP($T302,dcsad1!$A$2:$AE$677,22,FALSE)</f>
        <v>5298.4</v>
      </c>
      <c r="Z302" s="100">
        <f t="shared" si="57"/>
        <v>0</v>
      </c>
      <c r="AA302" s="98" t="str">
        <f t="shared" si="58"/>
        <v>NO CHANGE IN SEL. FA/PUPIL</v>
      </c>
      <c r="AB302" s="88"/>
      <c r="AC302" s="93" t="s">
        <v>597</v>
      </c>
      <c r="AD302" s="94" t="s">
        <v>598</v>
      </c>
      <c r="AE302" s="94">
        <v>1</v>
      </c>
      <c r="AF302" s="95">
        <v>0</v>
      </c>
      <c r="AG302" s="165">
        <f>VLOOKUP($AC302,dbsad1!$A$2:$AE$677,24,FALSE)</f>
        <v>33751166</v>
      </c>
      <c r="AH302" s="165">
        <f>VLOOKUP($AC302,dcsad1!$A$2:$AE$677,24,FALSE)</f>
        <v>33751166</v>
      </c>
      <c r="AI302" s="166">
        <f t="shared" si="59"/>
        <v>0</v>
      </c>
      <c r="AJ302" s="98" t="str">
        <f t="shared" si="53"/>
        <v>NO CHANGE IN FAB</v>
      </c>
      <c r="AK302" s="88"/>
      <c r="AL302" s="93" t="s">
        <v>597</v>
      </c>
      <c r="AM302" s="94" t="s">
        <v>598</v>
      </c>
      <c r="AN302" s="94">
        <v>1</v>
      </c>
      <c r="AO302" s="95">
        <v>0</v>
      </c>
      <c r="AP302" s="175">
        <f>VLOOKUP($AL302,dbsaa1!$A$2:$AE$677,5,FALSE)</f>
        <v>35520474</v>
      </c>
      <c r="AQ302" s="176">
        <f>VLOOKUP($AL302,dbsad1!$A$2:$AE$677,23,FALSE)</f>
        <v>35520474</v>
      </c>
      <c r="AR302" s="101" t="str">
        <f t="shared" si="60"/>
        <v>ON FORMULA</v>
      </c>
      <c r="AS302" s="175">
        <f>VLOOKUP($AL302,dcsaa1!$A$2:$AE$677,5,FALSE)</f>
        <v>35520474</v>
      </c>
      <c r="AT302" s="176">
        <f>VLOOKUP($AL302,dcsad1!$A$2:$AE$677,23,FALSE)</f>
        <v>35520474</v>
      </c>
      <c r="AU302" s="101" t="str">
        <f t="shared" si="61"/>
        <v>ON FORMULA</v>
      </c>
      <c r="AV302" s="102" t="b">
        <f t="shared" si="62"/>
        <v>1</v>
      </c>
      <c r="AW302" s="176">
        <f t="shared" si="63"/>
        <v>0</v>
      </c>
      <c r="AX302" s="184">
        <f t="shared" si="64"/>
        <v>0</v>
      </c>
      <c r="AY302" s="29"/>
    </row>
    <row r="303" spans="1:51" ht="25" x14ac:dyDescent="0.25">
      <c r="A303" s="29"/>
      <c r="B303" s="93" t="s">
        <v>599</v>
      </c>
      <c r="C303" s="94" t="s">
        <v>600</v>
      </c>
      <c r="D303" s="94">
        <v>1</v>
      </c>
      <c r="E303" s="95">
        <v>0</v>
      </c>
      <c r="F303" s="165">
        <f>VLOOKUP($B303,dbsaa1!$A$2:$AA$675,5,FALSE)</f>
        <v>19903271</v>
      </c>
      <c r="G303" s="165">
        <f>VLOOKUP($B303,dcsaa1!$A$2:$AA$675,5,FALSE)</f>
        <v>19903271</v>
      </c>
      <c r="H303" s="166">
        <f t="shared" si="54"/>
        <v>0</v>
      </c>
      <c r="I303" s="98" t="str">
        <f t="shared" si="52"/>
        <v>NO CHANGE IN FA</v>
      </c>
      <c r="J303" s="88"/>
      <c r="K303" s="93" t="s">
        <v>599</v>
      </c>
      <c r="L303" s="94" t="s">
        <v>600</v>
      </c>
      <c r="M303" s="94">
        <v>1</v>
      </c>
      <c r="N303" s="95">
        <v>0</v>
      </c>
      <c r="O303" s="96">
        <f>VLOOKUP($K303,dbsad1!$A$2:$AE$677,13,FALSE)</f>
        <v>4062</v>
      </c>
      <c r="P303" s="96">
        <f>VLOOKUP($K303,dcsad1!$A$2:$AE$677,13,FALSE)</f>
        <v>4063</v>
      </c>
      <c r="Q303" s="97">
        <f t="shared" si="55"/>
        <v>1</v>
      </c>
      <c r="R303" s="98" t="str">
        <f t="shared" si="56"/>
        <v>SEL. TAFPU INCREASE</v>
      </c>
      <c r="S303" s="88"/>
      <c r="T303" s="93" t="s">
        <v>599</v>
      </c>
      <c r="U303" s="94" t="s">
        <v>600</v>
      </c>
      <c r="V303" s="94">
        <v>1</v>
      </c>
      <c r="W303" s="95">
        <v>0</v>
      </c>
      <c r="X303" s="99">
        <f>VLOOKUP($T303,dbsad1!$A$2:$AE$677,22,FALSE)</f>
        <v>2575.88</v>
      </c>
      <c r="Y303" s="99">
        <f>VLOOKUP($T303,dcsad1!$A$2:$AE$677,22,FALSE)</f>
        <v>2575.88</v>
      </c>
      <c r="Z303" s="100">
        <f t="shared" si="57"/>
        <v>0</v>
      </c>
      <c r="AA303" s="98" t="str">
        <f t="shared" si="58"/>
        <v>NO CHANGE IN SEL. FA/PUPIL</v>
      </c>
      <c r="AB303" s="88"/>
      <c r="AC303" s="93" t="s">
        <v>599</v>
      </c>
      <c r="AD303" s="94" t="s">
        <v>600</v>
      </c>
      <c r="AE303" s="94">
        <v>1</v>
      </c>
      <c r="AF303" s="95">
        <v>0</v>
      </c>
      <c r="AG303" s="165">
        <f>VLOOKUP($AC303,dbsad1!$A$2:$AE$677,24,FALSE)</f>
        <v>19513011</v>
      </c>
      <c r="AH303" s="165">
        <f>VLOOKUP($AC303,dcsad1!$A$2:$AE$677,24,FALSE)</f>
        <v>19513011</v>
      </c>
      <c r="AI303" s="166">
        <f t="shared" si="59"/>
        <v>0</v>
      </c>
      <c r="AJ303" s="98" t="str">
        <f t="shared" si="53"/>
        <v>NO CHANGE IN FAB</v>
      </c>
      <c r="AK303" s="88"/>
      <c r="AL303" s="93" t="s">
        <v>599</v>
      </c>
      <c r="AM303" s="94" t="s">
        <v>600</v>
      </c>
      <c r="AN303" s="94">
        <v>1</v>
      </c>
      <c r="AO303" s="95">
        <v>0</v>
      </c>
      <c r="AP303" s="175">
        <f>VLOOKUP($AL303,dbsaa1!$A$2:$AE$677,5,FALSE)</f>
        <v>19903271</v>
      </c>
      <c r="AQ303" s="176">
        <f>VLOOKUP($AL303,dbsad1!$A$2:$AE$677,23,FALSE)</f>
        <v>10463225</v>
      </c>
      <c r="AR303" s="101" t="str">
        <f t="shared" si="60"/>
        <v>HOLD HARMLESS</v>
      </c>
      <c r="AS303" s="175">
        <f>VLOOKUP($AL303,dcsaa1!$A$2:$AE$677,5,FALSE)</f>
        <v>19903271</v>
      </c>
      <c r="AT303" s="176">
        <f>VLOOKUP($AL303,dcsad1!$A$2:$AE$677,23,FALSE)</f>
        <v>10465801</v>
      </c>
      <c r="AU303" s="101" t="str">
        <f t="shared" si="61"/>
        <v>HOLD HARMLESS</v>
      </c>
      <c r="AV303" s="102" t="b">
        <f t="shared" si="62"/>
        <v>1</v>
      </c>
      <c r="AW303" s="176">
        <f t="shared" si="63"/>
        <v>0</v>
      </c>
      <c r="AX303" s="184">
        <f t="shared" si="64"/>
        <v>0</v>
      </c>
      <c r="AY303" s="29"/>
    </row>
    <row r="304" spans="1:51" ht="25" x14ac:dyDescent="0.25">
      <c r="A304" s="29"/>
      <c r="B304" s="93" t="s">
        <v>601</v>
      </c>
      <c r="C304" s="94" t="s">
        <v>602</v>
      </c>
      <c r="D304" s="94">
        <v>1</v>
      </c>
      <c r="E304" s="95">
        <v>0</v>
      </c>
      <c r="F304" s="165">
        <f>VLOOKUP($B304,dbsaa1!$A$2:$AA$675,5,FALSE)</f>
        <v>76728835</v>
      </c>
      <c r="G304" s="165">
        <f>VLOOKUP($B304,dcsaa1!$A$2:$AA$675,5,FALSE)</f>
        <v>76728835</v>
      </c>
      <c r="H304" s="166">
        <f t="shared" si="54"/>
        <v>0</v>
      </c>
      <c r="I304" s="98" t="str">
        <f t="shared" si="52"/>
        <v>NO CHANGE IN FA</v>
      </c>
      <c r="J304" s="88"/>
      <c r="K304" s="93" t="s">
        <v>601</v>
      </c>
      <c r="L304" s="94" t="s">
        <v>602</v>
      </c>
      <c r="M304" s="94">
        <v>1</v>
      </c>
      <c r="N304" s="95">
        <v>0</v>
      </c>
      <c r="O304" s="96">
        <f>VLOOKUP($K304,dbsad1!$A$2:$AE$677,13,FALSE)</f>
        <v>5325</v>
      </c>
      <c r="P304" s="96">
        <f>VLOOKUP($K304,dcsad1!$A$2:$AE$677,13,FALSE)</f>
        <v>5325</v>
      </c>
      <c r="Q304" s="97">
        <f t="shared" si="55"/>
        <v>0</v>
      </c>
      <c r="R304" s="98" t="str">
        <f t="shared" si="56"/>
        <v>NO CHANGE IN SEL. TAFPU</v>
      </c>
      <c r="S304" s="88"/>
      <c r="T304" s="93" t="s">
        <v>601</v>
      </c>
      <c r="U304" s="94" t="s">
        <v>602</v>
      </c>
      <c r="V304" s="94">
        <v>1</v>
      </c>
      <c r="W304" s="95">
        <v>0</v>
      </c>
      <c r="X304" s="99">
        <f>VLOOKUP($T304,dbsad1!$A$2:$AE$677,22,FALSE)</f>
        <v>12395.81</v>
      </c>
      <c r="Y304" s="99">
        <f>VLOOKUP($T304,dcsad1!$A$2:$AE$677,22,FALSE)</f>
        <v>12395.81</v>
      </c>
      <c r="Z304" s="100">
        <f t="shared" si="57"/>
        <v>0</v>
      </c>
      <c r="AA304" s="98" t="str">
        <f t="shared" si="58"/>
        <v>NO CHANGE IN SEL. FA/PUPIL</v>
      </c>
      <c r="AB304" s="88"/>
      <c r="AC304" s="93" t="s">
        <v>601</v>
      </c>
      <c r="AD304" s="94" t="s">
        <v>602</v>
      </c>
      <c r="AE304" s="94">
        <v>1</v>
      </c>
      <c r="AF304" s="95">
        <v>0</v>
      </c>
      <c r="AG304" s="165">
        <f>VLOOKUP($AC304,dbsad1!$A$2:$AE$677,24,FALSE)</f>
        <v>75224349</v>
      </c>
      <c r="AH304" s="165">
        <f>VLOOKUP($AC304,dcsad1!$A$2:$AE$677,24,FALSE)</f>
        <v>75224349</v>
      </c>
      <c r="AI304" s="166">
        <f t="shared" si="59"/>
        <v>0</v>
      </c>
      <c r="AJ304" s="98" t="str">
        <f t="shared" si="53"/>
        <v>NO CHANGE IN FAB</v>
      </c>
      <c r="AK304" s="88"/>
      <c r="AL304" s="93" t="s">
        <v>601</v>
      </c>
      <c r="AM304" s="94" t="s">
        <v>602</v>
      </c>
      <c r="AN304" s="94">
        <v>1</v>
      </c>
      <c r="AO304" s="95">
        <v>0</v>
      </c>
      <c r="AP304" s="175">
        <f>VLOOKUP($AL304,dbsaa1!$A$2:$AE$677,5,FALSE)</f>
        <v>76728835</v>
      </c>
      <c r="AQ304" s="176">
        <f>VLOOKUP($AL304,dbsad1!$A$2:$AE$677,23,FALSE)</f>
        <v>66007689</v>
      </c>
      <c r="AR304" s="101" t="str">
        <f t="shared" si="60"/>
        <v>HOLD HARMLESS</v>
      </c>
      <c r="AS304" s="175">
        <f>VLOOKUP($AL304,dcsaa1!$A$2:$AE$677,5,FALSE)</f>
        <v>76728835</v>
      </c>
      <c r="AT304" s="176">
        <f>VLOOKUP($AL304,dcsad1!$A$2:$AE$677,23,FALSE)</f>
        <v>66007689</v>
      </c>
      <c r="AU304" s="101" t="str">
        <f t="shared" si="61"/>
        <v>HOLD HARMLESS</v>
      </c>
      <c r="AV304" s="102" t="b">
        <f t="shared" si="62"/>
        <v>1</v>
      </c>
      <c r="AW304" s="176">
        <f t="shared" si="63"/>
        <v>0</v>
      </c>
      <c r="AX304" s="184">
        <f t="shared" si="64"/>
        <v>0</v>
      </c>
      <c r="AY304" s="29"/>
    </row>
    <row r="305" spans="1:51" ht="25" x14ac:dyDescent="0.25">
      <c r="A305" s="29"/>
      <c r="B305" s="93" t="s">
        <v>603</v>
      </c>
      <c r="C305" s="94" t="s">
        <v>604</v>
      </c>
      <c r="D305" s="94">
        <v>1</v>
      </c>
      <c r="E305" s="95">
        <v>0</v>
      </c>
      <c r="F305" s="165">
        <f>VLOOKUP($B305,dbsaa1!$A$2:$AA$675,5,FALSE)</f>
        <v>4264420</v>
      </c>
      <c r="G305" s="165">
        <f>VLOOKUP($B305,dcsaa1!$A$2:$AA$675,5,FALSE)</f>
        <v>4264420</v>
      </c>
      <c r="H305" s="166">
        <f t="shared" si="54"/>
        <v>0</v>
      </c>
      <c r="I305" s="98" t="str">
        <f t="shared" si="52"/>
        <v>NO CHANGE IN FA</v>
      </c>
      <c r="J305" s="88"/>
      <c r="K305" s="93" t="s">
        <v>603</v>
      </c>
      <c r="L305" s="94" t="s">
        <v>604</v>
      </c>
      <c r="M305" s="94">
        <v>1</v>
      </c>
      <c r="N305" s="95">
        <v>0</v>
      </c>
      <c r="O305" s="96">
        <f>VLOOKUP($K305,dbsad1!$A$2:$AE$677,13,FALSE)</f>
        <v>1877</v>
      </c>
      <c r="P305" s="96">
        <f>VLOOKUP($K305,dcsad1!$A$2:$AE$677,13,FALSE)</f>
        <v>1878</v>
      </c>
      <c r="Q305" s="97">
        <f t="shared" si="55"/>
        <v>1</v>
      </c>
      <c r="R305" s="98" t="str">
        <f t="shared" si="56"/>
        <v>SEL. TAFPU INCREASE</v>
      </c>
      <c r="S305" s="88"/>
      <c r="T305" s="93" t="s">
        <v>603</v>
      </c>
      <c r="U305" s="94" t="s">
        <v>604</v>
      </c>
      <c r="V305" s="94">
        <v>1</v>
      </c>
      <c r="W305" s="95">
        <v>0</v>
      </c>
      <c r="X305" s="99">
        <f>VLOOKUP($T305,dbsad1!$A$2:$AE$677,22,FALSE)</f>
        <v>1846.78</v>
      </c>
      <c r="Y305" s="99">
        <f>VLOOKUP($T305,dcsad1!$A$2:$AE$677,22,FALSE)</f>
        <v>1846.78</v>
      </c>
      <c r="Z305" s="100">
        <f t="shared" si="57"/>
        <v>0</v>
      </c>
      <c r="AA305" s="98" t="str">
        <f t="shared" si="58"/>
        <v>NO CHANGE IN SEL. FA/PUPIL</v>
      </c>
      <c r="AB305" s="88"/>
      <c r="AC305" s="93" t="s">
        <v>603</v>
      </c>
      <c r="AD305" s="94" t="s">
        <v>604</v>
      </c>
      <c r="AE305" s="94">
        <v>1</v>
      </c>
      <c r="AF305" s="95">
        <v>0</v>
      </c>
      <c r="AG305" s="165">
        <f>VLOOKUP($AC305,dbsad1!$A$2:$AE$677,24,FALSE)</f>
        <v>4180804</v>
      </c>
      <c r="AH305" s="165">
        <f>VLOOKUP($AC305,dcsad1!$A$2:$AE$677,24,FALSE)</f>
        <v>4180804</v>
      </c>
      <c r="AI305" s="166">
        <f t="shared" si="59"/>
        <v>0</v>
      </c>
      <c r="AJ305" s="98" t="str">
        <f t="shared" si="53"/>
        <v>NO CHANGE IN FAB</v>
      </c>
      <c r="AK305" s="88"/>
      <c r="AL305" s="93" t="s">
        <v>603</v>
      </c>
      <c r="AM305" s="94" t="s">
        <v>604</v>
      </c>
      <c r="AN305" s="94">
        <v>1</v>
      </c>
      <c r="AO305" s="95">
        <v>0</v>
      </c>
      <c r="AP305" s="175">
        <f>VLOOKUP($AL305,dbsaa1!$A$2:$AE$677,5,FALSE)</f>
        <v>4264420</v>
      </c>
      <c r="AQ305" s="176">
        <f>VLOOKUP($AL305,dbsad1!$A$2:$AE$677,23,FALSE)</f>
        <v>3466407</v>
      </c>
      <c r="AR305" s="101" t="str">
        <f t="shared" si="60"/>
        <v>HOLD HARMLESS</v>
      </c>
      <c r="AS305" s="175">
        <f>VLOOKUP($AL305,dcsaa1!$A$2:$AE$677,5,FALSE)</f>
        <v>4264420</v>
      </c>
      <c r="AT305" s="176">
        <f>VLOOKUP($AL305,dcsad1!$A$2:$AE$677,23,FALSE)</f>
        <v>3468253</v>
      </c>
      <c r="AU305" s="101" t="str">
        <f t="shared" si="61"/>
        <v>HOLD HARMLESS</v>
      </c>
      <c r="AV305" s="102" t="b">
        <f t="shared" si="62"/>
        <v>1</v>
      </c>
      <c r="AW305" s="176">
        <f t="shared" si="63"/>
        <v>0</v>
      </c>
      <c r="AX305" s="184">
        <f t="shared" si="64"/>
        <v>0</v>
      </c>
      <c r="AY305" s="29"/>
    </row>
    <row r="306" spans="1:51" ht="25" x14ac:dyDescent="0.25">
      <c r="A306" s="29"/>
      <c r="B306" s="93" t="s">
        <v>605</v>
      </c>
      <c r="C306" s="94" t="s">
        <v>606</v>
      </c>
      <c r="D306" s="94">
        <v>1</v>
      </c>
      <c r="E306" s="95">
        <v>0</v>
      </c>
      <c r="F306" s="165">
        <f>VLOOKUP($B306,dbsaa1!$A$2:$AA$675,5,FALSE)</f>
        <v>8029363</v>
      </c>
      <c r="G306" s="165">
        <f>VLOOKUP($B306,dcsaa1!$A$2:$AA$675,5,FALSE)</f>
        <v>8029363</v>
      </c>
      <c r="H306" s="166">
        <f t="shared" si="54"/>
        <v>0</v>
      </c>
      <c r="I306" s="98" t="str">
        <f t="shared" si="52"/>
        <v>NO CHANGE IN FA</v>
      </c>
      <c r="J306" s="88"/>
      <c r="K306" s="93" t="s">
        <v>605</v>
      </c>
      <c r="L306" s="94" t="s">
        <v>606</v>
      </c>
      <c r="M306" s="94">
        <v>1</v>
      </c>
      <c r="N306" s="95">
        <v>0</v>
      </c>
      <c r="O306" s="96">
        <f>VLOOKUP($K306,dbsad1!$A$2:$AE$677,13,FALSE)</f>
        <v>3792</v>
      </c>
      <c r="P306" s="96">
        <f>VLOOKUP($K306,dcsad1!$A$2:$AE$677,13,FALSE)</f>
        <v>3792</v>
      </c>
      <c r="Q306" s="97">
        <f t="shared" si="55"/>
        <v>0</v>
      </c>
      <c r="R306" s="98" t="str">
        <f t="shared" si="56"/>
        <v>NO CHANGE IN SEL. TAFPU</v>
      </c>
      <c r="S306" s="88"/>
      <c r="T306" s="93" t="s">
        <v>605</v>
      </c>
      <c r="U306" s="94" t="s">
        <v>606</v>
      </c>
      <c r="V306" s="94">
        <v>1</v>
      </c>
      <c r="W306" s="95">
        <v>0</v>
      </c>
      <c r="X306" s="99">
        <f>VLOOKUP($T306,dbsad1!$A$2:$AE$677,22,FALSE)</f>
        <v>1919.89</v>
      </c>
      <c r="Y306" s="99">
        <f>VLOOKUP($T306,dcsad1!$A$2:$AE$677,22,FALSE)</f>
        <v>1919.89</v>
      </c>
      <c r="Z306" s="100">
        <f t="shared" si="57"/>
        <v>0</v>
      </c>
      <c r="AA306" s="98" t="str">
        <f t="shared" si="58"/>
        <v>NO CHANGE IN SEL. FA/PUPIL</v>
      </c>
      <c r="AB306" s="88"/>
      <c r="AC306" s="93" t="s">
        <v>605</v>
      </c>
      <c r="AD306" s="94" t="s">
        <v>606</v>
      </c>
      <c r="AE306" s="94">
        <v>1</v>
      </c>
      <c r="AF306" s="95">
        <v>0</v>
      </c>
      <c r="AG306" s="165">
        <f>VLOOKUP($AC306,dbsad1!$A$2:$AE$677,24,FALSE)</f>
        <v>7871925</v>
      </c>
      <c r="AH306" s="165">
        <f>VLOOKUP($AC306,dcsad1!$A$2:$AE$677,24,FALSE)</f>
        <v>7871925</v>
      </c>
      <c r="AI306" s="166">
        <f t="shared" si="59"/>
        <v>0</v>
      </c>
      <c r="AJ306" s="98" t="str">
        <f t="shared" si="53"/>
        <v>NO CHANGE IN FAB</v>
      </c>
      <c r="AK306" s="88"/>
      <c r="AL306" s="93" t="s">
        <v>605</v>
      </c>
      <c r="AM306" s="94" t="s">
        <v>606</v>
      </c>
      <c r="AN306" s="94">
        <v>1</v>
      </c>
      <c r="AO306" s="95">
        <v>0</v>
      </c>
      <c r="AP306" s="175">
        <f>VLOOKUP($AL306,dbsaa1!$A$2:$AE$677,5,FALSE)</f>
        <v>8029363</v>
      </c>
      <c r="AQ306" s="176">
        <f>VLOOKUP($AL306,dbsad1!$A$2:$AE$677,23,FALSE)</f>
        <v>7280223</v>
      </c>
      <c r="AR306" s="101" t="str">
        <f t="shared" si="60"/>
        <v>HOLD HARMLESS</v>
      </c>
      <c r="AS306" s="175">
        <f>VLOOKUP($AL306,dcsaa1!$A$2:$AE$677,5,FALSE)</f>
        <v>8029363</v>
      </c>
      <c r="AT306" s="176">
        <f>VLOOKUP($AL306,dcsad1!$A$2:$AE$677,23,FALSE)</f>
        <v>7280223</v>
      </c>
      <c r="AU306" s="101" t="str">
        <f t="shared" si="61"/>
        <v>HOLD HARMLESS</v>
      </c>
      <c r="AV306" s="102" t="b">
        <f t="shared" si="62"/>
        <v>1</v>
      </c>
      <c r="AW306" s="176">
        <f t="shared" si="63"/>
        <v>0</v>
      </c>
      <c r="AX306" s="184">
        <f t="shared" si="64"/>
        <v>0</v>
      </c>
      <c r="AY306" s="29"/>
    </row>
    <row r="307" spans="1:51" ht="25" x14ac:dyDescent="0.25">
      <c r="A307" s="29"/>
      <c r="B307" s="93" t="s">
        <v>607</v>
      </c>
      <c r="C307" s="94" t="s">
        <v>608</v>
      </c>
      <c r="D307" s="94">
        <v>1</v>
      </c>
      <c r="E307" s="95">
        <v>0</v>
      </c>
      <c r="F307" s="165">
        <f>VLOOKUP($B307,dbsaa1!$A$2:$AA$675,5,FALSE)</f>
        <v>13620371</v>
      </c>
      <c r="G307" s="165">
        <f>VLOOKUP($B307,dcsaa1!$A$2:$AA$675,5,FALSE)</f>
        <v>13620371</v>
      </c>
      <c r="H307" s="166">
        <f t="shared" si="54"/>
        <v>0</v>
      </c>
      <c r="I307" s="98" t="str">
        <f t="shared" si="52"/>
        <v>NO CHANGE IN FA</v>
      </c>
      <c r="J307" s="88"/>
      <c r="K307" s="93" t="s">
        <v>607</v>
      </c>
      <c r="L307" s="94" t="s">
        <v>608</v>
      </c>
      <c r="M307" s="94">
        <v>1</v>
      </c>
      <c r="N307" s="95">
        <v>0</v>
      </c>
      <c r="O307" s="96">
        <f>VLOOKUP($K307,dbsad1!$A$2:$AE$677,13,FALSE)</f>
        <v>5989</v>
      </c>
      <c r="P307" s="96">
        <f>VLOOKUP($K307,dcsad1!$A$2:$AE$677,13,FALSE)</f>
        <v>5989</v>
      </c>
      <c r="Q307" s="97">
        <f t="shared" si="55"/>
        <v>0</v>
      </c>
      <c r="R307" s="98" t="str">
        <f t="shared" si="56"/>
        <v>NO CHANGE IN SEL. TAFPU</v>
      </c>
      <c r="S307" s="88"/>
      <c r="T307" s="93" t="s">
        <v>607</v>
      </c>
      <c r="U307" s="94" t="s">
        <v>608</v>
      </c>
      <c r="V307" s="94">
        <v>1</v>
      </c>
      <c r="W307" s="95">
        <v>0</v>
      </c>
      <c r="X307" s="99">
        <f>VLOOKUP($T307,dbsad1!$A$2:$AE$677,22,FALSE)</f>
        <v>2079.58</v>
      </c>
      <c r="Y307" s="99">
        <f>VLOOKUP($T307,dcsad1!$A$2:$AE$677,22,FALSE)</f>
        <v>2079.58</v>
      </c>
      <c r="Z307" s="100">
        <f t="shared" si="57"/>
        <v>0</v>
      </c>
      <c r="AA307" s="98" t="str">
        <f t="shared" si="58"/>
        <v>NO CHANGE IN SEL. FA/PUPIL</v>
      </c>
      <c r="AB307" s="88"/>
      <c r="AC307" s="93" t="s">
        <v>607</v>
      </c>
      <c r="AD307" s="94" t="s">
        <v>608</v>
      </c>
      <c r="AE307" s="94">
        <v>1</v>
      </c>
      <c r="AF307" s="95">
        <v>0</v>
      </c>
      <c r="AG307" s="165">
        <f>VLOOKUP($AC307,dbsad1!$A$2:$AE$677,24,FALSE)</f>
        <v>13353305</v>
      </c>
      <c r="AH307" s="165">
        <f>VLOOKUP($AC307,dcsad1!$A$2:$AE$677,24,FALSE)</f>
        <v>13353305</v>
      </c>
      <c r="AI307" s="166">
        <f t="shared" si="59"/>
        <v>0</v>
      </c>
      <c r="AJ307" s="98" t="str">
        <f t="shared" si="53"/>
        <v>NO CHANGE IN FAB</v>
      </c>
      <c r="AK307" s="88"/>
      <c r="AL307" s="93" t="s">
        <v>607</v>
      </c>
      <c r="AM307" s="94" t="s">
        <v>608</v>
      </c>
      <c r="AN307" s="94">
        <v>1</v>
      </c>
      <c r="AO307" s="95">
        <v>0</v>
      </c>
      <c r="AP307" s="175">
        <f>VLOOKUP($AL307,dbsaa1!$A$2:$AE$677,5,FALSE)</f>
        <v>13620371</v>
      </c>
      <c r="AQ307" s="176">
        <f>VLOOKUP($AL307,dbsad1!$A$2:$AE$677,23,FALSE)</f>
        <v>12454605</v>
      </c>
      <c r="AR307" s="101" t="str">
        <f t="shared" si="60"/>
        <v>HOLD HARMLESS</v>
      </c>
      <c r="AS307" s="175">
        <f>VLOOKUP($AL307,dcsaa1!$A$2:$AE$677,5,FALSE)</f>
        <v>13620371</v>
      </c>
      <c r="AT307" s="176">
        <f>VLOOKUP($AL307,dcsad1!$A$2:$AE$677,23,FALSE)</f>
        <v>12454605</v>
      </c>
      <c r="AU307" s="101" t="str">
        <f t="shared" si="61"/>
        <v>HOLD HARMLESS</v>
      </c>
      <c r="AV307" s="102" t="b">
        <f t="shared" si="62"/>
        <v>1</v>
      </c>
      <c r="AW307" s="176">
        <f t="shared" si="63"/>
        <v>0</v>
      </c>
      <c r="AX307" s="184">
        <f t="shared" si="64"/>
        <v>0</v>
      </c>
      <c r="AY307" s="29"/>
    </row>
    <row r="308" spans="1:51" ht="25" x14ac:dyDescent="0.25">
      <c r="A308" s="29"/>
      <c r="B308" s="93" t="s">
        <v>609</v>
      </c>
      <c r="C308" s="94" t="s">
        <v>610</v>
      </c>
      <c r="D308" s="94">
        <v>1</v>
      </c>
      <c r="E308" s="95">
        <v>0</v>
      </c>
      <c r="F308" s="165">
        <f>VLOOKUP($B308,dbsaa1!$A$2:$AA$675,5,FALSE)</f>
        <v>8545984</v>
      </c>
      <c r="G308" s="165">
        <f>VLOOKUP($B308,dcsaa1!$A$2:$AA$675,5,FALSE)</f>
        <v>8545984</v>
      </c>
      <c r="H308" s="166">
        <f t="shared" si="54"/>
        <v>0</v>
      </c>
      <c r="I308" s="98" t="str">
        <f t="shared" si="52"/>
        <v>NO CHANGE IN FA</v>
      </c>
      <c r="J308" s="88"/>
      <c r="K308" s="93" t="s">
        <v>609</v>
      </c>
      <c r="L308" s="94" t="s">
        <v>610</v>
      </c>
      <c r="M308" s="94">
        <v>1</v>
      </c>
      <c r="N308" s="95">
        <v>0</v>
      </c>
      <c r="O308" s="96">
        <f>VLOOKUP($K308,dbsad1!$A$2:$AE$677,13,FALSE)</f>
        <v>1737</v>
      </c>
      <c r="P308" s="96">
        <f>VLOOKUP($K308,dcsad1!$A$2:$AE$677,13,FALSE)</f>
        <v>1737</v>
      </c>
      <c r="Q308" s="97">
        <f t="shared" si="55"/>
        <v>0</v>
      </c>
      <c r="R308" s="98" t="str">
        <f t="shared" si="56"/>
        <v>NO CHANGE IN SEL. TAFPU</v>
      </c>
      <c r="S308" s="88"/>
      <c r="T308" s="93" t="s">
        <v>609</v>
      </c>
      <c r="U308" s="94" t="s">
        <v>610</v>
      </c>
      <c r="V308" s="94">
        <v>1</v>
      </c>
      <c r="W308" s="95">
        <v>0</v>
      </c>
      <c r="X308" s="99">
        <f>VLOOKUP($T308,dbsad1!$A$2:$AE$677,22,FALSE)</f>
        <v>4854.97</v>
      </c>
      <c r="Y308" s="99">
        <f>VLOOKUP($T308,dcsad1!$A$2:$AE$677,22,FALSE)</f>
        <v>4854.97</v>
      </c>
      <c r="Z308" s="100">
        <f t="shared" si="57"/>
        <v>0</v>
      </c>
      <c r="AA308" s="98" t="str">
        <f t="shared" si="58"/>
        <v>NO CHANGE IN SEL. FA/PUPIL</v>
      </c>
      <c r="AB308" s="88"/>
      <c r="AC308" s="93" t="s">
        <v>609</v>
      </c>
      <c r="AD308" s="94" t="s">
        <v>610</v>
      </c>
      <c r="AE308" s="94">
        <v>1</v>
      </c>
      <c r="AF308" s="95">
        <v>0</v>
      </c>
      <c r="AG308" s="165">
        <f>VLOOKUP($AC308,dbsad1!$A$2:$AE$677,24,FALSE)</f>
        <v>8378416</v>
      </c>
      <c r="AH308" s="165">
        <f>VLOOKUP($AC308,dcsad1!$A$2:$AE$677,24,FALSE)</f>
        <v>8378416</v>
      </c>
      <c r="AI308" s="166">
        <f t="shared" si="59"/>
        <v>0</v>
      </c>
      <c r="AJ308" s="98" t="str">
        <f t="shared" si="53"/>
        <v>NO CHANGE IN FAB</v>
      </c>
      <c r="AK308" s="88"/>
      <c r="AL308" s="93" t="s">
        <v>609</v>
      </c>
      <c r="AM308" s="94" t="s">
        <v>610</v>
      </c>
      <c r="AN308" s="94">
        <v>1</v>
      </c>
      <c r="AO308" s="95">
        <v>0</v>
      </c>
      <c r="AP308" s="175">
        <f>VLOOKUP($AL308,dbsaa1!$A$2:$AE$677,5,FALSE)</f>
        <v>8545984</v>
      </c>
      <c r="AQ308" s="176">
        <f>VLOOKUP($AL308,dbsad1!$A$2:$AE$677,23,FALSE)</f>
        <v>8433083</v>
      </c>
      <c r="AR308" s="101" t="str">
        <f t="shared" si="60"/>
        <v>HOLD HARMLESS</v>
      </c>
      <c r="AS308" s="175">
        <f>VLOOKUP($AL308,dcsaa1!$A$2:$AE$677,5,FALSE)</f>
        <v>8545984</v>
      </c>
      <c r="AT308" s="176">
        <f>VLOOKUP($AL308,dcsad1!$A$2:$AE$677,23,FALSE)</f>
        <v>8433083</v>
      </c>
      <c r="AU308" s="101" t="str">
        <f t="shared" si="61"/>
        <v>HOLD HARMLESS</v>
      </c>
      <c r="AV308" s="102" t="b">
        <f t="shared" si="62"/>
        <v>1</v>
      </c>
      <c r="AW308" s="176">
        <f t="shared" si="63"/>
        <v>0</v>
      </c>
      <c r="AX308" s="184">
        <f t="shared" si="64"/>
        <v>0</v>
      </c>
      <c r="AY308" s="29"/>
    </row>
    <row r="309" spans="1:51" ht="25" x14ac:dyDescent="0.25">
      <c r="A309" s="29"/>
      <c r="B309" s="93" t="s">
        <v>611</v>
      </c>
      <c r="C309" s="94" t="s">
        <v>612</v>
      </c>
      <c r="D309" s="94">
        <v>1</v>
      </c>
      <c r="E309" s="95">
        <v>0</v>
      </c>
      <c r="F309" s="165">
        <f>VLOOKUP($B309,dbsaa1!$A$2:$AA$675,5,FALSE)</f>
        <v>3092854</v>
      </c>
      <c r="G309" s="165">
        <f>VLOOKUP($B309,dcsaa1!$A$2:$AA$675,5,FALSE)</f>
        <v>3092854</v>
      </c>
      <c r="H309" s="166">
        <f t="shared" si="54"/>
        <v>0</v>
      </c>
      <c r="I309" s="98" t="str">
        <f t="shared" si="52"/>
        <v>NO CHANGE IN FA</v>
      </c>
      <c r="J309" s="88"/>
      <c r="K309" s="93" t="s">
        <v>611</v>
      </c>
      <c r="L309" s="94" t="s">
        <v>612</v>
      </c>
      <c r="M309" s="94">
        <v>1</v>
      </c>
      <c r="N309" s="95">
        <v>0</v>
      </c>
      <c r="O309" s="96">
        <f>VLOOKUP($K309,dbsad1!$A$2:$AE$677,13,FALSE)</f>
        <v>3580</v>
      </c>
      <c r="P309" s="96">
        <f>VLOOKUP($K309,dcsad1!$A$2:$AE$677,13,FALSE)</f>
        <v>3577</v>
      </c>
      <c r="Q309" s="97">
        <f t="shared" si="55"/>
        <v>-3</v>
      </c>
      <c r="R309" s="98" t="str">
        <f t="shared" si="56"/>
        <v>SEL. TAFPU DECREASE</v>
      </c>
      <c r="S309" s="88"/>
      <c r="T309" s="93" t="s">
        <v>611</v>
      </c>
      <c r="U309" s="94" t="s">
        <v>612</v>
      </c>
      <c r="V309" s="94">
        <v>1</v>
      </c>
      <c r="W309" s="95">
        <v>0</v>
      </c>
      <c r="X309" s="99">
        <f>VLOOKUP($T309,dbsad1!$A$2:$AE$677,22,FALSE)</f>
        <v>500</v>
      </c>
      <c r="Y309" s="99">
        <f>VLOOKUP($T309,dcsad1!$A$2:$AE$677,22,FALSE)</f>
        <v>500</v>
      </c>
      <c r="Z309" s="100">
        <f t="shared" si="57"/>
        <v>0</v>
      </c>
      <c r="AA309" s="98" t="str">
        <f t="shared" si="58"/>
        <v>NO CHANGE IN SEL. FA/PUPIL</v>
      </c>
      <c r="AB309" s="88"/>
      <c r="AC309" s="93" t="s">
        <v>611</v>
      </c>
      <c r="AD309" s="94" t="s">
        <v>612</v>
      </c>
      <c r="AE309" s="94">
        <v>1</v>
      </c>
      <c r="AF309" s="95">
        <v>0</v>
      </c>
      <c r="AG309" s="165">
        <f>VLOOKUP($AC309,dbsad1!$A$2:$AE$677,24,FALSE)</f>
        <v>3032210</v>
      </c>
      <c r="AH309" s="165">
        <f>VLOOKUP($AC309,dcsad1!$A$2:$AE$677,24,FALSE)</f>
        <v>3032210</v>
      </c>
      <c r="AI309" s="166">
        <f t="shared" si="59"/>
        <v>0</v>
      </c>
      <c r="AJ309" s="98" t="str">
        <f t="shared" si="53"/>
        <v>NO CHANGE IN FAB</v>
      </c>
      <c r="AK309" s="88"/>
      <c r="AL309" s="93" t="s">
        <v>611</v>
      </c>
      <c r="AM309" s="94" t="s">
        <v>612</v>
      </c>
      <c r="AN309" s="94">
        <v>1</v>
      </c>
      <c r="AO309" s="95">
        <v>0</v>
      </c>
      <c r="AP309" s="175">
        <f>VLOOKUP($AL309,dbsaa1!$A$2:$AE$677,5,FALSE)</f>
        <v>3092854</v>
      </c>
      <c r="AQ309" s="176">
        <f>VLOOKUP($AL309,dbsad1!$A$2:$AE$677,23,FALSE)</f>
        <v>1790000</v>
      </c>
      <c r="AR309" s="101" t="str">
        <f t="shared" si="60"/>
        <v>HOLD HARMLESS</v>
      </c>
      <c r="AS309" s="175">
        <f>VLOOKUP($AL309,dcsaa1!$A$2:$AE$677,5,FALSE)</f>
        <v>3092854</v>
      </c>
      <c r="AT309" s="176">
        <f>VLOOKUP($AL309,dcsad1!$A$2:$AE$677,23,FALSE)</f>
        <v>1788500</v>
      </c>
      <c r="AU309" s="101" t="str">
        <f t="shared" si="61"/>
        <v>HOLD HARMLESS</v>
      </c>
      <c r="AV309" s="102" t="b">
        <f t="shared" si="62"/>
        <v>1</v>
      </c>
      <c r="AW309" s="176">
        <f t="shared" si="63"/>
        <v>0</v>
      </c>
      <c r="AX309" s="184">
        <f t="shared" si="64"/>
        <v>0</v>
      </c>
      <c r="AY309" s="29"/>
    </row>
    <row r="310" spans="1:51" ht="25" x14ac:dyDescent="0.25">
      <c r="A310" s="29"/>
      <c r="B310" s="93" t="s">
        <v>613</v>
      </c>
      <c r="C310" s="94" t="s">
        <v>614</v>
      </c>
      <c r="D310" s="94">
        <v>1</v>
      </c>
      <c r="E310" s="95">
        <v>0</v>
      </c>
      <c r="F310" s="165">
        <f>VLOOKUP($B310,dbsaa1!$A$2:$AA$675,5,FALSE)</f>
        <v>9258102</v>
      </c>
      <c r="G310" s="165">
        <f>VLOOKUP($B310,dcsaa1!$A$2:$AA$675,5,FALSE)</f>
        <v>9258102</v>
      </c>
      <c r="H310" s="166">
        <f t="shared" si="54"/>
        <v>0</v>
      </c>
      <c r="I310" s="98" t="str">
        <f t="shared" si="52"/>
        <v>NO CHANGE IN FA</v>
      </c>
      <c r="J310" s="88"/>
      <c r="K310" s="93" t="s">
        <v>613</v>
      </c>
      <c r="L310" s="94" t="s">
        <v>614</v>
      </c>
      <c r="M310" s="94">
        <v>1</v>
      </c>
      <c r="N310" s="95">
        <v>0</v>
      </c>
      <c r="O310" s="96">
        <f>VLOOKUP($K310,dbsad1!$A$2:$AE$677,13,FALSE)</f>
        <v>8183</v>
      </c>
      <c r="P310" s="96">
        <f>VLOOKUP($K310,dcsad1!$A$2:$AE$677,13,FALSE)</f>
        <v>8183</v>
      </c>
      <c r="Q310" s="97">
        <f t="shared" si="55"/>
        <v>0</v>
      </c>
      <c r="R310" s="98" t="str">
        <f t="shared" si="56"/>
        <v>NO CHANGE IN SEL. TAFPU</v>
      </c>
      <c r="S310" s="88"/>
      <c r="T310" s="93" t="s">
        <v>613</v>
      </c>
      <c r="U310" s="94" t="s">
        <v>614</v>
      </c>
      <c r="V310" s="94">
        <v>1</v>
      </c>
      <c r="W310" s="95">
        <v>0</v>
      </c>
      <c r="X310" s="99">
        <f>VLOOKUP($T310,dbsad1!$A$2:$AE$677,22,FALSE)</f>
        <v>1040.6300000000001</v>
      </c>
      <c r="Y310" s="99">
        <f>VLOOKUP($T310,dcsad1!$A$2:$AE$677,22,FALSE)</f>
        <v>1040.6300000000001</v>
      </c>
      <c r="Z310" s="100">
        <f t="shared" si="57"/>
        <v>0</v>
      </c>
      <c r="AA310" s="98" t="str">
        <f t="shared" si="58"/>
        <v>NO CHANGE IN SEL. FA/PUPIL</v>
      </c>
      <c r="AB310" s="88"/>
      <c r="AC310" s="93" t="s">
        <v>613</v>
      </c>
      <c r="AD310" s="94" t="s">
        <v>614</v>
      </c>
      <c r="AE310" s="94">
        <v>1</v>
      </c>
      <c r="AF310" s="95">
        <v>0</v>
      </c>
      <c r="AG310" s="165">
        <f>VLOOKUP($AC310,dbsad1!$A$2:$AE$677,24,FALSE)</f>
        <v>9076571</v>
      </c>
      <c r="AH310" s="165">
        <f>VLOOKUP($AC310,dcsad1!$A$2:$AE$677,24,FALSE)</f>
        <v>9076571</v>
      </c>
      <c r="AI310" s="166">
        <f t="shared" si="59"/>
        <v>0</v>
      </c>
      <c r="AJ310" s="98" t="str">
        <f t="shared" si="53"/>
        <v>NO CHANGE IN FAB</v>
      </c>
      <c r="AK310" s="88"/>
      <c r="AL310" s="93" t="s">
        <v>613</v>
      </c>
      <c r="AM310" s="94" t="s">
        <v>614</v>
      </c>
      <c r="AN310" s="94">
        <v>1</v>
      </c>
      <c r="AO310" s="95">
        <v>0</v>
      </c>
      <c r="AP310" s="175">
        <f>VLOOKUP($AL310,dbsaa1!$A$2:$AE$677,5,FALSE)</f>
        <v>9258102</v>
      </c>
      <c r="AQ310" s="176">
        <f>VLOOKUP($AL310,dbsad1!$A$2:$AE$677,23,FALSE)</f>
        <v>8515476</v>
      </c>
      <c r="AR310" s="101" t="str">
        <f t="shared" si="60"/>
        <v>HOLD HARMLESS</v>
      </c>
      <c r="AS310" s="175">
        <f>VLOOKUP($AL310,dcsaa1!$A$2:$AE$677,5,FALSE)</f>
        <v>9258102</v>
      </c>
      <c r="AT310" s="176">
        <f>VLOOKUP($AL310,dcsad1!$A$2:$AE$677,23,FALSE)</f>
        <v>8515476</v>
      </c>
      <c r="AU310" s="101" t="str">
        <f t="shared" si="61"/>
        <v>HOLD HARMLESS</v>
      </c>
      <c r="AV310" s="102" t="b">
        <f t="shared" si="62"/>
        <v>1</v>
      </c>
      <c r="AW310" s="176">
        <f t="shared" si="63"/>
        <v>0</v>
      </c>
      <c r="AX310" s="184">
        <f t="shared" si="64"/>
        <v>0</v>
      </c>
      <c r="AY310" s="29"/>
    </row>
    <row r="311" spans="1:51" x14ac:dyDescent="0.25">
      <c r="A311" s="29"/>
      <c r="B311" s="93" t="s">
        <v>615</v>
      </c>
      <c r="C311" s="94" t="s">
        <v>616</v>
      </c>
      <c r="D311" s="94">
        <v>1</v>
      </c>
      <c r="E311" s="95">
        <v>0</v>
      </c>
      <c r="F311" s="165">
        <f>VLOOKUP($B311,dbsaa1!$A$2:$AA$675,5,FALSE)</f>
        <v>21190076</v>
      </c>
      <c r="G311" s="165">
        <f>VLOOKUP($B311,dcsaa1!$A$2:$AA$675,5,FALSE)</f>
        <v>21190076</v>
      </c>
      <c r="H311" s="166">
        <f t="shared" si="54"/>
        <v>0</v>
      </c>
      <c r="I311" s="98" t="str">
        <f t="shared" si="52"/>
        <v>NO CHANGE IN FA</v>
      </c>
      <c r="J311" s="88"/>
      <c r="K311" s="93" t="s">
        <v>615</v>
      </c>
      <c r="L311" s="94" t="s">
        <v>616</v>
      </c>
      <c r="M311" s="94">
        <v>1</v>
      </c>
      <c r="N311" s="95">
        <v>0</v>
      </c>
      <c r="O311" s="96">
        <f>VLOOKUP($K311,dbsad1!$A$2:$AE$677,13,FALSE)</f>
        <v>4977</v>
      </c>
      <c r="P311" s="96">
        <f>VLOOKUP($K311,dcsad1!$A$2:$AE$677,13,FALSE)</f>
        <v>4977</v>
      </c>
      <c r="Q311" s="97">
        <f t="shared" si="55"/>
        <v>0</v>
      </c>
      <c r="R311" s="98" t="str">
        <f t="shared" si="56"/>
        <v>NO CHANGE IN SEL. TAFPU</v>
      </c>
      <c r="S311" s="88"/>
      <c r="T311" s="93" t="s">
        <v>615</v>
      </c>
      <c r="U311" s="94" t="s">
        <v>616</v>
      </c>
      <c r="V311" s="94">
        <v>1</v>
      </c>
      <c r="W311" s="95">
        <v>0</v>
      </c>
      <c r="X311" s="99">
        <f>VLOOKUP($T311,dbsad1!$A$2:$AE$677,22,FALSE)</f>
        <v>4257.6000000000004</v>
      </c>
      <c r="Y311" s="99">
        <f>VLOOKUP($T311,dcsad1!$A$2:$AE$677,22,FALSE)</f>
        <v>4257.6000000000004</v>
      </c>
      <c r="Z311" s="100">
        <f t="shared" si="57"/>
        <v>0</v>
      </c>
      <c r="AA311" s="98" t="str">
        <f t="shared" si="58"/>
        <v>NO CHANGE IN SEL. FA/PUPIL</v>
      </c>
      <c r="AB311" s="88"/>
      <c r="AC311" s="93" t="s">
        <v>615</v>
      </c>
      <c r="AD311" s="94" t="s">
        <v>616</v>
      </c>
      <c r="AE311" s="94">
        <v>1</v>
      </c>
      <c r="AF311" s="95">
        <v>0</v>
      </c>
      <c r="AG311" s="165">
        <f>VLOOKUP($AC311,dbsad1!$A$2:$AE$677,24,FALSE)</f>
        <v>20292972</v>
      </c>
      <c r="AH311" s="165">
        <f>VLOOKUP($AC311,dcsad1!$A$2:$AE$677,24,FALSE)</f>
        <v>20292972</v>
      </c>
      <c r="AI311" s="166">
        <f t="shared" si="59"/>
        <v>0</v>
      </c>
      <c r="AJ311" s="98" t="str">
        <f t="shared" si="53"/>
        <v>NO CHANGE IN FAB</v>
      </c>
      <c r="AK311" s="88"/>
      <c r="AL311" s="93" t="s">
        <v>615</v>
      </c>
      <c r="AM311" s="94" t="s">
        <v>616</v>
      </c>
      <c r="AN311" s="94">
        <v>1</v>
      </c>
      <c r="AO311" s="95">
        <v>0</v>
      </c>
      <c r="AP311" s="175">
        <f>VLOOKUP($AL311,dbsaa1!$A$2:$AE$677,5,FALSE)</f>
        <v>21190076</v>
      </c>
      <c r="AQ311" s="176">
        <f>VLOOKUP($AL311,dbsad1!$A$2:$AE$677,23,FALSE)</f>
        <v>21190076</v>
      </c>
      <c r="AR311" s="101" t="str">
        <f t="shared" si="60"/>
        <v>ON FORMULA</v>
      </c>
      <c r="AS311" s="175">
        <f>VLOOKUP($AL311,dcsaa1!$A$2:$AE$677,5,FALSE)</f>
        <v>21190076</v>
      </c>
      <c r="AT311" s="176">
        <f>VLOOKUP($AL311,dcsad1!$A$2:$AE$677,23,FALSE)</f>
        <v>21190076</v>
      </c>
      <c r="AU311" s="101" t="str">
        <f t="shared" si="61"/>
        <v>ON FORMULA</v>
      </c>
      <c r="AV311" s="102" t="b">
        <f t="shared" si="62"/>
        <v>1</v>
      </c>
      <c r="AW311" s="176">
        <f t="shared" si="63"/>
        <v>0</v>
      </c>
      <c r="AX311" s="184">
        <f t="shared" si="64"/>
        <v>0</v>
      </c>
      <c r="AY311" s="29"/>
    </row>
    <row r="312" spans="1:51" ht="25" x14ac:dyDescent="0.25">
      <c r="A312" s="29"/>
      <c r="B312" s="93" t="s">
        <v>617</v>
      </c>
      <c r="C312" s="94" t="s">
        <v>618</v>
      </c>
      <c r="D312" s="94">
        <v>1</v>
      </c>
      <c r="E312" s="95">
        <v>0</v>
      </c>
      <c r="F312" s="165">
        <f>VLOOKUP($B312,dbsaa1!$A$2:$AA$675,5,FALSE)</f>
        <v>10941786</v>
      </c>
      <c r="G312" s="165">
        <f>VLOOKUP($B312,dcsaa1!$A$2:$AA$675,5,FALSE)</f>
        <v>10941786</v>
      </c>
      <c r="H312" s="166">
        <f t="shared" si="54"/>
        <v>0</v>
      </c>
      <c r="I312" s="98" t="str">
        <f t="shared" si="52"/>
        <v>NO CHANGE IN FA</v>
      </c>
      <c r="J312" s="88"/>
      <c r="K312" s="93" t="s">
        <v>617</v>
      </c>
      <c r="L312" s="94" t="s">
        <v>618</v>
      </c>
      <c r="M312" s="94">
        <v>1</v>
      </c>
      <c r="N312" s="95">
        <v>0</v>
      </c>
      <c r="O312" s="96">
        <f>VLOOKUP($K312,dbsad1!$A$2:$AE$677,13,FALSE)</f>
        <v>3375</v>
      </c>
      <c r="P312" s="96">
        <f>VLOOKUP($K312,dcsad1!$A$2:$AE$677,13,FALSE)</f>
        <v>3375</v>
      </c>
      <c r="Q312" s="97">
        <f t="shared" si="55"/>
        <v>0</v>
      </c>
      <c r="R312" s="98" t="str">
        <f t="shared" si="56"/>
        <v>NO CHANGE IN SEL. TAFPU</v>
      </c>
      <c r="S312" s="88"/>
      <c r="T312" s="93" t="s">
        <v>617</v>
      </c>
      <c r="U312" s="94" t="s">
        <v>618</v>
      </c>
      <c r="V312" s="94">
        <v>1</v>
      </c>
      <c r="W312" s="95">
        <v>0</v>
      </c>
      <c r="X312" s="99">
        <f>VLOOKUP($T312,dbsad1!$A$2:$AE$677,22,FALSE)</f>
        <v>3223.67</v>
      </c>
      <c r="Y312" s="99">
        <f>VLOOKUP($T312,dcsad1!$A$2:$AE$677,22,FALSE)</f>
        <v>3223.67</v>
      </c>
      <c r="Z312" s="100">
        <f t="shared" si="57"/>
        <v>0</v>
      </c>
      <c r="AA312" s="98" t="str">
        <f t="shared" si="58"/>
        <v>NO CHANGE IN SEL. FA/PUPIL</v>
      </c>
      <c r="AB312" s="88"/>
      <c r="AC312" s="93" t="s">
        <v>617</v>
      </c>
      <c r="AD312" s="94" t="s">
        <v>618</v>
      </c>
      <c r="AE312" s="94">
        <v>1</v>
      </c>
      <c r="AF312" s="95">
        <v>0</v>
      </c>
      <c r="AG312" s="165">
        <f>VLOOKUP($AC312,dbsad1!$A$2:$AE$677,24,FALSE)</f>
        <v>10727242</v>
      </c>
      <c r="AH312" s="165">
        <f>VLOOKUP($AC312,dcsad1!$A$2:$AE$677,24,FALSE)</f>
        <v>10727242</v>
      </c>
      <c r="AI312" s="166">
        <f t="shared" si="59"/>
        <v>0</v>
      </c>
      <c r="AJ312" s="98" t="str">
        <f t="shared" si="53"/>
        <v>NO CHANGE IN FAB</v>
      </c>
      <c r="AK312" s="88"/>
      <c r="AL312" s="93" t="s">
        <v>617</v>
      </c>
      <c r="AM312" s="94" t="s">
        <v>618</v>
      </c>
      <c r="AN312" s="94">
        <v>1</v>
      </c>
      <c r="AO312" s="95">
        <v>0</v>
      </c>
      <c r="AP312" s="175">
        <f>VLOOKUP($AL312,dbsaa1!$A$2:$AE$677,5,FALSE)</f>
        <v>10941786</v>
      </c>
      <c r="AQ312" s="176">
        <f>VLOOKUP($AL312,dbsad1!$A$2:$AE$677,23,FALSE)</f>
        <v>10879887</v>
      </c>
      <c r="AR312" s="101" t="str">
        <f t="shared" si="60"/>
        <v>HOLD HARMLESS</v>
      </c>
      <c r="AS312" s="175">
        <f>VLOOKUP($AL312,dcsaa1!$A$2:$AE$677,5,FALSE)</f>
        <v>10941786</v>
      </c>
      <c r="AT312" s="176">
        <f>VLOOKUP($AL312,dcsad1!$A$2:$AE$677,23,FALSE)</f>
        <v>10879887</v>
      </c>
      <c r="AU312" s="101" t="str">
        <f t="shared" si="61"/>
        <v>HOLD HARMLESS</v>
      </c>
      <c r="AV312" s="102" t="b">
        <f t="shared" si="62"/>
        <v>1</v>
      </c>
      <c r="AW312" s="176">
        <f t="shared" si="63"/>
        <v>0</v>
      </c>
      <c r="AX312" s="184">
        <f t="shared" si="64"/>
        <v>0</v>
      </c>
      <c r="AY312" s="29"/>
    </row>
    <row r="313" spans="1:51" ht="25" x14ac:dyDescent="0.25">
      <c r="A313" s="29"/>
      <c r="B313" s="93" t="s">
        <v>619</v>
      </c>
      <c r="C313" s="94" t="s">
        <v>620</v>
      </c>
      <c r="D313" s="94">
        <v>1</v>
      </c>
      <c r="E313" s="95">
        <v>0</v>
      </c>
      <c r="F313" s="165">
        <f>VLOOKUP($B313,dbsaa1!$A$2:$AA$675,5,FALSE)</f>
        <v>4598430</v>
      </c>
      <c r="G313" s="165">
        <f>VLOOKUP($B313,dcsaa1!$A$2:$AA$675,5,FALSE)</f>
        <v>4598430</v>
      </c>
      <c r="H313" s="166">
        <f t="shared" si="54"/>
        <v>0</v>
      </c>
      <c r="I313" s="98" t="str">
        <f t="shared" si="52"/>
        <v>NO CHANGE IN FA</v>
      </c>
      <c r="J313" s="88"/>
      <c r="K313" s="93" t="s">
        <v>619</v>
      </c>
      <c r="L313" s="94" t="s">
        <v>620</v>
      </c>
      <c r="M313" s="94">
        <v>1</v>
      </c>
      <c r="N313" s="95">
        <v>0</v>
      </c>
      <c r="O313" s="96">
        <f>VLOOKUP($K313,dbsad1!$A$2:$AE$677,13,FALSE)</f>
        <v>1547</v>
      </c>
      <c r="P313" s="96">
        <f>VLOOKUP($K313,dcsad1!$A$2:$AE$677,13,FALSE)</f>
        <v>1546</v>
      </c>
      <c r="Q313" s="97">
        <f t="shared" si="55"/>
        <v>-1</v>
      </c>
      <c r="R313" s="98" t="str">
        <f t="shared" si="56"/>
        <v>SEL. TAFPU DECREASE</v>
      </c>
      <c r="S313" s="88"/>
      <c r="T313" s="93" t="s">
        <v>619</v>
      </c>
      <c r="U313" s="94" t="s">
        <v>620</v>
      </c>
      <c r="V313" s="94">
        <v>1</v>
      </c>
      <c r="W313" s="95">
        <v>0</v>
      </c>
      <c r="X313" s="99">
        <f>VLOOKUP($T313,dbsad1!$A$2:$AE$677,22,FALSE)</f>
        <v>2960.1</v>
      </c>
      <c r="Y313" s="99">
        <f>VLOOKUP($T313,dcsad1!$A$2:$AE$677,22,FALSE)</f>
        <v>2960.1</v>
      </c>
      <c r="Z313" s="100">
        <f t="shared" si="57"/>
        <v>0</v>
      </c>
      <c r="AA313" s="98" t="str">
        <f t="shared" si="58"/>
        <v>NO CHANGE IN SEL. FA/PUPIL</v>
      </c>
      <c r="AB313" s="88"/>
      <c r="AC313" s="93" t="s">
        <v>619</v>
      </c>
      <c r="AD313" s="94" t="s">
        <v>620</v>
      </c>
      <c r="AE313" s="94">
        <v>1</v>
      </c>
      <c r="AF313" s="95">
        <v>0</v>
      </c>
      <c r="AG313" s="165">
        <f>VLOOKUP($AC313,dbsad1!$A$2:$AE$677,24,FALSE)</f>
        <v>4508265</v>
      </c>
      <c r="AH313" s="165">
        <f>VLOOKUP($AC313,dcsad1!$A$2:$AE$677,24,FALSE)</f>
        <v>4508265</v>
      </c>
      <c r="AI313" s="166">
        <f t="shared" si="59"/>
        <v>0</v>
      </c>
      <c r="AJ313" s="98" t="str">
        <f t="shared" si="53"/>
        <v>NO CHANGE IN FAB</v>
      </c>
      <c r="AK313" s="88"/>
      <c r="AL313" s="93" t="s">
        <v>619</v>
      </c>
      <c r="AM313" s="94" t="s">
        <v>620</v>
      </c>
      <c r="AN313" s="94">
        <v>1</v>
      </c>
      <c r="AO313" s="95">
        <v>0</v>
      </c>
      <c r="AP313" s="175">
        <f>VLOOKUP($AL313,dbsaa1!$A$2:$AE$677,5,FALSE)</f>
        <v>4598430</v>
      </c>
      <c r="AQ313" s="176">
        <f>VLOOKUP($AL313,dbsad1!$A$2:$AE$677,23,FALSE)</f>
        <v>4579275</v>
      </c>
      <c r="AR313" s="101" t="str">
        <f t="shared" si="60"/>
        <v>HOLD HARMLESS</v>
      </c>
      <c r="AS313" s="175">
        <f>VLOOKUP($AL313,dcsaa1!$A$2:$AE$677,5,FALSE)</f>
        <v>4598430</v>
      </c>
      <c r="AT313" s="176">
        <f>VLOOKUP($AL313,dcsad1!$A$2:$AE$677,23,FALSE)</f>
        <v>4576315</v>
      </c>
      <c r="AU313" s="101" t="str">
        <f t="shared" si="61"/>
        <v>HOLD HARMLESS</v>
      </c>
      <c r="AV313" s="102" t="b">
        <f t="shared" si="62"/>
        <v>1</v>
      </c>
      <c r="AW313" s="176">
        <f t="shared" si="63"/>
        <v>0</v>
      </c>
      <c r="AX313" s="184">
        <f t="shared" si="64"/>
        <v>0</v>
      </c>
      <c r="AY313" s="29"/>
    </row>
    <row r="314" spans="1:51" x14ac:dyDescent="0.25">
      <c r="A314" s="29"/>
      <c r="B314" s="93" t="s">
        <v>621</v>
      </c>
      <c r="C314" s="94" t="s">
        <v>622</v>
      </c>
      <c r="D314" s="94">
        <v>1</v>
      </c>
      <c r="E314" s="95">
        <v>0</v>
      </c>
      <c r="F314" s="165">
        <f>VLOOKUP($B314,dbsaa1!$A$2:$AA$675,5,FALSE)</f>
        <v>6514740</v>
      </c>
      <c r="G314" s="165">
        <f>VLOOKUP($B314,dcsaa1!$A$2:$AA$675,5,FALSE)</f>
        <v>6510469</v>
      </c>
      <c r="H314" s="166">
        <f t="shared" si="54"/>
        <v>-4271</v>
      </c>
      <c r="I314" s="98" t="str">
        <f t="shared" si="52"/>
        <v>FA DECREASE</v>
      </c>
      <c r="J314" s="88"/>
      <c r="K314" s="93" t="s">
        <v>621</v>
      </c>
      <c r="L314" s="94" t="s">
        <v>622</v>
      </c>
      <c r="M314" s="94">
        <v>1</v>
      </c>
      <c r="N314" s="95">
        <v>0</v>
      </c>
      <c r="O314" s="96">
        <f>VLOOKUP($K314,dbsad1!$A$2:$AE$677,13,FALSE)</f>
        <v>3051</v>
      </c>
      <c r="P314" s="96">
        <f>VLOOKUP($K314,dcsad1!$A$2:$AE$677,13,FALSE)</f>
        <v>3049</v>
      </c>
      <c r="Q314" s="97">
        <f t="shared" si="55"/>
        <v>-2</v>
      </c>
      <c r="R314" s="98" t="str">
        <f t="shared" si="56"/>
        <v>SEL. TAFPU DECREASE</v>
      </c>
      <c r="S314" s="88"/>
      <c r="T314" s="93" t="s">
        <v>621</v>
      </c>
      <c r="U314" s="94" t="s">
        <v>622</v>
      </c>
      <c r="V314" s="94">
        <v>1</v>
      </c>
      <c r="W314" s="95">
        <v>0</v>
      </c>
      <c r="X314" s="99">
        <f>VLOOKUP($T314,dbsad1!$A$2:$AE$677,22,FALSE)</f>
        <v>2135.2800000000002</v>
      </c>
      <c r="Y314" s="99">
        <f>VLOOKUP($T314,dcsad1!$A$2:$AE$677,22,FALSE)</f>
        <v>2135.2800000000002</v>
      </c>
      <c r="Z314" s="100">
        <f t="shared" si="57"/>
        <v>0</v>
      </c>
      <c r="AA314" s="98" t="str">
        <f t="shared" si="58"/>
        <v>NO CHANGE IN SEL. FA/PUPIL</v>
      </c>
      <c r="AB314" s="88"/>
      <c r="AC314" s="93" t="s">
        <v>621</v>
      </c>
      <c r="AD314" s="94" t="s">
        <v>622</v>
      </c>
      <c r="AE314" s="94">
        <v>1</v>
      </c>
      <c r="AF314" s="95">
        <v>0</v>
      </c>
      <c r="AG314" s="165">
        <f>VLOOKUP($AC314,dbsad1!$A$2:$AE$677,24,FALSE)</f>
        <v>5955367</v>
      </c>
      <c r="AH314" s="165">
        <f>VLOOKUP($AC314,dcsad1!$A$2:$AE$677,24,FALSE)</f>
        <v>5955367</v>
      </c>
      <c r="AI314" s="166">
        <f t="shared" si="59"/>
        <v>0</v>
      </c>
      <c r="AJ314" s="98" t="str">
        <f t="shared" si="53"/>
        <v>NO CHANGE IN FAB</v>
      </c>
      <c r="AK314" s="88"/>
      <c r="AL314" s="93" t="s">
        <v>621</v>
      </c>
      <c r="AM314" s="94" t="s">
        <v>622</v>
      </c>
      <c r="AN314" s="94">
        <v>1</v>
      </c>
      <c r="AO314" s="95">
        <v>0</v>
      </c>
      <c r="AP314" s="175">
        <f>VLOOKUP($AL314,dbsaa1!$A$2:$AE$677,5,FALSE)</f>
        <v>6514740</v>
      </c>
      <c r="AQ314" s="176">
        <f>VLOOKUP($AL314,dbsad1!$A$2:$AE$677,23,FALSE)</f>
        <v>6514740</v>
      </c>
      <c r="AR314" s="101" t="str">
        <f t="shared" si="60"/>
        <v>ON FORMULA</v>
      </c>
      <c r="AS314" s="175">
        <f>VLOOKUP($AL314,dcsaa1!$A$2:$AE$677,5,FALSE)</f>
        <v>6510469</v>
      </c>
      <c r="AT314" s="176">
        <f>VLOOKUP($AL314,dcsad1!$A$2:$AE$677,23,FALSE)</f>
        <v>6510469</v>
      </c>
      <c r="AU314" s="101" t="str">
        <f t="shared" si="61"/>
        <v>ON FORMULA</v>
      </c>
      <c r="AV314" s="102" t="b">
        <f t="shared" si="62"/>
        <v>1</v>
      </c>
      <c r="AW314" s="176">
        <f t="shared" si="63"/>
        <v>-4271</v>
      </c>
      <c r="AX314" s="184">
        <f t="shared" si="64"/>
        <v>0</v>
      </c>
      <c r="AY314" s="29"/>
    </row>
    <row r="315" spans="1:51" x14ac:dyDescent="0.25">
      <c r="A315" s="29"/>
      <c r="B315" s="93" t="s">
        <v>623</v>
      </c>
      <c r="C315" s="94" t="s">
        <v>624</v>
      </c>
      <c r="D315" s="94">
        <v>1</v>
      </c>
      <c r="E315" s="95">
        <v>0</v>
      </c>
      <c r="F315" s="165">
        <f>VLOOKUP($B315,dbsaa1!$A$2:$AA$675,5,FALSE)</f>
        <v>24010502</v>
      </c>
      <c r="G315" s="165">
        <f>VLOOKUP($B315,dcsaa1!$A$2:$AA$675,5,FALSE)</f>
        <v>24010502</v>
      </c>
      <c r="H315" s="166">
        <f t="shared" si="54"/>
        <v>0</v>
      </c>
      <c r="I315" s="98" t="str">
        <f t="shared" si="52"/>
        <v>NO CHANGE IN FA</v>
      </c>
      <c r="J315" s="88"/>
      <c r="K315" s="93" t="s">
        <v>623</v>
      </c>
      <c r="L315" s="94" t="s">
        <v>624</v>
      </c>
      <c r="M315" s="94">
        <v>1</v>
      </c>
      <c r="N315" s="95">
        <v>0</v>
      </c>
      <c r="O315" s="96">
        <f>VLOOKUP($K315,dbsad1!$A$2:$AE$677,13,FALSE)</f>
        <v>7954</v>
      </c>
      <c r="P315" s="96">
        <f>VLOOKUP($K315,dcsad1!$A$2:$AE$677,13,FALSE)</f>
        <v>7954</v>
      </c>
      <c r="Q315" s="97">
        <f t="shared" si="55"/>
        <v>0</v>
      </c>
      <c r="R315" s="98" t="str">
        <f t="shared" si="56"/>
        <v>NO CHANGE IN SEL. TAFPU</v>
      </c>
      <c r="S315" s="88"/>
      <c r="T315" s="93" t="s">
        <v>623</v>
      </c>
      <c r="U315" s="94" t="s">
        <v>624</v>
      </c>
      <c r="V315" s="94">
        <v>1</v>
      </c>
      <c r="W315" s="95">
        <v>0</v>
      </c>
      <c r="X315" s="99">
        <f>VLOOKUP($T315,dbsad1!$A$2:$AE$677,22,FALSE)</f>
        <v>3018.67</v>
      </c>
      <c r="Y315" s="99">
        <f>VLOOKUP($T315,dcsad1!$A$2:$AE$677,22,FALSE)</f>
        <v>3018.67</v>
      </c>
      <c r="Z315" s="100">
        <f t="shared" si="57"/>
        <v>0</v>
      </c>
      <c r="AA315" s="98" t="str">
        <f t="shared" si="58"/>
        <v>NO CHANGE IN SEL. FA/PUPIL</v>
      </c>
      <c r="AB315" s="88"/>
      <c r="AC315" s="93" t="s">
        <v>623</v>
      </c>
      <c r="AD315" s="94" t="s">
        <v>624</v>
      </c>
      <c r="AE315" s="94">
        <v>1</v>
      </c>
      <c r="AF315" s="95">
        <v>0</v>
      </c>
      <c r="AG315" s="165">
        <f>VLOOKUP($AC315,dbsad1!$A$2:$AE$677,24,FALSE)</f>
        <v>23012357</v>
      </c>
      <c r="AH315" s="165">
        <f>VLOOKUP($AC315,dcsad1!$A$2:$AE$677,24,FALSE)</f>
        <v>23012357</v>
      </c>
      <c r="AI315" s="166">
        <f t="shared" si="59"/>
        <v>0</v>
      </c>
      <c r="AJ315" s="98" t="str">
        <f t="shared" si="53"/>
        <v>NO CHANGE IN FAB</v>
      </c>
      <c r="AK315" s="88"/>
      <c r="AL315" s="93" t="s">
        <v>623</v>
      </c>
      <c r="AM315" s="94" t="s">
        <v>624</v>
      </c>
      <c r="AN315" s="94">
        <v>1</v>
      </c>
      <c r="AO315" s="95">
        <v>0</v>
      </c>
      <c r="AP315" s="175">
        <f>VLOOKUP($AL315,dbsaa1!$A$2:$AE$677,5,FALSE)</f>
        <v>24010502</v>
      </c>
      <c r="AQ315" s="176">
        <f>VLOOKUP($AL315,dbsad1!$A$2:$AE$677,23,FALSE)</f>
        <v>24010502</v>
      </c>
      <c r="AR315" s="101" t="str">
        <f t="shared" si="60"/>
        <v>ON FORMULA</v>
      </c>
      <c r="AS315" s="175">
        <f>VLOOKUP($AL315,dcsaa1!$A$2:$AE$677,5,FALSE)</f>
        <v>24010502</v>
      </c>
      <c r="AT315" s="176">
        <f>VLOOKUP($AL315,dcsad1!$A$2:$AE$677,23,FALSE)</f>
        <v>24010502</v>
      </c>
      <c r="AU315" s="101" t="str">
        <f t="shared" si="61"/>
        <v>ON FORMULA</v>
      </c>
      <c r="AV315" s="102" t="b">
        <f t="shared" si="62"/>
        <v>1</v>
      </c>
      <c r="AW315" s="176">
        <f t="shared" si="63"/>
        <v>0</v>
      </c>
      <c r="AX315" s="184">
        <f t="shared" si="64"/>
        <v>0</v>
      </c>
      <c r="AY315" s="29"/>
    </row>
    <row r="316" spans="1:51" ht="25" x14ac:dyDescent="0.25">
      <c r="A316" s="29"/>
      <c r="B316" s="93" t="s">
        <v>625</v>
      </c>
      <c r="C316" s="94" t="s">
        <v>626</v>
      </c>
      <c r="D316" s="94">
        <v>1</v>
      </c>
      <c r="E316" s="95">
        <v>0</v>
      </c>
      <c r="F316" s="165">
        <f>VLOOKUP($B316,dbsaa1!$A$2:$AA$675,5,FALSE)</f>
        <v>2906963</v>
      </c>
      <c r="G316" s="165">
        <f>VLOOKUP($B316,dcsaa1!$A$2:$AA$675,5,FALSE)</f>
        <v>2906963</v>
      </c>
      <c r="H316" s="166">
        <f t="shared" si="54"/>
        <v>0</v>
      </c>
      <c r="I316" s="98" t="str">
        <f t="shared" si="52"/>
        <v>NO CHANGE IN FA</v>
      </c>
      <c r="J316" s="88"/>
      <c r="K316" s="93" t="s">
        <v>625</v>
      </c>
      <c r="L316" s="94" t="s">
        <v>626</v>
      </c>
      <c r="M316" s="94">
        <v>1</v>
      </c>
      <c r="N316" s="95">
        <v>0</v>
      </c>
      <c r="O316" s="96">
        <f>VLOOKUP($K316,dbsad1!$A$2:$AE$677,13,FALSE)</f>
        <v>2268</v>
      </c>
      <c r="P316" s="96">
        <f>VLOOKUP($K316,dcsad1!$A$2:$AE$677,13,FALSE)</f>
        <v>2268</v>
      </c>
      <c r="Q316" s="97">
        <f t="shared" si="55"/>
        <v>0</v>
      </c>
      <c r="R316" s="98" t="str">
        <f t="shared" si="56"/>
        <v>NO CHANGE IN SEL. TAFPU</v>
      </c>
      <c r="S316" s="88"/>
      <c r="T316" s="93" t="s">
        <v>625</v>
      </c>
      <c r="U316" s="94" t="s">
        <v>626</v>
      </c>
      <c r="V316" s="94">
        <v>1</v>
      </c>
      <c r="W316" s="95">
        <v>0</v>
      </c>
      <c r="X316" s="99">
        <f>VLOOKUP($T316,dbsad1!$A$2:$AE$677,22,FALSE)</f>
        <v>500</v>
      </c>
      <c r="Y316" s="99">
        <f>VLOOKUP($T316,dcsad1!$A$2:$AE$677,22,FALSE)</f>
        <v>500</v>
      </c>
      <c r="Z316" s="100">
        <f t="shared" si="57"/>
        <v>0</v>
      </c>
      <c r="AA316" s="98" t="str">
        <f t="shared" si="58"/>
        <v>NO CHANGE IN SEL. FA/PUPIL</v>
      </c>
      <c r="AB316" s="88"/>
      <c r="AC316" s="93" t="s">
        <v>625</v>
      </c>
      <c r="AD316" s="94" t="s">
        <v>626</v>
      </c>
      <c r="AE316" s="94">
        <v>1</v>
      </c>
      <c r="AF316" s="95">
        <v>0</v>
      </c>
      <c r="AG316" s="165">
        <f>VLOOKUP($AC316,dbsad1!$A$2:$AE$677,24,FALSE)</f>
        <v>2849964</v>
      </c>
      <c r="AH316" s="165">
        <f>VLOOKUP($AC316,dcsad1!$A$2:$AE$677,24,FALSE)</f>
        <v>2849964</v>
      </c>
      <c r="AI316" s="166">
        <f t="shared" si="59"/>
        <v>0</v>
      </c>
      <c r="AJ316" s="98" t="str">
        <f t="shared" si="53"/>
        <v>NO CHANGE IN FAB</v>
      </c>
      <c r="AK316" s="88"/>
      <c r="AL316" s="93" t="s">
        <v>625</v>
      </c>
      <c r="AM316" s="94" t="s">
        <v>626</v>
      </c>
      <c r="AN316" s="94">
        <v>1</v>
      </c>
      <c r="AO316" s="95">
        <v>0</v>
      </c>
      <c r="AP316" s="175">
        <f>VLOOKUP($AL316,dbsaa1!$A$2:$AE$677,5,FALSE)</f>
        <v>2906963</v>
      </c>
      <c r="AQ316" s="176">
        <f>VLOOKUP($AL316,dbsad1!$A$2:$AE$677,23,FALSE)</f>
        <v>1134000</v>
      </c>
      <c r="AR316" s="101" t="str">
        <f t="shared" si="60"/>
        <v>HOLD HARMLESS</v>
      </c>
      <c r="AS316" s="175">
        <f>VLOOKUP($AL316,dcsaa1!$A$2:$AE$677,5,FALSE)</f>
        <v>2906963</v>
      </c>
      <c r="AT316" s="176">
        <f>VLOOKUP($AL316,dcsad1!$A$2:$AE$677,23,FALSE)</f>
        <v>1134000</v>
      </c>
      <c r="AU316" s="101" t="str">
        <f t="shared" si="61"/>
        <v>HOLD HARMLESS</v>
      </c>
      <c r="AV316" s="102" t="b">
        <f t="shared" si="62"/>
        <v>1</v>
      </c>
      <c r="AW316" s="176">
        <f t="shared" si="63"/>
        <v>0</v>
      </c>
      <c r="AX316" s="184">
        <f t="shared" si="64"/>
        <v>0</v>
      </c>
      <c r="AY316" s="29"/>
    </row>
    <row r="317" spans="1:51" x14ac:dyDescent="0.25">
      <c r="A317" s="29"/>
      <c r="B317" s="93" t="s">
        <v>627</v>
      </c>
      <c r="C317" s="94" t="s">
        <v>628</v>
      </c>
      <c r="D317" s="94">
        <v>1</v>
      </c>
      <c r="E317" s="95">
        <v>0</v>
      </c>
      <c r="F317" s="165">
        <f>VLOOKUP($B317,dbsaa1!$A$2:$AA$675,5,FALSE)</f>
        <v>30211561</v>
      </c>
      <c r="G317" s="165">
        <f>VLOOKUP($B317,dcsaa1!$A$2:$AA$675,5,FALSE)</f>
        <v>30211561</v>
      </c>
      <c r="H317" s="166">
        <f t="shared" si="54"/>
        <v>0</v>
      </c>
      <c r="I317" s="98" t="str">
        <f t="shared" si="52"/>
        <v>NO CHANGE IN FA</v>
      </c>
      <c r="J317" s="88"/>
      <c r="K317" s="93" t="s">
        <v>627</v>
      </c>
      <c r="L317" s="94" t="s">
        <v>628</v>
      </c>
      <c r="M317" s="94">
        <v>1</v>
      </c>
      <c r="N317" s="95">
        <v>0</v>
      </c>
      <c r="O317" s="96">
        <f>VLOOKUP($K317,dbsad1!$A$2:$AE$677,13,FALSE)</f>
        <v>6686</v>
      </c>
      <c r="P317" s="96">
        <f>VLOOKUP($K317,dcsad1!$A$2:$AE$677,13,FALSE)</f>
        <v>6686</v>
      </c>
      <c r="Q317" s="97">
        <f t="shared" si="55"/>
        <v>0</v>
      </c>
      <c r="R317" s="98" t="str">
        <f t="shared" si="56"/>
        <v>NO CHANGE IN SEL. TAFPU</v>
      </c>
      <c r="S317" s="88"/>
      <c r="T317" s="93" t="s">
        <v>627</v>
      </c>
      <c r="U317" s="94" t="s">
        <v>628</v>
      </c>
      <c r="V317" s="94">
        <v>1</v>
      </c>
      <c r="W317" s="95">
        <v>0</v>
      </c>
      <c r="X317" s="99">
        <f>VLOOKUP($T317,dbsad1!$A$2:$AE$677,22,FALSE)</f>
        <v>4518.63</v>
      </c>
      <c r="Y317" s="99">
        <f>VLOOKUP($T317,dcsad1!$A$2:$AE$677,22,FALSE)</f>
        <v>4518.63</v>
      </c>
      <c r="Z317" s="100">
        <f t="shared" si="57"/>
        <v>0</v>
      </c>
      <c r="AA317" s="98" t="str">
        <f t="shared" si="58"/>
        <v>NO CHANGE IN SEL. FA/PUPIL</v>
      </c>
      <c r="AB317" s="88"/>
      <c r="AC317" s="93" t="s">
        <v>627</v>
      </c>
      <c r="AD317" s="94" t="s">
        <v>628</v>
      </c>
      <c r="AE317" s="94">
        <v>1</v>
      </c>
      <c r="AF317" s="95">
        <v>0</v>
      </c>
      <c r="AG317" s="165">
        <f>VLOOKUP($AC317,dbsad1!$A$2:$AE$677,24,FALSE)</f>
        <v>27627324</v>
      </c>
      <c r="AH317" s="165">
        <f>VLOOKUP($AC317,dcsad1!$A$2:$AE$677,24,FALSE)</f>
        <v>27627324</v>
      </c>
      <c r="AI317" s="166">
        <f t="shared" si="59"/>
        <v>0</v>
      </c>
      <c r="AJ317" s="98" t="str">
        <f t="shared" si="53"/>
        <v>NO CHANGE IN FAB</v>
      </c>
      <c r="AK317" s="88"/>
      <c r="AL317" s="93" t="s">
        <v>627</v>
      </c>
      <c r="AM317" s="94" t="s">
        <v>628</v>
      </c>
      <c r="AN317" s="94">
        <v>1</v>
      </c>
      <c r="AO317" s="95">
        <v>0</v>
      </c>
      <c r="AP317" s="175">
        <f>VLOOKUP($AL317,dbsaa1!$A$2:$AE$677,5,FALSE)</f>
        <v>30211561</v>
      </c>
      <c r="AQ317" s="176">
        <f>VLOOKUP($AL317,dbsad1!$A$2:$AE$677,23,FALSE)</f>
        <v>30211561</v>
      </c>
      <c r="AR317" s="101" t="str">
        <f t="shared" si="60"/>
        <v>ON FORMULA</v>
      </c>
      <c r="AS317" s="175">
        <f>VLOOKUP($AL317,dcsaa1!$A$2:$AE$677,5,FALSE)</f>
        <v>30211561</v>
      </c>
      <c r="AT317" s="176">
        <f>VLOOKUP($AL317,dcsad1!$A$2:$AE$677,23,FALSE)</f>
        <v>30211561</v>
      </c>
      <c r="AU317" s="101" t="str">
        <f t="shared" si="61"/>
        <v>ON FORMULA</v>
      </c>
      <c r="AV317" s="102" t="b">
        <f t="shared" si="62"/>
        <v>1</v>
      </c>
      <c r="AW317" s="176">
        <f t="shared" si="63"/>
        <v>0</v>
      </c>
      <c r="AX317" s="184">
        <f t="shared" si="64"/>
        <v>0</v>
      </c>
      <c r="AY317" s="29"/>
    </row>
    <row r="318" spans="1:51" ht="25" x14ac:dyDescent="0.25">
      <c r="A318" s="29"/>
      <c r="B318" s="93" t="s">
        <v>629</v>
      </c>
      <c r="C318" s="94" t="s">
        <v>630</v>
      </c>
      <c r="D318" s="94">
        <v>1</v>
      </c>
      <c r="E318" s="95">
        <v>0</v>
      </c>
      <c r="F318" s="165">
        <f>VLOOKUP($B318,dbsaa1!$A$2:$AA$675,5,FALSE)</f>
        <v>1957596</v>
      </c>
      <c r="G318" s="165">
        <f>VLOOKUP($B318,dcsaa1!$A$2:$AA$675,5,FALSE)</f>
        <v>1957596</v>
      </c>
      <c r="H318" s="166">
        <f t="shared" si="54"/>
        <v>0</v>
      </c>
      <c r="I318" s="98" t="str">
        <f t="shared" si="52"/>
        <v>NO CHANGE IN FA</v>
      </c>
      <c r="J318" s="88"/>
      <c r="K318" s="93" t="s">
        <v>629</v>
      </c>
      <c r="L318" s="94" t="s">
        <v>630</v>
      </c>
      <c r="M318" s="94">
        <v>1</v>
      </c>
      <c r="N318" s="95">
        <v>0</v>
      </c>
      <c r="O318" s="96">
        <f>VLOOKUP($K318,dbsad1!$A$2:$AE$677,13,FALSE)</f>
        <v>1669</v>
      </c>
      <c r="P318" s="96">
        <f>VLOOKUP($K318,dcsad1!$A$2:$AE$677,13,FALSE)</f>
        <v>1669</v>
      </c>
      <c r="Q318" s="97">
        <f t="shared" si="55"/>
        <v>0</v>
      </c>
      <c r="R318" s="98" t="str">
        <f t="shared" si="56"/>
        <v>NO CHANGE IN SEL. TAFPU</v>
      </c>
      <c r="S318" s="88"/>
      <c r="T318" s="93" t="s">
        <v>629</v>
      </c>
      <c r="U318" s="94" t="s">
        <v>630</v>
      </c>
      <c r="V318" s="94">
        <v>1</v>
      </c>
      <c r="W318" s="95">
        <v>0</v>
      </c>
      <c r="X318" s="99">
        <f>VLOOKUP($T318,dbsad1!$A$2:$AE$677,22,FALSE)</f>
        <v>500</v>
      </c>
      <c r="Y318" s="99">
        <f>VLOOKUP($T318,dcsad1!$A$2:$AE$677,22,FALSE)</f>
        <v>500</v>
      </c>
      <c r="Z318" s="100">
        <f t="shared" si="57"/>
        <v>0</v>
      </c>
      <c r="AA318" s="98" t="str">
        <f t="shared" si="58"/>
        <v>NO CHANGE IN SEL. FA/PUPIL</v>
      </c>
      <c r="AB318" s="88"/>
      <c r="AC318" s="93" t="s">
        <v>629</v>
      </c>
      <c r="AD318" s="94" t="s">
        <v>630</v>
      </c>
      <c r="AE318" s="94">
        <v>1</v>
      </c>
      <c r="AF318" s="95">
        <v>0</v>
      </c>
      <c r="AG318" s="165">
        <f>VLOOKUP($AC318,dbsad1!$A$2:$AE$677,24,FALSE)</f>
        <v>1919212</v>
      </c>
      <c r="AH318" s="165">
        <f>VLOOKUP($AC318,dcsad1!$A$2:$AE$677,24,FALSE)</f>
        <v>1919212</v>
      </c>
      <c r="AI318" s="166">
        <f t="shared" si="59"/>
        <v>0</v>
      </c>
      <c r="AJ318" s="98" t="str">
        <f t="shared" si="53"/>
        <v>NO CHANGE IN FAB</v>
      </c>
      <c r="AK318" s="88"/>
      <c r="AL318" s="93" t="s">
        <v>629</v>
      </c>
      <c r="AM318" s="94" t="s">
        <v>630</v>
      </c>
      <c r="AN318" s="94">
        <v>1</v>
      </c>
      <c r="AO318" s="95">
        <v>0</v>
      </c>
      <c r="AP318" s="175">
        <f>VLOOKUP($AL318,dbsaa1!$A$2:$AE$677,5,FALSE)</f>
        <v>1957596</v>
      </c>
      <c r="AQ318" s="176">
        <f>VLOOKUP($AL318,dbsad1!$A$2:$AE$677,23,FALSE)</f>
        <v>834500</v>
      </c>
      <c r="AR318" s="101" t="str">
        <f t="shared" si="60"/>
        <v>HOLD HARMLESS</v>
      </c>
      <c r="AS318" s="175">
        <f>VLOOKUP($AL318,dcsaa1!$A$2:$AE$677,5,FALSE)</f>
        <v>1957596</v>
      </c>
      <c r="AT318" s="176">
        <f>VLOOKUP($AL318,dcsad1!$A$2:$AE$677,23,FALSE)</f>
        <v>834500</v>
      </c>
      <c r="AU318" s="101" t="str">
        <f t="shared" si="61"/>
        <v>HOLD HARMLESS</v>
      </c>
      <c r="AV318" s="102" t="b">
        <f t="shared" si="62"/>
        <v>1</v>
      </c>
      <c r="AW318" s="176">
        <f t="shared" si="63"/>
        <v>0</v>
      </c>
      <c r="AX318" s="184">
        <f t="shared" si="64"/>
        <v>0</v>
      </c>
      <c r="AY318" s="29"/>
    </row>
    <row r="319" spans="1:51" x14ac:dyDescent="0.25">
      <c r="A319" s="29"/>
      <c r="B319" s="93" t="s">
        <v>631</v>
      </c>
      <c r="C319" s="94" t="s">
        <v>632</v>
      </c>
      <c r="D319" s="94">
        <v>1</v>
      </c>
      <c r="E319" s="95">
        <v>0</v>
      </c>
      <c r="F319" s="165">
        <f>VLOOKUP($B319,dbsaa1!$A$2:$AA$675,5,FALSE)</f>
        <v>7287282</v>
      </c>
      <c r="G319" s="165">
        <f>VLOOKUP($B319,dcsaa1!$A$2:$AA$675,5,FALSE)</f>
        <v>7287122</v>
      </c>
      <c r="H319" s="166">
        <f t="shared" si="54"/>
        <v>-160</v>
      </c>
      <c r="I319" s="98" t="str">
        <f t="shared" si="52"/>
        <v>FA DECREASE</v>
      </c>
      <c r="J319" s="88"/>
      <c r="K319" s="93" t="s">
        <v>631</v>
      </c>
      <c r="L319" s="94" t="s">
        <v>632</v>
      </c>
      <c r="M319" s="94">
        <v>1</v>
      </c>
      <c r="N319" s="95">
        <v>0</v>
      </c>
      <c r="O319" s="96">
        <f>VLOOKUP($K319,dbsad1!$A$2:$AE$677,13,FALSE)</f>
        <v>3654</v>
      </c>
      <c r="P319" s="96">
        <f>VLOOKUP($K319,dcsad1!$A$2:$AE$677,13,FALSE)</f>
        <v>3657</v>
      </c>
      <c r="Q319" s="97">
        <f t="shared" si="55"/>
        <v>3</v>
      </c>
      <c r="R319" s="98" t="str">
        <f t="shared" si="56"/>
        <v>SEL. TAFPU INCREASE</v>
      </c>
      <c r="S319" s="88"/>
      <c r="T319" s="93" t="s">
        <v>631</v>
      </c>
      <c r="U319" s="94" t="s">
        <v>632</v>
      </c>
      <c r="V319" s="94">
        <v>1</v>
      </c>
      <c r="W319" s="95">
        <v>0</v>
      </c>
      <c r="X319" s="99">
        <f>VLOOKUP($T319,dbsad1!$A$2:$AE$677,22,FALSE)</f>
        <v>1994.33</v>
      </c>
      <c r="Y319" s="99">
        <f>VLOOKUP($T319,dcsad1!$A$2:$AE$677,22,FALSE)</f>
        <v>1992.65</v>
      </c>
      <c r="Z319" s="100">
        <f t="shared" si="57"/>
        <v>-1.6799999999998363</v>
      </c>
      <c r="AA319" s="98" t="str">
        <f t="shared" si="58"/>
        <v>SEL. FA/PUPIL DECREASE</v>
      </c>
      <c r="AB319" s="88"/>
      <c r="AC319" s="93" t="s">
        <v>631</v>
      </c>
      <c r="AD319" s="94" t="s">
        <v>632</v>
      </c>
      <c r="AE319" s="94">
        <v>1</v>
      </c>
      <c r="AF319" s="95">
        <v>0</v>
      </c>
      <c r="AG319" s="165">
        <f>VLOOKUP($AC319,dbsad1!$A$2:$AE$677,24,FALSE)</f>
        <v>6722655</v>
      </c>
      <c r="AH319" s="165">
        <f>VLOOKUP($AC319,dcsad1!$A$2:$AE$677,24,FALSE)</f>
        <v>6722655</v>
      </c>
      <c r="AI319" s="166">
        <f t="shared" si="59"/>
        <v>0</v>
      </c>
      <c r="AJ319" s="98" t="str">
        <f t="shared" si="53"/>
        <v>NO CHANGE IN FAB</v>
      </c>
      <c r="AK319" s="88"/>
      <c r="AL319" s="93" t="s">
        <v>631</v>
      </c>
      <c r="AM319" s="94" t="s">
        <v>632</v>
      </c>
      <c r="AN319" s="94">
        <v>1</v>
      </c>
      <c r="AO319" s="95">
        <v>0</v>
      </c>
      <c r="AP319" s="175">
        <f>VLOOKUP($AL319,dbsaa1!$A$2:$AE$677,5,FALSE)</f>
        <v>7287282</v>
      </c>
      <c r="AQ319" s="176">
        <f>VLOOKUP($AL319,dbsad1!$A$2:$AE$677,23,FALSE)</f>
        <v>7287282</v>
      </c>
      <c r="AR319" s="101" t="str">
        <f t="shared" si="60"/>
        <v>ON FORMULA</v>
      </c>
      <c r="AS319" s="175">
        <f>VLOOKUP($AL319,dcsaa1!$A$2:$AE$677,5,FALSE)</f>
        <v>7287122</v>
      </c>
      <c r="AT319" s="176">
        <f>VLOOKUP($AL319,dcsad1!$A$2:$AE$677,23,FALSE)</f>
        <v>7287122</v>
      </c>
      <c r="AU319" s="101" t="str">
        <f t="shared" si="61"/>
        <v>ON FORMULA</v>
      </c>
      <c r="AV319" s="102" t="b">
        <f t="shared" si="62"/>
        <v>1</v>
      </c>
      <c r="AW319" s="176">
        <f t="shared" si="63"/>
        <v>-161</v>
      </c>
      <c r="AX319" s="184">
        <f t="shared" si="64"/>
        <v>1</v>
      </c>
      <c r="AY319" s="29"/>
    </row>
    <row r="320" spans="1:51" x14ac:dyDescent="0.25">
      <c r="A320" s="29"/>
      <c r="B320" s="93" t="s">
        <v>633</v>
      </c>
      <c r="C320" s="94" t="s">
        <v>634</v>
      </c>
      <c r="D320" s="94">
        <v>1</v>
      </c>
      <c r="E320" s="95">
        <v>0</v>
      </c>
      <c r="F320" s="165">
        <f>VLOOKUP($B320,dbsaa1!$A$2:$AA$675,5,FALSE)</f>
        <v>34195441</v>
      </c>
      <c r="G320" s="165">
        <f>VLOOKUP($B320,dcsaa1!$A$2:$AA$675,5,FALSE)</f>
        <v>34110825</v>
      </c>
      <c r="H320" s="166">
        <f t="shared" si="54"/>
        <v>-84616</v>
      </c>
      <c r="I320" s="98" t="str">
        <f t="shared" si="52"/>
        <v>FA DECREASE</v>
      </c>
      <c r="J320" s="88"/>
      <c r="K320" s="93" t="s">
        <v>633</v>
      </c>
      <c r="L320" s="94" t="s">
        <v>634</v>
      </c>
      <c r="M320" s="94">
        <v>1</v>
      </c>
      <c r="N320" s="95">
        <v>0</v>
      </c>
      <c r="O320" s="96">
        <f>VLOOKUP($K320,dbsad1!$A$2:$AE$677,13,FALSE)</f>
        <v>6466</v>
      </c>
      <c r="P320" s="96">
        <f>VLOOKUP($K320,dcsad1!$A$2:$AE$677,13,FALSE)</f>
        <v>6450</v>
      </c>
      <c r="Q320" s="97">
        <f t="shared" si="55"/>
        <v>-16</v>
      </c>
      <c r="R320" s="98" t="str">
        <f t="shared" si="56"/>
        <v>SEL. TAFPU DECREASE</v>
      </c>
      <c r="S320" s="88"/>
      <c r="T320" s="93" t="s">
        <v>633</v>
      </c>
      <c r="U320" s="94" t="s">
        <v>634</v>
      </c>
      <c r="V320" s="94">
        <v>1</v>
      </c>
      <c r="W320" s="95">
        <v>0</v>
      </c>
      <c r="X320" s="99">
        <f>VLOOKUP($T320,dbsad1!$A$2:$AE$677,22,FALSE)</f>
        <v>5288.5</v>
      </c>
      <c r="Y320" s="99">
        <f>VLOOKUP($T320,dcsad1!$A$2:$AE$677,22,FALSE)</f>
        <v>5288.5</v>
      </c>
      <c r="Z320" s="100">
        <f t="shared" si="57"/>
        <v>0</v>
      </c>
      <c r="AA320" s="98" t="str">
        <f t="shared" si="58"/>
        <v>NO CHANGE IN SEL. FA/PUPIL</v>
      </c>
      <c r="AB320" s="88"/>
      <c r="AC320" s="93" t="s">
        <v>633</v>
      </c>
      <c r="AD320" s="94" t="s">
        <v>634</v>
      </c>
      <c r="AE320" s="94">
        <v>1</v>
      </c>
      <c r="AF320" s="95">
        <v>0</v>
      </c>
      <c r="AG320" s="165">
        <f>VLOOKUP($AC320,dbsad1!$A$2:$AE$677,24,FALSE)</f>
        <v>31792036</v>
      </c>
      <c r="AH320" s="165">
        <f>VLOOKUP($AC320,dcsad1!$A$2:$AE$677,24,FALSE)</f>
        <v>31792036</v>
      </c>
      <c r="AI320" s="166">
        <f t="shared" si="59"/>
        <v>0</v>
      </c>
      <c r="AJ320" s="98" t="str">
        <f t="shared" si="53"/>
        <v>NO CHANGE IN FAB</v>
      </c>
      <c r="AK320" s="88"/>
      <c r="AL320" s="93" t="s">
        <v>633</v>
      </c>
      <c r="AM320" s="94" t="s">
        <v>634</v>
      </c>
      <c r="AN320" s="94">
        <v>1</v>
      </c>
      <c r="AO320" s="95">
        <v>0</v>
      </c>
      <c r="AP320" s="175">
        <f>VLOOKUP($AL320,dbsaa1!$A$2:$AE$677,5,FALSE)</f>
        <v>34195441</v>
      </c>
      <c r="AQ320" s="176">
        <f>VLOOKUP($AL320,dbsad1!$A$2:$AE$677,23,FALSE)</f>
        <v>34195441</v>
      </c>
      <c r="AR320" s="101" t="str">
        <f t="shared" si="60"/>
        <v>ON FORMULA</v>
      </c>
      <c r="AS320" s="175">
        <f>VLOOKUP($AL320,dcsaa1!$A$2:$AE$677,5,FALSE)</f>
        <v>34110825</v>
      </c>
      <c r="AT320" s="176">
        <f>VLOOKUP($AL320,dcsad1!$A$2:$AE$677,23,FALSE)</f>
        <v>34110825</v>
      </c>
      <c r="AU320" s="101" t="str">
        <f t="shared" si="61"/>
        <v>ON FORMULA</v>
      </c>
      <c r="AV320" s="102" t="b">
        <f t="shared" si="62"/>
        <v>1</v>
      </c>
      <c r="AW320" s="176">
        <f t="shared" si="63"/>
        <v>-84616</v>
      </c>
      <c r="AX320" s="184">
        <f t="shared" si="64"/>
        <v>0</v>
      </c>
      <c r="AY320" s="29"/>
    </row>
    <row r="321" spans="1:51" x14ac:dyDescent="0.25">
      <c r="A321" s="29"/>
      <c r="B321" s="93" t="s">
        <v>635</v>
      </c>
      <c r="C321" s="94" t="s">
        <v>636</v>
      </c>
      <c r="D321" s="94">
        <v>1</v>
      </c>
      <c r="E321" s="95">
        <v>0</v>
      </c>
      <c r="F321" s="165">
        <f>VLOOKUP($B321,dbsaa1!$A$2:$AA$675,5,FALSE)</f>
        <v>17979539</v>
      </c>
      <c r="G321" s="165">
        <f>VLOOKUP($B321,dcsaa1!$A$2:$AA$675,5,FALSE)</f>
        <v>17995732</v>
      </c>
      <c r="H321" s="166">
        <f t="shared" si="54"/>
        <v>16193</v>
      </c>
      <c r="I321" s="98" t="str">
        <f t="shared" si="52"/>
        <v>FA INCREASE</v>
      </c>
      <c r="J321" s="88"/>
      <c r="K321" s="93" t="s">
        <v>635</v>
      </c>
      <c r="L321" s="94" t="s">
        <v>636</v>
      </c>
      <c r="M321" s="94">
        <v>1</v>
      </c>
      <c r="N321" s="95">
        <v>0</v>
      </c>
      <c r="O321" s="96">
        <f>VLOOKUP($K321,dbsad1!$A$2:$AE$677,13,FALSE)</f>
        <v>3331</v>
      </c>
      <c r="P321" s="96">
        <f>VLOOKUP($K321,dcsad1!$A$2:$AE$677,13,FALSE)</f>
        <v>3334</v>
      </c>
      <c r="Q321" s="97">
        <f t="shared" si="55"/>
        <v>3</v>
      </c>
      <c r="R321" s="98" t="str">
        <f t="shared" si="56"/>
        <v>SEL. TAFPU INCREASE</v>
      </c>
      <c r="S321" s="88"/>
      <c r="T321" s="93" t="s">
        <v>635</v>
      </c>
      <c r="U321" s="94" t="s">
        <v>636</v>
      </c>
      <c r="V321" s="94">
        <v>1</v>
      </c>
      <c r="W321" s="95">
        <v>0</v>
      </c>
      <c r="X321" s="99">
        <f>VLOOKUP($T321,dbsad1!$A$2:$AE$677,22,FALSE)</f>
        <v>5397.64</v>
      </c>
      <c r="Y321" s="99">
        <f>VLOOKUP($T321,dcsad1!$A$2:$AE$677,22,FALSE)</f>
        <v>5397.64</v>
      </c>
      <c r="Z321" s="100">
        <f t="shared" si="57"/>
        <v>0</v>
      </c>
      <c r="AA321" s="98" t="str">
        <f t="shared" si="58"/>
        <v>NO CHANGE IN SEL. FA/PUPIL</v>
      </c>
      <c r="AB321" s="88"/>
      <c r="AC321" s="93" t="s">
        <v>635</v>
      </c>
      <c r="AD321" s="94" t="s">
        <v>636</v>
      </c>
      <c r="AE321" s="94">
        <v>1</v>
      </c>
      <c r="AF321" s="95">
        <v>0</v>
      </c>
      <c r="AG321" s="165">
        <f>VLOOKUP($AC321,dbsad1!$A$2:$AE$677,24,FALSE)</f>
        <v>17386447</v>
      </c>
      <c r="AH321" s="165">
        <f>VLOOKUP($AC321,dcsad1!$A$2:$AE$677,24,FALSE)</f>
        <v>17386447</v>
      </c>
      <c r="AI321" s="166">
        <f t="shared" si="59"/>
        <v>0</v>
      </c>
      <c r="AJ321" s="98" t="str">
        <f t="shared" si="53"/>
        <v>NO CHANGE IN FAB</v>
      </c>
      <c r="AK321" s="88"/>
      <c r="AL321" s="93" t="s">
        <v>635</v>
      </c>
      <c r="AM321" s="94" t="s">
        <v>636</v>
      </c>
      <c r="AN321" s="94">
        <v>1</v>
      </c>
      <c r="AO321" s="95">
        <v>0</v>
      </c>
      <c r="AP321" s="175">
        <f>VLOOKUP($AL321,dbsaa1!$A$2:$AE$677,5,FALSE)</f>
        <v>17979539</v>
      </c>
      <c r="AQ321" s="176">
        <f>VLOOKUP($AL321,dbsad1!$A$2:$AE$677,23,FALSE)</f>
        <v>17979539</v>
      </c>
      <c r="AR321" s="101" t="str">
        <f t="shared" si="60"/>
        <v>ON FORMULA</v>
      </c>
      <c r="AS321" s="175">
        <f>VLOOKUP($AL321,dcsaa1!$A$2:$AE$677,5,FALSE)</f>
        <v>17995732</v>
      </c>
      <c r="AT321" s="176">
        <f>VLOOKUP($AL321,dcsad1!$A$2:$AE$677,23,FALSE)</f>
        <v>17995732</v>
      </c>
      <c r="AU321" s="101" t="str">
        <f t="shared" si="61"/>
        <v>ON FORMULA</v>
      </c>
      <c r="AV321" s="102" t="b">
        <f t="shared" si="62"/>
        <v>1</v>
      </c>
      <c r="AW321" s="176">
        <f t="shared" si="63"/>
        <v>16193</v>
      </c>
      <c r="AX321" s="184">
        <f t="shared" si="64"/>
        <v>0</v>
      </c>
      <c r="AY321" s="29"/>
    </row>
    <row r="322" spans="1:51" x14ac:dyDescent="0.25">
      <c r="A322" s="29"/>
      <c r="B322" s="93" t="s">
        <v>637</v>
      </c>
      <c r="C322" s="94" t="s">
        <v>638</v>
      </c>
      <c r="D322" s="94">
        <v>1</v>
      </c>
      <c r="E322" s="95">
        <v>0</v>
      </c>
      <c r="F322" s="165">
        <f>VLOOKUP($B322,dbsaa1!$A$2:$AA$675,5,FALSE)</f>
        <v>18876234</v>
      </c>
      <c r="G322" s="165">
        <f>VLOOKUP($B322,dcsaa1!$A$2:$AA$675,5,FALSE)</f>
        <v>18870850</v>
      </c>
      <c r="H322" s="166">
        <f t="shared" si="54"/>
        <v>-5384</v>
      </c>
      <c r="I322" s="98" t="str">
        <f t="shared" si="52"/>
        <v>FA DECREASE</v>
      </c>
      <c r="J322" s="88"/>
      <c r="K322" s="93" t="s">
        <v>637</v>
      </c>
      <c r="L322" s="94" t="s">
        <v>638</v>
      </c>
      <c r="M322" s="94">
        <v>1</v>
      </c>
      <c r="N322" s="95">
        <v>0</v>
      </c>
      <c r="O322" s="96">
        <f>VLOOKUP($K322,dbsad1!$A$2:$AE$677,13,FALSE)</f>
        <v>3506</v>
      </c>
      <c r="P322" s="96">
        <f>VLOOKUP($K322,dcsad1!$A$2:$AE$677,13,FALSE)</f>
        <v>3505</v>
      </c>
      <c r="Q322" s="97">
        <f t="shared" si="55"/>
        <v>-1</v>
      </c>
      <c r="R322" s="98" t="str">
        <f t="shared" si="56"/>
        <v>SEL. TAFPU DECREASE</v>
      </c>
      <c r="S322" s="88"/>
      <c r="T322" s="93" t="s">
        <v>637</v>
      </c>
      <c r="U322" s="94" t="s">
        <v>638</v>
      </c>
      <c r="V322" s="94">
        <v>1</v>
      </c>
      <c r="W322" s="95">
        <v>0</v>
      </c>
      <c r="X322" s="99">
        <f>VLOOKUP($T322,dbsad1!$A$2:$AE$677,22,FALSE)</f>
        <v>5383.98</v>
      </c>
      <c r="Y322" s="99">
        <f>VLOOKUP($T322,dcsad1!$A$2:$AE$677,22,FALSE)</f>
        <v>5383.98</v>
      </c>
      <c r="Z322" s="100">
        <f t="shared" si="57"/>
        <v>0</v>
      </c>
      <c r="AA322" s="98" t="str">
        <f t="shared" si="58"/>
        <v>NO CHANGE IN SEL. FA/PUPIL</v>
      </c>
      <c r="AB322" s="88"/>
      <c r="AC322" s="93" t="s">
        <v>637</v>
      </c>
      <c r="AD322" s="94" t="s">
        <v>638</v>
      </c>
      <c r="AE322" s="94">
        <v>1</v>
      </c>
      <c r="AF322" s="95">
        <v>0</v>
      </c>
      <c r="AG322" s="165">
        <f>VLOOKUP($AC322,dbsad1!$A$2:$AE$677,24,FALSE)</f>
        <v>18073834</v>
      </c>
      <c r="AH322" s="165">
        <f>VLOOKUP($AC322,dcsad1!$A$2:$AE$677,24,FALSE)</f>
        <v>18073834</v>
      </c>
      <c r="AI322" s="166">
        <f t="shared" si="59"/>
        <v>0</v>
      </c>
      <c r="AJ322" s="98" t="str">
        <f t="shared" si="53"/>
        <v>NO CHANGE IN FAB</v>
      </c>
      <c r="AK322" s="88"/>
      <c r="AL322" s="93" t="s">
        <v>637</v>
      </c>
      <c r="AM322" s="94" t="s">
        <v>638</v>
      </c>
      <c r="AN322" s="94">
        <v>1</v>
      </c>
      <c r="AO322" s="95">
        <v>0</v>
      </c>
      <c r="AP322" s="175">
        <f>VLOOKUP($AL322,dbsaa1!$A$2:$AE$677,5,FALSE)</f>
        <v>18876234</v>
      </c>
      <c r="AQ322" s="176">
        <f>VLOOKUP($AL322,dbsad1!$A$2:$AE$677,23,FALSE)</f>
        <v>18876234</v>
      </c>
      <c r="AR322" s="101" t="str">
        <f t="shared" si="60"/>
        <v>ON FORMULA</v>
      </c>
      <c r="AS322" s="175">
        <f>VLOOKUP($AL322,dcsaa1!$A$2:$AE$677,5,FALSE)</f>
        <v>18870850</v>
      </c>
      <c r="AT322" s="176">
        <f>VLOOKUP($AL322,dcsad1!$A$2:$AE$677,23,FALSE)</f>
        <v>18870850</v>
      </c>
      <c r="AU322" s="101" t="str">
        <f t="shared" si="61"/>
        <v>ON FORMULA</v>
      </c>
      <c r="AV322" s="102" t="b">
        <f t="shared" si="62"/>
        <v>1</v>
      </c>
      <c r="AW322" s="176">
        <f t="shared" si="63"/>
        <v>-5384</v>
      </c>
      <c r="AX322" s="184">
        <f t="shared" si="64"/>
        <v>0</v>
      </c>
      <c r="AY322" s="29"/>
    </row>
    <row r="323" spans="1:51" x14ac:dyDescent="0.25">
      <c r="A323" s="29"/>
      <c r="B323" s="93" t="s">
        <v>639</v>
      </c>
      <c r="C323" s="94" t="s">
        <v>640</v>
      </c>
      <c r="D323" s="94">
        <v>1</v>
      </c>
      <c r="E323" s="95">
        <v>0</v>
      </c>
      <c r="F323" s="165">
        <f>VLOOKUP($B323,dbsaa1!$A$2:$AA$675,5,FALSE)</f>
        <v>36141283</v>
      </c>
      <c r="G323" s="165">
        <f>VLOOKUP($B323,dcsaa1!$A$2:$AA$675,5,FALSE)</f>
        <v>36112963</v>
      </c>
      <c r="H323" s="166">
        <f t="shared" si="54"/>
        <v>-28320</v>
      </c>
      <c r="I323" s="98" t="str">
        <f t="shared" si="52"/>
        <v>FA DECREASE</v>
      </c>
      <c r="J323" s="88"/>
      <c r="K323" s="93" t="s">
        <v>639</v>
      </c>
      <c r="L323" s="94" t="s">
        <v>640</v>
      </c>
      <c r="M323" s="94">
        <v>1</v>
      </c>
      <c r="N323" s="95">
        <v>0</v>
      </c>
      <c r="O323" s="96">
        <f>VLOOKUP($K323,dbsad1!$A$2:$AE$677,13,FALSE)</f>
        <v>6381</v>
      </c>
      <c r="P323" s="96">
        <f>VLOOKUP($K323,dcsad1!$A$2:$AE$677,13,FALSE)</f>
        <v>6376</v>
      </c>
      <c r="Q323" s="97">
        <f t="shared" si="55"/>
        <v>-5</v>
      </c>
      <c r="R323" s="98" t="str">
        <f t="shared" si="56"/>
        <v>SEL. TAFPU DECREASE</v>
      </c>
      <c r="S323" s="88"/>
      <c r="T323" s="93" t="s">
        <v>639</v>
      </c>
      <c r="U323" s="94" t="s">
        <v>640</v>
      </c>
      <c r="V323" s="94">
        <v>1</v>
      </c>
      <c r="W323" s="95">
        <v>0</v>
      </c>
      <c r="X323" s="99">
        <f>VLOOKUP($T323,dbsad1!$A$2:$AE$677,22,FALSE)</f>
        <v>5663.89</v>
      </c>
      <c r="Y323" s="99">
        <f>VLOOKUP($T323,dcsad1!$A$2:$AE$677,22,FALSE)</f>
        <v>5663.89</v>
      </c>
      <c r="Z323" s="100">
        <f t="shared" si="57"/>
        <v>0</v>
      </c>
      <c r="AA323" s="98" t="str">
        <f t="shared" si="58"/>
        <v>NO CHANGE IN SEL. FA/PUPIL</v>
      </c>
      <c r="AB323" s="88"/>
      <c r="AC323" s="93" t="s">
        <v>639</v>
      </c>
      <c r="AD323" s="94" t="s">
        <v>640</v>
      </c>
      <c r="AE323" s="94">
        <v>1</v>
      </c>
      <c r="AF323" s="95">
        <v>0</v>
      </c>
      <c r="AG323" s="165">
        <f>VLOOKUP($AC323,dbsad1!$A$2:$AE$677,24,FALSE)</f>
        <v>32205780</v>
      </c>
      <c r="AH323" s="165">
        <f>VLOOKUP($AC323,dcsad1!$A$2:$AE$677,24,FALSE)</f>
        <v>32205780</v>
      </c>
      <c r="AI323" s="166">
        <f t="shared" si="59"/>
        <v>0</v>
      </c>
      <c r="AJ323" s="98" t="str">
        <f t="shared" si="53"/>
        <v>NO CHANGE IN FAB</v>
      </c>
      <c r="AK323" s="88"/>
      <c r="AL323" s="93" t="s">
        <v>639</v>
      </c>
      <c r="AM323" s="94" t="s">
        <v>640</v>
      </c>
      <c r="AN323" s="94">
        <v>1</v>
      </c>
      <c r="AO323" s="95">
        <v>0</v>
      </c>
      <c r="AP323" s="175">
        <f>VLOOKUP($AL323,dbsaa1!$A$2:$AE$677,5,FALSE)</f>
        <v>36141283</v>
      </c>
      <c r="AQ323" s="176">
        <f>VLOOKUP($AL323,dbsad1!$A$2:$AE$677,23,FALSE)</f>
        <v>36141283</v>
      </c>
      <c r="AR323" s="101" t="str">
        <f t="shared" si="60"/>
        <v>ON FORMULA</v>
      </c>
      <c r="AS323" s="175">
        <f>VLOOKUP($AL323,dcsaa1!$A$2:$AE$677,5,FALSE)</f>
        <v>36112963</v>
      </c>
      <c r="AT323" s="176">
        <f>VLOOKUP($AL323,dcsad1!$A$2:$AE$677,23,FALSE)</f>
        <v>36112963</v>
      </c>
      <c r="AU323" s="101" t="str">
        <f t="shared" si="61"/>
        <v>ON FORMULA</v>
      </c>
      <c r="AV323" s="102" t="b">
        <f t="shared" si="62"/>
        <v>1</v>
      </c>
      <c r="AW323" s="176">
        <f t="shared" si="63"/>
        <v>-28319</v>
      </c>
      <c r="AX323" s="184">
        <f t="shared" si="64"/>
        <v>-1</v>
      </c>
      <c r="AY323" s="29"/>
    </row>
    <row r="324" spans="1:51" ht="25" x14ac:dyDescent="0.25">
      <c r="A324" s="29"/>
      <c r="B324" s="93" t="s">
        <v>641</v>
      </c>
      <c r="C324" s="94" t="s">
        <v>642</v>
      </c>
      <c r="D324" s="94">
        <v>1</v>
      </c>
      <c r="E324" s="95">
        <v>0</v>
      </c>
      <c r="F324" s="165">
        <f>VLOOKUP($B324,dbsaa1!$A$2:$AA$675,5,FALSE)</f>
        <v>28425467</v>
      </c>
      <c r="G324" s="165">
        <f>VLOOKUP($B324,dcsaa1!$A$2:$AA$675,5,FALSE)</f>
        <v>28425467</v>
      </c>
      <c r="H324" s="166">
        <f t="shared" si="54"/>
        <v>0</v>
      </c>
      <c r="I324" s="98" t="str">
        <f t="shared" si="52"/>
        <v>NO CHANGE IN FA</v>
      </c>
      <c r="J324" s="88"/>
      <c r="K324" s="93" t="s">
        <v>641</v>
      </c>
      <c r="L324" s="94" t="s">
        <v>642</v>
      </c>
      <c r="M324" s="94">
        <v>1</v>
      </c>
      <c r="N324" s="95">
        <v>0</v>
      </c>
      <c r="O324" s="96">
        <f>VLOOKUP($K324,dbsad1!$A$2:$AE$677,13,FALSE)</f>
        <v>7669</v>
      </c>
      <c r="P324" s="96">
        <f>VLOOKUP($K324,dcsad1!$A$2:$AE$677,13,FALSE)</f>
        <v>7669</v>
      </c>
      <c r="Q324" s="97">
        <f t="shared" si="55"/>
        <v>0</v>
      </c>
      <c r="R324" s="98" t="str">
        <f t="shared" si="56"/>
        <v>NO CHANGE IN SEL. TAFPU</v>
      </c>
      <c r="S324" s="88"/>
      <c r="T324" s="93" t="s">
        <v>641</v>
      </c>
      <c r="U324" s="94" t="s">
        <v>642</v>
      </c>
      <c r="V324" s="94">
        <v>1</v>
      </c>
      <c r="W324" s="95">
        <v>0</v>
      </c>
      <c r="X324" s="99">
        <f>VLOOKUP($T324,dbsad1!$A$2:$AE$677,22,FALSE)</f>
        <v>3637.2</v>
      </c>
      <c r="Y324" s="99">
        <f>VLOOKUP($T324,dcsad1!$A$2:$AE$677,22,FALSE)</f>
        <v>3637.2</v>
      </c>
      <c r="Z324" s="100">
        <f t="shared" si="57"/>
        <v>0</v>
      </c>
      <c r="AA324" s="98" t="str">
        <f t="shared" si="58"/>
        <v>NO CHANGE IN SEL. FA/PUPIL</v>
      </c>
      <c r="AB324" s="88"/>
      <c r="AC324" s="93" t="s">
        <v>641</v>
      </c>
      <c r="AD324" s="94" t="s">
        <v>642</v>
      </c>
      <c r="AE324" s="94">
        <v>1</v>
      </c>
      <c r="AF324" s="95">
        <v>0</v>
      </c>
      <c r="AG324" s="165">
        <f>VLOOKUP($AC324,dbsad1!$A$2:$AE$677,24,FALSE)</f>
        <v>27868105</v>
      </c>
      <c r="AH324" s="165">
        <f>VLOOKUP($AC324,dcsad1!$A$2:$AE$677,24,FALSE)</f>
        <v>27868105</v>
      </c>
      <c r="AI324" s="166">
        <f t="shared" si="59"/>
        <v>0</v>
      </c>
      <c r="AJ324" s="98" t="str">
        <f t="shared" si="53"/>
        <v>NO CHANGE IN FAB</v>
      </c>
      <c r="AK324" s="88"/>
      <c r="AL324" s="93" t="s">
        <v>641</v>
      </c>
      <c r="AM324" s="94" t="s">
        <v>642</v>
      </c>
      <c r="AN324" s="94">
        <v>1</v>
      </c>
      <c r="AO324" s="95">
        <v>0</v>
      </c>
      <c r="AP324" s="175">
        <f>VLOOKUP($AL324,dbsaa1!$A$2:$AE$677,5,FALSE)</f>
        <v>28425467</v>
      </c>
      <c r="AQ324" s="176">
        <f>VLOOKUP($AL324,dbsad1!$A$2:$AE$677,23,FALSE)</f>
        <v>27893687</v>
      </c>
      <c r="AR324" s="101" t="str">
        <f t="shared" si="60"/>
        <v>HOLD HARMLESS</v>
      </c>
      <c r="AS324" s="175">
        <f>VLOOKUP($AL324,dcsaa1!$A$2:$AE$677,5,FALSE)</f>
        <v>28425467</v>
      </c>
      <c r="AT324" s="176">
        <f>VLOOKUP($AL324,dcsad1!$A$2:$AE$677,23,FALSE)</f>
        <v>27893687</v>
      </c>
      <c r="AU324" s="101" t="str">
        <f t="shared" si="61"/>
        <v>HOLD HARMLESS</v>
      </c>
      <c r="AV324" s="102" t="b">
        <f t="shared" si="62"/>
        <v>1</v>
      </c>
      <c r="AW324" s="176">
        <f t="shared" si="63"/>
        <v>0</v>
      </c>
      <c r="AX324" s="184">
        <f t="shared" si="64"/>
        <v>0</v>
      </c>
      <c r="AY324" s="29"/>
    </row>
    <row r="325" spans="1:51" x14ac:dyDescent="0.25">
      <c r="A325" s="29"/>
      <c r="B325" s="93" t="s">
        <v>643</v>
      </c>
      <c r="C325" s="94" t="s">
        <v>644</v>
      </c>
      <c r="D325" s="94">
        <v>1</v>
      </c>
      <c r="E325" s="95">
        <v>1</v>
      </c>
      <c r="F325" s="165">
        <f>VLOOKUP($B325,dbsaa1!$A$2:$AA$675,5,FALSE)</f>
        <v>10463452343</v>
      </c>
      <c r="G325" s="165">
        <f>VLOOKUP($B325,dcsaa1!$A$2:$AA$675,5,FALSE)</f>
        <v>10455581252</v>
      </c>
      <c r="H325" s="166">
        <f t="shared" si="54"/>
        <v>-7871091</v>
      </c>
      <c r="I325" s="98" t="str">
        <f t="shared" ref="I325:I388" si="65">IF(H325&lt;&gt;0,IF(H325&gt;0,"FA INCREASE","FA DECREASE"),"NO CHANGE IN FA")</f>
        <v>FA DECREASE</v>
      </c>
      <c r="J325" s="88"/>
      <c r="K325" s="93" t="s">
        <v>643</v>
      </c>
      <c r="L325" s="94" t="s">
        <v>644</v>
      </c>
      <c r="M325" s="94">
        <v>1</v>
      </c>
      <c r="N325" s="95">
        <v>1</v>
      </c>
      <c r="O325" s="96">
        <f>VLOOKUP($K325,dbsad1!$A$2:$AE$677,13,FALSE)</f>
        <v>1290801</v>
      </c>
      <c r="P325" s="96">
        <f>VLOOKUP($K325,dcsad1!$A$2:$AE$677,13,FALSE)</f>
        <v>1289830</v>
      </c>
      <c r="Q325" s="97">
        <f t="shared" si="55"/>
        <v>-971</v>
      </c>
      <c r="R325" s="98" t="str">
        <f t="shared" si="56"/>
        <v>SEL. TAFPU DECREASE</v>
      </c>
      <c r="S325" s="88"/>
      <c r="T325" s="93" t="s">
        <v>643</v>
      </c>
      <c r="U325" s="94" t="s">
        <v>644</v>
      </c>
      <c r="V325" s="94">
        <v>1</v>
      </c>
      <c r="W325" s="95">
        <v>1</v>
      </c>
      <c r="X325" s="99">
        <f>VLOOKUP($T325,dbsad1!$A$2:$AE$677,22,FALSE)</f>
        <v>8106.17</v>
      </c>
      <c r="Y325" s="99">
        <f>VLOOKUP($T325,dcsad1!$A$2:$AE$677,22,FALSE)</f>
        <v>8106.17</v>
      </c>
      <c r="Z325" s="100">
        <f t="shared" si="57"/>
        <v>0</v>
      </c>
      <c r="AA325" s="98" t="str">
        <f t="shared" si="58"/>
        <v>NO CHANGE IN SEL. FA/PUPIL</v>
      </c>
      <c r="AB325" s="88"/>
      <c r="AC325" s="93" t="s">
        <v>643</v>
      </c>
      <c r="AD325" s="94" t="s">
        <v>644</v>
      </c>
      <c r="AE325" s="94">
        <v>1</v>
      </c>
      <c r="AF325" s="95">
        <v>1</v>
      </c>
      <c r="AG325" s="165">
        <f>VLOOKUP($AC325,dbsad1!$A$2:$AE$677,24,FALSE)</f>
        <v>9924577478</v>
      </c>
      <c r="AH325" s="165">
        <f>VLOOKUP($AC325,dcsad1!$A$2:$AE$677,24,FALSE)</f>
        <v>9924577478</v>
      </c>
      <c r="AI325" s="166">
        <f t="shared" si="59"/>
        <v>0</v>
      </c>
      <c r="AJ325" s="98" t="str">
        <f t="shared" ref="AJ325:AJ388" si="66">IF(AI325&lt;&gt;0,IF(AI325&gt;0,"FAB INCREASE","FAB DECREASE"),"NO CHANGE IN FAB")</f>
        <v>NO CHANGE IN FAB</v>
      </c>
      <c r="AK325" s="88"/>
      <c r="AL325" s="93" t="s">
        <v>643</v>
      </c>
      <c r="AM325" s="94" t="s">
        <v>644</v>
      </c>
      <c r="AN325" s="94">
        <v>1</v>
      </c>
      <c r="AO325" s="95">
        <v>1</v>
      </c>
      <c r="AP325" s="175">
        <f>VLOOKUP($AL325,dbsaa1!$A$2:$AE$677,5,FALSE)</f>
        <v>10463452343</v>
      </c>
      <c r="AQ325" s="176">
        <f>VLOOKUP($AL325,dbsad1!$A$2:$AE$677,23,FALSE)</f>
        <v>10463452343</v>
      </c>
      <c r="AR325" s="101" t="str">
        <f t="shared" si="60"/>
        <v>ON FORMULA</v>
      </c>
      <c r="AS325" s="175">
        <f>VLOOKUP($AL325,dcsaa1!$A$2:$AE$677,5,FALSE)</f>
        <v>10455581252</v>
      </c>
      <c r="AT325" s="176">
        <f>VLOOKUP($AL325,dcsad1!$A$2:$AE$677,23,FALSE)</f>
        <v>10455581252</v>
      </c>
      <c r="AU325" s="101" t="str">
        <f t="shared" si="61"/>
        <v>ON FORMULA</v>
      </c>
      <c r="AV325" s="102" t="b">
        <f t="shared" si="62"/>
        <v>1</v>
      </c>
      <c r="AW325" s="176">
        <f t="shared" si="63"/>
        <v>-7871091</v>
      </c>
      <c r="AX325" s="184">
        <f t="shared" si="64"/>
        <v>0</v>
      </c>
      <c r="AY325" s="29"/>
    </row>
    <row r="326" spans="1:51" ht="25" x14ac:dyDescent="0.25">
      <c r="A326" s="29"/>
      <c r="B326" s="93" t="s">
        <v>645</v>
      </c>
      <c r="C326" s="94" t="s">
        <v>646</v>
      </c>
      <c r="D326" s="94">
        <v>1</v>
      </c>
      <c r="E326" s="95">
        <v>0</v>
      </c>
      <c r="F326" s="165">
        <f>VLOOKUP($B326,dbsaa1!$A$2:$AA$675,5,FALSE)</f>
        <v>10821397</v>
      </c>
      <c r="G326" s="165">
        <f>VLOOKUP($B326,dcsaa1!$A$2:$AA$675,5,FALSE)</f>
        <v>10821397</v>
      </c>
      <c r="H326" s="166">
        <f t="shared" ref="H326:H389" si="67">G326-F326</f>
        <v>0</v>
      </c>
      <c r="I326" s="98" t="str">
        <f t="shared" si="65"/>
        <v>NO CHANGE IN FA</v>
      </c>
      <c r="J326" s="88"/>
      <c r="K326" s="93" t="s">
        <v>645</v>
      </c>
      <c r="L326" s="94" t="s">
        <v>646</v>
      </c>
      <c r="M326" s="94">
        <v>1</v>
      </c>
      <c r="N326" s="95">
        <v>0</v>
      </c>
      <c r="O326" s="96">
        <f>VLOOKUP($K326,dbsad1!$A$2:$AE$677,13,FALSE)</f>
        <v>2335</v>
      </c>
      <c r="P326" s="96">
        <f>VLOOKUP($K326,dcsad1!$A$2:$AE$677,13,FALSE)</f>
        <v>2337</v>
      </c>
      <c r="Q326" s="97">
        <f t="shared" ref="Q326:Q389" si="68">P326-O326</f>
        <v>2</v>
      </c>
      <c r="R326" s="98" t="str">
        <f t="shared" ref="R326:R389" si="69">IF(Q326&lt;&gt;0,IF(Q326&gt;0,"SEL. TAFPU INCREASE","SEL. TAFPU DECREASE"),"NO CHANGE IN SEL. TAFPU")</f>
        <v>SEL. TAFPU INCREASE</v>
      </c>
      <c r="S326" s="88"/>
      <c r="T326" s="93" t="s">
        <v>645</v>
      </c>
      <c r="U326" s="94" t="s">
        <v>646</v>
      </c>
      <c r="V326" s="94">
        <v>1</v>
      </c>
      <c r="W326" s="95">
        <v>0</v>
      </c>
      <c r="X326" s="99">
        <f>VLOOKUP($T326,dbsad1!$A$2:$AE$677,22,FALSE)</f>
        <v>4588.8</v>
      </c>
      <c r="Y326" s="99">
        <f>VLOOKUP($T326,dcsad1!$A$2:$AE$677,22,FALSE)</f>
        <v>4588.8</v>
      </c>
      <c r="Z326" s="100">
        <f t="shared" ref="Z326:Z389" si="70">Y326-X326</f>
        <v>0</v>
      </c>
      <c r="AA326" s="98" t="str">
        <f t="shared" ref="AA326:AA389" si="71">IF(Z326&lt;&gt;0,IF(Z326&gt;0,"SEL. FA/PUPIL INCREASE","SEL. FA/PUPIL DECREASE"),"NO CHANGE IN SEL. FA/PUPIL")</f>
        <v>NO CHANGE IN SEL. FA/PUPIL</v>
      </c>
      <c r="AB326" s="88"/>
      <c r="AC326" s="93" t="s">
        <v>645</v>
      </c>
      <c r="AD326" s="94" t="s">
        <v>646</v>
      </c>
      <c r="AE326" s="94">
        <v>1</v>
      </c>
      <c r="AF326" s="95">
        <v>0</v>
      </c>
      <c r="AG326" s="165">
        <f>VLOOKUP($AC326,dbsad1!$A$2:$AE$677,24,FALSE)</f>
        <v>10609213</v>
      </c>
      <c r="AH326" s="165">
        <f>VLOOKUP($AC326,dcsad1!$A$2:$AE$677,24,FALSE)</f>
        <v>10609213</v>
      </c>
      <c r="AI326" s="166">
        <f t="shared" ref="AI326:AI389" si="72">AH326-AG326</f>
        <v>0</v>
      </c>
      <c r="AJ326" s="98" t="str">
        <f t="shared" si="66"/>
        <v>NO CHANGE IN FAB</v>
      </c>
      <c r="AK326" s="88"/>
      <c r="AL326" s="93" t="s">
        <v>645</v>
      </c>
      <c r="AM326" s="94" t="s">
        <v>646</v>
      </c>
      <c r="AN326" s="94">
        <v>1</v>
      </c>
      <c r="AO326" s="95">
        <v>0</v>
      </c>
      <c r="AP326" s="175">
        <f>VLOOKUP($AL326,dbsaa1!$A$2:$AE$677,5,FALSE)</f>
        <v>10821397</v>
      </c>
      <c r="AQ326" s="176">
        <f>VLOOKUP($AL326,dbsad1!$A$2:$AE$677,23,FALSE)</f>
        <v>10714848</v>
      </c>
      <c r="AR326" s="101" t="str">
        <f t="shared" ref="AR326:AR389" si="73">IF(AP326=AQ326,"ON FORMULA","HOLD HARMLESS")</f>
        <v>HOLD HARMLESS</v>
      </c>
      <c r="AS326" s="175">
        <f>VLOOKUP($AL326,dcsaa1!$A$2:$AE$677,5,FALSE)</f>
        <v>10821397</v>
      </c>
      <c r="AT326" s="176">
        <f>VLOOKUP($AL326,dcsad1!$A$2:$AE$677,23,FALSE)</f>
        <v>10724026</v>
      </c>
      <c r="AU326" s="101" t="str">
        <f t="shared" ref="AU326:AU389" si="74">IF(AS326=AT326,"ON FORMULA","HOLD HARMLESS")</f>
        <v>HOLD HARMLESS</v>
      </c>
      <c r="AV326" s="102" t="b">
        <f t="shared" ref="AV326:AV389" si="75">EXACT(AR326,AU326)</f>
        <v>1</v>
      </c>
      <c r="AW326" s="176">
        <f t="shared" ref="AW326:AW389" si="76">IF(AU326="HOLD HARMLESS",0,ROUND((P326*Y326)-(O326*X326),0))</f>
        <v>0</v>
      </c>
      <c r="AX326" s="184">
        <f t="shared" ref="AX326:AX389" si="77">H326-AW326</f>
        <v>0</v>
      </c>
      <c r="AY326" s="29"/>
    </row>
    <row r="327" spans="1:51" x14ac:dyDescent="0.25">
      <c r="A327" s="29"/>
      <c r="B327" s="93" t="s">
        <v>647</v>
      </c>
      <c r="C327" s="94" t="s">
        <v>648</v>
      </c>
      <c r="D327" s="94">
        <v>1</v>
      </c>
      <c r="E327" s="95">
        <v>0</v>
      </c>
      <c r="F327" s="165">
        <f>VLOOKUP($B327,dbsaa1!$A$2:$AA$675,5,FALSE)</f>
        <v>53851735</v>
      </c>
      <c r="G327" s="165">
        <f>VLOOKUP($B327,dcsaa1!$A$2:$AA$675,5,FALSE)</f>
        <v>53902433</v>
      </c>
      <c r="H327" s="166">
        <f t="shared" si="67"/>
        <v>50698</v>
      </c>
      <c r="I327" s="98" t="str">
        <f t="shared" si="65"/>
        <v>FA INCREASE</v>
      </c>
      <c r="J327" s="88"/>
      <c r="K327" s="93" t="s">
        <v>647</v>
      </c>
      <c r="L327" s="94" t="s">
        <v>648</v>
      </c>
      <c r="M327" s="94">
        <v>1</v>
      </c>
      <c r="N327" s="95">
        <v>0</v>
      </c>
      <c r="O327" s="96">
        <f>VLOOKUP($K327,dbsad1!$A$2:$AE$677,13,FALSE)</f>
        <v>5311</v>
      </c>
      <c r="P327" s="96">
        <f>VLOOKUP($K327,dcsad1!$A$2:$AE$677,13,FALSE)</f>
        <v>5316</v>
      </c>
      <c r="Q327" s="97">
        <f t="shared" si="68"/>
        <v>5</v>
      </c>
      <c r="R327" s="98" t="str">
        <f t="shared" si="69"/>
        <v>SEL. TAFPU INCREASE</v>
      </c>
      <c r="S327" s="88"/>
      <c r="T327" s="93" t="s">
        <v>647</v>
      </c>
      <c r="U327" s="94" t="s">
        <v>648</v>
      </c>
      <c r="V327" s="94">
        <v>1</v>
      </c>
      <c r="W327" s="95">
        <v>0</v>
      </c>
      <c r="X327" s="99">
        <f>VLOOKUP($T327,dbsad1!$A$2:$AE$677,22,FALSE)</f>
        <v>10139.66</v>
      </c>
      <c r="Y327" s="99">
        <f>VLOOKUP($T327,dcsad1!$A$2:$AE$677,22,FALSE)</f>
        <v>10139.66</v>
      </c>
      <c r="Z327" s="100">
        <f t="shared" si="70"/>
        <v>0</v>
      </c>
      <c r="AA327" s="98" t="str">
        <f t="shared" si="71"/>
        <v>NO CHANGE IN SEL. FA/PUPIL</v>
      </c>
      <c r="AB327" s="88"/>
      <c r="AC327" s="93" t="s">
        <v>647</v>
      </c>
      <c r="AD327" s="94" t="s">
        <v>648</v>
      </c>
      <c r="AE327" s="94">
        <v>1</v>
      </c>
      <c r="AF327" s="95">
        <v>0</v>
      </c>
      <c r="AG327" s="165">
        <f>VLOOKUP($AC327,dbsad1!$A$2:$AE$677,24,FALSE)</f>
        <v>51335690</v>
      </c>
      <c r="AH327" s="165">
        <f>VLOOKUP($AC327,dcsad1!$A$2:$AE$677,24,FALSE)</f>
        <v>51335690</v>
      </c>
      <c r="AI327" s="166">
        <f t="shared" si="72"/>
        <v>0</v>
      </c>
      <c r="AJ327" s="98" t="str">
        <f t="shared" si="66"/>
        <v>NO CHANGE IN FAB</v>
      </c>
      <c r="AK327" s="88"/>
      <c r="AL327" s="93" t="s">
        <v>647</v>
      </c>
      <c r="AM327" s="94" t="s">
        <v>648</v>
      </c>
      <c r="AN327" s="94">
        <v>1</v>
      </c>
      <c r="AO327" s="95">
        <v>0</v>
      </c>
      <c r="AP327" s="175">
        <f>VLOOKUP($AL327,dbsaa1!$A$2:$AE$677,5,FALSE)</f>
        <v>53851735</v>
      </c>
      <c r="AQ327" s="176">
        <f>VLOOKUP($AL327,dbsad1!$A$2:$AE$677,23,FALSE)</f>
        <v>53851735</v>
      </c>
      <c r="AR327" s="101" t="str">
        <f t="shared" si="73"/>
        <v>ON FORMULA</v>
      </c>
      <c r="AS327" s="175">
        <f>VLOOKUP($AL327,dcsaa1!$A$2:$AE$677,5,FALSE)</f>
        <v>53902433</v>
      </c>
      <c r="AT327" s="176">
        <f>VLOOKUP($AL327,dcsad1!$A$2:$AE$677,23,FALSE)</f>
        <v>53902433</v>
      </c>
      <c r="AU327" s="101" t="str">
        <f t="shared" si="74"/>
        <v>ON FORMULA</v>
      </c>
      <c r="AV327" s="102" t="b">
        <f t="shared" si="75"/>
        <v>1</v>
      </c>
      <c r="AW327" s="176">
        <f t="shared" si="76"/>
        <v>50698</v>
      </c>
      <c r="AX327" s="184">
        <f t="shared" si="77"/>
        <v>0</v>
      </c>
      <c r="AY327" s="29"/>
    </row>
    <row r="328" spans="1:51" ht="25" x14ac:dyDescent="0.25">
      <c r="A328" s="29"/>
      <c r="B328" s="93" t="s">
        <v>649</v>
      </c>
      <c r="C328" s="94" t="s">
        <v>650</v>
      </c>
      <c r="D328" s="94">
        <v>1</v>
      </c>
      <c r="E328" s="95">
        <v>0</v>
      </c>
      <c r="F328" s="165">
        <f>VLOOKUP($B328,dbsaa1!$A$2:$AA$675,5,FALSE)</f>
        <v>14663824</v>
      </c>
      <c r="G328" s="165">
        <f>VLOOKUP($B328,dcsaa1!$A$2:$AA$675,5,FALSE)</f>
        <v>14663824</v>
      </c>
      <c r="H328" s="166">
        <f t="shared" si="67"/>
        <v>0</v>
      </c>
      <c r="I328" s="98" t="str">
        <f t="shared" si="65"/>
        <v>NO CHANGE IN FA</v>
      </c>
      <c r="J328" s="88"/>
      <c r="K328" s="93" t="s">
        <v>649</v>
      </c>
      <c r="L328" s="94" t="s">
        <v>650</v>
      </c>
      <c r="M328" s="94">
        <v>1</v>
      </c>
      <c r="N328" s="95">
        <v>0</v>
      </c>
      <c r="O328" s="96">
        <f>VLOOKUP($K328,dbsad1!$A$2:$AE$677,13,FALSE)</f>
        <v>1585</v>
      </c>
      <c r="P328" s="96">
        <f>VLOOKUP($K328,dcsad1!$A$2:$AE$677,13,FALSE)</f>
        <v>1585</v>
      </c>
      <c r="Q328" s="97">
        <f t="shared" si="68"/>
        <v>0</v>
      </c>
      <c r="R328" s="98" t="str">
        <f t="shared" si="69"/>
        <v>NO CHANGE IN SEL. TAFPU</v>
      </c>
      <c r="S328" s="88"/>
      <c r="T328" s="93" t="s">
        <v>649</v>
      </c>
      <c r="U328" s="94" t="s">
        <v>650</v>
      </c>
      <c r="V328" s="94">
        <v>1</v>
      </c>
      <c r="W328" s="95">
        <v>0</v>
      </c>
      <c r="X328" s="99">
        <f>VLOOKUP($T328,dbsad1!$A$2:$AE$677,22,FALSE)</f>
        <v>8480.67</v>
      </c>
      <c r="Y328" s="99">
        <f>VLOOKUP($T328,dcsad1!$A$2:$AE$677,22,FALSE)</f>
        <v>8480.67</v>
      </c>
      <c r="Z328" s="100">
        <f t="shared" si="70"/>
        <v>0</v>
      </c>
      <c r="AA328" s="98" t="str">
        <f t="shared" si="71"/>
        <v>NO CHANGE IN SEL. FA/PUPIL</v>
      </c>
      <c r="AB328" s="88"/>
      <c r="AC328" s="93" t="s">
        <v>649</v>
      </c>
      <c r="AD328" s="94" t="s">
        <v>650</v>
      </c>
      <c r="AE328" s="94">
        <v>1</v>
      </c>
      <c r="AF328" s="95">
        <v>0</v>
      </c>
      <c r="AG328" s="165">
        <f>VLOOKUP($AC328,dbsad1!$A$2:$AE$677,24,FALSE)</f>
        <v>14376299</v>
      </c>
      <c r="AH328" s="165">
        <f>VLOOKUP($AC328,dcsad1!$A$2:$AE$677,24,FALSE)</f>
        <v>14376299</v>
      </c>
      <c r="AI328" s="166">
        <f t="shared" si="72"/>
        <v>0</v>
      </c>
      <c r="AJ328" s="98" t="str">
        <f t="shared" si="66"/>
        <v>NO CHANGE IN FAB</v>
      </c>
      <c r="AK328" s="88"/>
      <c r="AL328" s="93" t="s">
        <v>649</v>
      </c>
      <c r="AM328" s="94" t="s">
        <v>650</v>
      </c>
      <c r="AN328" s="94">
        <v>1</v>
      </c>
      <c r="AO328" s="95">
        <v>0</v>
      </c>
      <c r="AP328" s="175">
        <f>VLOOKUP($AL328,dbsaa1!$A$2:$AE$677,5,FALSE)</f>
        <v>14663824</v>
      </c>
      <c r="AQ328" s="176">
        <f>VLOOKUP($AL328,dbsad1!$A$2:$AE$677,23,FALSE)</f>
        <v>13441862</v>
      </c>
      <c r="AR328" s="101" t="str">
        <f t="shared" si="73"/>
        <v>HOLD HARMLESS</v>
      </c>
      <c r="AS328" s="175">
        <f>VLOOKUP($AL328,dcsaa1!$A$2:$AE$677,5,FALSE)</f>
        <v>14663824</v>
      </c>
      <c r="AT328" s="176">
        <f>VLOOKUP($AL328,dcsad1!$A$2:$AE$677,23,FALSE)</f>
        <v>13441862</v>
      </c>
      <c r="AU328" s="101" t="str">
        <f t="shared" si="74"/>
        <v>HOLD HARMLESS</v>
      </c>
      <c r="AV328" s="102" t="b">
        <f t="shared" si="75"/>
        <v>1</v>
      </c>
      <c r="AW328" s="176">
        <f t="shared" si="76"/>
        <v>0</v>
      </c>
      <c r="AX328" s="184">
        <f t="shared" si="77"/>
        <v>0</v>
      </c>
      <c r="AY328" s="29"/>
    </row>
    <row r="329" spans="1:51" x14ac:dyDescent="0.25">
      <c r="A329" s="29"/>
      <c r="B329" s="93" t="s">
        <v>651</v>
      </c>
      <c r="C329" s="94" t="s">
        <v>652</v>
      </c>
      <c r="D329" s="94">
        <v>1</v>
      </c>
      <c r="E329" s="95">
        <v>0</v>
      </c>
      <c r="F329" s="165">
        <f>VLOOKUP($B329,dbsaa1!$A$2:$AA$675,5,FALSE)</f>
        <v>27450291</v>
      </c>
      <c r="G329" s="165">
        <f>VLOOKUP($B329,dcsaa1!$A$2:$AA$675,5,FALSE)</f>
        <v>27578360</v>
      </c>
      <c r="H329" s="166">
        <f t="shared" si="67"/>
        <v>128069</v>
      </c>
      <c r="I329" s="98" t="str">
        <f t="shared" si="65"/>
        <v>FA INCREASE</v>
      </c>
      <c r="J329" s="88"/>
      <c r="K329" s="93" t="s">
        <v>651</v>
      </c>
      <c r="L329" s="94" t="s">
        <v>652</v>
      </c>
      <c r="M329" s="94">
        <v>1</v>
      </c>
      <c r="N329" s="95">
        <v>0</v>
      </c>
      <c r="O329" s="96">
        <f>VLOOKUP($K329,dbsad1!$A$2:$AE$677,13,FALSE)</f>
        <v>3888</v>
      </c>
      <c r="P329" s="96">
        <f>VLOOKUP($K329,dcsad1!$A$2:$AE$677,13,FALSE)</f>
        <v>3886</v>
      </c>
      <c r="Q329" s="97">
        <f t="shared" si="68"/>
        <v>-2</v>
      </c>
      <c r="R329" s="98" t="str">
        <f t="shared" si="69"/>
        <v>SEL. TAFPU DECREASE</v>
      </c>
      <c r="S329" s="88"/>
      <c r="T329" s="93" t="s">
        <v>651</v>
      </c>
      <c r="U329" s="94" t="s">
        <v>652</v>
      </c>
      <c r="V329" s="94">
        <v>1</v>
      </c>
      <c r="W329" s="95">
        <v>0</v>
      </c>
      <c r="X329" s="99">
        <f>VLOOKUP($T329,dbsad1!$A$2:$AE$677,22,FALSE)</f>
        <v>7060.26</v>
      </c>
      <c r="Y329" s="99">
        <f>VLOOKUP($T329,dcsad1!$A$2:$AE$677,22,FALSE)</f>
        <v>7096.85</v>
      </c>
      <c r="Z329" s="100">
        <f t="shared" si="70"/>
        <v>36.590000000000146</v>
      </c>
      <c r="AA329" s="98" t="str">
        <f t="shared" si="71"/>
        <v>SEL. FA/PUPIL INCREASE</v>
      </c>
      <c r="AB329" s="88"/>
      <c r="AC329" s="93" t="s">
        <v>651</v>
      </c>
      <c r="AD329" s="94" t="s">
        <v>652</v>
      </c>
      <c r="AE329" s="94">
        <v>1</v>
      </c>
      <c r="AF329" s="95">
        <v>0</v>
      </c>
      <c r="AG329" s="165">
        <f>VLOOKUP($AC329,dbsad1!$A$2:$AE$677,24,FALSE)</f>
        <v>24998294</v>
      </c>
      <c r="AH329" s="165">
        <f>VLOOKUP($AC329,dcsad1!$A$2:$AE$677,24,FALSE)</f>
        <v>25135233</v>
      </c>
      <c r="AI329" s="166">
        <f t="shared" si="72"/>
        <v>136939</v>
      </c>
      <c r="AJ329" s="98" t="str">
        <f t="shared" si="66"/>
        <v>FAB INCREASE</v>
      </c>
      <c r="AK329" s="88"/>
      <c r="AL329" s="93" t="s">
        <v>651</v>
      </c>
      <c r="AM329" s="94" t="s">
        <v>652</v>
      </c>
      <c r="AN329" s="94">
        <v>1</v>
      </c>
      <c r="AO329" s="95">
        <v>0</v>
      </c>
      <c r="AP329" s="175">
        <f>VLOOKUP($AL329,dbsaa1!$A$2:$AE$677,5,FALSE)</f>
        <v>27450291</v>
      </c>
      <c r="AQ329" s="176">
        <f>VLOOKUP($AL329,dbsad1!$A$2:$AE$677,23,FALSE)</f>
        <v>27450291</v>
      </c>
      <c r="AR329" s="101" t="str">
        <f t="shared" si="73"/>
        <v>ON FORMULA</v>
      </c>
      <c r="AS329" s="175">
        <f>VLOOKUP($AL329,dcsaa1!$A$2:$AE$677,5,FALSE)</f>
        <v>27578360</v>
      </c>
      <c r="AT329" s="176">
        <f>VLOOKUP($AL329,dcsad1!$A$2:$AE$677,23,FALSE)</f>
        <v>27578360</v>
      </c>
      <c r="AU329" s="101" t="str">
        <f t="shared" si="74"/>
        <v>ON FORMULA</v>
      </c>
      <c r="AV329" s="102" t="b">
        <f t="shared" si="75"/>
        <v>1</v>
      </c>
      <c r="AW329" s="176">
        <f t="shared" si="76"/>
        <v>128068</v>
      </c>
      <c r="AX329" s="184">
        <f t="shared" si="77"/>
        <v>1</v>
      </c>
      <c r="AY329" s="29"/>
    </row>
    <row r="330" spans="1:51" x14ac:dyDescent="0.25">
      <c r="A330" s="29"/>
      <c r="B330" s="93" t="s">
        <v>653</v>
      </c>
      <c r="C330" s="94" t="s">
        <v>654</v>
      </c>
      <c r="D330" s="94">
        <v>1</v>
      </c>
      <c r="E330" s="95">
        <v>0</v>
      </c>
      <c r="F330" s="165">
        <f>VLOOKUP($B330,dbsaa1!$A$2:$AA$675,5,FALSE)</f>
        <v>122401142</v>
      </c>
      <c r="G330" s="165">
        <f>VLOOKUP($B330,dcsaa1!$A$2:$AA$675,5,FALSE)</f>
        <v>122488322</v>
      </c>
      <c r="H330" s="166">
        <f t="shared" si="67"/>
        <v>87180</v>
      </c>
      <c r="I330" s="98" t="str">
        <f t="shared" si="65"/>
        <v>FA INCREASE</v>
      </c>
      <c r="J330" s="88"/>
      <c r="K330" s="93" t="s">
        <v>653</v>
      </c>
      <c r="L330" s="94" t="s">
        <v>654</v>
      </c>
      <c r="M330" s="94">
        <v>1</v>
      </c>
      <c r="N330" s="95">
        <v>0</v>
      </c>
      <c r="O330" s="96">
        <f>VLOOKUP($K330,dbsad1!$A$2:$AE$677,13,FALSE)</f>
        <v>8424</v>
      </c>
      <c r="P330" s="96">
        <f>VLOOKUP($K330,dcsad1!$A$2:$AE$677,13,FALSE)</f>
        <v>8430</v>
      </c>
      <c r="Q330" s="97">
        <f t="shared" si="68"/>
        <v>6</v>
      </c>
      <c r="R330" s="98" t="str">
        <f t="shared" si="69"/>
        <v>SEL. TAFPU INCREASE</v>
      </c>
      <c r="S330" s="88"/>
      <c r="T330" s="93" t="s">
        <v>653</v>
      </c>
      <c r="U330" s="94" t="s">
        <v>654</v>
      </c>
      <c r="V330" s="94">
        <v>1</v>
      </c>
      <c r="W330" s="95">
        <v>0</v>
      </c>
      <c r="X330" s="99">
        <f>VLOOKUP($T330,dbsad1!$A$2:$AE$677,22,FALSE)</f>
        <v>14530.05</v>
      </c>
      <c r="Y330" s="99">
        <f>VLOOKUP($T330,dcsad1!$A$2:$AE$677,22,FALSE)</f>
        <v>14530.05</v>
      </c>
      <c r="Z330" s="100">
        <f t="shared" si="70"/>
        <v>0</v>
      </c>
      <c r="AA330" s="98" t="str">
        <f t="shared" si="71"/>
        <v>NO CHANGE IN SEL. FA/PUPIL</v>
      </c>
      <c r="AB330" s="88"/>
      <c r="AC330" s="93" t="s">
        <v>653</v>
      </c>
      <c r="AD330" s="94" t="s">
        <v>654</v>
      </c>
      <c r="AE330" s="94">
        <v>1</v>
      </c>
      <c r="AF330" s="95">
        <v>0</v>
      </c>
      <c r="AG330" s="165">
        <f>VLOOKUP($AC330,dbsad1!$A$2:$AE$677,24,FALSE)</f>
        <v>116263870</v>
      </c>
      <c r="AH330" s="165">
        <f>VLOOKUP($AC330,dcsad1!$A$2:$AE$677,24,FALSE)</f>
        <v>116263870</v>
      </c>
      <c r="AI330" s="166">
        <f t="shared" si="72"/>
        <v>0</v>
      </c>
      <c r="AJ330" s="98" t="str">
        <f t="shared" si="66"/>
        <v>NO CHANGE IN FAB</v>
      </c>
      <c r="AK330" s="88"/>
      <c r="AL330" s="93" t="s">
        <v>653</v>
      </c>
      <c r="AM330" s="94" t="s">
        <v>654</v>
      </c>
      <c r="AN330" s="94">
        <v>1</v>
      </c>
      <c r="AO330" s="95">
        <v>0</v>
      </c>
      <c r="AP330" s="175">
        <f>VLOOKUP($AL330,dbsaa1!$A$2:$AE$677,5,FALSE)</f>
        <v>122401142</v>
      </c>
      <c r="AQ330" s="176">
        <f>VLOOKUP($AL330,dbsad1!$A$2:$AE$677,23,FALSE)</f>
        <v>122401142</v>
      </c>
      <c r="AR330" s="101" t="str">
        <f t="shared" si="73"/>
        <v>ON FORMULA</v>
      </c>
      <c r="AS330" s="175">
        <f>VLOOKUP($AL330,dcsaa1!$A$2:$AE$677,5,FALSE)</f>
        <v>122488322</v>
      </c>
      <c r="AT330" s="176">
        <f>VLOOKUP($AL330,dcsad1!$A$2:$AE$677,23,FALSE)</f>
        <v>122488322</v>
      </c>
      <c r="AU330" s="101" t="str">
        <f t="shared" si="74"/>
        <v>ON FORMULA</v>
      </c>
      <c r="AV330" s="102" t="b">
        <f t="shared" si="75"/>
        <v>1</v>
      </c>
      <c r="AW330" s="176">
        <f t="shared" si="76"/>
        <v>87180</v>
      </c>
      <c r="AX330" s="184">
        <f t="shared" si="77"/>
        <v>0</v>
      </c>
      <c r="AY330" s="29"/>
    </row>
    <row r="331" spans="1:51" ht="25" x14ac:dyDescent="0.25">
      <c r="A331" s="29"/>
      <c r="B331" s="93" t="s">
        <v>655</v>
      </c>
      <c r="C331" s="94" t="s">
        <v>656</v>
      </c>
      <c r="D331" s="94">
        <v>1</v>
      </c>
      <c r="E331" s="95">
        <v>0</v>
      </c>
      <c r="F331" s="165">
        <f>VLOOKUP($B331,dbsaa1!$A$2:$AA$675,5,FALSE)</f>
        <v>32452141</v>
      </c>
      <c r="G331" s="165">
        <f>VLOOKUP($B331,dcsaa1!$A$2:$AA$675,5,FALSE)</f>
        <v>32452141</v>
      </c>
      <c r="H331" s="166">
        <f t="shared" si="67"/>
        <v>0</v>
      </c>
      <c r="I331" s="98" t="str">
        <f t="shared" si="65"/>
        <v>NO CHANGE IN FA</v>
      </c>
      <c r="J331" s="88"/>
      <c r="K331" s="93" t="s">
        <v>655</v>
      </c>
      <c r="L331" s="94" t="s">
        <v>656</v>
      </c>
      <c r="M331" s="94">
        <v>1</v>
      </c>
      <c r="N331" s="95">
        <v>0</v>
      </c>
      <c r="O331" s="96">
        <f>VLOOKUP($K331,dbsad1!$A$2:$AE$677,13,FALSE)</f>
        <v>3871</v>
      </c>
      <c r="P331" s="96">
        <f>VLOOKUP($K331,dcsad1!$A$2:$AE$677,13,FALSE)</f>
        <v>3869</v>
      </c>
      <c r="Q331" s="97">
        <f t="shared" si="68"/>
        <v>-2</v>
      </c>
      <c r="R331" s="98" t="str">
        <f t="shared" si="69"/>
        <v>SEL. TAFPU DECREASE</v>
      </c>
      <c r="S331" s="88"/>
      <c r="T331" s="93" t="s">
        <v>655</v>
      </c>
      <c r="U331" s="94" t="s">
        <v>656</v>
      </c>
      <c r="V331" s="94">
        <v>1</v>
      </c>
      <c r="W331" s="95">
        <v>0</v>
      </c>
      <c r="X331" s="99">
        <f>VLOOKUP($T331,dbsad1!$A$2:$AE$677,22,FALSE)</f>
        <v>7447.31</v>
      </c>
      <c r="Y331" s="99">
        <f>VLOOKUP($T331,dcsad1!$A$2:$AE$677,22,FALSE)</f>
        <v>7447.31</v>
      </c>
      <c r="Z331" s="100">
        <f t="shared" si="70"/>
        <v>0</v>
      </c>
      <c r="AA331" s="98" t="str">
        <f t="shared" si="71"/>
        <v>NO CHANGE IN SEL. FA/PUPIL</v>
      </c>
      <c r="AB331" s="88"/>
      <c r="AC331" s="93" t="s">
        <v>655</v>
      </c>
      <c r="AD331" s="94" t="s">
        <v>656</v>
      </c>
      <c r="AE331" s="94">
        <v>1</v>
      </c>
      <c r="AF331" s="95">
        <v>0</v>
      </c>
      <c r="AG331" s="165">
        <f>VLOOKUP($AC331,dbsad1!$A$2:$AE$677,24,FALSE)</f>
        <v>31815825</v>
      </c>
      <c r="AH331" s="165">
        <f>VLOOKUP($AC331,dcsad1!$A$2:$AE$677,24,FALSE)</f>
        <v>31815825</v>
      </c>
      <c r="AI331" s="166">
        <f t="shared" si="72"/>
        <v>0</v>
      </c>
      <c r="AJ331" s="98" t="str">
        <f t="shared" si="66"/>
        <v>NO CHANGE IN FAB</v>
      </c>
      <c r="AK331" s="88"/>
      <c r="AL331" s="93" t="s">
        <v>655</v>
      </c>
      <c r="AM331" s="94" t="s">
        <v>656</v>
      </c>
      <c r="AN331" s="94">
        <v>1</v>
      </c>
      <c r="AO331" s="95">
        <v>0</v>
      </c>
      <c r="AP331" s="175">
        <f>VLOOKUP($AL331,dbsaa1!$A$2:$AE$677,5,FALSE)</f>
        <v>32452141</v>
      </c>
      <c r="AQ331" s="176">
        <f>VLOOKUP($AL331,dbsad1!$A$2:$AE$677,23,FALSE)</f>
        <v>28828538</v>
      </c>
      <c r="AR331" s="101" t="str">
        <f t="shared" si="73"/>
        <v>HOLD HARMLESS</v>
      </c>
      <c r="AS331" s="175">
        <f>VLOOKUP($AL331,dcsaa1!$A$2:$AE$677,5,FALSE)</f>
        <v>32452141</v>
      </c>
      <c r="AT331" s="176">
        <f>VLOOKUP($AL331,dcsad1!$A$2:$AE$677,23,FALSE)</f>
        <v>28813643</v>
      </c>
      <c r="AU331" s="101" t="str">
        <f t="shared" si="74"/>
        <v>HOLD HARMLESS</v>
      </c>
      <c r="AV331" s="102" t="b">
        <f t="shared" si="75"/>
        <v>1</v>
      </c>
      <c r="AW331" s="176">
        <f t="shared" si="76"/>
        <v>0</v>
      </c>
      <c r="AX331" s="184">
        <f t="shared" si="77"/>
        <v>0</v>
      </c>
      <c r="AY331" s="29"/>
    </row>
    <row r="332" spans="1:51" x14ac:dyDescent="0.25">
      <c r="A332" s="29"/>
      <c r="B332" s="93" t="s">
        <v>657</v>
      </c>
      <c r="C332" s="94" t="s">
        <v>658</v>
      </c>
      <c r="D332" s="94">
        <v>1</v>
      </c>
      <c r="E332" s="95">
        <v>0</v>
      </c>
      <c r="F332" s="165">
        <f>VLOOKUP($B332,dbsaa1!$A$2:$AA$675,5,FALSE)</f>
        <v>20655441</v>
      </c>
      <c r="G332" s="165">
        <f>VLOOKUP($B332,dcsaa1!$A$2:$AA$675,5,FALSE)</f>
        <v>20619508</v>
      </c>
      <c r="H332" s="166">
        <f t="shared" si="67"/>
        <v>-35933</v>
      </c>
      <c r="I332" s="98" t="str">
        <f t="shared" si="65"/>
        <v>FA DECREASE</v>
      </c>
      <c r="J332" s="88"/>
      <c r="K332" s="93" t="s">
        <v>657</v>
      </c>
      <c r="L332" s="94" t="s">
        <v>658</v>
      </c>
      <c r="M332" s="94">
        <v>1</v>
      </c>
      <c r="N332" s="95">
        <v>0</v>
      </c>
      <c r="O332" s="96">
        <f>VLOOKUP($K332,dbsad1!$A$2:$AE$677,13,FALSE)</f>
        <v>3449</v>
      </c>
      <c r="P332" s="96">
        <f>VLOOKUP($K332,dcsad1!$A$2:$AE$677,13,FALSE)</f>
        <v>3443</v>
      </c>
      <c r="Q332" s="97">
        <f t="shared" si="68"/>
        <v>-6</v>
      </c>
      <c r="R332" s="98" t="str">
        <f t="shared" si="69"/>
        <v>SEL. TAFPU DECREASE</v>
      </c>
      <c r="S332" s="88"/>
      <c r="T332" s="93" t="s">
        <v>657</v>
      </c>
      <c r="U332" s="94" t="s">
        <v>658</v>
      </c>
      <c r="V332" s="94">
        <v>1</v>
      </c>
      <c r="W332" s="95">
        <v>0</v>
      </c>
      <c r="X332" s="99">
        <f>VLOOKUP($T332,dbsad1!$A$2:$AE$677,22,FALSE)</f>
        <v>5988.82</v>
      </c>
      <c r="Y332" s="99">
        <f>VLOOKUP($T332,dcsad1!$A$2:$AE$677,22,FALSE)</f>
        <v>5988.82</v>
      </c>
      <c r="Z332" s="100">
        <f t="shared" si="70"/>
        <v>0</v>
      </c>
      <c r="AA332" s="98" t="str">
        <f t="shared" si="71"/>
        <v>NO CHANGE IN SEL. FA/PUPIL</v>
      </c>
      <c r="AB332" s="88"/>
      <c r="AC332" s="93" t="s">
        <v>657</v>
      </c>
      <c r="AD332" s="94" t="s">
        <v>658</v>
      </c>
      <c r="AE332" s="94">
        <v>1</v>
      </c>
      <c r="AF332" s="95">
        <v>0</v>
      </c>
      <c r="AG332" s="165">
        <f>VLOOKUP($AC332,dbsad1!$A$2:$AE$677,24,FALSE)</f>
        <v>19865328</v>
      </c>
      <c r="AH332" s="165">
        <f>VLOOKUP($AC332,dcsad1!$A$2:$AE$677,24,FALSE)</f>
        <v>19865328</v>
      </c>
      <c r="AI332" s="166">
        <f t="shared" si="72"/>
        <v>0</v>
      </c>
      <c r="AJ332" s="98" t="str">
        <f t="shared" si="66"/>
        <v>NO CHANGE IN FAB</v>
      </c>
      <c r="AK332" s="88"/>
      <c r="AL332" s="93" t="s">
        <v>657</v>
      </c>
      <c r="AM332" s="94" t="s">
        <v>658</v>
      </c>
      <c r="AN332" s="94">
        <v>1</v>
      </c>
      <c r="AO332" s="95">
        <v>0</v>
      </c>
      <c r="AP332" s="175">
        <f>VLOOKUP($AL332,dbsaa1!$A$2:$AE$677,5,FALSE)</f>
        <v>20655441</v>
      </c>
      <c r="AQ332" s="176">
        <f>VLOOKUP($AL332,dbsad1!$A$2:$AE$677,23,FALSE)</f>
        <v>20655441</v>
      </c>
      <c r="AR332" s="101" t="str">
        <f t="shared" si="73"/>
        <v>ON FORMULA</v>
      </c>
      <c r="AS332" s="175">
        <f>VLOOKUP($AL332,dcsaa1!$A$2:$AE$677,5,FALSE)</f>
        <v>20619508</v>
      </c>
      <c r="AT332" s="176">
        <f>VLOOKUP($AL332,dcsad1!$A$2:$AE$677,23,FALSE)</f>
        <v>20619508</v>
      </c>
      <c r="AU332" s="101" t="str">
        <f t="shared" si="74"/>
        <v>ON FORMULA</v>
      </c>
      <c r="AV332" s="102" t="b">
        <f t="shared" si="75"/>
        <v>1</v>
      </c>
      <c r="AW332" s="176">
        <f t="shared" si="76"/>
        <v>-35933</v>
      </c>
      <c r="AX332" s="184">
        <f t="shared" si="77"/>
        <v>0</v>
      </c>
      <c r="AY332" s="29"/>
    </row>
    <row r="333" spans="1:51" ht="25" x14ac:dyDescent="0.25">
      <c r="A333" s="29"/>
      <c r="B333" s="93" t="s">
        <v>659</v>
      </c>
      <c r="C333" s="94" t="s">
        <v>660</v>
      </c>
      <c r="D333" s="94">
        <v>1</v>
      </c>
      <c r="E333" s="95">
        <v>0</v>
      </c>
      <c r="F333" s="165">
        <f>VLOOKUP($B333,dbsaa1!$A$2:$AA$675,5,FALSE)</f>
        <v>13424405</v>
      </c>
      <c r="G333" s="165">
        <f>VLOOKUP($B333,dcsaa1!$A$2:$AA$675,5,FALSE)</f>
        <v>13424405</v>
      </c>
      <c r="H333" s="166">
        <f t="shared" si="67"/>
        <v>0</v>
      </c>
      <c r="I333" s="98" t="str">
        <f t="shared" si="65"/>
        <v>NO CHANGE IN FA</v>
      </c>
      <c r="J333" s="88"/>
      <c r="K333" s="93" t="s">
        <v>659</v>
      </c>
      <c r="L333" s="94" t="s">
        <v>660</v>
      </c>
      <c r="M333" s="94">
        <v>1</v>
      </c>
      <c r="N333" s="95">
        <v>0</v>
      </c>
      <c r="O333" s="96">
        <f>VLOOKUP($K333,dbsad1!$A$2:$AE$677,13,FALSE)</f>
        <v>1363</v>
      </c>
      <c r="P333" s="96">
        <f>VLOOKUP($K333,dcsad1!$A$2:$AE$677,13,FALSE)</f>
        <v>1363</v>
      </c>
      <c r="Q333" s="97">
        <f t="shared" si="68"/>
        <v>0</v>
      </c>
      <c r="R333" s="98" t="str">
        <f t="shared" si="69"/>
        <v>NO CHANGE IN SEL. TAFPU</v>
      </c>
      <c r="S333" s="88"/>
      <c r="T333" s="93" t="s">
        <v>659</v>
      </c>
      <c r="U333" s="94" t="s">
        <v>660</v>
      </c>
      <c r="V333" s="94">
        <v>1</v>
      </c>
      <c r="W333" s="95">
        <v>0</v>
      </c>
      <c r="X333" s="99">
        <f>VLOOKUP($T333,dbsad1!$A$2:$AE$677,22,FALSE)</f>
        <v>9723.5300000000007</v>
      </c>
      <c r="Y333" s="99">
        <f>VLOOKUP($T333,dcsad1!$A$2:$AE$677,22,FALSE)</f>
        <v>9723.5300000000007</v>
      </c>
      <c r="Z333" s="100">
        <f t="shared" si="70"/>
        <v>0</v>
      </c>
      <c r="AA333" s="98" t="str">
        <f t="shared" si="71"/>
        <v>NO CHANGE IN SEL. FA/PUPIL</v>
      </c>
      <c r="AB333" s="88"/>
      <c r="AC333" s="93" t="s">
        <v>659</v>
      </c>
      <c r="AD333" s="94" t="s">
        <v>660</v>
      </c>
      <c r="AE333" s="94">
        <v>1</v>
      </c>
      <c r="AF333" s="95">
        <v>0</v>
      </c>
      <c r="AG333" s="165">
        <f>VLOOKUP($AC333,dbsad1!$A$2:$AE$677,24,FALSE)</f>
        <v>13161182</v>
      </c>
      <c r="AH333" s="165">
        <f>VLOOKUP($AC333,dcsad1!$A$2:$AE$677,24,FALSE)</f>
        <v>13161182</v>
      </c>
      <c r="AI333" s="166">
        <f t="shared" si="72"/>
        <v>0</v>
      </c>
      <c r="AJ333" s="98" t="str">
        <f t="shared" si="66"/>
        <v>NO CHANGE IN FAB</v>
      </c>
      <c r="AK333" s="88"/>
      <c r="AL333" s="93" t="s">
        <v>659</v>
      </c>
      <c r="AM333" s="94" t="s">
        <v>660</v>
      </c>
      <c r="AN333" s="94">
        <v>1</v>
      </c>
      <c r="AO333" s="95">
        <v>0</v>
      </c>
      <c r="AP333" s="175">
        <f>VLOOKUP($AL333,dbsaa1!$A$2:$AE$677,5,FALSE)</f>
        <v>13424405</v>
      </c>
      <c r="AQ333" s="176">
        <f>VLOOKUP($AL333,dbsad1!$A$2:$AE$677,23,FALSE)</f>
        <v>13253172</v>
      </c>
      <c r="AR333" s="101" t="str">
        <f t="shared" si="73"/>
        <v>HOLD HARMLESS</v>
      </c>
      <c r="AS333" s="175">
        <f>VLOOKUP($AL333,dcsaa1!$A$2:$AE$677,5,FALSE)</f>
        <v>13424405</v>
      </c>
      <c r="AT333" s="176">
        <f>VLOOKUP($AL333,dcsad1!$A$2:$AE$677,23,FALSE)</f>
        <v>13253172</v>
      </c>
      <c r="AU333" s="101" t="str">
        <f t="shared" si="74"/>
        <v>HOLD HARMLESS</v>
      </c>
      <c r="AV333" s="102" t="b">
        <f t="shared" si="75"/>
        <v>1</v>
      </c>
      <c r="AW333" s="176">
        <f t="shared" si="76"/>
        <v>0</v>
      </c>
      <c r="AX333" s="184">
        <f t="shared" si="77"/>
        <v>0</v>
      </c>
      <c r="AY333" s="29"/>
    </row>
    <row r="334" spans="1:51" ht="25" x14ac:dyDescent="0.25">
      <c r="A334" s="29"/>
      <c r="B334" s="93" t="s">
        <v>661</v>
      </c>
      <c r="C334" s="94" t="s">
        <v>662</v>
      </c>
      <c r="D334" s="94">
        <v>1</v>
      </c>
      <c r="E334" s="95">
        <v>0</v>
      </c>
      <c r="F334" s="165">
        <f>VLOOKUP($B334,dbsaa1!$A$2:$AA$675,5,FALSE)</f>
        <v>8908232</v>
      </c>
      <c r="G334" s="165">
        <f>VLOOKUP($B334,dcsaa1!$A$2:$AA$675,5,FALSE)</f>
        <v>8908232</v>
      </c>
      <c r="H334" s="166">
        <f t="shared" si="67"/>
        <v>0</v>
      </c>
      <c r="I334" s="98" t="str">
        <f t="shared" si="65"/>
        <v>NO CHANGE IN FA</v>
      </c>
      <c r="J334" s="88"/>
      <c r="K334" s="93" t="s">
        <v>661</v>
      </c>
      <c r="L334" s="94" t="s">
        <v>662</v>
      </c>
      <c r="M334" s="94">
        <v>1</v>
      </c>
      <c r="N334" s="95">
        <v>0</v>
      </c>
      <c r="O334" s="96">
        <f>VLOOKUP($K334,dbsad1!$A$2:$AE$677,13,FALSE)</f>
        <v>801</v>
      </c>
      <c r="P334" s="96">
        <f>VLOOKUP($K334,dcsad1!$A$2:$AE$677,13,FALSE)</f>
        <v>801</v>
      </c>
      <c r="Q334" s="97">
        <f t="shared" si="68"/>
        <v>0</v>
      </c>
      <c r="R334" s="98" t="str">
        <f t="shared" si="69"/>
        <v>NO CHANGE IN SEL. TAFPU</v>
      </c>
      <c r="S334" s="88"/>
      <c r="T334" s="93" t="s">
        <v>661</v>
      </c>
      <c r="U334" s="94" t="s">
        <v>662</v>
      </c>
      <c r="V334" s="94">
        <v>1</v>
      </c>
      <c r="W334" s="95">
        <v>0</v>
      </c>
      <c r="X334" s="99">
        <f>VLOOKUP($T334,dbsad1!$A$2:$AE$677,22,FALSE)</f>
        <v>10887.46</v>
      </c>
      <c r="Y334" s="99">
        <f>VLOOKUP($T334,dcsad1!$A$2:$AE$677,22,FALSE)</f>
        <v>10887.46</v>
      </c>
      <c r="Z334" s="100">
        <f t="shared" si="70"/>
        <v>0</v>
      </c>
      <c r="AA334" s="98" t="str">
        <f t="shared" si="71"/>
        <v>NO CHANGE IN SEL. FA/PUPIL</v>
      </c>
      <c r="AB334" s="88"/>
      <c r="AC334" s="93" t="s">
        <v>661</v>
      </c>
      <c r="AD334" s="94" t="s">
        <v>662</v>
      </c>
      <c r="AE334" s="94">
        <v>1</v>
      </c>
      <c r="AF334" s="95">
        <v>0</v>
      </c>
      <c r="AG334" s="165">
        <f>VLOOKUP($AC334,dbsad1!$A$2:$AE$677,24,FALSE)</f>
        <v>8733561</v>
      </c>
      <c r="AH334" s="165">
        <f>VLOOKUP($AC334,dcsad1!$A$2:$AE$677,24,FALSE)</f>
        <v>8733561</v>
      </c>
      <c r="AI334" s="166">
        <f t="shared" si="72"/>
        <v>0</v>
      </c>
      <c r="AJ334" s="98" t="str">
        <f t="shared" si="66"/>
        <v>NO CHANGE IN FAB</v>
      </c>
      <c r="AK334" s="88"/>
      <c r="AL334" s="93" t="s">
        <v>661</v>
      </c>
      <c r="AM334" s="94" t="s">
        <v>662</v>
      </c>
      <c r="AN334" s="94">
        <v>1</v>
      </c>
      <c r="AO334" s="95">
        <v>0</v>
      </c>
      <c r="AP334" s="175">
        <f>VLOOKUP($AL334,dbsaa1!$A$2:$AE$677,5,FALSE)</f>
        <v>8908232</v>
      </c>
      <c r="AQ334" s="176">
        <f>VLOOKUP($AL334,dbsad1!$A$2:$AE$677,23,FALSE)</f>
        <v>8720856</v>
      </c>
      <c r="AR334" s="101" t="str">
        <f t="shared" si="73"/>
        <v>HOLD HARMLESS</v>
      </c>
      <c r="AS334" s="175">
        <f>VLOOKUP($AL334,dcsaa1!$A$2:$AE$677,5,FALSE)</f>
        <v>8908232</v>
      </c>
      <c r="AT334" s="176">
        <f>VLOOKUP($AL334,dcsad1!$A$2:$AE$677,23,FALSE)</f>
        <v>8720856</v>
      </c>
      <c r="AU334" s="101" t="str">
        <f t="shared" si="74"/>
        <v>HOLD HARMLESS</v>
      </c>
      <c r="AV334" s="102" t="b">
        <f t="shared" si="75"/>
        <v>1</v>
      </c>
      <c r="AW334" s="176">
        <f t="shared" si="76"/>
        <v>0</v>
      </c>
      <c r="AX334" s="184">
        <f t="shared" si="77"/>
        <v>0</v>
      </c>
      <c r="AY334" s="29"/>
    </row>
    <row r="335" spans="1:51" ht="25" x14ac:dyDescent="0.25">
      <c r="A335" s="29"/>
      <c r="B335" s="93" t="s">
        <v>663</v>
      </c>
      <c r="C335" s="94" t="s">
        <v>664</v>
      </c>
      <c r="D335" s="94">
        <v>1</v>
      </c>
      <c r="E335" s="95">
        <v>0</v>
      </c>
      <c r="F335" s="165">
        <f>VLOOKUP($B335,dbsaa1!$A$2:$AA$675,5,FALSE)</f>
        <v>10765858</v>
      </c>
      <c r="G335" s="165">
        <f>VLOOKUP($B335,dcsaa1!$A$2:$AA$675,5,FALSE)</f>
        <v>10765858</v>
      </c>
      <c r="H335" s="166">
        <f t="shared" si="67"/>
        <v>0</v>
      </c>
      <c r="I335" s="98" t="str">
        <f t="shared" si="65"/>
        <v>NO CHANGE IN FA</v>
      </c>
      <c r="J335" s="88"/>
      <c r="K335" s="93" t="s">
        <v>663</v>
      </c>
      <c r="L335" s="94" t="s">
        <v>664</v>
      </c>
      <c r="M335" s="94">
        <v>1</v>
      </c>
      <c r="N335" s="95">
        <v>0</v>
      </c>
      <c r="O335" s="96">
        <f>VLOOKUP($K335,dbsad1!$A$2:$AE$677,13,FALSE)</f>
        <v>1198</v>
      </c>
      <c r="P335" s="96">
        <f>VLOOKUP($K335,dcsad1!$A$2:$AE$677,13,FALSE)</f>
        <v>1198</v>
      </c>
      <c r="Q335" s="97">
        <f t="shared" si="68"/>
        <v>0</v>
      </c>
      <c r="R335" s="98" t="str">
        <f t="shared" si="69"/>
        <v>NO CHANGE IN SEL. TAFPU</v>
      </c>
      <c r="S335" s="88"/>
      <c r="T335" s="93" t="s">
        <v>663</v>
      </c>
      <c r="U335" s="94" t="s">
        <v>664</v>
      </c>
      <c r="V335" s="94">
        <v>1</v>
      </c>
      <c r="W335" s="95">
        <v>0</v>
      </c>
      <c r="X335" s="99">
        <f>VLOOKUP($T335,dbsad1!$A$2:$AE$677,22,FALSE)</f>
        <v>8020.53</v>
      </c>
      <c r="Y335" s="99">
        <f>VLOOKUP($T335,dcsad1!$A$2:$AE$677,22,FALSE)</f>
        <v>8020.53</v>
      </c>
      <c r="Z335" s="100">
        <f t="shared" si="70"/>
        <v>0</v>
      </c>
      <c r="AA335" s="98" t="str">
        <f t="shared" si="71"/>
        <v>NO CHANGE IN SEL. FA/PUPIL</v>
      </c>
      <c r="AB335" s="88"/>
      <c r="AC335" s="93" t="s">
        <v>663</v>
      </c>
      <c r="AD335" s="94" t="s">
        <v>664</v>
      </c>
      <c r="AE335" s="94">
        <v>1</v>
      </c>
      <c r="AF335" s="95">
        <v>0</v>
      </c>
      <c r="AG335" s="165">
        <f>VLOOKUP($AC335,dbsad1!$A$2:$AE$677,24,FALSE)</f>
        <v>10554763</v>
      </c>
      <c r="AH335" s="165">
        <f>VLOOKUP($AC335,dcsad1!$A$2:$AE$677,24,FALSE)</f>
        <v>10554763</v>
      </c>
      <c r="AI335" s="166">
        <f t="shared" si="72"/>
        <v>0</v>
      </c>
      <c r="AJ335" s="98" t="str">
        <f t="shared" si="66"/>
        <v>NO CHANGE IN FAB</v>
      </c>
      <c r="AK335" s="88"/>
      <c r="AL335" s="93" t="s">
        <v>663</v>
      </c>
      <c r="AM335" s="94" t="s">
        <v>664</v>
      </c>
      <c r="AN335" s="94">
        <v>1</v>
      </c>
      <c r="AO335" s="95">
        <v>0</v>
      </c>
      <c r="AP335" s="175">
        <f>VLOOKUP($AL335,dbsaa1!$A$2:$AE$677,5,FALSE)</f>
        <v>10765858</v>
      </c>
      <c r="AQ335" s="176">
        <f>VLOOKUP($AL335,dbsad1!$A$2:$AE$677,23,FALSE)</f>
        <v>9608595</v>
      </c>
      <c r="AR335" s="101" t="str">
        <f t="shared" si="73"/>
        <v>HOLD HARMLESS</v>
      </c>
      <c r="AS335" s="175">
        <f>VLOOKUP($AL335,dcsaa1!$A$2:$AE$677,5,FALSE)</f>
        <v>10765858</v>
      </c>
      <c r="AT335" s="176">
        <f>VLOOKUP($AL335,dcsad1!$A$2:$AE$677,23,FALSE)</f>
        <v>9608595</v>
      </c>
      <c r="AU335" s="101" t="str">
        <f t="shared" si="74"/>
        <v>HOLD HARMLESS</v>
      </c>
      <c r="AV335" s="102" t="b">
        <f t="shared" si="75"/>
        <v>1</v>
      </c>
      <c r="AW335" s="176">
        <f t="shared" si="76"/>
        <v>0</v>
      </c>
      <c r="AX335" s="184">
        <f t="shared" si="77"/>
        <v>0</v>
      </c>
      <c r="AY335" s="29"/>
    </row>
    <row r="336" spans="1:51" ht="25" x14ac:dyDescent="0.25">
      <c r="A336" s="29"/>
      <c r="B336" s="93" t="s">
        <v>665</v>
      </c>
      <c r="C336" s="94" t="s">
        <v>666</v>
      </c>
      <c r="D336" s="94">
        <v>1</v>
      </c>
      <c r="E336" s="95">
        <v>0</v>
      </c>
      <c r="F336" s="165">
        <f>VLOOKUP($B336,dbsaa1!$A$2:$AA$675,5,FALSE)</f>
        <v>13496089</v>
      </c>
      <c r="G336" s="165">
        <f>VLOOKUP($B336,dcsaa1!$A$2:$AA$675,5,FALSE)</f>
        <v>13496089</v>
      </c>
      <c r="H336" s="166">
        <f t="shared" si="67"/>
        <v>0</v>
      </c>
      <c r="I336" s="98" t="str">
        <f t="shared" si="65"/>
        <v>NO CHANGE IN FA</v>
      </c>
      <c r="J336" s="88"/>
      <c r="K336" s="93" t="s">
        <v>665</v>
      </c>
      <c r="L336" s="94" t="s">
        <v>666</v>
      </c>
      <c r="M336" s="94">
        <v>1</v>
      </c>
      <c r="N336" s="95">
        <v>0</v>
      </c>
      <c r="O336" s="96">
        <f>VLOOKUP($K336,dbsad1!$A$2:$AE$677,13,FALSE)</f>
        <v>1297</v>
      </c>
      <c r="P336" s="96">
        <f>VLOOKUP($K336,dcsad1!$A$2:$AE$677,13,FALSE)</f>
        <v>1297</v>
      </c>
      <c r="Q336" s="97">
        <f t="shared" si="68"/>
        <v>0</v>
      </c>
      <c r="R336" s="98" t="str">
        <f t="shared" si="69"/>
        <v>NO CHANGE IN SEL. TAFPU</v>
      </c>
      <c r="S336" s="88"/>
      <c r="T336" s="93" t="s">
        <v>665</v>
      </c>
      <c r="U336" s="94" t="s">
        <v>666</v>
      </c>
      <c r="V336" s="94">
        <v>1</v>
      </c>
      <c r="W336" s="95">
        <v>0</v>
      </c>
      <c r="X336" s="99">
        <f>VLOOKUP($T336,dbsad1!$A$2:$AE$677,22,FALSE)</f>
        <v>9434.1200000000008</v>
      </c>
      <c r="Y336" s="99">
        <f>VLOOKUP($T336,dcsad1!$A$2:$AE$677,22,FALSE)</f>
        <v>9434.1200000000008</v>
      </c>
      <c r="Z336" s="100">
        <f t="shared" si="70"/>
        <v>0</v>
      </c>
      <c r="AA336" s="98" t="str">
        <f t="shared" si="71"/>
        <v>NO CHANGE IN SEL. FA/PUPIL</v>
      </c>
      <c r="AB336" s="88"/>
      <c r="AC336" s="93" t="s">
        <v>665</v>
      </c>
      <c r="AD336" s="94" t="s">
        <v>666</v>
      </c>
      <c r="AE336" s="94">
        <v>1</v>
      </c>
      <c r="AF336" s="95">
        <v>0</v>
      </c>
      <c r="AG336" s="165">
        <f>VLOOKUP($AC336,dbsad1!$A$2:$AE$677,24,FALSE)</f>
        <v>13231460</v>
      </c>
      <c r="AH336" s="165">
        <f>VLOOKUP($AC336,dcsad1!$A$2:$AE$677,24,FALSE)</f>
        <v>13231460</v>
      </c>
      <c r="AI336" s="166">
        <f t="shared" si="72"/>
        <v>0</v>
      </c>
      <c r="AJ336" s="98" t="str">
        <f t="shared" si="66"/>
        <v>NO CHANGE IN FAB</v>
      </c>
      <c r="AK336" s="88"/>
      <c r="AL336" s="93" t="s">
        <v>665</v>
      </c>
      <c r="AM336" s="94" t="s">
        <v>666</v>
      </c>
      <c r="AN336" s="94">
        <v>1</v>
      </c>
      <c r="AO336" s="95">
        <v>0</v>
      </c>
      <c r="AP336" s="175">
        <f>VLOOKUP($AL336,dbsaa1!$A$2:$AE$677,5,FALSE)</f>
        <v>13496089</v>
      </c>
      <c r="AQ336" s="176">
        <f>VLOOKUP($AL336,dbsad1!$A$2:$AE$677,23,FALSE)</f>
        <v>12236054</v>
      </c>
      <c r="AR336" s="101" t="str">
        <f t="shared" si="73"/>
        <v>HOLD HARMLESS</v>
      </c>
      <c r="AS336" s="175">
        <f>VLOOKUP($AL336,dcsaa1!$A$2:$AE$677,5,FALSE)</f>
        <v>13496089</v>
      </c>
      <c r="AT336" s="176">
        <f>VLOOKUP($AL336,dcsad1!$A$2:$AE$677,23,FALSE)</f>
        <v>12236054</v>
      </c>
      <c r="AU336" s="101" t="str">
        <f t="shared" si="74"/>
        <v>HOLD HARMLESS</v>
      </c>
      <c r="AV336" s="102" t="b">
        <f t="shared" si="75"/>
        <v>1</v>
      </c>
      <c r="AW336" s="176">
        <f t="shared" si="76"/>
        <v>0</v>
      </c>
      <c r="AX336" s="184">
        <f t="shared" si="77"/>
        <v>0</v>
      </c>
      <c r="AY336" s="29"/>
    </row>
    <row r="337" spans="1:51" x14ac:dyDescent="0.25">
      <c r="A337" s="29"/>
      <c r="B337" s="93" t="s">
        <v>667</v>
      </c>
      <c r="C337" s="94" t="s">
        <v>668</v>
      </c>
      <c r="D337" s="94">
        <v>1</v>
      </c>
      <c r="E337" s="95">
        <v>0</v>
      </c>
      <c r="F337" s="165">
        <f>VLOOKUP($B337,dbsaa1!$A$2:$AA$675,5,FALSE)</f>
        <v>29245511</v>
      </c>
      <c r="G337" s="165">
        <f>VLOOKUP($B337,dcsaa1!$A$2:$AA$675,5,FALSE)</f>
        <v>29245511</v>
      </c>
      <c r="H337" s="166">
        <f t="shared" si="67"/>
        <v>0</v>
      </c>
      <c r="I337" s="98" t="str">
        <f t="shared" si="65"/>
        <v>NO CHANGE IN FA</v>
      </c>
      <c r="J337" s="88"/>
      <c r="K337" s="93" t="s">
        <v>667</v>
      </c>
      <c r="L337" s="94" t="s">
        <v>668</v>
      </c>
      <c r="M337" s="94">
        <v>1</v>
      </c>
      <c r="N337" s="95">
        <v>0</v>
      </c>
      <c r="O337" s="96">
        <f>VLOOKUP($K337,dbsad1!$A$2:$AE$677,13,FALSE)</f>
        <v>2299</v>
      </c>
      <c r="P337" s="96">
        <f>VLOOKUP($K337,dcsad1!$A$2:$AE$677,13,FALSE)</f>
        <v>2299</v>
      </c>
      <c r="Q337" s="97">
        <f t="shared" si="68"/>
        <v>0</v>
      </c>
      <c r="R337" s="98" t="str">
        <f t="shared" si="69"/>
        <v>NO CHANGE IN SEL. TAFPU</v>
      </c>
      <c r="S337" s="88"/>
      <c r="T337" s="93" t="s">
        <v>667</v>
      </c>
      <c r="U337" s="94" t="s">
        <v>668</v>
      </c>
      <c r="V337" s="94">
        <v>1</v>
      </c>
      <c r="W337" s="95">
        <v>0</v>
      </c>
      <c r="X337" s="99">
        <f>VLOOKUP($T337,dbsad1!$A$2:$AE$677,22,FALSE)</f>
        <v>12720.97</v>
      </c>
      <c r="Y337" s="99">
        <f>VLOOKUP($T337,dcsad1!$A$2:$AE$677,22,FALSE)</f>
        <v>12720.97</v>
      </c>
      <c r="Z337" s="100">
        <f t="shared" si="70"/>
        <v>0</v>
      </c>
      <c r="AA337" s="98" t="str">
        <f t="shared" si="71"/>
        <v>NO CHANGE IN SEL. FA/PUPIL</v>
      </c>
      <c r="AB337" s="88"/>
      <c r="AC337" s="93" t="s">
        <v>667</v>
      </c>
      <c r="AD337" s="94" t="s">
        <v>668</v>
      </c>
      <c r="AE337" s="94">
        <v>1</v>
      </c>
      <c r="AF337" s="95">
        <v>0</v>
      </c>
      <c r="AG337" s="165">
        <f>VLOOKUP($AC337,dbsad1!$A$2:$AE$677,24,FALSE)</f>
        <v>28637218</v>
      </c>
      <c r="AH337" s="165">
        <f>VLOOKUP($AC337,dcsad1!$A$2:$AE$677,24,FALSE)</f>
        <v>28637218</v>
      </c>
      <c r="AI337" s="166">
        <f t="shared" si="72"/>
        <v>0</v>
      </c>
      <c r="AJ337" s="98" t="str">
        <f t="shared" si="66"/>
        <v>NO CHANGE IN FAB</v>
      </c>
      <c r="AK337" s="88"/>
      <c r="AL337" s="93" t="s">
        <v>667</v>
      </c>
      <c r="AM337" s="94" t="s">
        <v>668</v>
      </c>
      <c r="AN337" s="94">
        <v>1</v>
      </c>
      <c r="AO337" s="95">
        <v>0</v>
      </c>
      <c r="AP337" s="175">
        <f>VLOOKUP($AL337,dbsaa1!$A$2:$AE$677,5,FALSE)</f>
        <v>29245511</v>
      </c>
      <c r="AQ337" s="176">
        <f>VLOOKUP($AL337,dbsad1!$A$2:$AE$677,23,FALSE)</f>
        <v>29245511</v>
      </c>
      <c r="AR337" s="101" t="str">
        <f t="shared" si="73"/>
        <v>ON FORMULA</v>
      </c>
      <c r="AS337" s="175">
        <f>VLOOKUP($AL337,dcsaa1!$A$2:$AE$677,5,FALSE)</f>
        <v>29245511</v>
      </c>
      <c r="AT337" s="176">
        <f>VLOOKUP($AL337,dcsad1!$A$2:$AE$677,23,FALSE)</f>
        <v>29245511</v>
      </c>
      <c r="AU337" s="101" t="str">
        <f t="shared" si="74"/>
        <v>ON FORMULA</v>
      </c>
      <c r="AV337" s="102" t="b">
        <f t="shared" si="75"/>
        <v>1</v>
      </c>
      <c r="AW337" s="176">
        <f t="shared" si="76"/>
        <v>0</v>
      </c>
      <c r="AX337" s="184">
        <f t="shared" si="77"/>
        <v>0</v>
      </c>
      <c r="AY337" s="29"/>
    </row>
    <row r="338" spans="1:51" ht="25" x14ac:dyDescent="0.25">
      <c r="A338" s="29"/>
      <c r="B338" s="93" t="s">
        <v>669</v>
      </c>
      <c r="C338" s="94" t="s">
        <v>670</v>
      </c>
      <c r="D338" s="94">
        <v>1</v>
      </c>
      <c r="E338" s="95">
        <v>0</v>
      </c>
      <c r="F338" s="165">
        <f>VLOOKUP($B338,dbsaa1!$A$2:$AA$675,5,FALSE)</f>
        <v>7541416</v>
      </c>
      <c r="G338" s="165">
        <f>VLOOKUP($B338,dcsaa1!$A$2:$AA$675,5,FALSE)</f>
        <v>7541416</v>
      </c>
      <c r="H338" s="166">
        <f t="shared" si="67"/>
        <v>0</v>
      </c>
      <c r="I338" s="98" t="str">
        <f t="shared" si="65"/>
        <v>NO CHANGE IN FA</v>
      </c>
      <c r="J338" s="88"/>
      <c r="K338" s="93" t="s">
        <v>669</v>
      </c>
      <c r="L338" s="94" t="s">
        <v>670</v>
      </c>
      <c r="M338" s="94">
        <v>1</v>
      </c>
      <c r="N338" s="95">
        <v>0</v>
      </c>
      <c r="O338" s="96">
        <f>VLOOKUP($K338,dbsad1!$A$2:$AE$677,13,FALSE)</f>
        <v>1379</v>
      </c>
      <c r="P338" s="96">
        <f>VLOOKUP($K338,dcsad1!$A$2:$AE$677,13,FALSE)</f>
        <v>1377</v>
      </c>
      <c r="Q338" s="97">
        <f t="shared" si="68"/>
        <v>-2</v>
      </c>
      <c r="R338" s="98" t="str">
        <f t="shared" si="69"/>
        <v>SEL. TAFPU DECREASE</v>
      </c>
      <c r="S338" s="88"/>
      <c r="T338" s="93" t="s">
        <v>669</v>
      </c>
      <c r="U338" s="94" t="s">
        <v>670</v>
      </c>
      <c r="V338" s="94">
        <v>1</v>
      </c>
      <c r="W338" s="95">
        <v>0</v>
      </c>
      <c r="X338" s="99">
        <f>VLOOKUP($T338,dbsad1!$A$2:$AE$677,22,FALSE)</f>
        <v>5466.33</v>
      </c>
      <c r="Y338" s="99">
        <f>VLOOKUP($T338,dcsad1!$A$2:$AE$677,22,FALSE)</f>
        <v>5461.93</v>
      </c>
      <c r="Z338" s="100">
        <f t="shared" si="70"/>
        <v>-4.3999999999996362</v>
      </c>
      <c r="AA338" s="98" t="str">
        <f t="shared" si="71"/>
        <v>SEL. FA/PUPIL DECREASE</v>
      </c>
      <c r="AB338" s="88"/>
      <c r="AC338" s="93" t="s">
        <v>669</v>
      </c>
      <c r="AD338" s="94" t="s">
        <v>670</v>
      </c>
      <c r="AE338" s="94">
        <v>1</v>
      </c>
      <c r="AF338" s="95">
        <v>0</v>
      </c>
      <c r="AG338" s="165">
        <f>VLOOKUP($AC338,dbsad1!$A$2:$AE$677,24,FALSE)</f>
        <v>7393546</v>
      </c>
      <c r="AH338" s="165">
        <f>VLOOKUP($AC338,dcsad1!$A$2:$AE$677,24,FALSE)</f>
        <v>7393546</v>
      </c>
      <c r="AI338" s="166">
        <f t="shared" si="72"/>
        <v>0</v>
      </c>
      <c r="AJ338" s="98" t="str">
        <f t="shared" si="66"/>
        <v>NO CHANGE IN FAB</v>
      </c>
      <c r="AK338" s="88"/>
      <c r="AL338" s="93" t="s">
        <v>669</v>
      </c>
      <c r="AM338" s="94" t="s">
        <v>670</v>
      </c>
      <c r="AN338" s="94">
        <v>1</v>
      </c>
      <c r="AO338" s="95">
        <v>0</v>
      </c>
      <c r="AP338" s="175">
        <f>VLOOKUP($AL338,dbsaa1!$A$2:$AE$677,5,FALSE)</f>
        <v>7541416</v>
      </c>
      <c r="AQ338" s="176">
        <f>VLOOKUP($AL338,dbsad1!$A$2:$AE$677,23,FALSE)</f>
        <v>7538070</v>
      </c>
      <c r="AR338" s="101" t="str">
        <f t="shared" si="73"/>
        <v>HOLD HARMLESS</v>
      </c>
      <c r="AS338" s="175">
        <f>VLOOKUP($AL338,dcsaa1!$A$2:$AE$677,5,FALSE)</f>
        <v>7541416</v>
      </c>
      <c r="AT338" s="176">
        <f>VLOOKUP($AL338,dcsad1!$A$2:$AE$677,23,FALSE)</f>
        <v>7521078</v>
      </c>
      <c r="AU338" s="101" t="str">
        <f t="shared" si="74"/>
        <v>HOLD HARMLESS</v>
      </c>
      <c r="AV338" s="102" t="b">
        <f t="shared" si="75"/>
        <v>1</v>
      </c>
      <c r="AW338" s="176">
        <f t="shared" si="76"/>
        <v>0</v>
      </c>
      <c r="AX338" s="184">
        <f t="shared" si="77"/>
        <v>0</v>
      </c>
      <c r="AY338" s="29"/>
    </row>
    <row r="339" spans="1:51" ht="25" x14ac:dyDescent="0.25">
      <c r="A339" s="29"/>
      <c r="B339" s="93" t="s">
        <v>671</v>
      </c>
      <c r="C339" s="94" t="s">
        <v>672</v>
      </c>
      <c r="D339" s="94">
        <v>1</v>
      </c>
      <c r="E339" s="95">
        <v>0</v>
      </c>
      <c r="F339" s="165">
        <f>VLOOKUP($B339,dbsaa1!$A$2:$AA$675,5,FALSE)</f>
        <v>14740409</v>
      </c>
      <c r="G339" s="165">
        <f>VLOOKUP($B339,dcsaa1!$A$2:$AA$675,5,FALSE)</f>
        <v>14740409</v>
      </c>
      <c r="H339" s="166">
        <f t="shared" si="67"/>
        <v>0</v>
      </c>
      <c r="I339" s="98" t="str">
        <f t="shared" si="65"/>
        <v>NO CHANGE IN FA</v>
      </c>
      <c r="J339" s="88"/>
      <c r="K339" s="93" t="s">
        <v>671</v>
      </c>
      <c r="L339" s="94" t="s">
        <v>672</v>
      </c>
      <c r="M339" s="94">
        <v>1</v>
      </c>
      <c r="N339" s="95">
        <v>0</v>
      </c>
      <c r="O339" s="96">
        <f>VLOOKUP($K339,dbsad1!$A$2:$AE$677,13,FALSE)</f>
        <v>2884</v>
      </c>
      <c r="P339" s="96">
        <f>VLOOKUP($K339,dcsad1!$A$2:$AE$677,13,FALSE)</f>
        <v>2884</v>
      </c>
      <c r="Q339" s="97">
        <f t="shared" si="68"/>
        <v>0</v>
      </c>
      <c r="R339" s="98" t="str">
        <f t="shared" si="69"/>
        <v>NO CHANGE IN SEL. TAFPU</v>
      </c>
      <c r="S339" s="88"/>
      <c r="T339" s="93" t="s">
        <v>671</v>
      </c>
      <c r="U339" s="94" t="s">
        <v>672</v>
      </c>
      <c r="V339" s="94">
        <v>1</v>
      </c>
      <c r="W339" s="95">
        <v>0</v>
      </c>
      <c r="X339" s="99">
        <f>VLOOKUP($T339,dbsad1!$A$2:$AE$677,22,FALSE)</f>
        <v>5097.82</v>
      </c>
      <c r="Y339" s="99">
        <f>VLOOKUP($T339,dcsad1!$A$2:$AE$677,22,FALSE)</f>
        <v>5093.51</v>
      </c>
      <c r="Z339" s="100">
        <f t="shared" si="70"/>
        <v>-4.3099999999994907</v>
      </c>
      <c r="AA339" s="98" t="str">
        <f t="shared" si="71"/>
        <v>SEL. FA/PUPIL DECREASE</v>
      </c>
      <c r="AB339" s="88"/>
      <c r="AC339" s="93" t="s">
        <v>671</v>
      </c>
      <c r="AD339" s="94" t="s">
        <v>672</v>
      </c>
      <c r="AE339" s="94">
        <v>1</v>
      </c>
      <c r="AF339" s="95">
        <v>0</v>
      </c>
      <c r="AG339" s="165">
        <f>VLOOKUP($AC339,dbsad1!$A$2:$AE$677,24,FALSE)</f>
        <v>14451382</v>
      </c>
      <c r="AH339" s="165">
        <f>VLOOKUP($AC339,dcsad1!$A$2:$AE$677,24,FALSE)</f>
        <v>14451382</v>
      </c>
      <c r="AI339" s="166">
        <f t="shared" si="72"/>
        <v>0</v>
      </c>
      <c r="AJ339" s="98" t="str">
        <f t="shared" si="66"/>
        <v>NO CHANGE IN FAB</v>
      </c>
      <c r="AK339" s="88"/>
      <c r="AL339" s="93" t="s">
        <v>671</v>
      </c>
      <c r="AM339" s="94" t="s">
        <v>672</v>
      </c>
      <c r="AN339" s="94">
        <v>1</v>
      </c>
      <c r="AO339" s="95">
        <v>0</v>
      </c>
      <c r="AP339" s="175">
        <f>VLOOKUP($AL339,dbsaa1!$A$2:$AE$677,5,FALSE)</f>
        <v>14740409</v>
      </c>
      <c r="AQ339" s="176">
        <f>VLOOKUP($AL339,dbsad1!$A$2:$AE$677,23,FALSE)</f>
        <v>14702113</v>
      </c>
      <c r="AR339" s="101" t="str">
        <f t="shared" si="73"/>
        <v>HOLD HARMLESS</v>
      </c>
      <c r="AS339" s="175">
        <f>VLOOKUP($AL339,dcsaa1!$A$2:$AE$677,5,FALSE)</f>
        <v>14740409</v>
      </c>
      <c r="AT339" s="176">
        <f>VLOOKUP($AL339,dcsad1!$A$2:$AE$677,23,FALSE)</f>
        <v>14689683</v>
      </c>
      <c r="AU339" s="101" t="str">
        <f t="shared" si="74"/>
        <v>HOLD HARMLESS</v>
      </c>
      <c r="AV339" s="102" t="b">
        <f t="shared" si="75"/>
        <v>1</v>
      </c>
      <c r="AW339" s="176">
        <f t="shared" si="76"/>
        <v>0</v>
      </c>
      <c r="AX339" s="184">
        <f t="shared" si="77"/>
        <v>0</v>
      </c>
      <c r="AY339" s="29"/>
    </row>
    <row r="340" spans="1:51" x14ac:dyDescent="0.25">
      <c r="A340" s="29"/>
      <c r="B340" s="93" t="s">
        <v>673</v>
      </c>
      <c r="C340" s="94" t="s">
        <v>674</v>
      </c>
      <c r="D340" s="94">
        <v>1</v>
      </c>
      <c r="E340" s="95">
        <v>0</v>
      </c>
      <c r="F340" s="165">
        <f>VLOOKUP($B340,dbsaa1!$A$2:$AA$675,5,FALSE)</f>
        <v>4514066</v>
      </c>
      <c r="G340" s="165">
        <f>VLOOKUP($B340,dcsaa1!$A$2:$AA$675,5,FALSE)</f>
        <v>4524054</v>
      </c>
      <c r="H340" s="166">
        <f t="shared" si="67"/>
        <v>9988</v>
      </c>
      <c r="I340" s="98" t="str">
        <f t="shared" si="65"/>
        <v>FA INCREASE</v>
      </c>
      <c r="J340" s="88"/>
      <c r="K340" s="93" t="s">
        <v>673</v>
      </c>
      <c r="L340" s="94" t="s">
        <v>674</v>
      </c>
      <c r="M340" s="94">
        <v>1</v>
      </c>
      <c r="N340" s="95">
        <v>0</v>
      </c>
      <c r="O340" s="96">
        <f>VLOOKUP($K340,dbsad1!$A$2:$AE$677,13,FALSE)</f>
        <v>662</v>
      </c>
      <c r="P340" s="96">
        <f>VLOOKUP($K340,dcsad1!$A$2:$AE$677,13,FALSE)</f>
        <v>663</v>
      </c>
      <c r="Q340" s="97">
        <f t="shared" si="68"/>
        <v>1</v>
      </c>
      <c r="R340" s="98" t="str">
        <f t="shared" si="69"/>
        <v>SEL. TAFPU INCREASE</v>
      </c>
      <c r="S340" s="88"/>
      <c r="T340" s="93" t="s">
        <v>673</v>
      </c>
      <c r="U340" s="94" t="s">
        <v>674</v>
      </c>
      <c r="V340" s="94">
        <v>1</v>
      </c>
      <c r="W340" s="95">
        <v>0</v>
      </c>
      <c r="X340" s="99">
        <f>VLOOKUP($T340,dbsad1!$A$2:$AE$677,22,FALSE)</f>
        <v>6818.83</v>
      </c>
      <c r="Y340" s="99">
        <f>VLOOKUP($T340,dcsad1!$A$2:$AE$677,22,FALSE)</f>
        <v>6823.61</v>
      </c>
      <c r="Z340" s="100">
        <f t="shared" si="70"/>
        <v>4.7799999999997453</v>
      </c>
      <c r="AA340" s="98" t="str">
        <f t="shared" si="71"/>
        <v>SEL. FA/PUPIL INCREASE</v>
      </c>
      <c r="AB340" s="88"/>
      <c r="AC340" s="93" t="s">
        <v>673</v>
      </c>
      <c r="AD340" s="94" t="s">
        <v>674</v>
      </c>
      <c r="AE340" s="94">
        <v>1</v>
      </c>
      <c r="AF340" s="95">
        <v>0</v>
      </c>
      <c r="AG340" s="165">
        <f>VLOOKUP($AC340,dbsad1!$A$2:$AE$677,24,FALSE)</f>
        <v>4190777</v>
      </c>
      <c r="AH340" s="165">
        <f>VLOOKUP($AC340,dcsad1!$A$2:$AE$677,24,FALSE)</f>
        <v>4190777</v>
      </c>
      <c r="AI340" s="166">
        <f t="shared" si="72"/>
        <v>0</v>
      </c>
      <c r="AJ340" s="98" t="str">
        <f t="shared" si="66"/>
        <v>NO CHANGE IN FAB</v>
      </c>
      <c r="AK340" s="88"/>
      <c r="AL340" s="93" t="s">
        <v>673</v>
      </c>
      <c r="AM340" s="94" t="s">
        <v>674</v>
      </c>
      <c r="AN340" s="94">
        <v>1</v>
      </c>
      <c r="AO340" s="95">
        <v>0</v>
      </c>
      <c r="AP340" s="175">
        <f>VLOOKUP($AL340,dbsaa1!$A$2:$AE$677,5,FALSE)</f>
        <v>4514066</v>
      </c>
      <c r="AQ340" s="176">
        <f>VLOOKUP($AL340,dbsad1!$A$2:$AE$677,23,FALSE)</f>
        <v>4514066</v>
      </c>
      <c r="AR340" s="101" t="str">
        <f t="shared" si="73"/>
        <v>ON FORMULA</v>
      </c>
      <c r="AS340" s="175">
        <f>VLOOKUP($AL340,dcsaa1!$A$2:$AE$677,5,FALSE)</f>
        <v>4524054</v>
      </c>
      <c r="AT340" s="176">
        <f>VLOOKUP($AL340,dcsad1!$A$2:$AE$677,23,FALSE)</f>
        <v>4524054</v>
      </c>
      <c r="AU340" s="101" t="str">
        <f t="shared" si="74"/>
        <v>ON FORMULA</v>
      </c>
      <c r="AV340" s="102" t="b">
        <f t="shared" si="75"/>
        <v>1</v>
      </c>
      <c r="AW340" s="176">
        <f t="shared" si="76"/>
        <v>9988</v>
      </c>
      <c r="AX340" s="184">
        <f t="shared" si="77"/>
        <v>0</v>
      </c>
      <c r="AY340" s="29"/>
    </row>
    <row r="341" spans="1:51" ht="25" x14ac:dyDescent="0.25">
      <c r="A341" s="29"/>
      <c r="B341" s="93" t="s">
        <v>675</v>
      </c>
      <c r="C341" s="94" t="s">
        <v>676</v>
      </c>
      <c r="D341" s="94">
        <v>1</v>
      </c>
      <c r="E341" s="95">
        <v>0</v>
      </c>
      <c r="F341" s="165">
        <f>VLOOKUP($B341,dbsaa1!$A$2:$AA$675,5,FALSE)</f>
        <v>9621677</v>
      </c>
      <c r="G341" s="165">
        <f>VLOOKUP($B341,dcsaa1!$A$2:$AA$675,5,FALSE)</f>
        <v>9621677</v>
      </c>
      <c r="H341" s="166">
        <f t="shared" si="67"/>
        <v>0</v>
      </c>
      <c r="I341" s="98" t="str">
        <f t="shared" si="65"/>
        <v>NO CHANGE IN FA</v>
      </c>
      <c r="J341" s="88"/>
      <c r="K341" s="93" t="s">
        <v>675</v>
      </c>
      <c r="L341" s="94" t="s">
        <v>676</v>
      </c>
      <c r="M341" s="94">
        <v>1</v>
      </c>
      <c r="N341" s="95">
        <v>0</v>
      </c>
      <c r="O341" s="96">
        <f>VLOOKUP($K341,dbsad1!$A$2:$AE$677,13,FALSE)</f>
        <v>1101</v>
      </c>
      <c r="P341" s="96">
        <f>VLOOKUP($K341,dcsad1!$A$2:$AE$677,13,FALSE)</f>
        <v>1099</v>
      </c>
      <c r="Q341" s="97">
        <f t="shared" si="68"/>
        <v>-2</v>
      </c>
      <c r="R341" s="98" t="str">
        <f t="shared" si="69"/>
        <v>SEL. TAFPU DECREASE</v>
      </c>
      <c r="S341" s="88"/>
      <c r="T341" s="93" t="s">
        <v>675</v>
      </c>
      <c r="U341" s="94" t="s">
        <v>676</v>
      </c>
      <c r="V341" s="94">
        <v>1</v>
      </c>
      <c r="W341" s="95">
        <v>0</v>
      </c>
      <c r="X341" s="99">
        <f>VLOOKUP($T341,dbsad1!$A$2:$AE$677,22,FALSE)</f>
        <v>8153.12</v>
      </c>
      <c r="Y341" s="99">
        <f>VLOOKUP($T341,dcsad1!$A$2:$AE$677,22,FALSE)</f>
        <v>8170.71</v>
      </c>
      <c r="Z341" s="100">
        <f t="shared" si="70"/>
        <v>17.590000000000146</v>
      </c>
      <c r="AA341" s="98" t="str">
        <f t="shared" si="71"/>
        <v>SEL. FA/PUPIL INCREASE</v>
      </c>
      <c r="AB341" s="88"/>
      <c r="AC341" s="93" t="s">
        <v>675</v>
      </c>
      <c r="AD341" s="94" t="s">
        <v>676</v>
      </c>
      <c r="AE341" s="94">
        <v>1</v>
      </c>
      <c r="AF341" s="95">
        <v>0</v>
      </c>
      <c r="AG341" s="165">
        <f>VLOOKUP($AC341,dbsad1!$A$2:$AE$677,24,FALSE)</f>
        <v>9433017</v>
      </c>
      <c r="AH341" s="165">
        <f>VLOOKUP($AC341,dcsad1!$A$2:$AE$677,24,FALSE)</f>
        <v>9433017</v>
      </c>
      <c r="AI341" s="166">
        <f t="shared" si="72"/>
        <v>0</v>
      </c>
      <c r="AJ341" s="98" t="str">
        <f t="shared" si="66"/>
        <v>NO CHANGE IN FAB</v>
      </c>
      <c r="AK341" s="88"/>
      <c r="AL341" s="93" t="s">
        <v>675</v>
      </c>
      <c r="AM341" s="94" t="s">
        <v>676</v>
      </c>
      <c r="AN341" s="94">
        <v>1</v>
      </c>
      <c r="AO341" s="95">
        <v>0</v>
      </c>
      <c r="AP341" s="175">
        <f>VLOOKUP($AL341,dbsaa1!$A$2:$AE$677,5,FALSE)</f>
        <v>9621677</v>
      </c>
      <c r="AQ341" s="176">
        <f>VLOOKUP($AL341,dbsad1!$A$2:$AE$677,23,FALSE)</f>
        <v>8976586</v>
      </c>
      <c r="AR341" s="101" t="str">
        <f t="shared" si="73"/>
        <v>HOLD HARMLESS</v>
      </c>
      <c r="AS341" s="175">
        <f>VLOOKUP($AL341,dcsaa1!$A$2:$AE$677,5,FALSE)</f>
        <v>9621677</v>
      </c>
      <c r="AT341" s="176">
        <f>VLOOKUP($AL341,dcsad1!$A$2:$AE$677,23,FALSE)</f>
        <v>8979611</v>
      </c>
      <c r="AU341" s="101" t="str">
        <f t="shared" si="74"/>
        <v>HOLD HARMLESS</v>
      </c>
      <c r="AV341" s="102" t="b">
        <f t="shared" si="75"/>
        <v>1</v>
      </c>
      <c r="AW341" s="176">
        <f t="shared" si="76"/>
        <v>0</v>
      </c>
      <c r="AX341" s="184">
        <f t="shared" si="77"/>
        <v>0</v>
      </c>
      <c r="AY341" s="29"/>
    </row>
    <row r="342" spans="1:51" ht="25" x14ac:dyDescent="0.25">
      <c r="A342" s="29"/>
      <c r="B342" s="93" t="s">
        <v>677</v>
      </c>
      <c r="C342" s="94" t="s">
        <v>678</v>
      </c>
      <c r="D342" s="94">
        <v>1</v>
      </c>
      <c r="E342" s="95">
        <v>0</v>
      </c>
      <c r="F342" s="165">
        <f>VLOOKUP($B342,dbsaa1!$A$2:$AA$675,5,FALSE)</f>
        <v>5434478</v>
      </c>
      <c r="G342" s="165">
        <f>VLOOKUP($B342,dcsaa1!$A$2:$AA$675,5,FALSE)</f>
        <v>5434478</v>
      </c>
      <c r="H342" s="166">
        <f t="shared" si="67"/>
        <v>0</v>
      </c>
      <c r="I342" s="98" t="str">
        <f t="shared" si="65"/>
        <v>NO CHANGE IN FA</v>
      </c>
      <c r="J342" s="88"/>
      <c r="K342" s="93" t="s">
        <v>677</v>
      </c>
      <c r="L342" s="94" t="s">
        <v>678</v>
      </c>
      <c r="M342" s="94">
        <v>1</v>
      </c>
      <c r="N342" s="95">
        <v>0</v>
      </c>
      <c r="O342" s="96">
        <f>VLOOKUP($K342,dbsad1!$A$2:$AE$677,13,FALSE)</f>
        <v>463</v>
      </c>
      <c r="P342" s="96">
        <f>VLOOKUP($K342,dcsad1!$A$2:$AE$677,13,FALSE)</f>
        <v>466</v>
      </c>
      <c r="Q342" s="97">
        <f t="shared" si="68"/>
        <v>3</v>
      </c>
      <c r="R342" s="98" t="str">
        <f t="shared" si="69"/>
        <v>SEL. TAFPU INCREASE</v>
      </c>
      <c r="S342" s="88"/>
      <c r="T342" s="93" t="s">
        <v>677</v>
      </c>
      <c r="U342" s="94" t="s">
        <v>678</v>
      </c>
      <c r="V342" s="94">
        <v>1</v>
      </c>
      <c r="W342" s="95">
        <v>0</v>
      </c>
      <c r="X342" s="99">
        <f>VLOOKUP($T342,dbsad1!$A$2:$AE$677,22,FALSE)</f>
        <v>9387.1299999999992</v>
      </c>
      <c r="Y342" s="99">
        <f>VLOOKUP($T342,dcsad1!$A$2:$AE$677,22,FALSE)</f>
        <v>9382.0400000000009</v>
      </c>
      <c r="Z342" s="100">
        <f t="shared" si="70"/>
        <v>-5.0899999999983265</v>
      </c>
      <c r="AA342" s="98" t="str">
        <f t="shared" si="71"/>
        <v>SEL. FA/PUPIL DECREASE</v>
      </c>
      <c r="AB342" s="88"/>
      <c r="AC342" s="93" t="s">
        <v>677</v>
      </c>
      <c r="AD342" s="94" t="s">
        <v>678</v>
      </c>
      <c r="AE342" s="94">
        <v>1</v>
      </c>
      <c r="AF342" s="95">
        <v>0</v>
      </c>
      <c r="AG342" s="165">
        <f>VLOOKUP($AC342,dbsad1!$A$2:$AE$677,24,FALSE)</f>
        <v>5327920</v>
      </c>
      <c r="AH342" s="165">
        <f>VLOOKUP($AC342,dcsad1!$A$2:$AE$677,24,FALSE)</f>
        <v>5327920</v>
      </c>
      <c r="AI342" s="166">
        <f t="shared" si="72"/>
        <v>0</v>
      </c>
      <c r="AJ342" s="98" t="str">
        <f t="shared" si="66"/>
        <v>NO CHANGE IN FAB</v>
      </c>
      <c r="AK342" s="88"/>
      <c r="AL342" s="93" t="s">
        <v>677</v>
      </c>
      <c r="AM342" s="94" t="s">
        <v>678</v>
      </c>
      <c r="AN342" s="94">
        <v>1</v>
      </c>
      <c r="AO342" s="95">
        <v>0</v>
      </c>
      <c r="AP342" s="175">
        <f>VLOOKUP($AL342,dbsaa1!$A$2:$AE$677,5,FALSE)</f>
        <v>5434478</v>
      </c>
      <c r="AQ342" s="176">
        <f>VLOOKUP($AL342,dbsad1!$A$2:$AE$677,23,FALSE)</f>
        <v>4346242</v>
      </c>
      <c r="AR342" s="101" t="str">
        <f t="shared" si="73"/>
        <v>HOLD HARMLESS</v>
      </c>
      <c r="AS342" s="175">
        <f>VLOOKUP($AL342,dcsaa1!$A$2:$AE$677,5,FALSE)</f>
        <v>5434478</v>
      </c>
      <c r="AT342" s="176">
        <f>VLOOKUP($AL342,dcsad1!$A$2:$AE$677,23,FALSE)</f>
        <v>4372031</v>
      </c>
      <c r="AU342" s="101" t="str">
        <f t="shared" si="74"/>
        <v>HOLD HARMLESS</v>
      </c>
      <c r="AV342" s="102" t="b">
        <f t="shared" si="75"/>
        <v>1</v>
      </c>
      <c r="AW342" s="176">
        <f t="shared" si="76"/>
        <v>0</v>
      </c>
      <c r="AX342" s="184">
        <f t="shared" si="77"/>
        <v>0</v>
      </c>
      <c r="AY342" s="29"/>
    </row>
    <row r="343" spans="1:51" x14ac:dyDescent="0.25">
      <c r="A343" s="29"/>
      <c r="B343" s="93" t="s">
        <v>679</v>
      </c>
      <c r="C343" s="94" t="s">
        <v>680</v>
      </c>
      <c r="D343" s="94">
        <v>1</v>
      </c>
      <c r="E343" s="95">
        <v>0</v>
      </c>
      <c r="F343" s="165">
        <f>VLOOKUP($B343,dbsaa1!$A$2:$AA$675,5,FALSE)</f>
        <v>76760038</v>
      </c>
      <c r="G343" s="165">
        <f>VLOOKUP($B343,dcsaa1!$A$2:$AA$675,5,FALSE)</f>
        <v>76701065</v>
      </c>
      <c r="H343" s="166">
        <f t="shared" si="67"/>
        <v>-58973</v>
      </c>
      <c r="I343" s="98" t="str">
        <f t="shared" si="65"/>
        <v>FA DECREASE</v>
      </c>
      <c r="J343" s="88"/>
      <c r="K343" s="93" t="s">
        <v>679</v>
      </c>
      <c r="L343" s="94" t="s">
        <v>680</v>
      </c>
      <c r="M343" s="94">
        <v>1</v>
      </c>
      <c r="N343" s="95">
        <v>0</v>
      </c>
      <c r="O343" s="96">
        <f>VLOOKUP($K343,dbsad1!$A$2:$AE$677,13,FALSE)</f>
        <v>6508</v>
      </c>
      <c r="P343" s="96">
        <f>VLOOKUP($K343,dcsad1!$A$2:$AE$677,13,FALSE)</f>
        <v>6503</v>
      </c>
      <c r="Q343" s="97">
        <f t="shared" si="68"/>
        <v>-5</v>
      </c>
      <c r="R343" s="98" t="str">
        <f t="shared" si="69"/>
        <v>SEL. TAFPU DECREASE</v>
      </c>
      <c r="S343" s="88"/>
      <c r="T343" s="93" t="s">
        <v>679</v>
      </c>
      <c r="U343" s="94" t="s">
        <v>680</v>
      </c>
      <c r="V343" s="94">
        <v>1</v>
      </c>
      <c r="W343" s="95">
        <v>0</v>
      </c>
      <c r="X343" s="99">
        <f>VLOOKUP($T343,dbsad1!$A$2:$AE$677,22,FALSE)</f>
        <v>11794.72</v>
      </c>
      <c r="Y343" s="99">
        <f>VLOOKUP($T343,dcsad1!$A$2:$AE$677,22,FALSE)</f>
        <v>11794.72</v>
      </c>
      <c r="Z343" s="100">
        <f t="shared" si="70"/>
        <v>0</v>
      </c>
      <c r="AA343" s="98" t="str">
        <f t="shared" si="71"/>
        <v>NO CHANGE IN SEL. FA/PUPIL</v>
      </c>
      <c r="AB343" s="88"/>
      <c r="AC343" s="93" t="s">
        <v>679</v>
      </c>
      <c r="AD343" s="94" t="s">
        <v>680</v>
      </c>
      <c r="AE343" s="94">
        <v>1</v>
      </c>
      <c r="AF343" s="95">
        <v>0</v>
      </c>
      <c r="AG343" s="165">
        <f>VLOOKUP($AC343,dbsad1!$A$2:$AE$677,24,FALSE)</f>
        <v>71891079</v>
      </c>
      <c r="AH343" s="165">
        <f>VLOOKUP($AC343,dcsad1!$A$2:$AE$677,24,FALSE)</f>
        <v>71891079</v>
      </c>
      <c r="AI343" s="166">
        <f t="shared" si="72"/>
        <v>0</v>
      </c>
      <c r="AJ343" s="98" t="str">
        <f t="shared" si="66"/>
        <v>NO CHANGE IN FAB</v>
      </c>
      <c r="AK343" s="88"/>
      <c r="AL343" s="93" t="s">
        <v>679</v>
      </c>
      <c r="AM343" s="94" t="s">
        <v>680</v>
      </c>
      <c r="AN343" s="94">
        <v>1</v>
      </c>
      <c r="AO343" s="95">
        <v>0</v>
      </c>
      <c r="AP343" s="175">
        <f>VLOOKUP($AL343,dbsaa1!$A$2:$AE$677,5,FALSE)</f>
        <v>76760038</v>
      </c>
      <c r="AQ343" s="176">
        <f>VLOOKUP($AL343,dbsad1!$A$2:$AE$677,23,FALSE)</f>
        <v>76760038</v>
      </c>
      <c r="AR343" s="101" t="str">
        <f t="shared" si="73"/>
        <v>ON FORMULA</v>
      </c>
      <c r="AS343" s="175">
        <f>VLOOKUP($AL343,dcsaa1!$A$2:$AE$677,5,FALSE)</f>
        <v>76701065</v>
      </c>
      <c r="AT343" s="176">
        <f>VLOOKUP($AL343,dcsad1!$A$2:$AE$677,23,FALSE)</f>
        <v>76701065</v>
      </c>
      <c r="AU343" s="101" t="str">
        <f t="shared" si="74"/>
        <v>ON FORMULA</v>
      </c>
      <c r="AV343" s="102" t="b">
        <f t="shared" si="75"/>
        <v>1</v>
      </c>
      <c r="AW343" s="176">
        <f t="shared" si="76"/>
        <v>-58974</v>
      </c>
      <c r="AX343" s="184">
        <f t="shared" si="77"/>
        <v>1</v>
      </c>
      <c r="AY343" s="29"/>
    </row>
    <row r="344" spans="1:51" ht="25" x14ac:dyDescent="0.25">
      <c r="A344" s="29"/>
      <c r="B344" s="93" t="s">
        <v>681</v>
      </c>
      <c r="C344" s="94" t="s">
        <v>682</v>
      </c>
      <c r="D344" s="94">
        <v>1</v>
      </c>
      <c r="E344" s="95">
        <v>0</v>
      </c>
      <c r="F344" s="165">
        <f>VLOOKUP($B344,dbsaa1!$A$2:$AA$675,5,FALSE)</f>
        <v>10467673</v>
      </c>
      <c r="G344" s="165">
        <f>VLOOKUP($B344,dcsaa1!$A$2:$AA$675,5,FALSE)</f>
        <v>10467673</v>
      </c>
      <c r="H344" s="166">
        <f t="shared" si="67"/>
        <v>0</v>
      </c>
      <c r="I344" s="98" t="str">
        <f t="shared" si="65"/>
        <v>NO CHANGE IN FA</v>
      </c>
      <c r="J344" s="88"/>
      <c r="K344" s="93" t="s">
        <v>681</v>
      </c>
      <c r="L344" s="94" t="s">
        <v>682</v>
      </c>
      <c r="M344" s="94">
        <v>1</v>
      </c>
      <c r="N344" s="95">
        <v>0</v>
      </c>
      <c r="O344" s="96">
        <f>VLOOKUP($K344,dbsad1!$A$2:$AE$677,13,FALSE)</f>
        <v>898</v>
      </c>
      <c r="P344" s="96">
        <f>VLOOKUP($K344,dcsad1!$A$2:$AE$677,13,FALSE)</f>
        <v>897</v>
      </c>
      <c r="Q344" s="97">
        <f t="shared" si="68"/>
        <v>-1</v>
      </c>
      <c r="R344" s="98" t="str">
        <f t="shared" si="69"/>
        <v>SEL. TAFPU DECREASE</v>
      </c>
      <c r="S344" s="88"/>
      <c r="T344" s="93" t="s">
        <v>681</v>
      </c>
      <c r="U344" s="94" t="s">
        <v>682</v>
      </c>
      <c r="V344" s="94">
        <v>1</v>
      </c>
      <c r="W344" s="95">
        <v>0</v>
      </c>
      <c r="X344" s="99">
        <f>VLOOKUP($T344,dbsad1!$A$2:$AE$677,22,FALSE)</f>
        <v>10833.45</v>
      </c>
      <c r="Y344" s="99">
        <f>VLOOKUP($T344,dcsad1!$A$2:$AE$677,22,FALSE)</f>
        <v>10827.13</v>
      </c>
      <c r="Z344" s="100">
        <f t="shared" si="70"/>
        <v>-6.320000000001528</v>
      </c>
      <c r="AA344" s="98" t="str">
        <f t="shared" si="71"/>
        <v>SEL. FA/PUPIL DECREASE</v>
      </c>
      <c r="AB344" s="88"/>
      <c r="AC344" s="93" t="s">
        <v>681</v>
      </c>
      <c r="AD344" s="94" t="s">
        <v>682</v>
      </c>
      <c r="AE344" s="94">
        <v>1</v>
      </c>
      <c r="AF344" s="95">
        <v>0</v>
      </c>
      <c r="AG344" s="165">
        <f>VLOOKUP($AC344,dbsad1!$A$2:$AE$677,24,FALSE)</f>
        <v>10262425</v>
      </c>
      <c r="AH344" s="165">
        <f>VLOOKUP($AC344,dcsad1!$A$2:$AE$677,24,FALSE)</f>
        <v>10262425</v>
      </c>
      <c r="AI344" s="166">
        <f t="shared" si="72"/>
        <v>0</v>
      </c>
      <c r="AJ344" s="98" t="str">
        <f t="shared" si="66"/>
        <v>NO CHANGE IN FAB</v>
      </c>
      <c r="AK344" s="88"/>
      <c r="AL344" s="93" t="s">
        <v>681</v>
      </c>
      <c r="AM344" s="94" t="s">
        <v>682</v>
      </c>
      <c r="AN344" s="94">
        <v>1</v>
      </c>
      <c r="AO344" s="95">
        <v>0</v>
      </c>
      <c r="AP344" s="175">
        <f>VLOOKUP($AL344,dbsaa1!$A$2:$AE$677,5,FALSE)</f>
        <v>10467673</v>
      </c>
      <c r="AQ344" s="176">
        <f>VLOOKUP($AL344,dbsad1!$A$2:$AE$677,23,FALSE)</f>
        <v>9728439</v>
      </c>
      <c r="AR344" s="101" t="str">
        <f t="shared" si="73"/>
        <v>HOLD HARMLESS</v>
      </c>
      <c r="AS344" s="175">
        <f>VLOOKUP($AL344,dcsaa1!$A$2:$AE$677,5,FALSE)</f>
        <v>10467673</v>
      </c>
      <c r="AT344" s="176">
        <f>VLOOKUP($AL344,dcsad1!$A$2:$AE$677,23,FALSE)</f>
        <v>9711936</v>
      </c>
      <c r="AU344" s="101" t="str">
        <f t="shared" si="74"/>
        <v>HOLD HARMLESS</v>
      </c>
      <c r="AV344" s="102" t="b">
        <f t="shared" si="75"/>
        <v>1</v>
      </c>
      <c r="AW344" s="176">
        <f t="shared" si="76"/>
        <v>0</v>
      </c>
      <c r="AX344" s="184">
        <f t="shared" si="77"/>
        <v>0</v>
      </c>
      <c r="AY344" s="29"/>
    </row>
    <row r="345" spans="1:51" x14ac:dyDescent="0.25">
      <c r="A345" s="29"/>
      <c r="B345" s="93" t="s">
        <v>683</v>
      </c>
      <c r="C345" s="94" t="s">
        <v>684</v>
      </c>
      <c r="D345" s="94">
        <v>1</v>
      </c>
      <c r="E345" s="95">
        <v>0</v>
      </c>
      <c r="F345" s="165">
        <f>VLOOKUP($B345,dbsaa1!$A$2:$AA$675,5,FALSE)</f>
        <v>18665047</v>
      </c>
      <c r="G345" s="165">
        <f>VLOOKUP($B345,dcsaa1!$A$2:$AA$675,5,FALSE)</f>
        <v>18665047</v>
      </c>
      <c r="H345" s="166">
        <f t="shared" si="67"/>
        <v>0</v>
      </c>
      <c r="I345" s="98" t="str">
        <f t="shared" si="65"/>
        <v>NO CHANGE IN FA</v>
      </c>
      <c r="J345" s="88"/>
      <c r="K345" s="93" t="s">
        <v>683</v>
      </c>
      <c r="L345" s="94" t="s">
        <v>684</v>
      </c>
      <c r="M345" s="94">
        <v>1</v>
      </c>
      <c r="N345" s="95">
        <v>0</v>
      </c>
      <c r="O345" s="96">
        <f>VLOOKUP($K345,dbsad1!$A$2:$AE$677,13,FALSE)</f>
        <v>2080</v>
      </c>
      <c r="P345" s="96">
        <f>VLOOKUP($K345,dcsad1!$A$2:$AE$677,13,FALSE)</f>
        <v>2080</v>
      </c>
      <c r="Q345" s="97">
        <f t="shared" si="68"/>
        <v>0</v>
      </c>
      <c r="R345" s="98" t="str">
        <f t="shared" si="69"/>
        <v>NO CHANGE IN SEL. TAFPU</v>
      </c>
      <c r="S345" s="88"/>
      <c r="T345" s="93" t="s">
        <v>683</v>
      </c>
      <c r="U345" s="94" t="s">
        <v>684</v>
      </c>
      <c r="V345" s="94">
        <v>1</v>
      </c>
      <c r="W345" s="95">
        <v>0</v>
      </c>
      <c r="X345" s="99">
        <f>VLOOKUP($T345,dbsad1!$A$2:$AE$677,22,FALSE)</f>
        <v>8973.58</v>
      </c>
      <c r="Y345" s="99">
        <f>VLOOKUP($T345,dcsad1!$A$2:$AE$677,22,FALSE)</f>
        <v>8973.58</v>
      </c>
      <c r="Z345" s="100">
        <f t="shared" si="70"/>
        <v>0</v>
      </c>
      <c r="AA345" s="98" t="str">
        <f t="shared" si="71"/>
        <v>NO CHANGE IN SEL. FA/PUPIL</v>
      </c>
      <c r="AB345" s="88"/>
      <c r="AC345" s="93" t="s">
        <v>683</v>
      </c>
      <c r="AD345" s="94" t="s">
        <v>684</v>
      </c>
      <c r="AE345" s="94">
        <v>1</v>
      </c>
      <c r="AF345" s="95">
        <v>0</v>
      </c>
      <c r="AG345" s="165">
        <f>VLOOKUP($AC345,dbsad1!$A$2:$AE$677,24,FALSE)</f>
        <v>17633216</v>
      </c>
      <c r="AH345" s="165">
        <f>VLOOKUP($AC345,dcsad1!$A$2:$AE$677,24,FALSE)</f>
        <v>17633216</v>
      </c>
      <c r="AI345" s="166">
        <f t="shared" si="72"/>
        <v>0</v>
      </c>
      <c r="AJ345" s="98" t="str">
        <f t="shared" si="66"/>
        <v>NO CHANGE IN FAB</v>
      </c>
      <c r="AK345" s="88"/>
      <c r="AL345" s="93" t="s">
        <v>683</v>
      </c>
      <c r="AM345" s="94" t="s">
        <v>684</v>
      </c>
      <c r="AN345" s="94">
        <v>1</v>
      </c>
      <c r="AO345" s="95">
        <v>0</v>
      </c>
      <c r="AP345" s="175">
        <f>VLOOKUP($AL345,dbsaa1!$A$2:$AE$677,5,FALSE)</f>
        <v>18665047</v>
      </c>
      <c r="AQ345" s="176">
        <f>VLOOKUP($AL345,dbsad1!$A$2:$AE$677,23,FALSE)</f>
        <v>18665047</v>
      </c>
      <c r="AR345" s="101" t="str">
        <f t="shared" si="73"/>
        <v>ON FORMULA</v>
      </c>
      <c r="AS345" s="175">
        <f>VLOOKUP($AL345,dcsaa1!$A$2:$AE$677,5,FALSE)</f>
        <v>18665047</v>
      </c>
      <c r="AT345" s="176">
        <f>VLOOKUP($AL345,dcsad1!$A$2:$AE$677,23,FALSE)</f>
        <v>18665047</v>
      </c>
      <c r="AU345" s="101" t="str">
        <f t="shared" si="74"/>
        <v>ON FORMULA</v>
      </c>
      <c r="AV345" s="102" t="b">
        <f t="shared" si="75"/>
        <v>1</v>
      </c>
      <c r="AW345" s="176">
        <f t="shared" si="76"/>
        <v>0</v>
      </c>
      <c r="AX345" s="184">
        <f t="shared" si="77"/>
        <v>0</v>
      </c>
      <c r="AY345" s="29"/>
    </row>
    <row r="346" spans="1:51" ht="25" x14ac:dyDescent="0.25">
      <c r="A346" s="29"/>
      <c r="B346" s="93" t="s">
        <v>685</v>
      </c>
      <c r="C346" s="94" t="s">
        <v>686</v>
      </c>
      <c r="D346" s="94">
        <v>1</v>
      </c>
      <c r="E346" s="95">
        <v>0</v>
      </c>
      <c r="F346" s="165">
        <f>VLOOKUP($B346,dbsaa1!$A$2:$AA$675,5,FALSE)</f>
        <v>13060053</v>
      </c>
      <c r="G346" s="165">
        <f>VLOOKUP($B346,dcsaa1!$A$2:$AA$675,5,FALSE)</f>
        <v>13060053</v>
      </c>
      <c r="H346" s="166">
        <f t="shared" si="67"/>
        <v>0</v>
      </c>
      <c r="I346" s="98" t="str">
        <f t="shared" si="65"/>
        <v>NO CHANGE IN FA</v>
      </c>
      <c r="J346" s="88"/>
      <c r="K346" s="93" t="s">
        <v>685</v>
      </c>
      <c r="L346" s="94" t="s">
        <v>686</v>
      </c>
      <c r="M346" s="94">
        <v>1</v>
      </c>
      <c r="N346" s="95">
        <v>0</v>
      </c>
      <c r="O346" s="96">
        <f>VLOOKUP($K346,dbsad1!$A$2:$AE$677,13,FALSE)</f>
        <v>1418</v>
      </c>
      <c r="P346" s="96">
        <f>VLOOKUP($K346,dcsad1!$A$2:$AE$677,13,FALSE)</f>
        <v>1417</v>
      </c>
      <c r="Q346" s="97">
        <f t="shared" si="68"/>
        <v>-1</v>
      </c>
      <c r="R346" s="98" t="str">
        <f t="shared" si="69"/>
        <v>SEL. TAFPU DECREASE</v>
      </c>
      <c r="S346" s="88"/>
      <c r="T346" s="93" t="s">
        <v>685</v>
      </c>
      <c r="U346" s="94" t="s">
        <v>686</v>
      </c>
      <c r="V346" s="94">
        <v>1</v>
      </c>
      <c r="W346" s="95">
        <v>0</v>
      </c>
      <c r="X346" s="99">
        <f>VLOOKUP($T346,dbsad1!$A$2:$AE$677,22,FALSE)</f>
        <v>8394.7199999999993</v>
      </c>
      <c r="Y346" s="99">
        <f>VLOOKUP($T346,dcsad1!$A$2:$AE$677,22,FALSE)</f>
        <v>8394.7199999999993</v>
      </c>
      <c r="Z346" s="100">
        <f t="shared" si="70"/>
        <v>0</v>
      </c>
      <c r="AA346" s="98" t="str">
        <f t="shared" si="71"/>
        <v>NO CHANGE IN SEL. FA/PUPIL</v>
      </c>
      <c r="AB346" s="88"/>
      <c r="AC346" s="93" t="s">
        <v>685</v>
      </c>
      <c r="AD346" s="94" t="s">
        <v>686</v>
      </c>
      <c r="AE346" s="94">
        <v>1</v>
      </c>
      <c r="AF346" s="95">
        <v>0</v>
      </c>
      <c r="AG346" s="165">
        <f>VLOOKUP($AC346,dbsad1!$A$2:$AE$677,24,FALSE)</f>
        <v>12803974</v>
      </c>
      <c r="AH346" s="165">
        <f>VLOOKUP($AC346,dcsad1!$A$2:$AE$677,24,FALSE)</f>
        <v>12803974</v>
      </c>
      <c r="AI346" s="166">
        <f t="shared" si="72"/>
        <v>0</v>
      </c>
      <c r="AJ346" s="98" t="str">
        <f t="shared" si="66"/>
        <v>NO CHANGE IN FAB</v>
      </c>
      <c r="AK346" s="88"/>
      <c r="AL346" s="93" t="s">
        <v>685</v>
      </c>
      <c r="AM346" s="94" t="s">
        <v>686</v>
      </c>
      <c r="AN346" s="94">
        <v>1</v>
      </c>
      <c r="AO346" s="95">
        <v>0</v>
      </c>
      <c r="AP346" s="175">
        <f>VLOOKUP($AL346,dbsaa1!$A$2:$AE$677,5,FALSE)</f>
        <v>13060053</v>
      </c>
      <c r="AQ346" s="176">
        <f>VLOOKUP($AL346,dbsad1!$A$2:$AE$677,23,FALSE)</f>
        <v>11903713</v>
      </c>
      <c r="AR346" s="101" t="str">
        <f t="shared" si="73"/>
        <v>HOLD HARMLESS</v>
      </c>
      <c r="AS346" s="175">
        <f>VLOOKUP($AL346,dcsaa1!$A$2:$AE$677,5,FALSE)</f>
        <v>13060053</v>
      </c>
      <c r="AT346" s="176">
        <f>VLOOKUP($AL346,dcsad1!$A$2:$AE$677,23,FALSE)</f>
        <v>11895319</v>
      </c>
      <c r="AU346" s="101" t="str">
        <f t="shared" si="74"/>
        <v>HOLD HARMLESS</v>
      </c>
      <c r="AV346" s="102" t="b">
        <f t="shared" si="75"/>
        <v>1</v>
      </c>
      <c r="AW346" s="176">
        <f t="shared" si="76"/>
        <v>0</v>
      </c>
      <c r="AX346" s="184">
        <f t="shared" si="77"/>
        <v>0</v>
      </c>
      <c r="AY346" s="29"/>
    </row>
    <row r="347" spans="1:51" x14ac:dyDescent="0.25">
      <c r="A347" s="29"/>
      <c r="B347" s="93" t="s">
        <v>687</v>
      </c>
      <c r="C347" s="94" t="s">
        <v>688</v>
      </c>
      <c r="D347" s="94">
        <v>1</v>
      </c>
      <c r="E347" s="95">
        <v>0</v>
      </c>
      <c r="F347" s="165">
        <f>VLOOKUP($B347,dbsaa1!$A$2:$AA$675,5,FALSE)</f>
        <v>176189751</v>
      </c>
      <c r="G347" s="165">
        <f>VLOOKUP($B347,dcsaa1!$A$2:$AA$675,5,FALSE)</f>
        <v>176474732</v>
      </c>
      <c r="H347" s="166">
        <f t="shared" si="67"/>
        <v>284981</v>
      </c>
      <c r="I347" s="98" t="str">
        <f t="shared" si="65"/>
        <v>FA INCREASE</v>
      </c>
      <c r="J347" s="88"/>
      <c r="K347" s="93" t="s">
        <v>687</v>
      </c>
      <c r="L347" s="94" t="s">
        <v>688</v>
      </c>
      <c r="M347" s="94">
        <v>1</v>
      </c>
      <c r="N347" s="95">
        <v>0</v>
      </c>
      <c r="O347" s="96">
        <f>VLOOKUP($K347,dbsad1!$A$2:$AE$677,13,FALSE)</f>
        <v>12365</v>
      </c>
      <c r="P347" s="96">
        <f>VLOOKUP($K347,dcsad1!$A$2:$AE$677,13,FALSE)</f>
        <v>12385</v>
      </c>
      <c r="Q347" s="97">
        <f t="shared" si="68"/>
        <v>20</v>
      </c>
      <c r="R347" s="98" t="str">
        <f t="shared" si="69"/>
        <v>SEL. TAFPU INCREASE</v>
      </c>
      <c r="S347" s="88"/>
      <c r="T347" s="93" t="s">
        <v>687</v>
      </c>
      <c r="U347" s="94" t="s">
        <v>688</v>
      </c>
      <c r="V347" s="94">
        <v>1</v>
      </c>
      <c r="W347" s="95">
        <v>0</v>
      </c>
      <c r="X347" s="99">
        <f>VLOOKUP($T347,dbsad1!$A$2:$AE$677,22,FALSE)</f>
        <v>14249.07</v>
      </c>
      <c r="Y347" s="99">
        <f>VLOOKUP($T347,dcsad1!$A$2:$AE$677,22,FALSE)</f>
        <v>14249.07</v>
      </c>
      <c r="Z347" s="100">
        <f t="shared" si="70"/>
        <v>0</v>
      </c>
      <c r="AA347" s="98" t="str">
        <f t="shared" si="71"/>
        <v>NO CHANGE IN SEL. FA/PUPIL</v>
      </c>
      <c r="AB347" s="88"/>
      <c r="AC347" s="93" t="s">
        <v>687</v>
      </c>
      <c r="AD347" s="94" t="s">
        <v>688</v>
      </c>
      <c r="AE347" s="94">
        <v>1</v>
      </c>
      <c r="AF347" s="95">
        <v>0</v>
      </c>
      <c r="AG347" s="165">
        <f>VLOOKUP($AC347,dbsad1!$A$2:$AE$677,24,FALSE)</f>
        <v>164927251</v>
      </c>
      <c r="AH347" s="165">
        <f>VLOOKUP($AC347,dcsad1!$A$2:$AE$677,24,FALSE)</f>
        <v>164927251</v>
      </c>
      <c r="AI347" s="166">
        <f t="shared" si="72"/>
        <v>0</v>
      </c>
      <c r="AJ347" s="98" t="str">
        <f t="shared" si="66"/>
        <v>NO CHANGE IN FAB</v>
      </c>
      <c r="AK347" s="88"/>
      <c r="AL347" s="93" t="s">
        <v>687</v>
      </c>
      <c r="AM347" s="94" t="s">
        <v>688</v>
      </c>
      <c r="AN347" s="94">
        <v>1</v>
      </c>
      <c r="AO347" s="95">
        <v>0</v>
      </c>
      <c r="AP347" s="175">
        <f>VLOOKUP($AL347,dbsaa1!$A$2:$AE$677,5,FALSE)</f>
        <v>176189751</v>
      </c>
      <c r="AQ347" s="176">
        <f>VLOOKUP($AL347,dbsad1!$A$2:$AE$677,23,FALSE)</f>
        <v>176189751</v>
      </c>
      <c r="AR347" s="101" t="str">
        <f t="shared" si="73"/>
        <v>ON FORMULA</v>
      </c>
      <c r="AS347" s="175">
        <f>VLOOKUP($AL347,dcsaa1!$A$2:$AE$677,5,FALSE)</f>
        <v>176474732</v>
      </c>
      <c r="AT347" s="176">
        <f>VLOOKUP($AL347,dcsad1!$A$2:$AE$677,23,FALSE)</f>
        <v>176474732</v>
      </c>
      <c r="AU347" s="101" t="str">
        <f t="shared" si="74"/>
        <v>ON FORMULA</v>
      </c>
      <c r="AV347" s="102" t="b">
        <f t="shared" si="75"/>
        <v>1</v>
      </c>
      <c r="AW347" s="176">
        <f t="shared" si="76"/>
        <v>284981</v>
      </c>
      <c r="AX347" s="184">
        <f t="shared" si="77"/>
        <v>0</v>
      </c>
      <c r="AY347" s="29"/>
    </row>
    <row r="348" spans="1:51" ht="25" x14ac:dyDescent="0.25">
      <c r="A348" s="29"/>
      <c r="B348" s="93" t="s">
        <v>689</v>
      </c>
      <c r="C348" s="94" t="s">
        <v>690</v>
      </c>
      <c r="D348" s="94">
        <v>1</v>
      </c>
      <c r="E348" s="95">
        <v>0</v>
      </c>
      <c r="F348" s="165">
        <f>VLOOKUP($B348,dbsaa1!$A$2:$AA$675,5,FALSE)</f>
        <v>8558802</v>
      </c>
      <c r="G348" s="165">
        <f>VLOOKUP($B348,dcsaa1!$A$2:$AA$675,5,FALSE)</f>
        <v>8558802</v>
      </c>
      <c r="H348" s="166">
        <f t="shared" si="67"/>
        <v>0</v>
      </c>
      <c r="I348" s="98" t="str">
        <f t="shared" si="65"/>
        <v>NO CHANGE IN FA</v>
      </c>
      <c r="J348" s="88"/>
      <c r="K348" s="93" t="s">
        <v>689</v>
      </c>
      <c r="L348" s="94" t="s">
        <v>690</v>
      </c>
      <c r="M348" s="94">
        <v>1</v>
      </c>
      <c r="N348" s="95">
        <v>0</v>
      </c>
      <c r="O348" s="96">
        <f>VLOOKUP($K348,dbsad1!$A$2:$AE$677,13,FALSE)</f>
        <v>973</v>
      </c>
      <c r="P348" s="96">
        <f>VLOOKUP($K348,dcsad1!$A$2:$AE$677,13,FALSE)</f>
        <v>973</v>
      </c>
      <c r="Q348" s="97">
        <f t="shared" si="68"/>
        <v>0</v>
      </c>
      <c r="R348" s="98" t="str">
        <f t="shared" si="69"/>
        <v>NO CHANGE IN SEL. TAFPU</v>
      </c>
      <c r="S348" s="88"/>
      <c r="T348" s="93" t="s">
        <v>689</v>
      </c>
      <c r="U348" s="94" t="s">
        <v>690</v>
      </c>
      <c r="V348" s="94">
        <v>1</v>
      </c>
      <c r="W348" s="95">
        <v>0</v>
      </c>
      <c r="X348" s="99">
        <f>VLOOKUP($T348,dbsad1!$A$2:$AE$677,22,FALSE)</f>
        <v>7380.42</v>
      </c>
      <c r="Y348" s="99">
        <f>VLOOKUP($T348,dcsad1!$A$2:$AE$677,22,FALSE)</f>
        <v>7380.42</v>
      </c>
      <c r="Z348" s="100">
        <f t="shared" si="70"/>
        <v>0</v>
      </c>
      <c r="AA348" s="98" t="str">
        <f t="shared" si="71"/>
        <v>NO CHANGE IN SEL. FA/PUPIL</v>
      </c>
      <c r="AB348" s="88"/>
      <c r="AC348" s="93" t="s">
        <v>689</v>
      </c>
      <c r="AD348" s="94" t="s">
        <v>690</v>
      </c>
      <c r="AE348" s="94">
        <v>1</v>
      </c>
      <c r="AF348" s="95">
        <v>0</v>
      </c>
      <c r="AG348" s="165">
        <f>VLOOKUP($AC348,dbsad1!$A$2:$AE$677,24,FALSE)</f>
        <v>8390983</v>
      </c>
      <c r="AH348" s="165">
        <f>VLOOKUP($AC348,dcsad1!$A$2:$AE$677,24,FALSE)</f>
        <v>8390983</v>
      </c>
      <c r="AI348" s="166">
        <f t="shared" si="72"/>
        <v>0</v>
      </c>
      <c r="AJ348" s="98" t="str">
        <f t="shared" si="66"/>
        <v>NO CHANGE IN FAB</v>
      </c>
      <c r="AK348" s="88"/>
      <c r="AL348" s="93" t="s">
        <v>689</v>
      </c>
      <c r="AM348" s="94" t="s">
        <v>690</v>
      </c>
      <c r="AN348" s="94">
        <v>1</v>
      </c>
      <c r="AO348" s="95">
        <v>0</v>
      </c>
      <c r="AP348" s="175">
        <f>VLOOKUP($AL348,dbsaa1!$A$2:$AE$677,5,FALSE)</f>
        <v>8558802</v>
      </c>
      <c r="AQ348" s="176">
        <f>VLOOKUP($AL348,dbsad1!$A$2:$AE$677,23,FALSE)</f>
        <v>7181149</v>
      </c>
      <c r="AR348" s="101" t="str">
        <f t="shared" si="73"/>
        <v>HOLD HARMLESS</v>
      </c>
      <c r="AS348" s="175">
        <f>VLOOKUP($AL348,dcsaa1!$A$2:$AE$677,5,FALSE)</f>
        <v>8558802</v>
      </c>
      <c r="AT348" s="176">
        <f>VLOOKUP($AL348,dcsad1!$A$2:$AE$677,23,FALSE)</f>
        <v>7181149</v>
      </c>
      <c r="AU348" s="101" t="str">
        <f t="shared" si="74"/>
        <v>HOLD HARMLESS</v>
      </c>
      <c r="AV348" s="102" t="b">
        <f t="shared" si="75"/>
        <v>1</v>
      </c>
      <c r="AW348" s="176">
        <f t="shared" si="76"/>
        <v>0</v>
      </c>
      <c r="AX348" s="184">
        <f t="shared" si="77"/>
        <v>0</v>
      </c>
      <c r="AY348" s="29"/>
    </row>
    <row r="349" spans="1:51" ht="25" x14ac:dyDescent="0.25">
      <c r="A349" s="29"/>
      <c r="B349" s="93" t="s">
        <v>691</v>
      </c>
      <c r="C349" s="94" t="s">
        <v>692</v>
      </c>
      <c r="D349" s="94">
        <v>1</v>
      </c>
      <c r="E349" s="95">
        <v>0</v>
      </c>
      <c r="F349" s="165">
        <f>VLOOKUP($B349,dbsaa1!$A$2:$AA$675,5,FALSE)</f>
        <v>5360213</v>
      </c>
      <c r="G349" s="165">
        <f>VLOOKUP($B349,dcsaa1!$A$2:$AA$675,5,FALSE)</f>
        <v>5360213</v>
      </c>
      <c r="H349" s="166">
        <f t="shared" si="67"/>
        <v>0</v>
      </c>
      <c r="I349" s="98" t="str">
        <f t="shared" si="65"/>
        <v>NO CHANGE IN FA</v>
      </c>
      <c r="J349" s="88"/>
      <c r="K349" s="93" t="s">
        <v>691</v>
      </c>
      <c r="L349" s="94" t="s">
        <v>692</v>
      </c>
      <c r="M349" s="94">
        <v>1</v>
      </c>
      <c r="N349" s="95">
        <v>0</v>
      </c>
      <c r="O349" s="96">
        <f>VLOOKUP($K349,dbsad1!$A$2:$AE$677,13,FALSE)</f>
        <v>626</v>
      </c>
      <c r="P349" s="96">
        <f>VLOOKUP($K349,dcsad1!$A$2:$AE$677,13,FALSE)</f>
        <v>626</v>
      </c>
      <c r="Q349" s="97">
        <f t="shared" si="68"/>
        <v>0</v>
      </c>
      <c r="R349" s="98" t="str">
        <f t="shared" si="69"/>
        <v>NO CHANGE IN SEL. TAFPU</v>
      </c>
      <c r="S349" s="88"/>
      <c r="T349" s="93" t="s">
        <v>691</v>
      </c>
      <c r="U349" s="94" t="s">
        <v>692</v>
      </c>
      <c r="V349" s="94">
        <v>1</v>
      </c>
      <c r="W349" s="95">
        <v>0</v>
      </c>
      <c r="X349" s="99">
        <f>VLOOKUP($T349,dbsad1!$A$2:$AE$677,22,FALSE)</f>
        <v>6791.84</v>
      </c>
      <c r="Y349" s="99">
        <f>VLOOKUP($T349,dcsad1!$A$2:$AE$677,22,FALSE)</f>
        <v>6786.87</v>
      </c>
      <c r="Z349" s="100">
        <f t="shared" si="70"/>
        <v>-4.9700000000002547</v>
      </c>
      <c r="AA349" s="98" t="str">
        <f t="shared" si="71"/>
        <v>SEL. FA/PUPIL DECREASE</v>
      </c>
      <c r="AB349" s="88"/>
      <c r="AC349" s="93" t="s">
        <v>691</v>
      </c>
      <c r="AD349" s="94" t="s">
        <v>692</v>
      </c>
      <c r="AE349" s="94">
        <v>1</v>
      </c>
      <c r="AF349" s="95">
        <v>0</v>
      </c>
      <c r="AG349" s="165">
        <f>VLOOKUP($AC349,dbsad1!$A$2:$AE$677,24,FALSE)</f>
        <v>5255111</v>
      </c>
      <c r="AH349" s="165">
        <f>VLOOKUP($AC349,dcsad1!$A$2:$AE$677,24,FALSE)</f>
        <v>5255111</v>
      </c>
      <c r="AI349" s="166">
        <f t="shared" si="72"/>
        <v>0</v>
      </c>
      <c r="AJ349" s="98" t="str">
        <f t="shared" si="66"/>
        <v>NO CHANGE IN FAB</v>
      </c>
      <c r="AK349" s="88"/>
      <c r="AL349" s="93" t="s">
        <v>691</v>
      </c>
      <c r="AM349" s="94" t="s">
        <v>692</v>
      </c>
      <c r="AN349" s="94">
        <v>1</v>
      </c>
      <c r="AO349" s="95">
        <v>0</v>
      </c>
      <c r="AP349" s="175">
        <f>VLOOKUP($AL349,dbsaa1!$A$2:$AE$677,5,FALSE)</f>
        <v>5360213</v>
      </c>
      <c r="AQ349" s="176">
        <f>VLOOKUP($AL349,dbsad1!$A$2:$AE$677,23,FALSE)</f>
        <v>4251692</v>
      </c>
      <c r="AR349" s="101" t="str">
        <f t="shared" si="73"/>
        <v>HOLD HARMLESS</v>
      </c>
      <c r="AS349" s="175">
        <f>VLOOKUP($AL349,dcsaa1!$A$2:$AE$677,5,FALSE)</f>
        <v>5360213</v>
      </c>
      <c r="AT349" s="176">
        <f>VLOOKUP($AL349,dcsad1!$A$2:$AE$677,23,FALSE)</f>
        <v>4248581</v>
      </c>
      <c r="AU349" s="101" t="str">
        <f t="shared" si="74"/>
        <v>HOLD HARMLESS</v>
      </c>
      <c r="AV349" s="102" t="b">
        <f t="shared" si="75"/>
        <v>1</v>
      </c>
      <c r="AW349" s="176">
        <f t="shared" si="76"/>
        <v>0</v>
      </c>
      <c r="AX349" s="184">
        <f t="shared" si="77"/>
        <v>0</v>
      </c>
      <c r="AY349" s="29"/>
    </row>
    <row r="350" spans="1:51" ht="25" x14ac:dyDescent="0.25">
      <c r="A350" s="29"/>
      <c r="B350" s="93" t="s">
        <v>693</v>
      </c>
      <c r="C350" s="94" t="s">
        <v>694</v>
      </c>
      <c r="D350" s="94">
        <v>1</v>
      </c>
      <c r="E350" s="95">
        <v>0</v>
      </c>
      <c r="F350" s="165">
        <f>VLOOKUP($B350,dbsaa1!$A$2:$AA$675,5,FALSE)</f>
        <v>24768674</v>
      </c>
      <c r="G350" s="165">
        <f>VLOOKUP($B350,dcsaa1!$A$2:$AA$675,5,FALSE)</f>
        <v>24768674</v>
      </c>
      <c r="H350" s="166">
        <f t="shared" si="67"/>
        <v>0</v>
      </c>
      <c r="I350" s="98" t="str">
        <f t="shared" si="65"/>
        <v>NO CHANGE IN FA</v>
      </c>
      <c r="J350" s="88"/>
      <c r="K350" s="93" t="s">
        <v>693</v>
      </c>
      <c r="L350" s="94" t="s">
        <v>694</v>
      </c>
      <c r="M350" s="94">
        <v>1</v>
      </c>
      <c r="N350" s="95">
        <v>0</v>
      </c>
      <c r="O350" s="96">
        <f>VLOOKUP($K350,dbsad1!$A$2:$AE$677,13,FALSE)</f>
        <v>3651</v>
      </c>
      <c r="P350" s="96">
        <f>VLOOKUP($K350,dcsad1!$A$2:$AE$677,13,FALSE)</f>
        <v>3654</v>
      </c>
      <c r="Q350" s="97">
        <f t="shared" si="68"/>
        <v>3</v>
      </c>
      <c r="R350" s="98" t="str">
        <f t="shared" si="69"/>
        <v>SEL. TAFPU INCREASE</v>
      </c>
      <c r="S350" s="88"/>
      <c r="T350" s="93" t="s">
        <v>693</v>
      </c>
      <c r="U350" s="94" t="s">
        <v>694</v>
      </c>
      <c r="V350" s="94">
        <v>1</v>
      </c>
      <c r="W350" s="95">
        <v>0</v>
      </c>
      <c r="X350" s="99">
        <f>VLOOKUP($T350,dbsad1!$A$2:$AE$677,22,FALSE)</f>
        <v>6736.38</v>
      </c>
      <c r="Y350" s="99">
        <f>VLOOKUP($T350,dcsad1!$A$2:$AE$677,22,FALSE)</f>
        <v>6736.38</v>
      </c>
      <c r="Z350" s="100">
        <f t="shared" si="70"/>
        <v>0</v>
      </c>
      <c r="AA350" s="98" t="str">
        <f t="shared" si="71"/>
        <v>NO CHANGE IN SEL. FA/PUPIL</v>
      </c>
      <c r="AB350" s="88"/>
      <c r="AC350" s="93" t="s">
        <v>693</v>
      </c>
      <c r="AD350" s="94" t="s">
        <v>694</v>
      </c>
      <c r="AE350" s="94">
        <v>1</v>
      </c>
      <c r="AF350" s="95">
        <v>0</v>
      </c>
      <c r="AG350" s="165">
        <f>VLOOKUP($AC350,dbsad1!$A$2:$AE$677,24,FALSE)</f>
        <v>24283014</v>
      </c>
      <c r="AH350" s="165">
        <f>VLOOKUP($AC350,dcsad1!$A$2:$AE$677,24,FALSE)</f>
        <v>24283014</v>
      </c>
      <c r="AI350" s="166">
        <f t="shared" si="72"/>
        <v>0</v>
      </c>
      <c r="AJ350" s="98" t="str">
        <f t="shared" si="66"/>
        <v>NO CHANGE IN FAB</v>
      </c>
      <c r="AK350" s="88"/>
      <c r="AL350" s="93" t="s">
        <v>693</v>
      </c>
      <c r="AM350" s="94" t="s">
        <v>694</v>
      </c>
      <c r="AN350" s="94">
        <v>1</v>
      </c>
      <c r="AO350" s="95">
        <v>0</v>
      </c>
      <c r="AP350" s="175">
        <f>VLOOKUP($AL350,dbsaa1!$A$2:$AE$677,5,FALSE)</f>
        <v>24768674</v>
      </c>
      <c r="AQ350" s="176">
        <f>VLOOKUP($AL350,dbsad1!$A$2:$AE$677,23,FALSE)</f>
        <v>24594524</v>
      </c>
      <c r="AR350" s="101" t="str">
        <f t="shared" si="73"/>
        <v>HOLD HARMLESS</v>
      </c>
      <c r="AS350" s="175">
        <f>VLOOKUP($AL350,dcsaa1!$A$2:$AE$677,5,FALSE)</f>
        <v>24768674</v>
      </c>
      <c r="AT350" s="176">
        <f>VLOOKUP($AL350,dcsad1!$A$2:$AE$677,23,FALSE)</f>
        <v>24614733</v>
      </c>
      <c r="AU350" s="101" t="str">
        <f t="shared" si="74"/>
        <v>HOLD HARMLESS</v>
      </c>
      <c r="AV350" s="102" t="b">
        <f t="shared" si="75"/>
        <v>1</v>
      </c>
      <c r="AW350" s="176">
        <f t="shared" si="76"/>
        <v>0</v>
      </c>
      <c r="AX350" s="184">
        <f t="shared" si="77"/>
        <v>0</v>
      </c>
      <c r="AY350" s="29"/>
    </row>
    <row r="351" spans="1:51" x14ac:dyDescent="0.25">
      <c r="A351" s="29"/>
      <c r="B351" s="93" t="s">
        <v>695</v>
      </c>
      <c r="C351" s="94" t="s">
        <v>696</v>
      </c>
      <c r="D351" s="94">
        <v>1</v>
      </c>
      <c r="E351" s="95">
        <v>0</v>
      </c>
      <c r="F351" s="165">
        <f>VLOOKUP($B351,dbsaa1!$A$2:$AA$675,5,FALSE)</f>
        <v>37872492</v>
      </c>
      <c r="G351" s="165">
        <f>VLOOKUP($B351,dcsaa1!$A$2:$AA$675,5,FALSE)</f>
        <v>37867901</v>
      </c>
      <c r="H351" s="166">
        <f t="shared" si="67"/>
        <v>-4591</v>
      </c>
      <c r="I351" s="98" t="str">
        <f t="shared" si="65"/>
        <v>FA DECREASE</v>
      </c>
      <c r="J351" s="88"/>
      <c r="K351" s="93" t="s">
        <v>695</v>
      </c>
      <c r="L351" s="94" t="s">
        <v>696</v>
      </c>
      <c r="M351" s="94">
        <v>1</v>
      </c>
      <c r="N351" s="95">
        <v>0</v>
      </c>
      <c r="O351" s="96">
        <f>VLOOKUP($K351,dbsad1!$A$2:$AE$677,13,FALSE)</f>
        <v>5486</v>
      </c>
      <c r="P351" s="96">
        <f>VLOOKUP($K351,dcsad1!$A$2:$AE$677,13,FALSE)</f>
        <v>5481</v>
      </c>
      <c r="Q351" s="97">
        <f t="shared" si="68"/>
        <v>-5</v>
      </c>
      <c r="R351" s="98" t="str">
        <f t="shared" si="69"/>
        <v>SEL. TAFPU DECREASE</v>
      </c>
      <c r="S351" s="88"/>
      <c r="T351" s="93" t="s">
        <v>695</v>
      </c>
      <c r="U351" s="94" t="s">
        <v>696</v>
      </c>
      <c r="V351" s="94">
        <v>1</v>
      </c>
      <c r="W351" s="95">
        <v>0</v>
      </c>
      <c r="X351" s="99">
        <f>VLOOKUP($T351,dbsad1!$A$2:$AE$677,22,FALSE)</f>
        <v>6903.48</v>
      </c>
      <c r="Y351" s="99">
        <f>VLOOKUP($T351,dcsad1!$A$2:$AE$677,22,FALSE)</f>
        <v>6908.94</v>
      </c>
      <c r="Z351" s="100">
        <f t="shared" si="70"/>
        <v>5.4600000000000364</v>
      </c>
      <c r="AA351" s="98" t="str">
        <f t="shared" si="71"/>
        <v>SEL. FA/PUPIL INCREASE</v>
      </c>
      <c r="AB351" s="88"/>
      <c r="AC351" s="93" t="s">
        <v>695</v>
      </c>
      <c r="AD351" s="94" t="s">
        <v>696</v>
      </c>
      <c r="AE351" s="94">
        <v>1</v>
      </c>
      <c r="AF351" s="95">
        <v>0</v>
      </c>
      <c r="AG351" s="165">
        <f>VLOOKUP($AC351,dbsad1!$A$2:$AE$677,24,FALSE)</f>
        <v>33869342</v>
      </c>
      <c r="AH351" s="165">
        <f>VLOOKUP($AC351,dcsad1!$A$2:$AE$677,24,FALSE)</f>
        <v>33869342</v>
      </c>
      <c r="AI351" s="166">
        <f t="shared" si="72"/>
        <v>0</v>
      </c>
      <c r="AJ351" s="98" t="str">
        <f t="shared" si="66"/>
        <v>NO CHANGE IN FAB</v>
      </c>
      <c r="AK351" s="88"/>
      <c r="AL351" s="93" t="s">
        <v>695</v>
      </c>
      <c r="AM351" s="94" t="s">
        <v>696</v>
      </c>
      <c r="AN351" s="94">
        <v>1</v>
      </c>
      <c r="AO351" s="95">
        <v>0</v>
      </c>
      <c r="AP351" s="175">
        <f>VLOOKUP($AL351,dbsaa1!$A$2:$AE$677,5,FALSE)</f>
        <v>37872492</v>
      </c>
      <c r="AQ351" s="176">
        <f>VLOOKUP($AL351,dbsad1!$A$2:$AE$677,23,FALSE)</f>
        <v>37872492</v>
      </c>
      <c r="AR351" s="101" t="str">
        <f t="shared" si="73"/>
        <v>ON FORMULA</v>
      </c>
      <c r="AS351" s="175">
        <f>VLOOKUP($AL351,dcsaa1!$A$2:$AE$677,5,FALSE)</f>
        <v>37867901</v>
      </c>
      <c r="AT351" s="176">
        <f>VLOOKUP($AL351,dcsad1!$A$2:$AE$677,23,FALSE)</f>
        <v>37867901</v>
      </c>
      <c r="AU351" s="101" t="str">
        <f t="shared" si="74"/>
        <v>ON FORMULA</v>
      </c>
      <c r="AV351" s="102" t="b">
        <f t="shared" si="75"/>
        <v>1</v>
      </c>
      <c r="AW351" s="176">
        <f t="shared" si="76"/>
        <v>-4591</v>
      </c>
      <c r="AX351" s="184">
        <f t="shared" si="77"/>
        <v>0</v>
      </c>
      <c r="AY351" s="29"/>
    </row>
    <row r="352" spans="1:51" x14ac:dyDescent="0.25">
      <c r="A352" s="29"/>
      <c r="B352" s="93" t="s">
        <v>697</v>
      </c>
      <c r="C352" s="94" t="s">
        <v>698</v>
      </c>
      <c r="D352" s="94">
        <v>1</v>
      </c>
      <c r="E352" s="95">
        <v>0</v>
      </c>
      <c r="F352" s="165">
        <f>VLOOKUP($B352,dbsaa1!$A$2:$AA$675,5,FALSE)</f>
        <v>67999081</v>
      </c>
      <c r="G352" s="165">
        <f>VLOOKUP($B352,dcsaa1!$A$2:$AA$675,5,FALSE)</f>
        <v>67999081</v>
      </c>
      <c r="H352" s="166">
        <f t="shared" si="67"/>
        <v>0</v>
      </c>
      <c r="I352" s="98" t="str">
        <f t="shared" si="65"/>
        <v>NO CHANGE IN FA</v>
      </c>
      <c r="J352" s="88"/>
      <c r="K352" s="93" t="s">
        <v>697</v>
      </c>
      <c r="L352" s="94" t="s">
        <v>698</v>
      </c>
      <c r="M352" s="94">
        <v>1</v>
      </c>
      <c r="N352" s="95">
        <v>0</v>
      </c>
      <c r="O352" s="96">
        <f>VLOOKUP($K352,dbsad1!$A$2:$AE$677,13,FALSE)</f>
        <v>8919</v>
      </c>
      <c r="P352" s="96">
        <f>VLOOKUP($K352,dcsad1!$A$2:$AE$677,13,FALSE)</f>
        <v>8919</v>
      </c>
      <c r="Q352" s="97">
        <f t="shared" si="68"/>
        <v>0</v>
      </c>
      <c r="R352" s="98" t="str">
        <f t="shared" si="69"/>
        <v>NO CHANGE IN SEL. TAFPU</v>
      </c>
      <c r="S352" s="88"/>
      <c r="T352" s="93" t="s">
        <v>697</v>
      </c>
      <c r="U352" s="94" t="s">
        <v>698</v>
      </c>
      <c r="V352" s="94">
        <v>1</v>
      </c>
      <c r="W352" s="95">
        <v>0</v>
      </c>
      <c r="X352" s="99">
        <f>VLOOKUP($T352,dbsad1!$A$2:$AE$677,22,FALSE)</f>
        <v>7624.07</v>
      </c>
      <c r="Y352" s="99">
        <f>VLOOKUP($T352,dcsad1!$A$2:$AE$677,22,FALSE)</f>
        <v>7624.07</v>
      </c>
      <c r="Z352" s="100">
        <f t="shared" si="70"/>
        <v>0</v>
      </c>
      <c r="AA352" s="98" t="str">
        <f t="shared" si="71"/>
        <v>NO CHANGE IN SEL. FA/PUPIL</v>
      </c>
      <c r="AB352" s="88"/>
      <c r="AC352" s="93" t="s">
        <v>697</v>
      </c>
      <c r="AD352" s="94" t="s">
        <v>698</v>
      </c>
      <c r="AE352" s="94">
        <v>1</v>
      </c>
      <c r="AF352" s="95">
        <v>0</v>
      </c>
      <c r="AG352" s="165">
        <f>VLOOKUP($AC352,dbsad1!$A$2:$AE$677,24,FALSE)</f>
        <v>65952907</v>
      </c>
      <c r="AH352" s="165">
        <f>VLOOKUP($AC352,dcsad1!$A$2:$AE$677,24,FALSE)</f>
        <v>65952907</v>
      </c>
      <c r="AI352" s="166">
        <f t="shared" si="72"/>
        <v>0</v>
      </c>
      <c r="AJ352" s="98" t="str">
        <f t="shared" si="66"/>
        <v>NO CHANGE IN FAB</v>
      </c>
      <c r="AK352" s="88"/>
      <c r="AL352" s="93" t="s">
        <v>697</v>
      </c>
      <c r="AM352" s="94" t="s">
        <v>698</v>
      </c>
      <c r="AN352" s="94">
        <v>1</v>
      </c>
      <c r="AO352" s="95">
        <v>0</v>
      </c>
      <c r="AP352" s="175">
        <f>VLOOKUP($AL352,dbsaa1!$A$2:$AE$677,5,FALSE)</f>
        <v>67999081</v>
      </c>
      <c r="AQ352" s="176">
        <f>VLOOKUP($AL352,dbsad1!$A$2:$AE$677,23,FALSE)</f>
        <v>67999081</v>
      </c>
      <c r="AR352" s="101" t="str">
        <f t="shared" si="73"/>
        <v>ON FORMULA</v>
      </c>
      <c r="AS352" s="175">
        <f>VLOOKUP($AL352,dcsaa1!$A$2:$AE$677,5,FALSE)</f>
        <v>67999081</v>
      </c>
      <c r="AT352" s="176">
        <f>VLOOKUP($AL352,dcsad1!$A$2:$AE$677,23,FALSE)</f>
        <v>67999081</v>
      </c>
      <c r="AU352" s="101" t="str">
        <f t="shared" si="74"/>
        <v>ON FORMULA</v>
      </c>
      <c r="AV352" s="102" t="b">
        <f t="shared" si="75"/>
        <v>1</v>
      </c>
      <c r="AW352" s="176">
        <f t="shared" si="76"/>
        <v>0</v>
      </c>
      <c r="AX352" s="184">
        <f t="shared" si="77"/>
        <v>0</v>
      </c>
      <c r="AY352" s="29"/>
    </row>
    <row r="353" spans="1:51" x14ac:dyDescent="0.25">
      <c r="A353" s="29"/>
      <c r="B353" s="93" t="s">
        <v>699</v>
      </c>
      <c r="C353" s="94" t="s">
        <v>700</v>
      </c>
      <c r="D353" s="94">
        <v>1</v>
      </c>
      <c r="E353" s="95">
        <v>0</v>
      </c>
      <c r="F353" s="165">
        <f>VLOOKUP($B353,dbsaa1!$A$2:$AA$675,5,FALSE)</f>
        <v>31913683</v>
      </c>
      <c r="G353" s="165">
        <f>VLOOKUP($B353,dcsaa1!$A$2:$AA$675,5,FALSE)</f>
        <v>31857904</v>
      </c>
      <c r="H353" s="166">
        <f t="shared" si="67"/>
        <v>-55779</v>
      </c>
      <c r="I353" s="98" t="str">
        <f t="shared" si="65"/>
        <v>FA DECREASE</v>
      </c>
      <c r="J353" s="88"/>
      <c r="K353" s="93" t="s">
        <v>699</v>
      </c>
      <c r="L353" s="94" t="s">
        <v>700</v>
      </c>
      <c r="M353" s="94">
        <v>1</v>
      </c>
      <c r="N353" s="95">
        <v>0</v>
      </c>
      <c r="O353" s="96">
        <f>VLOOKUP($K353,dbsad1!$A$2:$AE$677,13,FALSE)</f>
        <v>4005</v>
      </c>
      <c r="P353" s="96">
        <f>VLOOKUP($K353,dcsad1!$A$2:$AE$677,13,FALSE)</f>
        <v>3998</v>
      </c>
      <c r="Q353" s="97">
        <f t="shared" si="68"/>
        <v>-7</v>
      </c>
      <c r="R353" s="98" t="str">
        <f t="shared" si="69"/>
        <v>SEL. TAFPU DECREASE</v>
      </c>
      <c r="S353" s="88"/>
      <c r="T353" s="93" t="s">
        <v>699</v>
      </c>
      <c r="U353" s="94" t="s">
        <v>700</v>
      </c>
      <c r="V353" s="94">
        <v>1</v>
      </c>
      <c r="W353" s="95">
        <v>0</v>
      </c>
      <c r="X353" s="99">
        <f>VLOOKUP($T353,dbsad1!$A$2:$AE$677,22,FALSE)</f>
        <v>7968.46</v>
      </c>
      <c r="Y353" s="99">
        <f>VLOOKUP($T353,dcsad1!$A$2:$AE$677,22,FALSE)</f>
        <v>7968.46</v>
      </c>
      <c r="Z353" s="100">
        <f t="shared" si="70"/>
        <v>0</v>
      </c>
      <c r="AA353" s="98" t="str">
        <f t="shared" si="71"/>
        <v>NO CHANGE IN SEL. FA/PUPIL</v>
      </c>
      <c r="AB353" s="88"/>
      <c r="AC353" s="93" t="s">
        <v>699</v>
      </c>
      <c r="AD353" s="94" t="s">
        <v>700</v>
      </c>
      <c r="AE353" s="94">
        <v>1</v>
      </c>
      <c r="AF353" s="95">
        <v>0</v>
      </c>
      <c r="AG353" s="165">
        <f>VLOOKUP($AC353,dbsad1!$A$2:$AE$677,24,FALSE)</f>
        <v>29445190</v>
      </c>
      <c r="AH353" s="165">
        <f>VLOOKUP($AC353,dcsad1!$A$2:$AE$677,24,FALSE)</f>
        <v>29445190</v>
      </c>
      <c r="AI353" s="166">
        <f t="shared" si="72"/>
        <v>0</v>
      </c>
      <c r="AJ353" s="98" t="str">
        <f t="shared" si="66"/>
        <v>NO CHANGE IN FAB</v>
      </c>
      <c r="AK353" s="88"/>
      <c r="AL353" s="93" t="s">
        <v>699</v>
      </c>
      <c r="AM353" s="94" t="s">
        <v>700</v>
      </c>
      <c r="AN353" s="94">
        <v>1</v>
      </c>
      <c r="AO353" s="95">
        <v>0</v>
      </c>
      <c r="AP353" s="175">
        <f>VLOOKUP($AL353,dbsaa1!$A$2:$AE$677,5,FALSE)</f>
        <v>31913683</v>
      </c>
      <c r="AQ353" s="176">
        <f>VLOOKUP($AL353,dbsad1!$A$2:$AE$677,23,FALSE)</f>
        <v>31913683</v>
      </c>
      <c r="AR353" s="101" t="str">
        <f t="shared" si="73"/>
        <v>ON FORMULA</v>
      </c>
      <c r="AS353" s="175">
        <f>VLOOKUP($AL353,dcsaa1!$A$2:$AE$677,5,FALSE)</f>
        <v>31857904</v>
      </c>
      <c r="AT353" s="176">
        <f>VLOOKUP($AL353,dcsad1!$A$2:$AE$677,23,FALSE)</f>
        <v>31857904</v>
      </c>
      <c r="AU353" s="101" t="str">
        <f t="shared" si="74"/>
        <v>ON FORMULA</v>
      </c>
      <c r="AV353" s="102" t="b">
        <f t="shared" si="75"/>
        <v>1</v>
      </c>
      <c r="AW353" s="176">
        <f t="shared" si="76"/>
        <v>-55779</v>
      </c>
      <c r="AX353" s="184">
        <f t="shared" si="77"/>
        <v>0</v>
      </c>
      <c r="AY353" s="29"/>
    </row>
    <row r="354" spans="1:51" x14ac:dyDescent="0.25">
      <c r="A354" s="29"/>
      <c r="B354" s="93" t="s">
        <v>701</v>
      </c>
      <c r="C354" s="94" t="s">
        <v>702</v>
      </c>
      <c r="D354" s="94">
        <v>1</v>
      </c>
      <c r="E354" s="95">
        <v>0</v>
      </c>
      <c r="F354" s="165">
        <f>VLOOKUP($B354,dbsaa1!$A$2:$AA$675,5,FALSE)</f>
        <v>13166937</v>
      </c>
      <c r="G354" s="165">
        <f>VLOOKUP($B354,dcsaa1!$A$2:$AA$675,5,FALSE)</f>
        <v>13138843</v>
      </c>
      <c r="H354" s="166">
        <f t="shared" si="67"/>
        <v>-28094</v>
      </c>
      <c r="I354" s="98" t="str">
        <f t="shared" si="65"/>
        <v>FA DECREASE</v>
      </c>
      <c r="J354" s="88"/>
      <c r="K354" s="93" t="s">
        <v>701</v>
      </c>
      <c r="L354" s="94" t="s">
        <v>702</v>
      </c>
      <c r="M354" s="94">
        <v>1</v>
      </c>
      <c r="N354" s="95">
        <v>0</v>
      </c>
      <c r="O354" s="96">
        <f>VLOOKUP($K354,dbsad1!$A$2:$AE$677,13,FALSE)</f>
        <v>2812</v>
      </c>
      <c r="P354" s="96">
        <f>VLOOKUP($K354,dcsad1!$A$2:$AE$677,13,FALSE)</f>
        <v>2806</v>
      </c>
      <c r="Q354" s="97">
        <f t="shared" si="68"/>
        <v>-6</v>
      </c>
      <c r="R354" s="98" t="str">
        <f t="shared" si="69"/>
        <v>SEL. TAFPU DECREASE</v>
      </c>
      <c r="S354" s="88"/>
      <c r="T354" s="93" t="s">
        <v>701</v>
      </c>
      <c r="U354" s="94" t="s">
        <v>702</v>
      </c>
      <c r="V354" s="94">
        <v>1</v>
      </c>
      <c r="W354" s="95">
        <v>0</v>
      </c>
      <c r="X354" s="99">
        <f>VLOOKUP($T354,dbsad1!$A$2:$AE$677,22,FALSE)</f>
        <v>4682.41</v>
      </c>
      <c r="Y354" s="99">
        <f>VLOOKUP($T354,dcsad1!$A$2:$AE$677,22,FALSE)</f>
        <v>4682.41</v>
      </c>
      <c r="Z354" s="100">
        <f t="shared" si="70"/>
        <v>0</v>
      </c>
      <c r="AA354" s="98" t="str">
        <f t="shared" si="71"/>
        <v>NO CHANGE IN SEL. FA/PUPIL</v>
      </c>
      <c r="AB354" s="88"/>
      <c r="AC354" s="93" t="s">
        <v>701</v>
      </c>
      <c r="AD354" s="94" t="s">
        <v>702</v>
      </c>
      <c r="AE354" s="94">
        <v>1</v>
      </c>
      <c r="AF354" s="95">
        <v>0</v>
      </c>
      <c r="AG354" s="165">
        <f>VLOOKUP($AC354,dbsad1!$A$2:$AE$677,24,FALSE)</f>
        <v>12204003</v>
      </c>
      <c r="AH354" s="165">
        <f>VLOOKUP($AC354,dcsad1!$A$2:$AE$677,24,FALSE)</f>
        <v>12204003</v>
      </c>
      <c r="AI354" s="166">
        <f t="shared" si="72"/>
        <v>0</v>
      </c>
      <c r="AJ354" s="98" t="str">
        <f t="shared" si="66"/>
        <v>NO CHANGE IN FAB</v>
      </c>
      <c r="AK354" s="88"/>
      <c r="AL354" s="93" t="s">
        <v>701</v>
      </c>
      <c r="AM354" s="94" t="s">
        <v>702</v>
      </c>
      <c r="AN354" s="94">
        <v>1</v>
      </c>
      <c r="AO354" s="95">
        <v>0</v>
      </c>
      <c r="AP354" s="175">
        <f>VLOOKUP($AL354,dbsaa1!$A$2:$AE$677,5,FALSE)</f>
        <v>13166937</v>
      </c>
      <c r="AQ354" s="176">
        <f>VLOOKUP($AL354,dbsad1!$A$2:$AE$677,23,FALSE)</f>
        <v>13166937</v>
      </c>
      <c r="AR354" s="101" t="str">
        <f t="shared" si="73"/>
        <v>ON FORMULA</v>
      </c>
      <c r="AS354" s="175">
        <f>VLOOKUP($AL354,dcsaa1!$A$2:$AE$677,5,FALSE)</f>
        <v>13138843</v>
      </c>
      <c r="AT354" s="176">
        <f>VLOOKUP($AL354,dcsad1!$A$2:$AE$677,23,FALSE)</f>
        <v>13138843</v>
      </c>
      <c r="AU354" s="101" t="str">
        <f t="shared" si="74"/>
        <v>ON FORMULA</v>
      </c>
      <c r="AV354" s="102" t="b">
        <f t="shared" si="75"/>
        <v>1</v>
      </c>
      <c r="AW354" s="176">
        <f t="shared" si="76"/>
        <v>-28094</v>
      </c>
      <c r="AX354" s="184">
        <f t="shared" si="77"/>
        <v>0</v>
      </c>
      <c r="AY354" s="29"/>
    </row>
    <row r="355" spans="1:51" ht="25" x14ac:dyDescent="0.25">
      <c r="A355" s="29"/>
      <c r="B355" s="93" t="s">
        <v>703</v>
      </c>
      <c r="C355" s="94" t="s">
        <v>704</v>
      </c>
      <c r="D355" s="94">
        <v>1</v>
      </c>
      <c r="E355" s="95">
        <v>0</v>
      </c>
      <c r="F355" s="165">
        <f>VLOOKUP($B355,dbsaa1!$A$2:$AA$675,5,FALSE)</f>
        <v>11944947</v>
      </c>
      <c r="G355" s="165">
        <f>VLOOKUP($B355,dcsaa1!$A$2:$AA$675,5,FALSE)</f>
        <v>11944947</v>
      </c>
      <c r="H355" s="166">
        <f t="shared" si="67"/>
        <v>0</v>
      </c>
      <c r="I355" s="98" t="str">
        <f t="shared" si="65"/>
        <v>NO CHANGE IN FA</v>
      </c>
      <c r="J355" s="88"/>
      <c r="K355" s="93" t="s">
        <v>703</v>
      </c>
      <c r="L355" s="94" t="s">
        <v>704</v>
      </c>
      <c r="M355" s="94">
        <v>1</v>
      </c>
      <c r="N355" s="95">
        <v>0</v>
      </c>
      <c r="O355" s="96">
        <f>VLOOKUP($K355,dbsad1!$A$2:$AE$677,13,FALSE)</f>
        <v>1269</v>
      </c>
      <c r="P355" s="96">
        <f>VLOOKUP($K355,dcsad1!$A$2:$AE$677,13,FALSE)</f>
        <v>1269</v>
      </c>
      <c r="Q355" s="97">
        <f t="shared" si="68"/>
        <v>0</v>
      </c>
      <c r="R355" s="98" t="str">
        <f t="shared" si="69"/>
        <v>NO CHANGE IN SEL. TAFPU</v>
      </c>
      <c r="S355" s="88"/>
      <c r="T355" s="93" t="s">
        <v>703</v>
      </c>
      <c r="U355" s="94" t="s">
        <v>704</v>
      </c>
      <c r="V355" s="94">
        <v>1</v>
      </c>
      <c r="W355" s="95">
        <v>0</v>
      </c>
      <c r="X355" s="99">
        <f>VLOOKUP($T355,dbsad1!$A$2:$AE$677,22,FALSE)</f>
        <v>9130.68</v>
      </c>
      <c r="Y355" s="99">
        <f>VLOOKUP($T355,dcsad1!$A$2:$AE$677,22,FALSE)</f>
        <v>9130.68</v>
      </c>
      <c r="Z355" s="100">
        <f t="shared" si="70"/>
        <v>0</v>
      </c>
      <c r="AA355" s="98" t="str">
        <f t="shared" si="71"/>
        <v>NO CHANGE IN SEL. FA/PUPIL</v>
      </c>
      <c r="AB355" s="88"/>
      <c r="AC355" s="93" t="s">
        <v>703</v>
      </c>
      <c r="AD355" s="94" t="s">
        <v>704</v>
      </c>
      <c r="AE355" s="94">
        <v>1</v>
      </c>
      <c r="AF355" s="95">
        <v>0</v>
      </c>
      <c r="AG355" s="165">
        <f>VLOOKUP($AC355,dbsad1!$A$2:$AE$677,24,FALSE)</f>
        <v>11710733</v>
      </c>
      <c r="AH355" s="165">
        <f>VLOOKUP($AC355,dcsad1!$A$2:$AE$677,24,FALSE)</f>
        <v>11710733</v>
      </c>
      <c r="AI355" s="166">
        <f t="shared" si="72"/>
        <v>0</v>
      </c>
      <c r="AJ355" s="98" t="str">
        <f t="shared" si="66"/>
        <v>NO CHANGE IN FAB</v>
      </c>
      <c r="AK355" s="88"/>
      <c r="AL355" s="93" t="s">
        <v>703</v>
      </c>
      <c r="AM355" s="94" t="s">
        <v>704</v>
      </c>
      <c r="AN355" s="94">
        <v>1</v>
      </c>
      <c r="AO355" s="95">
        <v>0</v>
      </c>
      <c r="AP355" s="175">
        <f>VLOOKUP($AL355,dbsaa1!$A$2:$AE$677,5,FALSE)</f>
        <v>11944947</v>
      </c>
      <c r="AQ355" s="176">
        <f>VLOOKUP($AL355,dbsad1!$A$2:$AE$677,23,FALSE)</f>
        <v>11586833</v>
      </c>
      <c r="AR355" s="101" t="str">
        <f t="shared" si="73"/>
        <v>HOLD HARMLESS</v>
      </c>
      <c r="AS355" s="175">
        <f>VLOOKUP($AL355,dcsaa1!$A$2:$AE$677,5,FALSE)</f>
        <v>11944947</v>
      </c>
      <c r="AT355" s="176">
        <f>VLOOKUP($AL355,dcsad1!$A$2:$AE$677,23,FALSE)</f>
        <v>11586833</v>
      </c>
      <c r="AU355" s="101" t="str">
        <f t="shared" si="74"/>
        <v>HOLD HARMLESS</v>
      </c>
      <c r="AV355" s="102" t="b">
        <f t="shared" si="75"/>
        <v>1</v>
      </c>
      <c r="AW355" s="176">
        <f t="shared" si="76"/>
        <v>0</v>
      </c>
      <c r="AX355" s="184">
        <f t="shared" si="77"/>
        <v>0</v>
      </c>
      <c r="AY355" s="29"/>
    </row>
    <row r="356" spans="1:51" ht="25" x14ac:dyDescent="0.25">
      <c r="A356" s="29"/>
      <c r="B356" s="93" t="s">
        <v>705</v>
      </c>
      <c r="C356" s="94" t="s">
        <v>706</v>
      </c>
      <c r="D356" s="94">
        <v>1</v>
      </c>
      <c r="E356" s="95">
        <v>0</v>
      </c>
      <c r="F356" s="165">
        <f>VLOOKUP($B356,dbsaa1!$A$2:$AA$675,5,FALSE)</f>
        <v>6164663</v>
      </c>
      <c r="G356" s="165">
        <f>VLOOKUP($B356,dcsaa1!$A$2:$AA$675,5,FALSE)</f>
        <v>6164663</v>
      </c>
      <c r="H356" s="166">
        <f t="shared" si="67"/>
        <v>0</v>
      </c>
      <c r="I356" s="98" t="str">
        <f t="shared" si="65"/>
        <v>NO CHANGE IN FA</v>
      </c>
      <c r="J356" s="88"/>
      <c r="K356" s="93" t="s">
        <v>705</v>
      </c>
      <c r="L356" s="94" t="s">
        <v>706</v>
      </c>
      <c r="M356" s="94">
        <v>1</v>
      </c>
      <c r="N356" s="95">
        <v>0</v>
      </c>
      <c r="O356" s="96">
        <f>VLOOKUP($K356,dbsad1!$A$2:$AE$677,13,FALSE)</f>
        <v>699</v>
      </c>
      <c r="P356" s="96">
        <f>VLOOKUP($K356,dcsad1!$A$2:$AE$677,13,FALSE)</f>
        <v>698</v>
      </c>
      <c r="Q356" s="97">
        <f t="shared" si="68"/>
        <v>-1</v>
      </c>
      <c r="R356" s="98" t="str">
        <f t="shared" si="69"/>
        <v>SEL. TAFPU DECREASE</v>
      </c>
      <c r="S356" s="88"/>
      <c r="T356" s="93" t="s">
        <v>705</v>
      </c>
      <c r="U356" s="94" t="s">
        <v>706</v>
      </c>
      <c r="V356" s="94">
        <v>1</v>
      </c>
      <c r="W356" s="95">
        <v>0</v>
      </c>
      <c r="X356" s="99">
        <f>VLOOKUP($T356,dbsad1!$A$2:$AE$677,22,FALSE)</f>
        <v>8085.9</v>
      </c>
      <c r="Y356" s="99">
        <f>VLOOKUP($T356,dcsad1!$A$2:$AE$677,22,FALSE)</f>
        <v>8080.9</v>
      </c>
      <c r="Z356" s="100">
        <f t="shared" si="70"/>
        <v>-5</v>
      </c>
      <c r="AA356" s="98" t="str">
        <f t="shared" si="71"/>
        <v>SEL. FA/PUPIL DECREASE</v>
      </c>
      <c r="AB356" s="88"/>
      <c r="AC356" s="93" t="s">
        <v>705</v>
      </c>
      <c r="AD356" s="94" t="s">
        <v>706</v>
      </c>
      <c r="AE356" s="94">
        <v>1</v>
      </c>
      <c r="AF356" s="95">
        <v>0</v>
      </c>
      <c r="AG356" s="165">
        <f>VLOOKUP($AC356,dbsad1!$A$2:$AE$677,24,FALSE)</f>
        <v>6043788</v>
      </c>
      <c r="AH356" s="165">
        <f>VLOOKUP($AC356,dcsad1!$A$2:$AE$677,24,FALSE)</f>
        <v>6043788</v>
      </c>
      <c r="AI356" s="166">
        <f t="shared" si="72"/>
        <v>0</v>
      </c>
      <c r="AJ356" s="98" t="str">
        <f t="shared" si="66"/>
        <v>NO CHANGE IN FAB</v>
      </c>
      <c r="AK356" s="88"/>
      <c r="AL356" s="93" t="s">
        <v>705</v>
      </c>
      <c r="AM356" s="94" t="s">
        <v>706</v>
      </c>
      <c r="AN356" s="94">
        <v>1</v>
      </c>
      <c r="AO356" s="95">
        <v>0</v>
      </c>
      <c r="AP356" s="175">
        <f>VLOOKUP($AL356,dbsaa1!$A$2:$AE$677,5,FALSE)</f>
        <v>6164663</v>
      </c>
      <c r="AQ356" s="176">
        <f>VLOOKUP($AL356,dbsad1!$A$2:$AE$677,23,FALSE)</f>
        <v>5652045</v>
      </c>
      <c r="AR356" s="101" t="str">
        <f t="shared" si="73"/>
        <v>HOLD HARMLESS</v>
      </c>
      <c r="AS356" s="175">
        <f>VLOOKUP($AL356,dcsaa1!$A$2:$AE$677,5,FALSE)</f>
        <v>6164663</v>
      </c>
      <c r="AT356" s="176">
        <f>VLOOKUP($AL356,dcsad1!$A$2:$AE$677,23,FALSE)</f>
        <v>5640469</v>
      </c>
      <c r="AU356" s="101" t="str">
        <f t="shared" si="74"/>
        <v>HOLD HARMLESS</v>
      </c>
      <c r="AV356" s="102" t="b">
        <f t="shared" si="75"/>
        <v>1</v>
      </c>
      <c r="AW356" s="176">
        <f t="shared" si="76"/>
        <v>0</v>
      </c>
      <c r="AX356" s="184">
        <f t="shared" si="77"/>
        <v>0</v>
      </c>
      <c r="AY356" s="29"/>
    </row>
    <row r="357" spans="1:51" x14ac:dyDescent="0.25">
      <c r="A357" s="29"/>
      <c r="B357" s="93" t="s">
        <v>707</v>
      </c>
      <c r="C357" s="94" t="s">
        <v>708</v>
      </c>
      <c r="D357" s="94">
        <v>1</v>
      </c>
      <c r="E357" s="95">
        <v>0</v>
      </c>
      <c r="F357" s="165">
        <f>VLOOKUP($B357,dbsaa1!$A$2:$AA$675,5,FALSE)</f>
        <v>13635455</v>
      </c>
      <c r="G357" s="165">
        <f>VLOOKUP($B357,dcsaa1!$A$2:$AA$675,5,FALSE)</f>
        <v>13601298</v>
      </c>
      <c r="H357" s="166">
        <f t="shared" si="67"/>
        <v>-34157</v>
      </c>
      <c r="I357" s="98" t="str">
        <f t="shared" si="65"/>
        <v>FA DECREASE</v>
      </c>
      <c r="J357" s="88"/>
      <c r="K357" s="93" t="s">
        <v>707</v>
      </c>
      <c r="L357" s="94" t="s">
        <v>708</v>
      </c>
      <c r="M357" s="94">
        <v>1</v>
      </c>
      <c r="N357" s="95">
        <v>0</v>
      </c>
      <c r="O357" s="96">
        <f>VLOOKUP($K357,dbsad1!$A$2:$AE$677,13,FALSE)</f>
        <v>1996</v>
      </c>
      <c r="P357" s="96">
        <f>VLOOKUP($K357,dcsad1!$A$2:$AE$677,13,FALSE)</f>
        <v>1991</v>
      </c>
      <c r="Q357" s="97">
        <f t="shared" si="68"/>
        <v>-5</v>
      </c>
      <c r="R357" s="98" t="str">
        <f t="shared" si="69"/>
        <v>SEL. TAFPU DECREASE</v>
      </c>
      <c r="S357" s="88"/>
      <c r="T357" s="93" t="s">
        <v>707</v>
      </c>
      <c r="U357" s="94" t="s">
        <v>708</v>
      </c>
      <c r="V357" s="94">
        <v>1</v>
      </c>
      <c r="W357" s="95">
        <v>0</v>
      </c>
      <c r="X357" s="99">
        <f>VLOOKUP($T357,dbsad1!$A$2:$AE$677,22,FALSE)</f>
        <v>6831.39</v>
      </c>
      <c r="Y357" s="99">
        <f>VLOOKUP($T357,dcsad1!$A$2:$AE$677,22,FALSE)</f>
        <v>6831.39</v>
      </c>
      <c r="Z357" s="100">
        <f t="shared" si="70"/>
        <v>0</v>
      </c>
      <c r="AA357" s="98" t="str">
        <f t="shared" si="71"/>
        <v>NO CHANGE IN SEL. FA/PUPIL</v>
      </c>
      <c r="AB357" s="88"/>
      <c r="AC357" s="93" t="s">
        <v>707</v>
      </c>
      <c r="AD357" s="94" t="s">
        <v>708</v>
      </c>
      <c r="AE357" s="94">
        <v>1</v>
      </c>
      <c r="AF357" s="95">
        <v>0</v>
      </c>
      <c r="AG357" s="165">
        <f>VLOOKUP($AC357,dbsad1!$A$2:$AE$677,24,FALSE)</f>
        <v>12546132</v>
      </c>
      <c r="AH357" s="165">
        <f>VLOOKUP($AC357,dcsad1!$A$2:$AE$677,24,FALSE)</f>
        <v>12546132</v>
      </c>
      <c r="AI357" s="166">
        <f t="shared" si="72"/>
        <v>0</v>
      </c>
      <c r="AJ357" s="98" t="str">
        <f t="shared" si="66"/>
        <v>NO CHANGE IN FAB</v>
      </c>
      <c r="AK357" s="88"/>
      <c r="AL357" s="93" t="s">
        <v>707</v>
      </c>
      <c r="AM357" s="94" t="s">
        <v>708</v>
      </c>
      <c r="AN357" s="94">
        <v>1</v>
      </c>
      <c r="AO357" s="95">
        <v>0</v>
      </c>
      <c r="AP357" s="175">
        <f>VLOOKUP($AL357,dbsaa1!$A$2:$AE$677,5,FALSE)</f>
        <v>13635455</v>
      </c>
      <c r="AQ357" s="176">
        <f>VLOOKUP($AL357,dbsad1!$A$2:$AE$677,23,FALSE)</f>
        <v>13635455</v>
      </c>
      <c r="AR357" s="101" t="str">
        <f t="shared" si="73"/>
        <v>ON FORMULA</v>
      </c>
      <c r="AS357" s="175">
        <f>VLOOKUP($AL357,dcsaa1!$A$2:$AE$677,5,FALSE)</f>
        <v>13601298</v>
      </c>
      <c r="AT357" s="176">
        <f>VLOOKUP($AL357,dcsad1!$A$2:$AE$677,23,FALSE)</f>
        <v>13601298</v>
      </c>
      <c r="AU357" s="101" t="str">
        <f t="shared" si="74"/>
        <v>ON FORMULA</v>
      </c>
      <c r="AV357" s="102" t="b">
        <f t="shared" si="75"/>
        <v>1</v>
      </c>
      <c r="AW357" s="176">
        <f t="shared" si="76"/>
        <v>-34157</v>
      </c>
      <c r="AX357" s="184">
        <f t="shared" si="77"/>
        <v>0</v>
      </c>
      <c r="AY357" s="29"/>
    </row>
    <row r="358" spans="1:51" x14ac:dyDescent="0.25">
      <c r="A358" s="29"/>
      <c r="B358" s="93" t="s">
        <v>709</v>
      </c>
      <c r="C358" s="94" t="s">
        <v>710</v>
      </c>
      <c r="D358" s="94">
        <v>1</v>
      </c>
      <c r="E358" s="95">
        <v>0</v>
      </c>
      <c r="F358" s="165">
        <f>VLOOKUP($B358,dbsaa1!$A$2:$AA$675,5,FALSE)</f>
        <v>17514054</v>
      </c>
      <c r="G358" s="165">
        <f>VLOOKUP($B358,dcsaa1!$A$2:$AA$675,5,FALSE)</f>
        <v>17751261</v>
      </c>
      <c r="H358" s="166">
        <f t="shared" si="67"/>
        <v>237207</v>
      </c>
      <c r="I358" s="98" t="str">
        <f t="shared" si="65"/>
        <v>FA INCREASE</v>
      </c>
      <c r="J358" s="88"/>
      <c r="K358" s="93" t="s">
        <v>709</v>
      </c>
      <c r="L358" s="94" t="s">
        <v>710</v>
      </c>
      <c r="M358" s="94">
        <v>1</v>
      </c>
      <c r="N358" s="95">
        <v>0</v>
      </c>
      <c r="O358" s="96">
        <f>VLOOKUP($K358,dbsad1!$A$2:$AE$677,13,FALSE)</f>
        <v>1592</v>
      </c>
      <c r="P358" s="96">
        <f>VLOOKUP($K358,dcsad1!$A$2:$AE$677,13,FALSE)</f>
        <v>1593</v>
      </c>
      <c r="Q358" s="97">
        <f t="shared" si="68"/>
        <v>1</v>
      </c>
      <c r="R358" s="98" t="str">
        <f t="shared" si="69"/>
        <v>SEL. TAFPU INCREASE</v>
      </c>
      <c r="S358" s="88"/>
      <c r="T358" s="93" t="s">
        <v>709</v>
      </c>
      <c r="U358" s="94" t="s">
        <v>710</v>
      </c>
      <c r="V358" s="94">
        <v>1</v>
      </c>
      <c r="W358" s="95">
        <v>0</v>
      </c>
      <c r="X358" s="99">
        <f>VLOOKUP($T358,dbsad1!$A$2:$AE$677,22,FALSE)</f>
        <v>11001.29</v>
      </c>
      <c r="Y358" s="99">
        <f>VLOOKUP($T358,dcsad1!$A$2:$AE$677,22,FALSE)</f>
        <v>11143.29</v>
      </c>
      <c r="Z358" s="100">
        <f t="shared" si="70"/>
        <v>142</v>
      </c>
      <c r="AA358" s="98" t="str">
        <f t="shared" si="71"/>
        <v>SEL. FA/PUPIL INCREASE</v>
      </c>
      <c r="AB358" s="88"/>
      <c r="AC358" s="93" t="s">
        <v>709</v>
      </c>
      <c r="AD358" s="94" t="s">
        <v>710</v>
      </c>
      <c r="AE358" s="94">
        <v>1</v>
      </c>
      <c r="AF358" s="95">
        <v>0</v>
      </c>
      <c r="AG358" s="165">
        <f>VLOOKUP($AC358,dbsad1!$A$2:$AE$677,24,FALSE)</f>
        <v>16569166</v>
      </c>
      <c r="AH358" s="165">
        <f>VLOOKUP($AC358,dcsad1!$A$2:$AE$677,24,FALSE)</f>
        <v>16569166</v>
      </c>
      <c r="AI358" s="166">
        <f t="shared" si="72"/>
        <v>0</v>
      </c>
      <c r="AJ358" s="98" t="str">
        <f t="shared" si="66"/>
        <v>NO CHANGE IN FAB</v>
      </c>
      <c r="AK358" s="88"/>
      <c r="AL358" s="93" t="s">
        <v>709</v>
      </c>
      <c r="AM358" s="94" t="s">
        <v>710</v>
      </c>
      <c r="AN358" s="94">
        <v>1</v>
      </c>
      <c r="AO358" s="95">
        <v>0</v>
      </c>
      <c r="AP358" s="175">
        <f>VLOOKUP($AL358,dbsaa1!$A$2:$AE$677,5,FALSE)</f>
        <v>17514054</v>
      </c>
      <c r="AQ358" s="176">
        <f>VLOOKUP($AL358,dbsad1!$A$2:$AE$677,23,FALSE)</f>
        <v>17514054</v>
      </c>
      <c r="AR358" s="101" t="str">
        <f t="shared" si="73"/>
        <v>ON FORMULA</v>
      </c>
      <c r="AS358" s="175">
        <f>VLOOKUP($AL358,dcsaa1!$A$2:$AE$677,5,FALSE)</f>
        <v>17751261</v>
      </c>
      <c r="AT358" s="176">
        <f>VLOOKUP($AL358,dcsad1!$A$2:$AE$677,23,FALSE)</f>
        <v>17751261</v>
      </c>
      <c r="AU358" s="101" t="str">
        <f t="shared" si="74"/>
        <v>ON FORMULA</v>
      </c>
      <c r="AV358" s="102" t="b">
        <f t="shared" si="75"/>
        <v>1</v>
      </c>
      <c r="AW358" s="176">
        <f t="shared" si="76"/>
        <v>237207</v>
      </c>
      <c r="AX358" s="184">
        <f t="shared" si="77"/>
        <v>0</v>
      </c>
      <c r="AY358" s="29"/>
    </row>
    <row r="359" spans="1:51" x14ac:dyDescent="0.25">
      <c r="A359" s="29"/>
      <c r="B359" s="93" t="s">
        <v>711</v>
      </c>
      <c r="C359" s="94" t="s">
        <v>712</v>
      </c>
      <c r="D359" s="94">
        <v>1</v>
      </c>
      <c r="E359" s="95">
        <v>0</v>
      </c>
      <c r="F359" s="165">
        <f>VLOOKUP($B359,dbsaa1!$A$2:$AA$675,5,FALSE)</f>
        <v>8567320</v>
      </c>
      <c r="G359" s="165">
        <f>VLOOKUP($B359,dcsaa1!$A$2:$AA$675,5,FALSE)</f>
        <v>8565609</v>
      </c>
      <c r="H359" s="166">
        <f t="shared" si="67"/>
        <v>-1711</v>
      </c>
      <c r="I359" s="98" t="str">
        <f t="shared" si="65"/>
        <v>FA DECREASE</v>
      </c>
      <c r="J359" s="88"/>
      <c r="K359" s="93" t="s">
        <v>711</v>
      </c>
      <c r="L359" s="94" t="s">
        <v>712</v>
      </c>
      <c r="M359" s="94">
        <v>1</v>
      </c>
      <c r="N359" s="95">
        <v>0</v>
      </c>
      <c r="O359" s="96">
        <f>VLOOKUP($K359,dbsad1!$A$2:$AE$677,13,FALSE)</f>
        <v>880</v>
      </c>
      <c r="P359" s="96">
        <f>VLOOKUP($K359,dcsad1!$A$2:$AE$677,13,FALSE)</f>
        <v>879</v>
      </c>
      <c r="Q359" s="97">
        <f t="shared" si="68"/>
        <v>-1</v>
      </c>
      <c r="R359" s="98" t="str">
        <f t="shared" si="69"/>
        <v>SEL. TAFPU DECREASE</v>
      </c>
      <c r="S359" s="88"/>
      <c r="T359" s="93" t="s">
        <v>711</v>
      </c>
      <c r="U359" s="94" t="s">
        <v>712</v>
      </c>
      <c r="V359" s="94">
        <v>1</v>
      </c>
      <c r="W359" s="95">
        <v>0</v>
      </c>
      <c r="X359" s="99">
        <f>VLOOKUP($T359,dbsad1!$A$2:$AE$677,22,FALSE)</f>
        <v>9735.59</v>
      </c>
      <c r="Y359" s="99">
        <f>VLOOKUP($T359,dcsad1!$A$2:$AE$677,22,FALSE)</f>
        <v>9744.7199999999993</v>
      </c>
      <c r="Z359" s="100">
        <f t="shared" si="70"/>
        <v>9.1299999999991996</v>
      </c>
      <c r="AA359" s="98" t="str">
        <f t="shared" si="71"/>
        <v>SEL. FA/PUPIL INCREASE</v>
      </c>
      <c r="AB359" s="88"/>
      <c r="AC359" s="93" t="s">
        <v>711</v>
      </c>
      <c r="AD359" s="94" t="s">
        <v>712</v>
      </c>
      <c r="AE359" s="94">
        <v>1</v>
      </c>
      <c r="AF359" s="95">
        <v>0</v>
      </c>
      <c r="AG359" s="165">
        <f>VLOOKUP($AC359,dbsad1!$A$2:$AE$677,24,FALSE)</f>
        <v>8000191</v>
      </c>
      <c r="AH359" s="165">
        <f>VLOOKUP($AC359,dcsad1!$A$2:$AE$677,24,FALSE)</f>
        <v>8000191</v>
      </c>
      <c r="AI359" s="166">
        <f t="shared" si="72"/>
        <v>0</v>
      </c>
      <c r="AJ359" s="98" t="str">
        <f t="shared" si="66"/>
        <v>NO CHANGE IN FAB</v>
      </c>
      <c r="AK359" s="88"/>
      <c r="AL359" s="93" t="s">
        <v>711</v>
      </c>
      <c r="AM359" s="94" t="s">
        <v>712</v>
      </c>
      <c r="AN359" s="94">
        <v>1</v>
      </c>
      <c r="AO359" s="95">
        <v>0</v>
      </c>
      <c r="AP359" s="175">
        <f>VLOOKUP($AL359,dbsaa1!$A$2:$AE$677,5,FALSE)</f>
        <v>8567320</v>
      </c>
      <c r="AQ359" s="176">
        <f>VLOOKUP($AL359,dbsad1!$A$2:$AE$677,23,FALSE)</f>
        <v>8567320</v>
      </c>
      <c r="AR359" s="101" t="str">
        <f t="shared" si="73"/>
        <v>ON FORMULA</v>
      </c>
      <c r="AS359" s="175">
        <f>VLOOKUP($AL359,dcsaa1!$A$2:$AE$677,5,FALSE)</f>
        <v>8565609</v>
      </c>
      <c r="AT359" s="176">
        <f>VLOOKUP($AL359,dcsad1!$A$2:$AE$677,23,FALSE)</f>
        <v>8565609</v>
      </c>
      <c r="AU359" s="101" t="str">
        <f t="shared" si="74"/>
        <v>ON FORMULA</v>
      </c>
      <c r="AV359" s="102" t="b">
        <f t="shared" si="75"/>
        <v>1</v>
      </c>
      <c r="AW359" s="176">
        <f t="shared" si="76"/>
        <v>-1710</v>
      </c>
      <c r="AX359" s="184">
        <f t="shared" si="77"/>
        <v>-1</v>
      </c>
      <c r="AY359" s="29"/>
    </row>
    <row r="360" spans="1:51" x14ac:dyDescent="0.25">
      <c r="A360" s="29"/>
      <c r="B360" s="93" t="s">
        <v>713</v>
      </c>
      <c r="C360" s="94" t="s">
        <v>714</v>
      </c>
      <c r="D360" s="94">
        <v>1</v>
      </c>
      <c r="E360" s="95">
        <v>0</v>
      </c>
      <c r="F360" s="165">
        <f>VLOOKUP($B360,dbsaa1!$A$2:$AA$675,5,FALSE)</f>
        <v>42641521</v>
      </c>
      <c r="G360" s="165">
        <f>VLOOKUP($B360,dcsaa1!$A$2:$AA$675,5,FALSE)</f>
        <v>42661979</v>
      </c>
      <c r="H360" s="166">
        <f t="shared" si="67"/>
        <v>20458</v>
      </c>
      <c r="I360" s="98" t="str">
        <f t="shared" si="65"/>
        <v>FA INCREASE</v>
      </c>
      <c r="J360" s="88"/>
      <c r="K360" s="93" t="s">
        <v>713</v>
      </c>
      <c r="L360" s="94" t="s">
        <v>714</v>
      </c>
      <c r="M360" s="94">
        <v>1</v>
      </c>
      <c r="N360" s="95">
        <v>0</v>
      </c>
      <c r="O360" s="96">
        <f>VLOOKUP($K360,dbsad1!$A$2:$AE$677,13,FALSE)</f>
        <v>6253</v>
      </c>
      <c r="P360" s="96">
        <f>VLOOKUP($K360,dcsad1!$A$2:$AE$677,13,FALSE)</f>
        <v>6256</v>
      </c>
      <c r="Q360" s="97">
        <f t="shared" si="68"/>
        <v>3</v>
      </c>
      <c r="R360" s="98" t="str">
        <f t="shared" si="69"/>
        <v>SEL. TAFPU INCREASE</v>
      </c>
      <c r="S360" s="88"/>
      <c r="T360" s="93" t="s">
        <v>713</v>
      </c>
      <c r="U360" s="94" t="s">
        <v>714</v>
      </c>
      <c r="V360" s="94">
        <v>1</v>
      </c>
      <c r="W360" s="95">
        <v>0</v>
      </c>
      <c r="X360" s="99">
        <f>VLOOKUP($T360,dbsad1!$A$2:$AE$677,22,FALSE)</f>
        <v>6819.37</v>
      </c>
      <c r="Y360" s="99">
        <f>VLOOKUP($T360,dcsad1!$A$2:$AE$677,22,FALSE)</f>
        <v>6819.37</v>
      </c>
      <c r="Z360" s="100">
        <f t="shared" si="70"/>
        <v>0</v>
      </c>
      <c r="AA360" s="98" t="str">
        <f t="shared" si="71"/>
        <v>NO CHANGE IN SEL. FA/PUPIL</v>
      </c>
      <c r="AB360" s="88"/>
      <c r="AC360" s="93" t="s">
        <v>713</v>
      </c>
      <c r="AD360" s="94" t="s">
        <v>714</v>
      </c>
      <c r="AE360" s="94">
        <v>1</v>
      </c>
      <c r="AF360" s="95">
        <v>0</v>
      </c>
      <c r="AG360" s="165">
        <f>VLOOKUP($AC360,dbsad1!$A$2:$AE$677,24,FALSE)</f>
        <v>40829118</v>
      </c>
      <c r="AH360" s="165">
        <f>VLOOKUP($AC360,dcsad1!$A$2:$AE$677,24,FALSE)</f>
        <v>40829118</v>
      </c>
      <c r="AI360" s="166">
        <f t="shared" si="72"/>
        <v>0</v>
      </c>
      <c r="AJ360" s="98" t="str">
        <f t="shared" si="66"/>
        <v>NO CHANGE IN FAB</v>
      </c>
      <c r="AK360" s="88"/>
      <c r="AL360" s="93" t="s">
        <v>713</v>
      </c>
      <c r="AM360" s="94" t="s">
        <v>714</v>
      </c>
      <c r="AN360" s="94">
        <v>1</v>
      </c>
      <c r="AO360" s="95">
        <v>0</v>
      </c>
      <c r="AP360" s="175">
        <f>VLOOKUP($AL360,dbsaa1!$A$2:$AE$677,5,FALSE)</f>
        <v>42641521</v>
      </c>
      <c r="AQ360" s="176">
        <f>VLOOKUP($AL360,dbsad1!$A$2:$AE$677,23,FALSE)</f>
        <v>42641521</v>
      </c>
      <c r="AR360" s="101" t="str">
        <f t="shared" si="73"/>
        <v>ON FORMULA</v>
      </c>
      <c r="AS360" s="175">
        <f>VLOOKUP($AL360,dcsaa1!$A$2:$AE$677,5,FALSE)</f>
        <v>42661979</v>
      </c>
      <c r="AT360" s="176">
        <f>VLOOKUP($AL360,dcsad1!$A$2:$AE$677,23,FALSE)</f>
        <v>42661979</v>
      </c>
      <c r="AU360" s="101" t="str">
        <f t="shared" si="74"/>
        <v>ON FORMULA</v>
      </c>
      <c r="AV360" s="102" t="b">
        <f t="shared" si="75"/>
        <v>1</v>
      </c>
      <c r="AW360" s="176">
        <f t="shared" si="76"/>
        <v>20458</v>
      </c>
      <c r="AX360" s="184">
        <f t="shared" si="77"/>
        <v>0</v>
      </c>
      <c r="AY360" s="29"/>
    </row>
    <row r="361" spans="1:51" x14ac:dyDescent="0.25">
      <c r="A361" s="29"/>
      <c r="B361" s="93" t="s">
        <v>715</v>
      </c>
      <c r="C361" s="94" t="s">
        <v>716</v>
      </c>
      <c r="D361" s="94">
        <v>1</v>
      </c>
      <c r="E361" s="95">
        <v>0</v>
      </c>
      <c r="F361" s="165">
        <f>VLOOKUP($B361,dbsaa1!$A$2:$AA$675,5,FALSE)</f>
        <v>19832481</v>
      </c>
      <c r="G361" s="165">
        <f>VLOOKUP($B361,dcsaa1!$A$2:$AA$675,5,FALSE)</f>
        <v>19832481</v>
      </c>
      <c r="H361" s="166">
        <f t="shared" si="67"/>
        <v>0</v>
      </c>
      <c r="I361" s="98" t="str">
        <f t="shared" si="65"/>
        <v>NO CHANGE IN FA</v>
      </c>
      <c r="J361" s="88"/>
      <c r="K361" s="93" t="s">
        <v>715</v>
      </c>
      <c r="L361" s="94" t="s">
        <v>716</v>
      </c>
      <c r="M361" s="94">
        <v>1</v>
      </c>
      <c r="N361" s="95">
        <v>0</v>
      </c>
      <c r="O361" s="96">
        <f>VLOOKUP($K361,dbsad1!$A$2:$AE$677,13,FALSE)</f>
        <v>4464</v>
      </c>
      <c r="P361" s="96">
        <f>VLOOKUP($K361,dcsad1!$A$2:$AE$677,13,FALSE)</f>
        <v>4464</v>
      </c>
      <c r="Q361" s="97">
        <f t="shared" si="68"/>
        <v>0</v>
      </c>
      <c r="R361" s="98" t="str">
        <f t="shared" si="69"/>
        <v>NO CHANGE IN SEL. TAFPU</v>
      </c>
      <c r="S361" s="88"/>
      <c r="T361" s="93" t="s">
        <v>715</v>
      </c>
      <c r="U361" s="94" t="s">
        <v>716</v>
      </c>
      <c r="V361" s="94">
        <v>1</v>
      </c>
      <c r="W361" s="95">
        <v>0</v>
      </c>
      <c r="X361" s="99">
        <f>VLOOKUP($T361,dbsad1!$A$2:$AE$677,22,FALSE)</f>
        <v>4442.76</v>
      </c>
      <c r="Y361" s="99">
        <f>VLOOKUP($T361,dcsad1!$A$2:$AE$677,22,FALSE)</f>
        <v>4442.76</v>
      </c>
      <c r="Z361" s="100">
        <f t="shared" si="70"/>
        <v>0</v>
      </c>
      <c r="AA361" s="98" t="str">
        <f t="shared" si="71"/>
        <v>NO CHANGE IN SEL. FA/PUPIL</v>
      </c>
      <c r="AB361" s="88"/>
      <c r="AC361" s="93" t="s">
        <v>715</v>
      </c>
      <c r="AD361" s="94" t="s">
        <v>716</v>
      </c>
      <c r="AE361" s="94">
        <v>1</v>
      </c>
      <c r="AF361" s="95">
        <v>0</v>
      </c>
      <c r="AG361" s="165">
        <f>VLOOKUP($AC361,dbsad1!$A$2:$AE$677,24,FALSE)</f>
        <v>19234441</v>
      </c>
      <c r="AH361" s="165">
        <f>VLOOKUP($AC361,dcsad1!$A$2:$AE$677,24,FALSE)</f>
        <v>19234441</v>
      </c>
      <c r="AI361" s="166">
        <f t="shared" si="72"/>
        <v>0</v>
      </c>
      <c r="AJ361" s="98" t="str">
        <f t="shared" si="66"/>
        <v>NO CHANGE IN FAB</v>
      </c>
      <c r="AK361" s="88"/>
      <c r="AL361" s="93" t="s">
        <v>715</v>
      </c>
      <c r="AM361" s="94" t="s">
        <v>716</v>
      </c>
      <c r="AN361" s="94">
        <v>1</v>
      </c>
      <c r="AO361" s="95">
        <v>0</v>
      </c>
      <c r="AP361" s="175">
        <f>VLOOKUP($AL361,dbsaa1!$A$2:$AE$677,5,FALSE)</f>
        <v>19832481</v>
      </c>
      <c r="AQ361" s="176">
        <f>VLOOKUP($AL361,dbsad1!$A$2:$AE$677,23,FALSE)</f>
        <v>19832481</v>
      </c>
      <c r="AR361" s="101" t="str">
        <f t="shared" si="73"/>
        <v>ON FORMULA</v>
      </c>
      <c r="AS361" s="175">
        <f>VLOOKUP($AL361,dcsaa1!$A$2:$AE$677,5,FALSE)</f>
        <v>19832481</v>
      </c>
      <c r="AT361" s="176">
        <f>VLOOKUP($AL361,dcsad1!$A$2:$AE$677,23,FALSE)</f>
        <v>19832481</v>
      </c>
      <c r="AU361" s="101" t="str">
        <f t="shared" si="74"/>
        <v>ON FORMULA</v>
      </c>
      <c r="AV361" s="102" t="b">
        <f t="shared" si="75"/>
        <v>1</v>
      </c>
      <c r="AW361" s="176">
        <f t="shared" si="76"/>
        <v>0</v>
      </c>
      <c r="AX361" s="184">
        <f t="shared" si="77"/>
        <v>0</v>
      </c>
      <c r="AY361" s="29"/>
    </row>
    <row r="362" spans="1:51" ht="25" x14ac:dyDescent="0.25">
      <c r="A362" s="29"/>
      <c r="B362" s="93" t="s">
        <v>717</v>
      </c>
      <c r="C362" s="94" t="s">
        <v>718</v>
      </c>
      <c r="D362" s="94">
        <v>1</v>
      </c>
      <c r="E362" s="95">
        <v>0</v>
      </c>
      <c r="F362" s="165">
        <f>VLOOKUP($B362,dbsaa1!$A$2:$AA$675,5,FALSE)</f>
        <v>9493822</v>
      </c>
      <c r="G362" s="165">
        <f>VLOOKUP($B362,dcsaa1!$A$2:$AA$675,5,FALSE)</f>
        <v>9493822</v>
      </c>
      <c r="H362" s="166">
        <f t="shared" si="67"/>
        <v>0</v>
      </c>
      <c r="I362" s="98" t="str">
        <f t="shared" si="65"/>
        <v>NO CHANGE IN FA</v>
      </c>
      <c r="J362" s="88"/>
      <c r="K362" s="93" t="s">
        <v>717</v>
      </c>
      <c r="L362" s="94" t="s">
        <v>718</v>
      </c>
      <c r="M362" s="94">
        <v>1</v>
      </c>
      <c r="N362" s="95">
        <v>0</v>
      </c>
      <c r="O362" s="96">
        <f>VLOOKUP($K362,dbsad1!$A$2:$AE$677,13,FALSE)</f>
        <v>1580</v>
      </c>
      <c r="P362" s="96">
        <f>VLOOKUP($K362,dcsad1!$A$2:$AE$677,13,FALSE)</f>
        <v>1581</v>
      </c>
      <c r="Q362" s="97">
        <f t="shared" si="68"/>
        <v>1</v>
      </c>
      <c r="R362" s="98" t="str">
        <f t="shared" si="69"/>
        <v>SEL. TAFPU INCREASE</v>
      </c>
      <c r="S362" s="88"/>
      <c r="T362" s="93" t="s">
        <v>717</v>
      </c>
      <c r="U362" s="94" t="s">
        <v>718</v>
      </c>
      <c r="V362" s="94">
        <v>1</v>
      </c>
      <c r="W362" s="95">
        <v>0</v>
      </c>
      <c r="X362" s="99">
        <f>VLOOKUP($T362,dbsad1!$A$2:$AE$677,22,FALSE)</f>
        <v>5582.18</v>
      </c>
      <c r="Y362" s="99">
        <f>VLOOKUP($T362,dcsad1!$A$2:$AE$677,22,FALSE)</f>
        <v>5577.71</v>
      </c>
      <c r="Z362" s="100">
        <f t="shared" si="70"/>
        <v>-4.4700000000002547</v>
      </c>
      <c r="AA362" s="98" t="str">
        <f t="shared" si="71"/>
        <v>SEL. FA/PUPIL DECREASE</v>
      </c>
      <c r="AB362" s="88"/>
      <c r="AC362" s="93" t="s">
        <v>717</v>
      </c>
      <c r="AD362" s="94" t="s">
        <v>718</v>
      </c>
      <c r="AE362" s="94">
        <v>1</v>
      </c>
      <c r="AF362" s="95">
        <v>0</v>
      </c>
      <c r="AG362" s="165">
        <f>VLOOKUP($AC362,dbsad1!$A$2:$AE$677,24,FALSE)</f>
        <v>9307669</v>
      </c>
      <c r="AH362" s="165">
        <f>VLOOKUP($AC362,dcsad1!$A$2:$AE$677,24,FALSE)</f>
        <v>9307669</v>
      </c>
      <c r="AI362" s="166">
        <f t="shared" si="72"/>
        <v>0</v>
      </c>
      <c r="AJ362" s="98" t="str">
        <f t="shared" si="66"/>
        <v>NO CHANGE IN FAB</v>
      </c>
      <c r="AK362" s="88"/>
      <c r="AL362" s="93" t="s">
        <v>717</v>
      </c>
      <c r="AM362" s="94" t="s">
        <v>718</v>
      </c>
      <c r="AN362" s="94">
        <v>1</v>
      </c>
      <c r="AO362" s="95">
        <v>0</v>
      </c>
      <c r="AP362" s="175">
        <f>VLOOKUP($AL362,dbsaa1!$A$2:$AE$677,5,FALSE)</f>
        <v>9493822</v>
      </c>
      <c r="AQ362" s="176">
        <f>VLOOKUP($AL362,dbsad1!$A$2:$AE$677,23,FALSE)</f>
        <v>8819845</v>
      </c>
      <c r="AR362" s="101" t="str">
        <f t="shared" si="73"/>
        <v>HOLD HARMLESS</v>
      </c>
      <c r="AS362" s="175">
        <f>VLOOKUP($AL362,dcsaa1!$A$2:$AE$677,5,FALSE)</f>
        <v>9493822</v>
      </c>
      <c r="AT362" s="176">
        <f>VLOOKUP($AL362,dcsad1!$A$2:$AE$677,23,FALSE)</f>
        <v>8818360</v>
      </c>
      <c r="AU362" s="101" t="str">
        <f t="shared" si="74"/>
        <v>HOLD HARMLESS</v>
      </c>
      <c r="AV362" s="102" t="b">
        <f t="shared" si="75"/>
        <v>1</v>
      </c>
      <c r="AW362" s="176">
        <f t="shared" si="76"/>
        <v>0</v>
      </c>
      <c r="AX362" s="184">
        <f t="shared" si="77"/>
        <v>0</v>
      </c>
      <c r="AY362" s="29"/>
    </row>
    <row r="363" spans="1:51" x14ac:dyDescent="0.25">
      <c r="A363" s="29"/>
      <c r="B363" s="93" t="s">
        <v>719</v>
      </c>
      <c r="C363" s="94" t="s">
        <v>720</v>
      </c>
      <c r="D363" s="94">
        <v>1</v>
      </c>
      <c r="E363" s="95">
        <v>0</v>
      </c>
      <c r="F363" s="165">
        <f>VLOOKUP($B363,dbsaa1!$A$2:$AA$675,5,FALSE)</f>
        <v>7391819</v>
      </c>
      <c r="G363" s="165">
        <f>VLOOKUP($B363,dcsaa1!$A$2:$AA$675,5,FALSE)</f>
        <v>7403510</v>
      </c>
      <c r="H363" s="166">
        <f t="shared" si="67"/>
        <v>11691</v>
      </c>
      <c r="I363" s="98" t="str">
        <f t="shared" si="65"/>
        <v>FA INCREASE</v>
      </c>
      <c r="J363" s="88"/>
      <c r="K363" s="93" t="s">
        <v>719</v>
      </c>
      <c r="L363" s="94" t="s">
        <v>720</v>
      </c>
      <c r="M363" s="94">
        <v>1</v>
      </c>
      <c r="N363" s="95">
        <v>0</v>
      </c>
      <c r="O363" s="96">
        <f>VLOOKUP($K363,dbsad1!$A$2:$AE$677,13,FALSE)</f>
        <v>888</v>
      </c>
      <c r="P363" s="96">
        <f>VLOOKUP($K363,dcsad1!$A$2:$AE$677,13,FALSE)</f>
        <v>890</v>
      </c>
      <c r="Q363" s="97">
        <f t="shared" si="68"/>
        <v>2</v>
      </c>
      <c r="R363" s="98" t="str">
        <f t="shared" si="69"/>
        <v>SEL. TAFPU INCREASE</v>
      </c>
      <c r="S363" s="88"/>
      <c r="T363" s="93" t="s">
        <v>719</v>
      </c>
      <c r="U363" s="94" t="s">
        <v>720</v>
      </c>
      <c r="V363" s="94">
        <v>1</v>
      </c>
      <c r="W363" s="95">
        <v>0</v>
      </c>
      <c r="X363" s="99">
        <f>VLOOKUP($T363,dbsad1!$A$2:$AE$677,22,FALSE)</f>
        <v>8324.1200000000008</v>
      </c>
      <c r="Y363" s="99">
        <f>VLOOKUP($T363,dcsad1!$A$2:$AE$677,22,FALSE)</f>
        <v>8318.5499999999993</v>
      </c>
      <c r="Z363" s="100">
        <f t="shared" si="70"/>
        <v>-5.570000000001528</v>
      </c>
      <c r="AA363" s="98" t="str">
        <f t="shared" si="71"/>
        <v>SEL. FA/PUPIL DECREASE</v>
      </c>
      <c r="AB363" s="88"/>
      <c r="AC363" s="93" t="s">
        <v>719</v>
      </c>
      <c r="AD363" s="94" t="s">
        <v>720</v>
      </c>
      <c r="AE363" s="94">
        <v>1</v>
      </c>
      <c r="AF363" s="95">
        <v>0</v>
      </c>
      <c r="AG363" s="165">
        <f>VLOOKUP($AC363,dbsad1!$A$2:$AE$677,24,FALSE)</f>
        <v>6625939</v>
      </c>
      <c r="AH363" s="165">
        <f>VLOOKUP($AC363,dcsad1!$A$2:$AE$677,24,FALSE)</f>
        <v>6625939</v>
      </c>
      <c r="AI363" s="166">
        <f t="shared" si="72"/>
        <v>0</v>
      </c>
      <c r="AJ363" s="98" t="str">
        <f t="shared" si="66"/>
        <v>NO CHANGE IN FAB</v>
      </c>
      <c r="AK363" s="88"/>
      <c r="AL363" s="93" t="s">
        <v>719</v>
      </c>
      <c r="AM363" s="94" t="s">
        <v>720</v>
      </c>
      <c r="AN363" s="94">
        <v>1</v>
      </c>
      <c r="AO363" s="95">
        <v>0</v>
      </c>
      <c r="AP363" s="175">
        <f>VLOOKUP($AL363,dbsaa1!$A$2:$AE$677,5,FALSE)</f>
        <v>7391819</v>
      </c>
      <c r="AQ363" s="176">
        <f>VLOOKUP($AL363,dbsad1!$A$2:$AE$677,23,FALSE)</f>
        <v>7391819</v>
      </c>
      <c r="AR363" s="101" t="str">
        <f t="shared" si="73"/>
        <v>ON FORMULA</v>
      </c>
      <c r="AS363" s="175">
        <f>VLOOKUP($AL363,dcsaa1!$A$2:$AE$677,5,FALSE)</f>
        <v>7403510</v>
      </c>
      <c r="AT363" s="176">
        <f>VLOOKUP($AL363,dcsad1!$A$2:$AE$677,23,FALSE)</f>
        <v>7403510</v>
      </c>
      <c r="AU363" s="101" t="str">
        <f t="shared" si="74"/>
        <v>ON FORMULA</v>
      </c>
      <c r="AV363" s="102" t="b">
        <f t="shared" si="75"/>
        <v>1</v>
      </c>
      <c r="AW363" s="176">
        <f t="shared" si="76"/>
        <v>11691</v>
      </c>
      <c r="AX363" s="184">
        <f t="shared" si="77"/>
        <v>0</v>
      </c>
      <c r="AY363" s="29"/>
    </row>
    <row r="364" spans="1:51" x14ac:dyDescent="0.25">
      <c r="A364" s="29"/>
      <c r="B364" s="93" t="s">
        <v>721</v>
      </c>
      <c r="C364" s="94" t="s">
        <v>722</v>
      </c>
      <c r="D364" s="94">
        <v>1</v>
      </c>
      <c r="E364" s="95">
        <v>0</v>
      </c>
      <c r="F364" s="165">
        <f>VLOOKUP($B364,dbsaa1!$A$2:$AA$675,5,FALSE)</f>
        <v>61207251</v>
      </c>
      <c r="G364" s="165">
        <f>VLOOKUP($B364,dcsaa1!$A$2:$AA$675,5,FALSE)</f>
        <v>61207251</v>
      </c>
      <c r="H364" s="166">
        <f t="shared" si="67"/>
        <v>0</v>
      </c>
      <c r="I364" s="98" t="str">
        <f t="shared" si="65"/>
        <v>NO CHANGE IN FA</v>
      </c>
      <c r="J364" s="88"/>
      <c r="K364" s="93" t="s">
        <v>721</v>
      </c>
      <c r="L364" s="94" t="s">
        <v>722</v>
      </c>
      <c r="M364" s="94">
        <v>1</v>
      </c>
      <c r="N364" s="95">
        <v>0</v>
      </c>
      <c r="O364" s="96">
        <f>VLOOKUP($K364,dbsad1!$A$2:$AE$677,13,FALSE)</f>
        <v>7792</v>
      </c>
      <c r="P364" s="96">
        <f>VLOOKUP($K364,dcsad1!$A$2:$AE$677,13,FALSE)</f>
        <v>7792</v>
      </c>
      <c r="Q364" s="97">
        <f t="shared" si="68"/>
        <v>0</v>
      </c>
      <c r="R364" s="98" t="str">
        <f t="shared" si="69"/>
        <v>NO CHANGE IN SEL. TAFPU</v>
      </c>
      <c r="S364" s="88"/>
      <c r="T364" s="93" t="s">
        <v>721</v>
      </c>
      <c r="U364" s="94" t="s">
        <v>722</v>
      </c>
      <c r="V364" s="94">
        <v>1</v>
      </c>
      <c r="W364" s="95">
        <v>0</v>
      </c>
      <c r="X364" s="99">
        <f>VLOOKUP($T364,dbsad1!$A$2:$AE$677,22,FALSE)</f>
        <v>7855.14</v>
      </c>
      <c r="Y364" s="99">
        <f>VLOOKUP($T364,dcsad1!$A$2:$AE$677,22,FALSE)</f>
        <v>7855.14</v>
      </c>
      <c r="Z364" s="100">
        <f t="shared" si="70"/>
        <v>0</v>
      </c>
      <c r="AA364" s="98" t="str">
        <f t="shared" si="71"/>
        <v>NO CHANGE IN SEL. FA/PUPIL</v>
      </c>
      <c r="AB364" s="88"/>
      <c r="AC364" s="93" t="s">
        <v>721</v>
      </c>
      <c r="AD364" s="94" t="s">
        <v>722</v>
      </c>
      <c r="AE364" s="94">
        <v>1</v>
      </c>
      <c r="AF364" s="95">
        <v>0</v>
      </c>
      <c r="AG364" s="165">
        <f>VLOOKUP($AC364,dbsad1!$A$2:$AE$677,24,FALSE)</f>
        <v>57283550</v>
      </c>
      <c r="AH364" s="165">
        <f>VLOOKUP($AC364,dcsad1!$A$2:$AE$677,24,FALSE)</f>
        <v>57283550</v>
      </c>
      <c r="AI364" s="166">
        <f t="shared" si="72"/>
        <v>0</v>
      </c>
      <c r="AJ364" s="98" t="str">
        <f t="shared" si="66"/>
        <v>NO CHANGE IN FAB</v>
      </c>
      <c r="AK364" s="88"/>
      <c r="AL364" s="93" t="s">
        <v>721</v>
      </c>
      <c r="AM364" s="94" t="s">
        <v>722</v>
      </c>
      <c r="AN364" s="94">
        <v>1</v>
      </c>
      <c r="AO364" s="95">
        <v>0</v>
      </c>
      <c r="AP364" s="175">
        <f>VLOOKUP($AL364,dbsaa1!$A$2:$AE$677,5,FALSE)</f>
        <v>61207251</v>
      </c>
      <c r="AQ364" s="176">
        <f>VLOOKUP($AL364,dbsad1!$A$2:$AE$677,23,FALSE)</f>
        <v>61207251</v>
      </c>
      <c r="AR364" s="101" t="str">
        <f t="shared" si="73"/>
        <v>ON FORMULA</v>
      </c>
      <c r="AS364" s="175">
        <f>VLOOKUP($AL364,dcsaa1!$A$2:$AE$677,5,FALSE)</f>
        <v>61207251</v>
      </c>
      <c r="AT364" s="176">
        <f>VLOOKUP($AL364,dcsad1!$A$2:$AE$677,23,FALSE)</f>
        <v>61207251</v>
      </c>
      <c r="AU364" s="101" t="str">
        <f t="shared" si="74"/>
        <v>ON FORMULA</v>
      </c>
      <c r="AV364" s="102" t="b">
        <f t="shared" si="75"/>
        <v>1</v>
      </c>
      <c r="AW364" s="176">
        <f t="shared" si="76"/>
        <v>0</v>
      </c>
      <c r="AX364" s="184">
        <f t="shared" si="77"/>
        <v>0</v>
      </c>
      <c r="AY364" s="29"/>
    </row>
    <row r="365" spans="1:51" x14ac:dyDescent="0.25">
      <c r="A365" s="29"/>
      <c r="B365" s="93" t="s">
        <v>723</v>
      </c>
      <c r="C365" s="94" t="s">
        <v>724</v>
      </c>
      <c r="D365" s="94">
        <v>1</v>
      </c>
      <c r="E365" s="95">
        <v>0</v>
      </c>
      <c r="F365" s="165">
        <f>VLOOKUP($B365,dbsaa1!$A$2:$AA$675,5,FALSE)</f>
        <v>6464466</v>
      </c>
      <c r="G365" s="165">
        <f>VLOOKUP($B365,dcsaa1!$A$2:$AA$675,5,FALSE)</f>
        <v>6414089</v>
      </c>
      <c r="H365" s="166">
        <f t="shared" si="67"/>
        <v>-50377</v>
      </c>
      <c r="I365" s="98" t="str">
        <f t="shared" si="65"/>
        <v>FA DECREASE</v>
      </c>
      <c r="J365" s="88"/>
      <c r="K365" s="93" t="s">
        <v>723</v>
      </c>
      <c r="L365" s="94" t="s">
        <v>724</v>
      </c>
      <c r="M365" s="94">
        <v>1</v>
      </c>
      <c r="N365" s="95">
        <v>0</v>
      </c>
      <c r="O365" s="96">
        <f>VLOOKUP($K365,dbsad1!$A$2:$AE$677,13,FALSE)</f>
        <v>476</v>
      </c>
      <c r="P365" s="96">
        <f>VLOOKUP($K365,dcsad1!$A$2:$AE$677,13,FALSE)</f>
        <v>472</v>
      </c>
      <c r="Q365" s="97">
        <f t="shared" si="68"/>
        <v>-4</v>
      </c>
      <c r="R365" s="98" t="str">
        <f t="shared" si="69"/>
        <v>SEL. TAFPU DECREASE</v>
      </c>
      <c r="S365" s="88"/>
      <c r="T365" s="93" t="s">
        <v>723</v>
      </c>
      <c r="U365" s="94" t="s">
        <v>724</v>
      </c>
      <c r="V365" s="94">
        <v>1</v>
      </c>
      <c r="W365" s="95">
        <v>0</v>
      </c>
      <c r="X365" s="99">
        <f>VLOOKUP($T365,dbsad1!$A$2:$AE$677,22,FALSE)</f>
        <v>13580.81</v>
      </c>
      <c r="Y365" s="99">
        <f>VLOOKUP($T365,dcsad1!$A$2:$AE$677,22,FALSE)</f>
        <v>13589.17</v>
      </c>
      <c r="Z365" s="100">
        <f t="shared" si="70"/>
        <v>8.3600000000005821</v>
      </c>
      <c r="AA365" s="98" t="str">
        <f t="shared" si="71"/>
        <v>SEL. FA/PUPIL INCREASE</v>
      </c>
      <c r="AB365" s="88"/>
      <c r="AC365" s="93" t="s">
        <v>723</v>
      </c>
      <c r="AD365" s="94" t="s">
        <v>724</v>
      </c>
      <c r="AE365" s="94">
        <v>1</v>
      </c>
      <c r="AF365" s="95">
        <v>0</v>
      </c>
      <c r="AG365" s="165">
        <f>VLOOKUP($AC365,dbsad1!$A$2:$AE$677,24,FALSE)</f>
        <v>5973808</v>
      </c>
      <c r="AH365" s="165">
        <f>VLOOKUP($AC365,dcsad1!$A$2:$AE$677,24,FALSE)</f>
        <v>5973808</v>
      </c>
      <c r="AI365" s="166">
        <f t="shared" si="72"/>
        <v>0</v>
      </c>
      <c r="AJ365" s="98" t="str">
        <f t="shared" si="66"/>
        <v>NO CHANGE IN FAB</v>
      </c>
      <c r="AK365" s="88"/>
      <c r="AL365" s="93" t="s">
        <v>723</v>
      </c>
      <c r="AM365" s="94" t="s">
        <v>724</v>
      </c>
      <c r="AN365" s="94">
        <v>1</v>
      </c>
      <c r="AO365" s="95">
        <v>0</v>
      </c>
      <c r="AP365" s="175">
        <f>VLOOKUP($AL365,dbsaa1!$A$2:$AE$677,5,FALSE)</f>
        <v>6464466</v>
      </c>
      <c r="AQ365" s="176">
        <f>VLOOKUP($AL365,dbsad1!$A$2:$AE$677,23,FALSE)</f>
        <v>6464466</v>
      </c>
      <c r="AR365" s="101" t="str">
        <f t="shared" si="73"/>
        <v>ON FORMULA</v>
      </c>
      <c r="AS365" s="175">
        <f>VLOOKUP($AL365,dcsaa1!$A$2:$AE$677,5,FALSE)</f>
        <v>6414089</v>
      </c>
      <c r="AT365" s="176">
        <f>VLOOKUP($AL365,dcsad1!$A$2:$AE$677,23,FALSE)</f>
        <v>6414089</v>
      </c>
      <c r="AU365" s="101" t="str">
        <f t="shared" si="74"/>
        <v>ON FORMULA</v>
      </c>
      <c r="AV365" s="102" t="b">
        <f t="shared" si="75"/>
        <v>1</v>
      </c>
      <c r="AW365" s="176">
        <f t="shared" si="76"/>
        <v>-50377</v>
      </c>
      <c r="AX365" s="184">
        <f t="shared" si="77"/>
        <v>0</v>
      </c>
      <c r="AY365" s="29"/>
    </row>
    <row r="366" spans="1:51" ht="25" x14ac:dyDescent="0.25">
      <c r="A366" s="29"/>
      <c r="B366" s="93" t="s">
        <v>725</v>
      </c>
      <c r="C366" s="94" t="s">
        <v>726</v>
      </c>
      <c r="D366" s="94">
        <v>1</v>
      </c>
      <c r="E366" s="95">
        <v>0</v>
      </c>
      <c r="F366" s="165">
        <f>VLOOKUP($B366,dbsaa1!$A$2:$AA$675,5,FALSE)</f>
        <v>4584675</v>
      </c>
      <c r="G366" s="165">
        <f>VLOOKUP($B366,dcsaa1!$A$2:$AA$675,5,FALSE)</f>
        <v>4584675</v>
      </c>
      <c r="H366" s="166">
        <f t="shared" si="67"/>
        <v>0</v>
      </c>
      <c r="I366" s="98" t="str">
        <f t="shared" si="65"/>
        <v>NO CHANGE IN FA</v>
      </c>
      <c r="J366" s="88"/>
      <c r="K366" s="93" t="s">
        <v>725</v>
      </c>
      <c r="L366" s="94" t="s">
        <v>726</v>
      </c>
      <c r="M366" s="94">
        <v>1</v>
      </c>
      <c r="N366" s="95">
        <v>0</v>
      </c>
      <c r="O366" s="96">
        <f>VLOOKUP($K366,dbsad1!$A$2:$AE$677,13,FALSE)</f>
        <v>1349</v>
      </c>
      <c r="P366" s="96">
        <f>VLOOKUP($K366,dcsad1!$A$2:$AE$677,13,FALSE)</f>
        <v>1348</v>
      </c>
      <c r="Q366" s="97">
        <f t="shared" si="68"/>
        <v>-1</v>
      </c>
      <c r="R366" s="98" t="str">
        <f t="shared" si="69"/>
        <v>SEL. TAFPU DECREASE</v>
      </c>
      <c r="S366" s="88"/>
      <c r="T366" s="93" t="s">
        <v>725</v>
      </c>
      <c r="U366" s="94" t="s">
        <v>726</v>
      </c>
      <c r="V366" s="94">
        <v>1</v>
      </c>
      <c r="W366" s="95">
        <v>0</v>
      </c>
      <c r="X366" s="99">
        <f>VLOOKUP($T366,dbsad1!$A$2:$AE$677,22,FALSE)</f>
        <v>2079.0700000000002</v>
      </c>
      <c r="Y366" s="99">
        <f>VLOOKUP($T366,dcsad1!$A$2:$AE$677,22,FALSE)</f>
        <v>2080.65</v>
      </c>
      <c r="Z366" s="100">
        <f t="shared" si="70"/>
        <v>1.5799999999999272</v>
      </c>
      <c r="AA366" s="98" t="str">
        <f t="shared" si="71"/>
        <v>SEL. FA/PUPIL INCREASE</v>
      </c>
      <c r="AB366" s="88"/>
      <c r="AC366" s="93" t="s">
        <v>725</v>
      </c>
      <c r="AD366" s="94" t="s">
        <v>726</v>
      </c>
      <c r="AE366" s="94">
        <v>1</v>
      </c>
      <c r="AF366" s="95">
        <v>0</v>
      </c>
      <c r="AG366" s="165">
        <f>VLOOKUP($AC366,dbsad1!$A$2:$AE$677,24,FALSE)</f>
        <v>4494780</v>
      </c>
      <c r="AH366" s="165">
        <f>VLOOKUP($AC366,dcsad1!$A$2:$AE$677,24,FALSE)</f>
        <v>4494780</v>
      </c>
      <c r="AI366" s="166">
        <f t="shared" si="72"/>
        <v>0</v>
      </c>
      <c r="AJ366" s="98" t="str">
        <f t="shared" si="66"/>
        <v>NO CHANGE IN FAB</v>
      </c>
      <c r="AK366" s="88"/>
      <c r="AL366" s="93" t="s">
        <v>725</v>
      </c>
      <c r="AM366" s="94" t="s">
        <v>726</v>
      </c>
      <c r="AN366" s="94">
        <v>1</v>
      </c>
      <c r="AO366" s="95">
        <v>0</v>
      </c>
      <c r="AP366" s="175">
        <f>VLOOKUP($AL366,dbsaa1!$A$2:$AE$677,5,FALSE)</f>
        <v>4584675</v>
      </c>
      <c r="AQ366" s="176">
        <f>VLOOKUP($AL366,dbsad1!$A$2:$AE$677,23,FALSE)</f>
        <v>2804666</v>
      </c>
      <c r="AR366" s="101" t="str">
        <f t="shared" si="73"/>
        <v>HOLD HARMLESS</v>
      </c>
      <c r="AS366" s="175">
        <f>VLOOKUP($AL366,dcsaa1!$A$2:$AE$677,5,FALSE)</f>
        <v>4584675</v>
      </c>
      <c r="AT366" s="176">
        <f>VLOOKUP($AL366,dcsad1!$A$2:$AE$677,23,FALSE)</f>
        <v>2804717</v>
      </c>
      <c r="AU366" s="101" t="str">
        <f t="shared" si="74"/>
        <v>HOLD HARMLESS</v>
      </c>
      <c r="AV366" s="102" t="b">
        <f t="shared" si="75"/>
        <v>1</v>
      </c>
      <c r="AW366" s="176">
        <f t="shared" si="76"/>
        <v>0</v>
      </c>
      <c r="AX366" s="184">
        <f t="shared" si="77"/>
        <v>0</v>
      </c>
      <c r="AY366" s="29"/>
    </row>
    <row r="367" spans="1:51" x14ac:dyDescent="0.25">
      <c r="A367" s="29"/>
      <c r="B367" s="93" t="s">
        <v>727</v>
      </c>
      <c r="C367" s="94" t="s">
        <v>728</v>
      </c>
      <c r="D367" s="94">
        <v>1</v>
      </c>
      <c r="E367" s="95">
        <v>1</v>
      </c>
      <c r="F367" s="165">
        <f>VLOOKUP($B367,dbsaa1!$A$2:$AA$675,5,FALSE)</f>
        <v>415285740</v>
      </c>
      <c r="G367" s="165">
        <f>VLOOKUP($B367,dcsaa1!$A$2:$AA$675,5,FALSE)</f>
        <v>414963937</v>
      </c>
      <c r="H367" s="166">
        <f t="shared" si="67"/>
        <v>-321803</v>
      </c>
      <c r="I367" s="98" t="str">
        <f t="shared" si="65"/>
        <v>FA DECREASE</v>
      </c>
      <c r="J367" s="88"/>
      <c r="K367" s="93" t="s">
        <v>727</v>
      </c>
      <c r="L367" s="94" t="s">
        <v>728</v>
      </c>
      <c r="M367" s="94">
        <v>1</v>
      </c>
      <c r="N367" s="95">
        <v>1</v>
      </c>
      <c r="O367" s="96">
        <f>VLOOKUP($K367,dbsad1!$A$2:$AE$677,13,FALSE)</f>
        <v>25810</v>
      </c>
      <c r="P367" s="96">
        <f>VLOOKUP($K367,dcsad1!$A$2:$AE$677,13,FALSE)</f>
        <v>25790</v>
      </c>
      <c r="Q367" s="97">
        <f t="shared" si="68"/>
        <v>-20</v>
      </c>
      <c r="R367" s="98" t="str">
        <f t="shared" si="69"/>
        <v>SEL. TAFPU DECREASE</v>
      </c>
      <c r="S367" s="88"/>
      <c r="T367" s="93" t="s">
        <v>727</v>
      </c>
      <c r="U367" s="94" t="s">
        <v>728</v>
      </c>
      <c r="V367" s="94">
        <v>1</v>
      </c>
      <c r="W367" s="95">
        <v>1</v>
      </c>
      <c r="X367" s="99">
        <f>VLOOKUP($T367,dbsad1!$A$2:$AE$677,22,FALSE)</f>
        <v>16090.11</v>
      </c>
      <c r="Y367" s="99">
        <f>VLOOKUP($T367,dcsad1!$A$2:$AE$677,22,FALSE)</f>
        <v>16090.11</v>
      </c>
      <c r="Z367" s="100">
        <f t="shared" si="70"/>
        <v>0</v>
      </c>
      <c r="AA367" s="98" t="str">
        <f t="shared" si="71"/>
        <v>NO CHANGE IN SEL. FA/PUPIL</v>
      </c>
      <c r="AB367" s="88"/>
      <c r="AC367" s="93" t="s">
        <v>727</v>
      </c>
      <c r="AD367" s="94" t="s">
        <v>728</v>
      </c>
      <c r="AE367" s="94">
        <v>1</v>
      </c>
      <c r="AF367" s="95">
        <v>1</v>
      </c>
      <c r="AG367" s="165">
        <f>VLOOKUP($AC367,dbsad1!$A$2:$AE$677,24,FALSE)</f>
        <v>374928490</v>
      </c>
      <c r="AH367" s="165">
        <f>VLOOKUP($AC367,dcsad1!$A$2:$AE$677,24,FALSE)</f>
        <v>374928490</v>
      </c>
      <c r="AI367" s="166">
        <f t="shared" si="72"/>
        <v>0</v>
      </c>
      <c r="AJ367" s="98" t="str">
        <f t="shared" si="66"/>
        <v>NO CHANGE IN FAB</v>
      </c>
      <c r="AK367" s="88"/>
      <c r="AL367" s="93" t="s">
        <v>727</v>
      </c>
      <c r="AM367" s="94" t="s">
        <v>728</v>
      </c>
      <c r="AN367" s="94">
        <v>1</v>
      </c>
      <c r="AO367" s="95">
        <v>1</v>
      </c>
      <c r="AP367" s="175">
        <f>VLOOKUP($AL367,dbsaa1!$A$2:$AE$677,5,FALSE)</f>
        <v>415285740</v>
      </c>
      <c r="AQ367" s="176">
        <f>VLOOKUP($AL367,dbsad1!$A$2:$AE$677,23,FALSE)</f>
        <v>415285740</v>
      </c>
      <c r="AR367" s="101" t="str">
        <f t="shared" si="73"/>
        <v>ON FORMULA</v>
      </c>
      <c r="AS367" s="175">
        <f>VLOOKUP($AL367,dcsaa1!$A$2:$AE$677,5,FALSE)</f>
        <v>414963937</v>
      </c>
      <c r="AT367" s="176">
        <f>VLOOKUP($AL367,dcsad1!$A$2:$AE$677,23,FALSE)</f>
        <v>414963937</v>
      </c>
      <c r="AU367" s="101" t="str">
        <f t="shared" si="74"/>
        <v>ON FORMULA</v>
      </c>
      <c r="AV367" s="102" t="b">
        <f t="shared" si="75"/>
        <v>1</v>
      </c>
      <c r="AW367" s="176">
        <f t="shared" si="76"/>
        <v>-321802</v>
      </c>
      <c r="AX367" s="184">
        <f t="shared" si="77"/>
        <v>-1</v>
      </c>
      <c r="AY367" s="29"/>
    </row>
    <row r="368" spans="1:51" ht="25" x14ac:dyDescent="0.25">
      <c r="A368" s="29"/>
      <c r="B368" s="93" t="s">
        <v>729</v>
      </c>
      <c r="C368" s="94" t="s">
        <v>730</v>
      </c>
      <c r="D368" s="94">
        <v>1</v>
      </c>
      <c r="E368" s="95">
        <v>0</v>
      </c>
      <c r="F368" s="165">
        <f>VLOOKUP($B368,dbsaa1!$A$2:$AA$675,5,FALSE)</f>
        <v>7125353</v>
      </c>
      <c r="G368" s="165">
        <f>VLOOKUP($B368,dcsaa1!$A$2:$AA$675,5,FALSE)</f>
        <v>7125353</v>
      </c>
      <c r="H368" s="166">
        <f t="shared" si="67"/>
        <v>0</v>
      </c>
      <c r="I368" s="98" t="str">
        <f t="shared" si="65"/>
        <v>NO CHANGE IN FA</v>
      </c>
      <c r="J368" s="88"/>
      <c r="K368" s="93" t="s">
        <v>729</v>
      </c>
      <c r="L368" s="94" t="s">
        <v>730</v>
      </c>
      <c r="M368" s="94">
        <v>1</v>
      </c>
      <c r="N368" s="95">
        <v>0</v>
      </c>
      <c r="O368" s="96">
        <f>VLOOKUP($K368,dbsad1!$A$2:$AE$677,13,FALSE)</f>
        <v>833</v>
      </c>
      <c r="P368" s="96">
        <f>VLOOKUP($K368,dcsad1!$A$2:$AE$677,13,FALSE)</f>
        <v>831</v>
      </c>
      <c r="Q368" s="97">
        <f t="shared" si="68"/>
        <v>-2</v>
      </c>
      <c r="R368" s="98" t="str">
        <f t="shared" si="69"/>
        <v>SEL. TAFPU DECREASE</v>
      </c>
      <c r="S368" s="88"/>
      <c r="T368" s="93" t="s">
        <v>729</v>
      </c>
      <c r="U368" s="94" t="s">
        <v>730</v>
      </c>
      <c r="V368" s="94">
        <v>1</v>
      </c>
      <c r="W368" s="95">
        <v>0</v>
      </c>
      <c r="X368" s="99">
        <f>VLOOKUP($T368,dbsad1!$A$2:$AE$677,22,FALSE)</f>
        <v>7456.59</v>
      </c>
      <c r="Y368" s="99">
        <f>VLOOKUP($T368,dcsad1!$A$2:$AE$677,22,FALSE)</f>
        <v>7451.92</v>
      </c>
      <c r="Z368" s="100">
        <f t="shared" si="70"/>
        <v>-4.6700000000000728</v>
      </c>
      <c r="AA368" s="98" t="str">
        <f t="shared" si="71"/>
        <v>SEL. FA/PUPIL DECREASE</v>
      </c>
      <c r="AB368" s="88"/>
      <c r="AC368" s="93" t="s">
        <v>729</v>
      </c>
      <c r="AD368" s="94" t="s">
        <v>730</v>
      </c>
      <c r="AE368" s="94">
        <v>1</v>
      </c>
      <c r="AF368" s="95">
        <v>0</v>
      </c>
      <c r="AG368" s="165">
        <f>VLOOKUP($AC368,dbsad1!$A$2:$AE$677,24,FALSE)</f>
        <v>6985641</v>
      </c>
      <c r="AH368" s="165">
        <f>VLOOKUP($AC368,dcsad1!$A$2:$AE$677,24,FALSE)</f>
        <v>6985641</v>
      </c>
      <c r="AI368" s="166">
        <f t="shared" si="72"/>
        <v>0</v>
      </c>
      <c r="AJ368" s="98" t="str">
        <f t="shared" si="66"/>
        <v>NO CHANGE IN FAB</v>
      </c>
      <c r="AK368" s="88"/>
      <c r="AL368" s="93" t="s">
        <v>729</v>
      </c>
      <c r="AM368" s="94" t="s">
        <v>730</v>
      </c>
      <c r="AN368" s="94">
        <v>1</v>
      </c>
      <c r="AO368" s="95">
        <v>0</v>
      </c>
      <c r="AP368" s="175">
        <f>VLOOKUP($AL368,dbsaa1!$A$2:$AE$677,5,FALSE)</f>
        <v>7125353</v>
      </c>
      <c r="AQ368" s="176">
        <f>VLOOKUP($AL368,dbsad1!$A$2:$AE$677,23,FALSE)</f>
        <v>6211340</v>
      </c>
      <c r="AR368" s="101" t="str">
        <f t="shared" si="73"/>
        <v>HOLD HARMLESS</v>
      </c>
      <c r="AS368" s="175">
        <f>VLOOKUP($AL368,dcsaa1!$A$2:$AE$677,5,FALSE)</f>
        <v>7125353</v>
      </c>
      <c r="AT368" s="176">
        <f>VLOOKUP($AL368,dcsad1!$A$2:$AE$677,23,FALSE)</f>
        <v>6192546</v>
      </c>
      <c r="AU368" s="101" t="str">
        <f t="shared" si="74"/>
        <v>HOLD HARMLESS</v>
      </c>
      <c r="AV368" s="102" t="b">
        <f t="shared" si="75"/>
        <v>1</v>
      </c>
      <c r="AW368" s="176">
        <f t="shared" si="76"/>
        <v>0</v>
      </c>
      <c r="AX368" s="184">
        <f t="shared" si="77"/>
        <v>0</v>
      </c>
      <c r="AY368" s="29"/>
    </row>
    <row r="369" spans="1:51" x14ac:dyDescent="0.25">
      <c r="A369" s="29"/>
      <c r="B369" s="93" t="s">
        <v>731</v>
      </c>
      <c r="C369" s="94" t="s">
        <v>732</v>
      </c>
      <c r="D369" s="94">
        <v>1</v>
      </c>
      <c r="E369" s="95">
        <v>0</v>
      </c>
      <c r="F369" s="165">
        <f>VLOOKUP($B369,dbsaa1!$A$2:$AA$675,5,FALSE)</f>
        <v>24348390</v>
      </c>
      <c r="G369" s="165">
        <f>VLOOKUP($B369,dcsaa1!$A$2:$AA$675,5,FALSE)</f>
        <v>24348390</v>
      </c>
      <c r="H369" s="166">
        <f t="shared" si="67"/>
        <v>0</v>
      </c>
      <c r="I369" s="98" t="str">
        <f t="shared" si="65"/>
        <v>NO CHANGE IN FA</v>
      </c>
      <c r="J369" s="88"/>
      <c r="K369" s="93" t="s">
        <v>731</v>
      </c>
      <c r="L369" s="94" t="s">
        <v>732</v>
      </c>
      <c r="M369" s="94">
        <v>1</v>
      </c>
      <c r="N369" s="95">
        <v>0</v>
      </c>
      <c r="O369" s="96">
        <f>VLOOKUP($K369,dbsad1!$A$2:$AE$677,13,FALSE)</f>
        <v>3873</v>
      </c>
      <c r="P369" s="96">
        <f>VLOOKUP($K369,dcsad1!$A$2:$AE$677,13,FALSE)</f>
        <v>3873</v>
      </c>
      <c r="Q369" s="97">
        <f t="shared" si="68"/>
        <v>0</v>
      </c>
      <c r="R369" s="98" t="str">
        <f t="shared" si="69"/>
        <v>NO CHANGE IN SEL. TAFPU</v>
      </c>
      <c r="S369" s="88"/>
      <c r="T369" s="93" t="s">
        <v>731</v>
      </c>
      <c r="U369" s="94" t="s">
        <v>732</v>
      </c>
      <c r="V369" s="94">
        <v>1</v>
      </c>
      <c r="W369" s="95">
        <v>0</v>
      </c>
      <c r="X369" s="99">
        <f>VLOOKUP($T369,dbsad1!$A$2:$AE$677,22,FALSE)</f>
        <v>6286.7</v>
      </c>
      <c r="Y369" s="99">
        <f>VLOOKUP($T369,dcsad1!$A$2:$AE$677,22,FALSE)</f>
        <v>6286.7</v>
      </c>
      <c r="Z369" s="100">
        <f t="shared" si="70"/>
        <v>0</v>
      </c>
      <c r="AA369" s="98" t="str">
        <f t="shared" si="71"/>
        <v>NO CHANGE IN SEL. FA/PUPIL</v>
      </c>
      <c r="AB369" s="88"/>
      <c r="AC369" s="93" t="s">
        <v>731</v>
      </c>
      <c r="AD369" s="94" t="s">
        <v>732</v>
      </c>
      <c r="AE369" s="94">
        <v>1</v>
      </c>
      <c r="AF369" s="95">
        <v>0</v>
      </c>
      <c r="AG369" s="165">
        <f>VLOOKUP($AC369,dbsad1!$A$2:$AE$677,24,FALSE)</f>
        <v>22807707</v>
      </c>
      <c r="AH369" s="165">
        <f>VLOOKUP($AC369,dcsad1!$A$2:$AE$677,24,FALSE)</f>
        <v>22807707</v>
      </c>
      <c r="AI369" s="166">
        <f t="shared" si="72"/>
        <v>0</v>
      </c>
      <c r="AJ369" s="98" t="str">
        <f t="shared" si="66"/>
        <v>NO CHANGE IN FAB</v>
      </c>
      <c r="AK369" s="88"/>
      <c r="AL369" s="93" t="s">
        <v>731</v>
      </c>
      <c r="AM369" s="94" t="s">
        <v>732</v>
      </c>
      <c r="AN369" s="94">
        <v>1</v>
      </c>
      <c r="AO369" s="95">
        <v>0</v>
      </c>
      <c r="AP369" s="175">
        <f>VLOOKUP($AL369,dbsaa1!$A$2:$AE$677,5,FALSE)</f>
        <v>24348390</v>
      </c>
      <c r="AQ369" s="176">
        <f>VLOOKUP($AL369,dbsad1!$A$2:$AE$677,23,FALSE)</f>
        <v>24348390</v>
      </c>
      <c r="AR369" s="101" t="str">
        <f t="shared" si="73"/>
        <v>ON FORMULA</v>
      </c>
      <c r="AS369" s="175">
        <f>VLOOKUP($AL369,dcsaa1!$A$2:$AE$677,5,FALSE)</f>
        <v>24348390</v>
      </c>
      <c r="AT369" s="176">
        <f>VLOOKUP($AL369,dcsad1!$A$2:$AE$677,23,FALSE)</f>
        <v>24348390</v>
      </c>
      <c r="AU369" s="101" t="str">
        <f t="shared" si="74"/>
        <v>ON FORMULA</v>
      </c>
      <c r="AV369" s="102" t="b">
        <f t="shared" si="75"/>
        <v>1</v>
      </c>
      <c r="AW369" s="176">
        <f t="shared" si="76"/>
        <v>0</v>
      </c>
      <c r="AX369" s="184">
        <f t="shared" si="77"/>
        <v>0</v>
      </c>
      <c r="AY369" s="29"/>
    </row>
    <row r="370" spans="1:51" ht="25" x14ac:dyDescent="0.25">
      <c r="A370" s="29"/>
      <c r="B370" s="93" t="s">
        <v>733</v>
      </c>
      <c r="C370" s="94" t="s">
        <v>734</v>
      </c>
      <c r="D370" s="94">
        <v>1</v>
      </c>
      <c r="E370" s="95">
        <v>0</v>
      </c>
      <c r="F370" s="165">
        <f>VLOOKUP($B370,dbsaa1!$A$2:$AA$675,5,FALSE)</f>
        <v>7583898</v>
      </c>
      <c r="G370" s="165">
        <f>VLOOKUP($B370,dcsaa1!$A$2:$AA$675,5,FALSE)</f>
        <v>7583898</v>
      </c>
      <c r="H370" s="166">
        <f t="shared" si="67"/>
        <v>0</v>
      </c>
      <c r="I370" s="98" t="str">
        <f t="shared" si="65"/>
        <v>NO CHANGE IN FA</v>
      </c>
      <c r="J370" s="88"/>
      <c r="K370" s="93" t="s">
        <v>733</v>
      </c>
      <c r="L370" s="94" t="s">
        <v>734</v>
      </c>
      <c r="M370" s="94">
        <v>1</v>
      </c>
      <c r="N370" s="95">
        <v>0</v>
      </c>
      <c r="O370" s="96">
        <f>VLOOKUP($K370,dbsad1!$A$2:$AE$677,13,FALSE)</f>
        <v>873</v>
      </c>
      <c r="P370" s="96">
        <f>VLOOKUP($K370,dcsad1!$A$2:$AE$677,13,FALSE)</f>
        <v>873</v>
      </c>
      <c r="Q370" s="97">
        <f t="shared" si="68"/>
        <v>0</v>
      </c>
      <c r="R370" s="98" t="str">
        <f t="shared" si="69"/>
        <v>NO CHANGE IN SEL. TAFPU</v>
      </c>
      <c r="S370" s="88"/>
      <c r="T370" s="93" t="s">
        <v>733</v>
      </c>
      <c r="U370" s="94" t="s">
        <v>734</v>
      </c>
      <c r="V370" s="94">
        <v>1</v>
      </c>
      <c r="W370" s="95">
        <v>0</v>
      </c>
      <c r="X370" s="99">
        <f>VLOOKUP($T370,dbsad1!$A$2:$AE$677,22,FALSE)</f>
        <v>8124.75</v>
      </c>
      <c r="Y370" s="99">
        <f>VLOOKUP($T370,dcsad1!$A$2:$AE$677,22,FALSE)</f>
        <v>8124.75</v>
      </c>
      <c r="Z370" s="100">
        <f t="shared" si="70"/>
        <v>0</v>
      </c>
      <c r="AA370" s="98" t="str">
        <f t="shared" si="71"/>
        <v>NO CHANGE IN SEL. FA/PUPIL</v>
      </c>
      <c r="AB370" s="88"/>
      <c r="AC370" s="93" t="s">
        <v>733</v>
      </c>
      <c r="AD370" s="94" t="s">
        <v>734</v>
      </c>
      <c r="AE370" s="94">
        <v>1</v>
      </c>
      <c r="AF370" s="95">
        <v>0</v>
      </c>
      <c r="AG370" s="165">
        <f>VLOOKUP($AC370,dbsad1!$A$2:$AE$677,24,FALSE)</f>
        <v>7435195</v>
      </c>
      <c r="AH370" s="165">
        <f>VLOOKUP($AC370,dcsad1!$A$2:$AE$677,24,FALSE)</f>
        <v>7435195</v>
      </c>
      <c r="AI370" s="166">
        <f t="shared" si="72"/>
        <v>0</v>
      </c>
      <c r="AJ370" s="98" t="str">
        <f t="shared" si="66"/>
        <v>NO CHANGE IN FAB</v>
      </c>
      <c r="AK370" s="88"/>
      <c r="AL370" s="93" t="s">
        <v>733</v>
      </c>
      <c r="AM370" s="94" t="s">
        <v>734</v>
      </c>
      <c r="AN370" s="94">
        <v>1</v>
      </c>
      <c r="AO370" s="95">
        <v>0</v>
      </c>
      <c r="AP370" s="175">
        <f>VLOOKUP($AL370,dbsaa1!$A$2:$AE$677,5,FALSE)</f>
        <v>7583898</v>
      </c>
      <c r="AQ370" s="176">
        <f>VLOOKUP($AL370,dbsad1!$A$2:$AE$677,23,FALSE)</f>
        <v>7092907</v>
      </c>
      <c r="AR370" s="101" t="str">
        <f t="shared" si="73"/>
        <v>HOLD HARMLESS</v>
      </c>
      <c r="AS370" s="175">
        <f>VLOOKUP($AL370,dcsaa1!$A$2:$AE$677,5,FALSE)</f>
        <v>7583898</v>
      </c>
      <c r="AT370" s="176">
        <f>VLOOKUP($AL370,dcsad1!$A$2:$AE$677,23,FALSE)</f>
        <v>7092907</v>
      </c>
      <c r="AU370" s="101" t="str">
        <f t="shared" si="74"/>
        <v>HOLD HARMLESS</v>
      </c>
      <c r="AV370" s="102" t="b">
        <f t="shared" si="75"/>
        <v>1</v>
      </c>
      <c r="AW370" s="176">
        <f t="shared" si="76"/>
        <v>0</v>
      </c>
      <c r="AX370" s="184">
        <f t="shared" si="77"/>
        <v>0</v>
      </c>
      <c r="AY370" s="29"/>
    </row>
    <row r="371" spans="1:51" ht="25" x14ac:dyDescent="0.25">
      <c r="A371" s="29"/>
      <c r="B371" s="93" t="s">
        <v>735</v>
      </c>
      <c r="C371" s="94" t="s">
        <v>736</v>
      </c>
      <c r="D371" s="94">
        <v>1</v>
      </c>
      <c r="E371" s="95">
        <v>0</v>
      </c>
      <c r="F371" s="165">
        <f>VLOOKUP($B371,dbsaa1!$A$2:$AA$675,5,FALSE)</f>
        <v>32765640</v>
      </c>
      <c r="G371" s="165">
        <f>VLOOKUP($B371,dcsaa1!$A$2:$AA$675,5,FALSE)</f>
        <v>32765640</v>
      </c>
      <c r="H371" s="166">
        <f t="shared" si="67"/>
        <v>0</v>
      </c>
      <c r="I371" s="98" t="str">
        <f t="shared" si="65"/>
        <v>NO CHANGE IN FA</v>
      </c>
      <c r="J371" s="88"/>
      <c r="K371" s="93" t="s">
        <v>735</v>
      </c>
      <c r="L371" s="94" t="s">
        <v>736</v>
      </c>
      <c r="M371" s="94">
        <v>1</v>
      </c>
      <c r="N371" s="95">
        <v>0</v>
      </c>
      <c r="O371" s="96">
        <f>VLOOKUP($K371,dbsad1!$A$2:$AE$677,13,FALSE)</f>
        <v>2634</v>
      </c>
      <c r="P371" s="96">
        <f>VLOOKUP($K371,dcsad1!$A$2:$AE$677,13,FALSE)</f>
        <v>2634</v>
      </c>
      <c r="Q371" s="97">
        <f t="shared" si="68"/>
        <v>0</v>
      </c>
      <c r="R371" s="98" t="str">
        <f t="shared" si="69"/>
        <v>NO CHANGE IN SEL. TAFPU</v>
      </c>
      <c r="S371" s="88"/>
      <c r="T371" s="93" t="s">
        <v>735</v>
      </c>
      <c r="U371" s="94" t="s">
        <v>736</v>
      </c>
      <c r="V371" s="94">
        <v>1</v>
      </c>
      <c r="W371" s="95">
        <v>0</v>
      </c>
      <c r="X371" s="99">
        <f>VLOOKUP($T371,dbsad1!$A$2:$AE$677,22,FALSE)</f>
        <v>12264.15</v>
      </c>
      <c r="Y371" s="99">
        <f>VLOOKUP($T371,dcsad1!$A$2:$AE$677,22,FALSE)</f>
        <v>12271.73</v>
      </c>
      <c r="Z371" s="100">
        <f t="shared" si="70"/>
        <v>7.5799999999999272</v>
      </c>
      <c r="AA371" s="98" t="str">
        <f t="shared" si="71"/>
        <v>SEL. FA/PUPIL INCREASE</v>
      </c>
      <c r="AB371" s="88"/>
      <c r="AC371" s="93" t="s">
        <v>735</v>
      </c>
      <c r="AD371" s="94" t="s">
        <v>736</v>
      </c>
      <c r="AE371" s="94">
        <v>1</v>
      </c>
      <c r="AF371" s="95">
        <v>0</v>
      </c>
      <c r="AG371" s="165">
        <f>VLOOKUP($AC371,dbsad1!$A$2:$AE$677,24,FALSE)</f>
        <v>32123177</v>
      </c>
      <c r="AH371" s="165">
        <f>VLOOKUP($AC371,dcsad1!$A$2:$AE$677,24,FALSE)</f>
        <v>32123177</v>
      </c>
      <c r="AI371" s="166">
        <f t="shared" si="72"/>
        <v>0</v>
      </c>
      <c r="AJ371" s="98" t="str">
        <f t="shared" si="66"/>
        <v>NO CHANGE IN FAB</v>
      </c>
      <c r="AK371" s="88"/>
      <c r="AL371" s="93" t="s">
        <v>735</v>
      </c>
      <c r="AM371" s="94" t="s">
        <v>736</v>
      </c>
      <c r="AN371" s="94">
        <v>1</v>
      </c>
      <c r="AO371" s="95">
        <v>0</v>
      </c>
      <c r="AP371" s="175">
        <f>VLOOKUP($AL371,dbsaa1!$A$2:$AE$677,5,FALSE)</f>
        <v>32765640</v>
      </c>
      <c r="AQ371" s="176">
        <f>VLOOKUP($AL371,dbsad1!$A$2:$AE$677,23,FALSE)</f>
        <v>32303772</v>
      </c>
      <c r="AR371" s="101" t="str">
        <f t="shared" si="73"/>
        <v>HOLD HARMLESS</v>
      </c>
      <c r="AS371" s="175">
        <f>VLOOKUP($AL371,dcsaa1!$A$2:$AE$677,5,FALSE)</f>
        <v>32765640</v>
      </c>
      <c r="AT371" s="176">
        <f>VLOOKUP($AL371,dcsad1!$A$2:$AE$677,23,FALSE)</f>
        <v>32323737</v>
      </c>
      <c r="AU371" s="101" t="str">
        <f t="shared" si="74"/>
        <v>HOLD HARMLESS</v>
      </c>
      <c r="AV371" s="102" t="b">
        <f t="shared" si="75"/>
        <v>1</v>
      </c>
      <c r="AW371" s="176">
        <f t="shared" si="76"/>
        <v>0</v>
      </c>
      <c r="AX371" s="184">
        <f t="shared" si="77"/>
        <v>0</v>
      </c>
      <c r="AY371" s="29"/>
    </row>
    <row r="372" spans="1:51" ht="25" x14ac:dyDescent="0.25">
      <c r="A372" s="29"/>
      <c r="B372" s="93" t="s">
        <v>737</v>
      </c>
      <c r="C372" s="94" t="s">
        <v>738</v>
      </c>
      <c r="D372" s="94">
        <v>1</v>
      </c>
      <c r="E372" s="95">
        <v>0</v>
      </c>
      <c r="F372" s="165">
        <f>VLOOKUP($B372,dbsaa1!$A$2:$AA$675,5,FALSE)</f>
        <v>11806936</v>
      </c>
      <c r="G372" s="165">
        <f>VLOOKUP($B372,dcsaa1!$A$2:$AA$675,5,FALSE)</f>
        <v>11806936</v>
      </c>
      <c r="H372" s="166">
        <f t="shared" si="67"/>
        <v>0</v>
      </c>
      <c r="I372" s="98" t="str">
        <f t="shared" si="65"/>
        <v>NO CHANGE IN FA</v>
      </c>
      <c r="J372" s="88"/>
      <c r="K372" s="93" t="s">
        <v>737</v>
      </c>
      <c r="L372" s="94" t="s">
        <v>738</v>
      </c>
      <c r="M372" s="94">
        <v>1</v>
      </c>
      <c r="N372" s="95">
        <v>0</v>
      </c>
      <c r="O372" s="96">
        <f>VLOOKUP($K372,dbsad1!$A$2:$AE$677,13,FALSE)</f>
        <v>1328</v>
      </c>
      <c r="P372" s="96">
        <f>VLOOKUP($K372,dcsad1!$A$2:$AE$677,13,FALSE)</f>
        <v>1328</v>
      </c>
      <c r="Q372" s="97">
        <f t="shared" si="68"/>
        <v>0</v>
      </c>
      <c r="R372" s="98" t="str">
        <f t="shared" si="69"/>
        <v>NO CHANGE IN SEL. TAFPU</v>
      </c>
      <c r="S372" s="88"/>
      <c r="T372" s="93" t="s">
        <v>737</v>
      </c>
      <c r="U372" s="94" t="s">
        <v>738</v>
      </c>
      <c r="V372" s="94">
        <v>1</v>
      </c>
      <c r="W372" s="95">
        <v>0</v>
      </c>
      <c r="X372" s="99">
        <f>VLOOKUP($T372,dbsad1!$A$2:$AE$677,22,FALSE)</f>
        <v>7726.18</v>
      </c>
      <c r="Y372" s="99">
        <f>VLOOKUP($T372,dcsad1!$A$2:$AE$677,22,FALSE)</f>
        <v>7726.18</v>
      </c>
      <c r="Z372" s="100">
        <f t="shared" si="70"/>
        <v>0</v>
      </c>
      <c r="AA372" s="98" t="str">
        <f t="shared" si="71"/>
        <v>NO CHANGE IN SEL. FA/PUPIL</v>
      </c>
      <c r="AB372" s="88"/>
      <c r="AC372" s="93" t="s">
        <v>737</v>
      </c>
      <c r="AD372" s="94" t="s">
        <v>738</v>
      </c>
      <c r="AE372" s="94">
        <v>1</v>
      </c>
      <c r="AF372" s="95">
        <v>0</v>
      </c>
      <c r="AG372" s="165">
        <f>VLOOKUP($AC372,dbsad1!$A$2:$AE$677,24,FALSE)</f>
        <v>11575428</v>
      </c>
      <c r="AH372" s="165">
        <f>VLOOKUP($AC372,dcsad1!$A$2:$AE$677,24,FALSE)</f>
        <v>11575428</v>
      </c>
      <c r="AI372" s="166">
        <f t="shared" si="72"/>
        <v>0</v>
      </c>
      <c r="AJ372" s="98" t="str">
        <f t="shared" si="66"/>
        <v>NO CHANGE IN FAB</v>
      </c>
      <c r="AK372" s="88"/>
      <c r="AL372" s="93" t="s">
        <v>737</v>
      </c>
      <c r="AM372" s="94" t="s">
        <v>738</v>
      </c>
      <c r="AN372" s="94">
        <v>1</v>
      </c>
      <c r="AO372" s="95">
        <v>0</v>
      </c>
      <c r="AP372" s="175">
        <f>VLOOKUP($AL372,dbsaa1!$A$2:$AE$677,5,FALSE)</f>
        <v>11806936</v>
      </c>
      <c r="AQ372" s="176">
        <f>VLOOKUP($AL372,dbsad1!$A$2:$AE$677,23,FALSE)</f>
        <v>10260368</v>
      </c>
      <c r="AR372" s="101" t="str">
        <f t="shared" si="73"/>
        <v>HOLD HARMLESS</v>
      </c>
      <c r="AS372" s="175">
        <f>VLOOKUP($AL372,dcsaa1!$A$2:$AE$677,5,FALSE)</f>
        <v>11806936</v>
      </c>
      <c r="AT372" s="176">
        <f>VLOOKUP($AL372,dcsad1!$A$2:$AE$677,23,FALSE)</f>
        <v>10260368</v>
      </c>
      <c r="AU372" s="101" t="str">
        <f t="shared" si="74"/>
        <v>HOLD HARMLESS</v>
      </c>
      <c r="AV372" s="102" t="b">
        <f t="shared" si="75"/>
        <v>1</v>
      </c>
      <c r="AW372" s="176">
        <f t="shared" si="76"/>
        <v>0</v>
      </c>
      <c r="AX372" s="184">
        <f t="shared" si="77"/>
        <v>0</v>
      </c>
      <c r="AY372" s="29"/>
    </row>
    <row r="373" spans="1:51" x14ac:dyDescent="0.25">
      <c r="A373" s="29"/>
      <c r="B373" s="93" t="s">
        <v>739</v>
      </c>
      <c r="C373" s="94" t="s">
        <v>740</v>
      </c>
      <c r="D373" s="94">
        <v>1</v>
      </c>
      <c r="E373" s="95">
        <v>0</v>
      </c>
      <c r="F373" s="165">
        <f>VLOOKUP($B373,dbsaa1!$A$2:$AA$675,5,FALSE)</f>
        <v>9051427</v>
      </c>
      <c r="G373" s="165">
        <f>VLOOKUP($B373,dcsaa1!$A$2:$AA$675,5,FALSE)</f>
        <v>9035053</v>
      </c>
      <c r="H373" s="166">
        <f t="shared" si="67"/>
        <v>-16374</v>
      </c>
      <c r="I373" s="98" t="str">
        <f t="shared" si="65"/>
        <v>FA DECREASE</v>
      </c>
      <c r="J373" s="88"/>
      <c r="K373" s="93" t="s">
        <v>739</v>
      </c>
      <c r="L373" s="94" t="s">
        <v>740</v>
      </c>
      <c r="M373" s="94">
        <v>1</v>
      </c>
      <c r="N373" s="95">
        <v>0</v>
      </c>
      <c r="O373" s="96">
        <f>VLOOKUP($K373,dbsad1!$A$2:$AE$677,13,FALSE)</f>
        <v>854</v>
      </c>
      <c r="P373" s="96">
        <f>VLOOKUP($K373,dcsad1!$A$2:$AE$677,13,FALSE)</f>
        <v>853</v>
      </c>
      <c r="Q373" s="97">
        <f t="shared" si="68"/>
        <v>-1</v>
      </c>
      <c r="R373" s="98" t="str">
        <f t="shared" si="69"/>
        <v>SEL. TAFPU DECREASE</v>
      </c>
      <c r="S373" s="88"/>
      <c r="T373" s="93" t="s">
        <v>739</v>
      </c>
      <c r="U373" s="94" t="s">
        <v>740</v>
      </c>
      <c r="V373" s="94">
        <v>1</v>
      </c>
      <c r="W373" s="95">
        <v>0</v>
      </c>
      <c r="X373" s="99">
        <f>VLOOKUP($T373,dbsad1!$A$2:$AE$677,22,FALSE)</f>
        <v>10598.86</v>
      </c>
      <c r="Y373" s="99">
        <f>VLOOKUP($T373,dcsad1!$A$2:$AE$677,22,FALSE)</f>
        <v>10592.09</v>
      </c>
      <c r="Z373" s="100">
        <f t="shared" si="70"/>
        <v>-6.7700000000004366</v>
      </c>
      <c r="AA373" s="98" t="str">
        <f t="shared" si="71"/>
        <v>SEL. FA/PUPIL DECREASE</v>
      </c>
      <c r="AB373" s="88"/>
      <c r="AC373" s="93" t="s">
        <v>739</v>
      </c>
      <c r="AD373" s="94" t="s">
        <v>740</v>
      </c>
      <c r="AE373" s="94">
        <v>1</v>
      </c>
      <c r="AF373" s="95">
        <v>0</v>
      </c>
      <c r="AG373" s="165">
        <f>VLOOKUP($AC373,dbsad1!$A$2:$AE$677,24,FALSE)</f>
        <v>8666618</v>
      </c>
      <c r="AH373" s="165">
        <f>VLOOKUP($AC373,dcsad1!$A$2:$AE$677,24,FALSE)</f>
        <v>8666618</v>
      </c>
      <c r="AI373" s="166">
        <f t="shared" si="72"/>
        <v>0</v>
      </c>
      <c r="AJ373" s="98" t="str">
        <f t="shared" si="66"/>
        <v>NO CHANGE IN FAB</v>
      </c>
      <c r="AK373" s="88"/>
      <c r="AL373" s="93" t="s">
        <v>739</v>
      </c>
      <c r="AM373" s="94" t="s">
        <v>740</v>
      </c>
      <c r="AN373" s="94">
        <v>1</v>
      </c>
      <c r="AO373" s="95">
        <v>0</v>
      </c>
      <c r="AP373" s="175">
        <f>VLOOKUP($AL373,dbsaa1!$A$2:$AE$677,5,FALSE)</f>
        <v>9051427</v>
      </c>
      <c r="AQ373" s="176">
        <f>VLOOKUP($AL373,dbsad1!$A$2:$AE$677,23,FALSE)</f>
        <v>9051427</v>
      </c>
      <c r="AR373" s="101" t="str">
        <f t="shared" si="73"/>
        <v>ON FORMULA</v>
      </c>
      <c r="AS373" s="175">
        <f>VLOOKUP($AL373,dcsaa1!$A$2:$AE$677,5,FALSE)</f>
        <v>9035053</v>
      </c>
      <c r="AT373" s="176">
        <f>VLOOKUP($AL373,dcsad1!$A$2:$AE$677,23,FALSE)</f>
        <v>9035053</v>
      </c>
      <c r="AU373" s="101" t="str">
        <f t="shared" si="74"/>
        <v>ON FORMULA</v>
      </c>
      <c r="AV373" s="102" t="b">
        <f t="shared" si="75"/>
        <v>1</v>
      </c>
      <c r="AW373" s="176">
        <f t="shared" si="76"/>
        <v>-16374</v>
      </c>
      <c r="AX373" s="184">
        <f t="shared" si="77"/>
        <v>0</v>
      </c>
      <c r="AY373" s="29"/>
    </row>
    <row r="374" spans="1:51" ht="25" x14ac:dyDescent="0.25">
      <c r="A374" s="29"/>
      <c r="B374" s="93" t="s">
        <v>741</v>
      </c>
      <c r="C374" s="94" t="s">
        <v>742</v>
      </c>
      <c r="D374" s="94">
        <v>1</v>
      </c>
      <c r="E374" s="95">
        <v>0</v>
      </c>
      <c r="F374" s="165">
        <f>VLOOKUP($B374,dbsaa1!$A$2:$AA$675,5,FALSE)</f>
        <v>5580742</v>
      </c>
      <c r="G374" s="165">
        <f>VLOOKUP($B374,dcsaa1!$A$2:$AA$675,5,FALSE)</f>
        <v>5580742</v>
      </c>
      <c r="H374" s="166">
        <f t="shared" si="67"/>
        <v>0</v>
      </c>
      <c r="I374" s="98" t="str">
        <f t="shared" si="65"/>
        <v>NO CHANGE IN FA</v>
      </c>
      <c r="J374" s="88"/>
      <c r="K374" s="93" t="s">
        <v>741</v>
      </c>
      <c r="L374" s="94" t="s">
        <v>742</v>
      </c>
      <c r="M374" s="94">
        <v>1</v>
      </c>
      <c r="N374" s="95">
        <v>0</v>
      </c>
      <c r="O374" s="96">
        <f>VLOOKUP($K374,dbsad1!$A$2:$AE$677,13,FALSE)</f>
        <v>687</v>
      </c>
      <c r="P374" s="96">
        <f>VLOOKUP($K374,dcsad1!$A$2:$AE$677,13,FALSE)</f>
        <v>687</v>
      </c>
      <c r="Q374" s="97">
        <f t="shared" si="68"/>
        <v>0</v>
      </c>
      <c r="R374" s="98" t="str">
        <f t="shared" si="69"/>
        <v>NO CHANGE IN SEL. TAFPU</v>
      </c>
      <c r="S374" s="88"/>
      <c r="T374" s="93" t="s">
        <v>741</v>
      </c>
      <c r="U374" s="94" t="s">
        <v>742</v>
      </c>
      <c r="V374" s="94">
        <v>1</v>
      </c>
      <c r="W374" s="95">
        <v>0</v>
      </c>
      <c r="X374" s="99">
        <f>VLOOKUP($T374,dbsad1!$A$2:$AE$677,22,FALSE)</f>
        <v>6318.75</v>
      </c>
      <c r="Y374" s="99">
        <f>VLOOKUP($T374,dcsad1!$A$2:$AE$677,22,FALSE)</f>
        <v>6318.75</v>
      </c>
      <c r="Z374" s="100">
        <f t="shared" si="70"/>
        <v>0</v>
      </c>
      <c r="AA374" s="98" t="str">
        <f t="shared" si="71"/>
        <v>NO CHANGE IN SEL. FA/PUPIL</v>
      </c>
      <c r="AB374" s="88"/>
      <c r="AC374" s="93" t="s">
        <v>741</v>
      </c>
      <c r="AD374" s="94" t="s">
        <v>742</v>
      </c>
      <c r="AE374" s="94">
        <v>1</v>
      </c>
      <c r="AF374" s="95">
        <v>0</v>
      </c>
      <c r="AG374" s="165">
        <f>VLOOKUP($AC374,dbsad1!$A$2:$AE$677,24,FALSE)</f>
        <v>5471316</v>
      </c>
      <c r="AH374" s="165">
        <f>VLOOKUP($AC374,dcsad1!$A$2:$AE$677,24,FALSE)</f>
        <v>5471316</v>
      </c>
      <c r="AI374" s="166">
        <f t="shared" si="72"/>
        <v>0</v>
      </c>
      <c r="AJ374" s="98" t="str">
        <f t="shared" si="66"/>
        <v>NO CHANGE IN FAB</v>
      </c>
      <c r="AK374" s="88"/>
      <c r="AL374" s="93" t="s">
        <v>741</v>
      </c>
      <c r="AM374" s="94" t="s">
        <v>742</v>
      </c>
      <c r="AN374" s="94">
        <v>1</v>
      </c>
      <c r="AO374" s="95">
        <v>0</v>
      </c>
      <c r="AP374" s="175">
        <f>VLOOKUP($AL374,dbsaa1!$A$2:$AE$677,5,FALSE)</f>
        <v>5580742</v>
      </c>
      <c r="AQ374" s="176">
        <f>VLOOKUP($AL374,dbsad1!$A$2:$AE$677,23,FALSE)</f>
        <v>4340982</v>
      </c>
      <c r="AR374" s="101" t="str">
        <f t="shared" si="73"/>
        <v>HOLD HARMLESS</v>
      </c>
      <c r="AS374" s="175">
        <f>VLOOKUP($AL374,dcsaa1!$A$2:$AE$677,5,FALSE)</f>
        <v>5580742</v>
      </c>
      <c r="AT374" s="176">
        <f>VLOOKUP($AL374,dcsad1!$A$2:$AE$677,23,FALSE)</f>
        <v>4340982</v>
      </c>
      <c r="AU374" s="101" t="str">
        <f t="shared" si="74"/>
        <v>HOLD HARMLESS</v>
      </c>
      <c r="AV374" s="102" t="b">
        <f t="shared" si="75"/>
        <v>1</v>
      </c>
      <c r="AW374" s="176">
        <f t="shared" si="76"/>
        <v>0</v>
      </c>
      <c r="AX374" s="184">
        <f t="shared" si="77"/>
        <v>0</v>
      </c>
      <c r="AY374" s="29"/>
    </row>
    <row r="375" spans="1:51" ht="25" x14ac:dyDescent="0.25">
      <c r="A375" s="29"/>
      <c r="B375" s="93" t="s">
        <v>743</v>
      </c>
      <c r="C375" s="94" t="s">
        <v>744</v>
      </c>
      <c r="D375" s="94">
        <v>1</v>
      </c>
      <c r="E375" s="95">
        <v>0</v>
      </c>
      <c r="F375" s="165">
        <f>VLOOKUP($B375,dbsaa1!$A$2:$AA$675,5,FALSE)</f>
        <v>21132004</v>
      </c>
      <c r="G375" s="165">
        <f>VLOOKUP($B375,dcsaa1!$A$2:$AA$675,5,FALSE)</f>
        <v>21132004</v>
      </c>
      <c r="H375" s="166">
        <f t="shared" si="67"/>
        <v>0</v>
      </c>
      <c r="I375" s="98" t="str">
        <f t="shared" si="65"/>
        <v>NO CHANGE IN FA</v>
      </c>
      <c r="J375" s="88"/>
      <c r="K375" s="93" t="s">
        <v>743</v>
      </c>
      <c r="L375" s="94" t="s">
        <v>744</v>
      </c>
      <c r="M375" s="94">
        <v>1</v>
      </c>
      <c r="N375" s="95">
        <v>0</v>
      </c>
      <c r="O375" s="96">
        <f>VLOOKUP($K375,dbsad1!$A$2:$AE$677,13,FALSE)</f>
        <v>1854</v>
      </c>
      <c r="P375" s="96">
        <f>VLOOKUP($K375,dcsad1!$A$2:$AE$677,13,FALSE)</f>
        <v>1851</v>
      </c>
      <c r="Q375" s="97">
        <f t="shared" si="68"/>
        <v>-3</v>
      </c>
      <c r="R375" s="98" t="str">
        <f t="shared" si="69"/>
        <v>SEL. TAFPU DECREASE</v>
      </c>
      <c r="S375" s="88"/>
      <c r="T375" s="93" t="s">
        <v>743</v>
      </c>
      <c r="U375" s="94" t="s">
        <v>744</v>
      </c>
      <c r="V375" s="94">
        <v>1</v>
      </c>
      <c r="W375" s="95">
        <v>0</v>
      </c>
      <c r="X375" s="99">
        <f>VLOOKUP($T375,dbsad1!$A$2:$AE$677,22,FALSE)</f>
        <v>11360.13</v>
      </c>
      <c r="Y375" s="99">
        <f>VLOOKUP($T375,dcsad1!$A$2:$AE$677,22,FALSE)</f>
        <v>11374.39</v>
      </c>
      <c r="Z375" s="100">
        <f t="shared" si="70"/>
        <v>14.260000000000218</v>
      </c>
      <c r="AA375" s="98" t="str">
        <f t="shared" si="71"/>
        <v>SEL. FA/PUPIL INCREASE</v>
      </c>
      <c r="AB375" s="88"/>
      <c r="AC375" s="93" t="s">
        <v>743</v>
      </c>
      <c r="AD375" s="94" t="s">
        <v>744</v>
      </c>
      <c r="AE375" s="94">
        <v>1</v>
      </c>
      <c r="AF375" s="95">
        <v>0</v>
      </c>
      <c r="AG375" s="165">
        <f>VLOOKUP($AC375,dbsad1!$A$2:$AE$677,24,FALSE)</f>
        <v>20717651</v>
      </c>
      <c r="AH375" s="165">
        <f>VLOOKUP($AC375,dcsad1!$A$2:$AE$677,24,FALSE)</f>
        <v>20717651</v>
      </c>
      <c r="AI375" s="166">
        <f t="shared" si="72"/>
        <v>0</v>
      </c>
      <c r="AJ375" s="98" t="str">
        <f t="shared" si="66"/>
        <v>NO CHANGE IN FAB</v>
      </c>
      <c r="AK375" s="88"/>
      <c r="AL375" s="93" t="s">
        <v>743</v>
      </c>
      <c r="AM375" s="94" t="s">
        <v>744</v>
      </c>
      <c r="AN375" s="94">
        <v>1</v>
      </c>
      <c r="AO375" s="95">
        <v>0</v>
      </c>
      <c r="AP375" s="175">
        <f>VLOOKUP($AL375,dbsaa1!$A$2:$AE$677,5,FALSE)</f>
        <v>21132004</v>
      </c>
      <c r="AQ375" s="176">
        <f>VLOOKUP($AL375,dbsad1!$A$2:$AE$677,23,FALSE)</f>
        <v>21061682</v>
      </c>
      <c r="AR375" s="101" t="str">
        <f t="shared" si="73"/>
        <v>HOLD HARMLESS</v>
      </c>
      <c r="AS375" s="175">
        <f>VLOOKUP($AL375,dcsaa1!$A$2:$AE$677,5,FALSE)</f>
        <v>21132004</v>
      </c>
      <c r="AT375" s="176">
        <f>VLOOKUP($AL375,dcsad1!$A$2:$AE$677,23,FALSE)</f>
        <v>21053996</v>
      </c>
      <c r="AU375" s="101" t="str">
        <f t="shared" si="74"/>
        <v>HOLD HARMLESS</v>
      </c>
      <c r="AV375" s="102" t="b">
        <f t="shared" si="75"/>
        <v>1</v>
      </c>
      <c r="AW375" s="176">
        <f t="shared" si="76"/>
        <v>0</v>
      </c>
      <c r="AX375" s="184">
        <f t="shared" si="77"/>
        <v>0</v>
      </c>
      <c r="AY375" s="29"/>
    </row>
    <row r="376" spans="1:51" ht="25" x14ac:dyDescent="0.25">
      <c r="A376" s="29"/>
      <c r="B376" s="93" t="s">
        <v>745</v>
      </c>
      <c r="C376" s="94" t="s">
        <v>746</v>
      </c>
      <c r="D376" s="94">
        <v>1</v>
      </c>
      <c r="E376" s="95">
        <v>0</v>
      </c>
      <c r="F376" s="165">
        <f>VLOOKUP($B376,dbsaa1!$A$2:$AA$675,5,FALSE)</f>
        <v>6334263</v>
      </c>
      <c r="G376" s="165">
        <f>VLOOKUP($B376,dcsaa1!$A$2:$AA$675,5,FALSE)</f>
        <v>6334263</v>
      </c>
      <c r="H376" s="166">
        <f t="shared" si="67"/>
        <v>0</v>
      </c>
      <c r="I376" s="98" t="str">
        <f t="shared" si="65"/>
        <v>NO CHANGE IN FA</v>
      </c>
      <c r="J376" s="88"/>
      <c r="K376" s="93" t="s">
        <v>745</v>
      </c>
      <c r="L376" s="94" t="s">
        <v>746</v>
      </c>
      <c r="M376" s="94">
        <v>1</v>
      </c>
      <c r="N376" s="95">
        <v>0</v>
      </c>
      <c r="O376" s="96">
        <f>VLOOKUP($K376,dbsad1!$A$2:$AE$677,13,FALSE)</f>
        <v>651</v>
      </c>
      <c r="P376" s="96">
        <f>VLOOKUP($K376,dcsad1!$A$2:$AE$677,13,FALSE)</f>
        <v>651</v>
      </c>
      <c r="Q376" s="97">
        <f t="shared" si="68"/>
        <v>0</v>
      </c>
      <c r="R376" s="98" t="str">
        <f t="shared" si="69"/>
        <v>NO CHANGE IN SEL. TAFPU</v>
      </c>
      <c r="S376" s="88"/>
      <c r="T376" s="93" t="s">
        <v>745</v>
      </c>
      <c r="U376" s="94" t="s">
        <v>746</v>
      </c>
      <c r="V376" s="94">
        <v>1</v>
      </c>
      <c r="W376" s="95">
        <v>0</v>
      </c>
      <c r="X376" s="99">
        <f>VLOOKUP($T376,dbsad1!$A$2:$AE$677,22,FALSE)</f>
        <v>5778.66</v>
      </c>
      <c r="Y376" s="99">
        <f>VLOOKUP($T376,dcsad1!$A$2:$AE$677,22,FALSE)</f>
        <v>5778.66</v>
      </c>
      <c r="Z376" s="100">
        <f t="shared" si="70"/>
        <v>0</v>
      </c>
      <c r="AA376" s="98" t="str">
        <f t="shared" si="71"/>
        <v>NO CHANGE IN SEL. FA/PUPIL</v>
      </c>
      <c r="AB376" s="88"/>
      <c r="AC376" s="93" t="s">
        <v>745</v>
      </c>
      <c r="AD376" s="94" t="s">
        <v>746</v>
      </c>
      <c r="AE376" s="94">
        <v>1</v>
      </c>
      <c r="AF376" s="95">
        <v>0</v>
      </c>
      <c r="AG376" s="165">
        <f>VLOOKUP($AC376,dbsad1!$A$2:$AE$677,24,FALSE)</f>
        <v>6210062</v>
      </c>
      <c r="AH376" s="165">
        <f>VLOOKUP($AC376,dcsad1!$A$2:$AE$677,24,FALSE)</f>
        <v>6210062</v>
      </c>
      <c r="AI376" s="166">
        <f t="shared" si="72"/>
        <v>0</v>
      </c>
      <c r="AJ376" s="98" t="str">
        <f t="shared" si="66"/>
        <v>NO CHANGE IN FAB</v>
      </c>
      <c r="AK376" s="88"/>
      <c r="AL376" s="93" t="s">
        <v>745</v>
      </c>
      <c r="AM376" s="94" t="s">
        <v>746</v>
      </c>
      <c r="AN376" s="94">
        <v>1</v>
      </c>
      <c r="AO376" s="95">
        <v>0</v>
      </c>
      <c r="AP376" s="175">
        <f>VLOOKUP($AL376,dbsaa1!$A$2:$AE$677,5,FALSE)</f>
        <v>6334263</v>
      </c>
      <c r="AQ376" s="176">
        <f>VLOOKUP($AL376,dbsad1!$A$2:$AE$677,23,FALSE)</f>
        <v>3761908</v>
      </c>
      <c r="AR376" s="101" t="str">
        <f t="shared" si="73"/>
        <v>HOLD HARMLESS</v>
      </c>
      <c r="AS376" s="175">
        <f>VLOOKUP($AL376,dcsaa1!$A$2:$AE$677,5,FALSE)</f>
        <v>6334263</v>
      </c>
      <c r="AT376" s="176">
        <f>VLOOKUP($AL376,dcsad1!$A$2:$AE$677,23,FALSE)</f>
        <v>3761908</v>
      </c>
      <c r="AU376" s="101" t="str">
        <f t="shared" si="74"/>
        <v>HOLD HARMLESS</v>
      </c>
      <c r="AV376" s="102" t="b">
        <f t="shared" si="75"/>
        <v>1</v>
      </c>
      <c r="AW376" s="176">
        <f t="shared" si="76"/>
        <v>0</v>
      </c>
      <c r="AX376" s="184">
        <f t="shared" si="77"/>
        <v>0</v>
      </c>
      <c r="AY376" s="29"/>
    </row>
    <row r="377" spans="1:51" x14ac:dyDescent="0.25">
      <c r="A377" s="29"/>
      <c r="B377" s="93" t="s">
        <v>747</v>
      </c>
      <c r="C377" s="94" t="s">
        <v>748</v>
      </c>
      <c r="D377" s="94">
        <v>1</v>
      </c>
      <c r="E377" s="95">
        <v>0</v>
      </c>
      <c r="F377" s="165">
        <f>VLOOKUP($B377,dbsaa1!$A$2:$AA$675,5,FALSE)</f>
        <v>27139062</v>
      </c>
      <c r="G377" s="165">
        <f>VLOOKUP($B377,dcsaa1!$A$2:$AA$675,5,FALSE)</f>
        <v>27139062</v>
      </c>
      <c r="H377" s="166">
        <f t="shared" si="67"/>
        <v>0</v>
      </c>
      <c r="I377" s="98" t="str">
        <f t="shared" si="65"/>
        <v>NO CHANGE IN FA</v>
      </c>
      <c r="J377" s="88"/>
      <c r="K377" s="93" t="s">
        <v>747</v>
      </c>
      <c r="L377" s="94" t="s">
        <v>748</v>
      </c>
      <c r="M377" s="94">
        <v>1</v>
      </c>
      <c r="N377" s="95">
        <v>0</v>
      </c>
      <c r="O377" s="96">
        <f>VLOOKUP($K377,dbsad1!$A$2:$AE$677,13,FALSE)</f>
        <v>4855</v>
      </c>
      <c r="P377" s="96">
        <f>VLOOKUP($K377,dcsad1!$A$2:$AE$677,13,FALSE)</f>
        <v>4855</v>
      </c>
      <c r="Q377" s="97">
        <f t="shared" si="68"/>
        <v>0</v>
      </c>
      <c r="R377" s="98" t="str">
        <f t="shared" si="69"/>
        <v>NO CHANGE IN SEL. TAFPU</v>
      </c>
      <c r="S377" s="88"/>
      <c r="T377" s="93" t="s">
        <v>747</v>
      </c>
      <c r="U377" s="94" t="s">
        <v>748</v>
      </c>
      <c r="V377" s="94">
        <v>1</v>
      </c>
      <c r="W377" s="95">
        <v>0</v>
      </c>
      <c r="X377" s="99">
        <f>VLOOKUP($T377,dbsad1!$A$2:$AE$677,22,FALSE)</f>
        <v>5589.92</v>
      </c>
      <c r="Y377" s="99">
        <f>VLOOKUP($T377,dcsad1!$A$2:$AE$677,22,FALSE)</f>
        <v>5589.92</v>
      </c>
      <c r="Z377" s="100">
        <f t="shared" si="70"/>
        <v>0</v>
      </c>
      <c r="AA377" s="98" t="str">
        <f t="shared" si="71"/>
        <v>NO CHANGE IN SEL. FA/PUPIL</v>
      </c>
      <c r="AB377" s="88"/>
      <c r="AC377" s="93" t="s">
        <v>747</v>
      </c>
      <c r="AD377" s="94" t="s">
        <v>748</v>
      </c>
      <c r="AE377" s="94">
        <v>1</v>
      </c>
      <c r="AF377" s="95">
        <v>0</v>
      </c>
      <c r="AG377" s="165">
        <f>VLOOKUP($AC377,dbsad1!$A$2:$AE$677,24,FALSE)</f>
        <v>25492778</v>
      </c>
      <c r="AH377" s="165">
        <f>VLOOKUP($AC377,dcsad1!$A$2:$AE$677,24,FALSE)</f>
        <v>25492778</v>
      </c>
      <c r="AI377" s="166">
        <f t="shared" si="72"/>
        <v>0</v>
      </c>
      <c r="AJ377" s="98" t="str">
        <f t="shared" si="66"/>
        <v>NO CHANGE IN FAB</v>
      </c>
      <c r="AK377" s="88"/>
      <c r="AL377" s="93" t="s">
        <v>747</v>
      </c>
      <c r="AM377" s="94" t="s">
        <v>748</v>
      </c>
      <c r="AN377" s="94">
        <v>1</v>
      </c>
      <c r="AO377" s="95">
        <v>0</v>
      </c>
      <c r="AP377" s="175">
        <f>VLOOKUP($AL377,dbsaa1!$A$2:$AE$677,5,FALSE)</f>
        <v>27139062</v>
      </c>
      <c r="AQ377" s="176">
        <f>VLOOKUP($AL377,dbsad1!$A$2:$AE$677,23,FALSE)</f>
        <v>27139062</v>
      </c>
      <c r="AR377" s="101" t="str">
        <f t="shared" si="73"/>
        <v>ON FORMULA</v>
      </c>
      <c r="AS377" s="175">
        <f>VLOOKUP($AL377,dcsaa1!$A$2:$AE$677,5,FALSE)</f>
        <v>27139062</v>
      </c>
      <c r="AT377" s="176">
        <f>VLOOKUP($AL377,dcsad1!$A$2:$AE$677,23,FALSE)</f>
        <v>27139062</v>
      </c>
      <c r="AU377" s="101" t="str">
        <f t="shared" si="74"/>
        <v>ON FORMULA</v>
      </c>
      <c r="AV377" s="102" t="b">
        <f t="shared" si="75"/>
        <v>1</v>
      </c>
      <c r="AW377" s="176">
        <f t="shared" si="76"/>
        <v>0</v>
      </c>
      <c r="AX377" s="184">
        <f t="shared" si="77"/>
        <v>0</v>
      </c>
      <c r="AY377" s="29"/>
    </row>
    <row r="378" spans="1:51" x14ac:dyDescent="0.25">
      <c r="A378" s="29"/>
      <c r="B378" s="93" t="s">
        <v>749</v>
      </c>
      <c r="C378" s="94" t="s">
        <v>750</v>
      </c>
      <c r="D378" s="94">
        <v>1</v>
      </c>
      <c r="E378" s="95">
        <v>0</v>
      </c>
      <c r="F378" s="165">
        <f>VLOOKUP($B378,dbsaa1!$A$2:$AA$675,5,FALSE)</f>
        <v>40082556</v>
      </c>
      <c r="G378" s="165">
        <f>VLOOKUP($B378,dcsaa1!$A$2:$AA$675,5,FALSE)</f>
        <v>40082556</v>
      </c>
      <c r="H378" s="166">
        <f t="shared" si="67"/>
        <v>0</v>
      </c>
      <c r="I378" s="98" t="str">
        <f t="shared" si="65"/>
        <v>NO CHANGE IN FA</v>
      </c>
      <c r="J378" s="88"/>
      <c r="K378" s="93" t="s">
        <v>749</v>
      </c>
      <c r="L378" s="94" t="s">
        <v>750</v>
      </c>
      <c r="M378" s="94">
        <v>1</v>
      </c>
      <c r="N378" s="95">
        <v>0</v>
      </c>
      <c r="O378" s="96">
        <f>VLOOKUP($K378,dbsad1!$A$2:$AE$677,13,FALSE)</f>
        <v>4682</v>
      </c>
      <c r="P378" s="96">
        <f>VLOOKUP($K378,dcsad1!$A$2:$AE$677,13,FALSE)</f>
        <v>4682</v>
      </c>
      <c r="Q378" s="97">
        <f t="shared" si="68"/>
        <v>0</v>
      </c>
      <c r="R378" s="98" t="str">
        <f t="shared" si="69"/>
        <v>NO CHANGE IN SEL. TAFPU</v>
      </c>
      <c r="S378" s="88"/>
      <c r="T378" s="93" t="s">
        <v>749</v>
      </c>
      <c r="U378" s="94" t="s">
        <v>750</v>
      </c>
      <c r="V378" s="94">
        <v>1</v>
      </c>
      <c r="W378" s="95">
        <v>0</v>
      </c>
      <c r="X378" s="99">
        <f>VLOOKUP($T378,dbsad1!$A$2:$AE$677,22,FALSE)</f>
        <v>8560.99</v>
      </c>
      <c r="Y378" s="99">
        <f>VLOOKUP($T378,dcsad1!$A$2:$AE$677,22,FALSE)</f>
        <v>8560.99</v>
      </c>
      <c r="Z378" s="100">
        <f t="shared" si="70"/>
        <v>0</v>
      </c>
      <c r="AA378" s="98" t="str">
        <f t="shared" si="71"/>
        <v>NO CHANGE IN SEL. FA/PUPIL</v>
      </c>
      <c r="AB378" s="88"/>
      <c r="AC378" s="93" t="s">
        <v>749</v>
      </c>
      <c r="AD378" s="94" t="s">
        <v>750</v>
      </c>
      <c r="AE378" s="94">
        <v>1</v>
      </c>
      <c r="AF378" s="95">
        <v>0</v>
      </c>
      <c r="AG378" s="165">
        <f>VLOOKUP($AC378,dbsad1!$A$2:$AE$677,24,FALSE)</f>
        <v>35348319</v>
      </c>
      <c r="AH378" s="165">
        <f>VLOOKUP($AC378,dcsad1!$A$2:$AE$677,24,FALSE)</f>
        <v>35348319</v>
      </c>
      <c r="AI378" s="166">
        <f t="shared" si="72"/>
        <v>0</v>
      </c>
      <c r="AJ378" s="98" t="str">
        <f t="shared" si="66"/>
        <v>NO CHANGE IN FAB</v>
      </c>
      <c r="AK378" s="88"/>
      <c r="AL378" s="93" t="s">
        <v>749</v>
      </c>
      <c r="AM378" s="94" t="s">
        <v>750</v>
      </c>
      <c r="AN378" s="94">
        <v>1</v>
      </c>
      <c r="AO378" s="95">
        <v>0</v>
      </c>
      <c r="AP378" s="175">
        <f>VLOOKUP($AL378,dbsaa1!$A$2:$AE$677,5,FALSE)</f>
        <v>40082556</v>
      </c>
      <c r="AQ378" s="176">
        <f>VLOOKUP($AL378,dbsad1!$A$2:$AE$677,23,FALSE)</f>
        <v>40082556</v>
      </c>
      <c r="AR378" s="101" t="str">
        <f t="shared" si="73"/>
        <v>ON FORMULA</v>
      </c>
      <c r="AS378" s="175">
        <f>VLOOKUP($AL378,dcsaa1!$A$2:$AE$677,5,FALSE)</f>
        <v>40082556</v>
      </c>
      <c r="AT378" s="176">
        <f>VLOOKUP($AL378,dcsad1!$A$2:$AE$677,23,FALSE)</f>
        <v>40082556</v>
      </c>
      <c r="AU378" s="101" t="str">
        <f t="shared" si="74"/>
        <v>ON FORMULA</v>
      </c>
      <c r="AV378" s="102" t="b">
        <f t="shared" si="75"/>
        <v>1</v>
      </c>
      <c r="AW378" s="176">
        <f t="shared" si="76"/>
        <v>0</v>
      </c>
      <c r="AX378" s="184">
        <f t="shared" si="77"/>
        <v>0</v>
      </c>
      <c r="AY378" s="29"/>
    </row>
    <row r="379" spans="1:51" x14ac:dyDescent="0.25">
      <c r="A379" s="29"/>
      <c r="B379" s="93" t="s">
        <v>751</v>
      </c>
      <c r="C379" s="94" t="s">
        <v>752</v>
      </c>
      <c r="D379" s="94">
        <v>1</v>
      </c>
      <c r="E379" s="95">
        <v>0</v>
      </c>
      <c r="F379" s="165">
        <f>VLOOKUP($B379,dbsaa1!$A$2:$AA$675,5,FALSE)</f>
        <v>9619160</v>
      </c>
      <c r="G379" s="165">
        <f>VLOOKUP($B379,dcsaa1!$A$2:$AA$675,5,FALSE)</f>
        <v>9619160</v>
      </c>
      <c r="H379" s="166">
        <f t="shared" si="67"/>
        <v>0</v>
      </c>
      <c r="I379" s="98" t="str">
        <f t="shared" si="65"/>
        <v>NO CHANGE IN FA</v>
      </c>
      <c r="J379" s="88"/>
      <c r="K379" s="93" t="s">
        <v>751</v>
      </c>
      <c r="L379" s="94" t="s">
        <v>752</v>
      </c>
      <c r="M379" s="94">
        <v>1</v>
      </c>
      <c r="N379" s="95">
        <v>0</v>
      </c>
      <c r="O379" s="96">
        <f>VLOOKUP($K379,dbsad1!$A$2:$AE$677,13,FALSE)</f>
        <v>1237</v>
      </c>
      <c r="P379" s="96">
        <f>VLOOKUP($K379,dcsad1!$A$2:$AE$677,13,FALSE)</f>
        <v>1237</v>
      </c>
      <c r="Q379" s="97">
        <f t="shared" si="68"/>
        <v>0</v>
      </c>
      <c r="R379" s="98" t="str">
        <f t="shared" si="69"/>
        <v>NO CHANGE IN SEL. TAFPU</v>
      </c>
      <c r="S379" s="88"/>
      <c r="T379" s="93" t="s">
        <v>751</v>
      </c>
      <c r="U379" s="94" t="s">
        <v>752</v>
      </c>
      <c r="V379" s="94">
        <v>1</v>
      </c>
      <c r="W379" s="95">
        <v>0</v>
      </c>
      <c r="X379" s="99">
        <f>VLOOKUP($T379,dbsad1!$A$2:$AE$677,22,FALSE)</f>
        <v>7776.2</v>
      </c>
      <c r="Y379" s="99">
        <f>VLOOKUP($T379,dcsad1!$A$2:$AE$677,22,FALSE)</f>
        <v>7776.2</v>
      </c>
      <c r="Z379" s="100">
        <f t="shared" si="70"/>
        <v>0</v>
      </c>
      <c r="AA379" s="98" t="str">
        <f t="shared" si="71"/>
        <v>NO CHANGE IN SEL. FA/PUPIL</v>
      </c>
      <c r="AB379" s="88"/>
      <c r="AC379" s="93" t="s">
        <v>751</v>
      </c>
      <c r="AD379" s="94" t="s">
        <v>752</v>
      </c>
      <c r="AE379" s="94">
        <v>1</v>
      </c>
      <c r="AF379" s="95">
        <v>0</v>
      </c>
      <c r="AG379" s="165">
        <f>VLOOKUP($AC379,dbsad1!$A$2:$AE$677,24,FALSE)</f>
        <v>8861541</v>
      </c>
      <c r="AH379" s="165">
        <f>VLOOKUP($AC379,dcsad1!$A$2:$AE$677,24,FALSE)</f>
        <v>8861541</v>
      </c>
      <c r="AI379" s="166">
        <f t="shared" si="72"/>
        <v>0</v>
      </c>
      <c r="AJ379" s="98" t="str">
        <f t="shared" si="66"/>
        <v>NO CHANGE IN FAB</v>
      </c>
      <c r="AK379" s="88"/>
      <c r="AL379" s="93" t="s">
        <v>751</v>
      </c>
      <c r="AM379" s="94" t="s">
        <v>752</v>
      </c>
      <c r="AN379" s="94">
        <v>1</v>
      </c>
      <c r="AO379" s="95">
        <v>0</v>
      </c>
      <c r="AP379" s="175">
        <f>VLOOKUP($AL379,dbsaa1!$A$2:$AE$677,5,FALSE)</f>
        <v>9619160</v>
      </c>
      <c r="AQ379" s="176">
        <f>VLOOKUP($AL379,dbsad1!$A$2:$AE$677,23,FALSE)</f>
        <v>9619160</v>
      </c>
      <c r="AR379" s="101" t="str">
        <f t="shared" si="73"/>
        <v>ON FORMULA</v>
      </c>
      <c r="AS379" s="175">
        <f>VLOOKUP($AL379,dcsaa1!$A$2:$AE$677,5,FALSE)</f>
        <v>9619160</v>
      </c>
      <c r="AT379" s="176">
        <f>VLOOKUP($AL379,dcsad1!$A$2:$AE$677,23,FALSE)</f>
        <v>9619160</v>
      </c>
      <c r="AU379" s="101" t="str">
        <f t="shared" si="74"/>
        <v>ON FORMULA</v>
      </c>
      <c r="AV379" s="102" t="b">
        <f t="shared" si="75"/>
        <v>1</v>
      </c>
      <c r="AW379" s="176">
        <f t="shared" si="76"/>
        <v>0</v>
      </c>
      <c r="AX379" s="184">
        <f t="shared" si="77"/>
        <v>0</v>
      </c>
      <c r="AY379" s="29"/>
    </row>
    <row r="380" spans="1:51" x14ac:dyDescent="0.25">
      <c r="A380" s="29"/>
      <c r="B380" s="93" t="s">
        <v>753</v>
      </c>
      <c r="C380" s="94" t="s">
        <v>754</v>
      </c>
      <c r="D380" s="94">
        <v>1</v>
      </c>
      <c r="E380" s="95">
        <v>0</v>
      </c>
      <c r="F380" s="165">
        <f>VLOOKUP($B380,dbsaa1!$A$2:$AA$675,5,FALSE)</f>
        <v>24692031</v>
      </c>
      <c r="G380" s="165">
        <f>VLOOKUP($B380,dcsaa1!$A$2:$AA$675,5,FALSE)</f>
        <v>24692031</v>
      </c>
      <c r="H380" s="166">
        <f t="shared" si="67"/>
        <v>0</v>
      </c>
      <c r="I380" s="98" t="str">
        <f t="shared" si="65"/>
        <v>NO CHANGE IN FA</v>
      </c>
      <c r="J380" s="88"/>
      <c r="K380" s="93" t="s">
        <v>753</v>
      </c>
      <c r="L380" s="94" t="s">
        <v>754</v>
      </c>
      <c r="M380" s="94">
        <v>1</v>
      </c>
      <c r="N380" s="95">
        <v>0</v>
      </c>
      <c r="O380" s="96">
        <f>VLOOKUP($K380,dbsad1!$A$2:$AE$677,13,FALSE)</f>
        <v>3541</v>
      </c>
      <c r="P380" s="96">
        <f>VLOOKUP($K380,dcsad1!$A$2:$AE$677,13,FALSE)</f>
        <v>3541</v>
      </c>
      <c r="Q380" s="97">
        <f t="shared" si="68"/>
        <v>0</v>
      </c>
      <c r="R380" s="98" t="str">
        <f t="shared" si="69"/>
        <v>NO CHANGE IN SEL. TAFPU</v>
      </c>
      <c r="S380" s="88"/>
      <c r="T380" s="93" t="s">
        <v>753</v>
      </c>
      <c r="U380" s="94" t="s">
        <v>754</v>
      </c>
      <c r="V380" s="94">
        <v>1</v>
      </c>
      <c r="W380" s="95">
        <v>0</v>
      </c>
      <c r="X380" s="99">
        <f>VLOOKUP($T380,dbsad1!$A$2:$AE$677,22,FALSE)</f>
        <v>6973.18</v>
      </c>
      <c r="Y380" s="99">
        <f>VLOOKUP($T380,dcsad1!$A$2:$AE$677,22,FALSE)</f>
        <v>6973.18</v>
      </c>
      <c r="Z380" s="100">
        <f t="shared" si="70"/>
        <v>0</v>
      </c>
      <c r="AA380" s="98" t="str">
        <f t="shared" si="71"/>
        <v>NO CHANGE IN SEL. FA/PUPIL</v>
      </c>
      <c r="AB380" s="88"/>
      <c r="AC380" s="93" t="s">
        <v>753</v>
      </c>
      <c r="AD380" s="94" t="s">
        <v>754</v>
      </c>
      <c r="AE380" s="94">
        <v>1</v>
      </c>
      <c r="AF380" s="95">
        <v>0</v>
      </c>
      <c r="AG380" s="165">
        <f>VLOOKUP($AC380,dbsad1!$A$2:$AE$677,24,FALSE)</f>
        <v>23285374</v>
      </c>
      <c r="AH380" s="165">
        <f>VLOOKUP($AC380,dcsad1!$A$2:$AE$677,24,FALSE)</f>
        <v>23404169</v>
      </c>
      <c r="AI380" s="166">
        <f t="shared" si="72"/>
        <v>118795</v>
      </c>
      <c r="AJ380" s="98" t="str">
        <f t="shared" si="66"/>
        <v>FAB INCREASE</v>
      </c>
      <c r="AK380" s="88"/>
      <c r="AL380" s="93" t="s">
        <v>753</v>
      </c>
      <c r="AM380" s="94" t="s">
        <v>754</v>
      </c>
      <c r="AN380" s="94">
        <v>1</v>
      </c>
      <c r="AO380" s="95">
        <v>0</v>
      </c>
      <c r="AP380" s="175">
        <f>VLOOKUP($AL380,dbsaa1!$A$2:$AE$677,5,FALSE)</f>
        <v>24692031</v>
      </c>
      <c r="AQ380" s="176">
        <f>VLOOKUP($AL380,dbsad1!$A$2:$AE$677,23,FALSE)</f>
        <v>24692031</v>
      </c>
      <c r="AR380" s="101" t="str">
        <f t="shared" si="73"/>
        <v>ON FORMULA</v>
      </c>
      <c r="AS380" s="175">
        <f>VLOOKUP($AL380,dcsaa1!$A$2:$AE$677,5,FALSE)</f>
        <v>24692031</v>
      </c>
      <c r="AT380" s="176">
        <f>VLOOKUP($AL380,dcsad1!$A$2:$AE$677,23,FALSE)</f>
        <v>24692031</v>
      </c>
      <c r="AU380" s="101" t="str">
        <f t="shared" si="74"/>
        <v>ON FORMULA</v>
      </c>
      <c r="AV380" s="102" t="b">
        <f t="shared" si="75"/>
        <v>1</v>
      </c>
      <c r="AW380" s="176">
        <f t="shared" si="76"/>
        <v>0</v>
      </c>
      <c r="AX380" s="184">
        <f t="shared" si="77"/>
        <v>0</v>
      </c>
      <c r="AY380" s="29"/>
    </row>
    <row r="381" spans="1:51" x14ac:dyDescent="0.25">
      <c r="A381" s="29"/>
      <c r="B381" s="93" t="s">
        <v>755</v>
      </c>
      <c r="C381" s="94" t="s">
        <v>756</v>
      </c>
      <c r="D381" s="94">
        <v>1</v>
      </c>
      <c r="E381" s="95">
        <v>0</v>
      </c>
      <c r="F381" s="165">
        <f>VLOOKUP($B381,dbsaa1!$A$2:$AA$675,5,FALSE)</f>
        <v>57127810</v>
      </c>
      <c r="G381" s="165">
        <f>VLOOKUP($B381,dcsaa1!$A$2:$AA$675,5,FALSE)</f>
        <v>57207127</v>
      </c>
      <c r="H381" s="166">
        <f t="shared" si="67"/>
        <v>79317</v>
      </c>
      <c r="I381" s="98" t="str">
        <f t="shared" si="65"/>
        <v>FA INCREASE</v>
      </c>
      <c r="J381" s="88"/>
      <c r="K381" s="93" t="s">
        <v>755</v>
      </c>
      <c r="L381" s="94" t="s">
        <v>756</v>
      </c>
      <c r="M381" s="94">
        <v>1</v>
      </c>
      <c r="N381" s="95">
        <v>0</v>
      </c>
      <c r="O381" s="96">
        <f>VLOOKUP($K381,dbsad1!$A$2:$AE$677,13,FALSE)</f>
        <v>5762</v>
      </c>
      <c r="P381" s="96">
        <f>VLOOKUP($K381,dcsad1!$A$2:$AE$677,13,FALSE)</f>
        <v>5770</v>
      </c>
      <c r="Q381" s="97">
        <f t="shared" si="68"/>
        <v>8</v>
      </c>
      <c r="R381" s="98" t="str">
        <f t="shared" si="69"/>
        <v>SEL. TAFPU INCREASE</v>
      </c>
      <c r="S381" s="88"/>
      <c r="T381" s="93" t="s">
        <v>755</v>
      </c>
      <c r="U381" s="94" t="s">
        <v>756</v>
      </c>
      <c r="V381" s="94">
        <v>1</v>
      </c>
      <c r="W381" s="95">
        <v>0</v>
      </c>
      <c r="X381" s="99">
        <f>VLOOKUP($T381,dbsad1!$A$2:$AE$677,22,FALSE)</f>
        <v>9914.58</v>
      </c>
      <c r="Y381" s="99">
        <f>VLOOKUP($T381,dcsad1!$A$2:$AE$677,22,FALSE)</f>
        <v>9914.58</v>
      </c>
      <c r="Z381" s="100">
        <f t="shared" si="70"/>
        <v>0</v>
      </c>
      <c r="AA381" s="98" t="str">
        <f t="shared" si="71"/>
        <v>NO CHANGE IN SEL. FA/PUPIL</v>
      </c>
      <c r="AB381" s="88"/>
      <c r="AC381" s="93" t="s">
        <v>755</v>
      </c>
      <c r="AD381" s="94" t="s">
        <v>756</v>
      </c>
      <c r="AE381" s="94">
        <v>1</v>
      </c>
      <c r="AF381" s="95">
        <v>0</v>
      </c>
      <c r="AG381" s="165">
        <f>VLOOKUP($AC381,dbsad1!$A$2:$AE$677,24,FALSE)</f>
        <v>53226662</v>
      </c>
      <c r="AH381" s="165">
        <f>VLOOKUP($AC381,dcsad1!$A$2:$AE$677,24,FALSE)</f>
        <v>53383754</v>
      </c>
      <c r="AI381" s="166">
        <f t="shared" si="72"/>
        <v>157092</v>
      </c>
      <c r="AJ381" s="98" t="str">
        <f t="shared" si="66"/>
        <v>FAB INCREASE</v>
      </c>
      <c r="AK381" s="88"/>
      <c r="AL381" s="93" t="s">
        <v>755</v>
      </c>
      <c r="AM381" s="94" t="s">
        <v>756</v>
      </c>
      <c r="AN381" s="94">
        <v>1</v>
      </c>
      <c r="AO381" s="95">
        <v>0</v>
      </c>
      <c r="AP381" s="175">
        <f>VLOOKUP($AL381,dbsaa1!$A$2:$AE$677,5,FALSE)</f>
        <v>57127810</v>
      </c>
      <c r="AQ381" s="176">
        <f>VLOOKUP($AL381,dbsad1!$A$2:$AE$677,23,FALSE)</f>
        <v>57127810</v>
      </c>
      <c r="AR381" s="101" t="str">
        <f t="shared" si="73"/>
        <v>ON FORMULA</v>
      </c>
      <c r="AS381" s="175">
        <f>VLOOKUP($AL381,dcsaa1!$A$2:$AE$677,5,FALSE)</f>
        <v>57207127</v>
      </c>
      <c r="AT381" s="176">
        <f>VLOOKUP($AL381,dcsad1!$A$2:$AE$677,23,FALSE)</f>
        <v>57207127</v>
      </c>
      <c r="AU381" s="101" t="str">
        <f t="shared" si="74"/>
        <v>ON FORMULA</v>
      </c>
      <c r="AV381" s="102" t="b">
        <f t="shared" si="75"/>
        <v>1</v>
      </c>
      <c r="AW381" s="176">
        <f t="shared" si="76"/>
        <v>79317</v>
      </c>
      <c r="AX381" s="184">
        <f t="shared" si="77"/>
        <v>0</v>
      </c>
      <c r="AY381" s="29"/>
    </row>
    <row r="382" spans="1:51" ht="25" x14ac:dyDescent="0.25">
      <c r="A382" s="29"/>
      <c r="B382" s="93" t="s">
        <v>757</v>
      </c>
      <c r="C382" s="94" t="s">
        <v>758</v>
      </c>
      <c r="D382" s="94">
        <v>1</v>
      </c>
      <c r="E382" s="95">
        <v>0</v>
      </c>
      <c r="F382" s="165">
        <f>VLOOKUP($B382,dbsaa1!$A$2:$AA$675,5,FALSE)</f>
        <v>21657001</v>
      </c>
      <c r="G382" s="165">
        <f>VLOOKUP($B382,dcsaa1!$A$2:$AA$675,5,FALSE)</f>
        <v>21657001</v>
      </c>
      <c r="H382" s="166">
        <f t="shared" si="67"/>
        <v>0</v>
      </c>
      <c r="I382" s="98" t="str">
        <f t="shared" si="65"/>
        <v>NO CHANGE IN FA</v>
      </c>
      <c r="J382" s="88"/>
      <c r="K382" s="93" t="s">
        <v>757</v>
      </c>
      <c r="L382" s="94" t="s">
        <v>758</v>
      </c>
      <c r="M382" s="94">
        <v>1</v>
      </c>
      <c r="N382" s="95">
        <v>0</v>
      </c>
      <c r="O382" s="96">
        <f>VLOOKUP($K382,dbsad1!$A$2:$AE$677,13,FALSE)</f>
        <v>3376</v>
      </c>
      <c r="P382" s="96">
        <f>VLOOKUP($K382,dcsad1!$A$2:$AE$677,13,FALSE)</f>
        <v>3376</v>
      </c>
      <c r="Q382" s="97">
        <f t="shared" si="68"/>
        <v>0</v>
      </c>
      <c r="R382" s="98" t="str">
        <f t="shared" si="69"/>
        <v>NO CHANGE IN SEL. TAFPU</v>
      </c>
      <c r="S382" s="88"/>
      <c r="T382" s="93" t="s">
        <v>757</v>
      </c>
      <c r="U382" s="94" t="s">
        <v>758</v>
      </c>
      <c r="V382" s="94">
        <v>1</v>
      </c>
      <c r="W382" s="95">
        <v>0</v>
      </c>
      <c r="X382" s="99">
        <f>VLOOKUP($T382,dbsad1!$A$2:$AE$677,22,FALSE)</f>
        <v>6238.22</v>
      </c>
      <c r="Y382" s="99">
        <f>VLOOKUP($T382,dcsad1!$A$2:$AE$677,22,FALSE)</f>
        <v>6238.22</v>
      </c>
      <c r="Z382" s="100">
        <f t="shared" si="70"/>
        <v>0</v>
      </c>
      <c r="AA382" s="98" t="str">
        <f t="shared" si="71"/>
        <v>NO CHANGE IN SEL. FA/PUPIL</v>
      </c>
      <c r="AB382" s="88"/>
      <c r="AC382" s="93" t="s">
        <v>757</v>
      </c>
      <c r="AD382" s="94" t="s">
        <v>758</v>
      </c>
      <c r="AE382" s="94">
        <v>1</v>
      </c>
      <c r="AF382" s="95">
        <v>0</v>
      </c>
      <c r="AG382" s="165">
        <f>VLOOKUP($AC382,dbsad1!$A$2:$AE$677,24,FALSE)</f>
        <v>21232354</v>
      </c>
      <c r="AH382" s="165">
        <f>VLOOKUP($AC382,dcsad1!$A$2:$AE$677,24,FALSE)</f>
        <v>21232354</v>
      </c>
      <c r="AI382" s="166">
        <f t="shared" si="72"/>
        <v>0</v>
      </c>
      <c r="AJ382" s="98" t="str">
        <f t="shared" si="66"/>
        <v>NO CHANGE IN FAB</v>
      </c>
      <c r="AK382" s="88"/>
      <c r="AL382" s="93" t="s">
        <v>757</v>
      </c>
      <c r="AM382" s="94" t="s">
        <v>758</v>
      </c>
      <c r="AN382" s="94">
        <v>1</v>
      </c>
      <c r="AO382" s="95">
        <v>0</v>
      </c>
      <c r="AP382" s="175">
        <f>VLOOKUP($AL382,dbsaa1!$A$2:$AE$677,5,FALSE)</f>
        <v>21657001</v>
      </c>
      <c r="AQ382" s="176">
        <f>VLOOKUP($AL382,dbsad1!$A$2:$AE$677,23,FALSE)</f>
        <v>21060231</v>
      </c>
      <c r="AR382" s="101" t="str">
        <f t="shared" si="73"/>
        <v>HOLD HARMLESS</v>
      </c>
      <c r="AS382" s="175">
        <f>VLOOKUP($AL382,dcsaa1!$A$2:$AE$677,5,FALSE)</f>
        <v>21657001</v>
      </c>
      <c r="AT382" s="176">
        <f>VLOOKUP($AL382,dcsad1!$A$2:$AE$677,23,FALSE)</f>
        <v>21060231</v>
      </c>
      <c r="AU382" s="101" t="str">
        <f t="shared" si="74"/>
        <v>HOLD HARMLESS</v>
      </c>
      <c r="AV382" s="102" t="b">
        <f t="shared" si="75"/>
        <v>1</v>
      </c>
      <c r="AW382" s="176">
        <f t="shared" si="76"/>
        <v>0</v>
      </c>
      <c r="AX382" s="184">
        <f t="shared" si="77"/>
        <v>0</v>
      </c>
      <c r="AY382" s="29"/>
    </row>
    <row r="383" spans="1:51" ht="25" x14ac:dyDescent="0.25">
      <c r="A383" s="29"/>
      <c r="B383" s="93" t="s">
        <v>759</v>
      </c>
      <c r="C383" s="94" t="s">
        <v>760</v>
      </c>
      <c r="D383" s="94">
        <v>1</v>
      </c>
      <c r="E383" s="95">
        <v>0</v>
      </c>
      <c r="F383" s="165">
        <f>VLOOKUP($B383,dbsaa1!$A$2:$AA$675,5,FALSE)</f>
        <v>13025585</v>
      </c>
      <c r="G383" s="165">
        <f>VLOOKUP($B383,dcsaa1!$A$2:$AA$675,5,FALSE)</f>
        <v>13025585</v>
      </c>
      <c r="H383" s="166">
        <f t="shared" si="67"/>
        <v>0</v>
      </c>
      <c r="I383" s="98" t="str">
        <f t="shared" si="65"/>
        <v>NO CHANGE IN FA</v>
      </c>
      <c r="J383" s="88"/>
      <c r="K383" s="93" t="s">
        <v>759</v>
      </c>
      <c r="L383" s="94" t="s">
        <v>760</v>
      </c>
      <c r="M383" s="94">
        <v>1</v>
      </c>
      <c r="N383" s="95">
        <v>0</v>
      </c>
      <c r="O383" s="96">
        <f>VLOOKUP($K383,dbsad1!$A$2:$AE$677,13,FALSE)</f>
        <v>1226</v>
      </c>
      <c r="P383" s="96">
        <f>VLOOKUP($K383,dcsad1!$A$2:$AE$677,13,FALSE)</f>
        <v>1226</v>
      </c>
      <c r="Q383" s="97">
        <f t="shared" si="68"/>
        <v>0</v>
      </c>
      <c r="R383" s="98" t="str">
        <f t="shared" si="69"/>
        <v>NO CHANGE IN SEL. TAFPU</v>
      </c>
      <c r="S383" s="88"/>
      <c r="T383" s="93" t="s">
        <v>759</v>
      </c>
      <c r="U383" s="94" t="s">
        <v>760</v>
      </c>
      <c r="V383" s="94">
        <v>1</v>
      </c>
      <c r="W383" s="95">
        <v>0</v>
      </c>
      <c r="X383" s="99">
        <f>VLOOKUP($T383,dbsad1!$A$2:$AE$677,22,FALSE)</f>
        <v>10380.92</v>
      </c>
      <c r="Y383" s="99">
        <f>VLOOKUP($T383,dcsad1!$A$2:$AE$677,22,FALSE)</f>
        <v>10380.92</v>
      </c>
      <c r="Z383" s="100">
        <f t="shared" si="70"/>
        <v>0</v>
      </c>
      <c r="AA383" s="98" t="str">
        <f t="shared" si="71"/>
        <v>NO CHANGE IN SEL. FA/PUPIL</v>
      </c>
      <c r="AB383" s="88"/>
      <c r="AC383" s="93" t="s">
        <v>759</v>
      </c>
      <c r="AD383" s="94" t="s">
        <v>760</v>
      </c>
      <c r="AE383" s="94">
        <v>1</v>
      </c>
      <c r="AF383" s="95">
        <v>0</v>
      </c>
      <c r="AG383" s="165">
        <f>VLOOKUP($AC383,dbsad1!$A$2:$AE$677,24,FALSE)</f>
        <v>12770182</v>
      </c>
      <c r="AH383" s="165">
        <f>VLOOKUP($AC383,dcsad1!$A$2:$AE$677,24,FALSE)</f>
        <v>12770182</v>
      </c>
      <c r="AI383" s="166">
        <f t="shared" si="72"/>
        <v>0</v>
      </c>
      <c r="AJ383" s="98" t="str">
        <f t="shared" si="66"/>
        <v>NO CHANGE IN FAB</v>
      </c>
      <c r="AK383" s="88"/>
      <c r="AL383" s="93" t="s">
        <v>759</v>
      </c>
      <c r="AM383" s="94" t="s">
        <v>760</v>
      </c>
      <c r="AN383" s="94">
        <v>1</v>
      </c>
      <c r="AO383" s="95">
        <v>0</v>
      </c>
      <c r="AP383" s="175">
        <f>VLOOKUP($AL383,dbsaa1!$A$2:$AE$677,5,FALSE)</f>
        <v>13025585</v>
      </c>
      <c r="AQ383" s="176">
        <f>VLOOKUP($AL383,dbsad1!$A$2:$AE$677,23,FALSE)</f>
        <v>12727008</v>
      </c>
      <c r="AR383" s="101" t="str">
        <f t="shared" si="73"/>
        <v>HOLD HARMLESS</v>
      </c>
      <c r="AS383" s="175">
        <f>VLOOKUP($AL383,dcsaa1!$A$2:$AE$677,5,FALSE)</f>
        <v>13025585</v>
      </c>
      <c r="AT383" s="176">
        <f>VLOOKUP($AL383,dcsad1!$A$2:$AE$677,23,FALSE)</f>
        <v>12727008</v>
      </c>
      <c r="AU383" s="101" t="str">
        <f t="shared" si="74"/>
        <v>HOLD HARMLESS</v>
      </c>
      <c r="AV383" s="102" t="b">
        <f t="shared" si="75"/>
        <v>1</v>
      </c>
      <c r="AW383" s="176">
        <f t="shared" si="76"/>
        <v>0</v>
      </c>
      <c r="AX383" s="184">
        <f t="shared" si="77"/>
        <v>0</v>
      </c>
      <c r="AY383" s="29"/>
    </row>
    <row r="384" spans="1:51" ht="25" x14ac:dyDescent="0.25">
      <c r="A384" s="29"/>
      <c r="B384" s="93" t="s">
        <v>761</v>
      </c>
      <c r="C384" s="94" t="s">
        <v>762</v>
      </c>
      <c r="D384" s="94">
        <v>1</v>
      </c>
      <c r="E384" s="95">
        <v>0</v>
      </c>
      <c r="F384" s="165">
        <f>VLOOKUP($B384,dbsaa1!$A$2:$AA$675,5,FALSE)</f>
        <v>145819721</v>
      </c>
      <c r="G384" s="165">
        <f>VLOOKUP($B384,dcsaa1!$A$2:$AA$675,5,FALSE)</f>
        <v>145819721</v>
      </c>
      <c r="H384" s="166">
        <f t="shared" si="67"/>
        <v>0</v>
      </c>
      <c r="I384" s="98" t="str">
        <f t="shared" si="65"/>
        <v>NO CHANGE IN FA</v>
      </c>
      <c r="J384" s="88"/>
      <c r="K384" s="93" t="s">
        <v>761</v>
      </c>
      <c r="L384" s="94" t="s">
        <v>762</v>
      </c>
      <c r="M384" s="94">
        <v>1</v>
      </c>
      <c r="N384" s="95">
        <v>0</v>
      </c>
      <c r="O384" s="96">
        <f>VLOOKUP($K384,dbsad1!$A$2:$AE$677,13,FALSE)</f>
        <v>8946</v>
      </c>
      <c r="P384" s="96">
        <f>VLOOKUP($K384,dcsad1!$A$2:$AE$677,13,FALSE)</f>
        <v>8946</v>
      </c>
      <c r="Q384" s="97">
        <f t="shared" si="68"/>
        <v>0</v>
      </c>
      <c r="R384" s="98" t="str">
        <f t="shared" si="69"/>
        <v>NO CHANGE IN SEL. TAFPU</v>
      </c>
      <c r="S384" s="88"/>
      <c r="T384" s="93" t="s">
        <v>761</v>
      </c>
      <c r="U384" s="94" t="s">
        <v>762</v>
      </c>
      <c r="V384" s="94">
        <v>1</v>
      </c>
      <c r="W384" s="95">
        <v>0</v>
      </c>
      <c r="X384" s="99">
        <f>VLOOKUP($T384,dbsad1!$A$2:$AE$677,22,FALSE)</f>
        <v>15256.62</v>
      </c>
      <c r="Y384" s="99">
        <f>VLOOKUP($T384,dcsad1!$A$2:$AE$677,22,FALSE)</f>
        <v>15256.62</v>
      </c>
      <c r="Z384" s="100">
        <f t="shared" si="70"/>
        <v>0</v>
      </c>
      <c r="AA384" s="98" t="str">
        <f t="shared" si="71"/>
        <v>NO CHANGE IN SEL. FA/PUPIL</v>
      </c>
      <c r="AB384" s="88"/>
      <c r="AC384" s="93" t="s">
        <v>761</v>
      </c>
      <c r="AD384" s="94" t="s">
        <v>762</v>
      </c>
      <c r="AE384" s="94">
        <v>1</v>
      </c>
      <c r="AF384" s="95">
        <v>0</v>
      </c>
      <c r="AG384" s="165">
        <f>VLOOKUP($AC384,dbsad1!$A$2:$AE$677,24,FALSE)</f>
        <v>142960511</v>
      </c>
      <c r="AH384" s="165">
        <f>VLOOKUP($AC384,dcsad1!$A$2:$AE$677,24,FALSE)</f>
        <v>142960511</v>
      </c>
      <c r="AI384" s="166">
        <f t="shared" si="72"/>
        <v>0</v>
      </c>
      <c r="AJ384" s="98" t="str">
        <f t="shared" si="66"/>
        <v>NO CHANGE IN FAB</v>
      </c>
      <c r="AK384" s="88"/>
      <c r="AL384" s="93" t="s">
        <v>761</v>
      </c>
      <c r="AM384" s="94" t="s">
        <v>762</v>
      </c>
      <c r="AN384" s="94">
        <v>1</v>
      </c>
      <c r="AO384" s="95">
        <v>0</v>
      </c>
      <c r="AP384" s="175">
        <f>VLOOKUP($AL384,dbsaa1!$A$2:$AE$677,5,FALSE)</f>
        <v>145819721</v>
      </c>
      <c r="AQ384" s="176">
        <f>VLOOKUP($AL384,dbsad1!$A$2:$AE$677,23,FALSE)</f>
        <v>136485723</v>
      </c>
      <c r="AR384" s="101" t="str">
        <f t="shared" si="73"/>
        <v>HOLD HARMLESS</v>
      </c>
      <c r="AS384" s="175">
        <f>VLOOKUP($AL384,dcsaa1!$A$2:$AE$677,5,FALSE)</f>
        <v>145819721</v>
      </c>
      <c r="AT384" s="176">
        <f>VLOOKUP($AL384,dcsad1!$A$2:$AE$677,23,FALSE)</f>
        <v>136485723</v>
      </c>
      <c r="AU384" s="101" t="str">
        <f t="shared" si="74"/>
        <v>HOLD HARMLESS</v>
      </c>
      <c r="AV384" s="102" t="b">
        <f t="shared" si="75"/>
        <v>1</v>
      </c>
      <c r="AW384" s="176">
        <f t="shared" si="76"/>
        <v>0</v>
      </c>
      <c r="AX384" s="184">
        <f t="shared" si="77"/>
        <v>0</v>
      </c>
      <c r="AY384" s="29"/>
    </row>
    <row r="385" spans="1:51" x14ac:dyDescent="0.25">
      <c r="A385" s="29"/>
      <c r="B385" s="93" t="s">
        <v>763</v>
      </c>
      <c r="C385" s="94" t="s">
        <v>764</v>
      </c>
      <c r="D385" s="94">
        <v>1</v>
      </c>
      <c r="E385" s="95">
        <v>0</v>
      </c>
      <c r="F385" s="165">
        <f>VLOOKUP($B385,dbsaa1!$A$2:$AA$675,5,FALSE)</f>
        <v>38488469</v>
      </c>
      <c r="G385" s="165">
        <f>VLOOKUP($B385,dcsaa1!$A$2:$AA$675,5,FALSE)</f>
        <v>38488469</v>
      </c>
      <c r="H385" s="166">
        <f t="shared" si="67"/>
        <v>0</v>
      </c>
      <c r="I385" s="98" t="str">
        <f t="shared" si="65"/>
        <v>NO CHANGE IN FA</v>
      </c>
      <c r="J385" s="88"/>
      <c r="K385" s="93" t="s">
        <v>763</v>
      </c>
      <c r="L385" s="94" t="s">
        <v>764</v>
      </c>
      <c r="M385" s="94">
        <v>1</v>
      </c>
      <c r="N385" s="95">
        <v>0</v>
      </c>
      <c r="O385" s="96">
        <f>VLOOKUP($K385,dbsad1!$A$2:$AE$677,13,FALSE)</f>
        <v>4468</v>
      </c>
      <c r="P385" s="96">
        <f>VLOOKUP($K385,dcsad1!$A$2:$AE$677,13,FALSE)</f>
        <v>4468</v>
      </c>
      <c r="Q385" s="97">
        <f t="shared" si="68"/>
        <v>0</v>
      </c>
      <c r="R385" s="98" t="str">
        <f t="shared" si="69"/>
        <v>NO CHANGE IN SEL. TAFPU</v>
      </c>
      <c r="S385" s="88"/>
      <c r="T385" s="93" t="s">
        <v>763</v>
      </c>
      <c r="U385" s="94" t="s">
        <v>764</v>
      </c>
      <c r="V385" s="94">
        <v>1</v>
      </c>
      <c r="W385" s="95">
        <v>0</v>
      </c>
      <c r="X385" s="99">
        <f>VLOOKUP($T385,dbsad1!$A$2:$AE$677,22,FALSE)</f>
        <v>8614.25</v>
      </c>
      <c r="Y385" s="99">
        <f>VLOOKUP($T385,dcsad1!$A$2:$AE$677,22,FALSE)</f>
        <v>8614.25</v>
      </c>
      <c r="Z385" s="100">
        <f t="shared" si="70"/>
        <v>0</v>
      </c>
      <c r="AA385" s="98" t="str">
        <f t="shared" si="71"/>
        <v>NO CHANGE IN SEL. FA/PUPIL</v>
      </c>
      <c r="AB385" s="88"/>
      <c r="AC385" s="93" t="s">
        <v>763</v>
      </c>
      <c r="AD385" s="94" t="s">
        <v>764</v>
      </c>
      <c r="AE385" s="94">
        <v>1</v>
      </c>
      <c r="AF385" s="95">
        <v>0</v>
      </c>
      <c r="AG385" s="165">
        <f>VLOOKUP($AC385,dbsad1!$A$2:$AE$677,24,FALSE)</f>
        <v>35598851</v>
      </c>
      <c r="AH385" s="165">
        <f>VLOOKUP($AC385,dcsad1!$A$2:$AE$677,24,FALSE)</f>
        <v>35598851</v>
      </c>
      <c r="AI385" s="166">
        <f t="shared" si="72"/>
        <v>0</v>
      </c>
      <c r="AJ385" s="98" t="str">
        <f t="shared" si="66"/>
        <v>NO CHANGE IN FAB</v>
      </c>
      <c r="AK385" s="88"/>
      <c r="AL385" s="93" t="s">
        <v>763</v>
      </c>
      <c r="AM385" s="94" t="s">
        <v>764</v>
      </c>
      <c r="AN385" s="94">
        <v>1</v>
      </c>
      <c r="AO385" s="95">
        <v>0</v>
      </c>
      <c r="AP385" s="175">
        <f>VLOOKUP($AL385,dbsaa1!$A$2:$AE$677,5,FALSE)</f>
        <v>38488469</v>
      </c>
      <c r="AQ385" s="176">
        <f>VLOOKUP($AL385,dbsad1!$A$2:$AE$677,23,FALSE)</f>
        <v>38488469</v>
      </c>
      <c r="AR385" s="101" t="str">
        <f t="shared" si="73"/>
        <v>ON FORMULA</v>
      </c>
      <c r="AS385" s="175">
        <f>VLOOKUP($AL385,dcsaa1!$A$2:$AE$677,5,FALSE)</f>
        <v>38488469</v>
      </c>
      <c r="AT385" s="176">
        <f>VLOOKUP($AL385,dcsad1!$A$2:$AE$677,23,FALSE)</f>
        <v>38488469</v>
      </c>
      <c r="AU385" s="101" t="str">
        <f t="shared" si="74"/>
        <v>ON FORMULA</v>
      </c>
      <c r="AV385" s="102" t="b">
        <f t="shared" si="75"/>
        <v>1</v>
      </c>
      <c r="AW385" s="176">
        <f t="shared" si="76"/>
        <v>0</v>
      </c>
      <c r="AX385" s="184">
        <f t="shared" si="77"/>
        <v>0</v>
      </c>
      <c r="AY385" s="29"/>
    </row>
    <row r="386" spans="1:51" x14ac:dyDescent="0.25">
      <c r="A386" s="29"/>
      <c r="B386" s="93" t="s">
        <v>765</v>
      </c>
      <c r="C386" s="94" t="s">
        <v>766</v>
      </c>
      <c r="D386" s="94">
        <v>1</v>
      </c>
      <c r="E386" s="95">
        <v>0</v>
      </c>
      <c r="F386" s="165">
        <f>VLOOKUP($B386,dbsaa1!$A$2:$AA$675,5,FALSE)</f>
        <v>67618407</v>
      </c>
      <c r="G386" s="165">
        <f>VLOOKUP($B386,dcsaa1!$A$2:$AA$675,5,FALSE)</f>
        <v>67567375</v>
      </c>
      <c r="H386" s="166">
        <f t="shared" si="67"/>
        <v>-51032</v>
      </c>
      <c r="I386" s="98" t="str">
        <f t="shared" si="65"/>
        <v>FA DECREASE</v>
      </c>
      <c r="J386" s="88"/>
      <c r="K386" s="93" t="s">
        <v>765</v>
      </c>
      <c r="L386" s="94" t="s">
        <v>766</v>
      </c>
      <c r="M386" s="94">
        <v>1</v>
      </c>
      <c r="N386" s="95">
        <v>0</v>
      </c>
      <c r="O386" s="96">
        <f>VLOOKUP($K386,dbsad1!$A$2:$AE$677,13,FALSE)</f>
        <v>7950</v>
      </c>
      <c r="P386" s="96">
        <f>VLOOKUP($K386,dcsad1!$A$2:$AE$677,13,FALSE)</f>
        <v>7944</v>
      </c>
      <c r="Q386" s="97">
        <f t="shared" si="68"/>
        <v>-6</v>
      </c>
      <c r="R386" s="98" t="str">
        <f t="shared" si="69"/>
        <v>SEL. TAFPU DECREASE</v>
      </c>
      <c r="S386" s="88"/>
      <c r="T386" s="93" t="s">
        <v>765</v>
      </c>
      <c r="U386" s="94" t="s">
        <v>766</v>
      </c>
      <c r="V386" s="94">
        <v>1</v>
      </c>
      <c r="W386" s="95">
        <v>0</v>
      </c>
      <c r="X386" s="99">
        <f>VLOOKUP($T386,dbsad1!$A$2:$AE$677,22,FALSE)</f>
        <v>8505.4599999999991</v>
      </c>
      <c r="Y386" s="99">
        <f>VLOOKUP($T386,dcsad1!$A$2:$AE$677,22,FALSE)</f>
        <v>8505.4599999999991</v>
      </c>
      <c r="Z386" s="100">
        <f t="shared" si="70"/>
        <v>0</v>
      </c>
      <c r="AA386" s="98" t="str">
        <f t="shared" si="71"/>
        <v>NO CHANGE IN SEL. FA/PUPIL</v>
      </c>
      <c r="AB386" s="88"/>
      <c r="AC386" s="93" t="s">
        <v>765</v>
      </c>
      <c r="AD386" s="94" t="s">
        <v>766</v>
      </c>
      <c r="AE386" s="94">
        <v>1</v>
      </c>
      <c r="AF386" s="95">
        <v>0</v>
      </c>
      <c r="AG386" s="165">
        <f>VLOOKUP($AC386,dbsad1!$A$2:$AE$677,24,FALSE)</f>
        <v>62811964</v>
      </c>
      <c r="AH386" s="165">
        <f>VLOOKUP($AC386,dcsad1!$A$2:$AE$677,24,FALSE)</f>
        <v>62811964</v>
      </c>
      <c r="AI386" s="166">
        <f t="shared" si="72"/>
        <v>0</v>
      </c>
      <c r="AJ386" s="98" t="str">
        <f t="shared" si="66"/>
        <v>NO CHANGE IN FAB</v>
      </c>
      <c r="AK386" s="88"/>
      <c r="AL386" s="93" t="s">
        <v>765</v>
      </c>
      <c r="AM386" s="94" t="s">
        <v>766</v>
      </c>
      <c r="AN386" s="94">
        <v>1</v>
      </c>
      <c r="AO386" s="95">
        <v>0</v>
      </c>
      <c r="AP386" s="175">
        <f>VLOOKUP($AL386,dbsaa1!$A$2:$AE$677,5,FALSE)</f>
        <v>67618407</v>
      </c>
      <c r="AQ386" s="176">
        <f>VLOOKUP($AL386,dbsad1!$A$2:$AE$677,23,FALSE)</f>
        <v>67618407</v>
      </c>
      <c r="AR386" s="101" t="str">
        <f t="shared" si="73"/>
        <v>ON FORMULA</v>
      </c>
      <c r="AS386" s="175">
        <f>VLOOKUP($AL386,dcsaa1!$A$2:$AE$677,5,FALSE)</f>
        <v>67567375</v>
      </c>
      <c r="AT386" s="176">
        <f>VLOOKUP($AL386,dcsad1!$A$2:$AE$677,23,FALSE)</f>
        <v>67567375</v>
      </c>
      <c r="AU386" s="101" t="str">
        <f t="shared" si="74"/>
        <v>ON FORMULA</v>
      </c>
      <c r="AV386" s="102" t="b">
        <f t="shared" si="75"/>
        <v>1</v>
      </c>
      <c r="AW386" s="176">
        <f t="shared" si="76"/>
        <v>-51033</v>
      </c>
      <c r="AX386" s="184">
        <f t="shared" si="77"/>
        <v>1</v>
      </c>
      <c r="AY386" s="29"/>
    </row>
    <row r="387" spans="1:51" ht="25" x14ac:dyDescent="0.25">
      <c r="A387" s="29"/>
      <c r="B387" s="93" t="s">
        <v>767</v>
      </c>
      <c r="C387" s="94" t="s">
        <v>768</v>
      </c>
      <c r="D387" s="94">
        <v>1</v>
      </c>
      <c r="E387" s="95">
        <v>1</v>
      </c>
      <c r="F387" s="165">
        <f>VLOOKUP($B387,dbsaa1!$A$2:$AA$675,5,FALSE)</f>
        <v>1534357</v>
      </c>
      <c r="G387" s="165">
        <f>VLOOKUP($B387,dcsaa1!$A$2:$AA$675,5,FALSE)</f>
        <v>1534357</v>
      </c>
      <c r="H387" s="166">
        <f t="shared" si="67"/>
        <v>0</v>
      </c>
      <c r="I387" s="98" t="str">
        <f t="shared" si="65"/>
        <v>NO CHANGE IN FA</v>
      </c>
      <c r="J387" s="88"/>
      <c r="K387" s="93" t="s">
        <v>767</v>
      </c>
      <c r="L387" s="94" t="s">
        <v>768</v>
      </c>
      <c r="M387" s="94">
        <v>1</v>
      </c>
      <c r="N387" s="95">
        <v>1</v>
      </c>
      <c r="O387" s="96">
        <f>VLOOKUP($K387,dbsad1!$A$2:$AE$677,13,FALSE)</f>
        <v>437</v>
      </c>
      <c r="P387" s="96">
        <f>VLOOKUP($K387,dcsad1!$A$2:$AE$677,13,FALSE)</f>
        <v>438</v>
      </c>
      <c r="Q387" s="97">
        <f t="shared" si="68"/>
        <v>1</v>
      </c>
      <c r="R387" s="98" t="str">
        <f t="shared" si="69"/>
        <v>SEL. TAFPU INCREASE</v>
      </c>
      <c r="S387" s="88"/>
      <c r="T387" s="93" t="s">
        <v>767</v>
      </c>
      <c r="U387" s="94" t="s">
        <v>768</v>
      </c>
      <c r="V387" s="94">
        <v>1</v>
      </c>
      <c r="W387" s="95">
        <v>1</v>
      </c>
      <c r="X387" s="99">
        <f>VLOOKUP($T387,dbsad1!$A$2:$AE$677,22,FALSE)</f>
        <v>500</v>
      </c>
      <c r="Y387" s="99">
        <f>VLOOKUP($T387,dcsad1!$A$2:$AE$677,22,FALSE)</f>
        <v>500</v>
      </c>
      <c r="Z387" s="100">
        <f t="shared" si="70"/>
        <v>0</v>
      </c>
      <c r="AA387" s="98" t="str">
        <f t="shared" si="71"/>
        <v>NO CHANGE IN SEL. FA/PUPIL</v>
      </c>
      <c r="AB387" s="88"/>
      <c r="AC387" s="93" t="s">
        <v>767</v>
      </c>
      <c r="AD387" s="94" t="s">
        <v>768</v>
      </c>
      <c r="AE387" s="94">
        <v>1</v>
      </c>
      <c r="AF387" s="95">
        <v>1</v>
      </c>
      <c r="AG387" s="165">
        <f>VLOOKUP($AC387,dbsad1!$A$2:$AE$677,24,FALSE)</f>
        <v>1504272</v>
      </c>
      <c r="AH387" s="165">
        <f>VLOOKUP($AC387,dcsad1!$A$2:$AE$677,24,FALSE)</f>
        <v>1504272</v>
      </c>
      <c r="AI387" s="166">
        <f t="shared" si="72"/>
        <v>0</v>
      </c>
      <c r="AJ387" s="98" t="str">
        <f t="shared" si="66"/>
        <v>NO CHANGE IN FAB</v>
      </c>
      <c r="AK387" s="88"/>
      <c r="AL387" s="93" t="s">
        <v>767</v>
      </c>
      <c r="AM387" s="94" t="s">
        <v>768</v>
      </c>
      <c r="AN387" s="94">
        <v>1</v>
      </c>
      <c r="AO387" s="95">
        <v>1</v>
      </c>
      <c r="AP387" s="175">
        <f>VLOOKUP($AL387,dbsaa1!$A$2:$AE$677,5,FALSE)</f>
        <v>1534357</v>
      </c>
      <c r="AQ387" s="176">
        <f>VLOOKUP($AL387,dbsad1!$A$2:$AE$677,23,FALSE)</f>
        <v>218500</v>
      </c>
      <c r="AR387" s="101" t="str">
        <f t="shared" si="73"/>
        <v>HOLD HARMLESS</v>
      </c>
      <c r="AS387" s="175">
        <f>VLOOKUP($AL387,dcsaa1!$A$2:$AE$677,5,FALSE)</f>
        <v>1534357</v>
      </c>
      <c r="AT387" s="176">
        <f>VLOOKUP($AL387,dcsad1!$A$2:$AE$677,23,FALSE)</f>
        <v>219000</v>
      </c>
      <c r="AU387" s="101" t="str">
        <f t="shared" si="74"/>
        <v>HOLD HARMLESS</v>
      </c>
      <c r="AV387" s="102" t="b">
        <f t="shared" si="75"/>
        <v>1</v>
      </c>
      <c r="AW387" s="176">
        <f t="shared" si="76"/>
        <v>0</v>
      </c>
      <c r="AX387" s="184">
        <f t="shared" si="77"/>
        <v>0</v>
      </c>
      <c r="AY387" s="29"/>
    </row>
    <row r="388" spans="1:51" x14ac:dyDescent="0.25">
      <c r="A388" s="29"/>
      <c r="B388" s="93" t="s">
        <v>769</v>
      </c>
      <c r="C388" s="94" t="s">
        <v>770</v>
      </c>
      <c r="D388" s="94">
        <v>1</v>
      </c>
      <c r="E388" s="95">
        <v>0</v>
      </c>
      <c r="F388" s="165">
        <f>VLOOKUP($B388,dbsaa1!$A$2:$AA$675,5,FALSE)</f>
        <v>43547960</v>
      </c>
      <c r="G388" s="165">
        <f>VLOOKUP($B388,dcsaa1!$A$2:$AA$675,5,FALSE)</f>
        <v>43547960</v>
      </c>
      <c r="H388" s="166">
        <f t="shared" si="67"/>
        <v>0</v>
      </c>
      <c r="I388" s="98" t="str">
        <f t="shared" si="65"/>
        <v>NO CHANGE IN FA</v>
      </c>
      <c r="J388" s="88"/>
      <c r="K388" s="93" t="s">
        <v>769</v>
      </c>
      <c r="L388" s="94" t="s">
        <v>770</v>
      </c>
      <c r="M388" s="94">
        <v>1</v>
      </c>
      <c r="N388" s="95">
        <v>0</v>
      </c>
      <c r="O388" s="96">
        <f>VLOOKUP($K388,dbsad1!$A$2:$AE$677,13,FALSE)</f>
        <v>5237</v>
      </c>
      <c r="P388" s="96">
        <f>VLOOKUP($K388,dcsad1!$A$2:$AE$677,13,FALSE)</f>
        <v>5237</v>
      </c>
      <c r="Q388" s="97">
        <f t="shared" si="68"/>
        <v>0</v>
      </c>
      <c r="R388" s="98" t="str">
        <f t="shared" si="69"/>
        <v>NO CHANGE IN SEL. TAFPU</v>
      </c>
      <c r="S388" s="88"/>
      <c r="T388" s="93" t="s">
        <v>769</v>
      </c>
      <c r="U388" s="94" t="s">
        <v>770</v>
      </c>
      <c r="V388" s="94">
        <v>1</v>
      </c>
      <c r="W388" s="95">
        <v>0</v>
      </c>
      <c r="X388" s="99">
        <f>VLOOKUP($T388,dbsad1!$A$2:$AE$677,22,FALSE)</f>
        <v>8315.44</v>
      </c>
      <c r="Y388" s="99">
        <f>VLOOKUP($T388,dcsad1!$A$2:$AE$677,22,FALSE)</f>
        <v>8315.44</v>
      </c>
      <c r="Z388" s="100">
        <f t="shared" si="70"/>
        <v>0</v>
      </c>
      <c r="AA388" s="98" t="str">
        <f t="shared" si="71"/>
        <v>NO CHANGE IN SEL. FA/PUPIL</v>
      </c>
      <c r="AB388" s="88"/>
      <c r="AC388" s="93" t="s">
        <v>769</v>
      </c>
      <c r="AD388" s="94" t="s">
        <v>770</v>
      </c>
      <c r="AE388" s="94">
        <v>1</v>
      </c>
      <c r="AF388" s="95">
        <v>0</v>
      </c>
      <c r="AG388" s="165">
        <f>VLOOKUP($AC388,dbsad1!$A$2:$AE$677,24,FALSE)</f>
        <v>41874502</v>
      </c>
      <c r="AH388" s="165">
        <f>VLOOKUP($AC388,dcsad1!$A$2:$AE$677,24,FALSE)</f>
        <v>41874502</v>
      </c>
      <c r="AI388" s="166">
        <f t="shared" si="72"/>
        <v>0</v>
      </c>
      <c r="AJ388" s="98" t="str">
        <f t="shared" si="66"/>
        <v>NO CHANGE IN FAB</v>
      </c>
      <c r="AK388" s="88"/>
      <c r="AL388" s="93" t="s">
        <v>769</v>
      </c>
      <c r="AM388" s="94" t="s">
        <v>770</v>
      </c>
      <c r="AN388" s="94">
        <v>1</v>
      </c>
      <c r="AO388" s="95">
        <v>0</v>
      </c>
      <c r="AP388" s="175">
        <f>VLOOKUP($AL388,dbsaa1!$A$2:$AE$677,5,FALSE)</f>
        <v>43547960</v>
      </c>
      <c r="AQ388" s="176">
        <f>VLOOKUP($AL388,dbsad1!$A$2:$AE$677,23,FALSE)</f>
        <v>43547960</v>
      </c>
      <c r="AR388" s="101" t="str">
        <f t="shared" si="73"/>
        <v>ON FORMULA</v>
      </c>
      <c r="AS388" s="175">
        <f>VLOOKUP($AL388,dcsaa1!$A$2:$AE$677,5,FALSE)</f>
        <v>43547960</v>
      </c>
      <c r="AT388" s="176">
        <f>VLOOKUP($AL388,dcsad1!$A$2:$AE$677,23,FALSE)</f>
        <v>43547960</v>
      </c>
      <c r="AU388" s="101" t="str">
        <f t="shared" si="74"/>
        <v>ON FORMULA</v>
      </c>
      <c r="AV388" s="102" t="b">
        <f t="shared" si="75"/>
        <v>1</v>
      </c>
      <c r="AW388" s="176">
        <f t="shared" si="76"/>
        <v>0</v>
      </c>
      <c r="AX388" s="184">
        <f t="shared" si="77"/>
        <v>0</v>
      </c>
      <c r="AY388" s="29"/>
    </row>
    <row r="389" spans="1:51" ht="25" x14ac:dyDescent="0.25">
      <c r="A389" s="29"/>
      <c r="B389" s="93" t="s">
        <v>771</v>
      </c>
      <c r="C389" s="94" t="s">
        <v>772</v>
      </c>
      <c r="D389" s="94">
        <v>1</v>
      </c>
      <c r="E389" s="95">
        <v>0</v>
      </c>
      <c r="F389" s="165">
        <f>VLOOKUP($B389,dbsaa1!$A$2:$AA$675,5,FALSE)</f>
        <v>180911087</v>
      </c>
      <c r="G389" s="165">
        <f>VLOOKUP($B389,dcsaa1!$A$2:$AA$675,5,FALSE)</f>
        <v>180911087</v>
      </c>
      <c r="H389" s="166">
        <f t="shared" si="67"/>
        <v>0</v>
      </c>
      <c r="I389" s="98" t="str">
        <f t="shared" ref="I389:I452" si="78">IF(H389&lt;&gt;0,IF(H389&gt;0,"FA INCREASE","FA DECREASE"),"NO CHANGE IN FA")</f>
        <v>NO CHANGE IN FA</v>
      </c>
      <c r="J389" s="88"/>
      <c r="K389" s="93" t="s">
        <v>771</v>
      </c>
      <c r="L389" s="94" t="s">
        <v>772</v>
      </c>
      <c r="M389" s="94">
        <v>1</v>
      </c>
      <c r="N389" s="95">
        <v>0</v>
      </c>
      <c r="O389" s="96">
        <f>VLOOKUP($K389,dbsad1!$A$2:$AE$677,13,FALSE)</f>
        <v>12932</v>
      </c>
      <c r="P389" s="96">
        <f>VLOOKUP($K389,dcsad1!$A$2:$AE$677,13,FALSE)</f>
        <v>12921</v>
      </c>
      <c r="Q389" s="97">
        <f t="shared" si="68"/>
        <v>-11</v>
      </c>
      <c r="R389" s="98" t="str">
        <f t="shared" si="69"/>
        <v>SEL. TAFPU DECREASE</v>
      </c>
      <c r="S389" s="88"/>
      <c r="T389" s="93" t="s">
        <v>771</v>
      </c>
      <c r="U389" s="94" t="s">
        <v>772</v>
      </c>
      <c r="V389" s="94">
        <v>1</v>
      </c>
      <c r="W389" s="95">
        <v>0</v>
      </c>
      <c r="X389" s="99">
        <f>VLOOKUP($T389,dbsad1!$A$2:$AE$677,22,FALSE)</f>
        <v>13937.08</v>
      </c>
      <c r="Y389" s="99">
        <f>VLOOKUP($T389,dcsad1!$A$2:$AE$677,22,FALSE)</f>
        <v>13945.65</v>
      </c>
      <c r="Z389" s="100">
        <f t="shared" si="70"/>
        <v>8.569999999999709</v>
      </c>
      <c r="AA389" s="98" t="str">
        <f t="shared" si="71"/>
        <v>SEL. FA/PUPIL INCREASE</v>
      </c>
      <c r="AB389" s="88"/>
      <c r="AC389" s="93" t="s">
        <v>771</v>
      </c>
      <c r="AD389" s="94" t="s">
        <v>772</v>
      </c>
      <c r="AE389" s="94">
        <v>1</v>
      </c>
      <c r="AF389" s="95">
        <v>0</v>
      </c>
      <c r="AG389" s="165">
        <f>VLOOKUP($AC389,dbsad1!$A$2:$AE$677,24,FALSE)</f>
        <v>177363811</v>
      </c>
      <c r="AH389" s="165">
        <f>VLOOKUP($AC389,dcsad1!$A$2:$AE$677,24,FALSE)</f>
        <v>177363811</v>
      </c>
      <c r="AI389" s="166">
        <f t="shared" si="72"/>
        <v>0</v>
      </c>
      <c r="AJ389" s="98" t="str">
        <f t="shared" ref="AJ389:AJ452" si="79">IF(AI389&lt;&gt;0,IF(AI389&gt;0,"FAB INCREASE","FAB DECREASE"),"NO CHANGE IN FAB")</f>
        <v>NO CHANGE IN FAB</v>
      </c>
      <c r="AK389" s="88"/>
      <c r="AL389" s="93" t="s">
        <v>771</v>
      </c>
      <c r="AM389" s="94" t="s">
        <v>772</v>
      </c>
      <c r="AN389" s="94">
        <v>1</v>
      </c>
      <c r="AO389" s="95">
        <v>0</v>
      </c>
      <c r="AP389" s="175">
        <f>VLOOKUP($AL389,dbsaa1!$A$2:$AE$677,5,FALSE)</f>
        <v>180911087</v>
      </c>
      <c r="AQ389" s="176">
        <f>VLOOKUP($AL389,dbsad1!$A$2:$AE$677,23,FALSE)</f>
        <v>180234319</v>
      </c>
      <c r="AR389" s="101" t="str">
        <f t="shared" si="73"/>
        <v>HOLD HARMLESS</v>
      </c>
      <c r="AS389" s="175">
        <f>VLOOKUP($AL389,dcsaa1!$A$2:$AE$677,5,FALSE)</f>
        <v>180911087</v>
      </c>
      <c r="AT389" s="176">
        <f>VLOOKUP($AL389,dcsad1!$A$2:$AE$677,23,FALSE)</f>
        <v>180191744</v>
      </c>
      <c r="AU389" s="101" t="str">
        <f t="shared" si="74"/>
        <v>HOLD HARMLESS</v>
      </c>
      <c r="AV389" s="102" t="b">
        <f t="shared" si="75"/>
        <v>1</v>
      </c>
      <c r="AW389" s="176">
        <f t="shared" si="76"/>
        <v>0</v>
      </c>
      <c r="AX389" s="184">
        <f t="shared" si="77"/>
        <v>0</v>
      </c>
      <c r="AY389" s="29"/>
    </row>
    <row r="390" spans="1:51" x14ac:dyDescent="0.25">
      <c r="A390" s="29"/>
      <c r="B390" s="93" t="s">
        <v>773</v>
      </c>
      <c r="C390" s="94" t="s">
        <v>774</v>
      </c>
      <c r="D390" s="94">
        <v>1</v>
      </c>
      <c r="E390" s="95">
        <v>0</v>
      </c>
      <c r="F390" s="165">
        <f>VLOOKUP($B390,dbsaa1!$A$2:$AA$675,5,FALSE)</f>
        <v>48407415</v>
      </c>
      <c r="G390" s="165">
        <f>VLOOKUP($B390,dcsaa1!$A$2:$AA$675,5,FALSE)</f>
        <v>48407415</v>
      </c>
      <c r="H390" s="166">
        <f t="shared" ref="H390:H453" si="80">G390-F390</f>
        <v>0</v>
      </c>
      <c r="I390" s="98" t="str">
        <f t="shared" si="78"/>
        <v>NO CHANGE IN FA</v>
      </c>
      <c r="J390" s="88"/>
      <c r="K390" s="93" t="s">
        <v>773</v>
      </c>
      <c r="L390" s="94" t="s">
        <v>774</v>
      </c>
      <c r="M390" s="94">
        <v>1</v>
      </c>
      <c r="N390" s="95">
        <v>0</v>
      </c>
      <c r="O390" s="96">
        <f>VLOOKUP($K390,dbsad1!$A$2:$AE$677,13,FALSE)</f>
        <v>3196</v>
      </c>
      <c r="P390" s="96">
        <f>VLOOKUP($K390,dcsad1!$A$2:$AE$677,13,FALSE)</f>
        <v>3196</v>
      </c>
      <c r="Q390" s="97">
        <f t="shared" ref="Q390:Q453" si="81">P390-O390</f>
        <v>0</v>
      </c>
      <c r="R390" s="98" t="str">
        <f t="shared" ref="R390:R453" si="82">IF(Q390&lt;&gt;0,IF(Q390&gt;0,"SEL. TAFPU INCREASE","SEL. TAFPU DECREASE"),"NO CHANGE IN SEL. TAFPU")</f>
        <v>NO CHANGE IN SEL. TAFPU</v>
      </c>
      <c r="S390" s="88"/>
      <c r="T390" s="93" t="s">
        <v>773</v>
      </c>
      <c r="U390" s="94" t="s">
        <v>774</v>
      </c>
      <c r="V390" s="94">
        <v>1</v>
      </c>
      <c r="W390" s="95">
        <v>0</v>
      </c>
      <c r="X390" s="99">
        <f>VLOOKUP($T390,dbsad1!$A$2:$AE$677,22,FALSE)</f>
        <v>15146.25</v>
      </c>
      <c r="Y390" s="99">
        <f>VLOOKUP($T390,dcsad1!$A$2:$AE$677,22,FALSE)</f>
        <v>15146.25</v>
      </c>
      <c r="Z390" s="100">
        <f t="shared" ref="Z390:Z453" si="83">Y390-X390</f>
        <v>0</v>
      </c>
      <c r="AA390" s="98" t="str">
        <f t="shared" ref="AA390:AA453" si="84">IF(Z390&lt;&gt;0,IF(Z390&gt;0,"SEL. FA/PUPIL INCREASE","SEL. FA/PUPIL DECREASE"),"NO CHANGE IN SEL. FA/PUPIL")</f>
        <v>NO CHANGE IN SEL. FA/PUPIL</v>
      </c>
      <c r="AB390" s="88"/>
      <c r="AC390" s="93" t="s">
        <v>773</v>
      </c>
      <c r="AD390" s="94" t="s">
        <v>774</v>
      </c>
      <c r="AE390" s="94">
        <v>1</v>
      </c>
      <c r="AF390" s="95">
        <v>0</v>
      </c>
      <c r="AG390" s="165">
        <f>VLOOKUP($AC390,dbsad1!$A$2:$AE$677,24,FALSE)</f>
        <v>46902378</v>
      </c>
      <c r="AH390" s="165">
        <f>VLOOKUP($AC390,dcsad1!$A$2:$AE$677,24,FALSE)</f>
        <v>46902378</v>
      </c>
      <c r="AI390" s="166">
        <f t="shared" ref="AI390:AI453" si="85">AH390-AG390</f>
        <v>0</v>
      </c>
      <c r="AJ390" s="98" t="str">
        <f t="shared" si="79"/>
        <v>NO CHANGE IN FAB</v>
      </c>
      <c r="AK390" s="88"/>
      <c r="AL390" s="93" t="s">
        <v>773</v>
      </c>
      <c r="AM390" s="94" t="s">
        <v>774</v>
      </c>
      <c r="AN390" s="94">
        <v>1</v>
      </c>
      <c r="AO390" s="95">
        <v>0</v>
      </c>
      <c r="AP390" s="175">
        <f>VLOOKUP($AL390,dbsaa1!$A$2:$AE$677,5,FALSE)</f>
        <v>48407415</v>
      </c>
      <c r="AQ390" s="176">
        <f>VLOOKUP($AL390,dbsad1!$A$2:$AE$677,23,FALSE)</f>
        <v>48407415</v>
      </c>
      <c r="AR390" s="101" t="str">
        <f t="shared" ref="AR390:AR453" si="86">IF(AP390=AQ390,"ON FORMULA","HOLD HARMLESS")</f>
        <v>ON FORMULA</v>
      </c>
      <c r="AS390" s="175">
        <f>VLOOKUP($AL390,dcsaa1!$A$2:$AE$677,5,FALSE)</f>
        <v>48407415</v>
      </c>
      <c r="AT390" s="176">
        <f>VLOOKUP($AL390,dcsad1!$A$2:$AE$677,23,FALSE)</f>
        <v>48407415</v>
      </c>
      <c r="AU390" s="101" t="str">
        <f t="shared" ref="AU390:AU453" si="87">IF(AS390=AT390,"ON FORMULA","HOLD HARMLESS")</f>
        <v>ON FORMULA</v>
      </c>
      <c r="AV390" s="102" t="b">
        <f t="shared" ref="AV390:AV453" si="88">EXACT(AR390,AU390)</f>
        <v>1</v>
      </c>
      <c r="AW390" s="176">
        <f t="shared" ref="AW390:AW453" si="89">IF(AU390="HOLD HARMLESS",0,ROUND((P390*Y390)-(O390*X390),0))</f>
        <v>0</v>
      </c>
      <c r="AX390" s="184">
        <f t="shared" ref="AX390:AX453" si="90">H390-AW390</f>
        <v>0</v>
      </c>
      <c r="AY390" s="29"/>
    </row>
    <row r="391" spans="1:51" ht="25" x14ac:dyDescent="0.25">
      <c r="A391" s="29"/>
      <c r="B391" s="93" t="s">
        <v>775</v>
      </c>
      <c r="C391" s="94" t="s">
        <v>776</v>
      </c>
      <c r="D391" s="94">
        <v>1</v>
      </c>
      <c r="E391" s="95">
        <v>0</v>
      </c>
      <c r="F391" s="165">
        <f>VLOOKUP($B391,dbsaa1!$A$2:$AA$675,5,FALSE)</f>
        <v>672399</v>
      </c>
      <c r="G391" s="165">
        <f>VLOOKUP($B391,dcsaa1!$A$2:$AA$675,5,FALSE)</f>
        <v>672399</v>
      </c>
      <c r="H391" s="166">
        <f t="shared" si="80"/>
        <v>0</v>
      </c>
      <c r="I391" s="98" t="str">
        <f t="shared" si="78"/>
        <v>NO CHANGE IN FA</v>
      </c>
      <c r="J391" s="88"/>
      <c r="K391" s="93" t="s">
        <v>775</v>
      </c>
      <c r="L391" s="94" t="s">
        <v>776</v>
      </c>
      <c r="M391" s="94">
        <v>1</v>
      </c>
      <c r="N391" s="95">
        <v>0</v>
      </c>
      <c r="O391" s="96">
        <f>VLOOKUP($K391,dbsad1!$A$2:$AE$677,13,FALSE)</f>
        <v>239</v>
      </c>
      <c r="P391" s="96">
        <f>VLOOKUP($K391,dcsad1!$A$2:$AE$677,13,FALSE)</f>
        <v>239</v>
      </c>
      <c r="Q391" s="97">
        <f t="shared" si="81"/>
        <v>0</v>
      </c>
      <c r="R391" s="98" t="str">
        <f t="shared" si="82"/>
        <v>NO CHANGE IN SEL. TAFPU</v>
      </c>
      <c r="S391" s="88"/>
      <c r="T391" s="93" t="s">
        <v>775</v>
      </c>
      <c r="U391" s="94" t="s">
        <v>776</v>
      </c>
      <c r="V391" s="94">
        <v>1</v>
      </c>
      <c r="W391" s="95">
        <v>0</v>
      </c>
      <c r="X391" s="99">
        <f>VLOOKUP($T391,dbsad1!$A$2:$AE$677,22,FALSE)</f>
        <v>500</v>
      </c>
      <c r="Y391" s="99">
        <f>VLOOKUP($T391,dcsad1!$A$2:$AE$677,22,FALSE)</f>
        <v>500</v>
      </c>
      <c r="Z391" s="100">
        <f t="shared" si="83"/>
        <v>0</v>
      </c>
      <c r="AA391" s="98" t="str">
        <f t="shared" si="84"/>
        <v>NO CHANGE IN SEL. FA/PUPIL</v>
      </c>
      <c r="AB391" s="88"/>
      <c r="AC391" s="93" t="s">
        <v>775</v>
      </c>
      <c r="AD391" s="94" t="s">
        <v>776</v>
      </c>
      <c r="AE391" s="94">
        <v>1</v>
      </c>
      <c r="AF391" s="95">
        <v>0</v>
      </c>
      <c r="AG391" s="165">
        <f>VLOOKUP($AC391,dbsad1!$A$2:$AE$677,24,FALSE)</f>
        <v>659215</v>
      </c>
      <c r="AH391" s="165">
        <f>VLOOKUP($AC391,dcsad1!$A$2:$AE$677,24,FALSE)</f>
        <v>659215</v>
      </c>
      <c r="AI391" s="166">
        <f t="shared" si="85"/>
        <v>0</v>
      </c>
      <c r="AJ391" s="98" t="str">
        <f t="shared" si="79"/>
        <v>NO CHANGE IN FAB</v>
      </c>
      <c r="AK391" s="88"/>
      <c r="AL391" s="93" t="s">
        <v>775</v>
      </c>
      <c r="AM391" s="94" t="s">
        <v>776</v>
      </c>
      <c r="AN391" s="94">
        <v>1</v>
      </c>
      <c r="AO391" s="95">
        <v>0</v>
      </c>
      <c r="AP391" s="175">
        <f>VLOOKUP($AL391,dbsaa1!$A$2:$AE$677,5,FALSE)</f>
        <v>672399</v>
      </c>
      <c r="AQ391" s="176">
        <f>VLOOKUP($AL391,dbsad1!$A$2:$AE$677,23,FALSE)</f>
        <v>119500</v>
      </c>
      <c r="AR391" s="101" t="str">
        <f t="shared" si="86"/>
        <v>HOLD HARMLESS</v>
      </c>
      <c r="AS391" s="175">
        <f>VLOOKUP($AL391,dcsaa1!$A$2:$AE$677,5,FALSE)</f>
        <v>672399</v>
      </c>
      <c r="AT391" s="176">
        <f>VLOOKUP($AL391,dcsad1!$A$2:$AE$677,23,FALSE)</f>
        <v>119500</v>
      </c>
      <c r="AU391" s="101" t="str">
        <f t="shared" si="87"/>
        <v>HOLD HARMLESS</v>
      </c>
      <c r="AV391" s="102" t="b">
        <f t="shared" si="88"/>
        <v>1</v>
      </c>
      <c r="AW391" s="176">
        <f t="shared" si="89"/>
        <v>0</v>
      </c>
      <c r="AX391" s="184">
        <f t="shared" si="90"/>
        <v>0</v>
      </c>
      <c r="AY391" s="29"/>
    </row>
    <row r="392" spans="1:51" ht="25" x14ac:dyDescent="0.25">
      <c r="A392" s="29"/>
      <c r="B392" s="93" t="s">
        <v>777</v>
      </c>
      <c r="C392" s="94" t="s">
        <v>778</v>
      </c>
      <c r="D392" s="94">
        <v>1</v>
      </c>
      <c r="E392" s="95">
        <v>0</v>
      </c>
      <c r="F392" s="165">
        <f>VLOOKUP($B392,dbsaa1!$A$2:$AA$675,5,FALSE)</f>
        <v>25580918</v>
      </c>
      <c r="G392" s="165">
        <f>VLOOKUP($B392,dcsaa1!$A$2:$AA$675,5,FALSE)</f>
        <v>25580918</v>
      </c>
      <c r="H392" s="166">
        <f t="shared" si="80"/>
        <v>0</v>
      </c>
      <c r="I392" s="98" t="str">
        <f t="shared" si="78"/>
        <v>NO CHANGE IN FA</v>
      </c>
      <c r="J392" s="88"/>
      <c r="K392" s="93" t="s">
        <v>777</v>
      </c>
      <c r="L392" s="94" t="s">
        <v>778</v>
      </c>
      <c r="M392" s="94">
        <v>1</v>
      </c>
      <c r="N392" s="95">
        <v>0</v>
      </c>
      <c r="O392" s="96">
        <f>VLOOKUP($K392,dbsad1!$A$2:$AE$677,13,FALSE)</f>
        <v>4482</v>
      </c>
      <c r="P392" s="96">
        <f>VLOOKUP($K392,dcsad1!$A$2:$AE$677,13,FALSE)</f>
        <v>4482</v>
      </c>
      <c r="Q392" s="97">
        <f t="shared" si="81"/>
        <v>0</v>
      </c>
      <c r="R392" s="98" t="str">
        <f t="shared" si="82"/>
        <v>NO CHANGE IN SEL. TAFPU</v>
      </c>
      <c r="S392" s="88"/>
      <c r="T392" s="93" t="s">
        <v>777</v>
      </c>
      <c r="U392" s="94" t="s">
        <v>778</v>
      </c>
      <c r="V392" s="94">
        <v>1</v>
      </c>
      <c r="W392" s="95">
        <v>0</v>
      </c>
      <c r="X392" s="99">
        <f>VLOOKUP($T392,dbsad1!$A$2:$AE$677,22,FALSE)</f>
        <v>5690.55</v>
      </c>
      <c r="Y392" s="99">
        <f>VLOOKUP($T392,dcsad1!$A$2:$AE$677,22,FALSE)</f>
        <v>5690.55</v>
      </c>
      <c r="Z392" s="100">
        <f t="shared" si="83"/>
        <v>0</v>
      </c>
      <c r="AA392" s="98" t="str">
        <f t="shared" si="84"/>
        <v>NO CHANGE IN SEL. FA/PUPIL</v>
      </c>
      <c r="AB392" s="88"/>
      <c r="AC392" s="93" t="s">
        <v>777</v>
      </c>
      <c r="AD392" s="94" t="s">
        <v>778</v>
      </c>
      <c r="AE392" s="94">
        <v>1</v>
      </c>
      <c r="AF392" s="95">
        <v>0</v>
      </c>
      <c r="AG392" s="165">
        <f>VLOOKUP($AC392,dbsad1!$A$2:$AE$677,24,FALSE)</f>
        <v>25079332</v>
      </c>
      <c r="AH392" s="165">
        <f>VLOOKUP($AC392,dcsad1!$A$2:$AE$677,24,FALSE)</f>
        <v>25079332</v>
      </c>
      <c r="AI392" s="166">
        <f t="shared" si="85"/>
        <v>0</v>
      </c>
      <c r="AJ392" s="98" t="str">
        <f t="shared" si="79"/>
        <v>NO CHANGE IN FAB</v>
      </c>
      <c r="AK392" s="88"/>
      <c r="AL392" s="93" t="s">
        <v>777</v>
      </c>
      <c r="AM392" s="94" t="s">
        <v>778</v>
      </c>
      <c r="AN392" s="94">
        <v>1</v>
      </c>
      <c r="AO392" s="95">
        <v>0</v>
      </c>
      <c r="AP392" s="175">
        <f>VLOOKUP($AL392,dbsaa1!$A$2:$AE$677,5,FALSE)</f>
        <v>25580918</v>
      </c>
      <c r="AQ392" s="176">
        <f>VLOOKUP($AL392,dbsad1!$A$2:$AE$677,23,FALSE)</f>
        <v>25505046</v>
      </c>
      <c r="AR392" s="101" t="str">
        <f t="shared" si="86"/>
        <v>HOLD HARMLESS</v>
      </c>
      <c r="AS392" s="175">
        <f>VLOOKUP($AL392,dcsaa1!$A$2:$AE$677,5,FALSE)</f>
        <v>25580918</v>
      </c>
      <c r="AT392" s="176">
        <f>VLOOKUP($AL392,dcsad1!$A$2:$AE$677,23,FALSE)</f>
        <v>25505046</v>
      </c>
      <c r="AU392" s="101" t="str">
        <f t="shared" si="87"/>
        <v>HOLD HARMLESS</v>
      </c>
      <c r="AV392" s="102" t="b">
        <f t="shared" si="88"/>
        <v>1</v>
      </c>
      <c r="AW392" s="176">
        <f t="shared" si="89"/>
        <v>0</v>
      </c>
      <c r="AX392" s="184">
        <f t="shared" si="90"/>
        <v>0</v>
      </c>
      <c r="AY392" s="29"/>
    </row>
    <row r="393" spans="1:51" ht="25" x14ac:dyDescent="0.25">
      <c r="A393" s="29"/>
      <c r="B393" s="93" t="s">
        <v>779</v>
      </c>
      <c r="C393" s="94" t="s">
        <v>780</v>
      </c>
      <c r="D393" s="94">
        <v>1</v>
      </c>
      <c r="E393" s="95">
        <v>0</v>
      </c>
      <c r="F393" s="165">
        <f>VLOOKUP($B393,dbsaa1!$A$2:$AA$675,5,FALSE)</f>
        <v>5095270</v>
      </c>
      <c r="G393" s="165">
        <f>VLOOKUP($B393,dcsaa1!$A$2:$AA$675,5,FALSE)</f>
        <v>5095270</v>
      </c>
      <c r="H393" s="166">
        <f t="shared" si="80"/>
        <v>0</v>
      </c>
      <c r="I393" s="98" t="str">
        <f t="shared" si="78"/>
        <v>NO CHANGE IN FA</v>
      </c>
      <c r="J393" s="88"/>
      <c r="K393" s="93" t="s">
        <v>779</v>
      </c>
      <c r="L393" s="94" t="s">
        <v>780</v>
      </c>
      <c r="M393" s="94">
        <v>1</v>
      </c>
      <c r="N393" s="95">
        <v>0</v>
      </c>
      <c r="O393" s="96">
        <f>VLOOKUP($K393,dbsad1!$A$2:$AE$677,13,FALSE)</f>
        <v>528</v>
      </c>
      <c r="P393" s="96">
        <f>VLOOKUP($K393,dcsad1!$A$2:$AE$677,13,FALSE)</f>
        <v>528</v>
      </c>
      <c r="Q393" s="97">
        <f t="shared" si="81"/>
        <v>0</v>
      </c>
      <c r="R393" s="98" t="str">
        <f t="shared" si="82"/>
        <v>NO CHANGE IN SEL. TAFPU</v>
      </c>
      <c r="S393" s="88"/>
      <c r="T393" s="93" t="s">
        <v>779</v>
      </c>
      <c r="U393" s="94" t="s">
        <v>780</v>
      </c>
      <c r="V393" s="94">
        <v>1</v>
      </c>
      <c r="W393" s="95">
        <v>0</v>
      </c>
      <c r="X393" s="99">
        <f>VLOOKUP($T393,dbsad1!$A$2:$AE$677,22,FALSE)</f>
        <v>5652.16</v>
      </c>
      <c r="Y393" s="99">
        <f>VLOOKUP($T393,dcsad1!$A$2:$AE$677,22,FALSE)</f>
        <v>5652.16</v>
      </c>
      <c r="Z393" s="100">
        <f t="shared" si="83"/>
        <v>0</v>
      </c>
      <c r="AA393" s="98" t="str">
        <f t="shared" si="84"/>
        <v>NO CHANGE IN SEL. FA/PUPIL</v>
      </c>
      <c r="AB393" s="88"/>
      <c r="AC393" s="93" t="s">
        <v>779</v>
      </c>
      <c r="AD393" s="94" t="s">
        <v>780</v>
      </c>
      <c r="AE393" s="94">
        <v>1</v>
      </c>
      <c r="AF393" s="95">
        <v>0</v>
      </c>
      <c r="AG393" s="165">
        <f>VLOOKUP($AC393,dbsad1!$A$2:$AE$677,24,FALSE)</f>
        <v>4995363</v>
      </c>
      <c r="AH393" s="165">
        <f>VLOOKUP($AC393,dcsad1!$A$2:$AE$677,24,FALSE)</f>
        <v>4995363</v>
      </c>
      <c r="AI393" s="166">
        <f t="shared" si="85"/>
        <v>0</v>
      </c>
      <c r="AJ393" s="98" t="str">
        <f t="shared" si="79"/>
        <v>NO CHANGE IN FAB</v>
      </c>
      <c r="AK393" s="88"/>
      <c r="AL393" s="93" t="s">
        <v>779</v>
      </c>
      <c r="AM393" s="94" t="s">
        <v>780</v>
      </c>
      <c r="AN393" s="94">
        <v>1</v>
      </c>
      <c r="AO393" s="95">
        <v>0</v>
      </c>
      <c r="AP393" s="175">
        <f>VLOOKUP($AL393,dbsaa1!$A$2:$AE$677,5,FALSE)</f>
        <v>5095270</v>
      </c>
      <c r="AQ393" s="176">
        <f>VLOOKUP($AL393,dbsad1!$A$2:$AE$677,23,FALSE)</f>
        <v>2984341</v>
      </c>
      <c r="AR393" s="101" t="str">
        <f t="shared" si="86"/>
        <v>HOLD HARMLESS</v>
      </c>
      <c r="AS393" s="175">
        <f>VLOOKUP($AL393,dcsaa1!$A$2:$AE$677,5,FALSE)</f>
        <v>5095270</v>
      </c>
      <c r="AT393" s="176">
        <f>VLOOKUP($AL393,dcsad1!$A$2:$AE$677,23,FALSE)</f>
        <v>2984341</v>
      </c>
      <c r="AU393" s="101" t="str">
        <f t="shared" si="87"/>
        <v>HOLD HARMLESS</v>
      </c>
      <c r="AV393" s="102" t="b">
        <f t="shared" si="88"/>
        <v>1</v>
      </c>
      <c r="AW393" s="176">
        <f t="shared" si="89"/>
        <v>0</v>
      </c>
      <c r="AX393" s="184">
        <f t="shared" si="90"/>
        <v>0</v>
      </c>
      <c r="AY393" s="29"/>
    </row>
    <row r="394" spans="1:51" ht="25" x14ac:dyDescent="0.25">
      <c r="A394" s="29"/>
      <c r="B394" s="93" t="s">
        <v>781</v>
      </c>
      <c r="C394" s="94" t="s">
        <v>782</v>
      </c>
      <c r="D394" s="94">
        <v>1</v>
      </c>
      <c r="E394" s="95">
        <v>0</v>
      </c>
      <c r="F394" s="165">
        <f>VLOOKUP($B394,dbsaa1!$A$2:$AA$675,5,FALSE)</f>
        <v>5529755</v>
      </c>
      <c r="G394" s="165">
        <f>VLOOKUP($B394,dcsaa1!$A$2:$AA$675,5,FALSE)</f>
        <v>5529755</v>
      </c>
      <c r="H394" s="166">
        <f t="shared" si="80"/>
        <v>0</v>
      </c>
      <c r="I394" s="98" t="str">
        <f t="shared" si="78"/>
        <v>NO CHANGE IN FA</v>
      </c>
      <c r="J394" s="88"/>
      <c r="K394" s="93" t="s">
        <v>781</v>
      </c>
      <c r="L394" s="94" t="s">
        <v>782</v>
      </c>
      <c r="M394" s="94">
        <v>1</v>
      </c>
      <c r="N394" s="95">
        <v>0</v>
      </c>
      <c r="O394" s="96">
        <f>VLOOKUP($K394,dbsad1!$A$2:$AE$677,13,FALSE)</f>
        <v>842</v>
      </c>
      <c r="P394" s="96">
        <f>VLOOKUP($K394,dcsad1!$A$2:$AE$677,13,FALSE)</f>
        <v>843</v>
      </c>
      <c r="Q394" s="97">
        <f t="shared" si="81"/>
        <v>1</v>
      </c>
      <c r="R394" s="98" t="str">
        <f t="shared" si="82"/>
        <v>SEL. TAFPU INCREASE</v>
      </c>
      <c r="S394" s="88"/>
      <c r="T394" s="93" t="s">
        <v>781</v>
      </c>
      <c r="U394" s="94" t="s">
        <v>782</v>
      </c>
      <c r="V394" s="94">
        <v>1</v>
      </c>
      <c r="W394" s="95">
        <v>0</v>
      </c>
      <c r="X394" s="99">
        <f>VLOOKUP($T394,dbsad1!$A$2:$AE$677,22,FALSE)</f>
        <v>6457.5</v>
      </c>
      <c r="Y394" s="99">
        <f>VLOOKUP($T394,dcsad1!$A$2:$AE$677,22,FALSE)</f>
        <v>6462.38</v>
      </c>
      <c r="Z394" s="100">
        <f t="shared" si="83"/>
        <v>4.8800000000001091</v>
      </c>
      <c r="AA394" s="98" t="str">
        <f t="shared" si="84"/>
        <v>SEL. FA/PUPIL INCREASE</v>
      </c>
      <c r="AB394" s="88"/>
      <c r="AC394" s="93" t="s">
        <v>781</v>
      </c>
      <c r="AD394" s="94" t="s">
        <v>782</v>
      </c>
      <c r="AE394" s="94">
        <v>1</v>
      </c>
      <c r="AF394" s="95">
        <v>0</v>
      </c>
      <c r="AG394" s="165">
        <f>VLOOKUP($AC394,dbsad1!$A$2:$AE$677,24,FALSE)</f>
        <v>5421329</v>
      </c>
      <c r="AH394" s="165">
        <f>VLOOKUP($AC394,dcsad1!$A$2:$AE$677,24,FALSE)</f>
        <v>5421329</v>
      </c>
      <c r="AI394" s="166">
        <f t="shared" si="85"/>
        <v>0</v>
      </c>
      <c r="AJ394" s="98" t="str">
        <f t="shared" si="79"/>
        <v>NO CHANGE IN FAB</v>
      </c>
      <c r="AK394" s="88"/>
      <c r="AL394" s="93" t="s">
        <v>781</v>
      </c>
      <c r="AM394" s="94" t="s">
        <v>782</v>
      </c>
      <c r="AN394" s="94">
        <v>1</v>
      </c>
      <c r="AO394" s="95">
        <v>0</v>
      </c>
      <c r="AP394" s="175">
        <f>VLOOKUP($AL394,dbsaa1!$A$2:$AE$677,5,FALSE)</f>
        <v>5529755</v>
      </c>
      <c r="AQ394" s="176">
        <f>VLOOKUP($AL394,dbsad1!$A$2:$AE$677,23,FALSE)</f>
        <v>5437215</v>
      </c>
      <c r="AR394" s="101" t="str">
        <f t="shared" si="86"/>
        <v>HOLD HARMLESS</v>
      </c>
      <c r="AS394" s="175">
        <f>VLOOKUP($AL394,dcsaa1!$A$2:$AE$677,5,FALSE)</f>
        <v>5529755</v>
      </c>
      <c r="AT394" s="176">
        <f>VLOOKUP($AL394,dcsad1!$A$2:$AE$677,23,FALSE)</f>
        <v>5447787</v>
      </c>
      <c r="AU394" s="101" t="str">
        <f t="shared" si="87"/>
        <v>HOLD HARMLESS</v>
      </c>
      <c r="AV394" s="102" t="b">
        <f t="shared" si="88"/>
        <v>1</v>
      </c>
      <c r="AW394" s="176">
        <f t="shared" si="89"/>
        <v>0</v>
      </c>
      <c r="AX394" s="184">
        <f t="shared" si="90"/>
        <v>0</v>
      </c>
      <c r="AY394" s="29"/>
    </row>
    <row r="395" spans="1:51" x14ac:dyDescent="0.25">
      <c r="A395" s="29"/>
      <c r="B395" s="93" t="s">
        <v>783</v>
      </c>
      <c r="C395" s="94" t="s">
        <v>784</v>
      </c>
      <c r="D395" s="94">
        <v>1</v>
      </c>
      <c r="E395" s="95">
        <v>0</v>
      </c>
      <c r="F395" s="165">
        <f>VLOOKUP($B395,dbsaa1!$A$2:$AA$675,5,FALSE)</f>
        <v>27805737</v>
      </c>
      <c r="G395" s="165">
        <f>VLOOKUP($B395,dcsaa1!$A$2:$AA$675,5,FALSE)</f>
        <v>27805737</v>
      </c>
      <c r="H395" s="166">
        <f t="shared" si="80"/>
        <v>0</v>
      </c>
      <c r="I395" s="98" t="str">
        <f t="shared" si="78"/>
        <v>NO CHANGE IN FA</v>
      </c>
      <c r="J395" s="88"/>
      <c r="K395" s="93" t="s">
        <v>783</v>
      </c>
      <c r="L395" s="94" t="s">
        <v>784</v>
      </c>
      <c r="M395" s="94">
        <v>1</v>
      </c>
      <c r="N395" s="95">
        <v>0</v>
      </c>
      <c r="O395" s="96">
        <f>VLOOKUP($K395,dbsad1!$A$2:$AE$677,13,FALSE)</f>
        <v>1901</v>
      </c>
      <c r="P395" s="96">
        <f>VLOOKUP($K395,dcsad1!$A$2:$AE$677,13,FALSE)</f>
        <v>1901</v>
      </c>
      <c r="Q395" s="97">
        <f t="shared" si="81"/>
        <v>0</v>
      </c>
      <c r="R395" s="98" t="str">
        <f t="shared" si="82"/>
        <v>NO CHANGE IN SEL. TAFPU</v>
      </c>
      <c r="S395" s="88"/>
      <c r="T395" s="93" t="s">
        <v>783</v>
      </c>
      <c r="U395" s="94" t="s">
        <v>784</v>
      </c>
      <c r="V395" s="94">
        <v>1</v>
      </c>
      <c r="W395" s="95">
        <v>0</v>
      </c>
      <c r="X395" s="99">
        <f>VLOOKUP($T395,dbsad1!$A$2:$AE$677,22,FALSE)</f>
        <v>14626.9</v>
      </c>
      <c r="Y395" s="99">
        <f>VLOOKUP($T395,dcsad1!$A$2:$AE$677,22,FALSE)</f>
        <v>14626.9</v>
      </c>
      <c r="Z395" s="100">
        <f t="shared" si="83"/>
        <v>0</v>
      </c>
      <c r="AA395" s="98" t="str">
        <f t="shared" si="84"/>
        <v>NO CHANGE IN SEL. FA/PUPIL</v>
      </c>
      <c r="AB395" s="88"/>
      <c r="AC395" s="93" t="s">
        <v>783</v>
      </c>
      <c r="AD395" s="94" t="s">
        <v>784</v>
      </c>
      <c r="AE395" s="94">
        <v>1</v>
      </c>
      <c r="AF395" s="95">
        <v>0</v>
      </c>
      <c r="AG395" s="165">
        <f>VLOOKUP($AC395,dbsad1!$A$2:$AE$677,24,FALSE)</f>
        <v>26622628</v>
      </c>
      <c r="AH395" s="165">
        <f>VLOOKUP($AC395,dcsad1!$A$2:$AE$677,24,FALSE)</f>
        <v>26622628</v>
      </c>
      <c r="AI395" s="166">
        <f t="shared" si="85"/>
        <v>0</v>
      </c>
      <c r="AJ395" s="98" t="str">
        <f t="shared" si="79"/>
        <v>NO CHANGE IN FAB</v>
      </c>
      <c r="AK395" s="88"/>
      <c r="AL395" s="93" t="s">
        <v>783</v>
      </c>
      <c r="AM395" s="94" t="s">
        <v>784</v>
      </c>
      <c r="AN395" s="94">
        <v>1</v>
      </c>
      <c r="AO395" s="95">
        <v>0</v>
      </c>
      <c r="AP395" s="175">
        <f>VLOOKUP($AL395,dbsaa1!$A$2:$AE$677,5,FALSE)</f>
        <v>27805737</v>
      </c>
      <c r="AQ395" s="176">
        <f>VLOOKUP($AL395,dbsad1!$A$2:$AE$677,23,FALSE)</f>
        <v>27805737</v>
      </c>
      <c r="AR395" s="101" t="str">
        <f t="shared" si="86"/>
        <v>ON FORMULA</v>
      </c>
      <c r="AS395" s="175">
        <f>VLOOKUP($AL395,dcsaa1!$A$2:$AE$677,5,FALSE)</f>
        <v>27805737</v>
      </c>
      <c r="AT395" s="176">
        <f>VLOOKUP($AL395,dcsad1!$A$2:$AE$677,23,FALSE)</f>
        <v>27805737</v>
      </c>
      <c r="AU395" s="101" t="str">
        <f t="shared" si="87"/>
        <v>ON FORMULA</v>
      </c>
      <c r="AV395" s="102" t="b">
        <f t="shared" si="88"/>
        <v>1</v>
      </c>
      <c r="AW395" s="176">
        <f t="shared" si="89"/>
        <v>0</v>
      </c>
      <c r="AX395" s="184">
        <f t="shared" si="90"/>
        <v>0</v>
      </c>
      <c r="AY395" s="29"/>
    </row>
    <row r="396" spans="1:51" ht="25" x14ac:dyDescent="0.25">
      <c r="A396" s="29"/>
      <c r="B396" s="93" t="s">
        <v>785</v>
      </c>
      <c r="C396" s="94" t="s">
        <v>786</v>
      </c>
      <c r="D396" s="94">
        <v>1</v>
      </c>
      <c r="E396" s="95">
        <v>0</v>
      </c>
      <c r="F396" s="165">
        <f>VLOOKUP($B396,dbsaa1!$A$2:$AA$675,5,FALSE)</f>
        <v>9468672</v>
      </c>
      <c r="G396" s="165">
        <f>VLOOKUP($B396,dcsaa1!$A$2:$AA$675,5,FALSE)</f>
        <v>9468672</v>
      </c>
      <c r="H396" s="166">
        <f t="shared" si="80"/>
        <v>0</v>
      </c>
      <c r="I396" s="98" t="str">
        <f t="shared" si="78"/>
        <v>NO CHANGE IN FA</v>
      </c>
      <c r="J396" s="88"/>
      <c r="K396" s="93" t="s">
        <v>785</v>
      </c>
      <c r="L396" s="94" t="s">
        <v>786</v>
      </c>
      <c r="M396" s="94">
        <v>1</v>
      </c>
      <c r="N396" s="95">
        <v>0</v>
      </c>
      <c r="O396" s="96">
        <f>VLOOKUP($K396,dbsad1!$A$2:$AE$677,13,FALSE)</f>
        <v>806</v>
      </c>
      <c r="P396" s="96">
        <f>VLOOKUP($K396,dcsad1!$A$2:$AE$677,13,FALSE)</f>
        <v>806</v>
      </c>
      <c r="Q396" s="97">
        <f t="shared" si="81"/>
        <v>0</v>
      </c>
      <c r="R396" s="98" t="str">
        <f t="shared" si="82"/>
        <v>NO CHANGE IN SEL. TAFPU</v>
      </c>
      <c r="S396" s="88"/>
      <c r="T396" s="93" t="s">
        <v>785</v>
      </c>
      <c r="U396" s="94" t="s">
        <v>786</v>
      </c>
      <c r="V396" s="94">
        <v>1</v>
      </c>
      <c r="W396" s="95">
        <v>0</v>
      </c>
      <c r="X396" s="99">
        <f>VLOOKUP($T396,dbsad1!$A$2:$AE$677,22,FALSE)</f>
        <v>11185.55</v>
      </c>
      <c r="Y396" s="99">
        <f>VLOOKUP($T396,dcsad1!$A$2:$AE$677,22,FALSE)</f>
        <v>11185.55</v>
      </c>
      <c r="Z396" s="100">
        <f t="shared" si="83"/>
        <v>0</v>
      </c>
      <c r="AA396" s="98" t="str">
        <f t="shared" si="84"/>
        <v>NO CHANGE IN SEL. FA/PUPIL</v>
      </c>
      <c r="AB396" s="88"/>
      <c r="AC396" s="93" t="s">
        <v>785</v>
      </c>
      <c r="AD396" s="94" t="s">
        <v>786</v>
      </c>
      <c r="AE396" s="94">
        <v>1</v>
      </c>
      <c r="AF396" s="95">
        <v>0</v>
      </c>
      <c r="AG396" s="165">
        <f>VLOOKUP($AC396,dbsad1!$A$2:$AE$677,24,FALSE)</f>
        <v>9283012</v>
      </c>
      <c r="AH396" s="165">
        <f>VLOOKUP($AC396,dcsad1!$A$2:$AE$677,24,FALSE)</f>
        <v>9283012</v>
      </c>
      <c r="AI396" s="166">
        <f t="shared" si="85"/>
        <v>0</v>
      </c>
      <c r="AJ396" s="98" t="str">
        <f t="shared" si="79"/>
        <v>NO CHANGE IN FAB</v>
      </c>
      <c r="AK396" s="88"/>
      <c r="AL396" s="93" t="s">
        <v>785</v>
      </c>
      <c r="AM396" s="94" t="s">
        <v>786</v>
      </c>
      <c r="AN396" s="94">
        <v>1</v>
      </c>
      <c r="AO396" s="95">
        <v>0</v>
      </c>
      <c r="AP396" s="175">
        <f>VLOOKUP($AL396,dbsaa1!$A$2:$AE$677,5,FALSE)</f>
        <v>9468672</v>
      </c>
      <c r="AQ396" s="176">
        <f>VLOOKUP($AL396,dbsad1!$A$2:$AE$677,23,FALSE)</f>
        <v>9015554</v>
      </c>
      <c r="AR396" s="101" t="str">
        <f t="shared" si="86"/>
        <v>HOLD HARMLESS</v>
      </c>
      <c r="AS396" s="175">
        <f>VLOOKUP($AL396,dcsaa1!$A$2:$AE$677,5,FALSE)</f>
        <v>9468672</v>
      </c>
      <c r="AT396" s="176">
        <f>VLOOKUP($AL396,dcsad1!$A$2:$AE$677,23,FALSE)</f>
        <v>9015554</v>
      </c>
      <c r="AU396" s="101" t="str">
        <f t="shared" si="87"/>
        <v>HOLD HARMLESS</v>
      </c>
      <c r="AV396" s="102" t="b">
        <f t="shared" si="88"/>
        <v>1</v>
      </c>
      <c r="AW396" s="176">
        <f t="shared" si="89"/>
        <v>0</v>
      </c>
      <c r="AX396" s="184">
        <f t="shared" si="90"/>
        <v>0</v>
      </c>
      <c r="AY396" s="29"/>
    </row>
    <row r="397" spans="1:51" x14ac:dyDescent="0.25">
      <c r="A397" s="29"/>
      <c r="B397" s="93" t="s">
        <v>787</v>
      </c>
      <c r="C397" s="94" t="s">
        <v>788</v>
      </c>
      <c r="D397" s="94">
        <v>1</v>
      </c>
      <c r="E397" s="95">
        <v>0</v>
      </c>
      <c r="F397" s="165">
        <f>VLOOKUP($B397,dbsaa1!$A$2:$AA$675,5,FALSE)</f>
        <v>14424382</v>
      </c>
      <c r="G397" s="165">
        <f>VLOOKUP($B397,dcsaa1!$A$2:$AA$675,5,FALSE)</f>
        <v>14428563</v>
      </c>
      <c r="H397" s="166">
        <f t="shared" si="80"/>
        <v>4181</v>
      </c>
      <c r="I397" s="98" t="str">
        <f t="shared" si="78"/>
        <v>FA INCREASE</v>
      </c>
      <c r="J397" s="88"/>
      <c r="K397" s="93" t="s">
        <v>787</v>
      </c>
      <c r="L397" s="94" t="s">
        <v>788</v>
      </c>
      <c r="M397" s="94">
        <v>1</v>
      </c>
      <c r="N397" s="95">
        <v>0</v>
      </c>
      <c r="O397" s="96">
        <f>VLOOKUP($K397,dbsad1!$A$2:$AE$677,13,FALSE)</f>
        <v>1133</v>
      </c>
      <c r="P397" s="96">
        <f>VLOOKUP($K397,dcsad1!$A$2:$AE$677,13,FALSE)</f>
        <v>1134</v>
      </c>
      <c r="Q397" s="97">
        <f t="shared" si="81"/>
        <v>1</v>
      </c>
      <c r="R397" s="98" t="str">
        <f t="shared" si="82"/>
        <v>SEL. TAFPU INCREASE</v>
      </c>
      <c r="S397" s="88"/>
      <c r="T397" s="93" t="s">
        <v>787</v>
      </c>
      <c r="U397" s="94" t="s">
        <v>788</v>
      </c>
      <c r="V397" s="94">
        <v>1</v>
      </c>
      <c r="W397" s="95">
        <v>0</v>
      </c>
      <c r="X397" s="99">
        <f>VLOOKUP($T397,dbsad1!$A$2:$AE$677,22,FALSE)</f>
        <v>12731.14</v>
      </c>
      <c r="Y397" s="99">
        <f>VLOOKUP($T397,dcsad1!$A$2:$AE$677,22,FALSE)</f>
        <v>12723.6</v>
      </c>
      <c r="Z397" s="100">
        <f t="shared" si="83"/>
        <v>-7.5399999999990541</v>
      </c>
      <c r="AA397" s="98" t="str">
        <f t="shared" si="84"/>
        <v>SEL. FA/PUPIL DECREASE</v>
      </c>
      <c r="AB397" s="88"/>
      <c r="AC397" s="93" t="s">
        <v>787</v>
      </c>
      <c r="AD397" s="94" t="s">
        <v>788</v>
      </c>
      <c r="AE397" s="94">
        <v>1</v>
      </c>
      <c r="AF397" s="95">
        <v>0</v>
      </c>
      <c r="AG397" s="165">
        <f>VLOOKUP($AC397,dbsad1!$A$2:$AE$677,24,FALSE)</f>
        <v>13598278</v>
      </c>
      <c r="AH397" s="165">
        <f>VLOOKUP($AC397,dcsad1!$A$2:$AE$677,24,FALSE)</f>
        <v>13598278</v>
      </c>
      <c r="AI397" s="166">
        <f t="shared" si="85"/>
        <v>0</v>
      </c>
      <c r="AJ397" s="98" t="str">
        <f t="shared" si="79"/>
        <v>NO CHANGE IN FAB</v>
      </c>
      <c r="AK397" s="88"/>
      <c r="AL397" s="93" t="s">
        <v>787</v>
      </c>
      <c r="AM397" s="94" t="s">
        <v>788</v>
      </c>
      <c r="AN397" s="94">
        <v>1</v>
      </c>
      <c r="AO397" s="95">
        <v>0</v>
      </c>
      <c r="AP397" s="175">
        <f>VLOOKUP($AL397,dbsaa1!$A$2:$AE$677,5,FALSE)</f>
        <v>14424382</v>
      </c>
      <c r="AQ397" s="176">
        <f>VLOOKUP($AL397,dbsad1!$A$2:$AE$677,23,FALSE)</f>
        <v>14424382</v>
      </c>
      <c r="AR397" s="101" t="str">
        <f t="shared" si="86"/>
        <v>ON FORMULA</v>
      </c>
      <c r="AS397" s="175">
        <f>VLOOKUP($AL397,dcsaa1!$A$2:$AE$677,5,FALSE)</f>
        <v>14428563</v>
      </c>
      <c r="AT397" s="176">
        <f>VLOOKUP($AL397,dcsad1!$A$2:$AE$677,23,FALSE)</f>
        <v>14428563</v>
      </c>
      <c r="AU397" s="101" t="str">
        <f t="shared" si="87"/>
        <v>ON FORMULA</v>
      </c>
      <c r="AV397" s="102" t="b">
        <f t="shared" si="88"/>
        <v>1</v>
      </c>
      <c r="AW397" s="176">
        <f t="shared" si="89"/>
        <v>4181</v>
      </c>
      <c r="AX397" s="184">
        <f t="shared" si="90"/>
        <v>0</v>
      </c>
      <c r="AY397" s="29"/>
    </row>
    <row r="398" spans="1:51" x14ac:dyDescent="0.25">
      <c r="A398" s="29"/>
      <c r="B398" s="93" t="s">
        <v>789</v>
      </c>
      <c r="C398" s="94" t="s">
        <v>790</v>
      </c>
      <c r="D398" s="94">
        <v>1</v>
      </c>
      <c r="E398" s="95">
        <v>0</v>
      </c>
      <c r="F398" s="165">
        <f>VLOOKUP($B398,dbsaa1!$A$2:$AA$675,5,FALSE)</f>
        <v>23262688</v>
      </c>
      <c r="G398" s="165">
        <f>VLOOKUP($B398,dcsaa1!$A$2:$AA$675,5,FALSE)</f>
        <v>23236250</v>
      </c>
      <c r="H398" s="166">
        <f t="shared" si="80"/>
        <v>-26438</v>
      </c>
      <c r="I398" s="98" t="str">
        <f t="shared" si="78"/>
        <v>FA DECREASE</v>
      </c>
      <c r="J398" s="88"/>
      <c r="K398" s="93" t="s">
        <v>789</v>
      </c>
      <c r="L398" s="94" t="s">
        <v>790</v>
      </c>
      <c r="M398" s="94">
        <v>1</v>
      </c>
      <c r="N398" s="95">
        <v>0</v>
      </c>
      <c r="O398" s="96">
        <f>VLOOKUP($K398,dbsad1!$A$2:$AE$677,13,FALSE)</f>
        <v>1730</v>
      </c>
      <c r="P398" s="96">
        <f>VLOOKUP($K398,dcsad1!$A$2:$AE$677,13,FALSE)</f>
        <v>1727</v>
      </c>
      <c r="Q398" s="97">
        <f t="shared" si="81"/>
        <v>-3</v>
      </c>
      <c r="R398" s="98" t="str">
        <f t="shared" si="82"/>
        <v>SEL. TAFPU DECREASE</v>
      </c>
      <c r="S398" s="88"/>
      <c r="T398" s="93" t="s">
        <v>789</v>
      </c>
      <c r="U398" s="94" t="s">
        <v>790</v>
      </c>
      <c r="V398" s="94">
        <v>1</v>
      </c>
      <c r="W398" s="95">
        <v>0</v>
      </c>
      <c r="X398" s="99">
        <f>VLOOKUP($T398,dbsad1!$A$2:$AE$677,22,FALSE)</f>
        <v>13446.64</v>
      </c>
      <c r="Y398" s="99">
        <f>VLOOKUP($T398,dcsad1!$A$2:$AE$677,22,FALSE)</f>
        <v>13454.69</v>
      </c>
      <c r="Z398" s="100">
        <f t="shared" si="83"/>
        <v>8.0500000000010914</v>
      </c>
      <c r="AA398" s="98" t="str">
        <f t="shared" si="84"/>
        <v>SEL. FA/PUPIL INCREASE</v>
      </c>
      <c r="AB398" s="88"/>
      <c r="AC398" s="93" t="s">
        <v>789</v>
      </c>
      <c r="AD398" s="94" t="s">
        <v>790</v>
      </c>
      <c r="AE398" s="94">
        <v>1</v>
      </c>
      <c r="AF398" s="95">
        <v>0</v>
      </c>
      <c r="AG398" s="165">
        <f>VLOOKUP($AC398,dbsad1!$A$2:$AE$677,24,FALSE)</f>
        <v>22518342</v>
      </c>
      <c r="AH398" s="165">
        <f>VLOOKUP($AC398,dcsad1!$A$2:$AE$677,24,FALSE)</f>
        <v>22518342</v>
      </c>
      <c r="AI398" s="166">
        <f t="shared" si="85"/>
        <v>0</v>
      </c>
      <c r="AJ398" s="98" t="str">
        <f t="shared" si="79"/>
        <v>NO CHANGE IN FAB</v>
      </c>
      <c r="AK398" s="88"/>
      <c r="AL398" s="93" t="s">
        <v>789</v>
      </c>
      <c r="AM398" s="94" t="s">
        <v>790</v>
      </c>
      <c r="AN398" s="94">
        <v>1</v>
      </c>
      <c r="AO398" s="95">
        <v>0</v>
      </c>
      <c r="AP398" s="175">
        <f>VLOOKUP($AL398,dbsaa1!$A$2:$AE$677,5,FALSE)</f>
        <v>23262688</v>
      </c>
      <c r="AQ398" s="176">
        <f>VLOOKUP($AL398,dbsad1!$A$2:$AE$677,23,FALSE)</f>
        <v>23262688</v>
      </c>
      <c r="AR398" s="101" t="str">
        <f t="shared" si="86"/>
        <v>ON FORMULA</v>
      </c>
      <c r="AS398" s="175">
        <f>VLOOKUP($AL398,dcsaa1!$A$2:$AE$677,5,FALSE)</f>
        <v>23236250</v>
      </c>
      <c r="AT398" s="176">
        <f>VLOOKUP($AL398,dcsad1!$A$2:$AE$677,23,FALSE)</f>
        <v>23236250</v>
      </c>
      <c r="AU398" s="101" t="str">
        <f t="shared" si="87"/>
        <v>ON FORMULA</v>
      </c>
      <c r="AV398" s="102" t="b">
        <f t="shared" si="88"/>
        <v>1</v>
      </c>
      <c r="AW398" s="176">
        <f t="shared" si="89"/>
        <v>-26438</v>
      </c>
      <c r="AX398" s="184">
        <f t="shared" si="90"/>
        <v>0</v>
      </c>
      <c r="AY398" s="29"/>
    </row>
    <row r="399" spans="1:51" x14ac:dyDescent="0.25">
      <c r="A399" s="29"/>
      <c r="B399" s="93" t="s">
        <v>791</v>
      </c>
      <c r="C399" s="94" t="s">
        <v>792</v>
      </c>
      <c r="D399" s="94">
        <v>1</v>
      </c>
      <c r="E399" s="95">
        <v>0</v>
      </c>
      <c r="F399" s="165">
        <f>VLOOKUP($B399,dbsaa1!$A$2:$AA$675,5,FALSE)</f>
        <v>9412144</v>
      </c>
      <c r="G399" s="165">
        <f>VLOOKUP($B399,dcsaa1!$A$2:$AA$675,5,FALSE)</f>
        <v>9412144</v>
      </c>
      <c r="H399" s="166">
        <f t="shared" si="80"/>
        <v>0</v>
      </c>
      <c r="I399" s="98" t="str">
        <f t="shared" si="78"/>
        <v>NO CHANGE IN FA</v>
      </c>
      <c r="J399" s="88"/>
      <c r="K399" s="93" t="s">
        <v>791</v>
      </c>
      <c r="L399" s="94" t="s">
        <v>792</v>
      </c>
      <c r="M399" s="94">
        <v>1</v>
      </c>
      <c r="N399" s="95">
        <v>0</v>
      </c>
      <c r="O399" s="96">
        <f>VLOOKUP($K399,dbsad1!$A$2:$AE$677,13,FALSE)</f>
        <v>722</v>
      </c>
      <c r="P399" s="96">
        <f>VLOOKUP($K399,dcsad1!$A$2:$AE$677,13,FALSE)</f>
        <v>722</v>
      </c>
      <c r="Q399" s="97">
        <f t="shared" si="81"/>
        <v>0</v>
      </c>
      <c r="R399" s="98" t="str">
        <f t="shared" si="82"/>
        <v>NO CHANGE IN SEL. TAFPU</v>
      </c>
      <c r="S399" s="88"/>
      <c r="T399" s="93" t="s">
        <v>791</v>
      </c>
      <c r="U399" s="94" t="s">
        <v>792</v>
      </c>
      <c r="V399" s="94">
        <v>1</v>
      </c>
      <c r="W399" s="95">
        <v>0</v>
      </c>
      <c r="X399" s="99">
        <f>VLOOKUP($T399,dbsad1!$A$2:$AE$677,22,FALSE)</f>
        <v>13036.21</v>
      </c>
      <c r="Y399" s="99">
        <f>VLOOKUP($T399,dcsad1!$A$2:$AE$677,22,FALSE)</f>
        <v>13036.21</v>
      </c>
      <c r="Z399" s="100">
        <f t="shared" si="83"/>
        <v>0</v>
      </c>
      <c r="AA399" s="98" t="str">
        <f t="shared" si="84"/>
        <v>NO CHANGE IN SEL. FA/PUPIL</v>
      </c>
      <c r="AB399" s="88"/>
      <c r="AC399" s="93" t="s">
        <v>791</v>
      </c>
      <c r="AD399" s="94" t="s">
        <v>792</v>
      </c>
      <c r="AE399" s="94">
        <v>1</v>
      </c>
      <c r="AF399" s="95">
        <v>0</v>
      </c>
      <c r="AG399" s="165">
        <f>VLOOKUP($AC399,dbsad1!$A$2:$AE$677,24,FALSE)</f>
        <v>8987462</v>
      </c>
      <c r="AH399" s="165">
        <f>VLOOKUP($AC399,dcsad1!$A$2:$AE$677,24,FALSE)</f>
        <v>8987462</v>
      </c>
      <c r="AI399" s="166">
        <f t="shared" si="85"/>
        <v>0</v>
      </c>
      <c r="AJ399" s="98" t="str">
        <f t="shared" si="79"/>
        <v>NO CHANGE IN FAB</v>
      </c>
      <c r="AK399" s="88"/>
      <c r="AL399" s="93" t="s">
        <v>791</v>
      </c>
      <c r="AM399" s="94" t="s">
        <v>792</v>
      </c>
      <c r="AN399" s="94">
        <v>1</v>
      </c>
      <c r="AO399" s="95">
        <v>0</v>
      </c>
      <c r="AP399" s="175">
        <f>VLOOKUP($AL399,dbsaa1!$A$2:$AE$677,5,FALSE)</f>
        <v>9412144</v>
      </c>
      <c r="AQ399" s="176">
        <f>VLOOKUP($AL399,dbsad1!$A$2:$AE$677,23,FALSE)</f>
        <v>9412144</v>
      </c>
      <c r="AR399" s="101" t="str">
        <f t="shared" si="86"/>
        <v>ON FORMULA</v>
      </c>
      <c r="AS399" s="175">
        <f>VLOOKUP($AL399,dcsaa1!$A$2:$AE$677,5,FALSE)</f>
        <v>9412144</v>
      </c>
      <c r="AT399" s="176">
        <f>VLOOKUP($AL399,dcsad1!$A$2:$AE$677,23,FALSE)</f>
        <v>9412144</v>
      </c>
      <c r="AU399" s="101" t="str">
        <f t="shared" si="87"/>
        <v>ON FORMULA</v>
      </c>
      <c r="AV399" s="102" t="b">
        <f t="shared" si="88"/>
        <v>1</v>
      </c>
      <c r="AW399" s="176">
        <f t="shared" si="89"/>
        <v>0</v>
      </c>
      <c r="AX399" s="184">
        <f t="shared" si="90"/>
        <v>0</v>
      </c>
      <c r="AY399" s="29"/>
    </row>
    <row r="400" spans="1:51" ht="25" x14ac:dyDescent="0.25">
      <c r="A400" s="29"/>
      <c r="B400" s="93" t="s">
        <v>793</v>
      </c>
      <c r="C400" s="94" t="s">
        <v>794</v>
      </c>
      <c r="D400" s="94">
        <v>1</v>
      </c>
      <c r="E400" s="95">
        <v>0</v>
      </c>
      <c r="F400" s="165">
        <f>VLOOKUP($B400,dbsaa1!$A$2:$AA$675,5,FALSE)</f>
        <v>18732879</v>
      </c>
      <c r="G400" s="165">
        <f>VLOOKUP($B400,dcsaa1!$A$2:$AA$675,5,FALSE)</f>
        <v>18732879</v>
      </c>
      <c r="H400" s="166">
        <f t="shared" si="80"/>
        <v>0</v>
      </c>
      <c r="I400" s="98" t="str">
        <f t="shared" si="78"/>
        <v>NO CHANGE IN FA</v>
      </c>
      <c r="J400" s="88"/>
      <c r="K400" s="93" t="s">
        <v>793</v>
      </c>
      <c r="L400" s="94" t="s">
        <v>794</v>
      </c>
      <c r="M400" s="94">
        <v>1</v>
      </c>
      <c r="N400" s="95">
        <v>0</v>
      </c>
      <c r="O400" s="96">
        <f>VLOOKUP($K400,dbsad1!$A$2:$AE$677,13,FALSE)</f>
        <v>1230</v>
      </c>
      <c r="P400" s="96">
        <f>VLOOKUP($K400,dcsad1!$A$2:$AE$677,13,FALSE)</f>
        <v>1230</v>
      </c>
      <c r="Q400" s="97">
        <f t="shared" si="81"/>
        <v>0</v>
      </c>
      <c r="R400" s="98" t="str">
        <f t="shared" si="82"/>
        <v>NO CHANGE IN SEL. TAFPU</v>
      </c>
      <c r="S400" s="88"/>
      <c r="T400" s="93" t="s">
        <v>793</v>
      </c>
      <c r="U400" s="94" t="s">
        <v>794</v>
      </c>
      <c r="V400" s="94">
        <v>1</v>
      </c>
      <c r="W400" s="95">
        <v>0</v>
      </c>
      <c r="X400" s="99">
        <f>VLOOKUP($T400,dbsad1!$A$2:$AE$677,22,FALSE)</f>
        <v>14365.39</v>
      </c>
      <c r="Y400" s="99">
        <f>VLOOKUP($T400,dcsad1!$A$2:$AE$677,22,FALSE)</f>
        <v>14365.39</v>
      </c>
      <c r="Z400" s="100">
        <f t="shared" si="83"/>
        <v>0</v>
      </c>
      <c r="AA400" s="98" t="str">
        <f t="shared" si="84"/>
        <v>NO CHANGE IN SEL. FA/PUPIL</v>
      </c>
      <c r="AB400" s="88"/>
      <c r="AC400" s="93" t="s">
        <v>793</v>
      </c>
      <c r="AD400" s="94" t="s">
        <v>794</v>
      </c>
      <c r="AE400" s="94">
        <v>1</v>
      </c>
      <c r="AF400" s="95">
        <v>0</v>
      </c>
      <c r="AG400" s="165">
        <f>VLOOKUP($AC400,dbsad1!$A$2:$AE$677,24,FALSE)</f>
        <v>18365568</v>
      </c>
      <c r="AH400" s="165">
        <f>VLOOKUP($AC400,dcsad1!$A$2:$AE$677,24,FALSE)</f>
        <v>18365568</v>
      </c>
      <c r="AI400" s="166">
        <f t="shared" si="85"/>
        <v>0</v>
      </c>
      <c r="AJ400" s="98" t="str">
        <f t="shared" si="79"/>
        <v>NO CHANGE IN FAB</v>
      </c>
      <c r="AK400" s="88"/>
      <c r="AL400" s="93" t="s">
        <v>793</v>
      </c>
      <c r="AM400" s="94" t="s">
        <v>794</v>
      </c>
      <c r="AN400" s="94">
        <v>1</v>
      </c>
      <c r="AO400" s="95">
        <v>0</v>
      </c>
      <c r="AP400" s="175">
        <f>VLOOKUP($AL400,dbsaa1!$A$2:$AE$677,5,FALSE)</f>
        <v>18732879</v>
      </c>
      <c r="AQ400" s="176">
        <f>VLOOKUP($AL400,dbsad1!$A$2:$AE$677,23,FALSE)</f>
        <v>17669430</v>
      </c>
      <c r="AR400" s="101" t="str">
        <f t="shared" si="86"/>
        <v>HOLD HARMLESS</v>
      </c>
      <c r="AS400" s="175">
        <f>VLOOKUP($AL400,dcsaa1!$A$2:$AE$677,5,FALSE)</f>
        <v>18732879</v>
      </c>
      <c r="AT400" s="176">
        <f>VLOOKUP($AL400,dcsad1!$A$2:$AE$677,23,FALSE)</f>
        <v>17669430</v>
      </c>
      <c r="AU400" s="101" t="str">
        <f t="shared" si="87"/>
        <v>HOLD HARMLESS</v>
      </c>
      <c r="AV400" s="102" t="b">
        <f t="shared" si="88"/>
        <v>1</v>
      </c>
      <c r="AW400" s="176">
        <f t="shared" si="89"/>
        <v>0</v>
      </c>
      <c r="AX400" s="184">
        <f t="shared" si="90"/>
        <v>0</v>
      </c>
      <c r="AY400" s="29"/>
    </row>
    <row r="401" spans="1:51" x14ac:dyDescent="0.25">
      <c r="A401" s="29"/>
      <c r="B401" s="93" t="s">
        <v>795</v>
      </c>
      <c r="C401" s="94" t="s">
        <v>796</v>
      </c>
      <c r="D401" s="94">
        <v>1</v>
      </c>
      <c r="E401" s="95">
        <v>0</v>
      </c>
      <c r="F401" s="165">
        <f>VLOOKUP($B401,dbsaa1!$A$2:$AA$675,5,FALSE)</f>
        <v>48715628</v>
      </c>
      <c r="G401" s="165">
        <f>VLOOKUP($B401,dcsaa1!$A$2:$AA$675,5,FALSE)</f>
        <v>48689507</v>
      </c>
      <c r="H401" s="166">
        <f t="shared" si="80"/>
        <v>-26121</v>
      </c>
      <c r="I401" s="98" t="str">
        <f t="shared" si="78"/>
        <v>FA DECREASE</v>
      </c>
      <c r="J401" s="88"/>
      <c r="K401" s="93" t="s">
        <v>795</v>
      </c>
      <c r="L401" s="94" t="s">
        <v>796</v>
      </c>
      <c r="M401" s="94">
        <v>1</v>
      </c>
      <c r="N401" s="95">
        <v>0</v>
      </c>
      <c r="O401" s="96">
        <f>VLOOKUP($K401,dbsad1!$A$2:$AE$677,13,FALSE)</f>
        <v>3730</v>
      </c>
      <c r="P401" s="96">
        <f>VLOOKUP($K401,dcsad1!$A$2:$AE$677,13,FALSE)</f>
        <v>3728</v>
      </c>
      <c r="Q401" s="97">
        <f t="shared" si="81"/>
        <v>-2</v>
      </c>
      <c r="R401" s="98" t="str">
        <f t="shared" si="82"/>
        <v>SEL. TAFPU DECREASE</v>
      </c>
      <c r="S401" s="88"/>
      <c r="T401" s="93" t="s">
        <v>795</v>
      </c>
      <c r="U401" s="94" t="s">
        <v>796</v>
      </c>
      <c r="V401" s="94">
        <v>1</v>
      </c>
      <c r="W401" s="95">
        <v>0</v>
      </c>
      <c r="X401" s="99">
        <f>VLOOKUP($T401,dbsad1!$A$2:$AE$677,22,FALSE)</f>
        <v>13060.49</v>
      </c>
      <c r="Y401" s="99">
        <f>VLOOKUP($T401,dcsad1!$A$2:$AE$677,22,FALSE)</f>
        <v>13060.49</v>
      </c>
      <c r="Z401" s="100">
        <f t="shared" si="83"/>
        <v>0</v>
      </c>
      <c r="AA401" s="98" t="str">
        <f t="shared" si="84"/>
        <v>NO CHANGE IN SEL. FA/PUPIL</v>
      </c>
      <c r="AB401" s="88"/>
      <c r="AC401" s="93" t="s">
        <v>795</v>
      </c>
      <c r="AD401" s="94" t="s">
        <v>796</v>
      </c>
      <c r="AE401" s="94">
        <v>1</v>
      </c>
      <c r="AF401" s="95">
        <v>0</v>
      </c>
      <c r="AG401" s="165">
        <f>VLOOKUP($AC401,dbsad1!$A$2:$AE$677,24,FALSE)</f>
        <v>45542651</v>
      </c>
      <c r="AH401" s="165">
        <f>VLOOKUP($AC401,dcsad1!$A$2:$AE$677,24,FALSE)</f>
        <v>45542651</v>
      </c>
      <c r="AI401" s="166">
        <f t="shared" si="85"/>
        <v>0</v>
      </c>
      <c r="AJ401" s="98" t="str">
        <f t="shared" si="79"/>
        <v>NO CHANGE IN FAB</v>
      </c>
      <c r="AK401" s="88"/>
      <c r="AL401" s="93" t="s">
        <v>795</v>
      </c>
      <c r="AM401" s="94" t="s">
        <v>796</v>
      </c>
      <c r="AN401" s="94">
        <v>1</v>
      </c>
      <c r="AO401" s="95">
        <v>0</v>
      </c>
      <c r="AP401" s="175">
        <f>VLOOKUP($AL401,dbsaa1!$A$2:$AE$677,5,FALSE)</f>
        <v>48715628</v>
      </c>
      <c r="AQ401" s="176">
        <f>VLOOKUP($AL401,dbsad1!$A$2:$AE$677,23,FALSE)</f>
        <v>48715628</v>
      </c>
      <c r="AR401" s="101" t="str">
        <f t="shared" si="86"/>
        <v>ON FORMULA</v>
      </c>
      <c r="AS401" s="175">
        <f>VLOOKUP($AL401,dcsaa1!$A$2:$AE$677,5,FALSE)</f>
        <v>48689507</v>
      </c>
      <c r="AT401" s="176">
        <f>VLOOKUP($AL401,dcsad1!$A$2:$AE$677,23,FALSE)</f>
        <v>48689507</v>
      </c>
      <c r="AU401" s="101" t="str">
        <f t="shared" si="87"/>
        <v>ON FORMULA</v>
      </c>
      <c r="AV401" s="102" t="b">
        <f t="shared" si="88"/>
        <v>1</v>
      </c>
      <c r="AW401" s="176">
        <f t="shared" si="89"/>
        <v>-26121</v>
      </c>
      <c r="AX401" s="184">
        <f t="shared" si="90"/>
        <v>0</v>
      </c>
      <c r="AY401" s="29"/>
    </row>
    <row r="402" spans="1:51" x14ac:dyDescent="0.25">
      <c r="A402" s="29"/>
      <c r="B402" s="93" t="s">
        <v>797</v>
      </c>
      <c r="C402" s="94" t="s">
        <v>798</v>
      </c>
      <c r="D402" s="94">
        <v>1</v>
      </c>
      <c r="E402" s="95">
        <v>0</v>
      </c>
      <c r="F402" s="165">
        <f>VLOOKUP($B402,dbsaa1!$A$2:$AA$675,5,FALSE)</f>
        <v>22347781</v>
      </c>
      <c r="G402" s="165">
        <f>VLOOKUP($B402,dcsaa1!$A$2:$AA$675,5,FALSE)</f>
        <v>22359236</v>
      </c>
      <c r="H402" s="166">
        <f t="shared" si="80"/>
        <v>11455</v>
      </c>
      <c r="I402" s="98" t="str">
        <f t="shared" si="78"/>
        <v>FA INCREASE</v>
      </c>
      <c r="J402" s="88"/>
      <c r="K402" s="93" t="s">
        <v>797</v>
      </c>
      <c r="L402" s="94" t="s">
        <v>798</v>
      </c>
      <c r="M402" s="94">
        <v>1</v>
      </c>
      <c r="N402" s="95">
        <v>0</v>
      </c>
      <c r="O402" s="96">
        <f>VLOOKUP($K402,dbsad1!$A$2:$AE$677,13,FALSE)</f>
        <v>1412</v>
      </c>
      <c r="P402" s="96">
        <f>VLOOKUP($K402,dcsad1!$A$2:$AE$677,13,FALSE)</f>
        <v>1415</v>
      </c>
      <c r="Q402" s="97">
        <f t="shared" si="81"/>
        <v>3</v>
      </c>
      <c r="R402" s="98" t="str">
        <f t="shared" si="82"/>
        <v>SEL. TAFPU INCREASE</v>
      </c>
      <c r="S402" s="88"/>
      <c r="T402" s="93" t="s">
        <v>797</v>
      </c>
      <c r="U402" s="94" t="s">
        <v>798</v>
      </c>
      <c r="V402" s="94">
        <v>1</v>
      </c>
      <c r="W402" s="95">
        <v>0</v>
      </c>
      <c r="X402" s="99">
        <f>VLOOKUP($T402,dbsad1!$A$2:$AE$677,22,FALSE)</f>
        <v>15827.04</v>
      </c>
      <c r="Y402" s="99">
        <f>VLOOKUP($T402,dcsad1!$A$2:$AE$677,22,FALSE)</f>
        <v>15801.58</v>
      </c>
      <c r="Z402" s="100">
        <f t="shared" si="83"/>
        <v>-25.460000000000946</v>
      </c>
      <c r="AA402" s="98" t="str">
        <f t="shared" si="84"/>
        <v>SEL. FA/PUPIL DECREASE</v>
      </c>
      <c r="AB402" s="88"/>
      <c r="AC402" s="93" t="s">
        <v>797</v>
      </c>
      <c r="AD402" s="94" t="s">
        <v>798</v>
      </c>
      <c r="AE402" s="94">
        <v>1</v>
      </c>
      <c r="AF402" s="95">
        <v>0</v>
      </c>
      <c r="AG402" s="165">
        <f>VLOOKUP($AC402,dbsad1!$A$2:$AE$677,24,FALSE)</f>
        <v>20665256</v>
      </c>
      <c r="AH402" s="165">
        <f>VLOOKUP($AC402,dcsad1!$A$2:$AE$677,24,FALSE)</f>
        <v>20665256</v>
      </c>
      <c r="AI402" s="166">
        <f t="shared" si="85"/>
        <v>0</v>
      </c>
      <c r="AJ402" s="98" t="str">
        <f t="shared" si="79"/>
        <v>NO CHANGE IN FAB</v>
      </c>
      <c r="AK402" s="88"/>
      <c r="AL402" s="93" t="s">
        <v>797</v>
      </c>
      <c r="AM402" s="94" t="s">
        <v>798</v>
      </c>
      <c r="AN402" s="94">
        <v>1</v>
      </c>
      <c r="AO402" s="95">
        <v>0</v>
      </c>
      <c r="AP402" s="175">
        <f>VLOOKUP($AL402,dbsaa1!$A$2:$AE$677,5,FALSE)</f>
        <v>22347781</v>
      </c>
      <c r="AQ402" s="176">
        <f>VLOOKUP($AL402,dbsad1!$A$2:$AE$677,23,FALSE)</f>
        <v>22347781</v>
      </c>
      <c r="AR402" s="101" t="str">
        <f t="shared" si="86"/>
        <v>ON FORMULA</v>
      </c>
      <c r="AS402" s="175">
        <f>VLOOKUP($AL402,dcsaa1!$A$2:$AE$677,5,FALSE)</f>
        <v>22359236</v>
      </c>
      <c r="AT402" s="176">
        <f>VLOOKUP($AL402,dcsad1!$A$2:$AE$677,23,FALSE)</f>
        <v>22359236</v>
      </c>
      <c r="AU402" s="101" t="str">
        <f t="shared" si="87"/>
        <v>ON FORMULA</v>
      </c>
      <c r="AV402" s="102" t="b">
        <f t="shared" si="88"/>
        <v>1</v>
      </c>
      <c r="AW402" s="176">
        <f t="shared" si="89"/>
        <v>11455</v>
      </c>
      <c r="AX402" s="184">
        <f t="shared" si="90"/>
        <v>0</v>
      </c>
      <c r="AY402" s="29"/>
    </row>
    <row r="403" spans="1:51" ht="25" x14ac:dyDescent="0.25">
      <c r="A403" s="29"/>
      <c r="B403" s="93" t="s">
        <v>799</v>
      </c>
      <c r="C403" s="94" t="s">
        <v>800</v>
      </c>
      <c r="D403" s="94">
        <v>1</v>
      </c>
      <c r="E403" s="95">
        <v>0</v>
      </c>
      <c r="F403" s="165">
        <f>VLOOKUP($B403,dbsaa1!$A$2:$AA$675,5,FALSE)</f>
        <v>40012333</v>
      </c>
      <c r="G403" s="165">
        <f>VLOOKUP($B403,dcsaa1!$A$2:$AA$675,5,FALSE)</f>
        <v>40012333</v>
      </c>
      <c r="H403" s="166">
        <f t="shared" si="80"/>
        <v>0</v>
      </c>
      <c r="I403" s="98" t="str">
        <f t="shared" si="78"/>
        <v>NO CHANGE IN FA</v>
      </c>
      <c r="J403" s="88"/>
      <c r="K403" s="93" t="s">
        <v>799</v>
      </c>
      <c r="L403" s="94" t="s">
        <v>800</v>
      </c>
      <c r="M403" s="94">
        <v>1</v>
      </c>
      <c r="N403" s="95">
        <v>0</v>
      </c>
      <c r="O403" s="96">
        <f>VLOOKUP($K403,dbsad1!$A$2:$AE$677,13,FALSE)</f>
        <v>4003</v>
      </c>
      <c r="P403" s="96">
        <f>VLOOKUP($K403,dcsad1!$A$2:$AE$677,13,FALSE)</f>
        <v>4001</v>
      </c>
      <c r="Q403" s="97">
        <f t="shared" si="81"/>
        <v>-2</v>
      </c>
      <c r="R403" s="98" t="str">
        <f t="shared" si="82"/>
        <v>SEL. TAFPU DECREASE</v>
      </c>
      <c r="S403" s="88"/>
      <c r="T403" s="93" t="s">
        <v>799</v>
      </c>
      <c r="U403" s="94" t="s">
        <v>800</v>
      </c>
      <c r="V403" s="94">
        <v>1</v>
      </c>
      <c r="W403" s="95">
        <v>0</v>
      </c>
      <c r="X403" s="99">
        <f>VLOOKUP($T403,dbsad1!$A$2:$AE$677,22,FALSE)</f>
        <v>9718.5</v>
      </c>
      <c r="Y403" s="99">
        <f>VLOOKUP($T403,dcsad1!$A$2:$AE$677,22,FALSE)</f>
        <v>9727.6299999999992</v>
      </c>
      <c r="Z403" s="100">
        <f t="shared" si="83"/>
        <v>9.1299999999991996</v>
      </c>
      <c r="AA403" s="98" t="str">
        <f t="shared" si="84"/>
        <v>SEL. FA/PUPIL INCREASE</v>
      </c>
      <c r="AB403" s="88"/>
      <c r="AC403" s="93" t="s">
        <v>799</v>
      </c>
      <c r="AD403" s="94" t="s">
        <v>800</v>
      </c>
      <c r="AE403" s="94">
        <v>1</v>
      </c>
      <c r="AF403" s="95">
        <v>0</v>
      </c>
      <c r="AG403" s="165">
        <f>VLOOKUP($AC403,dbsad1!$A$2:$AE$677,24,FALSE)</f>
        <v>39227778</v>
      </c>
      <c r="AH403" s="165">
        <f>VLOOKUP($AC403,dcsad1!$A$2:$AE$677,24,FALSE)</f>
        <v>39227778</v>
      </c>
      <c r="AI403" s="166">
        <f t="shared" si="85"/>
        <v>0</v>
      </c>
      <c r="AJ403" s="98" t="str">
        <f t="shared" si="79"/>
        <v>NO CHANGE IN FAB</v>
      </c>
      <c r="AK403" s="88"/>
      <c r="AL403" s="93" t="s">
        <v>799</v>
      </c>
      <c r="AM403" s="94" t="s">
        <v>800</v>
      </c>
      <c r="AN403" s="94">
        <v>1</v>
      </c>
      <c r="AO403" s="95">
        <v>0</v>
      </c>
      <c r="AP403" s="175">
        <f>VLOOKUP($AL403,dbsaa1!$A$2:$AE$677,5,FALSE)</f>
        <v>40012333</v>
      </c>
      <c r="AQ403" s="176">
        <f>VLOOKUP($AL403,dbsad1!$A$2:$AE$677,23,FALSE)</f>
        <v>38903156</v>
      </c>
      <c r="AR403" s="101" t="str">
        <f t="shared" si="86"/>
        <v>HOLD HARMLESS</v>
      </c>
      <c r="AS403" s="175">
        <f>VLOOKUP($AL403,dcsaa1!$A$2:$AE$677,5,FALSE)</f>
        <v>40012333</v>
      </c>
      <c r="AT403" s="176">
        <f>VLOOKUP($AL403,dcsad1!$A$2:$AE$677,23,FALSE)</f>
        <v>38920248</v>
      </c>
      <c r="AU403" s="101" t="str">
        <f t="shared" si="87"/>
        <v>HOLD HARMLESS</v>
      </c>
      <c r="AV403" s="102" t="b">
        <f t="shared" si="88"/>
        <v>1</v>
      </c>
      <c r="AW403" s="176">
        <f t="shared" si="89"/>
        <v>0</v>
      </c>
      <c r="AX403" s="184">
        <f t="shared" si="90"/>
        <v>0</v>
      </c>
      <c r="AY403" s="29"/>
    </row>
    <row r="404" spans="1:51" x14ac:dyDescent="0.25">
      <c r="A404" s="29"/>
      <c r="B404" s="93" t="s">
        <v>801</v>
      </c>
      <c r="C404" s="94" t="s">
        <v>802</v>
      </c>
      <c r="D404" s="94">
        <v>1</v>
      </c>
      <c r="E404" s="95">
        <v>0</v>
      </c>
      <c r="F404" s="165">
        <f>VLOOKUP($B404,dbsaa1!$A$2:$AA$675,5,FALSE)</f>
        <v>25581637</v>
      </c>
      <c r="G404" s="165">
        <f>VLOOKUP($B404,dcsaa1!$A$2:$AA$675,5,FALSE)</f>
        <v>25581637</v>
      </c>
      <c r="H404" s="166">
        <f t="shared" si="80"/>
        <v>0</v>
      </c>
      <c r="I404" s="98" t="str">
        <f t="shared" si="78"/>
        <v>NO CHANGE IN FA</v>
      </c>
      <c r="J404" s="88"/>
      <c r="K404" s="93" t="s">
        <v>801</v>
      </c>
      <c r="L404" s="94" t="s">
        <v>802</v>
      </c>
      <c r="M404" s="94">
        <v>1</v>
      </c>
      <c r="N404" s="95">
        <v>0</v>
      </c>
      <c r="O404" s="96">
        <f>VLOOKUP($K404,dbsad1!$A$2:$AE$677,13,FALSE)</f>
        <v>2396</v>
      </c>
      <c r="P404" s="96">
        <f>VLOOKUP($K404,dcsad1!$A$2:$AE$677,13,FALSE)</f>
        <v>2396</v>
      </c>
      <c r="Q404" s="97">
        <f t="shared" si="81"/>
        <v>0</v>
      </c>
      <c r="R404" s="98" t="str">
        <f t="shared" si="82"/>
        <v>NO CHANGE IN SEL. TAFPU</v>
      </c>
      <c r="S404" s="88"/>
      <c r="T404" s="93" t="s">
        <v>801</v>
      </c>
      <c r="U404" s="94" t="s">
        <v>802</v>
      </c>
      <c r="V404" s="94">
        <v>1</v>
      </c>
      <c r="W404" s="95">
        <v>0</v>
      </c>
      <c r="X404" s="99">
        <f>VLOOKUP($T404,dbsad1!$A$2:$AE$677,22,FALSE)</f>
        <v>10676.81</v>
      </c>
      <c r="Y404" s="99">
        <f>VLOOKUP($T404,dcsad1!$A$2:$AE$677,22,FALSE)</f>
        <v>10676.81</v>
      </c>
      <c r="Z404" s="100">
        <f t="shared" si="83"/>
        <v>0</v>
      </c>
      <c r="AA404" s="98" t="str">
        <f t="shared" si="84"/>
        <v>NO CHANGE IN SEL. FA/PUPIL</v>
      </c>
      <c r="AB404" s="88"/>
      <c r="AC404" s="93" t="s">
        <v>801</v>
      </c>
      <c r="AD404" s="94" t="s">
        <v>802</v>
      </c>
      <c r="AE404" s="94">
        <v>1</v>
      </c>
      <c r="AF404" s="95">
        <v>0</v>
      </c>
      <c r="AG404" s="165">
        <f>VLOOKUP($AC404,dbsad1!$A$2:$AE$677,24,FALSE)</f>
        <v>24214296</v>
      </c>
      <c r="AH404" s="165">
        <f>VLOOKUP($AC404,dcsad1!$A$2:$AE$677,24,FALSE)</f>
        <v>24214296</v>
      </c>
      <c r="AI404" s="166">
        <f t="shared" si="85"/>
        <v>0</v>
      </c>
      <c r="AJ404" s="98" t="str">
        <f t="shared" si="79"/>
        <v>NO CHANGE IN FAB</v>
      </c>
      <c r="AK404" s="88"/>
      <c r="AL404" s="93" t="s">
        <v>801</v>
      </c>
      <c r="AM404" s="94" t="s">
        <v>802</v>
      </c>
      <c r="AN404" s="94">
        <v>1</v>
      </c>
      <c r="AO404" s="95">
        <v>0</v>
      </c>
      <c r="AP404" s="175">
        <f>VLOOKUP($AL404,dbsaa1!$A$2:$AE$677,5,FALSE)</f>
        <v>25581637</v>
      </c>
      <c r="AQ404" s="176">
        <f>VLOOKUP($AL404,dbsad1!$A$2:$AE$677,23,FALSE)</f>
        <v>25581637</v>
      </c>
      <c r="AR404" s="101" t="str">
        <f t="shared" si="86"/>
        <v>ON FORMULA</v>
      </c>
      <c r="AS404" s="175">
        <f>VLOOKUP($AL404,dcsaa1!$A$2:$AE$677,5,FALSE)</f>
        <v>25581637</v>
      </c>
      <c r="AT404" s="176">
        <f>VLOOKUP($AL404,dcsad1!$A$2:$AE$677,23,FALSE)</f>
        <v>25581637</v>
      </c>
      <c r="AU404" s="101" t="str">
        <f t="shared" si="87"/>
        <v>ON FORMULA</v>
      </c>
      <c r="AV404" s="102" t="b">
        <f t="shared" si="88"/>
        <v>1</v>
      </c>
      <c r="AW404" s="176">
        <f t="shared" si="89"/>
        <v>0</v>
      </c>
      <c r="AX404" s="184">
        <f t="shared" si="90"/>
        <v>0</v>
      </c>
      <c r="AY404" s="29"/>
    </row>
    <row r="405" spans="1:51" x14ac:dyDescent="0.25">
      <c r="A405" s="29"/>
      <c r="B405" s="93" t="s">
        <v>803</v>
      </c>
      <c r="C405" s="94" t="s">
        <v>804</v>
      </c>
      <c r="D405" s="94">
        <v>1</v>
      </c>
      <c r="E405" s="95">
        <v>0</v>
      </c>
      <c r="F405" s="165">
        <f>VLOOKUP($B405,dbsaa1!$A$2:$AA$675,5,FALSE)</f>
        <v>42111687</v>
      </c>
      <c r="G405" s="165">
        <f>VLOOKUP($B405,dcsaa1!$A$2:$AA$675,5,FALSE)</f>
        <v>42060468</v>
      </c>
      <c r="H405" s="166">
        <f t="shared" si="80"/>
        <v>-51219</v>
      </c>
      <c r="I405" s="98" t="str">
        <f t="shared" si="78"/>
        <v>FA DECREASE</v>
      </c>
      <c r="J405" s="88"/>
      <c r="K405" s="93" t="s">
        <v>803</v>
      </c>
      <c r="L405" s="94" t="s">
        <v>804</v>
      </c>
      <c r="M405" s="94">
        <v>1</v>
      </c>
      <c r="N405" s="95">
        <v>0</v>
      </c>
      <c r="O405" s="96">
        <f>VLOOKUP($K405,dbsad1!$A$2:$AE$677,13,FALSE)</f>
        <v>4111</v>
      </c>
      <c r="P405" s="96">
        <f>VLOOKUP($K405,dcsad1!$A$2:$AE$677,13,FALSE)</f>
        <v>4106</v>
      </c>
      <c r="Q405" s="97">
        <f t="shared" si="81"/>
        <v>-5</v>
      </c>
      <c r="R405" s="98" t="str">
        <f t="shared" si="82"/>
        <v>SEL. TAFPU DECREASE</v>
      </c>
      <c r="S405" s="88"/>
      <c r="T405" s="93" t="s">
        <v>803</v>
      </c>
      <c r="U405" s="94" t="s">
        <v>804</v>
      </c>
      <c r="V405" s="94">
        <v>1</v>
      </c>
      <c r="W405" s="95">
        <v>0</v>
      </c>
      <c r="X405" s="99">
        <f>VLOOKUP($T405,dbsad1!$A$2:$AE$677,22,FALSE)</f>
        <v>10243.66</v>
      </c>
      <c r="Y405" s="99">
        <f>VLOOKUP($T405,dcsad1!$A$2:$AE$677,22,FALSE)</f>
        <v>10243.66</v>
      </c>
      <c r="Z405" s="100">
        <f t="shared" si="83"/>
        <v>0</v>
      </c>
      <c r="AA405" s="98" t="str">
        <f t="shared" si="84"/>
        <v>NO CHANGE IN SEL. FA/PUPIL</v>
      </c>
      <c r="AB405" s="88"/>
      <c r="AC405" s="93" t="s">
        <v>803</v>
      </c>
      <c r="AD405" s="94" t="s">
        <v>804</v>
      </c>
      <c r="AE405" s="94">
        <v>1</v>
      </c>
      <c r="AF405" s="95">
        <v>0</v>
      </c>
      <c r="AG405" s="165">
        <f>VLOOKUP($AC405,dbsad1!$A$2:$AE$677,24,FALSE)</f>
        <v>39389396</v>
      </c>
      <c r="AH405" s="165">
        <f>VLOOKUP($AC405,dcsad1!$A$2:$AE$677,24,FALSE)</f>
        <v>39389396</v>
      </c>
      <c r="AI405" s="166">
        <f t="shared" si="85"/>
        <v>0</v>
      </c>
      <c r="AJ405" s="98" t="str">
        <f t="shared" si="79"/>
        <v>NO CHANGE IN FAB</v>
      </c>
      <c r="AK405" s="88"/>
      <c r="AL405" s="93" t="s">
        <v>803</v>
      </c>
      <c r="AM405" s="94" t="s">
        <v>804</v>
      </c>
      <c r="AN405" s="94">
        <v>1</v>
      </c>
      <c r="AO405" s="95">
        <v>0</v>
      </c>
      <c r="AP405" s="175">
        <f>VLOOKUP($AL405,dbsaa1!$A$2:$AE$677,5,FALSE)</f>
        <v>42111687</v>
      </c>
      <c r="AQ405" s="176">
        <f>VLOOKUP($AL405,dbsad1!$A$2:$AE$677,23,FALSE)</f>
        <v>42111687</v>
      </c>
      <c r="AR405" s="101" t="str">
        <f t="shared" si="86"/>
        <v>ON FORMULA</v>
      </c>
      <c r="AS405" s="175">
        <f>VLOOKUP($AL405,dcsaa1!$A$2:$AE$677,5,FALSE)</f>
        <v>42060468</v>
      </c>
      <c r="AT405" s="176">
        <f>VLOOKUP($AL405,dcsad1!$A$2:$AE$677,23,FALSE)</f>
        <v>42060468</v>
      </c>
      <c r="AU405" s="101" t="str">
        <f t="shared" si="87"/>
        <v>ON FORMULA</v>
      </c>
      <c r="AV405" s="102" t="b">
        <f t="shared" si="88"/>
        <v>1</v>
      </c>
      <c r="AW405" s="176">
        <f t="shared" si="89"/>
        <v>-51218</v>
      </c>
      <c r="AX405" s="184">
        <f t="shared" si="90"/>
        <v>-1</v>
      </c>
      <c r="AY405" s="29"/>
    </row>
    <row r="406" spans="1:51" ht="25" x14ac:dyDescent="0.25">
      <c r="A406" s="29"/>
      <c r="B406" s="93" t="s">
        <v>805</v>
      </c>
      <c r="C406" s="94" t="s">
        <v>806</v>
      </c>
      <c r="D406" s="94">
        <v>1</v>
      </c>
      <c r="E406" s="95">
        <v>0</v>
      </c>
      <c r="F406" s="165">
        <f>VLOOKUP($B406,dbsaa1!$A$2:$AA$675,5,FALSE)</f>
        <v>14099112</v>
      </c>
      <c r="G406" s="165">
        <f>VLOOKUP($B406,dcsaa1!$A$2:$AA$675,5,FALSE)</f>
        <v>14099112</v>
      </c>
      <c r="H406" s="166">
        <f t="shared" si="80"/>
        <v>0</v>
      </c>
      <c r="I406" s="98" t="str">
        <f t="shared" si="78"/>
        <v>NO CHANGE IN FA</v>
      </c>
      <c r="J406" s="88"/>
      <c r="K406" s="93" t="s">
        <v>805</v>
      </c>
      <c r="L406" s="94" t="s">
        <v>806</v>
      </c>
      <c r="M406" s="94">
        <v>1</v>
      </c>
      <c r="N406" s="95">
        <v>0</v>
      </c>
      <c r="O406" s="96">
        <f>VLOOKUP($K406,dbsad1!$A$2:$AE$677,13,FALSE)</f>
        <v>1075</v>
      </c>
      <c r="P406" s="96">
        <f>VLOOKUP($K406,dcsad1!$A$2:$AE$677,13,FALSE)</f>
        <v>1075</v>
      </c>
      <c r="Q406" s="97">
        <f t="shared" si="81"/>
        <v>0</v>
      </c>
      <c r="R406" s="98" t="str">
        <f t="shared" si="82"/>
        <v>NO CHANGE IN SEL. TAFPU</v>
      </c>
      <c r="S406" s="88"/>
      <c r="T406" s="93" t="s">
        <v>805</v>
      </c>
      <c r="U406" s="94" t="s">
        <v>806</v>
      </c>
      <c r="V406" s="94">
        <v>1</v>
      </c>
      <c r="W406" s="95">
        <v>0</v>
      </c>
      <c r="X406" s="99">
        <f>VLOOKUP($T406,dbsad1!$A$2:$AE$677,22,FALSE)</f>
        <v>13075.4</v>
      </c>
      <c r="Y406" s="99">
        <f>VLOOKUP($T406,dcsad1!$A$2:$AE$677,22,FALSE)</f>
        <v>13075.4</v>
      </c>
      <c r="Z406" s="100">
        <f t="shared" si="83"/>
        <v>0</v>
      </c>
      <c r="AA406" s="98" t="str">
        <f t="shared" si="84"/>
        <v>NO CHANGE IN SEL. FA/PUPIL</v>
      </c>
      <c r="AB406" s="88"/>
      <c r="AC406" s="93" t="s">
        <v>805</v>
      </c>
      <c r="AD406" s="94" t="s">
        <v>806</v>
      </c>
      <c r="AE406" s="94">
        <v>1</v>
      </c>
      <c r="AF406" s="95">
        <v>0</v>
      </c>
      <c r="AG406" s="165">
        <f>VLOOKUP($AC406,dbsad1!$A$2:$AE$677,24,FALSE)</f>
        <v>13822659</v>
      </c>
      <c r="AH406" s="165">
        <f>VLOOKUP($AC406,dcsad1!$A$2:$AE$677,24,FALSE)</f>
        <v>13822659</v>
      </c>
      <c r="AI406" s="166">
        <f t="shared" si="85"/>
        <v>0</v>
      </c>
      <c r="AJ406" s="98" t="str">
        <f t="shared" si="79"/>
        <v>NO CHANGE IN FAB</v>
      </c>
      <c r="AK406" s="88"/>
      <c r="AL406" s="93" t="s">
        <v>805</v>
      </c>
      <c r="AM406" s="94" t="s">
        <v>806</v>
      </c>
      <c r="AN406" s="94">
        <v>1</v>
      </c>
      <c r="AO406" s="95">
        <v>0</v>
      </c>
      <c r="AP406" s="175">
        <f>VLOOKUP($AL406,dbsaa1!$A$2:$AE$677,5,FALSE)</f>
        <v>14099112</v>
      </c>
      <c r="AQ406" s="176">
        <f>VLOOKUP($AL406,dbsad1!$A$2:$AE$677,23,FALSE)</f>
        <v>14056055</v>
      </c>
      <c r="AR406" s="101" t="str">
        <f t="shared" si="86"/>
        <v>HOLD HARMLESS</v>
      </c>
      <c r="AS406" s="175">
        <f>VLOOKUP($AL406,dcsaa1!$A$2:$AE$677,5,FALSE)</f>
        <v>14099112</v>
      </c>
      <c r="AT406" s="176">
        <f>VLOOKUP($AL406,dcsad1!$A$2:$AE$677,23,FALSE)</f>
        <v>14056055</v>
      </c>
      <c r="AU406" s="101" t="str">
        <f t="shared" si="87"/>
        <v>HOLD HARMLESS</v>
      </c>
      <c r="AV406" s="102" t="b">
        <f t="shared" si="88"/>
        <v>1</v>
      </c>
      <c r="AW406" s="176">
        <f t="shared" si="89"/>
        <v>0</v>
      </c>
      <c r="AX406" s="184">
        <f t="shared" si="90"/>
        <v>0</v>
      </c>
      <c r="AY406" s="29"/>
    </row>
    <row r="407" spans="1:51" ht="25" x14ac:dyDescent="0.25">
      <c r="A407" s="29"/>
      <c r="B407" s="93" t="s">
        <v>807</v>
      </c>
      <c r="C407" s="94" t="s">
        <v>808</v>
      </c>
      <c r="D407" s="94">
        <v>1</v>
      </c>
      <c r="E407" s="95">
        <v>0</v>
      </c>
      <c r="F407" s="165">
        <f>VLOOKUP($B407,dbsaa1!$A$2:$AA$675,5,FALSE)</f>
        <v>12563815</v>
      </c>
      <c r="G407" s="165">
        <f>VLOOKUP($B407,dcsaa1!$A$2:$AA$675,5,FALSE)</f>
        <v>12563815</v>
      </c>
      <c r="H407" s="166">
        <f t="shared" si="80"/>
        <v>0</v>
      </c>
      <c r="I407" s="98" t="str">
        <f t="shared" si="78"/>
        <v>NO CHANGE IN FA</v>
      </c>
      <c r="J407" s="88"/>
      <c r="K407" s="93" t="s">
        <v>807</v>
      </c>
      <c r="L407" s="94" t="s">
        <v>808</v>
      </c>
      <c r="M407" s="94">
        <v>1</v>
      </c>
      <c r="N407" s="95">
        <v>0</v>
      </c>
      <c r="O407" s="96">
        <f>VLOOKUP($K407,dbsad1!$A$2:$AE$677,13,FALSE)</f>
        <v>862</v>
      </c>
      <c r="P407" s="96">
        <f>VLOOKUP($K407,dcsad1!$A$2:$AE$677,13,FALSE)</f>
        <v>862</v>
      </c>
      <c r="Q407" s="97">
        <f t="shared" si="81"/>
        <v>0</v>
      </c>
      <c r="R407" s="98" t="str">
        <f t="shared" si="82"/>
        <v>NO CHANGE IN SEL. TAFPU</v>
      </c>
      <c r="S407" s="88"/>
      <c r="T407" s="93" t="s">
        <v>807</v>
      </c>
      <c r="U407" s="94" t="s">
        <v>808</v>
      </c>
      <c r="V407" s="94">
        <v>1</v>
      </c>
      <c r="W407" s="95">
        <v>0</v>
      </c>
      <c r="X407" s="99">
        <f>VLOOKUP($T407,dbsad1!$A$2:$AE$677,22,FALSE)</f>
        <v>12407.15</v>
      </c>
      <c r="Y407" s="99">
        <f>VLOOKUP($T407,dcsad1!$A$2:$AE$677,22,FALSE)</f>
        <v>12407.15</v>
      </c>
      <c r="Z407" s="100">
        <f t="shared" si="83"/>
        <v>0</v>
      </c>
      <c r="AA407" s="98" t="str">
        <f t="shared" si="84"/>
        <v>NO CHANGE IN SEL. FA/PUPIL</v>
      </c>
      <c r="AB407" s="88"/>
      <c r="AC407" s="93" t="s">
        <v>807</v>
      </c>
      <c r="AD407" s="94" t="s">
        <v>808</v>
      </c>
      <c r="AE407" s="94">
        <v>1</v>
      </c>
      <c r="AF407" s="95">
        <v>0</v>
      </c>
      <c r="AG407" s="165">
        <f>VLOOKUP($AC407,dbsad1!$A$2:$AE$677,24,FALSE)</f>
        <v>12317466</v>
      </c>
      <c r="AH407" s="165">
        <f>VLOOKUP($AC407,dcsad1!$A$2:$AE$677,24,FALSE)</f>
        <v>12317466</v>
      </c>
      <c r="AI407" s="166">
        <f t="shared" si="85"/>
        <v>0</v>
      </c>
      <c r="AJ407" s="98" t="str">
        <f t="shared" si="79"/>
        <v>NO CHANGE IN FAB</v>
      </c>
      <c r="AK407" s="88"/>
      <c r="AL407" s="93" t="s">
        <v>807</v>
      </c>
      <c r="AM407" s="94" t="s">
        <v>808</v>
      </c>
      <c r="AN407" s="94">
        <v>1</v>
      </c>
      <c r="AO407" s="95">
        <v>0</v>
      </c>
      <c r="AP407" s="175">
        <f>VLOOKUP($AL407,dbsaa1!$A$2:$AE$677,5,FALSE)</f>
        <v>12563815</v>
      </c>
      <c r="AQ407" s="176">
        <f>VLOOKUP($AL407,dbsad1!$A$2:$AE$677,23,FALSE)</f>
        <v>10694964</v>
      </c>
      <c r="AR407" s="101" t="str">
        <f t="shared" si="86"/>
        <v>HOLD HARMLESS</v>
      </c>
      <c r="AS407" s="175">
        <f>VLOOKUP($AL407,dcsaa1!$A$2:$AE$677,5,FALSE)</f>
        <v>12563815</v>
      </c>
      <c r="AT407" s="176">
        <f>VLOOKUP($AL407,dcsad1!$A$2:$AE$677,23,FALSE)</f>
        <v>10694964</v>
      </c>
      <c r="AU407" s="101" t="str">
        <f t="shared" si="87"/>
        <v>HOLD HARMLESS</v>
      </c>
      <c r="AV407" s="102" t="b">
        <f t="shared" si="88"/>
        <v>1</v>
      </c>
      <c r="AW407" s="176">
        <f t="shared" si="89"/>
        <v>0</v>
      </c>
      <c r="AX407" s="184">
        <f t="shared" si="90"/>
        <v>0</v>
      </c>
      <c r="AY407" s="29"/>
    </row>
    <row r="408" spans="1:51" ht="25" x14ac:dyDescent="0.25">
      <c r="A408" s="29"/>
      <c r="B408" s="93" t="s">
        <v>809</v>
      </c>
      <c r="C408" s="94" t="s">
        <v>810</v>
      </c>
      <c r="D408" s="94">
        <v>1</v>
      </c>
      <c r="E408" s="95">
        <v>0</v>
      </c>
      <c r="F408" s="165">
        <f>VLOOKUP($B408,dbsaa1!$A$2:$AA$675,5,FALSE)</f>
        <v>20673400</v>
      </c>
      <c r="G408" s="165">
        <f>VLOOKUP($B408,dcsaa1!$A$2:$AA$675,5,FALSE)</f>
        <v>20673400</v>
      </c>
      <c r="H408" s="166">
        <f t="shared" si="80"/>
        <v>0</v>
      </c>
      <c r="I408" s="98" t="str">
        <f t="shared" si="78"/>
        <v>NO CHANGE IN FA</v>
      </c>
      <c r="J408" s="88"/>
      <c r="K408" s="93" t="s">
        <v>809</v>
      </c>
      <c r="L408" s="94" t="s">
        <v>810</v>
      </c>
      <c r="M408" s="94">
        <v>1</v>
      </c>
      <c r="N408" s="95">
        <v>0</v>
      </c>
      <c r="O408" s="96">
        <f>VLOOKUP($K408,dbsad1!$A$2:$AE$677,13,FALSE)</f>
        <v>1758</v>
      </c>
      <c r="P408" s="96">
        <f>VLOOKUP($K408,dcsad1!$A$2:$AE$677,13,FALSE)</f>
        <v>1758</v>
      </c>
      <c r="Q408" s="97">
        <f t="shared" si="81"/>
        <v>0</v>
      </c>
      <c r="R408" s="98" t="str">
        <f t="shared" si="82"/>
        <v>NO CHANGE IN SEL. TAFPU</v>
      </c>
      <c r="S408" s="88"/>
      <c r="T408" s="93" t="s">
        <v>809</v>
      </c>
      <c r="U408" s="94" t="s">
        <v>810</v>
      </c>
      <c r="V408" s="94">
        <v>1</v>
      </c>
      <c r="W408" s="95">
        <v>0</v>
      </c>
      <c r="X408" s="99">
        <f>VLOOKUP($T408,dbsad1!$A$2:$AE$677,22,FALSE)</f>
        <v>9948.27</v>
      </c>
      <c r="Y408" s="99">
        <f>VLOOKUP($T408,dcsad1!$A$2:$AE$677,22,FALSE)</f>
        <v>9948.27</v>
      </c>
      <c r="Z408" s="100">
        <f t="shared" si="83"/>
        <v>0</v>
      </c>
      <c r="AA408" s="98" t="str">
        <f t="shared" si="84"/>
        <v>NO CHANGE IN SEL. FA/PUPIL</v>
      </c>
      <c r="AB408" s="88"/>
      <c r="AC408" s="93" t="s">
        <v>809</v>
      </c>
      <c r="AD408" s="94" t="s">
        <v>810</v>
      </c>
      <c r="AE408" s="94">
        <v>1</v>
      </c>
      <c r="AF408" s="95">
        <v>0</v>
      </c>
      <c r="AG408" s="165">
        <f>VLOOKUP($AC408,dbsad1!$A$2:$AE$677,24,FALSE)</f>
        <v>20268040</v>
      </c>
      <c r="AH408" s="165">
        <f>VLOOKUP($AC408,dcsad1!$A$2:$AE$677,24,FALSE)</f>
        <v>20268040</v>
      </c>
      <c r="AI408" s="166">
        <f t="shared" si="85"/>
        <v>0</v>
      </c>
      <c r="AJ408" s="98" t="str">
        <f t="shared" si="79"/>
        <v>NO CHANGE IN FAB</v>
      </c>
      <c r="AK408" s="88"/>
      <c r="AL408" s="93" t="s">
        <v>809</v>
      </c>
      <c r="AM408" s="94" t="s">
        <v>810</v>
      </c>
      <c r="AN408" s="94">
        <v>1</v>
      </c>
      <c r="AO408" s="95">
        <v>0</v>
      </c>
      <c r="AP408" s="175">
        <f>VLOOKUP($AL408,dbsaa1!$A$2:$AE$677,5,FALSE)</f>
        <v>20673400</v>
      </c>
      <c r="AQ408" s="176">
        <f>VLOOKUP($AL408,dbsad1!$A$2:$AE$677,23,FALSE)</f>
        <v>17489059</v>
      </c>
      <c r="AR408" s="101" t="str">
        <f t="shared" si="86"/>
        <v>HOLD HARMLESS</v>
      </c>
      <c r="AS408" s="175">
        <f>VLOOKUP($AL408,dcsaa1!$A$2:$AE$677,5,FALSE)</f>
        <v>20673400</v>
      </c>
      <c r="AT408" s="176">
        <f>VLOOKUP($AL408,dcsad1!$A$2:$AE$677,23,FALSE)</f>
        <v>17489059</v>
      </c>
      <c r="AU408" s="101" t="str">
        <f t="shared" si="87"/>
        <v>HOLD HARMLESS</v>
      </c>
      <c r="AV408" s="102" t="b">
        <f t="shared" si="88"/>
        <v>1</v>
      </c>
      <c r="AW408" s="176">
        <f t="shared" si="89"/>
        <v>0</v>
      </c>
      <c r="AX408" s="184">
        <f t="shared" si="90"/>
        <v>0</v>
      </c>
      <c r="AY408" s="29"/>
    </row>
    <row r="409" spans="1:51" ht="25" x14ac:dyDescent="0.25">
      <c r="A409" s="29"/>
      <c r="B409" s="93" t="s">
        <v>811</v>
      </c>
      <c r="C409" s="94" t="s">
        <v>812</v>
      </c>
      <c r="D409" s="94">
        <v>1</v>
      </c>
      <c r="E409" s="95">
        <v>0</v>
      </c>
      <c r="F409" s="165">
        <f>VLOOKUP($B409,dbsaa1!$A$2:$AA$675,5,FALSE)</f>
        <v>5288592</v>
      </c>
      <c r="G409" s="165">
        <f>VLOOKUP($B409,dcsaa1!$A$2:$AA$675,5,FALSE)</f>
        <v>5288592</v>
      </c>
      <c r="H409" s="166">
        <f t="shared" si="80"/>
        <v>0</v>
      </c>
      <c r="I409" s="98" t="str">
        <f t="shared" si="78"/>
        <v>NO CHANGE IN FA</v>
      </c>
      <c r="J409" s="88"/>
      <c r="K409" s="93" t="s">
        <v>811</v>
      </c>
      <c r="L409" s="94" t="s">
        <v>812</v>
      </c>
      <c r="M409" s="94">
        <v>1</v>
      </c>
      <c r="N409" s="95">
        <v>0</v>
      </c>
      <c r="O409" s="96">
        <f>VLOOKUP($K409,dbsad1!$A$2:$AE$677,13,FALSE)</f>
        <v>393</v>
      </c>
      <c r="P409" s="96">
        <f>VLOOKUP($K409,dcsad1!$A$2:$AE$677,13,FALSE)</f>
        <v>393</v>
      </c>
      <c r="Q409" s="97">
        <f t="shared" si="81"/>
        <v>0</v>
      </c>
      <c r="R409" s="98" t="str">
        <f t="shared" si="82"/>
        <v>NO CHANGE IN SEL. TAFPU</v>
      </c>
      <c r="S409" s="88"/>
      <c r="T409" s="93" t="s">
        <v>811</v>
      </c>
      <c r="U409" s="94" t="s">
        <v>812</v>
      </c>
      <c r="V409" s="94">
        <v>1</v>
      </c>
      <c r="W409" s="95">
        <v>0</v>
      </c>
      <c r="X409" s="99">
        <f>VLOOKUP($T409,dbsad1!$A$2:$AE$677,22,FALSE)</f>
        <v>11537.53</v>
      </c>
      <c r="Y409" s="99">
        <f>VLOOKUP($T409,dcsad1!$A$2:$AE$677,22,FALSE)</f>
        <v>11537.53</v>
      </c>
      <c r="Z409" s="100">
        <f t="shared" si="83"/>
        <v>0</v>
      </c>
      <c r="AA409" s="98" t="str">
        <f t="shared" si="84"/>
        <v>NO CHANGE IN SEL. FA/PUPIL</v>
      </c>
      <c r="AB409" s="88"/>
      <c r="AC409" s="93" t="s">
        <v>811</v>
      </c>
      <c r="AD409" s="94" t="s">
        <v>812</v>
      </c>
      <c r="AE409" s="94">
        <v>1</v>
      </c>
      <c r="AF409" s="95">
        <v>0</v>
      </c>
      <c r="AG409" s="165">
        <f>VLOOKUP($AC409,dbsad1!$A$2:$AE$677,24,FALSE)</f>
        <v>5184895</v>
      </c>
      <c r="AH409" s="165">
        <f>VLOOKUP($AC409,dcsad1!$A$2:$AE$677,24,FALSE)</f>
        <v>5184895</v>
      </c>
      <c r="AI409" s="166">
        <f t="shared" si="85"/>
        <v>0</v>
      </c>
      <c r="AJ409" s="98" t="str">
        <f t="shared" si="79"/>
        <v>NO CHANGE IN FAB</v>
      </c>
      <c r="AK409" s="88"/>
      <c r="AL409" s="93" t="s">
        <v>811</v>
      </c>
      <c r="AM409" s="94" t="s">
        <v>812</v>
      </c>
      <c r="AN409" s="94">
        <v>1</v>
      </c>
      <c r="AO409" s="95">
        <v>0</v>
      </c>
      <c r="AP409" s="175">
        <f>VLOOKUP($AL409,dbsaa1!$A$2:$AE$677,5,FALSE)</f>
        <v>5288592</v>
      </c>
      <c r="AQ409" s="176">
        <f>VLOOKUP($AL409,dbsad1!$A$2:$AE$677,23,FALSE)</f>
        <v>4534250</v>
      </c>
      <c r="AR409" s="101" t="str">
        <f t="shared" si="86"/>
        <v>HOLD HARMLESS</v>
      </c>
      <c r="AS409" s="175">
        <f>VLOOKUP($AL409,dcsaa1!$A$2:$AE$677,5,FALSE)</f>
        <v>5288592</v>
      </c>
      <c r="AT409" s="176">
        <f>VLOOKUP($AL409,dcsad1!$A$2:$AE$677,23,FALSE)</f>
        <v>4534250</v>
      </c>
      <c r="AU409" s="101" t="str">
        <f t="shared" si="87"/>
        <v>HOLD HARMLESS</v>
      </c>
      <c r="AV409" s="102" t="b">
        <f t="shared" si="88"/>
        <v>1</v>
      </c>
      <c r="AW409" s="176">
        <f t="shared" si="89"/>
        <v>0</v>
      </c>
      <c r="AX409" s="184">
        <f t="shared" si="90"/>
        <v>0</v>
      </c>
      <c r="AY409" s="29"/>
    </row>
    <row r="410" spans="1:51" ht="25" x14ac:dyDescent="0.25">
      <c r="A410" s="29"/>
      <c r="B410" s="93" t="s">
        <v>813</v>
      </c>
      <c r="C410" s="94" t="s">
        <v>814</v>
      </c>
      <c r="D410" s="94">
        <v>1</v>
      </c>
      <c r="E410" s="95">
        <v>0</v>
      </c>
      <c r="F410" s="165">
        <f>VLOOKUP($B410,dbsaa1!$A$2:$AA$675,5,FALSE)</f>
        <v>5839089</v>
      </c>
      <c r="G410" s="165">
        <f>VLOOKUP($B410,dcsaa1!$A$2:$AA$675,5,FALSE)</f>
        <v>5839089</v>
      </c>
      <c r="H410" s="166">
        <f t="shared" si="80"/>
        <v>0</v>
      </c>
      <c r="I410" s="98" t="str">
        <f t="shared" si="78"/>
        <v>NO CHANGE IN FA</v>
      </c>
      <c r="J410" s="88"/>
      <c r="K410" s="93" t="s">
        <v>813</v>
      </c>
      <c r="L410" s="94" t="s">
        <v>814</v>
      </c>
      <c r="M410" s="94">
        <v>1</v>
      </c>
      <c r="N410" s="95">
        <v>0</v>
      </c>
      <c r="O410" s="96">
        <f>VLOOKUP($K410,dbsad1!$A$2:$AE$677,13,FALSE)</f>
        <v>439</v>
      </c>
      <c r="P410" s="96">
        <f>VLOOKUP($K410,dcsad1!$A$2:$AE$677,13,FALSE)</f>
        <v>439</v>
      </c>
      <c r="Q410" s="97">
        <f t="shared" si="81"/>
        <v>0</v>
      </c>
      <c r="R410" s="98" t="str">
        <f t="shared" si="82"/>
        <v>NO CHANGE IN SEL. TAFPU</v>
      </c>
      <c r="S410" s="88"/>
      <c r="T410" s="93" t="s">
        <v>813</v>
      </c>
      <c r="U410" s="94" t="s">
        <v>814</v>
      </c>
      <c r="V410" s="94">
        <v>1</v>
      </c>
      <c r="W410" s="95">
        <v>0</v>
      </c>
      <c r="X410" s="99">
        <f>VLOOKUP($T410,dbsad1!$A$2:$AE$677,22,FALSE)</f>
        <v>10735.8</v>
      </c>
      <c r="Y410" s="99">
        <f>VLOOKUP($T410,dcsad1!$A$2:$AE$677,22,FALSE)</f>
        <v>10735.8</v>
      </c>
      <c r="Z410" s="100">
        <f t="shared" si="83"/>
        <v>0</v>
      </c>
      <c r="AA410" s="98" t="str">
        <f t="shared" si="84"/>
        <v>NO CHANGE IN SEL. FA/PUPIL</v>
      </c>
      <c r="AB410" s="88"/>
      <c r="AC410" s="93" t="s">
        <v>813</v>
      </c>
      <c r="AD410" s="94" t="s">
        <v>814</v>
      </c>
      <c r="AE410" s="94">
        <v>1</v>
      </c>
      <c r="AF410" s="95">
        <v>0</v>
      </c>
      <c r="AG410" s="165">
        <f>VLOOKUP($AC410,dbsad1!$A$2:$AE$677,24,FALSE)</f>
        <v>5724598</v>
      </c>
      <c r="AH410" s="165">
        <f>VLOOKUP($AC410,dcsad1!$A$2:$AE$677,24,FALSE)</f>
        <v>5724598</v>
      </c>
      <c r="AI410" s="166">
        <f t="shared" si="85"/>
        <v>0</v>
      </c>
      <c r="AJ410" s="98" t="str">
        <f t="shared" si="79"/>
        <v>NO CHANGE IN FAB</v>
      </c>
      <c r="AK410" s="88"/>
      <c r="AL410" s="93" t="s">
        <v>813</v>
      </c>
      <c r="AM410" s="94" t="s">
        <v>814</v>
      </c>
      <c r="AN410" s="94">
        <v>1</v>
      </c>
      <c r="AO410" s="95">
        <v>0</v>
      </c>
      <c r="AP410" s="175">
        <f>VLOOKUP($AL410,dbsaa1!$A$2:$AE$677,5,FALSE)</f>
        <v>5839089</v>
      </c>
      <c r="AQ410" s="176">
        <f>VLOOKUP($AL410,dbsad1!$A$2:$AE$677,23,FALSE)</f>
        <v>4713017</v>
      </c>
      <c r="AR410" s="101" t="str">
        <f t="shared" si="86"/>
        <v>HOLD HARMLESS</v>
      </c>
      <c r="AS410" s="175">
        <f>VLOOKUP($AL410,dcsaa1!$A$2:$AE$677,5,FALSE)</f>
        <v>5839089</v>
      </c>
      <c r="AT410" s="176">
        <f>VLOOKUP($AL410,dcsad1!$A$2:$AE$677,23,FALSE)</f>
        <v>4713017</v>
      </c>
      <c r="AU410" s="101" t="str">
        <f t="shared" si="87"/>
        <v>HOLD HARMLESS</v>
      </c>
      <c r="AV410" s="102" t="b">
        <f t="shared" si="88"/>
        <v>1</v>
      </c>
      <c r="AW410" s="176">
        <f t="shared" si="89"/>
        <v>0</v>
      </c>
      <c r="AX410" s="184">
        <f t="shared" si="90"/>
        <v>0</v>
      </c>
      <c r="AY410" s="29"/>
    </row>
    <row r="411" spans="1:51" ht="25" x14ac:dyDescent="0.25">
      <c r="A411" s="29"/>
      <c r="B411" s="93" t="s">
        <v>815</v>
      </c>
      <c r="C411" s="94" t="s">
        <v>816</v>
      </c>
      <c r="D411" s="94">
        <v>1</v>
      </c>
      <c r="E411" s="95">
        <v>0</v>
      </c>
      <c r="F411" s="165">
        <f>VLOOKUP($B411,dbsaa1!$A$2:$AA$675,5,FALSE)</f>
        <v>4722149</v>
      </c>
      <c r="G411" s="165">
        <f>VLOOKUP($B411,dcsaa1!$A$2:$AA$675,5,FALSE)</f>
        <v>4722149</v>
      </c>
      <c r="H411" s="166">
        <f t="shared" si="80"/>
        <v>0</v>
      </c>
      <c r="I411" s="98" t="str">
        <f t="shared" si="78"/>
        <v>NO CHANGE IN FA</v>
      </c>
      <c r="J411" s="88"/>
      <c r="K411" s="93" t="s">
        <v>815</v>
      </c>
      <c r="L411" s="94" t="s">
        <v>816</v>
      </c>
      <c r="M411" s="94">
        <v>1</v>
      </c>
      <c r="N411" s="95">
        <v>0</v>
      </c>
      <c r="O411" s="96">
        <f>VLOOKUP($K411,dbsad1!$A$2:$AE$677,13,FALSE)</f>
        <v>338</v>
      </c>
      <c r="P411" s="96">
        <f>VLOOKUP($K411,dcsad1!$A$2:$AE$677,13,FALSE)</f>
        <v>338</v>
      </c>
      <c r="Q411" s="97">
        <f t="shared" si="81"/>
        <v>0</v>
      </c>
      <c r="R411" s="98" t="str">
        <f t="shared" si="82"/>
        <v>NO CHANGE IN SEL. TAFPU</v>
      </c>
      <c r="S411" s="88"/>
      <c r="T411" s="93" t="s">
        <v>815</v>
      </c>
      <c r="U411" s="94" t="s">
        <v>816</v>
      </c>
      <c r="V411" s="94">
        <v>1</v>
      </c>
      <c r="W411" s="95">
        <v>0</v>
      </c>
      <c r="X411" s="99">
        <f>VLOOKUP($T411,dbsad1!$A$2:$AE$677,22,FALSE)</f>
        <v>10867.81</v>
      </c>
      <c r="Y411" s="99">
        <f>VLOOKUP($T411,dcsad1!$A$2:$AE$677,22,FALSE)</f>
        <v>10867.81</v>
      </c>
      <c r="Z411" s="100">
        <f t="shared" si="83"/>
        <v>0</v>
      </c>
      <c r="AA411" s="98" t="str">
        <f t="shared" si="84"/>
        <v>NO CHANGE IN SEL. FA/PUPIL</v>
      </c>
      <c r="AB411" s="88"/>
      <c r="AC411" s="93" t="s">
        <v>815</v>
      </c>
      <c r="AD411" s="94" t="s">
        <v>816</v>
      </c>
      <c r="AE411" s="94">
        <v>1</v>
      </c>
      <c r="AF411" s="95">
        <v>0</v>
      </c>
      <c r="AG411" s="165">
        <f>VLOOKUP($AC411,dbsad1!$A$2:$AE$677,24,FALSE)</f>
        <v>4629558</v>
      </c>
      <c r="AH411" s="165">
        <f>VLOOKUP($AC411,dcsad1!$A$2:$AE$677,24,FALSE)</f>
        <v>4629558</v>
      </c>
      <c r="AI411" s="166">
        <f t="shared" si="85"/>
        <v>0</v>
      </c>
      <c r="AJ411" s="98" t="str">
        <f t="shared" si="79"/>
        <v>NO CHANGE IN FAB</v>
      </c>
      <c r="AK411" s="88"/>
      <c r="AL411" s="93" t="s">
        <v>815</v>
      </c>
      <c r="AM411" s="94" t="s">
        <v>816</v>
      </c>
      <c r="AN411" s="94">
        <v>1</v>
      </c>
      <c r="AO411" s="95">
        <v>0</v>
      </c>
      <c r="AP411" s="175">
        <f>VLOOKUP($AL411,dbsaa1!$A$2:$AE$677,5,FALSE)</f>
        <v>4722149</v>
      </c>
      <c r="AQ411" s="176">
        <f>VLOOKUP($AL411,dbsad1!$A$2:$AE$677,23,FALSE)</f>
        <v>3673320</v>
      </c>
      <c r="AR411" s="101" t="str">
        <f t="shared" si="86"/>
        <v>HOLD HARMLESS</v>
      </c>
      <c r="AS411" s="175">
        <f>VLOOKUP($AL411,dcsaa1!$A$2:$AE$677,5,FALSE)</f>
        <v>4722149</v>
      </c>
      <c r="AT411" s="176">
        <f>VLOOKUP($AL411,dcsad1!$A$2:$AE$677,23,FALSE)</f>
        <v>3673320</v>
      </c>
      <c r="AU411" s="101" t="str">
        <f t="shared" si="87"/>
        <v>HOLD HARMLESS</v>
      </c>
      <c r="AV411" s="102" t="b">
        <f t="shared" si="88"/>
        <v>1</v>
      </c>
      <c r="AW411" s="176">
        <f t="shared" si="89"/>
        <v>0</v>
      </c>
      <c r="AX411" s="184">
        <f t="shared" si="90"/>
        <v>0</v>
      </c>
      <c r="AY411" s="29"/>
    </row>
    <row r="412" spans="1:51" ht="25" x14ac:dyDescent="0.25">
      <c r="A412" s="29"/>
      <c r="B412" s="93" t="s">
        <v>817</v>
      </c>
      <c r="C412" s="94" t="s">
        <v>818</v>
      </c>
      <c r="D412" s="94">
        <v>1</v>
      </c>
      <c r="E412" s="95">
        <v>0</v>
      </c>
      <c r="F412" s="165">
        <f>VLOOKUP($B412,dbsaa1!$A$2:$AA$675,5,FALSE)</f>
        <v>3867759</v>
      </c>
      <c r="G412" s="165">
        <f>VLOOKUP($B412,dcsaa1!$A$2:$AA$675,5,FALSE)</f>
        <v>3867759</v>
      </c>
      <c r="H412" s="166">
        <f t="shared" si="80"/>
        <v>0</v>
      </c>
      <c r="I412" s="98" t="str">
        <f t="shared" si="78"/>
        <v>NO CHANGE IN FA</v>
      </c>
      <c r="J412" s="88"/>
      <c r="K412" s="93" t="s">
        <v>817</v>
      </c>
      <c r="L412" s="94" t="s">
        <v>818</v>
      </c>
      <c r="M412" s="94">
        <v>1</v>
      </c>
      <c r="N412" s="95">
        <v>0</v>
      </c>
      <c r="O412" s="96">
        <f>VLOOKUP($K412,dbsad1!$A$2:$AE$677,13,FALSE)</f>
        <v>303</v>
      </c>
      <c r="P412" s="96">
        <f>VLOOKUP($K412,dcsad1!$A$2:$AE$677,13,FALSE)</f>
        <v>303</v>
      </c>
      <c r="Q412" s="97">
        <f t="shared" si="81"/>
        <v>0</v>
      </c>
      <c r="R412" s="98" t="str">
        <f t="shared" si="82"/>
        <v>NO CHANGE IN SEL. TAFPU</v>
      </c>
      <c r="S412" s="88"/>
      <c r="T412" s="93" t="s">
        <v>817</v>
      </c>
      <c r="U412" s="94" t="s">
        <v>818</v>
      </c>
      <c r="V412" s="94">
        <v>1</v>
      </c>
      <c r="W412" s="95">
        <v>0</v>
      </c>
      <c r="X412" s="99">
        <f>VLOOKUP($T412,dbsad1!$A$2:$AE$677,22,FALSE)</f>
        <v>10487.23</v>
      </c>
      <c r="Y412" s="99">
        <f>VLOOKUP($T412,dcsad1!$A$2:$AE$677,22,FALSE)</f>
        <v>10487.23</v>
      </c>
      <c r="Z412" s="100">
        <f t="shared" si="83"/>
        <v>0</v>
      </c>
      <c r="AA412" s="98" t="str">
        <f t="shared" si="84"/>
        <v>NO CHANGE IN SEL. FA/PUPIL</v>
      </c>
      <c r="AB412" s="88"/>
      <c r="AC412" s="93" t="s">
        <v>817</v>
      </c>
      <c r="AD412" s="94" t="s">
        <v>818</v>
      </c>
      <c r="AE412" s="94">
        <v>1</v>
      </c>
      <c r="AF412" s="95">
        <v>0</v>
      </c>
      <c r="AG412" s="165">
        <f>VLOOKUP($AC412,dbsad1!$A$2:$AE$677,24,FALSE)</f>
        <v>3791921</v>
      </c>
      <c r="AH412" s="165">
        <f>VLOOKUP($AC412,dcsad1!$A$2:$AE$677,24,FALSE)</f>
        <v>3791921</v>
      </c>
      <c r="AI412" s="166">
        <f t="shared" si="85"/>
        <v>0</v>
      </c>
      <c r="AJ412" s="98" t="str">
        <f t="shared" si="79"/>
        <v>NO CHANGE IN FAB</v>
      </c>
      <c r="AK412" s="88"/>
      <c r="AL412" s="93" t="s">
        <v>817</v>
      </c>
      <c r="AM412" s="94" t="s">
        <v>818</v>
      </c>
      <c r="AN412" s="94">
        <v>1</v>
      </c>
      <c r="AO412" s="95">
        <v>0</v>
      </c>
      <c r="AP412" s="175">
        <f>VLOOKUP($AL412,dbsaa1!$A$2:$AE$677,5,FALSE)</f>
        <v>3867759</v>
      </c>
      <c r="AQ412" s="176">
        <f>VLOOKUP($AL412,dbsad1!$A$2:$AE$677,23,FALSE)</f>
        <v>3177631</v>
      </c>
      <c r="AR412" s="101" t="str">
        <f t="shared" si="86"/>
        <v>HOLD HARMLESS</v>
      </c>
      <c r="AS412" s="175">
        <f>VLOOKUP($AL412,dcsaa1!$A$2:$AE$677,5,FALSE)</f>
        <v>3867759</v>
      </c>
      <c r="AT412" s="176">
        <f>VLOOKUP($AL412,dcsad1!$A$2:$AE$677,23,FALSE)</f>
        <v>3177631</v>
      </c>
      <c r="AU412" s="101" t="str">
        <f t="shared" si="87"/>
        <v>HOLD HARMLESS</v>
      </c>
      <c r="AV412" s="102" t="b">
        <f t="shared" si="88"/>
        <v>1</v>
      </c>
      <c r="AW412" s="176">
        <f t="shared" si="89"/>
        <v>0</v>
      </c>
      <c r="AX412" s="184">
        <f t="shared" si="90"/>
        <v>0</v>
      </c>
      <c r="AY412" s="29"/>
    </row>
    <row r="413" spans="1:51" ht="25" x14ac:dyDescent="0.25">
      <c r="A413" s="29"/>
      <c r="B413" s="93" t="s">
        <v>819</v>
      </c>
      <c r="C413" s="94" t="s">
        <v>820</v>
      </c>
      <c r="D413" s="94">
        <v>1</v>
      </c>
      <c r="E413" s="95">
        <v>0</v>
      </c>
      <c r="F413" s="165">
        <f>VLOOKUP($B413,dbsaa1!$A$2:$AA$675,5,FALSE)</f>
        <v>4656914</v>
      </c>
      <c r="G413" s="165">
        <f>VLOOKUP($B413,dcsaa1!$A$2:$AA$675,5,FALSE)</f>
        <v>4656914</v>
      </c>
      <c r="H413" s="166">
        <f t="shared" si="80"/>
        <v>0</v>
      </c>
      <c r="I413" s="98" t="str">
        <f t="shared" si="78"/>
        <v>NO CHANGE IN FA</v>
      </c>
      <c r="J413" s="88"/>
      <c r="K413" s="93" t="s">
        <v>819</v>
      </c>
      <c r="L413" s="94" t="s">
        <v>820</v>
      </c>
      <c r="M413" s="94">
        <v>1</v>
      </c>
      <c r="N413" s="95">
        <v>0</v>
      </c>
      <c r="O413" s="96">
        <f>VLOOKUP($K413,dbsad1!$A$2:$AE$677,13,FALSE)</f>
        <v>401</v>
      </c>
      <c r="P413" s="96">
        <f>VLOOKUP($K413,dcsad1!$A$2:$AE$677,13,FALSE)</f>
        <v>401</v>
      </c>
      <c r="Q413" s="97">
        <f t="shared" si="81"/>
        <v>0</v>
      </c>
      <c r="R413" s="98" t="str">
        <f t="shared" si="82"/>
        <v>NO CHANGE IN SEL. TAFPU</v>
      </c>
      <c r="S413" s="88"/>
      <c r="T413" s="93" t="s">
        <v>819</v>
      </c>
      <c r="U413" s="94" t="s">
        <v>820</v>
      </c>
      <c r="V413" s="94">
        <v>1</v>
      </c>
      <c r="W413" s="95">
        <v>0</v>
      </c>
      <c r="X413" s="99">
        <f>VLOOKUP($T413,dbsad1!$A$2:$AE$677,22,FALSE)</f>
        <v>9166.34</v>
      </c>
      <c r="Y413" s="99">
        <f>VLOOKUP($T413,dcsad1!$A$2:$AE$677,22,FALSE)</f>
        <v>9166.34</v>
      </c>
      <c r="Z413" s="100">
        <f t="shared" si="83"/>
        <v>0</v>
      </c>
      <c r="AA413" s="98" t="str">
        <f t="shared" si="84"/>
        <v>NO CHANGE IN SEL. FA/PUPIL</v>
      </c>
      <c r="AB413" s="88"/>
      <c r="AC413" s="93" t="s">
        <v>819</v>
      </c>
      <c r="AD413" s="94" t="s">
        <v>820</v>
      </c>
      <c r="AE413" s="94">
        <v>1</v>
      </c>
      <c r="AF413" s="95">
        <v>0</v>
      </c>
      <c r="AG413" s="165">
        <f>VLOOKUP($AC413,dbsad1!$A$2:$AE$677,24,FALSE)</f>
        <v>4565602</v>
      </c>
      <c r="AH413" s="165">
        <f>VLOOKUP($AC413,dcsad1!$A$2:$AE$677,24,FALSE)</f>
        <v>4565602</v>
      </c>
      <c r="AI413" s="166">
        <f t="shared" si="85"/>
        <v>0</v>
      </c>
      <c r="AJ413" s="98" t="str">
        <f t="shared" si="79"/>
        <v>NO CHANGE IN FAB</v>
      </c>
      <c r="AK413" s="88"/>
      <c r="AL413" s="93" t="s">
        <v>819</v>
      </c>
      <c r="AM413" s="94" t="s">
        <v>820</v>
      </c>
      <c r="AN413" s="94">
        <v>1</v>
      </c>
      <c r="AO413" s="95">
        <v>0</v>
      </c>
      <c r="AP413" s="175">
        <f>VLOOKUP($AL413,dbsaa1!$A$2:$AE$677,5,FALSE)</f>
        <v>4656914</v>
      </c>
      <c r="AQ413" s="176">
        <f>VLOOKUP($AL413,dbsad1!$A$2:$AE$677,23,FALSE)</f>
        <v>3675703</v>
      </c>
      <c r="AR413" s="101" t="str">
        <f t="shared" si="86"/>
        <v>HOLD HARMLESS</v>
      </c>
      <c r="AS413" s="175">
        <f>VLOOKUP($AL413,dcsaa1!$A$2:$AE$677,5,FALSE)</f>
        <v>4656914</v>
      </c>
      <c r="AT413" s="176">
        <f>VLOOKUP($AL413,dcsad1!$A$2:$AE$677,23,FALSE)</f>
        <v>3675703</v>
      </c>
      <c r="AU413" s="101" t="str">
        <f t="shared" si="87"/>
        <v>HOLD HARMLESS</v>
      </c>
      <c r="AV413" s="102" t="b">
        <f t="shared" si="88"/>
        <v>1</v>
      </c>
      <c r="AW413" s="176">
        <f t="shared" si="89"/>
        <v>0</v>
      </c>
      <c r="AX413" s="184">
        <f t="shared" si="90"/>
        <v>0</v>
      </c>
      <c r="AY413" s="29"/>
    </row>
    <row r="414" spans="1:51" ht="25" x14ac:dyDescent="0.25">
      <c r="A414" s="29"/>
      <c r="B414" s="93" t="s">
        <v>821</v>
      </c>
      <c r="C414" s="94" t="s">
        <v>822</v>
      </c>
      <c r="D414" s="94">
        <v>1</v>
      </c>
      <c r="E414" s="95">
        <v>0</v>
      </c>
      <c r="F414" s="165">
        <f>VLOOKUP($B414,dbsaa1!$A$2:$AA$675,5,FALSE)</f>
        <v>5129249</v>
      </c>
      <c r="G414" s="165">
        <f>VLOOKUP($B414,dcsaa1!$A$2:$AA$675,5,FALSE)</f>
        <v>5129249</v>
      </c>
      <c r="H414" s="166">
        <f t="shared" si="80"/>
        <v>0</v>
      </c>
      <c r="I414" s="98" t="str">
        <f t="shared" si="78"/>
        <v>NO CHANGE IN FA</v>
      </c>
      <c r="J414" s="88"/>
      <c r="K414" s="93" t="s">
        <v>821</v>
      </c>
      <c r="L414" s="94" t="s">
        <v>822</v>
      </c>
      <c r="M414" s="94">
        <v>1</v>
      </c>
      <c r="N414" s="95">
        <v>0</v>
      </c>
      <c r="O414" s="96">
        <f>VLOOKUP($K414,dbsad1!$A$2:$AE$677,13,FALSE)</f>
        <v>393</v>
      </c>
      <c r="P414" s="96">
        <f>VLOOKUP($K414,dcsad1!$A$2:$AE$677,13,FALSE)</f>
        <v>393</v>
      </c>
      <c r="Q414" s="97">
        <f t="shared" si="81"/>
        <v>0</v>
      </c>
      <c r="R414" s="98" t="str">
        <f t="shared" si="82"/>
        <v>NO CHANGE IN SEL. TAFPU</v>
      </c>
      <c r="S414" s="88"/>
      <c r="T414" s="93" t="s">
        <v>821</v>
      </c>
      <c r="U414" s="94" t="s">
        <v>822</v>
      </c>
      <c r="V414" s="94">
        <v>1</v>
      </c>
      <c r="W414" s="95">
        <v>0</v>
      </c>
      <c r="X414" s="99">
        <f>VLOOKUP($T414,dbsad1!$A$2:$AE$677,22,FALSE)</f>
        <v>11013.51</v>
      </c>
      <c r="Y414" s="99">
        <f>VLOOKUP($T414,dcsad1!$A$2:$AE$677,22,FALSE)</f>
        <v>11013.51</v>
      </c>
      <c r="Z414" s="100">
        <f t="shared" si="83"/>
        <v>0</v>
      </c>
      <c r="AA414" s="98" t="str">
        <f t="shared" si="84"/>
        <v>NO CHANGE IN SEL. FA/PUPIL</v>
      </c>
      <c r="AB414" s="88"/>
      <c r="AC414" s="93" t="s">
        <v>821</v>
      </c>
      <c r="AD414" s="94" t="s">
        <v>822</v>
      </c>
      <c r="AE414" s="94">
        <v>1</v>
      </c>
      <c r="AF414" s="95">
        <v>0</v>
      </c>
      <c r="AG414" s="165">
        <f>VLOOKUP($AC414,dbsad1!$A$2:$AE$677,24,FALSE)</f>
        <v>5028676</v>
      </c>
      <c r="AH414" s="165">
        <f>VLOOKUP($AC414,dcsad1!$A$2:$AE$677,24,FALSE)</f>
        <v>5028676</v>
      </c>
      <c r="AI414" s="166">
        <f t="shared" si="85"/>
        <v>0</v>
      </c>
      <c r="AJ414" s="98" t="str">
        <f t="shared" si="79"/>
        <v>NO CHANGE IN FAB</v>
      </c>
      <c r="AK414" s="88"/>
      <c r="AL414" s="93" t="s">
        <v>821</v>
      </c>
      <c r="AM414" s="94" t="s">
        <v>822</v>
      </c>
      <c r="AN414" s="94">
        <v>1</v>
      </c>
      <c r="AO414" s="95">
        <v>0</v>
      </c>
      <c r="AP414" s="175">
        <f>VLOOKUP($AL414,dbsaa1!$A$2:$AE$677,5,FALSE)</f>
        <v>5129249</v>
      </c>
      <c r="AQ414" s="176">
        <f>VLOOKUP($AL414,dbsad1!$A$2:$AE$677,23,FALSE)</f>
        <v>4328310</v>
      </c>
      <c r="AR414" s="101" t="str">
        <f t="shared" si="86"/>
        <v>HOLD HARMLESS</v>
      </c>
      <c r="AS414" s="175">
        <f>VLOOKUP($AL414,dcsaa1!$A$2:$AE$677,5,FALSE)</f>
        <v>5129249</v>
      </c>
      <c r="AT414" s="176">
        <f>VLOOKUP($AL414,dcsad1!$A$2:$AE$677,23,FALSE)</f>
        <v>4328310</v>
      </c>
      <c r="AU414" s="101" t="str">
        <f t="shared" si="87"/>
        <v>HOLD HARMLESS</v>
      </c>
      <c r="AV414" s="102" t="b">
        <f t="shared" si="88"/>
        <v>1</v>
      </c>
      <c r="AW414" s="176">
        <f t="shared" si="89"/>
        <v>0</v>
      </c>
      <c r="AX414" s="184">
        <f t="shared" si="90"/>
        <v>0</v>
      </c>
      <c r="AY414" s="29"/>
    </row>
    <row r="415" spans="1:51" x14ac:dyDescent="0.25">
      <c r="A415" s="29"/>
      <c r="B415" s="93" t="s">
        <v>823</v>
      </c>
      <c r="C415" s="94" t="s">
        <v>824</v>
      </c>
      <c r="D415" s="94">
        <v>1</v>
      </c>
      <c r="E415" s="95">
        <v>0</v>
      </c>
      <c r="F415" s="165">
        <f>VLOOKUP($B415,dbsaa1!$A$2:$AA$675,5,FALSE)</f>
        <v>15705016</v>
      </c>
      <c r="G415" s="165">
        <f>VLOOKUP($B415,dcsaa1!$A$2:$AA$675,5,FALSE)</f>
        <v>15709002</v>
      </c>
      <c r="H415" s="166">
        <f t="shared" si="80"/>
        <v>3986</v>
      </c>
      <c r="I415" s="98" t="str">
        <f t="shared" si="78"/>
        <v>FA INCREASE</v>
      </c>
      <c r="J415" s="88"/>
      <c r="K415" s="93" t="s">
        <v>823</v>
      </c>
      <c r="L415" s="94" t="s">
        <v>824</v>
      </c>
      <c r="M415" s="94">
        <v>1</v>
      </c>
      <c r="N415" s="95">
        <v>0</v>
      </c>
      <c r="O415" s="96">
        <f>VLOOKUP($K415,dbsad1!$A$2:$AE$677,13,FALSE)</f>
        <v>2156</v>
      </c>
      <c r="P415" s="96">
        <f>VLOOKUP($K415,dcsad1!$A$2:$AE$677,13,FALSE)</f>
        <v>2155</v>
      </c>
      <c r="Q415" s="97">
        <f t="shared" si="81"/>
        <v>-1</v>
      </c>
      <c r="R415" s="98" t="str">
        <f t="shared" si="82"/>
        <v>SEL. TAFPU DECREASE</v>
      </c>
      <c r="S415" s="88"/>
      <c r="T415" s="93" t="s">
        <v>823</v>
      </c>
      <c r="U415" s="94" t="s">
        <v>824</v>
      </c>
      <c r="V415" s="94">
        <v>1</v>
      </c>
      <c r="W415" s="95">
        <v>0</v>
      </c>
      <c r="X415" s="99">
        <f>VLOOKUP($T415,dbsad1!$A$2:$AE$677,22,FALSE)</f>
        <v>7284.33</v>
      </c>
      <c r="Y415" s="99">
        <f>VLOOKUP($T415,dcsad1!$A$2:$AE$677,22,FALSE)</f>
        <v>7289.56</v>
      </c>
      <c r="Z415" s="100">
        <f t="shared" si="83"/>
        <v>5.2300000000004729</v>
      </c>
      <c r="AA415" s="98" t="str">
        <f t="shared" si="84"/>
        <v>SEL. FA/PUPIL INCREASE</v>
      </c>
      <c r="AB415" s="88"/>
      <c r="AC415" s="93" t="s">
        <v>823</v>
      </c>
      <c r="AD415" s="94" t="s">
        <v>824</v>
      </c>
      <c r="AE415" s="94">
        <v>1</v>
      </c>
      <c r="AF415" s="95">
        <v>0</v>
      </c>
      <c r="AG415" s="165">
        <f>VLOOKUP($AC415,dbsad1!$A$2:$AE$677,24,FALSE)</f>
        <v>14204189</v>
      </c>
      <c r="AH415" s="165">
        <f>VLOOKUP($AC415,dcsad1!$A$2:$AE$677,24,FALSE)</f>
        <v>14204189</v>
      </c>
      <c r="AI415" s="166">
        <f t="shared" si="85"/>
        <v>0</v>
      </c>
      <c r="AJ415" s="98" t="str">
        <f t="shared" si="79"/>
        <v>NO CHANGE IN FAB</v>
      </c>
      <c r="AK415" s="88"/>
      <c r="AL415" s="93" t="s">
        <v>823</v>
      </c>
      <c r="AM415" s="94" t="s">
        <v>824</v>
      </c>
      <c r="AN415" s="94">
        <v>1</v>
      </c>
      <c r="AO415" s="95">
        <v>0</v>
      </c>
      <c r="AP415" s="175">
        <f>VLOOKUP($AL415,dbsaa1!$A$2:$AE$677,5,FALSE)</f>
        <v>15705016</v>
      </c>
      <c r="AQ415" s="176">
        <f>VLOOKUP($AL415,dbsad1!$A$2:$AE$677,23,FALSE)</f>
        <v>15705016</v>
      </c>
      <c r="AR415" s="101" t="str">
        <f t="shared" si="86"/>
        <v>ON FORMULA</v>
      </c>
      <c r="AS415" s="175">
        <f>VLOOKUP($AL415,dcsaa1!$A$2:$AE$677,5,FALSE)</f>
        <v>15709002</v>
      </c>
      <c r="AT415" s="176">
        <f>VLOOKUP($AL415,dcsad1!$A$2:$AE$677,23,FALSE)</f>
        <v>15709002</v>
      </c>
      <c r="AU415" s="101" t="str">
        <f t="shared" si="87"/>
        <v>ON FORMULA</v>
      </c>
      <c r="AV415" s="102" t="b">
        <f t="shared" si="88"/>
        <v>1</v>
      </c>
      <c r="AW415" s="176">
        <f t="shared" si="89"/>
        <v>3986</v>
      </c>
      <c r="AX415" s="184">
        <f t="shared" si="90"/>
        <v>0</v>
      </c>
      <c r="AY415" s="29"/>
    </row>
    <row r="416" spans="1:51" ht="25" x14ac:dyDescent="0.25">
      <c r="A416" s="29"/>
      <c r="B416" s="93" t="s">
        <v>825</v>
      </c>
      <c r="C416" s="94" t="s">
        <v>826</v>
      </c>
      <c r="D416" s="94">
        <v>1</v>
      </c>
      <c r="E416" s="95">
        <v>0</v>
      </c>
      <c r="F416" s="165">
        <f>VLOOKUP($B416,dbsaa1!$A$2:$AA$675,5,FALSE)</f>
        <v>10750741</v>
      </c>
      <c r="G416" s="165">
        <f>VLOOKUP($B416,dcsaa1!$A$2:$AA$675,5,FALSE)</f>
        <v>10750741</v>
      </c>
      <c r="H416" s="166">
        <f t="shared" si="80"/>
        <v>0</v>
      </c>
      <c r="I416" s="98" t="str">
        <f t="shared" si="78"/>
        <v>NO CHANGE IN FA</v>
      </c>
      <c r="J416" s="88"/>
      <c r="K416" s="93" t="s">
        <v>825</v>
      </c>
      <c r="L416" s="94" t="s">
        <v>826</v>
      </c>
      <c r="M416" s="94">
        <v>1</v>
      </c>
      <c r="N416" s="95">
        <v>0</v>
      </c>
      <c r="O416" s="96">
        <f>VLOOKUP($K416,dbsad1!$A$2:$AE$677,13,FALSE)</f>
        <v>900</v>
      </c>
      <c r="P416" s="96">
        <f>VLOOKUP($K416,dcsad1!$A$2:$AE$677,13,FALSE)</f>
        <v>901</v>
      </c>
      <c r="Q416" s="97">
        <f t="shared" si="81"/>
        <v>1</v>
      </c>
      <c r="R416" s="98" t="str">
        <f t="shared" si="82"/>
        <v>SEL. TAFPU INCREASE</v>
      </c>
      <c r="S416" s="88"/>
      <c r="T416" s="93" t="s">
        <v>825</v>
      </c>
      <c r="U416" s="94" t="s">
        <v>826</v>
      </c>
      <c r="V416" s="94">
        <v>1</v>
      </c>
      <c r="W416" s="95">
        <v>0</v>
      </c>
      <c r="X416" s="99">
        <f>VLOOKUP($T416,dbsad1!$A$2:$AE$677,22,FALSE)</f>
        <v>11118.89</v>
      </c>
      <c r="Y416" s="99">
        <f>VLOOKUP($T416,dcsad1!$A$2:$AE$677,22,FALSE)</f>
        <v>11112.57</v>
      </c>
      <c r="Z416" s="100">
        <f t="shared" si="83"/>
        <v>-6.319999999999709</v>
      </c>
      <c r="AA416" s="98" t="str">
        <f t="shared" si="84"/>
        <v>SEL. FA/PUPIL DECREASE</v>
      </c>
      <c r="AB416" s="88"/>
      <c r="AC416" s="93" t="s">
        <v>825</v>
      </c>
      <c r="AD416" s="94" t="s">
        <v>826</v>
      </c>
      <c r="AE416" s="94">
        <v>1</v>
      </c>
      <c r="AF416" s="95">
        <v>0</v>
      </c>
      <c r="AG416" s="165">
        <f>VLOOKUP($AC416,dbsad1!$A$2:$AE$677,24,FALSE)</f>
        <v>10539943</v>
      </c>
      <c r="AH416" s="165">
        <f>VLOOKUP($AC416,dcsad1!$A$2:$AE$677,24,FALSE)</f>
        <v>10539943</v>
      </c>
      <c r="AI416" s="166">
        <f t="shared" si="85"/>
        <v>0</v>
      </c>
      <c r="AJ416" s="98" t="str">
        <f t="shared" si="79"/>
        <v>NO CHANGE IN FAB</v>
      </c>
      <c r="AK416" s="88"/>
      <c r="AL416" s="93" t="s">
        <v>825</v>
      </c>
      <c r="AM416" s="94" t="s">
        <v>826</v>
      </c>
      <c r="AN416" s="94">
        <v>1</v>
      </c>
      <c r="AO416" s="95">
        <v>0</v>
      </c>
      <c r="AP416" s="175">
        <f>VLOOKUP($AL416,dbsaa1!$A$2:$AE$677,5,FALSE)</f>
        <v>10750741</v>
      </c>
      <c r="AQ416" s="176">
        <f>VLOOKUP($AL416,dbsad1!$A$2:$AE$677,23,FALSE)</f>
        <v>10007001</v>
      </c>
      <c r="AR416" s="101" t="str">
        <f t="shared" si="86"/>
        <v>HOLD HARMLESS</v>
      </c>
      <c r="AS416" s="175">
        <f>VLOOKUP($AL416,dcsaa1!$A$2:$AE$677,5,FALSE)</f>
        <v>10750741</v>
      </c>
      <c r="AT416" s="176">
        <f>VLOOKUP($AL416,dcsad1!$A$2:$AE$677,23,FALSE)</f>
        <v>10012426</v>
      </c>
      <c r="AU416" s="101" t="str">
        <f t="shared" si="87"/>
        <v>HOLD HARMLESS</v>
      </c>
      <c r="AV416" s="102" t="b">
        <f t="shared" si="88"/>
        <v>1</v>
      </c>
      <c r="AW416" s="176">
        <f t="shared" si="89"/>
        <v>0</v>
      </c>
      <c r="AX416" s="184">
        <f t="shared" si="90"/>
        <v>0</v>
      </c>
      <c r="AY416" s="29"/>
    </row>
    <row r="417" spans="1:51" ht="25" x14ac:dyDescent="0.25">
      <c r="A417" s="29"/>
      <c r="B417" s="93" t="s">
        <v>827</v>
      </c>
      <c r="C417" s="94" t="s">
        <v>828</v>
      </c>
      <c r="D417" s="94">
        <v>1</v>
      </c>
      <c r="E417" s="95">
        <v>0</v>
      </c>
      <c r="F417" s="165">
        <f>VLOOKUP($B417,dbsaa1!$A$2:$AA$675,5,FALSE)</f>
        <v>4870643</v>
      </c>
      <c r="G417" s="165">
        <f>VLOOKUP($B417,dcsaa1!$A$2:$AA$675,5,FALSE)</f>
        <v>4870643</v>
      </c>
      <c r="H417" s="166">
        <f t="shared" si="80"/>
        <v>0</v>
      </c>
      <c r="I417" s="98" t="str">
        <f t="shared" si="78"/>
        <v>NO CHANGE IN FA</v>
      </c>
      <c r="J417" s="88"/>
      <c r="K417" s="93" t="s">
        <v>827</v>
      </c>
      <c r="L417" s="94" t="s">
        <v>828</v>
      </c>
      <c r="M417" s="94">
        <v>1</v>
      </c>
      <c r="N417" s="95">
        <v>0</v>
      </c>
      <c r="O417" s="96">
        <f>VLOOKUP($K417,dbsad1!$A$2:$AE$677,13,FALSE)</f>
        <v>904</v>
      </c>
      <c r="P417" s="96">
        <f>VLOOKUP($K417,dcsad1!$A$2:$AE$677,13,FALSE)</f>
        <v>905</v>
      </c>
      <c r="Q417" s="97">
        <f t="shared" si="81"/>
        <v>1</v>
      </c>
      <c r="R417" s="98" t="str">
        <f t="shared" si="82"/>
        <v>SEL. TAFPU INCREASE</v>
      </c>
      <c r="S417" s="88"/>
      <c r="T417" s="93" t="s">
        <v>827</v>
      </c>
      <c r="U417" s="94" t="s">
        <v>828</v>
      </c>
      <c r="V417" s="94">
        <v>1</v>
      </c>
      <c r="W417" s="95">
        <v>0</v>
      </c>
      <c r="X417" s="99">
        <f>VLOOKUP($T417,dbsad1!$A$2:$AE$677,22,FALSE)</f>
        <v>4141.95</v>
      </c>
      <c r="Y417" s="99">
        <f>VLOOKUP($T417,dcsad1!$A$2:$AE$677,22,FALSE)</f>
        <v>4141.95</v>
      </c>
      <c r="Z417" s="100">
        <f t="shared" si="83"/>
        <v>0</v>
      </c>
      <c r="AA417" s="98" t="str">
        <f t="shared" si="84"/>
        <v>NO CHANGE IN SEL. FA/PUPIL</v>
      </c>
      <c r="AB417" s="88"/>
      <c r="AC417" s="93" t="s">
        <v>827</v>
      </c>
      <c r="AD417" s="94" t="s">
        <v>828</v>
      </c>
      <c r="AE417" s="94">
        <v>1</v>
      </c>
      <c r="AF417" s="95">
        <v>0</v>
      </c>
      <c r="AG417" s="165">
        <f>VLOOKUP($AC417,dbsad1!$A$2:$AE$677,24,FALSE)</f>
        <v>4775141</v>
      </c>
      <c r="AH417" s="165">
        <f>VLOOKUP($AC417,dcsad1!$A$2:$AE$677,24,FALSE)</f>
        <v>4775141</v>
      </c>
      <c r="AI417" s="166">
        <f t="shared" si="85"/>
        <v>0</v>
      </c>
      <c r="AJ417" s="98" t="str">
        <f t="shared" si="79"/>
        <v>NO CHANGE IN FAB</v>
      </c>
      <c r="AK417" s="88"/>
      <c r="AL417" s="93" t="s">
        <v>827</v>
      </c>
      <c r="AM417" s="94" t="s">
        <v>828</v>
      </c>
      <c r="AN417" s="94">
        <v>1</v>
      </c>
      <c r="AO417" s="95">
        <v>0</v>
      </c>
      <c r="AP417" s="175">
        <f>VLOOKUP($AL417,dbsaa1!$A$2:$AE$677,5,FALSE)</f>
        <v>4870643</v>
      </c>
      <c r="AQ417" s="176">
        <f>VLOOKUP($AL417,dbsad1!$A$2:$AE$677,23,FALSE)</f>
        <v>3744323</v>
      </c>
      <c r="AR417" s="101" t="str">
        <f t="shared" si="86"/>
        <v>HOLD HARMLESS</v>
      </c>
      <c r="AS417" s="175">
        <f>VLOOKUP($AL417,dcsaa1!$A$2:$AE$677,5,FALSE)</f>
        <v>4870643</v>
      </c>
      <c r="AT417" s="176">
        <f>VLOOKUP($AL417,dcsad1!$A$2:$AE$677,23,FALSE)</f>
        <v>3748465</v>
      </c>
      <c r="AU417" s="101" t="str">
        <f t="shared" si="87"/>
        <v>HOLD HARMLESS</v>
      </c>
      <c r="AV417" s="102" t="b">
        <f t="shared" si="88"/>
        <v>1</v>
      </c>
      <c r="AW417" s="176">
        <f t="shared" si="89"/>
        <v>0</v>
      </c>
      <c r="AX417" s="184">
        <f t="shared" si="90"/>
        <v>0</v>
      </c>
      <c r="AY417" s="29"/>
    </row>
    <row r="418" spans="1:51" ht="25" x14ac:dyDescent="0.25">
      <c r="A418" s="29"/>
      <c r="B418" s="93" t="s">
        <v>829</v>
      </c>
      <c r="C418" s="94" t="s">
        <v>830</v>
      </c>
      <c r="D418" s="94">
        <v>1</v>
      </c>
      <c r="E418" s="95">
        <v>0</v>
      </c>
      <c r="F418" s="165">
        <f>VLOOKUP($B418,dbsaa1!$A$2:$AA$675,5,FALSE)</f>
        <v>5759311</v>
      </c>
      <c r="G418" s="165">
        <f>VLOOKUP($B418,dcsaa1!$A$2:$AA$675,5,FALSE)</f>
        <v>5759311</v>
      </c>
      <c r="H418" s="166">
        <f t="shared" si="80"/>
        <v>0</v>
      </c>
      <c r="I418" s="98" t="str">
        <f t="shared" si="78"/>
        <v>NO CHANGE IN FA</v>
      </c>
      <c r="J418" s="88"/>
      <c r="K418" s="93" t="s">
        <v>829</v>
      </c>
      <c r="L418" s="94" t="s">
        <v>830</v>
      </c>
      <c r="M418" s="94">
        <v>1</v>
      </c>
      <c r="N418" s="95">
        <v>0</v>
      </c>
      <c r="O418" s="96">
        <f>VLOOKUP($K418,dbsad1!$A$2:$AE$677,13,FALSE)</f>
        <v>539</v>
      </c>
      <c r="P418" s="96">
        <f>VLOOKUP($K418,dcsad1!$A$2:$AE$677,13,FALSE)</f>
        <v>539</v>
      </c>
      <c r="Q418" s="97">
        <f t="shared" si="81"/>
        <v>0</v>
      </c>
      <c r="R418" s="98" t="str">
        <f t="shared" si="82"/>
        <v>NO CHANGE IN SEL. TAFPU</v>
      </c>
      <c r="S418" s="88"/>
      <c r="T418" s="93" t="s">
        <v>829</v>
      </c>
      <c r="U418" s="94" t="s">
        <v>830</v>
      </c>
      <c r="V418" s="94">
        <v>1</v>
      </c>
      <c r="W418" s="95">
        <v>0</v>
      </c>
      <c r="X418" s="99">
        <f>VLOOKUP($T418,dbsad1!$A$2:$AE$677,22,FALSE)</f>
        <v>10095.450000000001</v>
      </c>
      <c r="Y418" s="99">
        <f>VLOOKUP($T418,dcsad1!$A$2:$AE$677,22,FALSE)</f>
        <v>10095.450000000001</v>
      </c>
      <c r="Z418" s="100">
        <f t="shared" si="83"/>
        <v>0</v>
      </c>
      <c r="AA418" s="98" t="str">
        <f t="shared" si="84"/>
        <v>NO CHANGE IN SEL. FA/PUPIL</v>
      </c>
      <c r="AB418" s="88"/>
      <c r="AC418" s="93" t="s">
        <v>829</v>
      </c>
      <c r="AD418" s="94" t="s">
        <v>830</v>
      </c>
      <c r="AE418" s="94">
        <v>1</v>
      </c>
      <c r="AF418" s="95">
        <v>0</v>
      </c>
      <c r="AG418" s="165">
        <f>VLOOKUP($AC418,dbsad1!$A$2:$AE$677,24,FALSE)</f>
        <v>5646384</v>
      </c>
      <c r="AH418" s="165">
        <f>VLOOKUP($AC418,dcsad1!$A$2:$AE$677,24,FALSE)</f>
        <v>5646384</v>
      </c>
      <c r="AI418" s="166">
        <f t="shared" si="85"/>
        <v>0</v>
      </c>
      <c r="AJ418" s="98" t="str">
        <f t="shared" si="79"/>
        <v>NO CHANGE IN FAB</v>
      </c>
      <c r="AK418" s="88"/>
      <c r="AL418" s="93" t="s">
        <v>829</v>
      </c>
      <c r="AM418" s="94" t="s">
        <v>830</v>
      </c>
      <c r="AN418" s="94">
        <v>1</v>
      </c>
      <c r="AO418" s="95">
        <v>0</v>
      </c>
      <c r="AP418" s="175">
        <f>VLOOKUP($AL418,dbsaa1!$A$2:$AE$677,5,FALSE)</f>
        <v>5759311</v>
      </c>
      <c r="AQ418" s="176">
        <f>VLOOKUP($AL418,dbsad1!$A$2:$AE$677,23,FALSE)</f>
        <v>5441448</v>
      </c>
      <c r="AR418" s="101" t="str">
        <f t="shared" si="86"/>
        <v>HOLD HARMLESS</v>
      </c>
      <c r="AS418" s="175">
        <f>VLOOKUP($AL418,dcsaa1!$A$2:$AE$677,5,FALSE)</f>
        <v>5759311</v>
      </c>
      <c r="AT418" s="176">
        <f>VLOOKUP($AL418,dcsad1!$A$2:$AE$677,23,FALSE)</f>
        <v>5441448</v>
      </c>
      <c r="AU418" s="101" t="str">
        <f t="shared" si="87"/>
        <v>HOLD HARMLESS</v>
      </c>
      <c r="AV418" s="102" t="b">
        <f t="shared" si="88"/>
        <v>1</v>
      </c>
      <c r="AW418" s="176">
        <f t="shared" si="89"/>
        <v>0</v>
      </c>
      <c r="AX418" s="184">
        <f t="shared" si="90"/>
        <v>0</v>
      </c>
      <c r="AY418" s="29"/>
    </row>
    <row r="419" spans="1:51" ht="25" x14ac:dyDescent="0.25">
      <c r="A419" s="29"/>
      <c r="B419" s="93" t="s">
        <v>831</v>
      </c>
      <c r="C419" s="94" t="s">
        <v>832</v>
      </c>
      <c r="D419" s="94">
        <v>1</v>
      </c>
      <c r="E419" s="95">
        <v>0</v>
      </c>
      <c r="F419" s="165">
        <f>VLOOKUP($B419,dbsaa1!$A$2:$AA$675,5,FALSE)</f>
        <v>5924996</v>
      </c>
      <c r="G419" s="165">
        <f>VLOOKUP($B419,dcsaa1!$A$2:$AA$675,5,FALSE)</f>
        <v>5924996</v>
      </c>
      <c r="H419" s="166">
        <f t="shared" si="80"/>
        <v>0</v>
      </c>
      <c r="I419" s="98" t="str">
        <f t="shared" si="78"/>
        <v>NO CHANGE IN FA</v>
      </c>
      <c r="J419" s="88"/>
      <c r="K419" s="93" t="s">
        <v>831</v>
      </c>
      <c r="L419" s="94" t="s">
        <v>832</v>
      </c>
      <c r="M419" s="94">
        <v>1</v>
      </c>
      <c r="N419" s="95">
        <v>0</v>
      </c>
      <c r="O419" s="96">
        <f>VLOOKUP($K419,dbsad1!$A$2:$AE$677,13,FALSE)</f>
        <v>528</v>
      </c>
      <c r="P419" s="96">
        <f>VLOOKUP($K419,dcsad1!$A$2:$AE$677,13,FALSE)</f>
        <v>528</v>
      </c>
      <c r="Q419" s="97">
        <f t="shared" si="81"/>
        <v>0</v>
      </c>
      <c r="R419" s="98" t="str">
        <f t="shared" si="82"/>
        <v>NO CHANGE IN SEL. TAFPU</v>
      </c>
      <c r="S419" s="88"/>
      <c r="T419" s="93" t="s">
        <v>831</v>
      </c>
      <c r="U419" s="94" t="s">
        <v>832</v>
      </c>
      <c r="V419" s="94">
        <v>1</v>
      </c>
      <c r="W419" s="95">
        <v>0</v>
      </c>
      <c r="X419" s="99">
        <f>VLOOKUP($T419,dbsad1!$A$2:$AE$677,22,FALSE)</f>
        <v>8250.89</v>
      </c>
      <c r="Y419" s="99">
        <f>VLOOKUP($T419,dcsad1!$A$2:$AE$677,22,FALSE)</f>
        <v>8255.36</v>
      </c>
      <c r="Z419" s="100">
        <f t="shared" si="83"/>
        <v>4.4700000000011642</v>
      </c>
      <c r="AA419" s="98" t="str">
        <f t="shared" si="84"/>
        <v>SEL. FA/PUPIL INCREASE</v>
      </c>
      <c r="AB419" s="88"/>
      <c r="AC419" s="93" t="s">
        <v>831</v>
      </c>
      <c r="AD419" s="94" t="s">
        <v>832</v>
      </c>
      <c r="AE419" s="94">
        <v>1</v>
      </c>
      <c r="AF419" s="95">
        <v>0</v>
      </c>
      <c r="AG419" s="165">
        <f>VLOOKUP($AC419,dbsad1!$A$2:$AE$677,24,FALSE)</f>
        <v>5808820</v>
      </c>
      <c r="AH419" s="165">
        <f>VLOOKUP($AC419,dcsad1!$A$2:$AE$677,24,FALSE)</f>
        <v>5808820</v>
      </c>
      <c r="AI419" s="166">
        <f t="shared" si="85"/>
        <v>0</v>
      </c>
      <c r="AJ419" s="98" t="str">
        <f t="shared" si="79"/>
        <v>NO CHANGE IN FAB</v>
      </c>
      <c r="AK419" s="88"/>
      <c r="AL419" s="93" t="s">
        <v>831</v>
      </c>
      <c r="AM419" s="94" t="s">
        <v>832</v>
      </c>
      <c r="AN419" s="94">
        <v>1</v>
      </c>
      <c r="AO419" s="95">
        <v>0</v>
      </c>
      <c r="AP419" s="175">
        <f>VLOOKUP($AL419,dbsaa1!$A$2:$AE$677,5,FALSE)</f>
        <v>5924996</v>
      </c>
      <c r="AQ419" s="176">
        <f>VLOOKUP($AL419,dbsad1!$A$2:$AE$677,23,FALSE)</f>
        <v>4356470</v>
      </c>
      <c r="AR419" s="101" t="str">
        <f t="shared" si="86"/>
        <v>HOLD HARMLESS</v>
      </c>
      <c r="AS419" s="175">
        <f>VLOOKUP($AL419,dcsaa1!$A$2:$AE$677,5,FALSE)</f>
        <v>5924996</v>
      </c>
      <c r="AT419" s="176">
        <f>VLOOKUP($AL419,dcsad1!$A$2:$AE$677,23,FALSE)</f>
        <v>4358831</v>
      </c>
      <c r="AU419" s="101" t="str">
        <f t="shared" si="87"/>
        <v>HOLD HARMLESS</v>
      </c>
      <c r="AV419" s="102" t="b">
        <f t="shared" si="88"/>
        <v>1</v>
      </c>
      <c r="AW419" s="176">
        <f t="shared" si="89"/>
        <v>0</v>
      </c>
      <c r="AX419" s="184">
        <f t="shared" si="90"/>
        <v>0</v>
      </c>
      <c r="AY419" s="29"/>
    </row>
    <row r="420" spans="1:51" ht="25" x14ac:dyDescent="0.25">
      <c r="A420" s="29"/>
      <c r="B420" s="93" t="s">
        <v>833</v>
      </c>
      <c r="C420" s="94" t="s">
        <v>834</v>
      </c>
      <c r="D420" s="94">
        <v>1</v>
      </c>
      <c r="E420" s="95">
        <v>0</v>
      </c>
      <c r="F420" s="165">
        <f>VLOOKUP($B420,dbsaa1!$A$2:$AA$675,5,FALSE)</f>
        <v>4586292</v>
      </c>
      <c r="G420" s="165">
        <f>VLOOKUP($B420,dcsaa1!$A$2:$AA$675,5,FALSE)</f>
        <v>4586292</v>
      </c>
      <c r="H420" s="166">
        <f t="shared" si="80"/>
        <v>0</v>
      </c>
      <c r="I420" s="98" t="str">
        <f t="shared" si="78"/>
        <v>NO CHANGE IN FA</v>
      </c>
      <c r="J420" s="88"/>
      <c r="K420" s="93" t="s">
        <v>833</v>
      </c>
      <c r="L420" s="94" t="s">
        <v>834</v>
      </c>
      <c r="M420" s="94">
        <v>1</v>
      </c>
      <c r="N420" s="95">
        <v>0</v>
      </c>
      <c r="O420" s="96">
        <f>VLOOKUP($K420,dbsad1!$A$2:$AE$677,13,FALSE)</f>
        <v>392</v>
      </c>
      <c r="P420" s="96">
        <f>VLOOKUP($K420,dcsad1!$A$2:$AE$677,13,FALSE)</f>
        <v>392</v>
      </c>
      <c r="Q420" s="97">
        <f t="shared" si="81"/>
        <v>0</v>
      </c>
      <c r="R420" s="98" t="str">
        <f t="shared" si="82"/>
        <v>NO CHANGE IN SEL. TAFPU</v>
      </c>
      <c r="S420" s="88"/>
      <c r="T420" s="93" t="s">
        <v>833</v>
      </c>
      <c r="U420" s="94" t="s">
        <v>834</v>
      </c>
      <c r="V420" s="94">
        <v>1</v>
      </c>
      <c r="W420" s="95">
        <v>0</v>
      </c>
      <c r="X420" s="99">
        <f>VLOOKUP($T420,dbsad1!$A$2:$AE$677,22,FALSE)</f>
        <v>11581.46</v>
      </c>
      <c r="Y420" s="99">
        <f>VLOOKUP($T420,dcsad1!$A$2:$AE$677,22,FALSE)</f>
        <v>11581.46</v>
      </c>
      <c r="Z420" s="100">
        <f t="shared" si="83"/>
        <v>0</v>
      </c>
      <c r="AA420" s="98" t="str">
        <f t="shared" si="84"/>
        <v>NO CHANGE IN SEL. FA/PUPIL</v>
      </c>
      <c r="AB420" s="88"/>
      <c r="AC420" s="93" t="s">
        <v>833</v>
      </c>
      <c r="AD420" s="94" t="s">
        <v>834</v>
      </c>
      <c r="AE420" s="94">
        <v>1</v>
      </c>
      <c r="AF420" s="95">
        <v>0</v>
      </c>
      <c r="AG420" s="165">
        <f>VLOOKUP($AC420,dbsad1!$A$2:$AE$677,24,FALSE)</f>
        <v>4496365</v>
      </c>
      <c r="AH420" s="165">
        <f>VLOOKUP($AC420,dcsad1!$A$2:$AE$677,24,FALSE)</f>
        <v>4496365</v>
      </c>
      <c r="AI420" s="166">
        <f t="shared" si="85"/>
        <v>0</v>
      </c>
      <c r="AJ420" s="98" t="str">
        <f t="shared" si="79"/>
        <v>NO CHANGE IN FAB</v>
      </c>
      <c r="AK420" s="88"/>
      <c r="AL420" s="93" t="s">
        <v>833</v>
      </c>
      <c r="AM420" s="94" t="s">
        <v>834</v>
      </c>
      <c r="AN420" s="94">
        <v>1</v>
      </c>
      <c r="AO420" s="95">
        <v>0</v>
      </c>
      <c r="AP420" s="175">
        <f>VLOOKUP($AL420,dbsaa1!$A$2:$AE$677,5,FALSE)</f>
        <v>4586292</v>
      </c>
      <c r="AQ420" s="176">
        <f>VLOOKUP($AL420,dbsad1!$A$2:$AE$677,23,FALSE)</f>
        <v>4539933</v>
      </c>
      <c r="AR420" s="101" t="str">
        <f t="shared" si="86"/>
        <v>HOLD HARMLESS</v>
      </c>
      <c r="AS420" s="175">
        <f>VLOOKUP($AL420,dcsaa1!$A$2:$AE$677,5,FALSE)</f>
        <v>4586292</v>
      </c>
      <c r="AT420" s="176">
        <f>VLOOKUP($AL420,dcsad1!$A$2:$AE$677,23,FALSE)</f>
        <v>4539933</v>
      </c>
      <c r="AU420" s="101" t="str">
        <f t="shared" si="87"/>
        <v>HOLD HARMLESS</v>
      </c>
      <c r="AV420" s="102" t="b">
        <f t="shared" si="88"/>
        <v>1</v>
      </c>
      <c r="AW420" s="176">
        <f t="shared" si="89"/>
        <v>0</v>
      </c>
      <c r="AX420" s="184">
        <f t="shared" si="90"/>
        <v>0</v>
      </c>
      <c r="AY420" s="29"/>
    </row>
    <row r="421" spans="1:51" x14ac:dyDescent="0.25">
      <c r="A421" s="29"/>
      <c r="B421" s="93" t="s">
        <v>835</v>
      </c>
      <c r="C421" s="94" t="s">
        <v>836</v>
      </c>
      <c r="D421" s="94">
        <v>1</v>
      </c>
      <c r="E421" s="95">
        <v>0</v>
      </c>
      <c r="F421" s="165">
        <f>VLOOKUP($B421,dbsaa1!$A$2:$AA$675,5,FALSE)</f>
        <v>28289197</v>
      </c>
      <c r="G421" s="165">
        <f>VLOOKUP($B421,dcsaa1!$A$2:$AA$675,5,FALSE)</f>
        <v>28312379</v>
      </c>
      <c r="H421" s="166">
        <f t="shared" si="80"/>
        <v>23182</v>
      </c>
      <c r="I421" s="98" t="str">
        <f t="shared" si="78"/>
        <v>FA INCREASE</v>
      </c>
      <c r="J421" s="88"/>
      <c r="K421" s="93" t="s">
        <v>835</v>
      </c>
      <c r="L421" s="94" t="s">
        <v>836</v>
      </c>
      <c r="M421" s="94">
        <v>1</v>
      </c>
      <c r="N421" s="95">
        <v>0</v>
      </c>
      <c r="O421" s="96">
        <f>VLOOKUP($K421,dbsad1!$A$2:$AE$677,13,FALSE)</f>
        <v>4870</v>
      </c>
      <c r="P421" s="96">
        <f>VLOOKUP($K421,dcsad1!$A$2:$AE$677,13,FALSE)</f>
        <v>4870</v>
      </c>
      <c r="Q421" s="97">
        <f t="shared" si="81"/>
        <v>0</v>
      </c>
      <c r="R421" s="98" t="str">
        <f t="shared" si="82"/>
        <v>NO CHANGE IN SEL. TAFPU</v>
      </c>
      <c r="S421" s="88"/>
      <c r="T421" s="93" t="s">
        <v>835</v>
      </c>
      <c r="U421" s="94" t="s">
        <v>836</v>
      </c>
      <c r="V421" s="94">
        <v>1</v>
      </c>
      <c r="W421" s="95">
        <v>0</v>
      </c>
      <c r="X421" s="99">
        <f>VLOOKUP($T421,dbsad1!$A$2:$AE$677,22,FALSE)</f>
        <v>5808.87</v>
      </c>
      <c r="Y421" s="99">
        <f>VLOOKUP($T421,dcsad1!$A$2:$AE$677,22,FALSE)</f>
        <v>5813.63</v>
      </c>
      <c r="Z421" s="100">
        <f t="shared" si="83"/>
        <v>4.7600000000002183</v>
      </c>
      <c r="AA421" s="98" t="str">
        <f t="shared" si="84"/>
        <v>SEL. FA/PUPIL INCREASE</v>
      </c>
      <c r="AB421" s="88"/>
      <c r="AC421" s="93" t="s">
        <v>835</v>
      </c>
      <c r="AD421" s="94" t="s">
        <v>836</v>
      </c>
      <c r="AE421" s="94">
        <v>1</v>
      </c>
      <c r="AF421" s="95">
        <v>0</v>
      </c>
      <c r="AG421" s="165">
        <f>VLOOKUP($AC421,dbsad1!$A$2:$AE$677,24,FALSE)</f>
        <v>26519133</v>
      </c>
      <c r="AH421" s="165">
        <f>VLOOKUP($AC421,dcsad1!$A$2:$AE$677,24,FALSE)</f>
        <v>26519133</v>
      </c>
      <c r="AI421" s="166">
        <f t="shared" si="85"/>
        <v>0</v>
      </c>
      <c r="AJ421" s="98" t="str">
        <f t="shared" si="79"/>
        <v>NO CHANGE IN FAB</v>
      </c>
      <c r="AK421" s="88"/>
      <c r="AL421" s="93" t="s">
        <v>835</v>
      </c>
      <c r="AM421" s="94" t="s">
        <v>836</v>
      </c>
      <c r="AN421" s="94">
        <v>1</v>
      </c>
      <c r="AO421" s="95">
        <v>0</v>
      </c>
      <c r="AP421" s="175">
        <f>VLOOKUP($AL421,dbsaa1!$A$2:$AE$677,5,FALSE)</f>
        <v>28289197</v>
      </c>
      <c r="AQ421" s="176">
        <f>VLOOKUP($AL421,dbsad1!$A$2:$AE$677,23,FALSE)</f>
        <v>28289197</v>
      </c>
      <c r="AR421" s="101" t="str">
        <f t="shared" si="86"/>
        <v>ON FORMULA</v>
      </c>
      <c r="AS421" s="175">
        <f>VLOOKUP($AL421,dcsaa1!$A$2:$AE$677,5,FALSE)</f>
        <v>28312379</v>
      </c>
      <c r="AT421" s="176">
        <f>VLOOKUP($AL421,dcsad1!$A$2:$AE$677,23,FALSE)</f>
        <v>28312379</v>
      </c>
      <c r="AU421" s="101" t="str">
        <f t="shared" si="87"/>
        <v>ON FORMULA</v>
      </c>
      <c r="AV421" s="102" t="b">
        <f t="shared" si="88"/>
        <v>1</v>
      </c>
      <c r="AW421" s="176">
        <f t="shared" si="89"/>
        <v>23181</v>
      </c>
      <c r="AX421" s="184">
        <f t="shared" si="90"/>
        <v>1</v>
      </c>
      <c r="AY421" s="29"/>
    </row>
    <row r="422" spans="1:51" x14ac:dyDescent="0.25">
      <c r="A422" s="29"/>
      <c r="B422" s="93" t="s">
        <v>837</v>
      </c>
      <c r="C422" s="94" t="s">
        <v>838</v>
      </c>
      <c r="D422" s="94">
        <v>1</v>
      </c>
      <c r="E422" s="95">
        <v>0</v>
      </c>
      <c r="F422" s="165">
        <f>VLOOKUP($B422,dbsaa1!$A$2:$AA$675,5,FALSE)</f>
        <v>27097986</v>
      </c>
      <c r="G422" s="165">
        <f>VLOOKUP($B422,dcsaa1!$A$2:$AA$675,5,FALSE)</f>
        <v>27097986</v>
      </c>
      <c r="H422" s="166">
        <f t="shared" si="80"/>
        <v>0</v>
      </c>
      <c r="I422" s="98" t="str">
        <f t="shared" si="78"/>
        <v>NO CHANGE IN FA</v>
      </c>
      <c r="J422" s="88"/>
      <c r="K422" s="93" t="s">
        <v>837</v>
      </c>
      <c r="L422" s="94" t="s">
        <v>838</v>
      </c>
      <c r="M422" s="94">
        <v>1</v>
      </c>
      <c r="N422" s="95">
        <v>0</v>
      </c>
      <c r="O422" s="96">
        <f>VLOOKUP($K422,dbsad1!$A$2:$AE$677,13,FALSE)</f>
        <v>4535</v>
      </c>
      <c r="P422" s="96">
        <f>VLOOKUP($K422,dcsad1!$A$2:$AE$677,13,FALSE)</f>
        <v>4535</v>
      </c>
      <c r="Q422" s="97">
        <f t="shared" si="81"/>
        <v>0</v>
      </c>
      <c r="R422" s="98" t="str">
        <f t="shared" si="82"/>
        <v>NO CHANGE IN SEL. TAFPU</v>
      </c>
      <c r="S422" s="88"/>
      <c r="T422" s="93" t="s">
        <v>837</v>
      </c>
      <c r="U422" s="94" t="s">
        <v>838</v>
      </c>
      <c r="V422" s="94">
        <v>1</v>
      </c>
      <c r="W422" s="95">
        <v>0</v>
      </c>
      <c r="X422" s="99">
        <f>VLOOKUP($T422,dbsad1!$A$2:$AE$677,22,FALSE)</f>
        <v>5975.3</v>
      </c>
      <c r="Y422" s="99">
        <f>VLOOKUP($T422,dcsad1!$A$2:$AE$677,22,FALSE)</f>
        <v>5975.3</v>
      </c>
      <c r="Z422" s="100">
        <f t="shared" si="83"/>
        <v>0</v>
      </c>
      <c r="AA422" s="98" t="str">
        <f t="shared" si="84"/>
        <v>NO CHANGE IN SEL. FA/PUPIL</v>
      </c>
      <c r="AB422" s="88"/>
      <c r="AC422" s="93" t="s">
        <v>837</v>
      </c>
      <c r="AD422" s="94" t="s">
        <v>838</v>
      </c>
      <c r="AE422" s="94">
        <v>1</v>
      </c>
      <c r="AF422" s="95">
        <v>0</v>
      </c>
      <c r="AG422" s="165">
        <f>VLOOKUP($AC422,dbsad1!$A$2:$AE$677,24,FALSE)</f>
        <v>26272728</v>
      </c>
      <c r="AH422" s="165">
        <f>VLOOKUP($AC422,dcsad1!$A$2:$AE$677,24,FALSE)</f>
        <v>26272728</v>
      </c>
      <c r="AI422" s="166">
        <f t="shared" si="85"/>
        <v>0</v>
      </c>
      <c r="AJ422" s="98" t="str">
        <f t="shared" si="79"/>
        <v>NO CHANGE IN FAB</v>
      </c>
      <c r="AK422" s="88"/>
      <c r="AL422" s="93" t="s">
        <v>837</v>
      </c>
      <c r="AM422" s="94" t="s">
        <v>838</v>
      </c>
      <c r="AN422" s="94">
        <v>1</v>
      </c>
      <c r="AO422" s="95">
        <v>0</v>
      </c>
      <c r="AP422" s="175">
        <f>VLOOKUP($AL422,dbsaa1!$A$2:$AE$677,5,FALSE)</f>
        <v>27097986</v>
      </c>
      <c r="AQ422" s="176">
        <f>VLOOKUP($AL422,dbsad1!$A$2:$AE$677,23,FALSE)</f>
        <v>27097986</v>
      </c>
      <c r="AR422" s="101" t="str">
        <f t="shared" si="86"/>
        <v>ON FORMULA</v>
      </c>
      <c r="AS422" s="175">
        <f>VLOOKUP($AL422,dcsaa1!$A$2:$AE$677,5,FALSE)</f>
        <v>27097986</v>
      </c>
      <c r="AT422" s="176">
        <f>VLOOKUP($AL422,dcsad1!$A$2:$AE$677,23,FALSE)</f>
        <v>27097986</v>
      </c>
      <c r="AU422" s="101" t="str">
        <f t="shared" si="87"/>
        <v>ON FORMULA</v>
      </c>
      <c r="AV422" s="102" t="b">
        <f t="shared" si="88"/>
        <v>1</v>
      </c>
      <c r="AW422" s="176">
        <f t="shared" si="89"/>
        <v>0</v>
      </c>
      <c r="AX422" s="184">
        <f t="shared" si="90"/>
        <v>0</v>
      </c>
      <c r="AY422" s="29"/>
    </row>
    <row r="423" spans="1:51" ht="25" x14ac:dyDescent="0.25">
      <c r="A423" s="29"/>
      <c r="B423" s="93" t="s">
        <v>839</v>
      </c>
      <c r="C423" s="94" t="s">
        <v>840</v>
      </c>
      <c r="D423" s="94">
        <v>1</v>
      </c>
      <c r="E423" s="95">
        <v>0</v>
      </c>
      <c r="F423" s="165">
        <f>VLOOKUP($B423,dbsaa1!$A$2:$AA$675,5,FALSE)</f>
        <v>2954023</v>
      </c>
      <c r="G423" s="165">
        <f>VLOOKUP($B423,dcsaa1!$A$2:$AA$675,5,FALSE)</f>
        <v>2954023</v>
      </c>
      <c r="H423" s="166">
        <f t="shared" si="80"/>
        <v>0</v>
      </c>
      <c r="I423" s="98" t="str">
        <f t="shared" si="78"/>
        <v>NO CHANGE IN FA</v>
      </c>
      <c r="J423" s="88"/>
      <c r="K423" s="93" t="s">
        <v>839</v>
      </c>
      <c r="L423" s="94" t="s">
        <v>840</v>
      </c>
      <c r="M423" s="94">
        <v>1</v>
      </c>
      <c r="N423" s="95">
        <v>0</v>
      </c>
      <c r="O423" s="96">
        <f>VLOOKUP($K423,dbsad1!$A$2:$AE$677,13,FALSE)</f>
        <v>915</v>
      </c>
      <c r="P423" s="96">
        <f>VLOOKUP($K423,dcsad1!$A$2:$AE$677,13,FALSE)</f>
        <v>915</v>
      </c>
      <c r="Q423" s="97">
        <f t="shared" si="81"/>
        <v>0</v>
      </c>
      <c r="R423" s="98" t="str">
        <f t="shared" si="82"/>
        <v>NO CHANGE IN SEL. TAFPU</v>
      </c>
      <c r="S423" s="88"/>
      <c r="T423" s="93" t="s">
        <v>839</v>
      </c>
      <c r="U423" s="94" t="s">
        <v>840</v>
      </c>
      <c r="V423" s="94">
        <v>1</v>
      </c>
      <c r="W423" s="95">
        <v>0</v>
      </c>
      <c r="X423" s="99">
        <f>VLOOKUP($T423,dbsad1!$A$2:$AE$677,22,FALSE)</f>
        <v>3108.97</v>
      </c>
      <c r="Y423" s="99">
        <f>VLOOKUP($T423,dcsad1!$A$2:$AE$677,22,FALSE)</f>
        <v>3108.97</v>
      </c>
      <c r="Z423" s="100">
        <f t="shared" si="83"/>
        <v>0</v>
      </c>
      <c r="AA423" s="98" t="str">
        <f t="shared" si="84"/>
        <v>NO CHANGE IN SEL. FA/PUPIL</v>
      </c>
      <c r="AB423" s="88"/>
      <c r="AC423" s="93" t="s">
        <v>839</v>
      </c>
      <c r="AD423" s="94" t="s">
        <v>840</v>
      </c>
      <c r="AE423" s="94">
        <v>1</v>
      </c>
      <c r="AF423" s="95">
        <v>0</v>
      </c>
      <c r="AG423" s="165">
        <f>VLOOKUP($AC423,dbsad1!$A$2:$AE$677,24,FALSE)</f>
        <v>2896101</v>
      </c>
      <c r="AH423" s="165">
        <f>VLOOKUP($AC423,dcsad1!$A$2:$AE$677,24,FALSE)</f>
        <v>2896101</v>
      </c>
      <c r="AI423" s="166">
        <f t="shared" si="85"/>
        <v>0</v>
      </c>
      <c r="AJ423" s="98" t="str">
        <f t="shared" si="79"/>
        <v>NO CHANGE IN FAB</v>
      </c>
      <c r="AK423" s="88"/>
      <c r="AL423" s="93" t="s">
        <v>839</v>
      </c>
      <c r="AM423" s="94" t="s">
        <v>840</v>
      </c>
      <c r="AN423" s="94">
        <v>1</v>
      </c>
      <c r="AO423" s="95">
        <v>0</v>
      </c>
      <c r="AP423" s="175">
        <f>VLOOKUP($AL423,dbsaa1!$A$2:$AE$677,5,FALSE)</f>
        <v>2954023</v>
      </c>
      <c r="AQ423" s="176">
        <f>VLOOKUP($AL423,dbsad1!$A$2:$AE$677,23,FALSE)</f>
        <v>2844708</v>
      </c>
      <c r="AR423" s="101" t="str">
        <f t="shared" si="86"/>
        <v>HOLD HARMLESS</v>
      </c>
      <c r="AS423" s="175">
        <f>VLOOKUP($AL423,dcsaa1!$A$2:$AE$677,5,FALSE)</f>
        <v>2954023</v>
      </c>
      <c r="AT423" s="176">
        <f>VLOOKUP($AL423,dcsad1!$A$2:$AE$677,23,FALSE)</f>
        <v>2844708</v>
      </c>
      <c r="AU423" s="101" t="str">
        <f t="shared" si="87"/>
        <v>HOLD HARMLESS</v>
      </c>
      <c r="AV423" s="102" t="b">
        <f t="shared" si="88"/>
        <v>1</v>
      </c>
      <c r="AW423" s="176">
        <f t="shared" si="89"/>
        <v>0</v>
      </c>
      <c r="AX423" s="184">
        <f t="shared" si="90"/>
        <v>0</v>
      </c>
      <c r="AY423" s="29"/>
    </row>
    <row r="424" spans="1:51" ht="25" x14ac:dyDescent="0.25">
      <c r="A424" s="29"/>
      <c r="B424" s="93" t="s">
        <v>841</v>
      </c>
      <c r="C424" s="94" t="s">
        <v>842</v>
      </c>
      <c r="D424" s="94">
        <v>1</v>
      </c>
      <c r="E424" s="95">
        <v>0</v>
      </c>
      <c r="F424" s="165">
        <f>VLOOKUP($B424,dbsaa1!$A$2:$AA$675,5,FALSE)</f>
        <v>603913</v>
      </c>
      <c r="G424" s="165">
        <f>VLOOKUP($B424,dcsaa1!$A$2:$AA$675,5,FALSE)</f>
        <v>603913</v>
      </c>
      <c r="H424" s="166">
        <f t="shared" si="80"/>
        <v>0</v>
      </c>
      <c r="I424" s="98" t="str">
        <f t="shared" si="78"/>
        <v>NO CHANGE IN FA</v>
      </c>
      <c r="J424" s="88"/>
      <c r="K424" s="93" t="s">
        <v>841</v>
      </c>
      <c r="L424" s="94" t="s">
        <v>842</v>
      </c>
      <c r="M424" s="94">
        <v>1</v>
      </c>
      <c r="N424" s="95">
        <v>0</v>
      </c>
      <c r="O424" s="96">
        <f>VLOOKUP($K424,dbsad1!$A$2:$AE$677,13,FALSE)</f>
        <v>226</v>
      </c>
      <c r="P424" s="96">
        <f>VLOOKUP($K424,dcsad1!$A$2:$AE$677,13,FALSE)</f>
        <v>226</v>
      </c>
      <c r="Q424" s="97">
        <f t="shared" si="81"/>
        <v>0</v>
      </c>
      <c r="R424" s="98" t="str">
        <f t="shared" si="82"/>
        <v>NO CHANGE IN SEL. TAFPU</v>
      </c>
      <c r="S424" s="88"/>
      <c r="T424" s="93" t="s">
        <v>841</v>
      </c>
      <c r="U424" s="94" t="s">
        <v>842</v>
      </c>
      <c r="V424" s="94">
        <v>1</v>
      </c>
      <c r="W424" s="95">
        <v>0</v>
      </c>
      <c r="X424" s="99">
        <f>VLOOKUP($T424,dbsad1!$A$2:$AE$677,22,FALSE)</f>
        <v>500</v>
      </c>
      <c r="Y424" s="99">
        <f>VLOOKUP($T424,dcsad1!$A$2:$AE$677,22,FALSE)</f>
        <v>500</v>
      </c>
      <c r="Z424" s="100">
        <f t="shared" si="83"/>
        <v>0</v>
      </c>
      <c r="AA424" s="98" t="str">
        <f t="shared" si="84"/>
        <v>NO CHANGE IN SEL. FA/PUPIL</v>
      </c>
      <c r="AB424" s="88"/>
      <c r="AC424" s="93" t="s">
        <v>841</v>
      </c>
      <c r="AD424" s="94" t="s">
        <v>842</v>
      </c>
      <c r="AE424" s="94">
        <v>1</v>
      </c>
      <c r="AF424" s="95">
        <v>0</v>
      </c>
      <c r="AG424" s="165">
        <f>VLOOKUP($AC424,dbsad1!$A$2:$AE$677,24,FALSE)</f>
        <v>592072</v>
      </c>
      <c r="AH424" s="165">
        <f>VLOOKUP($AC424,dcsad1!$A$2:$AE$677,24,FALSE)</f>
        <v>592072</v>
      </c>
      <c r="AI424" s="166">
        <f t="shared" si="85"/>
        <v>0</v>
      </c>
      <c r="AJ424" s="98" t="str">
        <f t="shared" si="79"/>
        <v>NO CHANGE IN FAB</v>
      </c>
      <c r="AK424" s="88"/>
      <c r="AL424" s="93" t="s">
        <v>841</v>
      </c>
      <c r="AM424" s="94" t="s">
        <v>842</v>
      </c>
      <c r="AN424" s="94">
        <v>1</v>
      </c>
      <c r="AO424" s="95">
        <v>0</v>
      </c>
      <c r="AP424" s="175">
        <f>VLOOKUP($AL424,dbsaa1!$A$2:$AE$677,5,FALSE)</f>
        <v>603913</v>
      </c>
      <c r="AQ424" s="176">
        <f>VLOOKUP($AL424,dbsad1!$A$2:$AE$677,23,FALSE)</f>
        <v>113000</v>
      </c>
      <c r="AR424" s="101" t="str">
        <f t="shared" si="86"/>
        <v>HOLD HARMLESS</v>
      </c>
      <c r="AS424" s="175">
        <f>VLOOKUP($AL424,dcsaa1!$A$2:$AE$677,5,FALSE)</f>
        <v>603913</v>
      </c>
      <c r="AT424" s="176">
        <f>VLOOKUP($AL424,dcsad1!$A$2:$AE$677,23,FALSE)</f>
        <v>113000</v>
      </c>
      <c r="AU424" s="101" t="str">
        <f t="shared" si="87"/>
        <v>HOLD HARMLESS</v>
      </c>
      <c r="AV424" s="102" t="b">
        <f t="shared" si="88"/>
        <v>1</v>
      </c>
      <c r="AW424" s="176">
        <f t="shared" si="89"/>
        <v>0</v>
      </c>
      <c r="AX424" s="184">
        <f t="shared" si="90"/>
        <v>0</v>
      </c>
      <c r="AY424" s="29"/>
    </row>
    <row r="425" spans="1:51" ht="25" x14ac:dyDescent="0.25">
      <c r="A425" s="29"/>
      <c r="B425" s="93" t="s">
        <v>843</v>
      </c>
      <c r="C425" s="94" t="s">
        <v>844</v>
      </c>
      <c r="D425" s="94">
        <v>1</v>
      </c>
      <c r="E425" s="95">
        <v>0</v>
      </c>
      <c r="F425" s="165">
        <f>VLOOKUP($B425,dbsaa1!$A$2:$AA$675,5,FALSE)</f>
        <v>9664009</v>
      </c>
      <c r="G425" s="165">
        <f>VLOOKUP($B425,dcsaa1!$A$2:$AA$675,5,FALSE)</f>
        <v>9664009</v>
      </c>
      <c r="H425" s="166">
        <f t="shared" si="80"/>
        <v>0</v>
      </c>
      <c r="I425" s="98" t="str">
        <f t="shared" si="78"/>
        <v>NO CHANGE IN FA</v>
      </c>
      <c r="J425" s="88"/>
      <c r="K425" s="93" t="s">
        <v>843</v>
      </c>
      <c r="L425" s="94" t="s">
        <v>844</v>
      </c>
      <c r="M425" s="94">
        <v>1</v>
      </c>
      <c r="N425" s="95">
        <v>0</v>
      </c>
      <c r="O425" s="96">
        <f>VLOOKUP($K425,dbsad1!$A$2:$AE$677,13,FALSE)</f>
        <v>1780</v>
      </c>
      <c r="P425" s="96">
        <f>VLOOKUP($K425,dcsad1!$A$2:$AE$677,13,FALSE)</f>
        <v>1780</v>
      </c>
      <c r="Q425" s="97">
        <f t="shared" si="81"/>
        <v>0</v>
      </c>
      <c r="R425" s="98" t="str">
        <f t="shared" si="82"/>
        <v>NO CHANGE IN SEL. TAFPU</v>
      </c>
      <c r="S425" s="88"/>
      <c r="T425" s="93" t="s">
        <v>843</v>
      </c>
      <c r="U425" s="94" t="s">
        <v>844</v>
      </c>
      <c r="V425" s="94">
        <v>1</v>
      </c>
      <c r="W425" s="95">
        <v>0</v>
      </c>
      <c r="X425" s="99">
        <f>VLOOKUP($T425,dbsad1!$A$2:$AE$677,22,FALSE)</f>
        <v>5174.18</v>
      </c>
      <c r="Y425" s="99">
        <f>VLOOKUP($T425,dcsad1!$A$2:$AE$677,22,FALSE)</f>
        <v>5178.4799999999996</v>
      </c>
      <c r="Z425" s="100">
        <f t="shared" si="83"/>
        <v>4.2999999999992724</v>
      </c>
      <c r="AA425" s="98" t="str">
        <f t="shared" si="84"/>
        <v>SEL. FA/PUPIL INCREASE</v>
      </c>
      <c r="AB425" s="88"/>
      <c r="AC425" s="93" t="s">
        <v>843</v>
      </c>
      <c r="AD425" s="94" t="s">
        <v>844</v>
      </c>
      <c r="AE425" s="94">
        <v>1</v>
      </c>
      <c r="AF425" s="95">
        <v>0</v>
      </c>
      <c r="AG425" s="165">
        <f>VLOOKUP($AC425,dbsad1!$A$2:$AE$677,24,FALSE)</f>
        <v>9474519</v>
      </c>
      <c r="AH425" s="165">
        <f>VLOOKUP($AC425,dcsad1!$A$2:$AE$677,24,FALSE)</f>
        <v>9474519</v>
      </c>
      <c r="AI425" s="166">
        <f t="shared" si="85"/>
        <v>0</v>
      </c>
      <c r="AJ425" s="98" t="str">
        <f t="shared" si="79"/>
        <v>NO CHANGE IN FAB</v>
      </c>
      <c r="AK425" s="88"/>
      <c r="AL425" s="93" t="s">
        <v>843</v>
      </c>
      <c r="AM425" s="94" t="s">
        <v>844</v>
      </c>
      <c r="AN425" s="94">
        <v>1</v>
      </c>
      <c r="AO425" s="95">
        <v>0</v>
      </c>
      <c r="AP425" s="175">
        <f>VLOOKUP($AL425,dbsaa1!$A$2:$AE$677,5,FALSE)</f>
        <v>9664009</v>
      </c>
      <c r="AQ425" s="176">
        <f>VLOOKUP($AL425,dbsad1!$A$2:$AE$677,23,FALSE)</f>
        <v>9210041</v>
      </c>
      <c r="AR425" s="101" t="str">
        <f t="shared" si="86"/>
        <v>HOLD HARMLESS</v>
      </c>
      <c r="AS425" s="175">
        <f>VLOOKUP($AL425,dcsaa1!$A$2:$AE$677,5,FALSE)</f>
        <v>9664009</v>
      </c>
      <c r="AT425" s="176">
        <f>VLOOKUP($AL425,dcsad1!$A$2:$AE$677,23,FALSE)</f>
        <v>9217695</v>
      </c>
      <c r="AU425" s="101" t="str">
        <f t="shared" si="87"/>
        <v>HOLD HARMLESS</v>
      </c>
      <c r="AV425" s="102" t="b">
        <f t="shared" si="88"/>
        <v>1</v>
      </c>
      <c r="AW425" s="176">
        <f t="shared" si="89"/>
        <v>0</v>
      </c>
      <c r="AX425" s="184">
        <f t="shared" si="90"/>
        <v>0</v>
      </c>
      <c r="AY425" s="29"/>
    </row>
    <row r="426" spans="1:51" x14ac:dyDescent="0.25">
      <c r="A426" s="29"/>
      <c r="B426" s="93" t="s">
        <v>845</v>
      </c>
      <c r="C426" s="94" t="s">
        <v>846</v>
      </c>
      <c r="D426" s="94">
        <v>1</v>
      </c>
      <c r="E426" s="95">
        <v>0</v>
      </c>
      <c r="F426" s="165">
        <f>VLOOKUP($B426,dbsaa1!$A$2:$AA$675,5,FALSE)</f>
        <v>21831542</v>
      </c>
      <c r="G426" s="165">
        <f>VLOOKUP($B426,dcsaa1!$A$2:$AA$675,5,FALSE)</f>
        <v>21831542</v>
      </c>
      <c r="H426" s="166">
        <f t="shared" si="80"/>
        <v>0</v>
      </c>
      <c r="I426" s="98" t="str">
        <f t="shared" si="78"/>
        <v>NO CHANGE IN FA</v>
      </c>
      <c r="J426" s="88"/>
      <c r="K426" s="93" t="s">
        <v>845</v>
      </c>
      <c r="L426" s="94" t="s">
        <v>846</v>
      </c>
      <c r="M426" s="94">
        <v>1</v>
      </c>
      <c r="N426" s="95">
        <v>0</v>
      </c>
      <c r="O426" s="96">
        <f>VLOOKUP($K426,dbsad1!$A$2:$AE$677,13,FALSE)</f>
        <v>3583</v>
      </c>
      <c r="P426" s="96">
        <f>VLOOKUP($K426,dcsad1!$A$2:$AE$677,13,FALSE)</f>
        <v>3583</v>
      </c>
      <c r="Q426" s="97">
        <f t="shared" si="81"/>
        <v>0</v>
      </c>
      <c r="R426" s="98" t="str">
        <f t="shared" si="82"/>
        <v>NO CHANGE IN SEL. TAFPU</v>
      </c>
      <c r="S426" s="88"/>
      <c r="T426" s="93" t="s">
        <v>845</v>
      </c>
      <c r="U426" s="94" t="s">
        <v>846</v>
      </c>
      <c r="V426" s="94">
        <v>1</v>
      </c>
      <c r="W426" s="95">
        <v>0</v>
      </c>
      <c r="X426" s="99">
        <f>VLOOKUP($T426,dbsad1!$A$2:$AE$677,22,FALSE)</f>
        <v>6093.09</v>
      </c>
      <c r="Y426" s="99">
        <f>VLOOKUP($T426,dcsad1!$A$2:$AE$677,22,FALSE)</f>
        <v>6093.09</v>
      </c>
      <c r="Z426" s="100">
        <f t="shared" si="83"/>
        <v>0</v>
      </c>
      <c r="AA426" s="98" t="str">
        <f t="shared" si="84"/>
        <v>NO CHANGE IN SEL. FA/PUPIL</v>
      </c>
      <c r="AB426" s="88"/>
      <c r="AC426" s="93" t="s">
        <v>845</v>
      </c>
      <c r="AD426" s="94" t="s">
        <v>846</v>
      </c>
      <c r="AE426" s="94">
        <v>1</v>
      </c>
      <c r="AF426" s="95">
        <v>0</v>
      </c>
      <c r="AG426" s="165">
        <f>VLOOKUP($AC426,dbsad1!$A$2:$AE$677,24,FALSE)</f>
        <v>19708305</v>
      </c>
      <c r="AH426" s="165">
        <f>VLOOKUP($AC426,dcsad1!$A$2:$AE$677,24,FALSE)</f>
        <v>19708305</v>
      </c>
      <c r="AI426" s="166">
        <f t="shared" si="85"/>
        <v>0</v>
      </c>
      <c r="AJ426" s="98" t="str">
        <f t="shared" si="79"/>
        <v>NO CHANGE IN FAB</v>
      </c>
      <c r="AK426" s="88"/>
      <c r="AL426" s="93" t="s">
        <v>845</v>
      </c>
      <c r="AM426" s="94" t="s">
        <v>846</v>
      </c>
      <c r="AN426" s="94">
        <v>1</v>
      </c>
      <c r="AO426" s="95">
        <v>0</v>
      </c>
      <c r="AP426" s="175">
        <f>VLOOKUP($AL426,dbsaa1!$A$2:$AE$677,5,FALSE)</f>
        <v>21831542</v>
      </c>
      <c r="AQ426" s="176">
        <f>VLOOKUP($AL426,dbsad1!$A$2:$AE$677,23,FALSE)</f>
        <v>21831542</v>
      </c>
      <c r="AR426" s="101" t="str">
        <f t="shared" si="86"/>
        <v>ON FORMULA</v>
      </c>
      <c r="AS426" s="175">
        <f>VLOOKUP($AL426,dcsaa1!$A$2:$AE$677,5,FALSE)</f>
        <v>21831542</v>
      </c>
      <c r="AT426" s="176">
        <f>VLOOKUP($AL426,dcsad1!$A$2:$AE$677,23,FALSE)</f>
        <v>21831542</v>
      </c>
      <c r="AU426" s="101" t="str">
        <f t="shared" si="87"/>
        <v>ON FORMULA</v>
      </c>
      <c r="AV426" s="102" t="b">
        <f t="shared" si="88"/>
        <v>1</v>
      </c>
      <c r="AW426" s="176">
        <f t="shared" si="89"/>
        <v>0</v>
      </c>
      <c r="AX426" s="184">
        <f t="shared" si="90"/>
        <v>0</v>
      </c>
      <c r="AY426" s="29"/>
    </row>
    <row r="427" spans="1:51" ht="25" x14ac:dyDescent="0.25">
      <c r="A427" s="29"/>
      <c r="B427" s="93" t="s">
        <v>847</v>
      </c>
      <c r="C427" s="94" t="s">
        <v>848</v>
      </c>
      <c r="D427" s="94">
        <v>1</v>
      </c>
      <c r="E427" s="95">
        <v>0</v>
      </c>
      <c r="F427" s="165">
        <f>VLOOKUP($B427,dbsaa1!$A$2:$AA$675,5,FALSE)</f>
        <v>8843994</v>
      </c>
      <c r="G427" s="165">
        <f>VLOOKUP($B427,dcsaa1!$A$2:$AA$675,5,FALSE)</f>
        <v>8843994</v>
      </c>
      <c r="H427" s="166">
        <f t="shared" si="80"/>
        <v>0</v>
      </c>
      <c r="I427" s="98" t="str">
        <f t="shared" si="78"/>
        <v>NO CHANGE IN FA</v>
      </c>
      <c r="J427" s="88"/>
      <c r="K427" s="93" t="s">
        <v>847</v>
      </c>
      <c r="L427" s="94" t="s">
        <v>848</v>
      </c>
      <c r="M427" s="94">
        <v>1</v>
      </c>
      <c r="N427" s="95">
        <v>0</v>
      </c>
      <c r="O427" s="96">
        <f>VLOOKUP($K427,dbsad1!$A$2:$AE$677,13,FALSE)</f>
        <v>783</v>
      </c>
      <c r="P427" s="96">
        <f>VLOOKUP($K427,dcsad1!$A$2:$AE$677,13,FALSE)</f>
        <v>783</v>
      </c>
      <c r="Q427" s="97">
        <f t="shared" si="81"/>
        <v>0</v>
      </c>
      <c r="R427" s="98" t="str">
        <f t="shared" si="82"/>
        <v>NO CHANGE IN SEL. TAFPU</v>
      </c>
      <c r="S427" s="88"/>
      <c r="T427" s="93" t="s">
        <v>847</v>
      </c>
      <c r="U427" s="94" t="s">
        <v>848</v>
      </c>
      <c r="V427" s="94">
        <v>1</v>
      </c>
      <c r="W427" s="95">
        <v>0</v>
      </c>
      <c r="X427" s="99">
        <f>VLOOKUP($T427,dbsad1!$A$2:$AE$677,22,FALSE)</f>
        <v>8024.53</v>
      </c>
      <c r="Y427" s="99">
        <f>VLOOKUP($T427,dcsad1!$A$2:$AE$677,22,FALSE)</f>
        <v>8024.53</v>
      </c>
      <c r="Z427" s="100">
        <f t="shared" si="83"/>
        <v>0</v>
      </c>
      <c r="AA427" s="98" t="str">
        <f t="shared" si="84"/>
        <v>NO CHANGE IN SEL. FA/PUPIL</v>
      </c>
      <c r="AB427" s="88"/>
      <c r="AC427" s="93" t="s">
        <v>847</v>
      </c>
      <c r="AD427" s="94" t="s">
        <v>848</v>
      </c>
      <c r="AE427" s="94">
        <v>1</v>
      </c>
      <c r="AF427" s="95">
        <v>0</v>
      </c>
      <c r="AG427" s="165">
        <f>VLOOKUP($AC427,dbsad1!$A$2:$AE$677,24,FALSE)</f>
        <v>8670583</v>
      </c>
      <c r="AH427" s="165">
        <f>VLOOKUP($AC427,dcsad1!$A$2:$AE$677,24,FALSE)</f>
        <v>8670583</v>
      </c>
      <c r="AI427" s="166">
        <f t="shared" si="85"/>
        <v>0</v>
      </c>
      <c r="AJ427" s="98" t="str">
        <f t="shared" si="79"/>
        <v>NO CHANGE IN FAB</v>
      </c>
      <c r="AK427" s="88"/>
      <c r="AL427" s="93" t="s">
        <v>847</v>
      </c>
      <c r="AM427" s="94" t="s">
        <v>848</v>
      </c>
      <c r="AN427" s="94">
        <v>1</v>
      </c>
      <c r="AO427" s="95">
        <v>0</v>
      </c>
      <c r="AP427" s="175">
        <f>VLOOKUP($AL427,dbsaa1!$A$2:$AE$677,5,FALSE)</f>
        <v>8843994</v>
      </c>
      <c r="AQ427" s="176">
        <f>VLOOKUP($AL427,dbsad1!$A$2:$AE$677,23,FALSE)</f>
        <v>6283207</v>
      </c>
      <c r="AR427" s="101" t="str">
        <f t="shared" si="86"/>
        <v>HOLD HARMLESS</v>
      </c>
      <c r="AS427" s="175">
        <f>VLOOKUP($AL427,dcsaa1!$A$2:$AE$677,5,FALSE)</f>
        <v>8843994</v>
      </c>
      <c r="AT427" s="176">
        <f>VLOOKUP($AL427,dcsad1!$A$2:$AE$677,23,FALSE)</f>
        <v>6283207</v>
      </c>
      <c r="AU427" s="101" t="str">
        <f t="shared" si="87"/>
        <v>HOLD HARMLESS</v>
      </c>
      <c r="AV427" s="102" t="b">
        <f t="shared" si="88"/>
        <v>1</v>
      </c>
      <c r="AW427" s="176">
        <f t="shared" si="89"/>
        <v>0</v>
      </c>
      <c r="AX427" s="184">
        <f t="shared" si="90"/>
        <v>0</v>
      </c>
      <c r="AY427" s="29"/>
    </row>
    <row r="428" spans="1:51" x14ac:dyDescent="0.25">
      <c r="A428" s="29"/>
      <c r="B428" s="93" t="s">
        <v>849</v>
      </c>
      <c r="C428" s="94" t="s">
        <v>850</v>
      </c>
      <c r="D428" s="94">
        <v>1</v>
      </c>
      <c r="E428" s="95">
        <v>0</v>
      </c>
      <c r="F428" s="165">
        <f>VLOOKUP($B428,dbsaa1!$A$2:$AA$675,5,FALSE)</f>
        <v>7876353</v>
      </c>
      <c r="G428" s="165">
        <f>VLOOKUP($B428,dcsaa1!$A$2:$AA$675,5,FALSE)</f>
        <v>7875326</v>
      </c>
      <c r="H428" s="166">
        <f t="shared" si="80"/>
        <v>-1027</v>
      </c>
      <c r="I428" s="98" t="str">
        <f t="shared" si="78"/>
        <v>FA DECREASE</v>
      </c>
      <c r="J428" s="88"/>
      <c r="K428" s="93" t="s">
        <v>849</v>
      </c>
      <c r="L428" s="94" t="s">
        <v>850</v>
      </c>
      <c r="M428" s="94">
        <v>1</v>
      </c>
      <c r="N428" s="95">
        <v>0</v>
      </c>
      <c r="O428" s="96">
        <f>VLOOKUP($K428,dbsad1!$A$2:$AE$677,13,FALSE)</f>
        <v>1223</v>
      </c>
      <c r="P428" s="96">
        <f>VLOOKUP($K428,dcsad1!$A$2:$AE$677,13,FALSE)</f>
        <v>1222</v>
      </c>
      <c r="Q428" s="97">
        <f t="shared" si="81"/>
        <v>-1</v>
      </c>
      <c r="R428" s="98" t="str">
        <f t="shared" si="82"/>
        <v>SEL. TAFPU DECREASE</v>
      </c>
      <c r="S428" s="88"/>
      <c r="T428" s="93" t="s">
        <v>849</v>
      </c>
      <c r="U428" s="94" t="s">
        <v>850</v>
      </c>
      <c r="V428" s="94">
        <v>1</v>
      </c>
      <c r="W428" s="95">
        <v>0</v>
      </c>
      <c r="X428" s="99">
        <f>VLOOKUP($T428,dbsad1!$A$2:$AE$677,22,FALSE)</f>
        <v>6440.19</v>
      </c>
      <c r="Y428" s="99">
        <f>VLOOKUP($T428,dcsad1!$A$2:$AE$677,22,FALSE)</f>
        <v>6444.62</v>
      </c>
      <c r="Z428" s="100">
        <f t="shared" si="83"/>
        <v>4.430000000000291</v>
      </c>
      <c r="AA428" s="98" t="str">
        <f t="shared" si="84"/>
        <v>SEL. FA/PUPIL INCREASE</v>
      </c>
      <c r="AB428" s="88"/>
      <c r="AC428" s="93" t="s">
        <v>849</v>
      </c>
      <c r="AD428" s="94" t="s">
        <v>850</v>
      </c>
      <c r="AE428" s="94">
        <v>1</v>
      </c>
      <c r="AF428" s="95">
        <v>0</v>
      </c>
      <c r="AG428" s="165">
        <f>VLOOKUP($AC428,dbsad1!$A$2:$AE$677,24,FALSE)</f>
        <v>7346205</v>
      </c>
      <c r="AH428" s="165">
        <f>VLOOKUP($AC428,dcsad1!$A$2:$AE$677,24,FALSE)</f>
        <v>7346205</v>
      </c>
      <c r="AI428" s="166">
        <f t="shared" si="85"/>
        <v>0</v>
      </c>
      <c r="AJ428" s="98" t="str">
        <f t="shared" si="79"/>
        <v>NO CHANGE IN FAB</v>
      </c>
      <c r="AK428" s="88"/>
      <c r="AL428" s="93" t="s">
        <v>849</v>
      </c>
      <c r="AM428" s="94" t="s">
        <v>850</v>
      </c>
      <c r="AN428" s="94">
        <v>1</v>
      </c>
      <c r="AO428" s="95">
        <v>0</v>
      </c>
      <c r="AP428" s="175">
        <f>VLOOKUP($AL428,dbsaa1!$A$2:$AE$677,5,FALSE)</f>
        <v>7876353</v>
      </c>
      <c r="AQ428" s="176">
        <f>VLOOKUP($AL428,dbsad1!$A$2:$AE$677,23,FALSE)</f>
        <v>7876353</v>
      </c>
      <c r="AR428" s="101" t="str">
        <f t="shared" si="86"/>
        <v>ON FORMULA</v>
      </c>
      <c r="AS428" s="175">
        <f>VLOOKUP($AL428,dcsaa1!$A$2:$AE$677,5,FALSE)</f>
        <v>7875326</v>
      </c>
      <c r="AT428" s="176">
        <f>VLOOKUP($AL428,dcsad1!$A$2:$AE$677,23,FALSE)</f>
        <v>7875326</v>
      </c>
      <c r="AU428" s="101" t="str">
        <f t="shared" si="87"/>
        <v>ON FORMULA</v>
      </c>
      <c r="AV428" s="102" t="b">
        <f t="shared" si="88"/>
        <v>1</v>
      </c>
      <c r="AW428" s="176">
        <f t="shared" si="89"/>
        <v>-1027</v>
      </c>
      <c r="AX428" s="184">
        <f t="shared" si="90"/>
        <v>0</v>
      </c>
      <c r="AY428" s="29"/>
    </row>
    <row r="429" spans="1:51" x14ac:dyDescent="0.25">
      <c r="A429" s="29"/>
      <c r="B429" s="93" t="s">
        <v>851</v>
      </c>
      <c r="C429" s="94" t="s">
        <v>852</v>
      </c>
      <c r="D429" s="94">
        <v>1</v>
      </c>
      <c r="E429" s="95">
        <v>0</v>
      </c>
      <c r="F429" s="165">
        <f>VLOOKUP($B429,dbsaa1!$A$2:$AA$675,5,FALSE)</f>
        <v>26278142</v>
      </c>
      <c r="G429" s="165">
        <f>VLOOKUP($B429,dcsaa1!$A$2:$AA$675,5,FALSE)</f>
        <v>26278142</v>
      </c>
      <c r="H429" s="166">
        <f t="shared" si="80"/>
        <v>0</v>
      </c>
      <c r="I429" s="98" t="str">
        <f t="shared" si="78"/>
        <v>NO CHANGE IN FA</v>
      </c>
      <c r="J429" s="88"/>
      <c r="K429" s="93" t="s">
        <v>851</v>
      </c>
      <c r="L429" s="94" t="s">
        <v>852</v>
      </c>
      <c r="M429" s="94">
        <v>1</v>
      </c>
      <c r="N429" s="95">
        <v>0</v>
      </c>
      <c r="O429" s="96">
        <f>VLOOKUP($K429,dbsad1!$A$2:$AE$677,13,FALSE)</f>
        <v>4953</v>
      </c>
      <c r="P429" s="96">
        <f>VLOOKUP($K429,dcsad1!$A$2:$AE$677,13,FALSE)</f>
        <v>4953</v>
      </c>
      <c r="Q429" s="97">
        <f t="shared" si="81"/>
        <v>0</v>
      </c>
      <c r="R429" s="98" t="str">
        <f t="shared" si="82"/>
        <v>NO CHANGE IN SEL. TAFPU</v>
      </c>
      <c r="S429" s="88"/>
      <c r="T429" s="93" t="s">
        <v>851</v>
      </c>
      <c r="U429" s="94" t="s">
        <v>852</v>
      </c>
      <c r="V429" s="94">
        <v>1</v>
      </c>
      <c r="W429" s="95">
        <v>0</v>
      </c>
      <c r="X429" s="99">
        <f>VLOOKUP($T429,dbsad1!$A$2:$AE$677,22,FALSE)</f>
        <v>5305.5</v>
      </c>
      <c r="Y429" s="99">
        <f>VLOOKUP($T429,dcsad1!$A$2:$AE$677,22,FALSE)</f>
        <v>5305.5</v>
      </c>
      <c r="Z429" s="100">
        <f t="shared" si="83"/>
        <v>0</v>
      </c>
      <c r="AA429" s="98" t="str">
        <f t="shared" si="84"/>
        <v>NO CHANGE IN SEL. FA/PUPIL</v>
      </c>
      <c r="AB429" s="88"/>
      <c r="AC429" s="93" t="s">
        <v>851</v>
      </c>
      <c r="AD429" s="94" t="s">
        <v>852</v>
      </c>
      <c r="AE429" s="94">
        <v>1</v>
      </c>
      <c r="AF429" s="95">
        <v>0</v>
      </c>
      <c r="AG429" s="165">
        <f>VLOOKUP($AC429,dbsad1!$A$2:$AE$677,24,FALSE)</f>
        <v>24693521</v>
      </c>
      <c r="AH429" s="165">
        <f>VLOOKUP($AC429,dcsad1!$A$2:$AE$677,24,FALSE)</f>
        <v>24693521</v>
      </c>
      <c r="AI429" s="166">
        <f t="shared" si="85"/>
        <v>0</v>
      </c>
      <c r="AJ429" s="98" t="str">
        <f t="shared" si="79"/>
        <v>NO CHANGE IN FAB</v>
      </c>
      <c r="AK429" s="88"/>
      <c r="AL429" s="93" t="s">
        <v>851</v>
      </c>
      <c r="AM429" s="94" t="s">
        <v>852</v>
      </c>
      <c r="AN429" s="94">
        <v>1</v>
      </c>
      <c r="AO429" s="95">
        <v>0</v>
      </c>
      <c r="AP429" s="175">
        <f>VLOOKUP($AL429,dbsaa1!$A$2:$AE$677,5,FALSE)</f>
        <v>26278142</v>
      </c>
      <c r="AQ429" s="176">
        <f>VLOOKUP($AL429,dbsad1!$A$2:$AE$677,23,FALSE)</f>
        <v>26278142</v>
      </c>
      <c r="AR429" s="101" t="str">
        <f t="shared" si="86"/>
        <v>ON FORMULA</v>
      </c>
      <c r="AS429" s="175">
        <f>VLOOKUP($AL429,dcsaa1!$A$2:$AE$677,5,FALSE)</f>
        <v>26278142</v>
      </c>
      <c r="AT429" s="176">
        <f>VLOOKUP($AL429,dcsad1!$A$2:$AE$677,23,FALSE)</f>
        <v>26278142</v>
      </c>
      <c r="AU429" s="101" t="str">
        <f t="shared" si="87"/>
        <v>ON FORMULA</v>
      </c>
      <c r="AV429" s="102" t="b">
        <f t="shared" si="88"/>
        <v>1</v>
      </c>
      <c r="AW429" s="176">
        <f t="shared" si="89"/>
        <v>0</v>
      </c>
      <c r="AX429" s="184">
        <f t="shared" si="90"/>
        <v>0</v>
      </c>
      <c r="AY429" s="29"/>
    </row>
    <row r="430" spans="1:51" x14ac:dyDescent="0.25">
      <c r="A430" s="29"/>
      <c r="B430" s="93" t="s">
        <v>853</v>
      </c>
      <c r="C430" s="94" t="s">
        <v>854</v>
      </c>
      <c r="D430" s="94">
        <v>1</v>
      </c>
      <c r="E430" s="95">
        <v>0</v>
      </c>
      <c r="F430" s="165">
        <f>VLOOKUP($B430,dbsaa1!$A$2:$AA$675,5,FALSE)</f>
        <v>14449323</v>
      </c>
      <c r="G430" s="165">
        <f>VLOOKUP($B430,dcsaa1!$A$2:$AA$675,5,FALSE)</f>
        <v>14452293</v>
      </c>
      <c r="H430" s="166">
        <f t="shared" si="80"/>
        <v>2970</v>
      </c>
      <c r="I430" s="98" t="str">
        <f t="shared" si="78"/>
        <v>FA INCREASE</v>
      </c>
      <c r="J430" s="88"/>
      <c r="K430" s="93" t="s">
        <v>853</v>
      </c>
      <c r="L430" s="94" t="s">
        <v>854</v>
      </c>
      <c r="M430" s="94">
        <v>1</v>
      </c>
      <c r="N430" s="95">
        <v>0</v>
      </c>
      <c r="O430" s="96">
        <f>VLOOKUP($K430,dbsad1!$A$2:$AE$677,13,FALSE)</f>
        <v>1272</v>
      </c>
      <c r="P430" s="96">
        <f>VLOOKUP($K430,dcsad1!$A$2:$AE$677,13,FALSE)</f>
        <v>1273</v>
      </c>
      <c r="Q430" s="97">
        <f t="shared" si="81"/>
        <v>1</v>
      </c>
      <c r="R430" s="98" t="str">
        <f t="shared" si="82"/>
        <v>SEL. TAFPU INCREASE</v>
      </c>
      <c r="S430" s="88"/>
      <c r="T430" s="93" t="s">
        <v>853</v>
      </c>
      <c r="U430" s="94" t="s">
        <v>854</v>
      </c>
      <c r="V430" s="94">
        <v>1</v>
      </c>
      <c r="W430" s="95">
        <v>0</v>
      </c>
      <c r="X430" s="99">
        <f>VLOOKUP($T430,dbsad1!$A$2:$AE$677,22,FALSE)</f>
        <v>11359.53</v>
      </c>
      <c r="Y430" s="99">
        <f>VLOOKUP($T430,dcsad1!$A$2:$AE$677,22,FALSE)</f>
        <v>11352.94</v>
      </c>
      <c r="Z430" s="100">
        <f t="shared" si="83"/>
        <v>-6.5900000000001455</v>
      </c>
      <c r="AA430" s="98" t="str">
        <f t="shared" si="84"/>
        <v>SEL. FA/PUPIL DECREASE</v>
      </c>
      <c r="AB430" s="88"/>
      <c r="AC430" s="93" t="s">
        <v>853</v>
      </c>
      <c r="AD430" s="94" t="s">
        <v>854</v>
      </c>
      <c r="AE430" s="94">
        <v>1</v>
      </c>
      <c r="AF430" s="95">
        <v>0</v>
      </c>
      <c r="AG430" s="165">
        <f>VLOOKUP($AC430,dbsad1!$A$2:$AE$677,24,FALSE)</f>
        <v>13001070</v>
      </c>
      <c r="AH430" s="165">
        <f>VLOOKUP($AC430,dcsad1!$A$2:$AE$677,24,FALSE)</f>
        <v>13001070</v>
      </c>
      <c r="AI430" s="166">
        <f t="shared" si="85"/>
        <v>0</v>
      </c>
      <c r="AJ430" s="98" t="str">
        <f t="shared" si="79"/>
        <v>NO CHANGE IN FAB</v>
      </c>
      <c r="AK430" s="88"/>
      <c r="AL430" s="93" t="s">
        <v>853</v>
      </c>
      <c r="AM430" s="94" t="s">
        <v>854</v>
      </c>
      <c r="AN430" s="94">
        <v>1</v>
      </c>
      <c r="AO430" s="95">
        <v>0</v>
      </c>
      <c r="AP430" s="175">
        <f>VLOOKUP($AL430,dbsaa1!$A$2:$AE$677,5,FALSE)</f>
        <v>14449323</v>
      </c>
      <c r="AQ430" s="176">
        <f>VLOOKUP($AL430,dbsad1!$A$2:$AE$677,23,FALSE)</f>
        <v>14449323</v>
      </c>
      <c r="AR430" s="101" t="str">
        <f t="shared" si="86"/>
        <v>ON FORMULA</v>
      </c>
      <c r="AS430" s="175">
        <f>VLOOKUP($AL430,dcsaa1!$A$2:$AE$677,5,FALSE)</f>
        <v>14452293</v>
      </c>
      <c r="AT430" s="176">
        <f>VLOOKUP($AL430,dcsad1!$A$2:$AE$677,23,FALSE)</f>
        <v>14452293</v>
      </c>
      <c r="AU430" s="101" t="str">
        <f t="shared" si="87"/>
        <v>ON FORMULA</v>
      </c>
      <c r="AV430" s="102" t="b">
        <f t="shared" si="88"/>
        <v>1</v>
      </c>
      <c r="AW430" s="176">
        <f t="shared" si="89"/>
        <v>2970</v>
      </c>
      <c r="AX430" s="184">
        <f t="shared" si="90"/>
        <v>0</v>
      </c>
      <c r="AY430" s="29"/>
    </row>
    <row r="431" spans="1:51" x14ac:dyDescent="0.25">
      <c r="A431" s="29"/>
      <c r="B431" s="93" t="s">
        <v>855</v>
      </c>
      <c r="C431" s="94" t="s">
        <v>856</v>
      </c>
      <c r="D431" s="94">
        <v>1</v>
      </c>
      <c r="E431" s="95">
        <v>0</v>
      </c>
      <c r="F431" s="165">
        <f>VLOOKUP($B431,dbsaa1!$A$2:$AA$675,5,FALSE)</f>
        <v>35947685</v>
      </c>
      <c r="G431" s="165">
        <f>VLOOKUP($B431,dcsaa1!$A$2:$AA$675,5,FALSE)</f>
        <v>36103471</v>
      </c>
      <c r="H431" s="166">
        <f t="shared" si="80"/>
        <v>155786</v>
      </c>
      <c r="I431" s="98" t="str">
        <f t="shared" si="78"/>
        <v>FA INCREASE</v>
      </c>
      <c r="J431" s="88"/>
      <c r="K431" s="93" t="s">
        <v>855</v>
      </c>
      <c r="L431" s="94" t="s">
        <v>856</v>
      </c>
      <c r="M431" s="94">
        <v>1</v>
      </c>
      <c r="N431" s="95">
        <v>0</v>
      </c>
      <c r="O431" s="96">
        <f>VLOOKUP($K431,dbsad1!$A$2:$AE$677,13,FALSE)</f>
        <v>2769</v>
      </c>
      <c r="P431" s="96">
        <f>VLOOKUP($K431,dcsad1!$A$2:$AE$677,13,FALSE)</f>
        <v>2781</v>
      </c>
      <c r="Q431" s="97">
        <f t="shared" si="81"/>
        <v>12</v>
      </c>
      <c r="R431" s="98" t="str">
        <f t="shared" si="82"/>
        <v>SEL. TAFPU INCREASE</v>
      </c>
      <c r="S431" s="88"/>
      <c r="T431" s="93" t="s">
        <v>855</v>
      </c>
      <c r="U431" s="94" t="s">
        <v>856</v>
      </c>
      <c r="V431" s="94">
        <v>1</v>
      </c>
      <c r="W431" s="95">
        <v>0</v>
      </c>
      <c r="X431" s="99">
        <f>VLOOKUP($T431,dbsad1!$A$2:$AE$677,22,FALSE)</f>
        <v>12982.19</v>
      </c>
      <c r="Y431" s="99">
        <f>VLOOKUP($T431,dcsad1!$A$2:$AE$677,22,FALSE)</f>
        <v>12982.19</v>
      </c>
      <c r="Z431" s="100">
        <f t="shared" si="83"/>
        <v>0</v>
      </c>
      <c r="AA431" s="98" t="str">
        <f t="shared" si="84"/>
        <v>NO CHANGE IN SEL. FA/PUPIL</v>
      </c>
      <c r="AB431" s="88"/>
      <c r="AC431" s="93" t="s">
        <v>855</v>
      </c>
      <c r="AD431" s="94" t="s">
        <v>856</v>
      </c>
      <c r="AE431" s="94">
        <v>1</v>
      </c>
      <c r="AF431" s="95">
        <v>0</v>
      </c>
      <c r="AG431" s="165">
        <f>VLOOKUP($AC431,dbsad1!$A$2:$AE$677,24,FALSE)</f>
        <v>34075462</v>
      </c>
      <c r="AH431" s="165">
        <f>VLOOKUP($AC431,dcsad1!$A$2:$AE$677,24,FALSE)</f>
        <v>34075462</v>
      </c>
      <c r="AI431" s="166">
        <f t="shared" si="85"/>
        <v>0</v>
      </c>
      <c r="AJ431" s="98" t="str">
        <f t="shared" si="79"/>
        <v>NO CHANGE IN FAB</v>
      </c>
      <c r="AK431" s="88"/>
      <c r="AL431" s="93" t="s">
        <v>855</v>
      </c>
      <c r="AM431" s="94" t="s">
        <v>856</v>
      </c>
      <c r="AN431" s="94">
        <v>1</v>
      </c>
      <c r="AO431" s="95">
        <v>0</v>
      </c>
      <c r="AP431" s="175">
        <f>VLOOKUP($AL431,dbsaa1!$A$2:$AE$677,5,FALSE)</f>
        <v>35947685</v>
      </c>
      <c r="AQ431" s="176">
        <f>VLOOKUP($AL431,dbsad1!$A$2:$AE$677,23,FALSE)</f>
        <v>35947685</v>
      </c>
      <c r="AR431" s="101" t="str">
        <f t="shared" si="86"/>
        <v>ON FORMULA</v>
      </c>
      <c r="AS431" s="175">
        <f>VLOOKUP($AL431,dcsaa1!$A$2:$AE$677,5,FALSE)</f>
        <v>36103471</v>
      </c>
      <c r="AT431" s="176">
        <f>VLOOKUP($AL431,dcsad1!$A$2:$AE$677,23,FALSE)</f>
        <v>36103471</v>
      </c>
      <c r="AU431" s="101" t="str">
        <f t="shared" si="87"/>
        <v>ON FORMULA</v>
      </c>
      <c r="AV431" s="102" t="b">
        <f t="shared" si="88"/>
        <v>1</v>
      </c>
      <c r="AW431" s="176">
        <f t="shared" si="89"/>
        <v>155786</v>
      </c>
      <c r="AX431" s="184">
        <f t="shared" si="90"/>
        <v>0</v>
      </c>
      <c r="AY431" s="29"/>
    </row>
    <row r="432" spans="1:51" ht="25" x14ac:dyDescent="0.25">
      <c r="A432" s="29"/>
      <c r="B432" s="93" t="s">
        <v>857</v>
      </c>
      <c r="C432" s="94" t="s">
        <v>858</v>
      </c>
      <c r="D432" s="94">
        <v>1</v>
      </c>
      <c r="E432" s="95">
        <v>0</v>
      </c>
      <c r="F432" s="165">
        <f>VLOOKUP($B432,dbsaa1!$A$2:$AA$675,5,FALSE)</f>
        <v>1968415</v>
      </c>
      <c r="G432" s="165">
        <f>VLOOKUP($B432,dcsaa1!$A$2:$AA$675,5,FALSE)</f>
        <v>1968415</v>
      </c>
      <c r="H432" s="166">
        <f t="shared" si="80"/>
        <v>0</v>
      </c>
      <c r="I432" s="98" t="str">
        <f t="shared" si="78"/>
        <v>NO CHANGE IN FA</v>
      </c>
      <c r="J432" s="88"/>
      <c r="K432" s="93" t="s">
        <v>857</v>
      </c>
      <c r="L432" s="94" t="s">
        <v>858</v>
      </c>
      <c r="M432" s="94">
        <v>1</v>
      </c>
      <c r="N432" s="95">
        <v>0</v>
      </c>
      <c r="O432" s="96">
        <f>VLOOKUP($K432,dbsad1!$A$2:$AE$677,13,FALSE)</f>
        <v>335</v>
      </c>
      <c r="P432" s="96">
        <f>VLOOKUP($K432,dcsad1!$A$2:$AE$677,13,FALSE)</f>
        <v>335</v>
      </c>
      <c r="Q432" s="97">
        <f t="shared" si="81"/>
        <v>0</v>
      </c>
      <c r="R432" s="98" t="str">
        <f t="shared" si="82"/>
        <v>NO CHANGE IN SEL. TAFPU</v>
      </c>
      <c r="S432" s="88"/>
      <c r="T432" s="93" t="s">
        <v>857</v>
      </c>
      <c r="U432" s="94" t="s">
        <v>858</v>
      </c>
      <c r="V432" s="94">
        <v>1</v>
      </c>
      <c r="W432" s="95">
        <v>0</v>
      </c>
      <c r="X432" s="99">
        <f>VLOOKUP($T432,dbsad1!$A$2:$AE$677,22,FALSE)</f>
        <v>5132.87</v>
      </c>
      <c r="Y432" s="99">
        <f>VLOOKUP($T432,dcsad1!$A$2:$AE$677,22,FALSE)</f>
        <v>5132.87</v>
      </c>
      <c r="Z432" s="100">
        <f t="shared" si="83"/>
        <v>0</v>
      </c>
      <c r="AA432" s="98" t="str">
        <f t="shared" si="84"/>
        <v>NO CHANGE IN SEL. FA/PUPIL</v>
      </c>
      <c r="AB432" s="88"/>
      <c r="AC432" s="93" t="s">
        <v>857</v>
      </c>
      <c r="AD432" s="94" t="s">
        <v>858</v>
      </c>
      <c r="AE432" s="94">
        <v>1</v>
      </c>
      <c r="AF432" s="95">
        <v>0</v>
      </c>
      <c r="AG432" s="165">
        <f>VLOOKUP($AC432,dbsad1!$A$2:$AE$677,24,FALSE)</f>
        <v>1929819</v>
      </c>
      <c r="AH432" s="165">
        <f>VLOOKUP($AC432,dcsad1!$A$2:$AE$677,24,FALSE)</f>
        <v>1929819</v>
      </c>
      <c r="AI432" s="166">
        <f t="shared" si="85"/>
        <v>0</v>
      </c>
      <c r="AJ432" s="98" t="str">
        <f t="shared" si="79"/>
        <v>NO CHANGE IN FAB</v>
      </c>
      <c r="AK432" s="88"/>
      <c r="AL432" s="93" t="s">
        <v>857</v>
      </c>
      <c r="AM432" s="94" t="s">
        <v>858</v>
      </c>
      <c r="AN432" s="94">
        <v>1</v>
      </c>
      <c r="AO432" s="95">
        <v>0</v>
      </c>
      <c r="AP432" s="175">
        <f>VLOOKUP($AL432,dbsaa1!$A$2:$AE$677,5,FALSE)</f>
        <v>1968415</v>
      </c>
      <c r="AQ432" s="176">
        <f>VLOOKUP($AL432,dbsad1!$A$2:$AE$677,23,FALSE)</f>
        <v>1719512</v>
      </c>
      <c r="AR432" s="101" t="str">
        <f t="shared" si="86"/>
        <v>HOLD HARMLESS</v>
      </c>
      <c r="AS432" s="175">
        <f>VLOOKUP($AL432,dcsaa1!$A$2:$AE$677,5,FALSE)</f>
        <v>1968415</v>
      </c>
      <c r="AT432" s="176">
        <f>VLOOKUP($AL432,dcsad1!$A$2:$AE$677,23,FALSE)</f>
        <v>1719512</v>
      </c>
      <c r="AU432" s="101" t="str">
        <f t="shared" si="87"/>
        <v>HOLD HARMLESS</v>
      </c>
      <c r="AV432" s="102" t="b">
        <f t="shared" si="88"/>
        <v>1</v>
      </c>
      <c r="AW432" s="176">
        <f t="shared" si="89"/>
        <v>0</v>
      </c>
      <c r="AX432" s="184">
        <f t="shared" si="90"/>
        <v>0</v>
      </c>
      <c r="AY432" s="29"/>
    </row>
    <row r="433" spans="1:51" x14ac:dyDescent="0.25">
      <c r="A433" s="29"/>
      <c r="B433" s="93" t="s">
        <v>859</v>
      </c>
      <c r="C433" s="94" t="s">
        <v>860</v>
      </c>
      <c r="D433" s="94">
        <v>1</v>
      </c>
      <c r="E433" s="95">
        <v>0</v>
      </c>
      <c r="F433" s="165">
        <f>VLOOKUP($B433,dbsaa1!$A$2:$AA$675,5,FALSE)</f>
        <v>13749696</v>
      </c>
      <c r="G433" s="165">
        <f>VLOOKUP($B433,dcsaa1!$A$2:$AA$675,5,FALSE)</f>
        <v>13618219</v>
      </c>
      <c r="H433" s="166">
        <f t="shared" si="80"/>
        <v>-131477</v>
      </c>
      <c r="I433" s="98" t="str">
        <f t="shared" si="78"/>
        <v>FA DECREASE</v>
      </c>
      <c r="J433" s="88"/>
      <c r="K433" s="93" t="s">
        <v>859</v>
      </c>
      <c r="L433" s="94" t="s">
        <v>860</v>
      </c>
      <c r="M433" s="94">
        <v>1</v>
      </c>
      <c r="N433" s="95">
        <v>0</v>
      </c>
      <c r="O433" s="96">
        <f>VLOOKUP($K433,dbsad1!$A$2:$AE$677,13,FALSE)</f>
        <v>1278</v>
      </c>
      <c r="P433" s="96">
        <f>VLOOKUP($K433,dcsad1!$A$2:$AE$677,13,FALSE)</f>
        <v>1265</v>
      </c>
      <c r="Q433" s="97">
        <f t="shared" si="81"/>
        <v>-13</v>
      </c>
      <c r="R433" s="98" t="str">
        <f t="shared" si="82"/>
        <v>SEL. TAFPU DECREASE</v>
      </c>
      <c r="S433" s="88"/>
      <c r="T433" s="93" t="s">
        <v>859</v>
      </c>
      <c r="U433" s="94" t="s">
        <v>860</v>
      </c>
      <c r="V433" s="94">
        <v>1</v>
      </c>
      <c r="W433" s="95">
        <v>0</v>
      </c>
      <c r="X433" s="99">
        <f>VLOOKUP($T433,dbsad1!$A$2:$AE$677,22,FALSE)</f>
        <v>10758.76</v>
      </c>
      <c r="Y433" s="99">
        <f>VLOOKUP($T433,dcsad1!$A$2:$AE$677,22,FALSE)</f>
        <v>10765.39</v>
      </c>
      <c r="Z433" s="100">
        <f t="shared" si="83"/>
        <v>6.6299999999991996</v>
      </c>
      <c r="AA433" s="98" t="str">
        <f t="shared" si="84"/>
        <v>SEL. FA/PUPIL INCREASE</v>
      </c>
      <c r="AB433" s="88"/>
      <c r="AC433" s="93" t="s">
        <v>859</v>
      </c>
      <c r="AD433" s="94" t="s">
        <v>860</v>
      </c>
      <c r="AE433" s="94">
        <v>1</v>
      </c>
      <c r="AF433" s="95">
        <v>0</v>
      </c>
      <c r="AG433" s="165">
        <f>VLOOKUP($AC433,dbsad1!$A$2:$AE$677,24,FALSE)</f>
        <v>12307883</v>
      </c>
      <c r="AH433" s="165">
        <f>VLOOKUP($AC433,dcsad1!$A$2:$AE$677,24,FALSE)</f>
        <v>12307883</v>
      </c>
      <c r="AI433" s="166">
        <f t="shared" si="85"/>
        <v>0</v>
      </c>
      <c r="AJ433" s="98" t="str">
        <f t="shared" si="79"/>
        <v>NO CHANGE IN FAB</v>
      </c>
      <c r="AK433" s="88"/>
      <c r="AL433" s="93" t="s">
        <v>859</v>
      </c>
      <c r="AM433" s="94" t="s">
        <v>860</v>
      </c>
      <c r="AN433" s="94">
        <v>1</v>
      </c>
      <c r="AO433" s="95">
        <v>0</v>
      </c>
      <c r="AP433" s="175">
        <f>VLOOKUP($AL433,dbsaa1!$A$2:$AE$677,5,FALSE)</f>
        <v>13749696</v>
      </c>
      <c r="AQ433" s="176">
        <f>VLOOKUP($AL433,dbsad1!$A$2:$AE$677,23,FALSE)</f>
        <v>13749696</v>
      </c>
      <c r="AR433" s="101" t="str">
        <f t="shared" si="86"/>
        <v>ON FORMULA</v>
      </c>
      <c r="AS433" s="175">
        <f>VLOOKUP($AL433,dcsaa1!$A$2:$AE$677,5,FALSE)</f>
        <v>13618219</v>
      </c>
      <c r="AT433" s="176">
        <f>VLOOKUP($AL433,dcsad1!$A$2:$AE$677,23,FALSE)</f>
        <v>13618219</v>
      </c>
      <c r="AU433" s="101" t="str">
        <f t="shared" si="87"/>
        <v>ON FORMULA</v>
      </c>
      <c r="AV433" s="102" t="b">
        <f t="shared" si="88"/>
        <v>1</v>
      </c>
      <c r="AW433" s="176">
        <f t="shared" si="89"/>
        <v>-131477</v>
      </c>
      <c r="AX433" s="184">
        <f t="shared" si="90"/>
        <v>0</v>
      </c>
      <c r="AY433" s="29"/>
    </row>
    <row r="434" spans="1:51" x14ac:dyDescent="0.25">
      <c r="A434" s="29"/>
      <c r="B434" s="93" t="s">
        <v>861</v>
      </c>
      <c r="C434" s="94" t="s">
        <v>862</v>
      </c>
      <c r="D434" s="94">
        <v>1</v>
      </c>
      <c r="E434" s="95">
        <v>0</v>
      </c>
      <c r="F434" s="165">
        <f>VLOOKUP($B434,dbsaa1!$A$2:$AA$675,5,FALSE)</f>
        <v>19291890</v>
      </c>
      <c r="G434" s="165">
        <f>VLOOKUP($B434,dcsaa1!$A$2:$AA$675,5,FALSE)</f>
        <v>19275978</v>
      </c>
      <c r="H434" s="166">
        <f t="shared" si="80"/>
        <v>-15912</v>
      </c>
      <c r="I434" s="98" t="str">
        <f t="shared" si="78"/>
        <v>FA DECREASE</v>
      </c>
      <c r="J434" s="88"/>
      <c r="K434" s="93" t="s">
        <v>861</v>
      </c>
      <c r="L434" s="94" t="s">
        <v>862</v>
      </c>
      <c r="M434" s="94">
        <v>1</v>
      </c>
      <c r="N434" s="95">
        <v>0</v>
      </c>
      <c r="O434" s="96">
        <f>VLOOKUP($K434,dbsad1!$A$2:$AE$677,13,FALSE)</f>
        <v>3221</v>
      </c>
      <c r="P434" s="96">
        <f>VLOOKUP($K434,dcsad1!$A$2:$AE$677,13,FALSE)</f>
        <v>3221</v>
      </c>
      <c r="Q434" s="97">
        <f t="shared" si="81"/>
        <v>0</v>
      </c>
      <c r="R434" s="98" t="str">
        <f t="shared" si="82"/>
        <v>NO CHANGE IN SEL. TAFPU</v>
      </c>
      <c r="S434" s="88"/>
      <c r="T434" s="93" t="s">
        <v>861</v>
      </c>
      <c r="U434" s="94" t="s">
        <v>862</v>
      </c>
      <c r="V434" s="94">
        <v>1</v>
      </c>
      <c r="W434" s="95">
        <v>0</v>
      </c>
      <c r="X434" s="99">
        <f>VLOOKUP($T434,dbsad1!$A$2:$AE$677,22,FALSE)</f>
        <v>5989.41</v>
      </c>
      <c r="Y434" s="99">
        <f>VLOOKUP($T434,dcsad1!$A$2:$AE$677,22,FALSE)</f>
        <v>5984.47</v>
      </c>
      <c r="Z434" s="100">
        <f t="shared" si="83"/>
        <v>-4.9399999999995998</v>
      </c>
      <c r="AA434" s="98" t="str">
        <f t="shared" si="84"/>
        <v>SEL. FA/PUPIL DECREASE</v>
      </c>
      <c r="AB434" s="88"/>
      <c r="AC434" s="93" t="s">
        <v>861</v>
      </c>
      <c r="AD434" s="94" t="s">
        <v>862</v>
      </c>
      <c r="AE434" s="94">
        <v>1</v>
      </c>
      <c r="AF434" s="95">
        <v>0</v>
      </c>
      <c r="AG434" s="165">
        <f>VLOOKUP($AC434,dbsad1!$A$2:$AE$677,24,FALSE)</f>
        <v>17897921</v>
      </c>
      <c r="AH434" s="165">
        <f>VLOOKUP($AC434,dcsad1!$A$2:$AE$677,24,FALSE)</f>
        <v>17897921</v>
      </c>
      <c r="AI434" s="166">
        <f t="shared" si="85"/>
        <v>0</v>
      </c>
      <c r="AJ434" s="98" t="str">
        <f t="shared" si="79"/>
        <v>NO CHANGE IN FAB</v>
      </c>
      <c r="AK434" s="88"/>
      <c r="AL434" s="93" t="s">
        <v>861</v>
      </c>
      <c r="AM434" s="94" t="s">
        <v>862</v>
      </c>
      <c r="AN434" s="94">
        <v>1</v>
      </c>
      <c r="AO434" s="95">
        <v>0</v>
      </c>
      <c r="AP434" s="175">
        <f>VLOOKUP($AL434,dbsaa1!$A$2:$AE$677,5,FALSE)</f>
        <v>19291890</v>
      </c>
      <c r="AQ434" s="176">
        <f>VLOOKUP($AL434,dbsad1!$A$2:$AE$677,23,FALSE)</f>
        <v>19291890</v>
      </c>
      <c r="AR434" s="101" t="str">
        <f t="shared" si="86"/>
        <v>ON FORMULA</v>
      </c>
      <c r="AS434" s="175">
        <f>VLOOKUP($AL434,dcsaa1!$A$2:$AE$677,5,FALSE)</f>
        <v>19275978</v>
      </c>
      <c r="AT434" s="176">
        <f>VLOOKUP($AL434,dcsad1!$A$2:$AE$677,23,FALSE)</f>
        <v>19275978</v>
      </c>
      <c r="AU434" s="101" t="str">
        <f t="shared" si="87"/>
        <v>ON FORMULA</v>
      </c>
      <c r="AV434" s="102" t="b">
        <f t="shared" si="88"/>
        <v>1</v>
      </c>
      <c r="AW434" s="176">
        <f t="shared" si="89"/>
        <v>-15912</v>
      </c>
      <c r="AX434" s="184">
        <f t="shared" si="90"/>
        <v>0</v>
      </c>
      <c r="AY434" s="29"/>
    </row>
    <row r="435" spans="1:51" ht="25" x14ac:dyDescent="0.25">
      <c r="A435" s="29"/>
      <c r="B435" s="93" t="s">
        <v>863</v>
      </c>
      <c r="C435" s="94" t="s">
        <v>864</v>
      </c>
      <c r="D435" s="94">
        <v>1</v>
      </c>
      <c r="E435" s="95">
        <v>0</v>
      </c>
      <c r="F435" s="165">
        <f>VLOOKUP($B435,dbsaa1!$A$2:$AA$675,5,FALSE)</f>
        <v>9010513</v>
      </c>
      <c r="G435" s="165">
        <f>VLOOKUP($B435,dcsaa1!$A$2:$AA$675,5,FALSE)</f>
        <v>9010513</v>
      </c>
      <c r="H435" s="166">
        <f t="shared" si="80"/>
        <v>0</v>
      </c>
      <c r="I435" s="98" t="str">
        <f t="shared" si="78"/>
        <v>NO CHANGE IN FA</v>
      </c>
      <c r="J435" s="88"/>
      <c r="K435" s="93" t="s">
        <v>863</v>
      </c>
      <c r="L435" s="94" t="s">
        <v>864</v>
      </c>
      <c r="M435" s="94">
        <v>1</v>
      </c>
      <c r="N435" s="95">
        <v>0</v>
      </c>
      <c r="O435" s="96">
        <f>VLOOKUP($K435,dbsad1!$A$2:$AE$677,13,FALSE)</f>
        <v>1055</v>
      </c>
      <c r="P435" s="96">
        <f>VLOOKUP($K435,dcsad1!$A$2:$AE$677,13,FALSE)</f>
        <v>1055</v>
      </c>
      <c r="Q435" s="97">
        <f t="shared" si="81"/>
        <v>0</v>
      </c>
      <c r="R435" s="98" t="str">
        <f t="shared" si="82"/>
        <v>NO CHANGE IN SEL. TAFPU</v>
      </c>
      <c r="S435" s="88"/>
      <c r="T435" s="93" t="s">
        <v>863</v>
      </c>
      <c r="U435" s="94" t="s">
        <v>864</v>
      </c>
      <c r="V435" s="94">
        <v>1</v>
      </c>
      <c r="W435" s="95">
        <v>0</v>
      </c>
      <c r="X435" s="99">
        <f>VLOOKUP($T435,dbsad1!$A$2:$AE$677,22,FALSE)</f>
        <v>8386.17</v>
      </c>
      <c r="Y435" s="99">
        <f>VLOOKUP($T435,dcsad1!$A$2:$AE$677,22,FALSE)</f>
        <v>8386.17</v>
      </c>
      <c r="Z435" s="100">
        <f t="shared" si="83"/>
        <v>0</v>
      </c>
      <c r="AA435" s="98" t="str">
        <f t="shared" si="84"/>
        <v>NO CHANGE IN SEL. FA/PUPIL</v>
      </c>
      <c r="AB435" s="88"/>
      <c r="AC435" s="93" t="s">
        <v>863</v>
      </c>
      <c r="AD435" s="94" t="s">
        <v>864</v>
      </c>
      <c r="AE435" s="94">
        <v>1</v>
      </c>
      <c r="AF435" s="95">
        <v>0</v>
      </c>
      <c r="AG435" s="165">
        <f>VLOOKUP($AC435,dbsad1!$A$2:$AE$677,24,FALSE)</f>
        <v>8833837</v>
      </c>
      <c r="AH435" s="165">
        <f>VLOOKUP($AC435,dcsad1!$A$2:$AE$677,24,FALSE)</f>
        <v>8833837</v>
      </c>
      <c r="AI435" s="166">
        <f t="shared" si="85"/>
        <v>0</v>
      </c>
      <c r="AJ435" s="98" t="str">
        <f t="shared" si="79"/>
        <v>NO CHANGE IN FAB</v>
      </c>
      <c r="AK435" s="88"/>
      <c r="AL435" s="93" t="s">
        <v>863</v>
      </c>
      <c r="AM435" s="94" t="s">
        <v>864</v>
      </c>
      <c r="AN435" s="94">
        <v>1</v>
      </c>
      <c r="AO435" s="95">
        <v>0</v>
      </c>
      <c r="AP435" s="175">
        <f>VLOOKUP($AL435,dbsaa1!$A$2:$AE$677,5,FALSE)</f>
        <v>9010513</v>
      </c>
      <c r="AQ435" s="176">
        <f>VLOOKUP($AL435,dbsad1!$A$2:$AE$677,23,FALSE)</f>
        <v>8847410</v>
      </c>
      <c r="AR435" s="101" t="str">
        <f t="shared" si="86"/>
        <v>HOLD HARMLESS</v>
      </c>
      <c r="AS435" s="175">
        <f>VLOOKUP($AL435,dcsaa1!$A$2:$AE$677,5,FALSE)</f>
        <v>9010513</v>
      </c>
      <c r="AT435" s="176">
        <f>VLOOKUP($AL435,dcsad1!$A$2:$AE$677,23,FALSE)</f>
        <v>8847410</v>
      </c>
      <c r="AU435" s="101" t="str">
        <f t="shared" si="87"/>
        <v>HOLD HARMLESS</v>
      </c>
      <c r="AV435" s="102" t="b">
        <f t="shared" si="88"/>
        <v>1</v>
      </c>
      <c r="AW435" s="176">
        <f t="shared" si="89"/>
        <v>0</v>
      </c>
      <c r="AX435" s="184">
        <f t="shared" si="90"/>
        <v>0</v>
      </c>
      <c r="AY435" s="29"/>
    </row>
    <row r="436" spans="1:51" ht="25" x14ac:dyDescent="0.25">
      <c r="A436" s="29"/>
      <c r="B436" s="93" t="s">
        <v>865</v>
      </c>
      <c r="C436" s="94" t="s">
        <v>866</v>
      </c>
      <c r="D436" s="94">
        <v>1</v>
      </c>
      <c r="E436" s="95">
        <v>0</v>
      </c>
      <c r="F436" s="165">
        <f>VLOOKUP($B436,dbsaa1!$A$2:$AA$675,5,FALSE)</f>
        <v>6607229</v>
      </c>
      <c r="G436" s="165">
        <f>VLOOKUP($B436,dcsaa1!$A$2:$AA$675,5,FALSE)</f>
        <v>6607229</v>
      </c>
      <c r="H436" s="166">
        <f t="shared" si="80"/>
        <v>0</v>
      </c>
      <c r="I436" s="98" t="str">
        <f t="shared" si="78"/>
        <v>NO CHANGE IN FA</v>
      </c>
      <c r="J436" s="88"/>
      <c r="K436" s="93" t="s">
        <v>865</v>
      </c>
      <c r="L436" s="94" t="s">
        <v>866</v>
      </c>
      <c r="M436" s="94">
        <v>1</v>
      </c>
      <c r="N436" s="95">
        <v>0</v>
      </c>
      <c r="O436" s="96">
        <f>VLOOKUP($K436,dbsad1!$A$2:$AE$677,13,FALSE)</f>
        <v>1026</v>
      </c>
      <c r="P436" s="96">
        <f>VLOOKUP($K436,dcsad1!$A$2:$AE$677,13,FALSE)</f>
        <v>1025</v>
      </c>
      <c r="Q436" s="97">
        <f t="shared" si="81"/>
        <v>-1</v>
      </c>
      <c r="R436" s="98" t="str">
        <f t="shared" si="82"/>
        <v>SEL. TAFPU DECREASE</v>
      </c>
      <c r="S436" s="88"/>
      <c r="T436" s="93" t="s">
        <v>865</v>
      </c>
      <c r="U436" s="94" t="s">
        <v>866</v>
      </c>
      <c r="V436" s="94">
        <v>1</v>
      </c>
      <c r="W436" s="95">
        <v>0</v>
      </c>
      <c r="X436" s="99">
        <f>VLOOKUP($T436,dbsad1!$A$2:$AE$677,22,FALSE)</f>
        <v>6142.25</v>
      </c>
      <c r="Y436" s="99">
        <f>VLOOKUP($T436,dcsad1!$A$2:$AE$677,22,FALSE)</f>
        <v>6147.32</v>
      </c>
      <c r="Z436" s="100">
        <f t="shared" si="83"/>
        <v>5.069999999999709</v>
      </c>
      <c r="AA436" s="98" t="str">
        <f t="shared" si="84"/>
        <v>SEL. FA/PUPIL INCREASE</v>
      </c>
      <c r="AB436" s="88"/>
      <c r="AC436" s="93" t="s">
        <v>865</v>
      </c>
      <c r="AD436" s="94" t="s">
        <v>866</v>
      </c>
      <c r="AE436" s="94">
        <v>1</v>
      </c>
      <c r="AF436" s="95">
        <v>0</v>
      </c>
      <c r="AG436" s="165">
        <f>VLOOKUP($AC436,dbsad1!$A$2:$AE$677,24,FALSE)</f>
        <v>6477676</v>
      </c>
      <c r="AH436" s="165">
        <f>VLOOKUP($AC436,dcsad1!$A$2:$AE$677,24,FALSE)</f>
        <v>6477676</v>
      </c>
      <c r="AI436" s="166">
        <f t="shared" si="85"/>
        <v>0</v>
      </c>
      <c r="AJ436" s="98" t="str">
        <f t="shared" si="79"/>
        <v>NO CHANGE IN FAB</v>
      </c>
      <c r="AK436" s="88"/>
      <c r="AL436" s="93" t="s">
        <v>865</v>
      </c>
      <c r="AM436" s="94" t="s">
        <v>866</v>
      </c>
      <c r="AN436" s="94">
        <v>1</v>
      </c>
      <c r="AO436" s="95">
        <v>0</v>
      </c>
      <c r="AP436" s="175">
        <f>VLOOKUP($AL436,dbsaa1!$A$2:$AE$677,5,FALSE)</f>
        <v>6607229</v>
      </c>
      <c r="AQ436" s="176">
        <f>VLOOKUP($AL436,dbsad1!$A$2:$AE$677,23,FALSE)</f>
        <v>6301949</v>
      </c>
      <c r="AR436" s="101" t="str">
        <f t="shared" si="86"/>
        <v>HOLD HARMLESS</v>
      </c>
      <c r="AS436" s="175">
        <f>VLOOKUP($AL436,dcsaa1!$A$2:$AE$677,5,FALSE)</f>
        <v>6607229</v>
      </c>
      <c r="AT436" s="176">
        <f>VLOOKUP($AL436,dcsad1!$A$2:$AE$677,23,FALSE)</f>
        <v>6301003</v>
      </c>
      <c r="AU436" s="101" t="str">
        <f t="shared" si="87"/>
        <v>HOLD HARMLESS</v>
      </c>
      <c r="AV436" s="102" t="b">
        <f t="shared" si="88"/>
        <v>1</v>
      </c>
      <c r="AW436" s="176">
        <f t="shared" si="89"/>
        <v>0</v>
      </c>
      <c r="AX436" s="184">
        <f t="shared" si="90"/>
        <v>0</v>
      </c>
      <c r="AY436" s="29"/>
    </row>
    <row r="437" spans="1:51" ht="25" x14ac:dyDescent="0.25">
      <c r="A437" s="29"/>
      <c r="B437" s="93" t="s">
        <v>867</v>
      </c>
      <c r="C437" s="94" t="s">
        <v>868</v>
      </c>
      <c r="D437" s="94">
        <v>1</v>
      </c>
      <c r="E437" s="95">
        <v>0</v>
      </c>
      <c r="F437" s="165">
        <f>VLOOKUP($B437,dbsaa1!$A$2:$AA$675,5,FALSE)</f>
        <v>62812156</v>
      </c>
      <c r="G437" s="165">
        <f>VLOOKUP($B437,dcsaa1!$A$2:$AA$675,5,FALSE)</f>
        <v>62812156</v>
      </c>
      <c r="H437" s="166">
        <f t="shared" si="80"/>
        <v>0</v>
      </c>
      <c r="I437" s="98" t="str">
        <f t="shared" si="78"/>
        <v>NO CHANGE IN FA</v>
      </c>
      <c r="J437" s="88"/>
      <c r="K437" s="93" t="s">
        <v>867</v>
      </c>
      <c r="L437" s="94" t="s">
        <v>868</v>
      </c>
      <c r="M437" s="94">
        <v>1</v>
      </c>
      <c r="N437" s="95">
        <v>0</v>
      </c>
      <c r="O437" s="96">
        <f>VLOOKUP($K437,dbsad1!$A$2:$AE$677,13,FALSE)</f>
        <v>5265</v>
      </c>
      <c r="P437" s="96">
        <f>VLOOKUP($K437,dcsad1!$A$2:$AE$677,13,FALSE)</f>
        <v>5261</v>
      </c>
      <c r="Q437" s="97">
        <f t="shared" si="81"/>
        <v>-4</v>
      </c>
      <c r="R437" s="98" t="str">
        <f t="shared" si="82"/>
        <v>SEL. TAFPU DECREASE</v>
      </c>
      <c r="S437" s="88"/>
      <c r="T437" s="93" t="s">
        <v>867</v>
      </c>
      <c r="U437" s="94" t="s">
        <v>868</v>
      </c>
      <c r="V437" s="94">
        <v>1</v>
      </c>
      <c r="W437" s="95">
        <v>0</v>
      </c>
      <c r="X437" s="99">
        <f>VLOOKUP($T437,dbsad1!$A$2:$AE$677,22,FALSE)</f>
        <v>11848.89</v>
      </c>
      <c r="Y437" s="99">
        <f>VLOOKUP($T437,dcsad1!$A$2:$AE$677,22,FALSE)</f>
        <v>11848.89</v>
      </c>
      <c r="Z437" s="100">
        <f t="shared" si="83"/>
        <v>0</v>
      </c>
      <c r="AA437" s="98" t="str">
        <f t="shared" si="84"/>
        <v>NO CHANGE IN SEL. FA/PUPIL</v>
      </c>
      <c r="AB437" s="88"/>
      <c r="AC437" s="93" t="s">
        <v>867</v>
      </c>
      <c r="AD437" s="94" t="s">
        <v>868</v>
      </c>
      <c r="AE437" s="94">
        <v>1</v>
      </c>
      <c r="AF437" s="95">
        <v>0</v>
      </c>
      <c r="AG437" s="165">
        <f>VLOOKUP($AC437,dbsad1!$A$2:$AE$677,24,FALSE)</f>
        <v>61580546</v>
      </c>
      <c r="AH437" s="165">
        <f>VLOOKUP($AC437,dcsad1!$A$2:$AE$677,24,FALSE)</f>
        <v>61580546</v>
      </c>
      <c r="AI437" s="166">
        <f t="shared" si="85"/>
        <v>0</v>
      </c>
      <c r="AJ437" s="98" t="str">
        <f t="shared" si="79"/>
        <v>NO CHANGE IN FAB</v>
      </c>
      <c r="AK437" s="88"/>
      <c r="AL437" s="93" t="s">
        <v>867</v>
      </c>
      <c r="AM437" s="94" t="s">
        <v>868</v>
      </c>
      <c r="AN437" s="94">
        <v>1</v>
      </c>
      <c r="AO437" s="95">
        <v>0</v>
      </c>
      <c r="AP437" s="175">
        <f>VLOOKUP($AL437,dbsaa1!$A$2:$AE$677,5,FALSE)</f>
        <v>62812156</v>
      </c>
      <c r="AQ437" s="176">
        <f>VLOOKUP($AL437,dbsad1!$A$2:$AE$677,23,FALSE)</f>
        <v>62384406</v>
      </c>
      <c r="AR437" s="101" t="str">
        <f t="shared" si="86"/>
        <v>HOLD HARMLESS</v>
      </c>
      <c r="AS437" s="175">
        <f>VLOOKUP($AL437,dcsaa1!$A$2:$AE$677,5,FALSE)</f>
        <v>62812156</v>
      </c>
      <c r="AT437" s="176">
        <f>VLOOKUP($AL437,dcsad1!$A$2:$AE$677,23,FALSE)</f>
        <v>62337011</v>
      </c>
      <c r="AU437" s="101" t="str">
        <f t="shared" si="87"/>
        <v>HOLD HARMLESS</v>
      </c>
      <c r="AV437" s="102" t="b">
        <f t="shared" si="88"/>
        <v>1</v>
      </c>
      <c r="AW437" s="176">
        <f t="shared" si="89"/>
        <v>0</v>
      </c>
      <c r="AX437" s="184">
        <f t="shared" si="90"/>
        <v>0</v>
      </c>
      <c r="AY437" s="29"/>
    </row>
    <row r="438" spans="1:51" x14ac:dyDescent="0.25">
      <c r="A438" s="29"/>
      <c r="B438" s="93" t="s">
        <v>869</v>
      </c>
      <c r="C438" s="94" t="s">
        <v>870</v>
      </c>
      <c r="D438" s="94">
        <v>1</v>
      </c>
      <c r="E438" s="95">
        <v>0</v>
      </c>
      <c r="F438" s="165">
        <f>VLOOKUP($B438,dbsaa1!$A$2:$AA$675,5,FALSE)</f>
        <v>51143155</v>
      </c>
      <c r="G438" s="165">
        <f>VLOOKUP($B438,dcsaa1!$A$2:$AA$675,5,FALSE)</f>
        <v>51143155</v>
      </c>
      <c r="H438" s="166">
        <f t="shared" si="80"/>
        <v>0</v>
      </c>
      <c r="I438" s="98" t="str">
        <f t="shared" si="78"/>
        <v>NO CHANGE IN FA</v>
      </c>
      <c r="J438" s="88"/>
      <c r="K438" s="93" t="s">
        <v>869</v>
      </c>
      <c r="L438" s="94" t="s">
        <v>870</v>
      </c>
      <c r="M438" s="94">
        <v>1</v>
      </c>
      <c r="N438" s="95">
        <v>0</v>
      </c>
      <c r="O438" s="96">
        <f>VLOOKUP($K438,dbsad1!$A$2:$AE$677,13,FALSE)</f>
        <v>10036</v>
      </c>
      <c r="P438" s="96">
        <f>VLOOKUP($K438,dcsad1!$A$2:$AE$677,13,FALSE)</f>
        <v>10036</v>
      </c>
      <c r="Q438" s="97">
        <f t="shared" si="81"/>
        <v>0</v>
      </c>
      <c r="R438" s="98" t="str">
        <f t="shared" si="82"/>
        <v>NO CHANGE IN SEL. TAFPU</v>
      </c>
      <c r="S438" s="88"/>
      <c r="T438" s="93" t="s">
        <v>869</v>
      </c>
      <c r="U438" s="94" t="s">
        <v>870</v>
      </c>
      <c r="V438" s="94">
        <v>1</v>
      </c>
      <c r="W438" s="95">
        <v>0</v>
      </c>
      <c r="X438" s="99">
        <f>VLOOKUP($T438,dbsad1!$A$2:$AE$677,22,FALSE)</f>
        <v>5095.97</v>
      </c>
      <c r="Y438" s="99">
        <f>VLOOKUP($T438,dcsad1!$A$2:$AE$677,22,FALSE)</f>
        <v>5095.97</v>
      </c>
      <c r="Z438" s="100">
        <f t="shared" si="83"/>
        <v>0</v>
      </c>
      <c r="AA438" s="98" t="str">
        <f t="shared" si="84"/>
        <v>NO CHANGE IN SEL. FA/PUPIL</v>
      </c>
      <c r="AB438" s="88"/>
      <c r="AC438" s="93" t="s">
        <v>869</v>
      </c>
      <c r="AD438" s="94" t="s">
        <v>870</v>
      </c>
      <c r="AE438" s="94">
        <v>1</v>
      </c>
      <c r="AF438" s="95">
        <v>0</v>
      </c>
      <c r="AG438" s="165">
        <f>VLOOKUP($AC438,dbsad1!$A$2:$AE$677,24,FALSE)</f>
        <v>46833453</v>
      </c>
      <c r="AH438" s="165">
        <f>VLOOKUP($AC438,dcsad1!$A$2:$AE$677,24,FALSE)</f>
        <v>46833453</v>
      </c>
      <c r="AI438" s="166">
        <f t="shared" si="85"/>
        <v>0</v>
      </c>
      <c r="AJ438" s="98" t="str">
        <f t="shared" si="79"/>
        <v>NO CHANGE IN FAB</v>
      </c>
      <c r="AK438" s="88"/>
      <c r="AL438" s="93" t="s">
        <v>869</v>
      </c>
      <c r="AM438" s="94" t="s">
        <v>870</v>
      </c>
      <c r="AN438" s="94">
        <v>1</v>
      </c>
      <c r="AO438" s="95">
        <v>0</v>
      </c>
      <c r="AP438" s="175">
        <f>VLOOKUP($AL438,dbsaa1!$A$2:$AE$677,5,FALSE)</f>
        <v>51143155</v>
      </c>
      <c r="AQ438" s="176">
        <f>VLOOKUP($AL438,dbsad1!$A$2:$AE$677,23,FALSE)</f>
        <v>51143155</v>
      </c>
      <c r="AR438" s="101" t="str">
        <f t="shared" si="86"/>
        <v>ON FORMULA</v>
      </c>
      <c r="AS438" s="175">
        <f>VLOOKUP($AL438,dcsaa1!$A$2:$AE$677,5,FALSE)</f>
        <v>51143155</v>
      </c>
      <c r="AT438" s="176">
        <f>VLOOKUP($AL438,dcsad1!$A$2:$AE$677,23,FALSE)</f>
        <v>51143155</v>
      </c>
      <c r="AU438" s="101" t="str">
        <f t="shared" si="87"/>
        <v>ON FORMULA</v>
      </c>
      <c r="AV438" s="102" t="b">
        <f t="shared" si="88"/>
        <v>1</v>
      </c>
      <c r="AW438" s="176">
        <f t="shared" si="89"/>
        <v>0</v>
      </c>
      <c r="AX438" s="184">
        <f t="shared" si="90"/>
        <v>0</v>
      </c>
      <c r="AY438" s="29"/>
    </row>
    <row r="439" spans="1:51" ht="25" x14ac:dyDescent="0.25">
      <c r="A439" s="29"/>
      <c r="B439" s="93" t="s">
        <v>871</v>
      </c>
      <c r="C439" s="94" t="s">
        <v>872</v>
      </c>
      <c r="D439" s="94">
        <v>1</v>
      </c>
      <c r="E439" s="95">
        <v>0</v>
      </c>
      <c r="F439" s="165">
        <f>VLOOKUP($B439,dbsaa1!$A$2:$AA$675,5,FALSE)</f>
        <v>15883225</v>
      </c>
      <c r="G439" s="165">
        <f>VLOOKUP($B439,dcsaa1!$A$2:$AA$675,5,FALSE)</f>
        <v>15883225</v>
      </c>
      <c r="H439" s="166">
        <f t="shared" si="80"/>
        <v>0</v>
      </c>
      <c r="I439" s="98" t="str">
        <f t="shared" si="78"/>
        <v>NO CHANGE IN FA</v>
      </c>
      <c r="J439" s="88"/>
      <c r="K439" s="93" t="s">
        <v>871</v>
      </c>
      <c r="L439" s="94" t="s">
        <v>872</v>
      </c>
      <c r="M439" s="94">
        <v>1</v>
      </c>
      <c r="N439" s="95">
        <v>0</v>
      </c>
      <c r="O439" s="96">
        <f>VLOOKUP($K439,dbsad1!$A$2:$AE$677,13,FALSE)</f>
        <v>2571</v>
      </c>
      <c r="P439" s="96">
        <f>VLOOKUP($K439,dcsad1!$A$2:$AE$677,13,FALSE)</f>
        <v>2570</v>
      </c>
      <c r="Q439" s="97">
        <f t="shared" si="81"/>
        <v>-1</v>
      </c>
      <c r="R439" s="98" t="str">
        <f t="shared" si="82"/>
        <v>SEL. TAFPU DECREASE</v>
      </c>
      <c r="S439" s="88"/>
      <c r="T439" s="93" t="s">
        <v>871</v>
      </c>
      <c r="U439" s="94" t="s">
        <v>872</v>
      </c>
      <c r="V439" s="94">
        <v>1</v>
      </c>
      <c r="W439" s="95">
        <v>0</v>
      </c>
      <c r="X439" s="99">
        <f>VLOOKUP($T439,dbsad1!$A$2:$AE$677,22,FALSE)</f>
        <v>6062.7</v>
      </c>
      <c r="Y439" s="99">
        <f>VLOOKUP($T439,dcsad1!$A$2:$AE$677,22,FALSE)</f>
        <v>6062.7</v>
      </c>
      <c r="Z439" s="100">
        <f t="shared" si="83"/>
        <v>0</v>
      </c>
      <c r="AA439" s="98" t="str">
        <f t="shared" si="84"/>
        <v>NO CHANGE IN SEL. FA/PUPIL</v>
      </c>
      <c r="AB439" s="88"/>
      <c r="AC439" s="93" t="s">
        <v>871</v>
      </c>
      <c r="AD439" s="94" t="s">
        <v>872</v>
      </c>
      <c r="AE439" s="94">
        <v>1</v>
      </c>
      <c r="AF439" s="95">
        <v>0</v>
      </c>
      <c r="AG439" s="165">
        <f>VLOOKUP($AC439,dbsad1!$A$2:$AE$677,24,FALSE)</f>
        <v>15571790</v>
      </c>
      <c r="AH439" s="165">
        <f>VLOOKUP($AC439,dcsad1!$A$2:$AE$677,24,FALSE)</f>
        <v>15571790</v>
      </c>
      <c r="AI439" s="166">
        <f t="shared" si="85"/>
        <v>0</v>
      </c>
      <c r="AJ439" s="98" t="str">
        <f t="shared" si="79"/>
        <v>NO CHANGE IN FAB</v>
      </c>
      <c r="AK439" s="88"/>
      <c r="AL439" s="93" t="s">
        <v>871</v>
      </c>
      <c r="AM439" s="94" t="s">
        <v>872</v>
      </c>
      <c r="AN439" s="94">
        <v>1</v>
      </c>
      <c r="AO439" s="95">
        <v>0</v>
      </c>
      <c r="AP439" s="175">
        <f>VLOOKUP($AL439,dbsaa1!$A$2:$AE$677,5,FALSE)</f>
        <v>15883225</v>
      </c>
      <c r="AQ439" s="176">
        <f>VLOOKUP($AL439,dbsad1!$A$2:$AE$677,23,FALSE)</f>
        <v>15587202</v>
      </c>
      <c r="AR439" s="101" t="str">
        <f t="shared" si="86"/>
        <v>HOLD HARMLESS</v>
      </c>
      <c r="AS439" s="175">
        <f>VLOOKUP($AL439,dcsaa1!$A$2:$AE$677,5,FALSE)</f>
        <v>15883225</v>
      </c>
      <c r="AT439" s="176">
        <f>VLOOKUP($AL439,dcsad1!$A$2:$AE$677,23,FALSE)</f>
        <v>15581139</v>
      </c>
      <c r="AU439" s="101" t="str">
        <f t="shared" si="87"/>
        <v>HOLD HARMLESS</v>
      </c>
      <c r="AV439" s="102" t="b">
        <f t="shared" si="88"/>
        <v>1</v>
      </c>
      <c r="AW439" s="176">
        <f t="shared" si="89"/>
        <v>0</v>
      </c>
      <c r="AX439" s="184">
        <f t="shared" si="90"/>
        <v>0</v>
      </c>
      <c r="AY439" s="29"/>
    </row>
    <row r="440" spans="1:51" x14ac:dyDescent="0.25">
      <c r="A440" s="29"/>
      <c r="B440" s="93" t="s">
        <v>873</v>
      </c>
      <c r="C440" s="94" t="s">
        <v>874</v>
      </c>
      <c r="D440" s="94">
        <v>1</v>
      </c>
      <c r="E440" s="95">
        <v>0</v>
      </c>
      <c r="F440" s="165">
        <f>VLOOKUP($B440,dbsaa1!$A$2:$AA$675,5,FALSE)</f>
        <v>101213708</v>
      </c>
      <c r="G440" s="165">
        <f>VLOOKUP($B440,dcsaa1!$A$2:$AA$675,5,FALSE)</f>
        <v>102362092</v>
      </c>
      <c r="H440" s="166">
        <f t="shared" si="80"/>
        <v>1148384</v>
      </c>
      <c r="I440" s="98" t="str">
        <f t="shared" si="78"/>
        <v>FA INCREASE</v>
      </c>
      <c r="J440" s="88"/>
      <c r="K440" s="93" t="s">
        <v>873</v>
      </c>
      <c r="L440" s="94" t="s">
        <v>874</v>
      </c>
      <c r="M440" s="94">
        <v>1</v>
      </c>
      <c r="N440" s="95">
        <v>0</v>
      </c>
      <c r="O440" s="96">
        <f>VLOOKUP($K440,dbsad1!$A$2:$AE$677,13,FALSE)</f>
        <v>9723</v>
      </c>
      <c r="P440" s="96">
        <f>VLOOKUP($K440,dcsad1!$A$2:$AE$677,13,FALSE)</f>
        <v>9723</v>
      </c>
      <c r="Q440" s="97">
        <f t="shared" si="81"/>
        <v>0</v>
      </c>
      <c r="R440" s="98" t="str">
        <f t="shared" si="82"/>
        <v>NO CHANGE IN SEL. TAFPU</v>
      </c>
      <c r="S440" s="88"/>
      <c r="T440" s="93" t="s">
        <v>873</v>
      </c>
      <c r="U440" s="94" t="s">
        <v>874</v>
      </c>
      <c r="V440" s="94">
        <v>1</v>
      </c>
      <c r="W440" s="95">
        <v>0</v>
      </c>
      <c r="X440" s="99">
        <f>VLOOKUP($T440,dbsad1!$A$2:$AE$677,22,FALSE)</f>
        <v>10409.719999999999</v>
      </c>
      <c r="Y440" s="99">
        <f>VLOOKUP($T440,dcsad1!$A$2:$AE$677,22,FALSE)</f>
        <v>10527.83</v>
      </c>
      <c r="Z440" s="100">
        <f t="shared" si="83"/>
        <v>118.11000000000058</v>
      </c>
      <c r="AA440" s="98" t="str">
        <f t="shared" si="84"/>
        <v>SEL. FA/PUPIL INCREASE</v>
      </c>
      <c r="AB440" s="88"/>
      <c r="AC440" s="93" t="s">
        <v>873</v>
      </c>
      <c r="AD440" s="94" t="s">
        <v>874</v>
      </c>
      <c r="AE440" s="94">
        <v>1</v>
      </c>
      <c r="AF440" s="95">
        <v>0</v>
      </c>
      <c r="AG440" s="165">
        <f>VLOOKUP($AC440,dbsad1!$A$2:$AE$677,24,FALSE)</f>
        <v>87471831</v>
      </c>
      <c r="AH440" s="165">
        <f>VLOOKUP($AC440,dcsad1!$A$2:$AE$677,24,FALSE)</f>
        <v>89075724</v>
      </c>
      <c r="AI440" s="166">
        <f t="shared" si="85"/>
        <v>1603893</v>
      </c>
      <c r="AJ440" s="98" t="str">
        <f t="shared" si="79"/>
        <v>FAB INCREASE</v>
      </c>
      <c r="AK440" s="88"/>
      <c r="AL440" s="93" t="s">
        <v>873</v>
      </c>
      <c r="AM440" s="94" t="s">
        <v>874</v>
      </c>
      <c r="AN440" s="94">
        <v>1</v>
      </c>
      <c r="AO440" s="95">
        <v>0</v>
      </c>
      <c r="AP440" s="175">
        <f>VLOOKUP($AL440,dbsaa1!$A$2:$AE$677,5,FALSE)</f>
        <v>101213708</v>
      </c>
      <c r="AQ440" s="176">
        <f>VLOOKUP($AL440,dbsad1!$A$2:$AE$677,23,FALSE)</f>
        <v>101213708</v>
      </c>
      <c r="AR440" s="101" t="str">
        <f t="shared" si="86"/>
        <v>ON FORMULA</v>
      </c>
      <c r="AS440" s="175">
        <f>VLOOKUP($AL440,dcsaa1!$A$2:$AE$677,5,FALSE)</f>
        <v>102362092</v>
      </c>
      <c r="AT440" s="176">
        <f>VLOOKUP($AL440,dcsad1!$A$2:$AE$677,23,FALSE)</f>
        <v>102362092</v>
      </c>
      <c r="AU440" s="101" t="str">
        <f t="shared" si="87"/>
        <v>ON FORMULA</v>
      </c>
      <c r="AV440" s="102" t="b">
        <f t="shared" si="88"/>
        <v>1</v>
      </c>
      <c r="AW440" s="176">
        <f t="shared" si="89"/>
        <v>1148384</v>
      </c>
      <c r="AX440" s="184">
        <f t="shared" si="90"/>
        <v>0</v>
      </c>
      <c r="AY440" s="29"/>
    </row>
    <row r="441" spans="1:51" x14ac:dyDescent="0.25">
      <c r="A441" s="29"/>
      <c r="B441" s="93" t="s">
        <v>875</v>
      </c>
      <c r="C441" s="94" t="s">
        <v>876</v>
      </c>
      <c r="D441" s="94">
        <v>1</v>
      </c>
      <c r="E441" s="95">
        <v>0</v>
      </c>
      <c r="F441" s="165">
        <f>VLOOKUP($B441,dbsaa1!$A$2:$AA$675,5,FALSE)</f>
        <v>11835593</v>
      </c>
      <c r="G441" s="165">
        <f>VLOOKUP($B441,dcsaa1!$A$2:$AA$675,5,FALSE)</f>
        <v>11825322</v>
      </c>
      <c r="H441" s="166">
        <f t="shared" si="80"/>
        <v>-10271</v>
      </c>
      <c r="I441" s="98" t="str">
        <f t="shared" si="78"/>
        <v>FA DECREASE</v>
      </c>
      <c r="J441" s="88"/>
      <c r="K441" s="93" t="s">
        <v>875</v>
      </c>
      <c r="L441" s="94" t="s">
        <v>876</v>
      </c>
      <c r="M441" s="94">
        <v>1</v>
      </c>
      <c r="N441" s="95">
        <v>0</v>
      </c>
      <c r="O441" s="96">
        <f>VLOOKUP($K441,dbsad1!$A$2:$AE$677,13,FALSE)</f>
        <v>3457</v>
      </c>
      <c r="P441" s="96">
        <f>VLOOKUP($K441,dcsad1!$A$2:$AE$677,13,FALSE)</f>
        <v>3454</v>
      </c>
      <c r="Q441" s="97">
        <f t="shared" si="81"/>
        <v>-3</v>
      </c>
      <c r="R441" s="98" t="str">
        <f t="shared" si="82"/>
        <v>SEL. TAFPU DECREASE</v>
      </c>
      <c r="S441" s="88"/>
      <c r="T441" s="93" t="s">
        <v>875</v>
      </c>
      <c r="U441" s="94" t="s">
        <v>876</v>
      </c>
      <c r="V441" s="94">
        <v>1</v>
      </c>
      <c r="W441" s="95">
        <v>0</v>
      </c>
      <c r="X441" s="99">
        <f>VLOOKUP($T441,dbsad1!$A$2:$AE$677,22,FALSE)</f>
        <v>3423.66</v>
      </c>
      <c r="Y441" s="99">
        <f>VLOOKUP($T441,dcsad1!$A$2:$AE$677,22,FALSE)</f>
        <v>3423.66</v>
      </c>
      <c r="Z441" s="100">
        <f t="shared" si="83"/>
        <v>0</v>
      </c>
      <c r="AA441" s="98" t="str">
        <f t="shared" si="84"/>
        <v>NO CHANGE IN SEL. FA/PUPIL</v>
      </c>
      <c r="AB441" s="88"/>
      <c r="AC441" s="93" t="s">
        <v>875</v>
      </c>
      <c r="AD441" s="94" t="s">
        <v>876</v>
      </c>
      <c r="AE441" s="94">
        <v>1</v>
      </c>
      <c r="AF441" s="95">
        <v>0</v>
      </c>
      <c r="AG441" s="165">
        <f>VLOOKUP($AC441,dbsad1!$A$2:$AE$677,24,FALSE)</f>
        <v>11335181</v>
      </c>
      <c r="AH441" s="165">
        <f>VLOOKUP($AC441,dcsad1!$A$2:$AE$677,24,FALSE)</f>
        <v>11335181</v>
      </c>
      <c r="AI441" s="166">
        <f t="shared" si="85"/>
        <v>0</v>
      </c>
      <c r="AJ441" s="98" t="str">
        <f t="shared" si="79"/>
        <v>NO CHANGE IN FAB</v>
      </c>
      <c r="AK441" s="88"/>
      <c r="AL441" s="93" t="s">
        <v>875</v>
      </c>
      <c r="AM441" s="94" t="s">
        <v>876</v>
      </c>
      <c r="AN441" s="94">
        <v>1</v>
      </c>
      <c r="AO441" s="95">
        <v>0</v>
      </c>
      <c r="AP441" s="175">
        <f>VLOOKUP($AL441,dbsaa1!$A$2:$AE$677,5,FALSE)</f>
        <v>11835593</v>
      </c>
      <c r="AQ441" s="176">
        <f>VLOOKUP($AL441,dbsad1!$A$2:$AE$677,23,FALSE)</f>
        <v>11835593</v>
      </c>
      <c r="AR441" s="101" t="str">
        <f t="shared" si="86"/>
        <v>ON FORMULA</v>
      </c>
      <c r="AS441" s="175">
        <f>VLOOKUP($AL441,dcsaa1!$A$2:$AE$677,5,FALSE)</f>
        <v>11825322</v>
      </c>
      <c r="AT441" s="176">
        <f>VLOOKUP($AL441,dcsad1!$A$2:$AE$677,23,FALSE)</f>
        <v>11825322</v>
      </c>
      <c r="AU441" s="101" t="str">
        <f t="shared" si="87"/>
        <v>ON FORMULA</v>
      </c>
      <c r="AV441" s="102" t="b">
        <f t="shared" si="88"/>
        <v>1</v>
      </c>
      <c r="AW441" s="176">
        <f t="shared" si="89"/>
        <v>-10271</v>
      </c>
      <c r="AX441" s="184">
        <f t="shared" si="90"/>
        <v>0</v>
      </c>
      <c r="AY441" s="29"/>
    </row>
    <row r="442" spans="1:51" x14ac:dyDescent="0.25">
      <c r="A442" s="29"/>
      <c r="B442" s="93" t="s">
        <v>877</v>
      </c>
      <c r="C442" s="94" t="s">
        <v>878</v>
      </c>
      <c r="D442" s="94">
        <v>1</v>
      </c>
      <c r="E442" s="95">
        <v>0</v>
      </c>
      <c r="F442" s="165">
        <f>VLOOKUP($B442,dbsaa1!$A$2:$AA$675,5,FALSE)</f>
        <v>16475404</v>
      </c>
      <c r="G442" s="165">
        <f>VLOOKUP($B442,dcsaa1!$A$2:$AA$675,5,FALSE)</f>
        <v>16475404</v>
      </c>
      <c r="H442" s="166">
        <f t="shared" si="80"/>
        <v>0</v>
      </c>
      <c r="I442" s="98" t="str">
        <f t="shared" si="78"/>
        <v>NO CHANGE IN FA</v>
      </c>
      <c r="J442" s="88"/>
      <c r="K442" s="93" t="s">
        <v>877</v>
      </c>
      <c r="L442" s="94" t="s">
        <v>878</v>
      </c>
      <c r="M442" s="94">
        <v>1</v>
      </c>
      <c r="N442" s="95">
        <v>0</v>
      </c>
      <c r="O442" s="96">
        <f>VLOOKUP($K442,dbsad1!$A$2:$AE$677,13,FALSE)</f>
        <v>3472</v>
      </c>
      <c r="P442" s="96">
        <f>VLOOKUP($K442,dcsad1!$A$2:$AE$677,13,FALSE)</f>
        <v>3472</v>
      </c>
      <c r="Q442" s="97">
        <f t="shared" si="81"/>
        <v>0</v>
      </c>
      <c r="R442" s="98" t="str">
        <f t="shared" si="82"/>
        <v>NO CHANGE IN SEL. TAFPU</v>
      </c>
      <c r="S442" s="88"/>
      <c r="T442" s="93" t="s">
        <v>877</v>
      </c>
      <c r="U442" s="94" t="s">
        <v>878</v>
      </c>
      <c r="V442" s="94">
        <v>1</v>
      </c>
      <c r="W442" s="95">
        <v>0</v>
      </c>
      <c r="X442" s="99">
        <f>VLOOKUP($T442,dbsad1!$A$2:$AE$677,22,FALSE)</f>
        <v>4745.22</v>
      </c>
      <c r="Y442" s="99">
        <f>VLOOKUP($T442,dcsad1!$A$2:$AE$677,22,FALSE)</f>
        <v>4745.22</v>
      </c>
      <c r="Z442" s="100">
        <f t="shared" si="83"/>
        <v>0</v>
      </c>
      <c r="AA442" s="98" t="str">
        <f t="shared" si="84"/>
        <v>NO CHANGE IN SEL. FA/PUPIL</v>
      </c>
      <c r="AB442" s="88"/>
      <c r="AC442" s="93" t="s">
        <v>877</v>
      </c>
      <c r="AD442" s="94" t="s">
        <v>878</v>
      </c>
      <c r="AE442" s="94">
        <v>1</v>
      </c>
      <c r="AF442" s="95">
        <v>0</v>
      </c>
      <c r="AG442" s="165">
        <f>VLOOKUP($AC442,dbsad1!$A$2:$AE$677,24,FALSE)</f>
        <v>14422372</v>
      </c>
      <c r="AH442" s="165">
        <f>VLOOKUP($AC442,dcsad1!$A$2:$AE$677,24,FALSE)</f>
        <v>14422372</v>
      </c>
      <c r="AI442" s="166">
        <f t="shared" si="85"/>
        <v>0</v>
      </c>
      <c r="AJ442" s="98" t="str">
        <f t="shared" si="79"/>
        <v>NO CHANGE IN FAB</v>
      </c>
      <c r="AK442" s="88"/>
      <c r="AL442" s="93" t="s">
        <v>877</v>
      </c>
      <c r="AM442" s="94" t="s">
        <v>878</v>
      </c>
      <c r="AN442" s="94">
        <v>1</v>
      </c>
      <c r="AO442" s="95">
        <v>0</v>
      </c>
      <c r="AP442" s="175">
        <f>VLOOKUP($AL442,dbsaa1!$A$2:$AE$677,5,FALSE)</f>
        <v>16475404</v>
      </c>
      <c r="AQ442" s="176">
        <f>VLOOKUP($AL442,dbsad1!$A$2:$AE$677,23,FALSE)</f>
        <v>16475404</v>
      </c>
      <c r="AR442" s="101" t="str">
        <f t="shared" si="86"/>
        <v>ON FORMULA</v>
      </c>
      <c r="AS442" s="175">
        <f>VLOOKUP($AL442,dcsaa1!$A$2:$AE$677,5,FALSE)</f>
        <v>16475404</v>
      </c>
      <c r="AT442" s="176">
        <f>VLOOKUP($AL442,dcsad1!$A$2:$AE$677,23,FALSE)</f>
        <v>16475404</v>
      </c>
      <c r="AU442" s="101" t="str">
        <f t="shared" si="87"/>
        <v>ON FORMULA</v>
      </c>
      <c r="AV442" s="102" t="b">
        <f t="shared" si="88"/>
        <v>1</v>
      </c>
      <c r="AW442" s="176">
        <f t="shared" si="89"/>
        <v>0</v>
      </c>
      <c r="AX442" s="184">
        <f t="shared" si="90"/>
        <v>0</v>
      </c>
      <c r="AY442" s="29"/>
    </row>
    <row r="443" spans="1:51" ht="25" x14ac:dyDescent="0.25">
      <c r="A443" s="29"/>
      <c r="B443" s="93" t="s">
        <v>879</v>
      </c>
      <c r="C443" s="94" t="s">
        <v>880</v>
      </c>
      <c r="D443" s="94">
        <v>1</v>
      </c>
      <c r="E443" s="95">
        <v>0</v>
      </c>
      <c r="F443" s="165">
        <f>VLOOKUP($B443,dbsaa1!$A$2:$AA$675,5,FALSE)</f>
        <v>12144907</v>
      </c>
      <c r="G443" s="165">
        <f>VLOOKUP($B443,dcsaa1!$A$2:$AA$675,5,FALSE)</f>
        <v>12144907</v>
      </c>
      <c r="H443" s="166">
        <f t="shared" si="80"/>
        <v>0</v>
      </c>
      <c r="I443" s="98" t="str">
        <f t="shared" si="78"/>
        <v>NO CHANGE IN FA</v>
      </c>
      <c r="J443" s="88"/>
      <c r="K443" s="93" t="s">
        <v>879</v>
      </c>
      <c r="L443" s="94" t="s">
        <v>880</v>
      </c>
      <c r="M443" s="94">
        <v>1</v>
      </c>
      <c r="N443" s="95">
        <v>0</v>
      </c>
      <c r="O443" s="96">
        <f>VLOOKUP($K443,dbsad1!$A$2:$AE$677,13,FALSE)</f>
        <v>2666</v>
      </c>
      <c r="P443" s="96">
        <f>VLOOKUP($K443,dcsad1!$A$2:$AE$677,13,FALSE)</f>
        <v>2670</v>
      </c>
      <c r="Q443" s="97">
        <f t="shared" si="81"/>
        <v>4</v>
      </c>
      <c r="R443" s="98" t="str">
        <f t="shared" si="82"/>
        <v>SEL. TAFPU INCREASE</v>
      </c>
      <c r="S443" s="88"/>
      <c r="T443" s="93" t="s">
        <v>879</v>
      </c>
      <c r="U443" s="94" t="s">
        <v>880</v>
      </c>
      <c r="V443" s="94">
        <v>1</v>
      </c>
      <c r="W443" s="95">
        <v>0</v>
      </c>
      <c r="X443" s="99">
        <f>VLOOKUP($T443,dbsad1!$A$2:$AE$677,22,FALSE)</f>
        <v>4393.16</v>
      </c>
      <c r="Y443" s="99">
        <f>VLOOKUP($T443,dcsad1!$A$2:$AE$677,22,FALSE)</f>
        <v>4393.16</v>
      </c>
      <c r="Z443" s="100">
        <f t="shared" si="83"/>
        <v>0</v>
      </c>
      <c r="AA443" s="98" t="str">
        <f t="shared" si="84"/>
        <v>NO CHANGE IN SEL. FA/PUPIL</v>
      </c>
      <c r="AB443" s="88"/>
      <c r="AC443" s="93" t="s">
        <v>879</v>
      </c>
      <c r="AD443" s="94" t="s">
        <v>880</v>
      </c>
      <c r="AE443" s="94">
        <v>1</v>
      </c>
      <c r="AF443" s="95">
        <v>0</v>
      </c>
      <c r="AG443" s="165">
        <f>VLOOKUP($AC443,dbsad1!$A$2:$AE$677,24,FALSE)</f>
        <v>11906772</v>
      </c>
      <c r="AH443" s="165">
        <f>VLOOKUP($AC443,dcsad1!$A$2:$AE$677,24,FALSE)</f>
        <v>11906772</v>
      </c>
      <c r="AI443" s="166">
        <f t="shared" si="85"/>
        <v>0</v>
      </c>
      <c r="AJ443" s="98" t="str">
        <f t="shared" si="79"/>
        <v>NO CHANGE IN FAB</v>
      </c>
      <c r="AK443" s="88"/>
      <c r="AL443" s="93" t="s">
        <v>879</v>
      </c>
      <c r="AM443" s="94" t="s">
        <v>880</v>
      </c>
      <c r="AN443" s="94">
        <v>1</v>
      </c>
      <c r="AO443" s="95">
        <v>0</v>
      </c>
      <c r="AP443" s="175">
        <f>VLOOKUP($AL443,dbsaa1!$A$2:$AE$677,5,FALSE)</f>
        <v>12144907</v>
      </c>
      <c r="AQ443" s="176">
        <f>VLOOKUP($AL443,dbsad1!$A$2:$AE$677,23,FALSE)</f>
        <v>11712165</v>
      </c>
      <c r="AR443" s="101" t="str">
        <f t="shared" si="86"/>
        <v>HOLD HARMLESS</v>
      </c>
      <c r="AS443" s="175">
        <f>VLOOKUP($AL443,dcsaa1!$A$2:$AE$677,5,FALSE)</f>
        <v>12144907</v>
      </c>
      <c r="AT443" s="176">
        <f>VLOOKUP($AL443,dcsad1!$A$2:$AE$677,23,FALSE)</f>
        <v>11729738</v>
      </c>
      <c r="AU443" s="101" t="str">
        <f t="shared" si="87"/>
        <v>HOLD HARMLESS</v>
      </c>
      <c r="AV443" s="102" t="b">
        <f t="shared" si="88"/>
        <v>1</v>
      </c>
      <c r="AW443" s="176">
        <f t="shared" si="89"/>
        <v>0</v>
      </c>
      <c r="AX443" s="184">
        <f t="shared" si="90"/>
        <v>0</v>
      </c>
      <c r="AY443" s="29"/>
    </row>
    <row r="444" spans="1:51" x14ac:dyDescent="0.25">
      <c r="A444" s="29"/>
      <c r="B444" s="93" t="s">
        <v>881</v>
      </c>
      <c r="C444" s="94" t="s">
        <v>882</v>
      </c>
      <c r="D444" s="94">
        <v>1</v>
      </c>
      <c r="E444" s="95">
        <v>0</v>
      </c>
      <c r="F444" s="165">
        <f>VLOOKUP($B444,dbsaa1!$A$2:$AA$675,5,FALSE)</f>
        <v>27065149</v>
      </c>
      <c r="G444" s="165">
        <f>VLOOKUP($B444,dcsaa1!$A$2:$AA$675,5,FALSE)</f>
        <v>27042642</v>
      </c>
      <c r="H444" s="166">
        <f t="shared" si="80"/>
        <v>-22507</v>
      </c>
      <c r="I444" s="98" t="str">
        <f t="shared" si="78"/>
        <v>FA DECREASE</v>
      </c>
      <c r="J444" s="88"/>
      <c r="K444" s="93" t="s">
        <v>881</v>
      </c>
      <c r="L444" s="94" t="s">
        <v>882</v>
      </c>
      <c r="M444" s="94">
        <v>1</v>
      </c>
      <c r="N444" s="95">
        <v>0</v>
      </c>
      <c r="O444" s="96">
        <f>VLOOKUP($K444,dbsad1!$A$2:$AE$677,13,FALSE)</f>
        <v>4810</v>
      </c>
      <c r="P444" s="96">
        <f>VLOOKUP($K444,dcsad1!$A$2:$AE$677,13,FALSE)</f>
        <v>4806</v>
      </c>
      <c r="Q444" s="97">
        <f t="shared" si="81"/>
        <v>-4</v>
      </c>
      <c r="R444" s="98" t="str">
        <f t="shared" si="82"/>
        <v>SEL. TAFPU DECREASE</v>
      </c>
      <c r="S444" s="88"/>
      <c r="T444" s="93" t="s">
        <v>881</v>
      </c>
      <c r="U444" s="94" t="s">
        <v>882</v>
      </c>
      <c r="V444" s="94">
        <v>1</v>
      </c>
      <c r="W444" s="95">
        <v>0</v>
      </c>
      <c r="X444" s="99">
        <f>VLOOKUP($T444,dbsad1!$A$2:$AE$677,22,FALSE)</f>
        <v>5626.85</v>
      </c>
      <c r="Y444" s="99">
        <f>VLOOKUP($T444,dcsad1!$A$2:$AE$677,22,FALSE)</f>
        <v>5626.85</v>
      </c>
      <c r="Z444" s="100">
        <f t="shared" si="83"/>
        <v>0</v>
      </c>
      <c r="AA444" s="98" t="str">
        <f t="shared" si="84"/>
        <v>NO CHANGE IN SEL. FA/PUPIL</v>
      </c>
      <c r="AB444" s="88"/>
      <c r="AC444" s="93" t="s">
        <v>881</v>
      </c>
      <c r="AD444" s="94" t="s">
        <v>882</v>
      </c>
      <c r="AE444" s="94">
        <v>1</v>
      </c>
      <c r="AF444" s="95">
        <v>0</v>
      </c>
      <c r="AG444" s="165">
        <f>VLOOKUP($AC444,dbsad1!$A$2:$AE$677,24,FALSE)</f>
        <v>25418208</v>
      </c>
      <c r="AH444" s="165">
        <f>VLOOKUP($AC444,dcsad1!$A$2:$AE$677,24,FALSE)</f>
        <v>25418208</v>
      </c>
      <c r="AI444" s="166">
        <f t="shared" si="85"/>
        <v>0</v>
      </c>
      <c r="AJ444" s="98" t="str">
        <f t="shared" si="79"/>
        <v>NO CHANGE IN FAB</v>
      </c>
      <c r="AK444" s="88"/>
      <c r="AL444" s="93" t="s">
        <v>881</v>
      </c>
      <c r="AM444" s="94" t="s">
        <v>882</v>
      </c>
      <c r="AN444" s="94">
        <v>1</v>
      </c>
      <c r="AO444" s="95">
        <v>0</v>
      </c>
      <c r="AP444" s="175">
        <f>VLOOKUP($AL444,dbsaa1!$A$2:$AE$677,5,FALSE)</f>
        <v>27065149</v>
      </c>
      <c r="AQ444" s="176">
        <f>VLOOKUP($AL444,dbsad1!$A$2:$AE$677,23,FALSE)</f>
        <v>27065149</v>
      </c>
      <c r="AR444" s="101" t="str">
        <f t="shared" si="86"/>
        <v>ON FORMULA</v>
      </c>
      <c r="AS444" s="175">
        <f>VLOOKUP($AL444,dcsaa1!$A$2:$AE$677,5,FALSE)</f>
        <v>27042642</v>
      </c>
      <c r="AT444" s="176">
        <f>VLOOKUP($AL444,dcsad1!$A$2:$AE$677,23,FALSE)</f>
        <v>27042642</v>
      </c>
      <c r="AU444" s="101" t="str">
        <f t="shared" si="87"/>
        <v>ON FORMULA</v>
      </c>
      <c r="AV444" s="102" t="b">
        <f t="shared" si="88"/>
        <v>1</v>
      </c>
      <c r="AW444" s="176">
        <f t="shared" si="89"/>
        <v>-22507</v>
      </c>
      <c r="AX444" s="184">
        <f t="shared" si="90"/>
        <v>0</v>
      </c>
      <c r="AY444" s="29"/>
    </row>
    <row r="445" spans="1:51" x14ac:dyDescent="0.25">
      <c r="A445" s="29"/>
      <c r="B445" s="93" t="s">
        <v>883</v>
      </c>
      <c r="C445" s="94" t="s">
        <v>884</v>
      </c>
      <c r="D445" s="94">
        <v>1</v>
      </c>
      <c r="E445" s="95">
        <v>1</v>
      </c>
      <c r="F445" s="165">
        <f>VLOOKUP($B445,dbsaa1!$A$2:$AA$675,5,FALSE)</f>
        <v>112980570</v>
      </c>
      <c r="G445" s="165">
        <f>VLOOKUP($B445,dcsaa1!$A$2:$AA$675,5,FALSE)</f>
        <v>112980570</v>
      </c>
      <c r="H445" s="166">
        <f t="shared" si="80"/>
        <v>0</v>
      </c>
      <c r="I445" s="98" t="str">
        <f t="shared" si="78"/>
        <v>NO CHANGE IN FA</v>
      </c>
      <c r="J445" s="88"/>
      <c r="K445" s="93" t="s">
        <v>883</v>
      </c>
      <c r="L445" s="94" t="s">
        <v>884</v>
      </c>
      <c r="M445" s="94">
        <v>1</v>
      </c>
      <c r="N445" s="95">
        <v>1</v>
      </c>
      <c r="O445" s="96">
        <f>VLOOKUP($K445,dbsad1!$A$2:$AE$677,13,FALSE)</f>
        <v>12613</v>
      </c>
      <c r="P445" s="96">
        <f>VLOOKUP($K445,dcsad1!$A$2:$AE$677,13,FALSE)</f>
        <v>12613</v>
      </c>
      <c r="Q445" s="97">
        <f t="shared" si="81"/>
        <v>0</v>
      </c>
      <c r="R445" s="98" t="str">
        <f t="shared" si="82"/>
        <v>NO CHANGE IN SEL. TAFPU</v>
      </c>
      <c r="S445" s="88"/>
      <c r="T445" s="93" t="s">
        <v>883</v>
      </c>
      <c r="U445" s="94" t="s">
        <v>884</v>
      </c>
      <c r="V445" s="94">
        <v>1</v>
      </c>
      <c r="W445" s="95">
        <v>1</v>
      </c>
      <c r="X445" s="99">
        <f>VLOOKUP($T445,dbsad1!$A$2:$AE$677,22,FALSE)</f>
        <v>8957.4699999999993</v>
      </c>
      <c r="Y445" s="99">
        <f>VLOOKUP($T445,dcsad1!$A$2:$AE$677,22,FALSE)</f>
        <v>8957.4699999999993</v>
      </c>
      <c r="Z445" s="100">
        <f t="shared" si="83"/>
        <v>0</v>
      </c>
      <c r="AA445" s="98" t="str">
        <f t="shared" si="84"/>
        <v>NO CHANGE IN SEL. FA/PUPIL</v>
      </c>
      <c r="AB445" s="88"/>
      <c r="AC445" s="93" t="s">
        <v>883</v>
      </c>
      <c r="AD445" s="94" t="s">
        <v>884</v>
      </c>
      <c r="AE445" s="94">
        <v>1</v>
      </c>
      <c r="AF445" s="95">
        <v>1</v>
      </c>
      <c r="AG445" s="165">
        <f>VLOOKUP($AC445,dbsad1!$A$2:$AE$677,24,FALSE)</f>
        <v>95807853</v>
      </c>
      <c r="AH445" s="165">
        <f>VLOOKUP($AC445,dcsad1!$A$2:$AE$677,24,FALSE)</f>
        <v>95807853</v>
      </c>
      <c r="AI445" s="166">
        <f t="shared" si="85"/>
        <v>0</v>
      </c>
      <c r="AJ445" s="98" t="str">
        <f t="shared" si="79"/>
        <v>NO CHANGE IN FAB</v>
      </c>
      <c r="AK445" s="88"/>
      <c r="AL445" s="93" t="s">
        <v>883</v>
      </c>
      <c r="AM445" s="94" t="s">
        <v>884</v>
      </c>
      <c r="AN445" s="94">
        <v>1</v>
      </c>
      <c r="AO445" s="95">
        <v>1</v>
      </c>
      <c r="AP445" s="175">
        <f>VLOOKUP($AL445,dbsaa1!$A$2:$AE$677,5,FALSE)</f>
        <v>112980570</v>
      </c>
      <c r="AQ445" s="176">
        <f>VLOOKUP($AL445,dbsad1!$A$2:$AE$677,23,FALSE)</f>
        <v>112980570</v>
      </c>
      <c r="AR445" s="101" t="str">
        <f t="shared" si="86"/>
        <v>ON FORMULA</v>
      </c>
      <c r="AS445" s="175">
        <f>VLOOKUP($AL445,dcsaa1!$A$2:$AE$677,5,FALSE)</f>
        <v>112980570</v>
      </c>
      <c r="AT445" s="176">
        <f>VLOOKUP($AL445,dcsad1!$A$2:$AE$677,23,FALSE)</f>
        <v>112980570</v>
      </c>
      <c r="AU445" s="101" t="str">
        <f t="shared" si="87"/>
        <v>ON FORMULA</v>
      </c>
      <c r="AV445" s="102" t="b">
        <f t="shared" si="88"/>
        <v>1</v>
      </c>
      <c r="AW445" s="176">
        <f t="shared" si="89"/>
        <v>0</v>
      </c>
      <c r="AX445" s="184">
        <f t="shared" si="90"/>
        <v>0</v>
      </c>
      <c r="AY445" s="29"/>
    </row>
    <row r="446" spans="1:51" x14ac:dyDescent="0.25">
      <c r="A446" s="29"/>
      <c r="B446" s="93" t="s">
        <v>885</v>
      </c>
      <c r="C446" s="94" t="s">
        <v>886</v>
      </c>
      <c r="D446" s="94">
        <v>1</v>
      </c>
      <c r="E446" s="95">
        <v>0</v>
      </c>
      <c r="F446" s="165">
        <f>VLOOKUP($B446,dbsaa1!$A$2:$AA$675,5,FALSE)</f>
        <v>16700040</v>
      </c>
      <c r="G446" s="165">
        <f>VLOOKUP($B446,dcsaa1!$A$2:$AA$675,5,FALSE)</f>
        <v>16700040</v>
      </c>
      <c r="H446" s="166">
        <f t="shared" si="80"/>
        <v>0</v>
      </c>
      <c r="I446" s="98" t="str">
        <f t="shared" si="78"/>
        <v>NO CHANGE IN FA</v>
      </c>
      <c r="J446" s="88"/>
      <c r="K446" s="93" t="s">
        <v>885</v>
      </c>
      <c r="L446" s="94" t="s">
        <v>886</v>
      </c>
      <c r="M446" s="94">
        <v>1</v>
      </c>
      <c r="N446" s="95">
        <v>0</v>
      </c>
      <c r="O446" s="96">
        <f>VLOOKUP($K446,dbsad1!$A$2:$AE$677,13,FALSE)</f>
        <v>1120</v>
      </c>
      <c r="P446" s="96">
        <f>VLOOKUP($K446,dcsad1!$A$2:$AE$677,13,FALSE)</f>
        <v>1120</v>
      </c>
      <c r="Q446" s="97">
        <f t="shared" si="81"/>
        <v>0</v>
      </c>
      <c r="R446" s="98" t="str">
        <f t="shared" si="82"/>
        <v>NO CHANGE IN SEL. TAFPU</v>
      </c>
      <c r="S446" s="88"/>
      <c r="T446" s="93" t="s">
        <v>885</v>
      </c>
      <c r="U446" s="94" t="s">
        <v>886</v>
      </c>
      <c r="V446" s="94">
        <v>1</v>
      </c>
      <c r="W446" s="95">
        <v>0</v>
      </c>
      <c r="X446" s="99">
        <f>VLOOKUP($T446,dbsad1!$A$2:$AE$677,22,FALSE)</f>
        <v>14910.75</v>
      </c>
      <c r="Y446" s="99">
        <f>VLOOKUP($T446,dcsad1!$A$2:$AE$677,22,FALSE)</f>
        <v>14910.75</v>
      </c>
      <c r="Z446" s="100">
        <f t="shared" si="83"/>
        <v>0</v>
      </c>
      <c r="AA446" s="98" t="str">
        <f t="shared" si="84"/>
        <v>NO CHANGE IN SEL. FA/PUPIL</v>
      </c>
      <c r="AB446" s="88"/>
      <c r="AC446" s="93" t="s">
        <v>885</v>
      </c>
      <c r="AD446" s="94" t="s">
        <v>886</v>
      </c>
      <c r="AE446" s="94">
        <v>1</v>
      </c>
      <c r="AF446" s="95">
        <v>0</v>
      </c>
      <c r="AG446" s="165">
        <f>VLOOKUP($AC446,dbsad1!$A$2:$AE$677,24,FALSE)</f>
        <v>16053655</v>
      </c>
      <c r="AH446" s="165">
        <f>VLOOKUP($AC446,dcsad1!$A$2:$AE$677,24,FALSE)</f>
        <v>16053655</v>
      </c>
      <c r="AI446" s="166">
        <f t="shared" si="85"/>
        <v>0</v>
      </c>
      <c r="AJ446" s="98" t="str">
        <f t="shared" si="79"/>
        <v>NO CHANGE IN FAB</v>
      </c>
      <c r="AK446" s="88"/>
      <c r="AL446" s="93" t="s">
        <v>885</v>
      </c>
      <c r="AM446" s="94" t="s">
        <v>886</v>
      </c>
      <c r="AN446" s="94">
        <v>1</v>
      </c>
      <c r="AO446" s="95">
        <v>0</v>
      </c>
      <c r="AP446" s="175">
        <f>VLOOKUP($AL446,dbsaa1!$A$2:$AE$677,5,FALSE)</f>
        <v>16700040</v>
      </c>
      <c r="AQ446" s="176">
        <f>VLOOKUP($AL446,dbsad1!$A$2:$AE$677,23,FALSE)</f>
        <v>16700040</v>
      </c>
      <c r="AR446" s="101" t="str">
        <f t="shared" si="86"/>
        <v>ON FORMULA</v>
      </c>
      <c r="AS446" s="175">
        <f>VLOOKUP($AL446,dcsaa1!$A$2:$AE$677,5,FALSE)</f>
        <v>16700040</v>
      </c>
      <c r="AT446" s="176">
        <f>VLOOKUP($AL446,dcsad1!$A$2:$AE$677,23,FALSE)</f>
        <v>16700040</v>
      </c>
      <c r="AU446" s="101" t="str">
        <f t="shared" si="87"/>
        <v>ON FORMULA</v>
      </c>
      <c r="AV446" s="102" t="b">
        <f t="shared" si="88"/>
        <v>1</v>
      </c>
      <c r="AW446" s="176">
        <f t="shared" si="89"/>
        <v>0</v>
      </c>
      <c r="AX446" s="184">
        <f t="shared" si="90"/>
        <v>0</v>
      </c>
      <c r="AY446" s="29"/>
    </row>
    <row r="447" spans="1:51" ht="25" x14ac:dyDescent="0.25">
      <c r="A447" s="29"/>
      <c r="B447" s="93" t="s">
        <v>887</v>
      </c>
      <c r="C447" s="94" t="s">
        <v>888</v>
      </c>
      <c r="D447" s="94">
        <v>1</v>
      </c>
      <c r="E447" s="95">
        <v>0</v>
      </c>
      <c r="F447" s="165">
        <f>VLOOKUP($B447,dbsaa1!$A$2:$AA$675,5,FALSE)</f>
        <v>13754965</v>
      </c>
      <c r="G447" s="165">
        <f>VLOOKUP($B447,dcsaa1!$A$2:$AA$675,5,FALSE)</f>
        <v>13754965</v>
      </c>
      <c r="H447" s="166">
        <f t="shared" si="80"/>
        <v>0</v>
      </c>
      <c r="I447" s="98" t="str">
        <f t="shared" si="78"/>
        <v>NO CHANGE IN FA</v>
      </c>
      <c r="J447" s="88"/>
      <c r="K447" s="93" t="s">
        <v>887</v>
      </c>
      <c r="L447" s="94" t="s">
        <v>888</v>
      </c>
      <c r="M447" s="94">
        <v>1</v>
      </c>
      <c r="N447" s="95">
        <v>0</v>
      </c>
      <c r="O447" s="96">
        <f>VLOOKUP($K447,dbsad1!$A$2:$AE$677,13,FALSE)</f>
        <v>1246</v>
      </c>
      <c r="P447" s="96">
        <f>VLOOKUP($K447,dcsad1!$A$2:$AE$677,13,FALSE)</f>
        <v>1245</v>
      </c>
      <c r="Q447" s="97">
        <f t="shared" si="81"/>
        <v>-1</v>
      </c>
      <c r="R447" s="98" t="str">
        <f t="shared" si="82"/>
        <v>SEL. TAFPU DECREASE</v>
      </c>
      <c r="S447" s="88"/>
      <c r="T447" s="93" t="s">
        <v>887</v>
      </c>
      <c r="U447" s="94" t="s">
        <v>888</v>
      </c>
      <c r="V447" s="94">
        <v>1</v>
      </c>
      <c r="W447" s="95">
        <v>0</v>
      </c>
      <c r="X447" s="99">
        <f>VLOOKUP($T447,dbsad1!$A$2:$AE$677,22,FALSE)</f>
        <v>9910.32</v>
      </c>
      <c r="Y447" s="99">
        <f>VLOOKUP($T447,dcsad1!$A$2:$AE$677,22,FALSE)</f>
        <v>9910.32</v>
      </c>
      <c r="Z447" s="100">
        <f t="shared" si="83"/>
        <v>0</v>
      </c>
      <c r="AA447" s="98" t="str">
        <f t="shared" si="84"/>
        <v>NO CHANGE IN SEL. FA/PUPIL</v>
      </c>
      <c r="AB447" s="88"/>
      <c r="AC447" s="93" t="s">
        <v>887</v>
      </c>
      <c r="AD447" s="94" t="s">
        <v>888</v>
      </c>
      <c r="AE447" s="94">
        <v>1</v>
      </c>
      <c r="AF447" s="95">
        <v>0</v>
      </c>
      <c r="AG447" s="165">
        <f>VLOOKUP($AC447,dbsad1!$A$2:$AE$677,24,FALSE)</f>
        <v>13485260</v>
      </c>
      <c r="AH447" s="165">
        <f>VLOOKUP($AC447,dcsad1!$A$2:$AE$677,24,FALSE)</f>
        <v>13485260</v>
      </c>
      <c r="AI447" s="166">
        <f t="shared" si="85"/>
        <v>0</v>
      </c>
      <c r="AJ447" s="98" t="str">
        <f t="shared" si="79"/>
        <v>NO CHANGE IN FAB</v>
      </c>
      <c r="AK447" s="88"/>
      <c r="AL447" s="93" t="s">
        <v>887</v>
      </c>
      <c r="AM447" s="94" t="s">
        <v>888</v>
      </c>
      <c r="AN447" s="94">
        <v>1</v>
      </c>
      <c r="AO447" s="95">
        <v>0</v>
      </c>
      <c r="AP447" s="175">
        <f>VLOOKUP($AL447,dbsaa1!$A$2:$AE$677,5,FALSE)</f>
        <v>13754965</v>
      </c>
      <c r="AQ447" s="176">
        <f>VLOOKUP($AL447,dbsad1!$A$2:$AE$677,23,FALSE)</f>
        <v>12348259</v>
      </c>
      <c r="AR447" s="101" t="str">
        <f t="shared" si="86"/>
        <v>HOLD HARMLESS</v>
      </c>
      <c r="AS447" s="175">
        <f>VLOOKUP($AL447,dcsaa1!$A$2:$AE$677,5,FALSE)</f>
        <v>13754965</v>
      </c>
      <c r="AT447" s="176">
        <f>VLOOKUP($AL447,dcsad1!$A$2:$AE$677,23,FALSE)</f>
        <v>12338349</v>
      </c>
      <c r="AU447" s="101" t="str">
        <f t="shared" si="87"/>
        <v>HOLD HARMLESS</v>
      </c>
      <c r="AV447" s="102" t="b">
        <f t="shared" si="88"/>
        <v>1</v>
      </c>
      <c r="AW447" s="176">
        <f t="shared" si="89"/>
        <v>0</v>
      </c>
      <c r="AX447" s="184">
        <f t="shared" si="90"/>
        <v>0</v>
      </c>
      <c r="AY447" s="29"/>
    </row>
    <row r="448" spans="1:51" ht="25" x14ac:dyDescent="0.25">
      <c r="A448" s="29"/>
      <c r="B448" s="93" t="s">
        <v>889</v>
      </c>
      <c r="C448" s="94" t="s">
        <v>890</v>
      </c>
      <c r="D448" s="94">
        <v>1</v>
      </c>
      <c r="E448" s="95">
        <v>0</v>
      </c>
      <c r="F448" s="165">
        <f>VLOOKUP($B448,dbsaa1!$A$2:$AA$675,5,FALSE)</f>
        <v>3995716</v>
      </c>
      <c r="G448" s="165">
        <f>VLOOKUP($B448,dcsaa1!$A$2:$AA$675,5,FALSE)</f>
        <v>3995716</v>
      </c>
      <c r="H448" s="166">
        <f t="shared" si="80"/>
        <v>0</v>
      </c>
      <c r="I448" s="98" t="str">
        <f t="shared" si="78"/>
        <v>NO CHANGE IN FA</v>
      </c>
      <c r="J448" s="88"/>
      <c r="K448" s="93" t="s">
        <v>889</v>
      </c>
      <c r="L448" s="94" t="s">
        <v>890</v>
      </c>
      <c r="M448" s="94">
        <v>1</v>
      </c>
      <c r="N448" s="95">
        <v>0</v>
      </c>
      <c r="O448" s="96">
        <f>VLOOKUP($K448,dbsad1!$A$2:$AE$677,13,FALSE)</f>
        <v>299</v>
      </c>
      <c r="P448" s="96">
        <f>VLOOKUP($K448,dcsad1!$A$2:$AE$677,13,FALSE)</f>
        <v>299</v>
      </c>
      <c r="Q448" s="97">
        <f t="shared" si="81"/>
        <v>0</v>
      </c>
      <c r="R448" s="98" t="str">
        <f t="shared" si="82"/>
        <v>NO CHANGE IN SEL. TAFPU</v>
      </c>
      <c r="S448" s="88"/>
      <c r="T448" s="93" t="s">
        <v>889</v>
      </c>
      <c r="U448" s="94" t="s">
        <v>890</v>
      </c>
      <c r="V448" s="94">
        <v>1</v>
      </c>
      <c r="W448" s="95">
        <v>0</v>
      </c>
      <c r="X448" s="99">
        <f>VLOOKUP($T448,dbsad1!$A$2:$AE$677,22,FALSE)</f>
        <v>7396.06</v>
      </c>
      <c r="Y448" s="99">
        <f>VLOOKUP($T448,dcsad1!$A$2:$AE$677,22,FALSE)</f>
        <v>7396.06</v>
      </c>
      <c r="Z448" s="100">
        <f t="shared" si="83"/>
        <v>0</v>
      </c>
      <c r="AA448" s="98" t="str">
        <f t="shared" si="84"/>
        <v>NO CHANGE IN SEL. FA/PUPIL</v>
      </c>
      <c r="AB448" s="88"/>
      <c r="AC448" s="93" t="s">
        <v>889</v>
      </c>
      <c r="AD448" s="94" t="s">
        <v>890</v>
      </c>
      <c r="AE448" s="94">
        <v>1</v>
      </c>
      <c r="AF448" s="95">
        <v>0</v>
      </c>
      <c r="AG448" s="165">
        <f>VLOOKUP($AC448,dbsad1!$A$2:$AE$677,24,FALSE)</f>
        <v>3917369</v>
      </c>
      <c r="AH448" s="165">
        <f>VLOOKUP($AC448,dcsad1!$A$2:$AE$677,24,FALSE)</f>
        <v>3917369</v>
      </c>
      <c r="AI448" s="166">
        <f t="shared" si="85"/>
        <v>0</v>
      </c>
      <c r="AJ448" s="98" t="str">
        <f t="shared" si="79"/>
        <v>NO CHANGE IN FAB</v>
      </c>
      <c r="AK448" s="88"/>
      <c r="AL448" s="93" t="s">
        <v>889</v>
      </c>
      <c r="AM448" s="94" t="s">
        <v>890</v>
      </c>
      <c r="AN448" s="94">
        <v>1</v>
      </c>
      <c r="AO448" s="95">
        <v>0</v>
      </c>
      <c r="AP448" s="175">
        <f>VLOOKUP($AL448,dbsaa1!$A$2:$AE$677,5,FALSE)</f>
        <v>3995716</v>
      </c>
      <c r="AQ448" s="176">
        <f>VLOOKUP($AL448,dbsad1!$A$2:$AE$677,23,FALSE)</f>
        <v>2211422</v>
      </c>
      <c r="AR448" s="101" t="str">
        <f t="shared" si="86"/>
        <v>HOLD HARMLESS</v>
      </c>
      <c r="AS448" s="175">
        <f>VLOOKUP($AL448,dcsaa1!$A$2:$AE$677,5,FALSE)</f>
        <v>3995716</v>
      </c>
      <c r="AT448" s="176">
        <f>VLOOKUP($AL448,dcsad1!$A$2:$AE$677,23,FALSE)</f>
        <v>2211422</v>
      </c>
      <c r="AU448" s="101" t="str">
        <f t="shared" si="87"/>
        <v>HOLD HARMLESS</v>
      </c>
      <c r="AV448" s="102" t="b">
        <f t="shared" si="88"/>
        <v>1</v>
      </c>
      <c r="AW448" s="176">
        <f t="shared" si="89"/>
        <v>0</v>
      </c>
      <c r="AX448" s="184">
        <f t="shared" si="90"/>
        <v>0</v>
      </c>
      <c r="AY448" s="29"/>
    </row>
    <row r="449" spans="1:51" ht="25" x14ac:dyDescent="0.25">
      <c r="A449" s="29"/>
      <c r="B449" s="93" t="s">
        <v>891</v>
      </c>
      <c r="C449" s="94" t="s">
        <v>892</v>
      </c>
      <c r="D449" s="94">
        <v>1</v>
      </c>
      <c r="E449" s="95">
        <v>0</v>
      </c>
      <c r="F449" s="165">
        <f>VLOOKUP($B449,dbsaa1!$A$2:$AA$675,5,FALSE)</f>
        <v>2796758</v>
      </c>
      <c r="G449" s="165">
        <f>VLOOKUP($B449,dcsaa1!$A$2:$AA$675,5,FALSE)</f>
        <v>2796758</v>
      </c>
      <c r="H449" s="166">
        <f t="shared" si="80"/>
        <v>0</v>
      </c>
      <c r="I449" s="98" t="str">
        <f t="shared" si="78"/>
        <v>NO CHANGE IN FA</v>
      </c>
      <c r="J449" s="88"/>
      <c r="K449" s="93" t="s">
        <v>891</v>
      </c>
      <c r="L449" s="94" t="s">
        <v>892</v>
      </c>
      <c r="M449" s="94">
        <v>1</v>
      </c>
      <c r="N449" s="95">
        <v>0</v>
      </c>
      <c r="O449" s="96">
        <f>VLOOKUP($K449,dbsad1!$A$2:$AE$677,13,FALSE)</f>
        <v>405</v>
      </c>
      <c r="P449" s="96">
        <f>VLOOKUP($K449,dcsad1!$A$2:$AE$677,13,FALSE)</f>
        <v>405</v>
      </c>
      <c r="Q449" s="97">
        <f t="shared" si="81"/>
        <v>0</v>
      </c>
      <c r="R449" s="98" t="str">
        <f t="shared" si="82"/>
        <v>NO CHANGE IN SEL. TAFPU</v>
      </c>
      <c r="S449" s="88"/>
      <c r="T449" s="93" t="s">
        <v>891</v>
      </c>
      <c r="U449" s="94" t="s">
        <v>892</v>
      </c>
      <c r="V449" s="94">
        <v>1</v>
      </c>
      <c r="W449" s="95">
        <v>0</v>
      </c>
      <c r="X449" s="99">
        <f>VLOOKUP($T449,dbsad1!$A$2:$AE$677,22,FALSE)</f>
        <v>6520.9</v>
      </c>
      <c r="Y449" s="99">
        <f>VLOOKUP($T449,dcsad1!$A$2:$AE$677,22,FALSE)</f>
        <v>6520.9</v>
      </c>
      <c r="Z449" s="100">
        <f t="shared" si="83"/>
        <v>0</v>
      </c>
      <c r="AA449" s="98" t="str">
        <f t="shared" si="84"/>
        <v>NO CHANGE IN SEL. FA/PUPIL</v>
      </c>
      <c r="AB449" s="88"/>
      <c r="AC449" s="93" t="s">
        <v>891</v>
      </c>
      <c r="AD449" s="94" t="s">
        <v>892</v>
      </c>
      <c r="AE449" s="94">
        <v>1</v>
      </c>
      <c r="AF449" s="95">
        <v>0</v>
      </c>
      <c r="AG449" s="165">
        <f>VLOOKUP($AC449,dbsad1!$A$2:$AE$677,24,FALSE)</f>
        <v>2741920</v>
      </c>
      <c r="AH449" s="165">
        <f>VLOOKUP($AC449,dcsad1!$A$2:$AE$677,24,FALSE)</f>
        <v>2741920</v>
      </c>
      <c r="AI449" s="166">
        <f t="shared" si="85"/>
        <v>0</v>
      </c>
      <c r="AJ449" s="98" t="str">
        <f t="shared" si="79"/>
        <v>NO CHANGE IN FAB</v>
      </c>
      <c r="AK449" s="88"/>
      <c r="AL449" s="93" t="s">
        <v>891</v>
      </c>
      <c r="AM449" s="94" t="s">
        <v>892</v>
      </c>
      <c r="AN449" s="94">
        <v>1</v>
      </c>
      <c r="AO449" s="95">
        <v>0</v>
      </c>
      <c r="AP449" s="175">
        <f>VLOOKUP($AL449,dbsaa1!$A$2:$AE$677,5,FALSE)</f>
        <v>2796758</v>
      </c>
      <c r="AQ449" s="176">
        <f>VLOOKUP($AL449,dbsad1!$A$2:$AE$677,23,FALSE)</f>
        <v>2640965</v>
      </c>
      <c r="AR449" s="101" t="str">
        <f t="shared" si="86"/>
        <v>HOLD HARMLESS</v>
      </c>
      <c r="AS449" s="175">
        <f>VLOOKUP($AL449,dcsaa1!$A$2:$AE$677,5,FALSE)</f>
        <v>2796758</v>
      </c>
      <c r="AT449" s="176">
        <f>VLOOKUP($AL449,dcsad1!$A$2:$AE$677,23,FALSE)</f>
        <v>2640965</v>
      </c>
      <c r="AU449" s="101" t="str">
        <f t="shared" si="87"/>
        <v>HOLD HARMLESS</v>
      </c>
      <c r="AV449" s="102" t="b">
        <f t="shared" si="88"/>
        <v>1</v>
      </c>
      <c r="AW449" s="176">
        <f t="shared" si="89"/>
        <v>0</v>
      </c>
      <c r="AX449" s="184">
        <f t="shared" si="90"/>
        <v>0</v>
      </c>
      <c r="AY449" s="29"/>
    </row>
    <row r="450" spans="1:51" x14ac:dyDescent="0.25">
      <c r="A450" s="29"/>
      <c r="B450" s="93" t="s">
        <v>893</v>
      </c>
      <c r="C450" s="94" t="s">
        <v>894</v>
      </c>
      <c r="D450" s="94">
        <v>1</v>
      </c>
      <c r="E450" s="95">
        <v>0</v>
      </c>
      <c r="F450" s="165">
        <f>VLOOKUP($B450,dbsaa1!$A$2:$AA$675,5,FALSE)</f>
        <v>25335085</v>
      </c>
      <c r="G450" s="165">
        <f>VLOOKUP($B450,dcsaa1!$A$2:$AA$675,5,FALSE)</f>
        <v>25335085</v>
      </c>
      <c r="H450" s="166">
        <f t="shared" si="80"/>
        <v>0</v>
      </c>
      <c r="I450" s="98" t="str">
        <f t="shared" si="78"/>
        <v>NO CHANGE IN FA</v>
      </c>
      <c r="J450" s="88"/>
      <c r="K450" s="93" t="s">
        <v>893</v>
      </c>
      <c r="L450" s="94" t="s">
        <v>894</v>
      </c>
      <c r="M450" s="94">
        <v>1</v>
      </c>
      <c r="N450" s="95">
        <v>0</v>
      </c>
      <c r="O450" s="96">
        <f>VLOOKUP($K450,dbsad1!$A$2:$AE$677,13,FALSE)</f>
        <v>1693</v>
      </c>
      <c r="P450" s="96">
        <f>VLOOKUP($K450,dcsad1!$A$2:$AE$677,13,FALSE)</f>
        <v>1693</v>
      </c>
      <c r="Q450" s="97">
        <f t="shared" si="81"/>
        <v>0</v>
      </c>
      <c r="R450" s="98" t="str">
        <f t="shared" si="82"/>
        <v>NO CHANGE IN SEL. TAFPU</v>
      </c>
      <c r="S450" s="88"/>
      <c r="T450" s="93" t="s">
        <v>893</v>
      </c>
      <c r="U450" s="94" t="s">
        <v>894</v>
      </c>
      <c r="V450" s="94">
        <v>1</v>
      </c>
      <c r="W450" s="95">
        <v>0</v>
      </c>
      <c r="X450" s="99">
        <f>VLOOKUP($T450,dbsad1!$A$2:$AE$677,22,FALSE)</f>
        <v>14964.61</v>
      </c>
      <c r="Y450" s="99">
        <f>VLOOKUP($T450,dcsad1!$A$2:$AE$677,22,FALSE)</f>
        <v>14964.61</v>
      </c>
      <c r="Z450" s="100">
        <f t="shared" si="83"/>
        <v>0</v>
      </c>
      <c r="AA450" s="98" t="str">
        <f t="shared" si="84"/>
        <v>NO CHANGE IN SEL. FA/PUPIL</v>
      </c>
      <c r="AB450" s="88"/>
      <c r="AC450" s="93" t="s">
        <v>893</v>
      </c>
      <c r="AD450" s="94" t="s">
        <v>894</v>
      </c>
      <c r="AE450" s="94">
        <v>1</v>
      </c>
      <c r="AF450" s="95">
        <v>0</v>
      </c>
      <c r="AG450" s="165">
        <f>VLOOKUP($AC450,dbsad1!$A$2:$AE$677,24,FALSE)</f>
        <v>23490347</v>
      </c>
      <c r="AH450" s="165">
        <f>VLOOKUP($AC450,dcsad1!$A$2:$AE$677,24,FALSE)</f>
        <v>23490347</v>
      </c>
      <c r="AI450" s="166">
        <f t="shared" si="85"/>
        <v>0</v>
      </c>
      <c r="AJ450" s="98" t="str">
        <f t="shared" si="79"/>
        <v>NO CHANGE IN FAB</v>
      </c>
      <c r="AK450" s="88"/>
      <c r="AL450" s="93" t="s">
        <v>893</v>
      </c>
      <c r="AM450" s="94" t="s">
        <v>894</v>
      </c>
      <c r="AN450" s="94">
        <v>1</v>
      </c>
      <c r="AO450" s="95">
        <v>0</v>
      </c>
      <c r="AP450" s="175">
        <f>VLOOKUP($AL450,dbsaa1!$A$2:$AE$677,5,FALSE)</f>
        <v>25335085</v>
      </c>
      <c r="AQ450" s="176">
        <f>VLOOKUP($AL450,dbsad1!$A$2:$AE$677,23,FALSE)</f>
        <v>25335085</v>
      </c>
      <c r="AR450" s="101" t="str">
        <f t="shared" si="86"/>
        <v>ON FORMULA</v>
      </c>
      <c r="AS450" s="175">
        <f>VLOOKUP($AL450,dcsaa1!$A$2:$AE$677,5,FALSE)</f>
        <v>25335085</v>
      </c>
      <c r="AT450" s="176">
        <f>VLOOKUP($AL450,dcsad1!$A$2:$AE$677,23,FALSE)</f>
        <v>25335085</v>
      </c>
      <c r="AU450" s="101" t="str">
        <f t="shared" si="87"/>
        <v>ON FORMULA</v>
      </c>
      <c r="AV450" s="102" t="b">
        <f t="shared" si="88"/>
        <v>1</v>
      </c>
      <c r="AW450" s="176">
        <f t="shared" si="89"/>
        <v>0</v>
      </c>
      <c r="AX450" s="184">
        <f t="shared" si="90"/>
        <v>0</v>
      </c>
      <c r="AY450" s="29"/>
    </row>
    <row r="451" spans="1:51" ht="25" x14ac:dyDescent="0.25">
      <c r="A451" s="29"/>
      <c r="B451" s="93" t="s">
        <v>895</v>
      </c>
      <c r="C451" s="94" t="s">
        <v>896</v>
      </c>
      <c r="D451" s="94">
        <v>1</v>
      </c>
      <c r="E451" s="95">
        <v>0</v>
      </c>
      <c r="F451" s="165">
        <f>VLOOKUP($B451,dbsaa1!$A$2:$AA$675,5,FALSE)</f>
        <v>3134962</v>
      </c>
      <c r="G451" s="165">
        <f>VLOOKUP($B451,dcsaa1!$A$2:$AA$675,5,FALSE)</f>
        <v>3134962</v>
      </c>
      <c r="H451" s="166">
        <f t="shared" si="80"/>
        <v>0</v>
      </c>
      <c r="I451" s="98" t="str">
        <f t="shared" si="78"/>
        <v>NO CHANGE IN FA</v>
      </c>
      <c r="J451" s="88"/>
      <c r="K451" s="93" t="s">
        <v>895</v>
      </c>
      <c r="L451" s="94" t="s">
        <v>896</v>
      </c>
      <c r="M451" s="94">
        <v>1</v>
      </c>
      <c r="N451" s="95">
        <v>0</v>
      </c>
      <c r="O451" s="96">
        <f>VLOOKUP($K451,dbsad1!$A$2:$AE$677,13,FALSE)</f>
        <v>257</v>
      </c>
      <c r="P451" s="96">
        <f>VLOOKUP($K451,dcsad1!$A$2:$AE$677,13,FALSE)</f>
        <v>256</v>
      </c>
      <c r="Q451" s="97">
        <f t="shared" si="81"/>
        <v>-1</v>
      </c>
      <c r="R451" s="98" t="str">
        <f t="shared" si="82"/>
        <v>SEL. TAFPU DECREASE</v>
      </c>
      <c r="S451" s="88"/>
      <c r="T451" s="93" t="s">
        <v>895</v>
      </c>
      <c r="U451" s="94" t="s">
        <v>896</v>
      </c>
      <c r="V451" s="94">
        <v>1</v>
      </c>
      <c r="W451" s="95">
        <v>0</v>
      </c>
      <c r="X451" s="99">
        <f>VLOOKUP($T451,dbsad1!$A$2:$AE$677,22,FALSE)</f>
        <v>8587.3700000000008</v>
      </c>
      <c r="Y451" s="99">
        <f>VLOOKUP($T451,dcsad1!$A$2:$AE$677,22,FALSE)</f>
        <v>8565.9</v>
      </c>
      <c r="Z451" s="100">
        <f t="shared" si="83"/>
        <v>-21.470000000001164</v>
      </c>
      <c r="AA451" s="98" t="str">
        <f t="shared" si="84"/>
        <v>SEL. FA/PUPIL DECREASE</v>
      </c>
      <c r="AB451" s="88"/>
      <c r="AC451" s="93" t="s">
        <v>895</v>
      </c>
      <c r="AD451" s="94" t="s">
        <v>896</v>
      </c>
      <c r="AE451" s="94">
        <v>1</v>
      </c>
      <c r="AF451" s="95">
        <v>0</v>
      </c>
      <c r="AG451" s="165">
        <f>VLOOKUP($AC451,dbsad1!$A$2:$AE$677,24,FALSE)</f>
        <v>3073493</v>
      </c>
      <c r="AH451" s="165">
        <f>VLOOKUP($AC451,dcsad1!$A$2:$AE$677,24,FALSE)</f>
        <v>3073493</v>
      </c>
      <c r="AI451" s="166">
        <f t="shared" si="85"/>
        <v>0</v>
      </c>
      <c r="AJ451" s="98" t="str">
        <f t="shared" si="79"/>
        <v>NO CHANGE IN FAB</v>
      </c>
      <c r="AK451" s="88"/>
      <c r="AL451" s="93" t="s">
        <v>895</v>
      </c>
      <c r="AM451" s="94" t="s">
        <v>896</v>
      </c>
      <c r="AN451" s="94">
        <v>1</v>
      </c>
      <c r="AO451" s="95">
        <v>0</v>
      </c>
      <c r="AP451" s="175">
        <f>VLOOKUP($AL451,dbsaa1!$A$2:$AE$677,5,FALSE)</f>
        <v>3134962</v>
      </c>
      <c r="AQ451" s="176">
        <f>VLOOKUP($AL451,dbsad1!$A$2:$AE$677,23,FALSE)</f>
        <v>2206955</v>
      </c>
      <c r="AR451" s="101" t="str">
        <f t="shared" si="86"/>
        <v>HOLD HARMLESS</v>
      </c>
      <c r="AS451" s="175">
        <f>VLOOKUP($AL451,dcsaa1!$A$2:$AE$677,5,FALSE)</f>
        <v>3134962</v>
      </c>
      <c r="AT451" s="176">
        <f>VLOOKUP($AL451,dcsad1!$A$2:$AE$677,23,FALSE)</f>
        <v>2192871</v>
      </c>
      <c r="AU451" s="101" t="str">
        <f t="shared" si="87"/>
        <v>HOLD HARMLESS</v>
      </c>
      <c r="AV451" s="102" t="b">
        <f t="shared" si="88"/>
        <v>1</v>
      </c>
      <c r="AW451" s="176">
        <f t="shared" si="89"/>
        <v>0</v>
      </c>
      <c r="AX451" s="184">
        <f t="shared" si="90"/>
        <v>0</v>
      </c>
      <c r="AY451" s="29"/>
    </row>
    <row r="452" spans="1:51" ht="25" x14ac:dyDescent="0.25">
      <c r="A452" s="29"/>
      <c r="B452" s="93" t="s">
        <v>897</v>
      </c>
      <c r="C452" s="94" t="s">
        <v>898</v>
      </c>
      <c r="D452" s="94">
        <v>1</v>
      </c>
      <c r="E452" s="95">
        <v>0</v>
      </c>
      <c r="F452" s="165">
        <f>VLOOKUP($B452,dbsaa1!$A$2:$AA$675,5,FALSE)</f>
        <v>6835858</v>
      </c>
      <c r="G452" s="165">
        <f>VLOOKUP($B452,dcsaa1!$A$2:$AA$675,5,FALSE)</f>
        <v>6835858</v>
      </c>
      <c r="H452" s="166">
        <f t="shared" si="80"/>
        <v>0</v>
      </c>
      <c r="I452" s="98" t="str">
        <f t="shared" si="78"/>
        <v>NO CHANGE IN FA</v>
      </c>
      <c r="J452" s="88"/>
      <c r="K452" s="93" t="s">
        <v>897</v>
      </c>
      <c r="L452" s="94" t="s">
        <v>898</v>
      </c>
      <c r="M452" s="94">
        <v>1</v>
      </c>
      <c r="N452" s="95">
        <v>0</v>
      </c>
      <c r="O452" s="96">
        <f>VLOOKUP($K452,dbsad1!$A$2:$AE$677,13,FALSE)</f>
        <v>435</v>
      </c>
      <c r="P452" s="96">
        <f>VLOOKUP($K452,dcsad1!$A$2:$AE$677,13,FALSE)</f>
        <v>434</v>
      </c>
      <c r="Q452" s="97">
        <f t="shared" si="81"/>
        <v>-1</v>
      </c>
      <c r="R452" s="98" t="str">
        <f t="shared" si="82"/>
        <v>SEL. TAFPU DECREASE</v>
      </c>
      <c r="S452" s="88"/>
      <c r="T452" s="93" t="s">
        <v>897</v>
      </c>
      <c r="U452" s="94" t="s">
        <v>898</v>
      </c>
      <c r="V452" s="94">
        <v>1</v>
      </c>
      <c r="W452" s="95">
        <v>0</v>
      </c>
      <c r="X452" s="99">
        <f>VLOOKUP($T452,dbsad1!$A$2:$AE$677,22,FALSE)</f>
        <v>14955.43</v>
      </c>
      <c r="Y452" s="99">
        <f>VLOOKUP($T452,dcsad1!$A$2:$AE$677,22,FALSE)</f>
        <v>14932.77</v>
      </c>
      <c r="Z452" s="100">
        <f t="shared" si="83"/>
        <v>-22.659999999999854</v>
      </c>
      <c r="AA452" s="98" t="str">
        <f t="shared" si="84"/>
        <v>SEL. FA/PUPIL DECREASE</v>
      </c>
      <c r="AB452" s="88"/>
      <c r="AC452" s="93" t="s">
        <v>897</v>
      </c>
      <c r="AD452" s="94" t="s">
        <v>898</v>
      </c>
      <c r="AE452" s="94">
        <v>1</v>
      </c>
      <c r="AF452" s="95">
        <v>0</v>
      </c>
      <c r="AG452" s="165">
        <f>VLOOKUP($AC452,dbsad1!$A$2:$AE$677,24,FALSE)</f>
        <v>6701822</v>
      </c>
      <c r="AH452" s="165">
        <f>VLOOKUP($AC452,dcsad1!$A$2:$AE$677,24,FALSE)</f>
        <v>6701822</v>
      </c>
      <c r="AI452" s="166">
        <f t="shared" si="85"/>
        <v>0</v>
      </c>
      <c r="AJ452" s="98" t="str">
        <f t="shared" si="79"/>
        <v>NO CHANGE IN FAB</v>
      </c>
      <c r="AK452" s="88"/>
      <c r="AL452" s="93" t="s">
        <v>897</v>
      </c>
      <c r="AM452" s="94" t="s">
        <v>898</v>
      </c>
      <c r="AN452" s="94">
        <v>1</v>
      </c>
      <c r="AO452" s="95">
        <v>0</v>
      </c>
      <c r="AP452" s="175">
        <f>VLOOKUP($AL452,dbsaa1!$A$2:$AE$677,5,FALSE)</f>
        <v>6835858</v>
      </c>
      <c r="AQ452" s="176">
        <f>VLOOKUP($AL452,dbsad1!$A$2:$AE$677,23,FALSE)</f>
        <v>6505613</v>
      </c>
      <c r="AR452" s="101" t="str">
        <f t="shared" si="86"/>
        <v>HOLD HARMLESS</v>
      </c>
      <c r="AS452" s="175">
        <f>VLOOKUP($AL452,dcsaa1!$A$2:$AE$677,5,FALSE)</f>
        <v>6835858</v>
      </c>
      <c r="AT452" s="176">
        <f>VLOOKUP($AL452,dcsad1!$A$2:$AE$677,23,FALSE)</f>
        <v>6480823</v>
      </c>
      <c r="AU452" s="101" t="str">
        <f t="shared" si="87"/>
        <v>HOLD HARMLESS</v>
      </c>
      <c r="AV452" s="102" t="b">
        <f t="shared" si="88"/>
        <v>1</v>
      </c>
      <c r="AW452" s="176">
        <f t="shared" si="89"/>
        <v>0</v>
      </c>
      <c r="AX452" s="184">
        <f t="shared" si="90"/>
        <v>0</v>
      </c>
      <c r="AY452" s="29"/>
    </row>
    <row r="453" spans="1:51" ht="25" x14ac:dyDescent="0.25">
      <c r="A453" s="29"/>
      <c r="B453" s="93" t="s">
        <v>899</v>
      </c>
      <c r="C453" s="94" t="s">
        <v>900</v>
      </c>
      <c r="D453" s="94">
        <v>1</v>
      </c>
      <c r="E453" s="95">
        <v>0</v>
      </c>
      <c r="F453" s="165">
        <f>VLOOKUP($B453,dbsaa1!$A$2:$AA$675,5,FALSE)</f>
        <v>8350108</v>
      </c>
      <c r="G453" s="165">
        <f>VLOOKUP($B453,dcsaa1!$A$2:$AA$675,5,FALSE)</f>
        <v>8350108</v>
      </c>
      <c r="H453" s="166">
        <f t="shared" si="80"/>
        <v>0</v>
      </c>
      <c r="I453" s="98" t="str">
        <f t="shared" ref="I453:I516" si="91">IF(H453&lt;&gt;0,IF(H453&gt;0,"FA INCREASE","FA DECREASE"),"NO CHANGE IN FA")</f>
        <v>NO CHANGE IN FA</v>
      </c>
      <c r="J453" s="88"/>
      <c r="K453" s="93" t="s">
        <v>899</v>
      </c>
      <c r="L453" s="94" t="s">
        <v>900</v>
      </c>
      <c r="M453" s="94">
        <v>1</v>
      </c>
      <c r="N453" s="95">
        <v>0</v>
      </c>
      <c r="O453" s="96">
        <f>VLOOKUP($K453,dbsad1!$A$2:$AE$677,13,FALSE)</f>
        <v>614</v>
      </c>
      <c r="P453" s="96">
        <f>VLOOKUP($K453,dcsad1!$A$2:$AE$677,13,FALSE)</f>
        <v>614</v>
      </c>
      <c r="Q453" s="97">
        <f t="shared" si="81"/>
        <v>0</v>
      </c>
      <c r="R453" s="98" t="str">
        <f t="shared" si="82"/>
        <v>NO CHANGE IN SEL. TAFPU</v>
      </c>
      <c r="S453" s="88"/>
      <c r="T453" s="93" t="s">
        <v>899</v>
      </c>
      <c r="U453" s="94" t="s">
        <v>900</v>
      </c>
      <c r="V453" s="94">
        <v>1</v>
      </c>
      <c r="W453" s="95">
        <v>0</v>
      </c>
      <c r="X453" s="99">
        <f>VLOOKUP($T453,dbsad1!$A$2:$AE$677,22,FALSE)</f>
        <v>13221.35</v>
      </c>
      <c r="Y453" s="99">
        <f>VLOOKUP($T453,dcsad1!$A$2:$AE$677,22,FALSE)</f>
        <v>13221.35</v>
      </c>
      <c r="Z453" s="100">
        <f t="shared" si="83"/>
        <v>0</v>
      </c>
      <c r="AA453" s="98" t="str">
        <f t="shared" si="84"/>
        <v>NO CHANGE IN SEL. FA/PUPIL</v>
      </c>
      <c r="AB453" s="88"/>
      <c r="AC453" s="93" t="s">
        <v>899</v>
      </c>
      <c r="AD453" s="94" t="s">
        <v>900</v>
      </c>
      <c r="AE453" s="94">
        <v>1</v>
      </c>
      <c r="AF453" s="95">
        <v>0</v>
      </c>
      <c r="AG453" s="165">
        <f>VLOOKUP($AC453,dbsad1!$A$2:$AE$677,24,FALSE)</f>
        <v>8186381</v>
      </c>
      <c r="AH453" s="165">
        <f>VLOOKUP($AC453,dcsad1!$A$2:$AE$677,24,FALSE)</f>
        <v>8186381</v>
      </c>
      <c r="AI453" s="166">
        <f t="shared" si="85"/>
        <v>0</v>
      </c>
      <c r="AJ453" s="98" t="str">
        <f t="shared" ref="AJ453:AJ516" si="92">IF(AI453&lt;&gt;0,IF(AI453&gt;0,"FAB INCREASE","FAB DECREASE"),"NO CHANGE IN FAB")</f>
        <v>NO CHANGE IN FAB</v>
      </c>
      <c r="AK453" s="88"/>
      <c r="AL453" s="93" t="s">
        <v>899</v>
      </c>
      <c r="AM453" s="94" t="s">
        <v>900</v>
      </c>
      <c r="AN453" s="94">
        <v>1</v>
      </c>
      <c r="AO453" s="95">
        <v>0</v>
      </c>
      <c r="AP453" s="175">
        <f>VLOOKUP($AL453,dbsaa1!$A$2:$AE$677,5,FALSE)</f>
        <v>8350108</v>
      </c>
      <c r="AQ453" s="176">
        <f>VLOOKUP($AL453,dbsad1!$A$2:$AE$677,23,FALSE)</f>
        <v>8117909</v>
      </c>
      <c r="AR453" s="101" t="str">
        <f t="shared" si="86"/>
        <v>HOLD HARMLESS</v>
      </c>
      <c r="AS453" s="175">
        <f>VLOOKUP($AL453,dcsaa1!$A$2:$AE$677,5,FALSE)</f>
        <v>8350108</v>
      </c>
      <c r="AT453" s="176">
        <f>VLOOKUP($AL453,dcsad1!$A$2:$AE$677,23,FALSE)</f>
        <v>8117909</v>
      </c>
      <c r="AU453" s="101" t="str">
        <f t="shared" si="87"/>
        <v>HOLD HARMLESS</v>
      </c>
      <c r="AV453" s="102" t="b">
        <f t="shared" si="88"/>
        <v>1</v>
      </c>
      <c r="AW453" s="176">
        <f t="shared" si="89"/>
        <v>0</v>
      </c>
      <c r="AX453" s="184">
        <f t="shared" si="90"/>
        <v>0</v>
      </c>
      <c r="AY453" s="29"/>
    </row>
    <row r="454" spans="1:51" ht="25" x14ac:dyDescent="0.25">
      <c r="A454" s="29"/>
      <c r="B454" s="93" t="s">
        <v>901</v>
      </c>
      <c r="C454" s="94" t="s">
        <v>902</v>
      </c>
      <c r="D454" s="94">
        <v>1</v>
      </c>
      <c r="E454" s="95">
        <v>0</v>
      </c>
      <c r="F454" s="165">
        <f>VLOOKUP($B454,dbsaa1!$A$2:$AA$675,5,FALSE)</f>
        <v>9269918</v>
      </c>
      <c r="G454" s="165">
        <f>VLOOKUP($B454,dcsaa1!$A$2:$AA$675,5,FALSE)</f>
        <v>9269918</v>
      </c>
      <c r="H454" s="166">
        <f t="shared" ref="H454:H517" si="93">G454-F454</f>
        <v>0</v>
      </c>
      <c r="I454" s="98" t="str">
        <f t="shared" si="91"/>
        <v>NO CHANGE IN FA</v>
      </c>
      <c r="J454" s="88"/>
      <c r="K454" s="93" t="s">
        <v>901</v>
      </c>
      <c r="L454" s="94" t="s">
        <v>902</v>
      </c>
      <c r="M454" s="94">
        <v>1</v>
      </c>
      <c r="N454" s="95">
        <v>0</v>
      </c>
      <c r="O454" s="96">
        <f>VLOOKUP($K454,dbsad1!$A$2:$AE$677,13,FALSE)</f>
        <v>702</v>
      </c>
      <c r="P454" s="96">
        <f>VLOOKUP($K454,dcsad1!$A$2:$AE$677,13,FALSE)</f>
        <v>702</v>
      </c>
      <c r="Q454" s="97">
        <f t="shared" ref="Q454:Q517" si="94">P454-O454</f>
        <v>0</v>
      </c>
      <c r="R454" s="98" t="str">
        <f t="shared" ref="R454:R513" si="95">IF(Q454&lt;&gt;0,IF(Q454&gt;0,"SEL. TAFPU INCREASE","SEL. TAFPU DECREASE"),"NO CHANGE IN SEL. TAFPU")</f>
        <v>NO CHANGE IN SEL. TAFPU</v>
      </c>
      <c r="S454" s="88"/>
      <c r="T454" s="93" t="s">
        <v>901</v>
      </c>
      <c r="U454" s="94" t="s">
        <v>902</v>
      </c>
      <c r="V454" s="94">
        <v>1</v>
      </c>
      <c r="W454" s="95">
        <v>0</v>
      </c>
      <c r="X454" s="99">
        <f>VLOOKUP($T454,dbsad1!$A$2:$AE$677,22,FALSE)</f>
        <v>11780.75</v>
      </c>
      <c r="Y454" s="99">
        <f>VLOOKUP($T454,dcsad1!$A$2:$AE$677,22,FALSE)</f>
        <v>11780.75</v>
      </c>
      <c r="Z454" s="100">
        <f t="shared" ref="Z454:Z517" si="96">Y454-X454</f>
        <v>0</v>
      </c>
      <c r="AA454" s="98" t="str">
        <f t="shared" ref="AA454:AA517" si="97">IF(Z454&lt;&gt;0,IF(Z454&gt;0,"SEL. FA/PUPIL INCREASE","SEL. FA/PUPIL DECREASE"),"NO CHANGE IN SEL. FA/PUPIL")</f>
        <v>NO CHANGE IN SEL. FA/PUPIL</v>
      </c>
      <c r="AB454" s="88"/>
      <c r="AC454" s="93" t="s">
        <v>901</v>
      </c>
      <c r="AD454" s="94" t="s">
        <v>902</v>
      </c>
      <c r="AE454" s="94">
        <v>1</v>
      </c>
      <c r="AF454" s="95">
        <v>0</v>
      </c>
      <c r="AG454" s="165">
        <f>VLOOKUP($AC454,dbsad1!$A$2:$AE$677,24,FALSE)</f>
        <v>9088155</v>
      </c>
      <c r="AH454" s="165">
        <f>VLOOKUP($AC454,dcsad1!$A$2:$AE$677,24,FALSE)</f>
        <v>9088155</v>
      </c>
      <c r="AI454" s="166">
        <f t="shared" ref="AI454:AI517" si="98">AH454-AG454</f>
        <v>0</v>
      </c>
      <c r="AJ454" s="98" t="str">
        <f t="shared" si="92"/>
        <v>NO CHANGE IN FAB</v>
      </c>
      <c r="AK454" s="88"/>
      <c r="AL454" s="93" t="s">
        <v>901</v>
      </c>
      <c r="AM454" s="94" t="s">
        <v>902</v>
      </c>
      <c r="AN454" s="94">
        <v>1</v>
      </c>
      <c r="AO454" s="95">
        <v>0</v>
      </c>
      <c r="AP454" s="175">
        <f>VLOOKUP($AL454,dbsaa1!$A$2:$AE$677,5,FALSE)</f>
        <v>9269918</v>
      </c>
      <c r="AQ454" s="176">
        <f>VLOOKUP($AL454,dbsad1!$A$2:$AE$677,23,FALSE)</f>
        <v>8270087</v>
      </c>
      <c r="AR454" s="101" t="str">
        <f t="shared" ref="AR454:AR517" si="99">IF(AP454=AQ454,"ON FORMULA","HOLD HARMLESS")</f>
        <v>HOLD HARMLESS</v>
      </c>
      <c r="AS454" s="175">
        <f>VLOOKUP($AL454,dcsaa1!$A$2:$AE$677,5,FALSE)</f>
        <v>9269918</v>
      </c>
      <c r="AT454" s="176">
        <f>VLOOKUP($AL454,dcsad1!$A$2:$AE$677,23,FALSE)</f>
        <v>8270087</v>
      </c>
      <c r="AU454" s="101" t="str">
        <f t="shared" ref="AU454:AU517" si="100">IF(AS454=AT454,"ON FORMULA","HOLD HARMLESS")</f>
        <v>HOLD HARMLESS</v>
      </c>
      <c r="AV454" s="102" t="b">
        <f t="shared" ref="AV454:AV517" si="101">EXACT(AR454,AU454)</f>
        <v>1</v>
      </c>
      <c r="AW454" s="176">
        <f t="shared" ref="AW454:AW517" si="102">IF(AU454="HOLD HARMLESS",0,ROUND((P454*Y454)-(O454*X454),0))</f>
        <v>0</v>
      </c>
      <c r="AX454" s="184">
        <f t="shared" ref="AX454:AX517" si="103">H454-AW454</f>
        <v>0</v>
      </c>
      <c r="AY454" s="29"/>
    </row>
    <row r="455" spans="1:51" x14ac:dyDescent="0.25">
      <c r="A455" s="29"/>
      <c r="B455" s="93" t="s">
        <v>903</v>
      </c>
      <c r="C455" s="94" t="s">
        <v>904</v>
      </c>
      <c r="D455" s="94">
        <v>1</v>
      </c>
      <c r="E455" s="95">
        <v>0</v>
      </c>
      <c r="F455" s="165">
        <f>VLOOKUP($B455,dbsaa1!$A$2:$AA$675,5,FALSE)</f>
        <v>38610370</v>
      </c>
      <c r="G455" s="165">
        <f>VLOOKUP($B455,dcsaa1!$A$2:$AA$675,5,FALSE)</f>
        <v>38610370</v>
      </c>
      <c r="H455" s="166">
        <f t="shared" si="93"/>
        <v>0</v>
      </c>
      <c r="I455" s="98" t="str">
        <f t="shared" si="91"/>
        <v>NO CHANGE IN FA</v>
      </c>
      <c r="J455" s="88"/>
      <c r="K455" s="93" t="s">
        <v>903</v>
      </c>
      <c r="L455" s="94" t="s">
        <v>904</v>
      </c>
      <c r="M455" s="94">
        <v>1</v>
      </c>
      <c r="N455" s="95">
        <v>0</v>
      </c>
      <c r="O455" s="96">
        <f>VLOOKUP($K455,dbsad1!$A$2:$AE$677,13,FALSE)</f>
        <v>2980</v>
      </c>
      <c r="P455" s="96">
        <f>VLOOKUP($K455,dcsad1!$A$2:$AE$677,13,FALSE)</f>
        <v>2980</v>
      </c>
      <c r="Q455" s="97">
        <f t="shared" si="94"/>
        <v>0</v>
      </c>
      <c r="R455" s="98" t="str">
        <f t="shared" si="95"/>
        <v>NO CHANGE IN SEL. TAFPU</v>
      </c>
      <c r="S455" s="88"/>
      <c r="T455" s="93" t="s">
        <v>903</v>
      </c>
      <c r="U455" s="94" t="s">
        <v>904</v>
      </c>
      <c r="V455" s="94">
        <v>1</v>
      </c>
      <c r="W455" s="95">
        <v>0</v>
      </c>
      <c r="X455" s="99">
        <f>VLOOKUP($T455,dbsad1!$A$2:$AE$677,22,FALSE)</f>
        <v>12956.5</v>
      </c>
      <c r="Y455" s="99">
        <f>VLOOKUP($T455,dcsad1!$A$2:$AE$677,22,FALSE)</f>
        <v>12956.5</v>
      </c>
      <c r="Z455" s="100">
        <f t="shared" si="96"/>
        <v>0</v>
      </c>
      <c r="AA455" s="98" t="str">
        <f t="shared" si="97"/>
        <v>NO CHANGE IN SEL. FA/PUPIL</v>
      </c>
      <c r="AB455" s="88"/>
      <c r="AC455" s="93" t="s">
        <v>903</v>
      </c>
      <c r="AD455" s="94" t="s">
        <v>904</v>
      </c>
      <c r="AE455" s="94">
        <v>1</v>
      </c>
      <c r="AF455" s="95">
        <v>0</v>
      </c>
      <c r="AG455" s="165">
        <f>VLOOKUP($AC455,dbsad1!$A$2:$AE$677,24,FALSE)</f>
        <v>35788590</v>
      </c>
      <c r="AH455" s="165">
        <f>VLOOKUP($AC455,dcsad1!$A$2:$AE$677,24,FALSE)</f>
        <v>35788590</v>
      </c>
      <c r="AI455" s="166">
        <f t="shared" si="98"/>
        <v>0</v>
      </c>
      <c r="AJ455" s="98" t="str">
        <f t="shared" si="92"/>
        <v>NO CHANGE IN FAB</v>
      </c>
      <c r="AK455" s="88"/>
      <c r="AL455" s="93" t="s">
        <v>903</v>
      </c>
      <c r="AM455" s="94" t="s">
        <v>904</v>
      </c>
      <c r="AN455" s="94">
        <v>1</v>
      </c>
      <c r="AO455" s="95">
        <v>0</v>
      </c>
      <c r="AP455" s="175">
        <f>VLOOKUP($AL455,dbsaa1!$A$2:$AE$677,5,FALSE)</f>
        <v>38610370</v>
      </c>
      <c r="AQ455" s="176">
        <f>VLOOKUP($AL455,dbsad1!$A$2:$AE$677,23,FALSE)</f>
        <v>38610370</v>
      </c>
      <c r="AR455" s="101" t="str">
        <f t="shared" si="99"/>
        <v>ON FORMULA</v>
      </c>
      <c r="AS455" s="175">
        <f>VLOOKUP($AL455,dcsaa1!$A$2:$AE$677,5,FALSE)</f>
        <v>38610370</v>
      </c>
      <c r="AT455" s="176">
        <f>VLOOKUP($AL455,dcsad1!$A$2:$AE$677,23,FALSE)</f>
        <v>38610370</v>
      </c>
      <c r="AU455" s="101" t="str">
        <f t="shared" si="100"/>
        <v>ON FORMULA</v>
      </c>
      <c r="AV455" s="102" t="b">
        <f t="shared" si="101"/>
        <v>1</v>
      </c>
      <c r="AW455" s="176">
        <f t="shared" si="102"/>
        <v>0</v>
      </c>
      <c r="AX455" s="184">
        <f t="shared" si="103"/>
        <v>0</v>
      </c>
      <c r="AY455" s="29"/>
    </row>
    <row r="456" spans="1:51" ht="25" x14ac:dyDescent="0.25">
      <c r="A456" s="29"/>
      <c r="B456" s="93" t="s">
        <v>905</v>
      </c>
      <c r="C456" s="94" t="s">
        <v>906</v>
      </c>
      <c r="D456" s="94">
        <v>1</v>
      </c>
      <c r="E456" s="95">
        <v>0</v>
      </c>
      <c r="F456" s="165">
        <f>VLOOKUP($B456,dbsaa1!$A$2:$AA$675,5,FALSE)</f>
        <v>4241871</v>
      </c>
      <c r="G456" s="165">
        <f>VLOOKUP($B456,dcsaa1!$A$2:$AA$675,5,FALSE)</f>
        <v>4241871</v>
      </c>
      <c r="H456" s="166">
        <f t="shared" si="93"/>
        <v>0</v>
      </c>
      <c r="I456" s="98" t="str">
        <f t="shared" si="91"/>
        <v>NO CHANGE IN FA</v>
      </c>
      <c r="J456" s="88"/>
      <c r="K456" s="93" t="s">
        <v>905</v>
      </c>
      <c r="L456" s="94" t="s">
        <v>906</v>
      </c>
      <c r="M456" s="94">
        <v>1</v>
      </c>
      <c r="N456" s="95">
        <v>0</v>
      </c>
      <c r="O456" s="96">
        <f>VLOOKUP($K456,dbsad1!$A$2:$AE$677,13,FALSE)</f>
        <v>348</v>
      </c>
      <c r="P456" s="96">
        <f>VLOOKUP($K456,dcsad1!$A$2:$AE$677,13,FALSE)</f>
        <v>348</v>
      </c>
      <c r="Q456" s="97">
        <f t="shared" si="94"/>
        <v>0</v>
      </c>
      <c r="R456" s="98" t="str">
        <f t="shared" si="95"/>
        <v>NO CHANGE IN SEL. TAFPU</v>
      </c>
      <c r="S456" s="88"/>
      <c r="T456" s="93" t="s">
        <v>905</v>
      </c>
      <c r="U456" s="94" t="s">
        <v>906</v>
      </c>
      <c r="V456" s="94">
        <v>1</v>
      </c>
      <c r="W456" s="95">
        <v>0</v>
      </c>
      <c r="X456" s="99">
        <f>VLOOKUP($T456,dbsad1!$A$2:$AE$677,22,FALSE)</f>
        <v>9581.5300000000007</v>
      </c>
      <c r="Y456" s="99">
        <f>VLOOKUP($T456,dcsad1!$A$2:$AE$677,22,FALSE)</f>
        <v>9562.01</v>
      </c>
      <c r="Z456" s="100">
        <f t="shared" si="96"/>
        <v>-19.520000000000437</v>
      </c>
      <c r="AA456" s="98" t="str">
        <f t="shared" si="97"/>
        <v>SEL. FA/PUPIL DECREASE</v>
      </c>
      <c r="AB456" s="88"/>
      <c r="AC456" s="93" t="s">
        <v>905</v>
      </c>
      <c r="AD456" s="94" t="s">
        <v>906</v>
      </c>
      <c r="AE456" s="94">
        <v>1</v>
      </c>
      <c r="AF456" s="95">
        <v>0</v>
      </c>
      <c r="AG456" s="165">
        <f>VLOOKUP($AC456,dbsad1!$A$2:$AE$677,24,FALSE)</f>
        <v>4158698</v>
      </c>
      <c r="AH456" s="165">
        <f>VLOOKUP($AC456,dcsad1!$A$2:$AE$677,24,FALSE)</f>
        <v>4158698</v>
      </c>
      <c r="AI456" s="166">
        <f t="shared" si="98"/>
        <v>0</v>
      </c>
      <c r="AJ456" s="98" t="str">
        <f t="shared" si="92"/>
        <v>NO CHANGE IN FAB</v>
      </c>
      <c r="AK456" s="88"/>
      <c r="AL456" s="93" t="s">
        <v>905</v>
      </c>
      <c r="AM456" s="94" t="s">
        <v>906</v>
      </c>
      <c r="AN456" s="94">
        <v>1</v>
      </c>
      <c r="AO456" s="95">
        <v>0</v>
      </c>
      <c r="AP456" s="175">
        <f>VLOOKUP($AL456,dbsaa1!$A$2:$AE$677,5,FALSE)</f>
        <v>4241871</v>
      </c>
      <c r="AQ456" s="176">
        <f>VLOOKUP($AL456,dbsad1!$A$2:$AE$677,23,FALSE)</f>
        <v>3334373</v>
      </c>
      <c r="AR456" s="101" t="str">
        <f t="shared" si="99"/>
        <v>HOLD HARMLESS</v>
      </c>
      <c r="AS456" s="175">
        <f>VLOOKUP($AL456,dcsaa1!$A$2:$AE$677,5,FALSE)</f>
        <v>4241871</v>
      </c>
      <c r="AT456" s="176">
        <f>VLOOKUP($AL456,dcsad1!$A$2:$AE$677,23,FALSE)</f>
        <v>3327580</v>
      </c>
      <c r="AU456" s="101" t="str">
        <f t="shared" si="100"/>
        <v>HOLD HARMLESS</v>
      </c>
      <c r="AV456" s="102" t="b">
        <f t="shared" si="101"/>
        <v>1</v>
      </c>
      <c r="AW456" s="176">
        <f t="shared" si="102"/>
        <v>0</v>
      </c>
      <c r="AX456" s="184">
        <f t="shared" si="103"/>
        <v>0</v>
      </c>
      <c r="AY456" s="29"/>
    </row>
    <row r="457" spans="1:51" x14ac:dyDescent="0.25">
      <c r="A457" s="29"/>
      <c r="B457" s="93" t="s">
        <v>907</v>
      </c>
      <c r="C457" s="94" t="s">
        <v>908</v>
      </c>
      <c r="D457" s="94">
        <v>1</v>
      </c>
      <c r="E457" s="95">
        <v>0</v>
      </c>
      <c r="F457" s="165">
        <f>VLOOKUP($B457,dbsaa1!$A$2:$AA$675,5,FALSE)</f>
        <v>15504196</v>
      </c>
      <c r="G457" s="165">
        <f>VLOOKUP($B457,dcsaa1!$A$2:$AA$675,5,FALSE)</f>
        <v>15504196</v>
      </c>
      <c r="H457" s="166">
        <f t="shared" si="93"/>
        <v>0</v>
      </c>
      <c r="I457" s="98" t="str">
        <f t="shared" si="91"/>
        <v>NO CHANGE IN FA</v>
      </c>
      <c r="J457" s="88"/>
      <c r="K457" s="93" t="s">
        <v>907</v>
      </c>
      <c r="L457" s="94" t="s">
        <v>908</v>
      </c>
      <c r="M457" s="94">
        <v>1</v>
      </c>
      <c r="N457" s="95">
        <v>0</v>
      </c>
      <c r="O457" s="96">
        <f>VLOOKUP($K457,dbsad1!$A$2:$AE$677,13,FALSE)</f>
        <v>1106</v>
      </c>
      <c r="P457" s="96">
        <f>VLOOKUP($K457,dcsad1!$A$2:$AE$677,13,FALSE)</f>
        <v>1106</v>
      </c>
      <c r="Q457" s="97">
        <f t="shared" si="94"/>
        <v>0</v>
      </c>
      <c r="R457" s="98" t="str">
        <f t="shared" si="95"/>
        <v>NO CHANGE IN SEL. TAFPU</v>
      </c>
      <c r="S457" s="88"/>
      <c r="T457" s="93" t="s">
        <v>907</v>
      </c>
      <c r="U457" s="94" t="s">
        <v>908</v>
      </c>
      <c r="V457" s="94">
        <v>1</v>
      </c>
      <c r="W457" s="95">
        <v>0</v>
      </c>
      <c r="X457" s="99">
        <f>VLOOKUP($T457,dbsad1!$A$2:$AE$677,22,FALSE)</f>
        <v>14018.26</v>
      </c>
      <c r="Y457" s="99">
        <f>VLOOKUP($T457,dcsad1!$A$2:$AE$677,22,FALSE)</f>
        <v>14018.26</v>
      </c>
      <c r="Z457" s="100">
        <f t="shared" si="96"/>
        <v>0</v>
      </c>
      <c r="AA457" s="98" t="str">
        <f t="shared" si="97"/>
        <v>NO CHANGE IN SEL. FA/PUPIL</v>
      </c>
      <c r="AB457" s="88"/>
      <c r="AC457" s="93" t="s">
        <v>907</v>
      </c>
      <c r="AD457" s="94" t="s">
        <v>908</v>
      </c>
      <c r="AE457" s="94">
        <v>1</v>
      </c>
      <c r="AF457" s="95">
        <v>0</v>
      </c>
      <c r="AG457" s="165">
        <f>VLOOKUP($AC457,dbsad1!$A$2:$AE$677,24,FALSE)</f>
        <v>14823945</v>
      </c>
      <c r="AH457" s="165">
        <f>VLOOKUP($AC457,dcsad1!$A$2:$AE$677,24,FALSE)</f>
        <v>14823945</v>
      </c>
      <c r="AI457" s="166">
        <f t="shared" si="98"/>
        <v>0</v>
      </c>
      <c r="AJ457" s="98" t="str">
        <f t="shared" si="92"/>
        <v>NO CHANGE IN FAB</v>
      </c>
      <c r="AK457" s="88"/>
      <c r="AL457" s="93" t="s">
        <v>907</v>
      </c>
      <c r="AM457" s="94" t="s">
        <v>908</v>
      </c>
      <c r="AN457" s="94">
        <v>1</v>
      </c>
      <c r="AO457" s="95">
        <v>0</v>
      </c>
      <c r="AP457" s="175">
        <f>VLOOKUP($AL457,dbsaa1!$A$2:$AE$677,5,FALSE)</f>
        <v>15504196</v>
      </c>
      <c r="AQ457" s="176">
        <f>VLOOKUP($AL457,dbsad1!$A$2:$AE$677,23,FALSE)</f>
        <v>15504196</v>
      </c>
      <c r="AR457" s="101" t="str">
        <f t="shared" si="99"/>
        <v>ON FORMULA</v>
      </c>
      <c r="AS457" s="175">
        <f>VLOOKUP($AL457,dcsaa1!$A$2:$AE$677,5,FALSE)</f>
        <v>15504196</v>
      </c>
      <c r="AT457" s="176">
        <f>VLOOKUP($AL457,dcsad1!$A$2:$AE$677,23,FALSE)</f>
        <v>15504196</v>
      </c>
      <c r="AU457" s="101" t="str">
        <f t="shared" si="100"/>
        <v>ON FORMULA</v>
      </c>
      <c r="AV457" s="102" t="b">
        <f t="shared" si="101"/>
        <v>1</v>
      </c>
      <c r="AW457" s="176">
        <f t="shared" si="102"/>
        <v>0</v>
      </c>
      <c r="AX457" s="184">
        <f t="shared" si="103"/>
        <v>0</v>
      </c>
      <c r="AY457" s="29"/>
    </row>
    <row r="458" spans="1:51" ht="25" x14ac:dyDescent="0.25">
      <c r="A458" s="29"/>
      <c r="B458" s="93" t="s">
        <v>909</v>
      </c>
      <c r="C458" s="94" t="s">
        <v>910</v>
      </c>
      <c r="D458" s="94">
        <v>1</v>
      </c>
      <c r="E458" s="95">
        <v>0</v>
      </c>
      <c r="F458" s="165">
        <f>VLOOKUP($B458,dbsaa1!$A$2:$AA$675,5,FALSE)</f>
        <v>22030604</v>
      </c>
      <c r="G458" s="165">
        <f>VLOOKUP($B458,dcsaa1!$A$2:$AA$675,5,FALSE)</f>
        <v>22030604</v>
      </c>
      <c r="H458" s="166">
        <f t="shared" si="93"/>
        <v>0</v>
      </c>
      <c r="I458" s="98" t="str">
        <f t="shared" si="91"/>
        <v>NO CHANGE IN FA</v>
      </c>
      <c r="J458" s="88"/>
      <c r="K458" s="93" t="s">
        <v>909</v>
      </c>
      <c r="L458" s="94" t="s">
        <v>910</v>
      </c>
      <c r="M458" s="94">
        <v>1</v>
      </c>
      <c r="N458" s="95">
        <v>0</v>
      </c>
      <c r="O458" s="96">
        <f>VLOOKUP($K458,dbsad1!$A$2:$AE$677,13,FALSE)</f>
        <v>1693</v>
      </c>
      <c r="P458" s="96">
        <f>VLOOKUP($K458,dcsad1!$A$2:$AE$677,13,FALSE)</f>
        <v>1692</v>
      </c>
      <c r="Q458" s="97">
        <f t="shared" si="94"/>
        <v>-1</v>
      </c>
      <c r="R458" s="98" t="str">
        <f t="shared" si="95"/>
        <v>SEL. TAFPU DECREASE</v>
      </c>
      <c r="S458" s="88"/>
      <c r="T458" s="93" t="s">
        <v>909</v>
      </c>
      <c r="U458" s="94" t="s">
        <v>910</v>
      </c>
      <c r="V458" s="94">
        <v>1</v>
      </c>
      <c r="W458" s="95">
        <v>0</v>
      </c>
      <c r="X458" s="99">
        <f>VLOOKUP($T458,dbsad1!$A$2:$AE$677,22,FALSE)</f>
        <v>11502.36</v>
      </c>
      <c r="Y458" s="99">
        <f>VLOOKUP($T458,dcsad1!$A$2:$AE$677,22,FALSE)</f>
        <v>11502.36</v>
      </c>
      <c r="Z458" s="100">
        <f t="shared" si="96"/>
        <v>0</v>
      </c>
      <c r="AA458" s="98" t="str">
        <f t="shared" si="97"/>
        <v>NO CHANGE IN SEL. FA/PUPIL</v>
      </c>
      <c r="AB458" s="88"/>
      <c r="AC458" s="93" t="s">
        <v>909</v>
      </c>
      <c r="AD458" s="94" t="s">
        <v>910</v>
      </c>
      <c r="AE458" s="94">
        <v>1</v>
      </c>
      <c r="AF458" s="95">
        <v>0</v>
      </c>
      <c r="AG458" s="165">
        <f>VLOOKUP($AC458,dbsad1!$A$2:$AE$677,24,FALSE)</f>
        <v>21598632</v>
      </c>
      <c r="AH458" s="165">
        <f>VLOOKUP($AC458,dcsad1!$A$2:$AE$677,24,FALSE)</f>
        <v>21598632</v>
      </c>
      <c r="AI458" s="166">
        <f t="shared" si="98"/>
        <v>0</v>
      </c>
      <c r="AJ458" s="98" t="str">
        <f t="shared" si="92"/>
        <v>NO CHANGE IN FAB</v>
      </c>
      <c r="AK458" s="88"/>
      <c r="AL458" s="93" t="s">
        <v>909</v>
      </c>
      <c r="AM458" s="94" t="s">
        <v>910</v>
      </c>
      <c r="AN458" s="94">
        <v>1</v>
      </c>
      <c r="AO458" s="95">
        <v>0</v>
      </c>
      <c r="AP458" s="175">
        <f>VLOOKUP($AL458,dbsaa1!$A$2:$AE$677,5,FALSE)</f>
        <v>22030604</v>
      </c>
      <c r="AQ458" s="176">
        <f>VLOOKUP($AL458,dbsad1!$A$2:$AE$677,23,FALSE)</f>
        <v>19473496</v>
      </c>
      <c r="AR458" s="101" t="str">
        <f t="shared" si="99"/>
        <v>HOLD HARMLESS</v>
      </c>
      <c r="AS458" s="175">
        <f>VLOOKUP($AL458,dcsaa1!$A$2:$AE$677,5,FALSE)</f>
        <v>22030604</v>
      </c>
      <c r="AT458" s="176">
        <f>VLOOKUP($AL458,dcsad1!$A$2:$AE$677,23,FALSE)</f>
        <v>19461994</v>
      </c>
      <c r="AU458" s="101" t="str">
        <f t="shared" si="100"/>
        <v>HOLD HARMLESS</v>
      </c>
      <c r="AV458" s="102" t="b">
        <f t="shared" si="101"/>
        <v>1</v>
      </c>
      <c r="AW458" s="176">
        <f t="shared" si="102"/>
        <v>0</v>
      </c>
      <c r="AX458" s="184">
        <f t="shared" si="103"/>
        <v>0</v>
      </c>
      <c r="AY458" s="29"/>
    </row>
    <row r="459" spans="1:51" x14ac:dyDescent="0.25">
      <c r="A459" s="29"/>
      <c r="B459" s="93" t="s">
        <v>911</v>
      </c>
      <c r="C459" s="94" t="s">
        <v>912</v>
      </c>
      <c r="D459" s="94">
        <v>1</v>
      </c>
      <c r="E459" s="95">
        <v>0</v>
      </c>
      <c r="F459" s="165">
        <f>VLOOKUP($B459,dbsaa1!$A$2:$AA$675,5,FALSE)</f>
        <v>8631575</v>
      </c>
      <c r="G459" s="165">
        <f>VLOOKUP($B459,dcsaa1!$A$2:$AA$675,5,FALSE)</f>
        <v>8627368</v>
      </c>
      <c r="H459" s="166">
        <f t="shared" si="93"/>
        <v>-4207</v>
      </c>
      <c r="I459" s="98" t="str">
        <f t="shared" si="91"/>
        <v>FA DECREASE</v>
      </c>
      <c r="J459" s="88"/>
      <c r="K459" s="93" t="s">
        <v>911</v>
      </c>
      <c r="L459" s="94" t="s">
        <v>912</v>
      </c>
      <c r="M459" s="94">
        <v>1</v>
      </c>
      <c r="N459" s="95">
        <v>0</v>
      </c>
      <c r="O459" s="96">
        <f>VLOOKUP($K459,dbsad1!$A$2:$AE$677,13,FALSE)</f>
        <v>625</v>
      </c>
      <c r="P459" s="96">
        <f>VLOOKUP($K459,dcsad1!$A$2:$AE$677,13,FALSE)</f>
        <v>624</v>
      </c>
      <c r="Q459" s="97">
        <f t="shared" si="94"/>
        <v>-1</v>
      </c>
      <c r="R459" s="98" t="str">
        <f t="shared" si="95"/>
        <v>SEL. TAFPU DECREASE</v>
      </c>
      <c r="S459" s="88"/>
      <c r="T459" s="93" t="s">
        <v>911</v>
      </c>
      <c r="U459" s="94" t="s">
        <v>912</v>
      </c>
      <c r="V459" s="94">
        <v>1</v>
      </c>
      <c r="W459" s="95">
        <v>0</v>
      </c>
      <c r="X459" s="99">
        <f>VLOOKUP($T459,dbsad1!$A$2:$AE$677,22,FALSE)</f>
        <v>13810.52</v>
      </c>
      <c r="Y459" s="99">
        <f>VLOOKUP($T459,dcsad1!$A$2:$AE$677,22,FALSE)</f>
        <v>13825.91</v>
      </c>
      <c r="Z459" s="100">
        <f t="shared" si="96"/>
        <v>15.389999999999418</v>
      </c>
      <c r="AA459" s="98" t="str">
        <f t="shared" si="97"/>
        <v>SEL. FA/PUPIL INCREASE</v>
      </c>
      <c r="AB459" s="88"/>
      <c r="AC459" s="93" t="s">
        <v>911</v>
      </c>
      <c r="AD459" s="94" t="s">
        <v>912</v>
      </c>
      <c r="AE459" s="94">
        <v>1</v>
      </c>
      <c r="AF459" s="95">
        <v>0</v>
      </c>
      <c r="AG459" s="165">
        <f>VLOOKUP($AC459,dbsad1!$A$2:$AE$677,24,FALSE)</f>
        <v>8211863</v>
      </c>
      <c r="AH459" s="165">
        <f>VLOOKUP($AC459,dcsad1!$A$2:$AE$677,24,FALSE)</f>
        <v>8211863</v>
      </c>
      <c r="AI459" s="166">
        <f t="shared" si="98"/>
        <v>0</v>
      </c>
      <c r="AJ459" s="98" t="str">
        <f t="shared" si="92"/>
        <v>NO CHANGE IN FAB</v>
      </c>
      <c r="AK459" s="88"/>
      <c r="AL459" s="93" t="s">
        <v>911</v>
      </c>
      <c r="AM459" s="94" t="s">
        <v>912</v>
      </c>
      <c r="AN459" s="94">
        <v>1</v>
      </c>
      <c r="AO459" s="95">
        <v>0</v>
      </c>
      <c r="AP459" s="175">
        <f>VLOOKUP($AL459,dbsaa1!$A$2:$AE$677,5,FALSE)</f>
        <v>8631575</v>
      </c>
      <c r="AQ459" s="176">
        <f>VLOOKUP($AL459,dbsad1!$A$2:$AE$677,23,FALSE)</f>
        <v>8631575</v>
      </c>
      <c r="AR459" s="101" t="str">
        <f t="shared" si="99"/>
        <v>ON FORMULA</v>
      </c>
      <c r="AS459" s="175">
        <f>VLOOKUP($AL459,dcsaa1!$A$2:$AE$677,5,FALSE)</f>
        <v>8627368</v>
      </c>
      <c r="AT459" s="176">
        <f>VLOOKUP($AL459,dcsad1!$A$2:$AE$677,23,FALSE)</f>
        <v>8627368</v>
      </c>
      <c r="AU459" s="101" t="str">
        <f t="shared" si="100"/>
        <v>ON FORMULA</v>
      </c>
      <c r="AV459" s="102" t="b">
        <f t="shared" si="101"/>
        <v>1</v>
      </c>
      <c r="AW459" s="176">
        <f t="shared" si="102"/>
        <v>-4207</v>
      </c>
      <c r="AX459" s="184">
        <f t="shared" si="103"/>
        <v>0</v>
      </c>
      <c r="AY459" s="29"/>
    </row>
    <row r="460" spans="1:51" ht="25" x14ac:dyDescent="0.25">
      <c r="A460" s="29"/>
      <c r="B460" s="93" t="s">
        <v>913</v>
      </c>
      <c r="C460" s="94" t="s">
        <v>914</v>
      </c>
      <c r="D460" s="94">
        <v>1</v>
      </c>
      <c r="E460" s="95">
        <v>0</v>
      </c>
      <c r="F460" s="165">
        <f>VLOOKUP($B460,dbsaa1!$A$2:$AA$675,5,FALSE)</f>
        <v>5093464</v>
      </c>
      <c r="G460" s="165">
        <f>VLOOKUP($B460,dcsaa1!$A$2:$AA$675,5,FALSE)</f>
        <v>5093464</v>
      </c>
      <c r="H460" s="166">
        <f t="shared" si="93"/>
        <v>0</v>
      </c>
      <c r="I460" s="98" t="str">
        <f t="shared" si="91"/>
        <v>NO CHANGE IN FA</v>
      </c>
      <c r="J460" s="88"/>
      <c r="K460" s="93" t="s">
        <v>913</v>
      </c>
      <c r="L460" s="94" t="s">
        <v>914</v>
      </c>
      <c r="M460" s="94">
        <v>1</v>
      </c>
      <c r="N460" s="95">
        <v>0</v>
      </c>
      <c r="O460" s="96">
        <f>VLOOKUP($K460,dbsad1!$A$2:$AE$677,13,FALSE)</f>
        <v>377</v>
      </c>
      <c r="P460" s="96">
        <f>VLOOKUP($K460,dcsad1!$A$2:$AE$677,13,FALSE)</f>
        <v>379</v>
      </c>
      <c r="Q460" s="97">
        <f t="shared" si="94"/>
        <v>2</v>
      </c>
      <c r="R460" s="98" t="str">
        <f t="shared" si="95"/>
        <v>SEL. TAFPU INCREASE</v>
      </c>
      <c r="S460" s="88"/>
      <c r="T460" s="93" t="s">
        <v>913</v>
      </c>
      <c r="U460" s="94" t="s">
        <v>914</v>
      </c>
      <c r="V460" s="94">
        <v>1</v>
      </c>
      <c r="W460" s="95">
        <v>0</v>
      </c>
      <c r="X460" s="99">
        <f>VLOOKUP($T460,dbsad1!$A$2:$AE$677,22,FALSE)</f>
        <v>9515.6</v>
      </c>
      <c r="Y460" s="99">
        <f>VLOOKUP($T460,dcsad1!$A$2:$AE$677,22,FALSE)</f>
        <v>9500.7099999999991</v>
      </c>
      <c r="Z460" s="100">
        <f t="shared" si="96"/>
        <v>-14.890000000001237</v>
      </c>
      <c r="AA460" s="98" t="str">
        <f t="shared" si="97"/>
        <v>SEL. FA/PUPIL DECREASE</v>
      </c>
      <c r="AB460" s="88"/>
      <c r="AC460" s="93" t="s">
        <v>913</v>
      </c>
      <c r="AD460" s="94" t="s">
        <v>914</v>
      </c>
      <c r="AE460" s="94">
        <v>1</v>
      </c>
      <c r="AF460" s="95">
        <v>0</v>
      </c>
      <c r="AG460" s="165">
        <f>VLOOKUP($AC460,dbsad1!$A$2:$AE$677,24,FALSE)</f>
        <v>4993593</v>
      </c>
      <c r="AH460" s="165">
        <f>VLOOKUP($AC460,dcsad1!$A$2:$AE$677,24,FALSE)</f>
        <v>4993593</v>
      </c>
      <c r="AI460" s="166">
        <f t="shared" si="98"/>
        <v>0</v>
      </c>
      <c r="AJ460" s="98" t="str">
        <f t="shared" si="92"/>
        <v>NO CHANGE IN FAB</v>
      </c>
      <c r="AK460" s="88"/>
      <c r="AL460" s="93" t="s">
        <v>913</v>
      </c>
      <c r="AM460" s="94" t="s">
        <v>914</v>
      </c>
      <c r="AN460" s="94">
        <v>1</v>
      </c>
      <c r="AO460" s="95">
        <v>0</v>
      </c>
      <c r="AP460" s="175">
        <f>VLOOKUP($AL460,dbsaa1!$A$2:$AE$677,5,FALSE)</f>
        <v>5093464</v>
      </c>
      <c r="AQ460" s="176">
        <f>VLOOKUP($AL460,dbsad1!$A$2:$AE$677,23,FALSE)</f>
        <v>3587382</v>
      </c>
      <c r="AR460" s="101" t="str">
        <f t="shared" si="99"/>
        <v>HOLD HARMLESS</v>
      </c>
      <c r="AS460" s="175">
        <f>VLOOKUP($AL460,dcsaa1!$A$2:$AE$677,5,FALSE)</f>
        <v>5093464</v>
      </c>
      <c r="AT460" s="176">
        <f>VLOOKUP($AL460,dcsad1!$A$2:$AE$677,23,FALSE)</f>
        <v>3600770</v>
      </c>
      <c r="AU460" s="101" t="str">
        <f t="shared" si="100"/>
        <v>HOLD HARMLESS</v>
      </c>
      <c r="AV460" s="102" t="b">
        <f t="shared" si="101"/>
        <v>1</v>
      </c>
      <c r="AW460" s="176">
        <f t="shared" si="102"/>
        <v>0</v>
      </c>
      <c r="AX460" s="184">
        <f t="shared" si="103"/>
        <v>0</v>
      </c>
      <c r="AY460" s="29"/>
    </row>
    <row r="461" spans="1:51" ht="25" x14ac:dyDescent="0.25">
      <c r="A461" s="29"/>
      <c r="B461" s="93" t="s">
        <v>915</v>
      </c>
      <c r="C461" s="94" t="s">
        <v>916</v>
      </c>
      <c r="D461" s="94">
        <v>1</v>
      </c>
      <c r="E461" s="95">
        <v>0</v>
      </c>
      <c r="F461" s="165">
        <f>VLOOKUP($B461,dbsaa1!$A$2:$AA$675,5,FALSE)</f>
        <v>14202427</v>
      </c>
      <c r="G461" s="165">
        <f>VLOOKUP($B461,dcsaa1!$A$2:$AA$675,5,FALSE)</f>
        <v>14202427</v>
      </c>
      <c r="H461" s="166">
        <f t="shared" si="93"/>
        <v>0</v>
      </c>
      <c r="I461" s="98" t="str">
        <f t="shared" si="91"/>
        <v>NO CHANGE IN FA</v>
      </c>
      <c r="J461" s="88"/>
      <c r="K461" s="93" t="s">
        <v>915</v>
      </c>
      <c r="L461" s="94" t="s">
        <v>916</v>
      </c>
      <c r="M461" s="94">
        <v>1</v>
      </c>
      <c r="N461" s="95">
        <v>0</v>
      </c>
      <c r="O461" s="96">
        <f>VLOOKUP($K461,dbsad1!$A$2:$AE$677,13,FALSE)</f>
        <v>1546</v>
      </c>
      <c r="P461" s="96">
        <f>VLOOKUP($K461,dcsad1!$A$2:$AE$677,13,FALSE)</f>
        <v>1547</v>
      </c>
      <c r="Q461" s="97">
        <f t="shared" si="94"/>
        <v>1</v>
      </c>
      <c r="R461" s="98" t="str">
        <f t="shared" si="95"/>
        <v>SEL. TAFPU INCREASE</v>
      </c>
      <c r="S461" s="88"/>
      <c r="T461" s="93" t="s">
        <v>915</v>
      </c>
      <c r="U461" s="94" t="s">
        <v>916</v>
      </c>
      <c r="V461" s="94">
        <v>1</v>
      </c>
      <c r="W461" s="95">
        <v>0</v>
      </c>
      <c r="X461" s="99">
        <f>VLOOKUP($T461,dbsad1!$A$2:$AE$677,22,FALSE)</f>
        <v>9051.75</v>
      </c>
      <c r="Y461" s="99">
        <f>VLOOKUP($T461,dcsad1!$A$2:$AE$677,22,FALSE)</f>
        <v>9051.75</v>
      </c>
      <c r="Z461" s="100">
        <f t="shared" si="96"/>
        <v>0</v>
      </c>
      <c r="AA461" s="98" t="str">
        <f t="shared" si="97"/>
        <v>NO CHANGE IN SEL. FA/PUPIL</v>
      </c>
      <c r="AB461" s="88"/>
      <c r="AC461" s="93" t="s">
        <v>915</v>
      </c>
      <c r="AD461" s="94" t="s">
        <v>916</v>
      </c>
      <c r="AE461" s="94">
        <v>1</v>
      </c>
      <c r="AF461" s="95">
        <v>0</v>
      </c>
      <c r="AG461" s="165">
        <f>VLOOKUP($AC461,dbsad1!$A$2:$AE$677,24,FALSE)</f>
        <v>13923949</v>
      </c>
      <c r="AH461" s="165">
        <f>VLOOKUP($AC461,dcsad1!$A$2:$AE$677,24,FALSE)</f>
        <v>13923949</v>
      </c>
      <c r="AI461" s="166">
        <f t="shared" si="98"/>
        <v>0</v>
      </c>
      <c r="AJ461" s="98" t="str">
        <f t="shared" si="92"/>
        <v>NO CHANGE IN FAB</v>
      </c>
      <c r="AK461" s="88"/>
      <c r="AL461" s="93" t="s">
        <v>915</v>
      </c>
      <c r="AM461" s="94" t="s">
        <v>916</v>
      </c>
      <c r="AN461" s="94">
        <v>1</v>
      </c>
      <c r="AO461" s="95">
        <v>0</v>
      </c>
      <c r="AP461" s="175">
        <f>VLOOKUP($AL461,dbsaa1!$A$2:$AE$677,5,FALSE)</f>
        <v>14202427</v>
      </c>
      <c r="AQ461" s="176">
        <f>VLOOKUP($AL461,dbsad1!$A$2:$AE$677,23,FALSE)</f>
        <v>13994006</v>
      </c>
      <c r="AR461" s="101" t="str">
        <f t="shared" si="99"/>
        <v>HOLD HARMLESS</v>
      </c>
      <c r="AS461" s="175">
        <f>VLOOKUP($AL461,dcsaa1!$A$2:$AE$677,5,FALSE)</f>
        <v>14202427</v>
      </c>
      <c r="AT461" s="176">
        <f>VLOOKUP($AL461,dcsad1!$A$2:$AE$677,23,FALSE)</f>
        <v>14003058</v>
      </c>
      <c r="AU461" s="101" t="str">
        <f t="shared" si="100"/>
        <v>HOLD HARMLESS</v>
      </c>
      <c r="AV461" s="102" t="b">
        <f t="shared" si="101"/>
        <v>1</v>
      </c>
      <c r="AW461" s="176">
        <f t="shared" si="102"/>
        <v>0</v>
      </c>
      <c r="AX461" s="184">
        <f t="shared" si="103"/>
        <v>0</v>
      </c>
      <c r="AY461" s="29"/>
    </row>
    <row r="462" spans="1:51" ht="25" x14ac:dyDescent="0.25">
      <c r="A462" s="29"/>
      <c r="B462" s="93" t="s">
        <v>917</v>
      </c>
      <c r="C462" s="94" t="s">
        <v>918</v>
      </c>
      <c r="D462" s="94">
        <v>1</v>
      </c>
      <c r="E462" s="95">
        <v>0</v>
      </c>
      <c r="F462" s="165">
        <f>VLOOKUP($B462,dbsaa1!$A$2:$AA$675,5,FALSE)</f>
        <v>9077904</v>
      </c>
      <c r="G462" s="165">
        <f>VLOOKUP($B462,dcsaa1!$A$2:$AA$675,5,FALSE)</f>
        <v>9077904</v>
      </c>
      <c r="H462" s="166">
        <f t="shared" si="93"/>
        <v>0</v>
      </c>
      <c r="I462" s="98" t="str">
        <f t="shared" si="91"/>
        <v>NO CHANGE IN FA</v>
      </c>
      <c r="J462" s="88"/>
      <c r="K462" s="93" t="s">
        <v>917</v>
      </c>
      <c r="L462" s="94" t="s">
        <v>918</v>
      </c>
      <c r="M462" s="94">
        <v>1</v>
      </c>
      <c r="N462" s="95">
        <v>0</v>
      </c>
      <c r="O462" s="96">
        <f>VLOOKUP($K462,dbsad1!$A$2:$AE$677,13,FALSE)</f>
        <v>590</v>
      </c>
      <c r="P462" s="96">
        <f>VLOOKUP($K462,dcsad1!$A$2:$AE$677,13,FALSE)</f>
        <v>590</v>
      </c>
      <c r="Q462" s="97">
        <f t="shared" si="94"/>
        <v>0</v>
      </c>
      <c r="R462" s="98" t="str">
        <f t="shared" si="95"/>
        <v>NO CHANGE IN SEL. TAFPU</v>
      </c>
      <c r="S462" s="88"/>
      <c r="T462" s="93" t="s">
        <v>917</v>
      </c>
      <c r="U462" s="94" t="s">
        <v>918</v>
      </c>
      <c r="V462" s="94">
        <v>1</v>
      </c>
      <c r="W462" s="95">
        <v>0</v>
      </c>
      <c r="X462" s="99">
        <f>VLOOKUP($T462,dbsad1!$A$2:$AE$677,22,FALSE)</f>
        <v>15092.72</v>
      </c>
      <c r="Y462" s="99">
        <f>VLOOKUP($T462,dcsad1!$A$2:$AE$677,22,FALSE)</f>
        <v>15092.72</v>
      </c>
      <c r="Z462" s="100">
        <f t="shared" si="96"/>
        <v>0</v>
      </c>
      <c r="AA462" s="98" t="str">
        <f t="shared" si="97"/>
        <v>NO CHANGE IN SEL. FA/PUPIL</v>
      </c>
      <c r="AB462" s="88"/>
      <c r="AC462" s="93" t="s">
        <v>917</v>
      </c>
      <c r="AD462" s="94" t="s">
        <v>918</v>
      </c>
      <c r="AE462" s="94">
        <v>1</v>
      </c>
      <c r="AF462" s="95">
        <v>0</v>
      </c>
      <c r="AG462" s="165">
        <f>VLOOKUP($AC462,dbsad1!$A$2:$AE$677,24,FALSE)</f>
        <v>8899906</v>
      </c>
      <c r="AH462" s="165">
        <f>VLOOKUP($AC462,dcsad1!$A$2:$AE$677,24,FALSE)</f>
        <v>8899906</v>
      </c>
      <c r="AI462" s="166">
        <f t="shared" si="98"/>
        <v>0</v>
      </c>
      <c r="AJ462" s="98" t="str">
        <f t="shared" si="92"/>
        <v>NO CHANGE IN FAB</v>
      </c>
      <c r="AK462" s="88"/>
      <c r="AL462" s="93" t="s">
        <v>917</v>
      </c>
      <c r="AM462" s="94" t="s">
        <v>918</v>
      </c>
      <c r="AN462" s="94">
        <v>1</v>
      </c>
      <c r="AO462" s="95">
        <v>0</v>
      </c>
      <c r="AP462" s="175">
        <f>VLOOKUP($AL462,dbsaa1!$A$2:$AE$677,5,FALSE)</f>
        <v>9077904</v>
      </c>
      <c r="AQ462" s="176">
        <f>VLOOKUP($AL462,dbsad1!$A$2:$AE$677,23,FALSE)</f>
        <v>8904705</v>
      </c>
      <c r="AR462" s="101" t="str">
        <f t="shared" si="99"/>
        <v>HOLD HARMLESS</v>
      </c>
      <c r="AS462" s="175">
        <f>VLOOKUP($AL462,dcsaa1!$A$2:$AE$677,5,FALSE)</f>
        <v>9077904</v>
      </c>
      <c r="AT462" s="176">
        <f>VLOOKUP($AL462,dcsad1!$A$2:$AE$677,23,FALSE)</f>
        <v>8904705</v>
      </c>
      <c r="AU462" s="101" t="str">
        <f t="shared" si="100"/>
        <v>HOLD HARMLESS</v>
      </c>
      <c r="AV462" s="102" t="b">
        <f t="shared" si="101"/>
        <v>1</v>
      </c>
      <c r="AW462" s="176">
        <f t="shared" si="102"/>
        <v>0</v>
      </c>
      <c r="AX462" s="184">
        <f t="shared" si="103"/>
        <v>0</v>
      </c>
      <c r="AY462" s="29"/>
    </row>
    <row r="463" spans="1:51" x14ac:dyDescent="0.25">
      <c r="A463" s="29"/>
      <c r="B463" s="93" t="s">
        <v>919</v>
      </c>
      <c r="C463" s="94" t="s">
        <v>920</v>
      </c>
      <c r="D463" s="94">
        <v>1</v>
      </c>
      <c r="E463" s="95">
        <v>0</v>
      </c>
      <c r="F463" s="165">
        <f>VLOOKUP($B463,dbsaa1!$A$2:$AA$675,5,FALSE)</f>
        <v>23134458</v>
      </c>
      <c r="G463" s="165">
        <f>VLOOKUP($B463,dcsaa1!$A$2:$AA$675,5,FALSE)</f>
        <v>23116431</v>
      </c>
      <c r="H463" s="166">
        <f t="shared" si="93"/>
        <v>-18027</v>
      </c>
      <c r="I463" s="98" t="str">
        <f t="shared" si="91"/>
        <v>FA DECREASE</v>
      </c>
      <c r="J463" s="88"/>
      <c r="K463" s="93" t="s">
        <v>919</v>
      </c>
      <c r="L463" s="94" t="s">
        <v>920</v>
      </c>
      <c r="M463" s="94">
        <v>1</v>
      </c>
      <c r="N463" s="95">
        <v>0</v>
      </c>
      <c r="O463" s="96">
        <f>VLOOKUP($K463,dbsad1!$A$2:$AE$677,13,FALSE)</f>
        <v>3850</v>
      </c>
      <c r="P463" s="96">
        <f>VLOOKUP($K463,dcsad1!$A$2:$AE$677,13,FALSE)</f>
        <v>3847</v>
      </c>
      <c r="Q463" s="97">
        <f t="shared" si="94"/>
        <v>-3</v>
      </c>
      <c r="R463" s="98" t="str">
        <f t="shared" si="95"/>
        <v>SEL. TAFPU DECREASE</v>
      </c>
      <c r="S463" s="88"/>
      <c r="T463" s="93" t="s">
        <v>919</v>
      </c>
      <c r="U463" s="94" t="s">
        <v>920</v>
      </c>
      <c r="V463" s="94">
        <v>1</v>
      </c>
      <c r="W463" s="95">
        <v>0</v>
      </c>
      <c r="X463" s="99">
        <f>VLOOKUP($T463,dbsad1!$A$2:$AE$677,22,FALSE)</f>
        <v>6008.95</v>
      </c>
      <c r="Y463" s="99">
        <f>VLOOKUP($T463,dcsad1!$A$2:$AE$677,22,FALSE)</f>
        <v>6008.95</v>
      </c>
      <c r="Z463" s="100">
        <f t="shared" si="96"/>
        <v>0</v>
      </c>
      <c r="AA463" s="98" t="str">
        <f t="shared" si="97"/>
        <v>NO CHANGE IN SEL. FA/PUPIL</v>
      </c>
      <c r="AB463" s="88"/>
      <c r="AC463" s="93" t="s">
        <v>919</v>
      </c>
      <c r="AD463" s="94" t="s">
        <v>920</v>
      </c>
      <c r="AE463" s="94">
        <v>1</v>
      </c>
      <c r="AF463" s="95">
        <v>0</v>
      </c>
      <c r="AG463" s="165">
        <f>VLOOKUP($AC463,dbsad1!$A$2:$AE$677,24,FALSE)</f>
        <v>20672713</v>
      </c>
      <c r="AH463" s="165">
        <f>VLOOKUP($AC463,dcsad1!$A$2:$AE$677,24,FALSE)</f>
        <v>20672713</v>
      </c>
      <c r="AI463" s="166">
        <f t="shared" si="98"/>
        <v>0</v>
      </c>
      <c r="AJ463" s="98" t="str">
        <f t="shared" si="92"/>
        <v>NO CHANGE IN FAB</v>
      </c>
      <c r="AK463" s="88"/>
      <c r="AL463" s="93" t="s">
        <v>919</v>
      </c>
      <c r="AM463" s="94" t="s">
        <v>920</v>
      </c>
      <c r="AN463" s="94">
        <v>1</v>
      </c>
      <c r="AO463" s="95">
        <v>0</v>
      </c>
      <c r="AP463" s="175">
        <f>VLOOKUP($AL463,dbsaa1!$A$2:$AE$677,5,FALSE)</f>
        <v>23134458</v>
      </c>
      <c r="AQ463" s="176">
        <f>VLOOKUP($AL463,dbsad1!$A$2:$AE$677,23,FALSE)</f>
        <v>23134458</v>
      </c>
      <c r="AR463" s="101" t="str">
        <f t="shared" si="99"/>
        <v>ON FORMULA</v>
      </c>
      <c r="AS463" s="175">
        <f>VLOOKUP($AL463,dcsaa1!$A$2:$AE$677,5,FALSE)</f>
        <v>23116431</v>
      </c>
      <c r="AT463" s="176">
        <f>VLOOKUP($AL463,dcsad1!$A$2:$AE$677,23,FALSE)</f>
        <v>23116431</v>
      </c>
      <c r="AU463" s="101" t="str">
        <f t="shared" si="100"/>
        <v>ON FORMULA</v>
      </c>
      <c r="AV463" s="102" t="b">
        <f t="shared" si="101"/>
        <v>1</v>
      </c>
      <c r="AW463" s="176">
        <f t="shared" si="102"/>
        <v>-18027</v>
      </c>
      <c r="AX463" s="184">
        <f t="shared" si="103"/>
        <v>0</v>
      </c>
      <c r="AY463" s="29"/>
    </row>
    <row r="464" spans="1:51" x14ac:dyDescent="0.25">
      <c r="A464" s="29"/>
      <c r="B464" s="93" t="s">
        <v>921</v>
      </c>
      <c r="C464" s="94" t="s">
        <v>922</v>
      </c>
      <c r="D464" s="94">
        <v>1</v>
      </c>
      <c r="E464" s="95">
        <v>0</v>
      </c>
      <c r="F464" s="165">
        <f>VLOOKUP($B464,dbsaa1!$A$2:$AA$675,5,FALSE)</f>
        <v>47367498</v>
      </c>
      <c r="G464" s="165">
        <f>VLOOKUP($B464,dcsaa1!$A$2:$AA$675,5,FALSE)</f>
        <v>47367498</v>
      </c>
      <c r="H464" s="166">
        <f t="shared" si="93"/>
        <v>0</v>
      </c>
      <c r="I464" s="98" t="str">
        <f t="shared" si="91"/>
        <v>NO CHANGE IN FA</v>
      </c>
      <c r="J464" s="88"/>
      <c r="K464" s="93" t="s">
        <v>921</v>
      </c>
      <c r="L464" s="94" t="s">
        <v>922</v>
      </c>
      <c r="M464" s="94">
        <v>1</v>
      </c>
      <c r="N464" s="95">
        <v>0</v>
      </c>
      <c r="O464" s="96">
        <f>VLOOKUP($K464,dbsad1!$A$2:$AE$677,13,FALSE)</f>
        <v>10355</v>
      </c>
      <c r="P464" s="96">
        <f>VLOOKUP($K464,dcsad1!$A$2:$AE$677,13,FALSE)</f>
        <v>10355</v>
      </c>
      <c r="Q464" s="97">
        <f t="shared" si="94"/>
        <v>0</v>
      </c>
      <c r="R464" s="98" t="str">
        <f t="shared" si="95"/>
        <v>NO CHANGE IN SEL. TAFPU</v>
      </c>
      <c r="S464" s="88"/>
      <c r="T464" s="93" t="s">
        <v>921</v>
      </c>
      <c r="U464" s="94" t="s">
        <v>922</v>
      </c>
      <c r="V464" s="94">
        <v>1</v>
      </c>
      <c r="W464" s="95">
        <v>0</v>
      </c>
      <c r="X464" s="99">
        <f>VLOOKUP($T464,dbsad1!$A$2:$AE$677,22,FALSE)</f>
        <v>4574.3599999999997</v>
      </c>
      <c r="Y464" s="99">
        <f>VLOOKUP($T464,dcsad1!$A$2:$AE$677,22,FALSE)</f>
        <v>4574.3599999999997</v>
      </c>
      <c r="Z464" s="100">
        <f t="shared" si="96"/>
        <v>0</v>
      </c>
      <c r="AA464" s="98" t="str">
        <f t="shared" si="97"/>
        <v>NO CHANGE IN SEL. FA/PUPIL</v>
      </c>
      <c r="AB464" s="88"/>
      <c r="AC464" s="93" t="s">
        <v>921</v>
      </c>
      <c r="AD464" s="94" t="s">
        <v>922</v>
      </c>
      <c r="AE464" s="94">
        <v>1</v>
      </c>
      <c r="AF464" s="95">
        <v>0</v>
      </c>
      <c r="AG464" s="165">
        <f>VLOOKUP($AC464,dbsad1!$A$2:$AE$677,24,FALSE)</f>
        <v>46339410</v>
      </c>
      <c r="AH464" s="165">
        <f>VLOOKUP($AC464,dcsad1!$A$2:$AE$677,24,FALSE)</f>
        <v>46339410</v>
      </c>
      <c r="AI464" s="166">
        <f t="shared" si="98"/>
        <v>0</v>
      </c>
      <c r="AJ464" s="98" t="str">
        <f t="shared" si="92"/>
        <v>NO CHANGE IN FAB</v>
      </c>
      <c r="AK464" s="88"/>
      <c r="AL464" s="93" t="s">
        <v>921</v>
      </c>
      <c r="AM464" s="94" t="s">
        <v>922</v>
      </c>
      <c r="AN464" s="94">
        <v>1</v>
      </c>
      <c r="AO464" s="95">
        <v>0</v>
      </c>
      <c r="AP464" s="175">
        <f>VLOOKUP($AL464,dbsaa1!$A$2:$AE$677,5,FALSE)</f>
        <v>47367498</v>
      </c>
      <c r="AQ464" s="176">
        <f>VLOOKUP($AL464,dbsad1!$A$2:$AE$677,23,FALSE)</f>
        <v>47367498</v>
      </c>
      <c r="AR464" s="101" t="str">
        <f t="shared" si="99"/>
        <v>ON FORMULA</v>
      </c>
      <c r="AS464" s="175">
        <f>VLOOKUP($AL464,dcsaa1!$A$2:$AE$677,5,FALSE)</f>
        <v>47367498</v>
      </c>
      <c r="AT464" s="176">
        <f>VLOOKUP($AL464,dcsad1!$A$2:$AE$677,23,FALSE)</f>
        <v>47367498</v>
      </c>
      <c r="AU464" s="101" t="str">
        <f t="shared" si="100"/>
        <v>ON FORMULA</v>
      </c>
      <c r="AV464" s="102" t="b">
        <f t="shared" si="101"/>
        <v>1</v>
      </c>
      <c r="AW464" s="176">
        <f t="shared" si="102"/>
        <v>0</v>
      </c>
      <c r="AX464" s="184">
        <f t="shared" si="103"/>
        <v>0</v>
      </c>
      <c r="AY464" s="29"/>
    </row>
    <row r="465" spans="1:51" x14ac:dyDescent="0.25">
      <c r="A465" s="29"/>
      <c r="B465" s="93" t="s">
        <v>923</v>
      </c>
      <c r="C465" s="94" t="s">
        <v>924</v>
      </c>
      <c r="D465" s="94">
        <v>1</v>
      </c>
      <c r="E465" s="95">
        <v>0</v>
      </c>
      <c r="F465" s="165">
        <f>VLOOKUP($B465,dbsaa1!$A$2:$AA$675,5,FALSE)</f>
        <v>11004515</v>
      </c>
      <c r="G465" s="165">
        <f>VLOOKUP($B465,dcsaa1!$A$2:$AA$675,5,FALSE)</f>
        <v>11004515</v>
      </c>
      <c r="H465" s="166">
        <f t="shared" si="93"/>
        <v>0</v>
      </c>
      <c r="I465" s="98" t="str">
        <f t="shared" si="91"/>
        <v>NO CHANGE IN FA</v>
      </c>
      <c r="J465" s="88"/>
      <c r="K465" s="93" t="s">
        <v>923</v>
      </c>
      <c r="L465" s="94" t="s">
        <v>924</v>
      </c>
      <c r="M465" s="94">
        <v>1</v>
      </c>
      <c r="N465" s="95">
        <v>0</v>
      </c>
      <c r="O465" s="96">
        <f>VLOOKUP($K465,dbsad1!$A$2:$AE$677,13,FALSE)</f>
        <v>1176</v>
      </c>
      <c r="P465" s="96">
        <f>VLOOKUP($K465,dcsad1!$A$2:$AE$677,13,FALSE)</f>
        <v>1176</v>
      </c>
      <c r="Q465" s="97">
        <f t="shared" si="94"/>
        <v>0</v>
      </c>
      <c r="R465" s="98" t="str">
        <f t="shared" si="95"/>
        <v>NO CHANGE IN SEL. TAFPU</v>
      </c>
      <c r="S465" s="88"/>
      <c r="T465" s="93" t="s">
        <v>923</v>
      </c>
      <c r="U465" s="94" t="s">
        <v>924</v>
      </c>
      <c r="V465" s="94">
        <v>1</v>
      </c>
      <c r="W465" s="95">
        <v>0</v>
      </c>
      <c r="X465" s="99">
        <f>VLOOKUP($T465,dbsad1!$A$2:$AE$677,22,FALSE)</f>
        <v>9357.58</v>
      </c>
      <c r="Y465" s="99">
        <f>VLOOKUP($T465,dcsad1!$A$2:$AE$677,22,FALSE)</f>
        <v>9357.58</v>
      </c>
      <c r="Z465" s="100">
        <f t="shared" si="96"/>
        <v>0</v>
      </c>
      <c r="AA465" s="98" t="str">
        <f t="shared" si="97"/>
        <v>NO CHANGE IN SEL. FA/PUPIL</v>
      </c>
      <c r="AB465" s="88"/>
      <c r="AC465" s="93" t="s">
        <v>923</v>
      </c>
      <c r="AD465" s="94" t="s">
        <v>924</v>
      </c>
      <c r="AE465" s="94">
        <v>1</v>
      </c>
      <c r="AF465" s="95">
        <v>0</v>
      </c>
      <c r="AG465" s="165">
        <f>VLOOKUP($AC465,dbsad1!$A$2:$AE$677,24,FALSE)</f>
        <v>10501413</v>
      </c>
      <c r="AH465" s="165">
        <f>VLOOKUP($AC465,dcsad1!$A$2:$AE$677,24,FALSE)</f>
        <v>10501413</v>
      </c>
      <c r="AI465" s="166">
        <f t="shared" si="98"/>
        <v>0</v>
      </c>
      <c r="AJ465" s="98" t="str">
        <f t="shared" si="92"/>
        <v>NO CHANGE IN FAB</v>
      </c>
      <c r="AK465" s="88"/>
      <c r="AL465" s="93" t="s">
        <v>923</v>
      </c>
      <c r="AM465" s="94" t="s">
        <v>924</v>
      </c>
      <c r="AN465" s="94">
        <v>1</v>
      </c>
      <c r="AO465" s="95">
        <v>0</v>
      </c>
      <c r="AP465" s="175">
        <f>VLOOKUP($AL465,dbsaa1!$A$2:$AE$677,5,FALSE)</f>
        <v>11004515</v>
      </c>
      <c r="AQ465" s="176">
        <f>VLOOKUP($AL465,dbsad1!$A$2:$AE$677,23,FALSE)</f>
        <v>11004515</v>
      </c>
      <c r="AR465" s="101" t="str">
        <f t="shared" si="99"/>
        <v>ON FORMULA</v>
      </c>
      <c r="AS465" s="175">
        <f>VLOOKUP($AL465,dcsaa1!$A$2:$AE$677,5,FALSE)</f>
        <v>11004515</v>
      </c>
      <c r="AT465" s="176">
        <f>VLOOKUP($AL465,dcsad1!$A$2:$AE$677,23,FALSE)</f>
        <v>11004515</v>
      </c>
      <c r="AU465" s="101" t="str">
        <f t="shared" si="100"/>
        <v>ON FORMULA</v>
      </c>
      <c r="AV465" s="102" t="b">
        <f t="shared" si="101"/>
        <v>1</v>
      </c>
      <c r="AW465" s="176">
        <f t="shared" si="102"/>
        <v>0</v>
      </c>
      <c r="AX465" s="184">
        <f t="shared" si="103"/>
        <v>0</v>
      </c>
      <c r="AY465" s="29"/>
    </row>
    <row r="466" spans="1:51" ht="25" x14ac:dyDescent="0.25">
      <c r="A466" s="29"/>
      <c r="B466" s="93" t="s">
        <v>925</v>
      </c>
      <c r="C466" s="94" t="s">
        <v>926</v>
      </c>
      <c r="D466" s="94">
        <v>1</v>
      </c>
      <c r="E466" s="95">
        <v>0</v>
      </c>
      <c r="F466" s="165">
        <f>VLOOKUP($B466,dbsaa1!$A$2:$AA$675,5,FALSE)</f>
        <v>667669</v>
      </c>
      <c r="G466" s="165">
        <f>VLOOKUP($B466,dcsaa1!$A$2:$AA$675,5,FALSE)</f>
        <v>667669</v>
      </c>
      <c r="H466" s="166">
        <f t="shared" si="93"/>
        <v>0</v>
      </c>
      <c r="I466" s="98" t="str">
        <f t="shared" si="91"/>
        <v>NO CHANGE IN FA</v>
      </c>
      <c r="J466" s="88"/>
      <c r="K466" s="93" t="s">
        <v>925</v>
      </c>
      <c r="L466" s="94" t="s">
        <v>926</v>
      </c>
      <c r="M466" s="94">
        <v>1</v>
      </c>
      <c r="N466" s="95">
        <v>0</v>
      </c>
      <c r="O466" s="96">
        <f>VLOOKUP($K466,dbsad1!$A$2:$AE$677,13,FALSE)</f>
        <v>60</v>
      </c>
      <c r="P466" s="96">
        <f>VLOOKUP($K466,dcsad1!$A$2:$AE$677,13,FALSE)</f>
        <v>60</v>
      </c>
      <c r="Q466" s="97">
        <f t="shared" si="94"/>
        <v>0</v>
      </c>
      <c r="R466" s="98" t="str">
        <f t="shared" si="95"/>
        <v>NO CHANGE IN SEL. TAFPU</v>
      </c>
      <c r="S466" s="88"/>
      <c r="T466" s="93" t="s">
        <v>925</v>
      </c>
      <c r="U466" s="94" t="s">
        <v>926</v>
      </c>
      <c r="V466" s="94">
        <v>1</v>
      </c>
      <c r="W466" s="95">
        <v>0</v>
      </c>
      <c r="X466" s="99">
        <f>VLOOKUP($T466,dbsad1!$A$2:$AE$677,22,FALSE)</f>
        <v>500</v>
      </c>
      <c r="Y466" s="99">
        <f>VLOOKUP($T466,dcsad1!$A$2:$AE$677,22,FALSE)</f>
        <v>500</v>
      </c>
      <c r="Z466" s="100">
        <f t="shared" si="96"/>
        <v>0</v>
      </c>
      <c r="AA466" s="98" t="str">
        <f t="shared" si="97"/>
        <v>NO CHANGE IN SEL. FA/PUPIL</v>
      </c>
      <c r="AB466" s="88"/>
      <c r="AC466" s="93" t="s">
        <v>925</v>
      </c>
      <c r="AD466" s="94" t="s">
        <v>926</v>
      </c>
      <c r="AE466" s="94">
        <v>1</v>
      </c>
      <c r="AF466" s="95">
        <v>0</v>
      </c>
      <c r="AG466" s="165">
        <f>VLOOKUP($AC466,dbsad1!$A$2:$AE$677,24,FALSE)</f>
        <v>654578</v>
      </c>
      <c r="AH466" s="165">
        <f>VLOOKUP($AC466,dcsad1!$A$2:$AE$677,24,FALSE)</f>
        <v>654578</v>
      </c>
      <c r="AI466" s="166">
        <f t="shared" si="98"/>
        <v>0</v>
      </c>
      <c r="AJ466" s="98" t="str">
        <f t="shared" si="92"/>
        <v>NO CHANGE IN FAB</v>
      </c>
      <c r="AK466" s="88"/>
      <c r="AL466" s="93" t="s">
        <v>925</v>
      </c>
      <c r="AM466" s="94" t="s">
        <v>926</v>
      </c>
      <c r="AN466" s="94">
        <v>1</v>
      </c>
      <c r="AO466" s="95">
        <v>0</v>
      </c>
      <c r="AP466" s="175">
        <f>VLOOKUP($AL466,dbsaa1!$A$2:$AE$677,5,FALSE)</f>
        <v>667669</v>
      </c>
      <c r="AQ466" s="176">
        <f>VLOOKUP($AL466,dbsad1!$A$2:$AE$677,23,FALSE)</f>
        <v>30000</v>
      </c>
      <c r="AR466" s="101" t="str">
        <f t="shared" si="99"/>
        <v>HOLD HARMLESS</v>
      </c>
      <c r="AS466" s="175">
        <f>VLOOKUP($AL466,dcsaa1!$A$2:$AE$677,5,FALSE)</f>
        <v>667669</v>
      </c>
      <c r="AT466" s="176">
        <f>VLOOKUP($AL466,dcsad1!$A$2:$AE$677,23,FALSE)</f>
        <v>30000</v>
      </c>
      <c r="AU466" s="101" t="str">
        <f t="shared" si="100"/>
        <v>HOLD HARMLESS</v>
      </c>
      <c r="AV466" s="102" t="b">
        <f t="shared" si="101"/>
        <v>1</v>
      </c>
      <c r="AW466" s="176">
        <f t="shared" si="102"/>
        <v>0</v>
      </c>
      <c r="AX466" s="184">
        <f t="shared" si="103"/>
        <v>0</v>
      </c>
      <c r="AY466" s="29"/>
    </row>
    <row r="467" spans="1:51" ht="25" x14ac:dyDescent="0.25">
      <c r="A467" s="29"/>
      <c r="B467" s="93" t="s">
        <v>927</v>
      </c>
      <c r="C467" s="94" t="s">
        <v>928</v>
      </c>
      <c r="D467" s="94">
        <v>1</v>
      </c>
      <c r="E467" s="95">
        <v>0</v>
      </c>
      <c r="F467" s="165">
        <f>VLOOKUP($B467,dbsaa1!$A$2:$AA$675,5,FALSE)</f>
        <v>7199619</v>
      </c>
      <c r="G467" s="165">
        <f>VLOOKUP($B467,dcsaa1!$A$2:$AA$675,5,FALSE)</f>
        <v>7199619</v>
      </c>
      <c r="H467" s="166">
        <f t="shared" si="93"/>
        <v>0</v>
      </c>
      <c r="I467" s="98" t="str">
        <f t="shared" si="91"/>
        <v>NO CHANGE IN FA</v>
      </c>
      <c r="J467" s="88"/>
      <c r="K467" s="93" t="s">
        <v>927</v>
      </c>
      <c r="L467" s="94" t="s">
        <v>928</v>
      </c>
      <c r="M467" s="94">
        <v>1</v>
      </c>
      <c r="N467" s="95">
        <v>0</v>
      </c>
      <c r="O467" s="96">
        <f>VLOOKUP($K467,dbsad1!$A$2:$AE$677,13,FALSE)</f>
        <v>903</v>
      </c>
      <c r="P467" s="96">
        <f>VLOOKUP($K467,dcsad1!$A$2:$AE$677,13,FALSE)</f>
        <v>903</v>
      </c>
      <c r="Q467" s="97">
        <f t="shared" si="94"/>
        <v>0</v>
      </c>
      <c r="R467" s="98" t="str">
        <f t="shared" si="95"/>
        <v>NO CHANGE IN SEL. TAFPU</v>
      </c>
      <c r="S467" s="88"/>
      <c r="T467" s="93" t="s">
        <v>927</v>
      </c>
      <c r="U467" s="94" t="s">
        <v>928</v>
      </c>
      <c r="V467" s="94">
        <v>1</v>
      </c>
      <c r="W467" s="95">
        <v>0</v>
      </c>
      <c r="X467" s="99">
        <f>VLOOKUP($T467,dbsad1!$A$2:$AE$677,22,FALSE)</f>
        <v>6274.65</v>
      </c>
      <c r="Y467" s="99">
        <f>VLOOKUP($T467,dcsad1!$A$2:$AE$677,22,FALSE)</f>
        <v>6274.65</v>
      </c>
      <c r="Z467" s="100">
        <f t="shared" si="96"/>
        <v>0</v>
      </c>
      <c r="AA467" s="98" t="str">
        <f t="shared" si="97"/>
        <v>NO CHANGE IN SEL. FA/PUPIL</v>
      </c>
      <c r="AB467" s="88"/>
      <c r="AC467" s="93" t="s">
        <v>927</v>
      </c>
      <c r="AD467" s="94" t="s">
        <v>928</v>
      </c>
      <c r="AE467" s="94">
        <v>1</v>
      </c>
      <c r="AF467" s="95">
        <v>0</v>
      </c>
      <c r="AG467" s="165">
        <f>VLOOKUP($AC467,dbsad1!$A$2:$AE$677,24,FALSE)</f>
        <v>7058450</v>
      </c>
      <c r="AH467" s="165">
        <f>VLOOKUP($AC467,dcsad1!$A$2:$AE$677,24,FALSE)</f>
        <v>7058450</v>
      </c>
      <c r="AI467" s="166">
        <f t="shared" si="98"/>
        <v>0</v>
      </c>
      <c r="AJ467" s="98" t="str">
        <f t="shared" si="92"/>
        <v>NO CHANGE IN FAB</v>
      </c>
      <c r="AK467" s="88"/>
      <c r="AL467" s="93" t="s">
        <v>927</v>
      </c>
      <c r="AM467" s="94" t="s">
        <v>928</v>
      </c>
      <c r="AN467" s="94">
        <v>1</v>
      </c>
      <c r="AO467" s="95">
        <v>0</v>
      </c>
      <c r="AP467" s="175">
        <f>VLOOKUP($AL467,dbsaa1!$A$2:$AE$677,5,FALSE)</f>
        <v>7199619</v>
      </c>
      <c r="AQ467" s="176">
        <f>VLOOKUP($AL467,dbsad1!$A$2:$AE$677,23,FALSE)</f>
        <v>5666009</v>
      </c>
      <c r="AR467" s="101" t="str">
        <f t="shared" si="99"/>
        <v>HOLD HARMLESS</v>
      </c>
      <c r="AS467" s="175">
        <f>VLOOKUP($AL467,dcsaa1!$A$2:$AE$677,5,FALSE)</f>
        <v>7199619</v>
      </c>
      <c r="AT467" s="176">
        <f>VLOOKUP($AL467,dcsad1!$A$2:$AE$677,23,FALSE)</f>
        <v>5666009</v>
      </c>
      <c r="AU467" s="101" t="str">
        <f t="shared" si="100"/>
        <v>HOLD HARMLESS</v>
      </c>
      <c r="AV467" s="102" t="b">
        <f t="shared" si="101"/>
        <v>1</v>
      </c>
      <c r="AW467" s="176">
        <f t="shared" si="102"/>
        <v>0</v>
      </c>
      <c r="AX467" s="184">
        <f t="shared" si="103"/>
        <v>0</v>
      </c>
      <c r="AY467" s="29"/>
    </row>
    <row r="468" spans="1:51" x14ac:dyDescent="0.25">
      <c r="A468" s="29"/>
      <c r="B468" s="93" t="s">
        <v>929</v>
      </c>
      <c r="C468" s="94" t="s">
        <v>930</v>
      </c>
      <c r="D468" s="94">
        <v>1</v>
      </c>
      <c r="E468" s="95">
        <v>0</v>
      </c>
      <c r="F468" s="165">
        <f>VLOOKUP($B468,dbsaa1!$A$2:$AA$675,5,FALSE)</f>
        <v>12151375</v>
      </c>
      <c r="G468" s="165">
        <f>VLOOKUP($B468,dcsaa1!$A$2:$AA$675,5,FALSE)</f>
        <v>12151375</v>
      </c>
      <c r="H468" s="166">
        <f t="shared" si="93"/>
        <v>0</v>
      </c>
      <c r="I468" s="98" t="str">
        <f t="shared" si="91"/>
        <v>NO CHANGE IN FA</v>
      </c>
      <c r="J468" s="88"/>
      <c r="K468" s="93" t="s">
        <v>929</v>
      </c>
      <c r="L468" s="94" t="s">
        <v>930</v>
      </c>
      <c r="M468" s="94">
        <v>1</v>
      </c>
      <c r="N468" s="95">
        <v>0</v>
      </c>
      <c r="O468" s="96">
        <f>VLOOKUP($K468,dbsad1!$A$2:$AE$677,13,FALSE)</f>
        <v>1613</v>
      </c>
      <c r="P468" s="96">
        <f>VLOOKUP($K468,dcsad1!$A$2:$AE$677,13,FALSE)</f>
        <v>1613</v>
      </c>
      <c r="Q468" s="97">
        <f t="shared" si="94"/>
        <v>0</v>
      </c>
      <c r="R468" s="98" t="str">
        <f t="shared" si="95"/>
        <v>NO CHANGE IN SEL. TAFPU</v>
      </c>
      <c r="S468" s="88"/>
      <c r="T468" s="93" t="s">
        <v>929</v>
      </c>
      <c r="U468" s="94" t="s">
        <v>930</v>
      </c>
      <c r="V468" s="94">
        <v>1</v>
      </c>
      <c r="W468" s="95">
        <v>0</v>
      </c>
      <c r="X468" s="99">
        <f>VLOOKUP($T468,dbsad1!$A$2:$AE$677,22,FALSE)</f>
        <v>7533.4</v>
      </c>
      <c r="Y468" s="99">
        <f>VLOOKUP($T468,dcsad1!$A$2:$AE$677,22,FALSE)</f>
        <v>7533.4</v>
      </c>
      <c r="Z468" s="100">
        <f t="shared" si="96"/>
        <v>0</v>
      </c>
      <c r="AA468" s="98" t="str">
        <f t="shared" si="97"/>
        <v>NO CHANGE IN SEL. FA/PUPIL</v>
      </c>
      <c r="AB468" s="88"/>
      <c r="AC468" s="93" t="s">
        <v>929</v>
      </c>
      <c r="AD468" s="94" t="s">
        <v>930</v>
      </c>
      <c r="AE468" s="94">
        <v>1</v>
      </c>
      <c r="AF468" s="95">
        <v>0</v>
      </c>
      <c r="AG468" s="165">
        <f>VLOOKUP($AC468,dbsad1!$A$2:$AE$677,24,FALSE)</f>
        <v>11636136</v>
      </c>
      <c r="AH468" s="165">
        <f>VLOOKUP($AC468,dcsad1!$A$2:$AE$677,24,FALSE)</f>
        <v>11636136</v>
      </c>
      <c r="AI468" s="166">
        <f t="shared" si="98"/>
        <v>0</v>
      </c>
      <c r="AJ468" s="98" t="str">
        <f t="shared" si="92"/>
        <v>NO CHANGE IN FAB</v>
      </c>
      <c r="AK468" s="88"/>
      <c r="AL468" s="93" t="s">
        <v>929</v>
      </c>
      <c r="AM468" s="94" t="s">
        <v>930</v>
      </c>
      <c r="AN468" s="94">
        <v>1</v>
      </c>
      <c r="AO468" s="95">
        <v>0</v>
      </c>
      <c r="AP468" s="175">
        <f>VLOOKUP($AL468,dbsaa1!$A$2:$AE$677,5,FALSE)</f>
        <v>12151375</v>
      </c>
      <c r="AQ468" s="176">
        <f>VLOOKUP($AL468,dbsad1!$A$2:$AE$677,23,FALSE)</f>
        <v>12151375</v>
      </c>
      <c r="AR468" s="101" t="str">
        <f t="shared" si="99"/>
        <v>ON FORMULA</v>
      </c>
      <c r="AS468" s="175">
        <f>VLOOKUP($AL468,dcsaa1!$A$2:$AE$677,5,FALSE)</f>
        <v>12151375</v>
      </c>
      <c r="AT468" s="176">
        <f>VLOOKUP($AL468,dcsad1!$A$2:$AE$677,23,FALSE)</f>
        <v>12151375</v>
      </c>
      <c r="AU468" s="101" t="str">
        <f t="shared" si="100"/>
        <v>ON FORMULA</v>
      </c>
      <c r="AV468" s="102" t="b">
        <f t="shared" si="101"/>
        <v>1</v>
      </c>
      <c r="AW468" s="176">
        <f t="shared" si="102"/>
        <v>0</v>
      </c>
      <c r="AX468" s="184">
        <f t="shared" si="103"/>
        <v>0</v>
      </c>
      <c r="AY468" s="29"/>
    </row>
    <row r="469" spans="1:51" x14ac:dyDescent="0.25">
      <c r="A469" s="29"/>
      <c r="B469" s="93" t="s">
        <v>931</v>
      </c>
      <c r="C469" s="94" t="s">
        <v>932</v>
      </c>
      <c r="D469" s="94">
        <v>1</v>
      </c>
      <c r="E469" s="95">
        <v>0</v>
      </c>
      <c r="F469" s="165">
        <f>VLOOKUP($B469,dbsaa1!$A$2:$AA$675,5,FALSE)</f>
        <v>26809461</v>
      </c>
      <c r="G469" s="165">
        <f>VLOOKUP($B469,dcsaa1!$A$2:$AA$675,5,FALSE)</f>
        <v>26797940</v>
      </c>
      <c r="H469" s="166">
        <f t="shared" si="93"/>
        <v>-11521</v>
      </c>
      <c r="I469" s="98" t="str">
        <f t="shared" si="91"/>
        <v>FA DECREASE</v>
      </c>
      <c r="J469" s="88"/>
      <c r="K469" s="93" t="s">
        <v>931</v>
      </c>
      <c r="L469" s="94" t="s">
        <v>932</v>
      </c>
      <c r="M469" s="94">
        <v>1</v>
      </c>
      <c r="N469" s="95">
        <v>0</v>
      </c>
      <c r="O469" s="96">
        <f>VLOOKUP($K469,dbsad1!$A$2:$AE$677,13,FALSE)</f>
        <v>4654</v>
      </c>
      <c r="P469" s="96">
        <f>VLOOKUP($K469,dcsad1!$A$2:$AE$677,13,FALSE)</f>
        <v>4652</v>
      </c>
      <c r="Q469" s="97">
        <f t="shared" si="94"/>
        <v>-2</v>
      </c>
      <c r="R469" s="98" t="str">
        <f t="shared" si="95"/>
        <v>SEL. TAFPU DECREASE</v>
      </c>
      <c r="S469" s="88"/>
      <c r="T469" s="93" t="s">
        <v>931</v>
      </c>
      <c r="U469" s="94" t="s">
        <v>932</v>
      </c>
      <c r="V469" s="94">
        <v>1</v>
      </c>
      <c r="W469" s="95">
        <v>0</v>
      </c>
      <c r="X469" s="99">
        <f>VLOOKUP($T469,dbsad1!$A$2:$AE$677,22,FALSE)</f>
        <v>5760.52</v>
      </c>
      <c r="Y469" s="99">
        <f>VLOOKUP($T469,dcsad1!$A$2:$AE$677,22,FALSE)</f>
        <v>5760.52</v>
      </c>
      <c r="Z469" s="100">
        <f t="shared" si="96"/>
        <v>0</v>
      </c>
      <c r="AA469" s="98" t="str">
        <f t="shared" si="97"/>
        <v>NO CHANGE IN SEL. FA/PUPIL</v>
      </c>
      <c r="AB469" s="88"/>
      <c r="AC469" s="93" t="s">
        <v>931</v>
      </c>
      <c r="AD469" s="94" t="s">
        <v>932</v>
      </c>
      <c r="AE469" s="94">
        <v>1</v>
      </c>
      <c r="AF469" s="95">
        <v>0</v>
      </c>
      <c r="AG469" s="165">
        <f>VLOOKUP($AC469,dbsad1!$A$2:$AE$677,24,FALSE)</f>
        <v>26078374</v>
      </c>
      <c r="AH469" s="165">
        <f>VLOOKUP($AC469,dcsad1!$A$2:$AE$677,24,FALSE)</f>
        <v>26078374</v>
      </c>
      <c r="AI469" s="166">
        <f t="shared" si="98"/>
        <v>0</v>
      </c>
      <c r="AJ469" s="98" t="str">
        <f t="shared" si="92"/>
        <v>NO CHANGE IN FAB</v>
      </c>
      <c r="AK469" s="88"/>
      <c r="AL469" s="93" t="s">
        <v>931</v>
      </c>
      <c r="AM469" s="94" t="s">
        <v>932</v>
      </c>
      <c r="AN469" s="94">
        <v>1</v>
      </c>
      <c r="AO469" s="95">
        <v>0</v>
      </c>
      <c r="AP469" s="175">
        <f>VLOOKUP($AL469,dbsaa1!$A$2:$AE$677,5,FALSE)</f>
        <v>26809461</v>
      </c>
      <c r="AQ469" s="176">
        <f>VLOOKUP($AL469,dbsad1!$A$2:$AE$677,23,FALSE)</f>
        <v>26809461</v>
      </c>
      <c r="AR469" s="101" t="str">
        <f t="shared" si="99"/>
        <v>ON FORMULA</v>
      </c>
      <c r="AS469" s="175">
        <f>VLOOKUP($AL469,dcsaa1!$A$2:$AE$677,5,FALSE)</f>
        <v>26797940</v>
      </c>
      <c r="AT469" s="176">
        <f>VLOOKUP($AL469,dcsad1!$A$2:$AE$677,23,FALSE)</f>
        <v>26797940</v>
      </c>
      <c r="AU469" s="101" t="str">
        <f t="shared" si="100"/>
        <v>ON FORMULA</v>
      </c>
      <c r="AV469" s="102" t="b">
        <f t="shared" si="101"/>
        <v>1</v>
      </c>
      <c r="AW469" s="176">
        <f t="shared" si="102"/>
        <v>-11521</v>
      </c>
      <c r="AX469" s="184">
        <f t="shared" si="103"/>
        <v>0</v>
      </c>
      <c r="AY469" s="29"/>
    </row>
    <row r="470" spans="1:51" x14ac:dyDescent="0.25">
      <c r="A470" s="29"/>
      <c r="B470" s="93" t="s">
        <v>933</v>
      </c>
      <c r="C470" s="94" t="s">
        <v>934</v>
      </c>
      <c r="D470" s="94">
        <v>1</v>
      </c>
      <c r="E470" s="95">
        <v>0</v>
      </c>
      <c r="F470" s="165">
        <f>VLOOKUP($B470,dbsaa1!$A$2:$AA$675,5,FALSE)</f>
        <v>23366289</v>
      </c>
      <c r="G470" s="165">
        <f>VLOOKUP($B470,dcsaa1!$A$2:$AA$675,5,FALSE)</f>
        <v>23366289</v>
      </c>
      <c r="H470" s="166">
        <f t="shared" si="93"/>
        <v>0</v>
      </c>
      <c r="I470" s="98" t="str">
        <f t="shared" si="91"/>
        <v>NO CHANGE IN FA</v>
      </c>
      <c r="J470" s="88"/>
      <c r="K470" s="93" t="s">
        <v>933</v>
      </c>
      <c r="L470" s="94" t="s">
        <v>934</v>
      </c>
      <c r="M470" s="94">
        <v>1</v>
      </c>
      <c r="N470" s="95">
        <v>0</v>
      </c>
      <c r="O470" s="96">
        <f>VLOOKUP($K470,dbsad1!$A$2:$AE$677,13,FALSE)</f>
        <v>3371</v>
      </c>
      <c r="P470" s="96">
        <f>VLOOKUP($K470,dcsad1!$A$2:$AE$677,13,FALSE)</f>
        <v>3371</v>
      </c>
      <c r="Q470" s="97">
        <f t="shared" si="94"/>
        <v>0</v>
      </c>
      <c r="R470" s="98" t="str">
        <f t="shared" si="95"/>
        <v>NO CHANGE IN SEL. TAFPU</v>
      </c>
      <c r="S470" s="88"/>
      <c r="T470" s="93" t="s">
        <v>933</v>
      </c>
      <c r="U470" s="94" t="s">
        <v>934</v>
      </c>
      <c r="V470" s="94">
        <v>1</v>
      </c>
      <c r="W470" s="95">
        <v>0</v>
      </c>
      <c r="X470" s="99">
        <f>VLOOKUP($T470,dbsad1!$A$2:$AE$677,22,FALSE)</f>
        <v>6931.56</v>
      </c>
      <c r="Y470" s="99">
        <f>VLOOKUP($T470,dcsad1!$A$2:$AE$677,22,FALSE)</f>
        <v>6931.56</v>
      </c>
      <c r="Z470" s="100">
        <f t="shared" si="96"/>
        <v>0</v>
      </c>
      <c r="AA470" s="98" t="str">
        <f t="shared" si="97"/>
        <v>NO CHANGE IN SEL. FA/PUPIL</v>
      </c>
      <c r="AB470" s="88"/>
      <c r="AC470" s="93" t="s">
        <v>933</v>
      </c>
      <c r="AD470" s="94" t="s">
        <v>934</v>
      </c>
      <c r="AE470" s="94">
        <v>1</v>
      </c>
      <c r="AF470" s="95">
        <v>0</v>
      </c>
      <c r="AG470" s="165">
        <f>VLOOKUP($AC470,dbsad1!$A$2:$AE$677,24,FALSE)</f>
        <v>22102144</v>
      </c>
      <c r="AH470" s="165">
        <f>VLOOKUP($AC470,dcsad1!$A$2:$AE$677,24,FALSE)</f>
        <v>22102144</v>
      </c>
      <c r="AI470" s="166">
        <f t="shared" si="98"/>
        <v>0</v>
      </c>
      <c r="AJ470" s="98" t="str">
        <f t="shared" si="92"/>
        <v>NO CHANGE IN FAB</v>
      </c>
      <c r="AK470" s="88"/>
      <c r="AL470" s="93" t="s">
        <v>933</v>
      </c>
      <c r="AM470" s="94" t="s">
        <v>934</v>
      </c>
      <c r="AN470" s="94">
        <v>1</v>
      </c>
      <c r="AO470" s="95">
        <v>0</v>
      </c>
      <c r="AP470" s="175">
        <f>VLOOKUP($AL470,dbsaa1!$A$2:$AE$677,5,FALSE)</f>
        <v>23366289</v>
      </c>
      <c r="AQ470" s="176">
        <f>VLOOKUP($AL470,dbsad1!$A$2:$AE$677,23,FALSE)</f>
        <v>23366289</v>
      </c>
      <c r="AR470" s="101" t="str">
        <f t="shared" si="99"/>
        <v>ON FORMULA</v>
      </c>
      <c r="AS470" s="175">
        <f>VLOOKUP($AL470,dcsaa1!$A$2:$AE$677,5,FALSE)</f>
        <v>23366289</v>
      </c>
      <c r="AT470" s="176">
        <f>VLOOKUP($AL470,dcsad1!$A$2:$AE$677,23,FALSE)</f>
        <v>23366289</v>
      </c>
      <c r="AU470" s="101" t="str">
        <f t="shared" si="100"/>
        <v>ON FORMULA</v>
      </c>
      <c r="AV470" s="102" t="b">
        <f t="shared" si="101"/>
        <v>1</v>
      </c>
      <c r="AW470" s="176">
        <f t="shared" si="102"/>
        <v>0</v>
      </c>
      <c r="AX470" s="184">
        <f t="shared" si="103"/>
        <v>0</v>
      </c>
      <c r="AY470" s="29"/>
    </row>
    <row r="471" spans="1:51" ht="25" x14ac:dyDescent="0.25">
      <c r="A471" s="29"/>
      <c r="B471" s="93" t="s">
        <v>935</v>
      </c>
      <c r="C471" s="94" t="s">
        <v>936</v>
      </c>
      <c r="D471" s="94">
        <v>1</v>
      </c>
      <c r="E471" s="95">
        <v>0</v>
      </c>
      <c r="F471" s="165">
        <f>VLOOKUP($B471,dbsaa1!$A$2:$AA$675,5,FALSE)</f>
        <v>12923464</v>
      </c>
      <c r="G471" s="165">
        <f>VLOOKUP($B471,dcsaa1!$A$2:$AA$675,5,FALSE)</f>
        <v>12923464</v>
      </c>
      <c r="H471" s="166">
        <f t="shared" si="93"/>
        <v>0</v>
      </c>
      <c r="I471" s="98" t="str">
        <f t="shared" si="91"/>
        <v>NO CHANGE IN FA</v>
      </c>
      <c r="J471" s="88"/>
      <c r="K471" s="93" t="s">
        <v>935</v>
      </c>
      <c r="L471" s="94" t="s">
        <v>936</v>
      </c>
      <c r="M471" s="94">
        <v>1</v>
      </c>
      <c r="N471" s="95">
        <v>0</v>
      </c>
      <c r="O471" s="96">
        <f>VLOOKUP($K471,dbsad1!$A$2:$AE$677,13,FALSE)</f>
        <v>1553</v>
      </c>
      <c r="P471" s="96">
        <f>VLOOKUP($K471,dcsad1!$A$2:$AE$677,13,FALSE)</f>
        <v>1553</v>
      </c>
      <c r="Q471" s="97">
        <f t="shared" si="94"/>
        <v>0</v>
      </c>
      <c r="R471" s="98" t="str">
        <f t="shared" si="95"/>
        <v>NO CHANGE IN SEL. TAFPU</v>
      </c>
      <c r="S471" s="88"/>
      <c r="T471" s="93" t="s">
        <v>935</v>
      </c>
      <c r="U471" s="94" t="s">
        <v>936</v>
      </c>
      <c r="V471" s="94">
        <v>1</v>
      </c>
      <c r="W471" s="95">
        <v>0</v>
      </c>
      <c r="X471" s="99">
        <f>VLOOKUP($T471,dbsad1!$A$2:$AE$677,22,FALSE)</f>
        <v>6577.58</v>
      </c>
      <c r="Y471" s="99">
        <f>VLOOKUP($T471,dcsad1!$A$2:$AE$677,22,FALSE)</f>
        <v>6577.58</v>
      </c>
      <c r="Z471" s="100">
        <f t="shared" si="96"/>
        <v>0</v>
      </c>
      <c r="AA471" s="98" t="str">
        <f t="shared" si="97"/>
        <v>NO CHANGE IN SEL. FA/PUPIL</v>
      </c>
      <c r="AB471" s="88"/>
      <c r="AC471" s="93" t="s">
        <v>935</v>
      </c>
      <c r="AD471" s="94" t="s">
        <v>936</v>
      </c>
      <c r="AE471" s="94">
        <v>1</v>
      </c>
      <c r="AF471" s="95">
        <v>0</v>
      </c>
      <c r="AG471" s="165">
        <f>VLOOKUP($AC471,dbsad1!$A$2:$AE$677,24,FALSE)</f>
        <v>12670063</v>
      </c>
      <c r="AH471" s="165">
        <f>VLOOKUP($AC471,dcsad1!$A$2:$AE$677,24,FALSE)</f>
        <v>12670063</v>
      </c>
      <c r="AI471" s="166">
        <f t="shared" si="98"/>
        <v>0</v>
      </c>
      <c r="AJ471" s="98" t="str">
        <f t="shared" si="92"/>
        <v>NO CHANGE IN FAB</v>
      </c>
      <c r="AK471" s="88"/>
      <c r="AL471" s="93" t="s">
        <v>935</v>
      </c>
      <c r="AM471" s="94" t="s">
        <v>936</v>
      </c>
      <c r="AN471" s="94">
        <v>1</v>
      </c>
      <c r="AO471" s="95">
        <v>0</v>
      </c>
      <c r="AP471" s="175">
        <f>VLOOKUP($AL471,dbsaa1!$A$2:$AE$677,5,FALSE)</f>
        <v>12923464</v>
      </c>
      <c r="AQ471" s="176">
        <f>VLOOKUP($AL471,dbsad1!$A$2:$AE$677,23,FALSE)</f>
        <v>10214982</v>
      </c>
      <c r="AR471" s="101" t="str">
        <f t="shared" si="99"/>
        <v>HOLD HARMLESS</v>
      </c>
      <c r="AS471" s="175">
        <f>VLOOKUP($AL471,dcsaa1!$A$2:$AE$677,5,FALSE)</f>
        <v>12923464</v>
      </c>
      <c r="AT471" s="176">
        <f>VLOOKUP($AL471,dcsad1!$A$2:$AE$677,23,FALSE)</f>
        <v>10214982</v>
      </c>
      <c r="AU471" s="101" t="str">
        <f t="shared" si="100"/>
        <v>HOLD HARMLESS</v>
      </c>
      <c r="AV471" s="102" t="b">
        <f t="shared" si="101"/>
        <v>1</v>
      </c>
      <c r="AW471" s="176">
        <f t="shared" si="102"/>
        <v>0</v>
      </c>
      <c r="AX471" s="184">
        <f t="shared" si="103"/>
        <v>0</v>
      </c>
      <c r="AY471" s="29"/>
    </row>
    <row r="472" spans="1:51" ht="25" x14ac:dyDescent="0.25">
      <c r="A472" s="29"/>
      <c r="B472" s="93" t="s">
        <v>937</v>
      </c>
      <c r="C472" s="94" t="s">
        <v>938</v>
      </c>
      <c r="D472" s="94">
        <v>1</v>
      </c>
      <c r="E472" s="95">
        <v>0</v>
      </c>
      <c r="F472" s="165">
        <f>VLOOKUP($B472,dbsaa1!$A$2:$AA$675,5,FALSE)</f>
        <v>25397481</v>
      </c>
      <c r="G472" s="165">
        <f>VLOOKUP($B472,dcsaa1!$A$2:$AA$675,5,FALSE)</f>
        <v>25397481</v>
      </c>
      <c r="H472" s="166">
        <f t="shared" si="93"/>
        <v>0</v>
      </c>
      <c r="I472" s="98" t="str">
        <f t="shared" si="91"/>
        <v>NO CHANGE IN FA</v>
      </c>
      <c r="J472" s="88"/>
      <c r="K472" s="93" t="s">
        <v>937</v>
      </c>
      <c r="L472" s="94" t="s">
        <v>938</v>
      </c>
      <c r="M472" s="94">
        <v>1</v>
      </c>
      <c r="N472" s="95">
        <v>0</v>
      </c>
      <c r="O472" s="96">
        <f>VLOOKUP($K472,dbsad1!$A$2:$AE$677,13,FALSE)</f>
        <v>6810</v>
      </c>
      <c r="P472" s="96">
        <f>VLOOKUP($K472,dcsad1!$A$2:$AE$677,13,FALSE)</f>
        <v>6810</v>
      </c>
      <c r="Q472" s="97">
        <f t="shared" si="94"/>
        <v>0</v>
      </c>
      <c r="R472" s="98" t="str">
        <f t="shared" si="95"/>
        <v>NO CHANGE IN SEL. TAFPU</v>
      </c>
      <c r="S472" s="88"/>
      <c r="T472" s="93" t="s">
        <v>937</v>
      </c>
      <c r="U472" s="94" t="s">
        <v>938</v>
      </c>
      <c r="V472" s="94">
        <v>1</v>
      </c>
      <c r="W472" s="95">
        <v>0</v>
      </c>
      <c r="X472" s="99">
        <f>VLOOKUP($T472,dbsad1!$A$2:$AE$677,22,FALSE)</f>
        <v>2882.27</v>
      </c>
      <c r="Y472" s="99">
        <f>VLOOKUP($T472,dcsad1!$A$2:$AE$677,22,FALSE)</f>
        <v>2882.27</v>
      </c>
      <c r="Z472" s="100">
        <f t="shared" si="96"/>
        <v>0</v>
      </c>
      <c r="AA472" s="98" t="str">
        <f t="shared" si="97"/>
        <v>NO CHANGE IN SEL. FA/PUPIL</v>
      </c>
      <c r="AB472" s="88"/>
      <c r="AC472" s="93" t="s">
        <v>937</v>
      </c>
      <c r="AD472" s="94" t="s">
        <v>938</v>
      </c>
      <c r="AE472" s="94">
        <v>1</v>
      </c>
      <c r="AF472" s="95">
        <v>0</v>
      </c>
      <c r="AG472" s="165">
        <f>VLOOKUP($AC472,dbsad1!$A$2:$AE$677,24,FALSE)</f>
        <v>24899492</v>
      </c>
      <c r="AH472" s="165">
        <f>VLOOKUP($AC472,dcsad1!$A$2:$AE$677,24,FALSE)</f>
        <v>24899492</v>
      </c>
      <c r="AI472" s="166">
        <f t="shared" si="98"/>
        <v>0</v>
      </c>
      <c r="AJ472" s="98" t="str">
        <f t="shared" si="92"/>
        <v>NO CHANGE IN FAB</v>
      </c>
      <c r="AK472" s="88"/>
      <c r="AL472" s="93" t="s">
        <v>937</v>
      </c>
      <c r="AM472" s="94" t="s">
        <v>938</v>
      </c>
      <c r="AN472" s="94">
        <v>1</v>
      </c>
      <c r="AO472" s="95">
        <v>0</v>
      </c>
      <c r="AP472" s="175">
        <f>VLOOKUP($AL472,dbsaa1!$A$2:$AE$677,5,FALSE)</f>
        <v>25397481</v>
      </c>
      <c r="AQ472" s="176">
        <f>VLOOKUP($AL472,dbsad1!$A$2:$AE$677,23,FALSE)</f>
        <v>19628259</v>
      </c>
      <c r="AR472" s="101" t="str">
        <f t="shared" si="99"/>
        <v>HOLD HARMLESS</v>
      </c>
      <c r="AS472" s="175">
        <f>VLOOKUP($AL472,dcsaa1!$A$2:$AE$677,5,FALSE)</f>
        <v>25397481</v>
      </c>
      <c r="AT472" s="176">
        <f>VLOOKUP($AL472,dcsad1!$A$2:$AE$677,23,FALSE)</f>
        <v>19628259</v>
      </c>
      <c r="AU472" s="101" t="str">
        <f t="shared" si="100"/>
        <v>HOLD HARMLESS</v>
      </c>
      <c r="AV472" s="102" t="b">
        <f t="shared" si="101"/>
        <v>1</v>
      </c>
      <c r="AW472" s="176">
        <f t="shared" si="102"/>
        <v>0</v>
      </c>
      <c r="AX472" s="184">
        <f t="shared" si="103"/>
        <v>0</v>
      </c>
      <c r="AY472" s="29"/>
    </row>
    <row r="473" spans="1:51" ht="25" x14ac:dyDescent="0.25">
      <c r="A473" s="29"/>
      <c r="B473" s="93" t="s">
        <v>939</v>
      </c>
      <c r="C473" s="94" t="s">
        <v>940</v>
      </c>
      <c r="D473" s="94">
        <v>1</v>
      </c>
      <c r="E473" s="95">
        <v>0</v>
      </c>
      <c r="F473" s="165">
        <f>VLOOKUP($B473,dbsaa1!$A$2:$AA$675,5,FALSE)</f>
        <v>7766702</v>
      </c>
      <c r="G473" s="165">
        <f>VLOOKUP($B473,dcsaa1!$A$2:$AA$675,5,FALSE)</f>
        <v>7766702</v>
      </c>
      <c r="H473" s="166">
        <f t="shared" si="93"/>
        <v>0</v>
      </c>
      <c r="I473" s="98" t="str">
        <f t="shared" si="91"/>
        <v>NO CHANGE IN FA</v>
      </c>
      <c r="J473" s="88"/>
      <c r="K473" s="93" t="s">
        <v>939</v>
      </c>
      <c r="L473" s="94" t="s">
        <v>940</v>
      </c>
      <c r="M473" s="94">
        <v>1</v>
      </c>
      <c r="N473" s="95">
        <v>0</v>
      </c>
      <c r="O473" s="96">
        <f>VLOOKUP($K473,dbsad1!$A$2:$AE$677,13,FALSE)</f>
        <v>1158</v>
      </c>
      <c r="P473" s="96">
        <f>VLOOKUP($K473,dcsad1!$A$2:$AE$677,13,FALSE)</f>
        <v>1158</v>
      </c>
      <c r="Q473" s="97">
        <f t="shared" si="94"/>
        <v>0</v>
      </c>
      <c r="R473" s="98" t="str">
        <f t="shared" si="95"/>
        <v>NO CHANGE IN SEL. TAFPU</v>
      </c>
      <c r="S473" s="88"/>
      <c r="T473" s="93" t="s">
        <v>939</v>
      </c>
      <c r="U473" s="94" t="s">
        <v>940</v>
      </c>
      <c r="V473" s="94">
        <v>1</v>
      </c>
      <c r="W473" s="95">
        <v>0</v>
      </c>
      <c r="X473" s="99">
        <f>VLOOKUP($T473,dbsad1!$A$2:$AE$677,22,FALSE)</f>
        <v>5384.57</v>
      </c>
      <c r="Y473" s="99">
        <f>VLOOKUP($T473,dcsad1!$A$2:$AE$677,22,FALSE)</f>
        <v>5384.57</v>
      </c>
      <c r="Z473" s="100">
        <f t="shared" si="96"/>
        <v>0</v>
      </c>
      <c r="AA473" s="98" t="str">
        <f t="shared" si="97"/>
        <v>NO CHANGE IN SEL. FA/PUPIL</v>
      </c>
      <c r="AB473" s="88"/>
      <c r="AC473" s="93" t="s">
        <v>939</v>
      </c>
      <c r="AD473" s="94" t="s">
        <v>940</v>
      </c>
      <c r="AE473" s="94">
        <v>1</v>
      </c>
      <c r="AF473" s="95">
        <v>0</v>
      </c>
      <c r="AG473" s="165">
        <f>VLOOKUP($AC473,dbsad1!$A$2:$AE$677,24,FALSE)</f>
        <v>7614414</v>
      </c>
      <c r="AH473" s="165">
        <f>VLOOKUP($AC473,dcsad1!$A$2:$AE$677,24,FALSE)</f>
        <v>7614414</v>
      </c>
      <c r="AI473" s="166">
        <f t="shared" si="98"/>
        <v>0</v>
      </c>
      <c r="AJ473" s="98" t="str">
        <f t="shared" si="92"/>
        <v>NO CHANGE IN FAB</v>
      </c>
      <c r="AK473" s="88"/>
      <c r="AL473" s="93" t="s">
        <v>939</v>
      </c>
      <c r="AM473" s="94" t="s">
        <v>940</v>
      </c>
      <c r="AN473" s="94">
        <v>1</v>
      </c>
      <c r="AO473" s="95">
        <v>0</v>
      </c>
      <c r="AP473" s="175">
        <f>VLOOKUP($AL473,dbsaa1!$A$2:$AE$677,5,FALSE)</f>
        <v>7766702</v>
      </c>
      <c r="AQ473" s="176">
        <f>VLOOKUP($AL473,dbsad1!$A$2:$AE$677,23,FALSE)</f>
        <v>6235333</v>
      </c>
      <c r="AR473" s="101" t="str">
        <f t="shared" si="99"/>
        <v>HOLD HARMLESS</v>
      </c>
      <c r="AS473" s="175">
        <f>VLOOKUP($AL473,dcsaa1!$A$2:$AE$677,5,FALSE)</f>
        <v>7766702</v>
      </c>
      <c r="AT473" s="176">
        <f>VLOOKUP($AL473,dcsad1!$A$2:$AE$677,23,FALSE)</f>
        <v>6235333</v>
      </c>
      <c r="AU473" s="101" t="str">
        <f t="shared" si="100"/>
        <v>HOLD HARMLESS</v>
      </c>
      <c r="AV473" s="102" t="b">
        <f t="shared" si="101"/>
        <v>1</v>
      </c>
      <c r="AW473" s="176">
        <f t="shared" si="102"/>
        <v>0</v>
      </c>
      <c r="AX473" s="184">
        <f t="shared" si="103"/>
        <v>0</v>
      </c>
      <c r="AY473" s="29"/>
    </row>
    <row r="474" spans="1:51" x14ac:dyDescent="0.25">
      <c r="A474" s="29"/>
      <c r="B474" s="93" t="s">
        <v>941</v>
      </c>
      <c r="C474" s="94" t="s">
        <v>942</v>
      </c>
      <c r="D474" s="94">
        <v>1</v>
      </c>
      <c r="E474" s="95">
        <v>0</v>
      </c>
      <c r="F474" s="165">
        <f>VLOOKUP($B474,dbsaa1!$A$2:$AA$675,5,FALSE)</f>
        <v>6350103</v>
      </c>
      <c r="G474" s="165">
        <f>VLOOKUP($B474,dcsaa1!$A$2:$AA$675,5,FALSE)</f>
        <v>6350103</v>
      </c>
      <c r="H474" s="166">
        <f t="shared" si="93"/>
        <v>0</v>
      </c>
      <c r="I474" s="98" t="str">
        <f t="shared" si="91"/>
        <v>NO CHANGE IN FA</v>
      </c>
      <c r="J474" s="88"/>
      <c r="K474" s="93" t="s">
        <v>941</v>
      </c>
      <c r="L474" s="94" t="s">
        <v>942</v>
      </c>
      <c r="M474" s="94">
        <v>1</v>
      </c>
      <c r="N474" s="95">
        <v>0</v>
      </c>
      <c r="O474" s="96">
        <f>VLOOKUP($K474,dbsad1!$A$2:$AE$677,13,FALSE)</f>
        <v>877</v>
      </c>
      <c r="P474" s="96">
        <f>VLOOKUP($K474,dcsad1!$A$2:$AE$677,13,FALSE)</f>
        <v>877</v>
      </c>
      <c r="Q474" s="97">
        <f t="shared" si="94"/>
        <v>0</v>
      </c>
      <c r="R474" s="98" t="str">
        <f t="shared" si="95"/>
        <v>NO CHANGE IN SEL. TAFPU</v>
      </c>
      <c r="S474" s="88"/>
      <c r="T474" s="93" t="s">
        <v>941</v>
      </c>
      <c r="U474" s="94" t="s">
        <v>942</v>
      </c>
      <c r="V474" s="94">
        <v>1</v>
      </c>
      <c r="W474" s="95">
        <v>0</v>
      </c>
      <c r="X474" s="99">
        <f>VLOOKUP($T474,dbsad1!$A$2:$AE$677,22,FALSE)</f>
        <v>7240.71</v>
      </c>
      <c r="Y474" s="99">
        <f>VLOOKUP($T474,dcsad1!$A$2:$AE$677,22,FALSE)</f>
        <v>7240.71</v>
      </c>
      <c r="Z474" s="100">
        <f t="shared" si="96"/>
        <v>0</v>
      </c>
      <c r="AA474" s="98" t="str">
        <f t="shared" si="97"/>
        <v>NO CHANGE IN SEL. FA/PUPIL</v>
      </c>
      <c r="AB474" s="88"/>
      <c r="AC474" s="93" t="s">
        <v>941</v>
      </c>
      <c r="AD474" s="94" t="s">
        <v>942</v>
      </c>
      <c r="AE474" s="94">
        <v>1</v>
      </c>
      <c r="AF474" s="95">
        <v>0</v>
      </c>
      <c r="AG474" s="165">
        <f>VLOOKUP($AC474,dbsad1!$A$2:$AE$677,24,FALSE)</f>
        <v>6208269</v>
      </c>
      <c r="AH474" s="165">
        <f>VLOOKUP($AC474,dcsad1!$A$2:$AE$677,24,FALSE)</f>
        <v>6208269</v>
      </c>
      <c r="AI474" s="166">
        <f t="shared" si="98"/>
        <v>0</v>
      </c>
      <c r="AJ474" s="98" t="str">
        <f t="shared" si="92"/>
        <v>NO CHANGE IN FAB</v>
      </c>
      <c r="AK474" s="88"/>
      <c r="AL474" s="93" t="s">
        <v>941</v>
      </c>
      <c r="AM474" s="94" t="s">
        <v>942</v>
      </c>
      <c r="AN474" s="94">
        <v>1</v>
      </c>
      <c r="AO474" s="95">
        <v>0</v>
      </c>
      <c r="AP474" s="175">
        <f>VLOOKUP($AL474,dbsaa1!$A$2:$AE$677,5,FALSE)</f>
        <v>6350103</v>
      </c>
      <c r="AQ474" s="176">
        <f>VLOOKUP($AL474,dbsad1!$A$2:$AE$677,23,FALSE)</f>
        <v>6350103</v>
      </c>
      <c r="AR474" s="101" t="str">
        <f t="shared" si="99"/>
        <v>ON FORMULA</v>
      </c>
      <c r="AS474" s="175">
        <f>VLOOKUP($AL474,dcsaa1!$A$2:$AE$677,5,FALSE)</f>
        <v>6350103</v>
      </c>
      <c r="AT474" s="176">
        <f>VLOOKUP($AL474,dcsad1!$A$2:$AE$677,23,FALSE)</f>
        <v>6350103</v>
      </c>
      <c r="AU474" s="101" t="str">
        <f t="shared" si="100"/>
        <v>ON FORMULA</v>
      </c>
      <c r="AV474" s="102" t="b">
        <f t="shared" si="101"/>
        <v>1</v>
      </c>
      <c r="AW474" s="176">
        <f t="shared" si="102"/>
        <v>0</v>
      </c>
      <c r="AX474" s="184">
        <f t="shared" si="103"/>
        <v>0</v>
      </c>
      <c r="AY474" s="29"/>
    </row>
    <row r="475" spans="1:51" ht="25" x14ac:dyDescent="0.25">
      <c r="A475" s="29"/>
      <c r="B475" s="93" t="s">
        <v>943</v>
      </c>
      <c r="C475" s="94" t="s">
        <v>944</v>
      </c>
      <c r="D475" s="94">
        <v>1</v>
      </c>
      <c r="E475" s="95">
        <v>0</v>
      </c>
      <c r="F475" s="165">
        <f>VLOOKUP($B475,dbsaa1!$A$2:$AA$675,5,FALSE)</f>
        <v>5448594</v>
      </c>
      <c r="G475" s="165">
        <f>VLOOKUP($B475,dcsaa1!$A$2:$AA$675,5,FALSE)</f>
        <v>5448594</v>
      </c>
      <c r="H475" s="166">
        <f t="shared" si="93"/>
        <v>0</v>
      </c>
      <c r="I475" s="98" t="str">
        <f t="shared" si="91"/>
        <v>NO CHANGE IN FA</v>
      </c>
      <c r="J475" s="88"/>
      <c r="K475" s="93" t="s">
        <v>943</v>
      </c>
      <c r="L475" s="94" t="s">
        <v>944</v>
      </c>
      <c r="M475" s="94">
        <v>1</v>
      </c>
      <c r="N475" s="95">
        <v>0</v>
      </c>
      <c r="O475" s="96">
        <f>VLOOKUP($K475,dbsad1!$A$2:$AE$677,13,FALSE)</f>
        <v>731</v>
      </c>
      <c r="P475" s="96">
        <f>VLOOKUP($K475,dcsad1!$A$2:$AE$677,13,FALSE)</f>
        <v>731</v>
      </c>
      <c r="Q475" s="97">
        <f t="shared" si="94"/>
        <v>0</v>
      </c>
      <c r="R475" s="98" t="str">
        <f t="shared" si="95"/>
        <v>NO CHANGE IN SEL. TAFPU</v>
      </c>
      <c r="S475" s="88"/>
      <c r="T475" s="93" t="s">
        <v>943</v>
      </c>
      <c r="U475" s="94" t="s">
        <v>944</v>
      </c>
      <c r="V475" s="94">
        <v>1</v>
      </c>
      <c r="W475" s="95">
        <v>0</v>
      </c>
      <c r="X475" s="99">
        <f>VLOOKUP($T475,dbsad1!$A$2:$AE$677,22,FALSE)</f>
        <v>7146.57</v>
      </c>
      <c r="Y475" s="99">
        <f>VLOOKUP($T475,dcsad1!$A$2:$AE$677,22,FALSE)</f>
        <v>7146.57</v>
      </c>
      <c r="Z475" s="100">
        <f t="shared" si="96"/>
        <v>0</v>
      </c>
      <c r="AA475" s="98" t="str">
        <f t="shared" si="97"/>
        <v>NO CHANGE IN SEL. FA/PUPIL</v>
      </c>
      <c r="AB475" s="88"/>
      <c r="AC475" s="93" t="s">
        <v>943</v>
      </c>
      <c r="AD475" s="94" t="s">
        <v>944</v>
      </c>
      <c r="AE475" s="94">
        <v>1</v>
      </c>
      <c r="AF475" s="95">
        <v>0</v>
      </c>
      <c r="AG475" s="165">
        <f>VLOOKUP($AC475,dbsad1!$A$2:$AE$677,24,FALSE)</f>
        <v>5341759</v>
      </c>
      <c r="AH475" s="165">
        <f>VLOOKUP($AC475,dcsad1!$A$2:$AE$677,24,FALSE)</f>
        <v>5341759</v>
      </c>
      <c r="AI475" s="166">
        <f t="shared" si="98"/>
        <v>0</v>
      </c>
      <c r="AJ475" s="98" t="str">
        <f t="shared" si="92"/>
        <v>NO CHANGE IN FAB</v>
      </c>
      <c r="AK475" s="88"/>
      <c r="AL475" s="93" t="s">
        <v>943</v>
      </c>
      <c r="AM475" s="94" t="s">
        <v>944</v>
      </c>
      <c r="AN475" s="94">
        <v>1</v>
      </c>
      <c r="AO475" s="95">
        <v>0</v>
      </c>
      <c r="AP475" s="175">
        <f>VLOOKUP($AL475,dbsaa1!$A$2:$AE$677,5,FALSE)</f>
        <v>5448594</v>
      </c>
      <c r="AQ475" s="176">
        <f>VLOOKUP($AL475,dbsad1!$A$2:$AE$677,23,FALSE)</f>
        <v>5224143</v>
      </c>
      <c r="AR475" s="101" t="str">
        <f t="shared" si="99"/>
        <v>HOLD HARMLESS</v>
      </c>
      <c r="AS475" s="175">
        <f>VLOOKUP($AL475,dcsaa1!$A$2:$AE$677,5,FALSE)</f>
        <v>5448594</v>
      </c>
      <c r="AT475" s="176">
        <f>VLOOKUP($AL475,dcsad1!$A$2:$AE$677,23,FALSE)</f>
        <v>5224143</v>
      </c>
      <c r="AU475" s="101" t="str">
        <f t="shared" si="100"/>
        <v>HOLD HARMLESS</v>
      </c>
      <c r="AV475" s="102" t="b">
        <f t="shared" si="101"/>
        <v>1</v>
      </c>
      <c r="AW475" s="176">
        <f t="shared" si="102"/>
        <v>0</v>
      </c>
      <c r="AX475" s="184">
        <f t="shared" si="103"/>
        <v>0</v>
      </c>
      <c r="AY475" s="29"/>
    </row>
    <row r="476" spans="1:51" x14ac:dyDescent="0.25">
      <c r="A476" s="29"/>
      <c r="B476" s="93" t="s">
        <v>945</v>
      </c>
      <c r="C476" s="94" t="s">
        <v>946</v>
      </c>
      <c r="D476" s="94">
        <v>1</v>
      </c>
      <c r="E476" s="95">
        <v>0</v>
      </c>
      <c r="F476" s="165">
        <f>VLOOKUP($B476,dbsaa1!$A$2:$AA$675,5,FALSE)</f>
        <v>16359508</v>
      </c>
      <c r="G476" s="165">
        <f>VLOOKUP($B476,dcsaa1!$A$2:$AA$675,5,FALSE)</f>
        <v>16353243</v>
      </c>
      <c r="H476" s="166">
        <f t="shared" si="93"/>
        <v>-6265</v>
      </c>
      <c r="I476" s="98" t="str">
        <f t="shared" si="91"/>
        <v>FA DECREASE</v>
      </c>
      <c r="J476" s="88"/>
      <c r="K476" s="93" t="s">
        <v>945</v>
      </c>
      <c r="L476" s="94" t="s">
        <v>946</v>
      </c>
      <c r="M476" s="94">
        <v>1</v>
      </c>
      <c r="N476" s="95">
        <v>0</v>
      </c>
      <c r="O476" s="96">
        <f>VLOOKUP($K476,dbsad1!$A$2:$AE$677,13,FALSE)</f>
        <v>2611</v>
      </c>
      <c r="P476" s="96">
        <f>VLOOKUP($K476,dcsad1!$A$2:$AE$677,13,FALSE)</f>
        <v>2610</v>
      </c>
      <c r="Q476" s="97">
        <f t="shared" si="94"/>
        <v>-1</v>
      </c>
      <c r="R476" s="98" t="str">
        <f t="shared" si="95"/>
        <v>SEL. TAFPU DECREASE</v>
      </c>
      <c r="S476" s="88"/>
      <c r="T476" s="93" t="s">
        <v>945</v>
      </c>
      <c r="U476" s="94" t="s">
        <v>946</v>
      </c>
      <c r="V476" s="94">
        <v>1</v>
      </c>
      <c r="W476" s="95">
        <v>0</v>
      </c>
      <c r="X476" s="99">
        <f>VLOOKUP($T476,dbsad1!$A$2:$AE$677,22,FALSE)</f>
        <v>6265.61</v>
      </c>
      <c r="Y476" s="99">
        <f>VLOOKUP($T476,dcsad1!$A$2:$AE$677,22,FALSE)</f>
        <v>6265.61</v>
      </c>
      <c r="Z476" s="100">
        <f t="shared" si="96"/>
        <v>0</v>
      </c>
      <c r="AA476" s="98" t="str">
        <f t="shared" si="97"/>
        <v>NO CHANGE IN SEL. FA/PUPIL</v>
      </c>
      <c r="AB476" s="88"/>
      <c r="AC476" s="93" t="s">
        <v>945</v>
      </c>
      <c r="AD476" s="94" t="s">
        <v>946</v>
      </c>
      <c r="AE476" s="94">
        <v>1</v>
      </c>
      <c r="AF476" s="95">
        <v>0</v>
      </c>
      <c r="AG476" s="165">
        <f>VLOOKUP($AC476,dbsad1!$A$2:$AE$677,24,FALSE)</f>
        <v>16005286</v>
      </c>
      <c r="AH476" s="165">
        <f>VLOOKUP($AC476,dcsad1!$A$2:$AE$677,24,FALSE)</f>
        <v>16005286</v>
      </c>
      <c r="AI476" s="166">
        <f t="shared" si="98"/>
        <v>0</v>
      </c>
      <c r="AJ476" s="98" t="str">
        <f t="shared" si="92"/>
        <v>NO CHANGE IN FAB</v>
      </c>
      <c r="AK476" s="88"/>
      <c r="AL476" s="93" t="s">
        <v>945</v>
      </c>
      <c r="AM476" s="94" t="s">
        <v>946</v>
      </c>
      <c r="AN476" s="94">
        <v>1</v>
      </c>
      <c r="AO476" s="95">
        <v>0</v>
      </c>
      <c r="AP476" s="175">
        <f>VLOOKUP($AL476,dbsaa1!$A$2:$AE$677,5,FALSE)</f>
        <v>16359508</v>
      </c>
      <c r="AQ476" s="176">
        <f>VLOOKUP($AL476,dbsad1!$A$2:$AE$677,23,FALSE)</f>
        <v>16359508</v>
      </c>
      <c r="AR476" s="101" t="str">
        <f t="shared" si="99"/>
        <v>ON FORMULA</v>
      </c>
      <c r="AS476" s="175">
        <f>VLOOKUP($AL476,dcsaa1!$A$2:$AE$677,5,FALSE)</f>
        <v>16353243</v>
      </c>
      <c r="AT476" s="176">
        <f>VLOOKUP($AL476,dcsad1!$A$2:$AE$677,23,FALSE)</f>
        <v>16353243</v>
      </c>
      <c r="AU476" s="101" t="str">
        <f t="shared" si="100"/>
        <v>ON FORMULA</v>
      </c>
      <c r="AV476" s="102" t="b">
        <f t="shared" si="101"/>
        <v>1</v>
      </c>
      <c r="AW476" s="176">
        <f t="shared" si="102"/>
        <v>-6266</v>
      </c>
      <c r="AX476" s="184">
        <f t="shared" si="103"/>
        <v>1</v>
      </c>
      <c r="AY476" s="29"/>
    </row>
    <row r="477" spans="1:51" x14ac:dyDescent="0.25">
      <c r="A477" s="29"/>
      <c r="B477" s="93" t="s">
        <v>947</v>
      </c>
      <c r="C477" s="94" t="s">
        <v>948</v>
      </c>
      <c r="D477" s="94">
        <v>1</v>
      </c>
      <c r="E477" s="95">
        <v>0</v>
      </c>
      <c r="F477" s="165">
        <f>VLOOKUP($B477,dbsaa1!$A$2:$AA$675,5,FALSE)</f>
        <v>28113514</v>
      </c>
      <c r="G477" s="165">
        <f>VLOOKUP($B477,dcsaa1!$A$2:$AA$675,5,FALSE)</f>
        <v>27891444</v>
      </c>
      <c r="H477" s="166">
        <f t="shared" si="93"/>
        <v>-222070</v>
      </c>
      <c r="I477" s="98" t="str">
        <f t="shared" si="91"/>
        <v>FA DECREASE</v>
      </c>
      <c r="J477" s="88"/>
      <c r="K477" s="93" t="s">
        <v>947</v>
      </c>
      <c r="L477" s="94" t="s">
        <v>948</v>
      </c>
      <c r="M477" s="94">
        <v>1</v>
      </c>
      <c r="N477" s="95">
        <v>0</v>
      </c>
      <c r="O477" s="96">
        <f>VLOOKUP($K477,dbsad1!$A$2:$AE$677,13,FALSE)</f>
        <v>4989</v>
      </c>
      <c r="P477" s="96">
        <f>VLOOKUP($K477,dcsad1!$A$2:$AE$677,13,FALSE)</f>
        <v>4987</v>
      </c>
      <c r="Q477" s="97">
        <f t="shared" si="94"/>
        <v>-2</v>
      </c>
      <c r="R477" s="98" t="str">
        <f t="shared" si="95"/>
        <v>SEL. TAFPU DECREASE</v>
      </c>
      <c r="S477" s="88"/>
      <c r="T477" s="93" t="s">
        <v>947</v>
      </c>
      <c r="U477" s="94" t="s">
        <v>948</v>
      </c>
      <c r="V477" s="94">
        <v>1</v>
      </c>
      <c r="W477" s="95">
        <v>0</v>
      </c>
      <c r="X477" s="99">
        <f>VLOOKUP($T477,dbsad1!$A$2:$AE$677,22,FALSE)</f>
        <v>5635.1</v>
      </c>
      <c r="Y477" s="99">
        <f>VLOOKUP($T477,dcsad1!$A$2:$AE$677,22,FALSE)</f>
        <v>5592.83</v>
      </c>
      <c r="Z477" s="100">
        <f t="shared" si="96"/>
        <v>-42.270000000000437</v>
      </c>
      <c r="AA477" s="98" t="str">
        <f t="shared" si="97"/>
        <v>SEL. FA/PUPIL DECREASE</v>
      </c>
      <c r="AB477" s="88"/>
      <c r="AC477" s="93" t="s">
        <v>947</v>
      </c>
      <c r="AD477" s="94" t="s">
        <v>948</v>
      </c>
      <c r="AE477" s="94">
        <v>1</v>
      </c>
      <c r="AF477" s="95">
        <v>0</v>
      </c>
      <c r="AG477" s="165">
        <f>VLOOKUP($AC477,dbsad1!$A$2:$AE$677,24,FALSE)</f>
        <v>25384410</v>
      </c>
      <c r="AH477" s="165">
        <f>VLOOKUP($AC477,dcsad1!$A$2:$AE$677,24,FALSE)</f>
        <v>25190176</v>
      </c>
      <c r="AI477" s="166">
        <f t="shared" si="98"/>
        <v>-194234</v>
      </c>
      <c r="AJ477" s="98" t="str">
        <f t="shared" si="92"/>
        <v>FAB DECREASE</v>
      </c>
      <c r="AK477" s="88"/>
      <c r="AL477" s="93" t="s">
        <v>947</v>
      </c>
      <c r="AM477" s="94" t="s">
        <v>948</v>
      </c>
      <c r="AN477" s="94">
        <v>1</v>
      </c>
      <c r="AO477" s="95">
        <v>0</v>
      </c>
      <c r="AP477" s="175">
        <f>VLOOKUP($AL477,dbsaa1!$A$2:$AE$677,5,FALSE)</f>
        <v>28113514</v>
      </c>
      <c r="AQ477" s="176">
        <f>VLOOKUP($AL477,dbsad1!$A$2:$AE$677,23,FALSE)</f>
        <v>28113514</v>
      </c>
      <c r="AR477" s="101" t="str">
        <f t="shared" si="99"/>
        <v>ON FORMULA</v>
      </c>
      <c r="AS477" s="175">
        <f>VLOOKUP($AL477,dcsaa1!$A$2:$AE$677,5,FALSE)</f>
        <v>27891444</v>
      </c>
      <c r="AT477" s="176">
        <f>VLOOKUP($AL477,dcsad1!$A$2:$AE$677,23,FALSE)</f>
        <v>27891444</v>
      </c>
      <c r="AU477" s="101" t="str">
        <f t="shared" si="100"/>
        <v>ON FORMULA</v>
      </c>
      <c r="AV477" s="102" t="b">
        <f t="shared" si="101"/>
        <v>1</v>
      </c>
      <c r="AW477" s="176">
        <f t="shared" si="102"/>
        <v>-222071</v>
      </c>
      <c r="AX477" s="184">
        <f t="shared" si="103"/>
        <v>1</v>
      </c>
      <c r="AY477" s="29"/>
    </row>
    <row r="478" spans="1:51" x14ac:dyDescent="0.25">
      <c r="A478" s="29"/>
      <c r="B478" s="93" t="s">
        <v>949</v>
      </c>
      <c r="C478" s="94" t="s">
        <v>950</v>
      </c>
      <c r="D478" s="94">
        <v>1</v>
      </c>
      <c r="E478" s="95">
        <v>0</v>
      </c>
      <c r="F478" s="165">
        <f>VLOOKUP($B478,dbsaa1!$A$2:$AA$675,5,FALSE)</f>
        <v>11660064</v>
      </c>
      <c r="G478" s="165">
        <f>VLOOKUP($B478,dcsaa1!$A$2:$AA$675,5,FALSE)</f>
        <v>11663380</v>
      </c>
      <c r="H478" s="166">
        <f t="shared" si="93"/>
        <v>3316</v>
      </c>
      <c r="I478" s="98" t="str">
        <f t="shared" si="91"/>
        <v>FA INCREASE</v>
      </c>
      <c r="J478" s="88"/>
      <c r="K478" s="93" t="s">
        <v>949</v>
      </c>
      <c r="L478" s="94" t="s">
        <v>950</v>
      </c>
      <c r="M478" s="94">
        <v>1</v>
      </c>
      <c r="N478" s="95">
        <v>0</v>
      </c>
      <c r="O478" s="96">
        <f>VLOOKUP($K478,dbsad1!$A$2:$AE$677,13,FALSE)</f>
        <v>2057</v>
      </c>
      <c r="P478" s="96">
        <f>VLOOKUP($K478,dcsad1!$A$2:$AE$677,13,FALSE)</f>
        <v>2056</v>
      </c>
      <c r="Q478" s="97">
        <f t="shared" si="94"/>
        <v>-1</v>
      </c>
      <c r="R478" s="98" t="str">
        <f t="shared" si="95"/>
        <v>SEL. TAFPU DECREASE</v>
      </c>
      <c r="S478" s="88"/>
      <c r="T478" s="93" t="s">
        <v>949</v>
      </c>
      <c r="U478" s="94" t="s">
        <v>950</v>
      </c>
      <c r="V478" s="94">
        <v>1</v>
      </c>
      <c r="W478" s="95">
        <v>0</v>
      </c>
      <c r="X478" s="99">
        <f>VLOOKUP($T478,dbsad1!$A$2:$AE$677,22,FALSE)</f>
        <v>5668.48</v>
      </c>
      <c r="Y478" s="99">
        <f>VLOOKUP($T478,dcsad1!$A$2:$AE$677,22,FALSE)</f>
        <v>5672.85</v>
      </c>
      <c r="Z478" s="100">
        <f t="shared" si="96"/>
        <v>4.3700000000008004</v>
      </c>
      <c r="AA478" s="98" t="str">
        <f t="shared" si="97"/>
        <v>SEL. FA/PUPIL INCREASE</v>
      </c>
      <c r="AB478" s="88"/>
      <c r="AC478" s="93" t="s">
        <v>949</v>
      </c>
      <c r="AD478" s="94" t="s">
        <v>950</v>
      </c>
      <c r="AE478" s="94">
        <v>1</v>
      </c>
      <c r="AF478" s="95">
        <v>0</v>
      </c>
      <c r="AG478" s="165">
        <f>VLOOKUP($AC478,dbsad1!$A$2:$AE$677,24,FALSE)</f>
        <v>10887882</v>
      </c>
      <c r="AH478" s="165">
        <f>VLOOKUP($AC478,dcsad1!$A$2:$AE$677,24,FALSE)</f>
        <v>10887882</v>
      </c>
      <c r="AI478" s="166">
        <f t="shared" si="98"/>
        <v>0</v>
      </c>
      <c r="AJ478" s="98" t="str">
        <f t="shared" si="92"/>
        <v>NO CHANGE IN FAB</v>
      </c>
      <c r="AK478" s="88"/>
      <c r="AL478" s="93" t="s">
        <v>949</v>
      </c>
      <c r="AM478" s="94" t="s">
        <v>950</v>
      </c>
      <c r="AN478" s="94">
        <v>1</v>
      </c>
      <c r="AO478" s="95">
        <v>0</v>
      </c>
      <c r="AP478" s="175">
        <f>VLOOKUP($AL478,dbsaa1!$A$2:$AE$677,5,FALSE)</f>
        <v>11660064</v>
      </c>
      <c r="AQ478" s="176">
        <f>VLOOKUP($AL478,dbsad1!$A$2:$AE$677,23,FALSE)</f>
        <v>11660064</v>
      </c>
      <c r="AR478" s="101" t="str">
        <f t="shared" si="99"/>
        <v>ON FORMULA</v>
      </c>
      <c r="AS478" s="175">
        <f>VLOOKUP($AL478,dcsaa1!$A$2:$AE$677,5,FALSE)</f>
        <v>11663380</v>
      </c>
      <c r="AT478" s="176">
        <f>VLOOKUP($AL478,dcsad1!$A$2:$AE$677,23,FALSE)</f>
        <v>11663380</v>
      </c>
      <c r="AU478" s="101" t="str">
        <f t="shared" si="100"/>
        <v>ON FORMULA</v>
      </c>
      <c r="AV478" s="102" t="b">
        <f t="shared" si="101"/>
        <v>1</v>
      </c>
      <c r="AW478" s="176">
        <f t="shared" si="102"/>
        <v>3316</v>
      </c>
      <c r="AX478" s="184">
        <f t="shared" si="103"/>
        <v>0</v>
      </c>
      <c r="AY478" s="29"/>
    </row>
    <row r="479" spans="1:51" x14ac:dyDescent="0.25">
      <c r="A479" s="29"/>
      <c r="B479" s="93" t="s">
        <v>951</v>
      </c>
      <c r="C479" s="94" t="s">
        <v>952</v>
      </c>
      <c r="D479" s="94">
        <v>1</v>
      </c>
      <c r="E479" s="95">
        <v>0</v>
      </c>
      <c r="F479" s="165">
        <f>VLOOKUP($B479,dbsaa1!$A$2:$AA$675,5,FALSE)</f>
        <v>26269045</v>
      </c>
      <c r="G479" s="165">
        <f>VLOOKUP($B479,dcsaa1!$A$2:$AA$675,5,FALSE)</f>
        <v>26181055</v>
      </c>
      <c r="H479" s="166">
        <f t="shared" si="93"/>
        <v>-87990</v>
      </c>
      <c r="I479" s="98" t="str">
        <f t="shared" si="91"/>
        <v>FA DECREASE</v>
      </c>
      <c r="J479" s="88"/>
      <c r="K479" s="93" t="s">
        <v>951</v>
      </c>
      <c r="L479" s="94" t="s">
        <v>952</v>
      </c>
      <c r="M479" s="94">
        <v>1</v>
      </c>
      <c r="N479" s="95">
        <v>0</v>
      </c>
      <c r="O479" s="96">
        <f>VLOOKUP($K479,dbsad1!$A$2:$AE$677,13,FALSE)</f>
        <v>3284</v>
      </c>
      <c r="P479" s="96">
        <f>VLOOKUP($K479,dcsad1!$A$2:$AE$677,13,FALSE)</f>
        <v>3273</v>
      </c>
      <c r="Q479" s="97">
        <f t="shared" si="94"/>
        <v>-11</v>
      </c>
      <c r="R479" s="98" t="str">
        <f t="shared" si="95"/>
        <v>SEL. TAFPU DECREASE</v>
      </c>
      <c r="S479" s="88"/>
      <c r="T479" s="93" t="s">
        <v>951</v>
      </c>
      <c r="U479" s="94" t="s">
        <v>952</v>
      </c>
      <c r="V479" s="94">
        <v>1</v>
      </c>
      <c r="W479" s="95">
        <v>0</v>
      </c>
      <c r="X479" s="99">
        <f>VLOOKUP($T479,dbsad1!$A$2:$AE$677,22,FALSE)</f>
        <v>7999.1</v>
      </c>
      <c r="Y479" s="99">
        <f>VLOOKUP($T479,dcsad1!$A$2:$AE$677,22,FALSE)</f>
        <v>7999.1</v>
      </c>
      <c r="Z479" s="100">
        <f t="shared" si="96"/>
        <v>0</v>
      </c>
      <c r="AA479" s="98" t="str">
        <f t="shared" si="97"/>
        <v>NO CHANGE IN SEL. FA/PUPIL</v>
      </c>
      <c r="AB479" s="88"/>
      <c r="AC479" s="93" t="s">
        <v>951</v>
      </c>
      <c r="AD479" s="94" t="s">
        <v>952</v>
      </c>
      <c r="AE479" s="94">
        <v>1</v>
      </c>
      <c r="AF479" s="95">
        <v>0</v>
      </c>
      <c r="AG479" s="165">
        <f>VLOOKUP($AC479,dbsad1!$A$2:$AE$677,24,FALSE)</f>
        <v>24197007</v>
      </c>
      <c r="AH479" s="165">
        <f>VLOOKUP($AC479,dcsad1!$A$2:$AE$677,24,FALSE)</f>
        <v>24197007</v>
      </c>
      <c r="AI479" s="166">
        <f t="shared" si="98"/>
        <v>0</v>
      </c>
      <c r="AJ479" s="98" t="str">
        <f t="shared" si="92"/>
        <v>NO CHANGE IN FAB</v>
      </c>
      <c r="AK479" s="88"/>
      <c r="AL479" s="93" t="s">
        <v>951</v>
      </c>
      <c r="AM479" s="94" t="s">
        <v>952</v>
      </c>
      <c r="AN479" s="94">
        <v>1</v>
      </c>
      <c r="AO479" s="95">
        <v>0</v>
      </c>
      <c r="AP479" s="175">
        <f>VLOOKUP($AL479,dbsaa1!$A$2:$AE$677,5,FALSE)</f>
        <v>26269045</v>
      </c>
      <c r="AQ479" s="176">
        <f>VLOOKUP($AL479,dbsad1!$A$2:$AE$677,23,FALSE)</f>
        <v>26269045</v>
      </c>
      <c r="AR479" s="101" t="str">
        <f t="shared" si="99"/>
        <v>ON FORMULA</v>
      </c>
      <c r="AS479" s="175">
        <f>VLOOKUP($AL479,dcsaa1!$A$2:$AE$677,5,FALSE)</f>
        <v>26181055</v>
      </c>
      <c r="AT479" s="176">
        <f>VLOOKUP($AL479,dcsad1!$A$2:$AE$677,23,FALSE)</f>
        <v>26181055</v>
      </c>
      <c r="AU479" s="101" t="str">
        <f t="shared" si="100"/>
        <v>ON FORMULA</v>
      </c>
      <c r="AV479" s="102" t="b">
        <f t="shared" si="101"/>
        <v>1</v>
      </c>
      <c r="AW479" s="176">
        <f t="shared" si="102"/>
        <v>-87990</v>
      </c>
      <c r="AX479" s="184">
        <f t="shared" si="103"/>
        <v>0</v>
      </c>
      <c r="AY479" s="29"/>
    </row>
    <row r="480" spans="1:51" x14ac:dyDescent="0.25">
      <c r="A480" s="29"/>
      <c r="B480" s="93" t="s">
        <v>953</v>
      </c>
      <c r="C480" s="94" t="s">
        <v>954</v>
      </c>
      <c r="D480" s="94">
        <v>1</v>
      </c>
      <c r="E480" s="95">
        <v>0</v>
      </c>
      <c r="F480" s="165">
        <f>VLOOKUP($B480,dbsaa1!$A$2:$AA$675,5,FALSE)</f>
        <v>169962454</v>
      </c>
      <c r="G480" s="165">
        <f>VLOOKUP($B480,dcsaa1!$A$2:$AA$675,5,FALSE)</f>
        <v>170784828</v>
      </c>
      <c r="H480" s="166">
        <f t="shared" si="93"/>
        <v>822374</v>
      </c>
      <c r="I480" s="98" t="str">
        <f t="shared" si="91"/>
        <v>FA INCREASE</v>
      </c>
      <c r="J480" s="88"/>
      <c r="K480" s="93" t="s">
        <v>953</v>
      </c>
      <c r="L480" s="94" t="s">
        <v>954</v>
      </c>
      <c r="M480" s="94">
        <v>1</v>
      </c>
      <c r="N480" s="95">
        <v>0</v>
      </c>
      <c r="O480" s="96">
        <f>VLOOKUP($K480,dbsad1!$A$2:$AE$677,13,FALSE)</f>
        <v>11367</v>
      </c>
      <c r="P480" s="96">
        <f>VLOOKUP($K480,dcsad1!$A$2:$AE$677,13,FALSE)</f>
        <v>11422</v>
      </c>
      <c r="Q480" s="97">
        <f t="shared" si="94"/>
        <v>55</v>
      </c>
      <c r="R480" s="98" t="str">
        <f t="shared" si="95"/>
        <v>SEL. TAFPU INCREASE</v>
      </c>
      <c r="S480" s="88"/>
      <c r="T480" s="93" t="s">
        <v>953</v>
      </c>
      <c r="U480" s="94" t="s">
        <v>954</v>
      </c>
      <c r="V480" s="94">
        <v>1</v>
      </c>
      <c r="W480" s="95">
        <v>0</v>
      </c>
      <c r="X480" s="99">
        <f>VLOOKUP($T480,dbsad1!$A$2:$AE$677,22,FALSE)</f>
        <v>14952.27</v>
      </c>
      <c r="Y480" s="99">
        <f>VLOOKUP($T480,dcsad1!$A$2:$AE$677,22,FALSE)</f>
        <v>14952.27</v>
      </c>
      <c r="Z480" s="100">
        <f t="shared" si="96"/>
        <v>0</v>
      </c>
      <c r="AA480" s="98" t="str">
        <f t="shared" si="97"/>
        <v>NO CHANGE IN SEL. FA/PUPIL</v>
      </c>
      <c r="AB480" s="88"/>
      <c r="AC480" s="93" t="s">
        <v>953</v>
      </c>
      <c r="AD480" s="94" t="s">
        <v>954</v>
      </c>
      <c r="AE480" s="94">
        <v>1</v>
      </c>
      <c r="AF480" s="95">
        <v>0</v>
      </c>
      <c r="AG480" s="165">
        <f>VLOOKUP($AC480,dbsad1!$A$2:$AE$677,24,FALSE)</f>
        <v>158688955</v>
      </c>
      <c r="AH480" s="165">
        <f>VLOOKUP($AC480,dcsad1!$A$2:$AE$677,24,FALSE)</f>
        <v>158688955</v>
      </c>
      <c r="AI480" s="166">
        <f t="shared" si="98"/>
        <v>0</v>
      </c>
      <c r="AJ480" s="98" t="str">
        <f t="shared" si="92"/>
        <v>NO CHANGE IN FAB</v>
      </c>
      <c r="AK480" s="88"/>
      <c r="AL480" s="93" t="s">
        <v>953</v>
      </c>
      <c r="AM480" s="94" t="s">
        <v>954</v>
      </c>
      <c r="AN480" s="94">
        <v>1</v>
      </c>
      <c r="AO480" s="95">
        <v>0</v>
      </c>
      <c r="AP480" s="175">
        <f>VLOOKUP($AL480,dbsaa1!$A$2:$AE$677,5,FALSE)</f>
        <v>169962454</v>
      </c>
      <c r="AQ480" s="176">
        <f>VLOOKUP($AL480,dbsad1!$A$2:$AE$677,23,FALSE)</f>
        <v>169962454</v>
      </c>
      <c r="AR480" s="101" t="str">
        <f t="shared" si="99"/>
        <v>ON FORMULA</v>
      </c>
      <c r="AS480" s="175">
        <f>VLOOKUP($AL480,dcsaa1!$A$2:$AE$677,5,FALSE)</f>
        <v>170784828</v>
      </c>
      <c r="AT480" s="176">
        <f>VLOOKUP($AL480,dcsad1!$A$2:$AE$677,23,FALSE)</f>
        <v>170784828</v>
      </c>
      <c r="AU480" s="101" t="str">
        <f t="shared" si="100"/>
        <v>ON FORMULA</v>
      </c>
      <c r="AV480" s="102" t="b">
        <f t="shared" si="101"/>
        <v>1</v>
      </c>
      <c r="AW480" s="176">
        <f t="shared" si="102"/>
        <v>822375</v>
      </c>
      <c r="AX480" s="184">
        <f t="shared" si="103"/>
        <v>-1</v>
      </c>
      <c r="AY480" s="29"/>
    </row>
    <row r="481" spans="1:51" ht="25" x14ac:dyDescent="0.25">
      <c r="A481" s="29"/>
      <c r="B481" s="93" t="s">
        <v>955</v>
      </c>
      <c r="C481" s="94" t="s">
        <v>956</v>
      </c>
      <c r="D481" s="94">
        <v>1</v>
      </c>
      <c r="E481" s="95">
        <v>0</v>
      </c>
      <c r="F481" s="165">
        <f>VLOOKUP($B481,dbsaa1!$A$2:$AA$675,5,FALSE)</f>
        <v>2761857</v>
      </c>
      <c r="G481" s="165">
        <f>VLOOKUP($B481,dcsaa1!$A$2:$AA$675,5,FALSE)</f>
        <v>2761857</v>
      </c>
      <c r="H481" s="166">
        <f t="shared" si="93"/>
        <v>0</v>
      </c>
      <c r="I481" s="98" t="str">
        <f t="shared" si="91"/>
        <v>NO CHANGE IN FA</v>
      </c>
      <c r="J481" s="88"/>
      <c r="K481" s="93" t="s">
        <v>955</v>
      </c>
      <c r="L481" s="94" t="s">
        <v>956</v>
      </c>
      <c r="M481" s="94">
        <v>1</v>
      </c>
      <c r="N481" s="95">
        <v>0</v>
      </c>
      <c r="O481" s="96">
        <f>VLOOKUP($K481,dbsad1!$A$2:$AE$677,13,FALSE)</f>
        <v>307</v>
      </c>
      <c r="P481" s="96">
        <f>VLOOKUP($K481,dcsad1!$A$2:$AE$677,13,FALSE)</f>
        <v>307</v>
      </c>
      <c r="Q481" s="97">
        <f t="shared" si="94"/>
        <v>0</v>
      </c>
      <c r="R481" s="98" t="str">
        <f t="shared" si="95"/>
        <v>NO CHANGE IN SEL. TAFPU</v>
      </c>
      <c r="S481" s="88"/>
      <c r="T481" s="93" t="s">
        <v>955</v>
      </c>
      <c r="U481" s="94" t="s">
        <v>956</v>
      </c>
      <c r="V481" s="94">
        <v>1</v>
      </c>
      <c r="W481" s="95">
        <v>0</v>
      </c>
      <c r="X481" s="99">
        <f>VLOOKUP($T481,dbsad1!$A$2:$AE$677,22,FALSE)</f>
        <v>3863.62</v>
      </c>
      <c r="Y481" s="99">
        <f>VLOOKUP($T481,dcsad1!$A$2:$AE$677,22,FALSE)</f>
        <v>3863.62</v>
      </c>
      <c r="Z481" s="100">
        <f t="shared" si="96"/>
        <v>0</v>
      </c>
      <c r="AA481" s="98" t="str">
        <f t="shared" si="97"/>
        <v>NO CHANGE IN SEL. FA/PUPIL</v>
      </c>
      <c r="AB481" s="88"/>
      <c r="AC481" s="93" t="s">
        <v>955</v>
      </c>
      <c r="AD481" s="94" t="s">
        <v>956</v>
      </c>
      <c r="AE481" s="94">
        <v>1</v>
      </c>
      <c r="AF481" s="95">
        <v>0</v>
      </c>
      <c r="AG481" s="165">
        <f>VLOOKUP($AC481,dbsad1!$A$2:$AE$677,24,FALSE)</f>
        <v>2707703</v>
      </c>
      <c r="AH481" s="165">
        <f>VLOOKUP($AC481,dcsad1!$A$2:$AE$677,24,FALSE)</f>
        <v>2707703</v>
      </c>
      <c r="AI481" s="166">
        <f t="shared" si="98"/>
        <v>0</v>
      </c>
      <c r="AJ481" s="98" t="str">
        <f t="shared" si="92"/>
        <v>NO CHANGE IN FAB</v>
      </c>
      <c r="AK481" s="88"/>
      <c r="AL481" s="93" t="s">
        <v>955</v>
      </c>
      <c r="AM481" s="94" t="s">
        <v>956</v>
      </c>
      <c r="AN481" s="94">
        <v>1</v>
      </c>
      <c r="AO481" s="95">
        <v>0</v>
      </c>
      <c r="AP481" s="175">
        <f>VLOOKUP($AL481,dbsaa1!$A$2:$AE$677,5,FALSE)</f>
        <v>2761857</v>
      </c>
      <c r="AQ481" s="176">
        <f>VLOOKUP($AL481,dbsad1!$A$2:$AE$677,23,FALSE)</f>
        <v>1186132</v>
      </c>
      <c r="AR481" s="101" t="str">
        <f t="shared" si="99"/>
        <v>HOLD HARMLESS</v>
      </c>
      <c r="AS481" s="175">
        <f>VLOOKUP($AL481,dcsaa1!$A$2:$AE$677,5,FALSE)</f>
        <v>2761857</v>
      </c>
      <c r="AT481" s="176">
        <f>VLOOKUP($AL481,dcsad1!$A$2:$AE$677,23,FALSE)</f>
        <v>1186132</v>
      </c>
      <c r="AU481" s="101" t="str">
        <f t="shared" si="100"/>
        <v>HOLD HARMLESS</v>
      </c>
      <c r="AV481" s="102" t="b">
        <f t="shared" si="101"/>
        <v>1</v>
      </c>
      <c r="AW481" s="176">
        <f t="shared" si="102"/>
        <v>0</v>
      </c>
      <c r="AX481" s="184">
        <f t="shared" si="103"/>
        <v>0</v>
      </c>
      <c r="AY481" s="29"/>
    </row>
    <row r="482" spans="1:51" ht="25" x14ac:dyDescent="0.25">
      <c r="A482" s="29"/>
      <c r="B482" s="93" t="s">
        <v>957</v>
      </c>
      <c r="C482" s="94" t="s">
        <v>958</v>
      </c>
      <c r="D482" s="94">
        <v>1</v>
      </c>
      <c r="E482" s="95">
        <v>0</v>
      </c>
      <c r="F482" s="165">
        <f>VLOOKUP($B482,dbsaa1!$A$2:$AA$675,5,FALSE)</f>
        <v>2766356</v>
      </c>
      <c r="G482" s="165">
        <f>VLOOKUP($B482,dcsaa1!$A$2:$AA$675,5,FALSE)</f>
        <v>2766356</v>
      </c>
      <c r="H482" s="166">
        <f t="shared" si="93"/>
        <v>0</v>
      </c>
      <c r="I482" s="98" t="str">
        <f t="shared" si="91"/>
        <v>NO CHANGE IN FA</v>
      </c>
      <c r="J482" s="88"/>
      <c r="K482" s="93" t="s">
        <v>957</v>
      </c>
      <c r="L482" s="94" t="s">
        <v>958</v>
      </c>
      <c r="M482" s="94">
        <v>1</v>
      </c>
      <c r="N482" s="95">
        <v>0</v>
      </c>
      <c r="O482" s="96">
        <f>VLOOKUP($K482,dbsad1!$A$2:$AE$677,13,FALSE)</f>
        <v>162</v>
      </c>
      <c r="P482" s="96">
        <f>VLOOKUP($K482,dcsad1!$A$2:$AE$677,13,FALSE)</f>
        <v>162</v>
      </c>
      <c r="Q482" s="97">
        <f t="shared" si="94"/>
        <v>0</v>
      </c>
      <c r="R482" s="98" t="str">
        <f t="shared" si="95"/>
        <v>NO CHANGE IN SEL. TAFPU</v>
      </c>
      <c r="S482" s="88"/>
      <c r="T482" s="93" t="s">
        <v>957</v>
      </c>
      <c r="U482" s="94" t="s">
        <v>958</v>
      </c>
      <c r="V482" s="94">
        <v>1</v>
      </c>
      <c r="W482" s="95">
        <v>0</v>
      </c>
      <c r="X482" s="99">
        <f>VLOOKUP($T482,dbsad1!$A$2:$AE$677,22,FALSE)</f>
        <v>6005.58</v>
      </c>
      <c r="Y482" s="99">
        <f>VLOOKUP($T482,dcsad1!$A$2:$AE$677,22,FALSE)</f>
        <v>5984.33</v>
      </c>
      <c r="Z482" s="100">
        <f t="shared" si="96"/>
        <v>-21.25</v>
      </c>
      <c r="AA482" s="98" t="str">
        <f t="shared" si="97"/>
        <v>SEL. FA/PUPIL DECREASE</v>
      </c>
      <c r="AB482" s="88"/>
      <c r="AC482" s="93" t="s">
        <v>957</v>
      </c>
      <c r="AD482" s="94" t="s">
        <v>958</v>
      </c>
      <c r="AE482" s="94">
        <v>1</v>
      </c>
      <c r="AF482" s="95">
        <v>0</v>
      </c>
      <c r="AG482" s="165">
        <f>VLOOKUP($AC482,dbsad1!$A$2:$AE$677,24,FALSE)</f>
        <v>2712114</v>
      </c>
      <c r="AH482" s="165">
        <f>VLOOKUP($AC482,dcsad1!$A$2:$AE$677,24,FALSE)</f>
        <v>2712114</v>
      </c>
      <c r="AI482" s="166">
        <f t="shared" si="98"/>
        <v>0</v>
      </c>
      <c r="AJ482" s="98" t="str">
        <f t="shared" si="92"/>
        <v>NO CHANGE IN FAB</v>
      </c>
      <c r="AK482" s="88"/>
      <c r="AL482" s="93" t="s">
        <v>957</v>
      </c>
      <c r="AM482" s="94" t="s">
        <v>958</v>
      </c>
      <c r="AN482" s="94">
        <v>1</v>
      </c>
      <c r="AO482" s="95">
        <v>0</v>
      </c>
      <c r="AP482" s="175">
        <f>VLOOKUP($AL482,dbsaa1!$A$2:$AE$677,5,FALSE)</f>
        <v>2766356</v>
      </c>
      <c r="AQ482" s="176">
        <f>VLOOKUP($AL482,dbsad1!$A$2:$AE$677,23,FALSE)</f>
        <v>972904</v>
      </c>
      <c r="AR482" s="101" t="str">
        <f t="shared" si="99"/>
        <v>HOLD HARMLESS</v>
      </c>
      <c r="AS482" s="175">
        <f>VLOOKUP($AL482,dcsaa1!$A$2:$AE$677,5,FALSE)</f>
        <v>2766356</v>
      </c>
      <c r="AT482" s="176">
        <f>VLOOKUP($AL482,dcsad1!$A$2:$AE$677,23,FALSE)</f>
        <v>969462</v>
      </c>
      <c r="AU482" s="101" t="str">
        <f t="shared" si="100"/>
        <v>HOLD HARMLESS</v>
      </c>
      <c r="AV482" s="102" t="b">
        <f t="shared" si="101"/>
        <v>1</v>
      </c>
      <c r="AW482" s="176">
        <f t="shared" si="102"/>
        <v>0</v>
      </c>
      <c r="AX482" s="184">
        <f t="shared" si="103"/>
        <v>0</v>
      </c>
      <c r="AY482" s="29"/>
    </row>
    <row r="483" spans="1:51" ht="25" x14ac:dyDescent="0.25">
      <c r="A483" s="29"/>
      <c r="B483" s="93" t="s">
        <v>959</v>
      </c>
      <c r="C483" s="94" t="s">
        <v>960</v>
      </c>
      <c r="D483" s="94">
        <v>1</v>
      </c>
      <c r="E483" s="95">
        <v>0</v>
      </c>
      <c r="F483" s="165">
        <f>VLOOKUP($B483,dbsaa1!$A$2:$AA$675,5,FALSE)</f>
        <v>8677911</v>
      </c>
      <c r="G483" s="165">
        <f>VLOOKUP($B483,dcsaa1!$A$2:$AA$675,5,FALSE)</f>
        <v>8677911</v>
      </c>
      <c r="H483" s="166">
        <f t="shared" si="93"/>
        <v>0</v>
      </c>
      <c r="I483" s="98" t="str">
        <f t="shared" si="91"/>
        <v>NO CHANGE IN FA</v>
      </c>
      <c r="J483" s="88"/>
      <c r="K483" s="93" t="s">
        <v>959</v>
      </c>
      <c r="L483" s="94" t="s">
        <v>960</v>
      </c>
      <c r="M483" s="94">
        <v>1</v>
      </c>
      <c r="N483" s="95">
        <v>0</v>
      </c>
      <c r="O483" s="96">
        <f>VLOOKUP($K483,dbsad1!$A$2:$AE$677,13,FALSE)</f>
        <v>737</v>
      </c>
      <c r="P483" s="96">
        <f>VLOOKUP($K483,dcsad1!$A$2:$AE$677,13,FALSE)</f>
        <v>737</v>
      </c>
      <c r="Q483" s="97">
        <f t="shared" si="94"/>
        <v>0</v>
      </c>
      <c r="R483" s="98" t="str">
        <f t="shared" si="95"/>
        <v>NO CHANGE IN SEL. TAFPU</v>
      </c>
      <c r="S483" s="88"/>
      <c r="T483" s="93" t="s">
        <v>959</v>
      </c>
      <c r="U483" s="94" t="s">
        <v>960</v>
      </c>
      <c r="V483" s="94">
        <v>1</v>
      </c>
      <c r="W483" s="95">
        <v>0</v>
      </c>
      <c r="X483" s="99">
        <f>VLOOKUP($T483,dbsad1!$A$2:$AE$677,22,FALSE)</f>
        <v>9079.2800000000007</v>
      </c>
      <c r="Y483" s="99">
        <f>VLOOKUP($T483,dcsad1!$A$2:$AE$677,22,FALSE)</f>
        <v>9079.2800000000007</v>
      </c>
      <c r="Z483" s="100">
        <f t="shared" si="96"/>
        <v>0</v>
      </c>
      <c r="AA483" s="98" t="str">
        <f t="shared" si="97"/>
        <v>NO CHANGE IN SEL. FA/PUPIL</v>
      </c>
      <c r="AB483" s="88"/>
      <c r="AC483" s="93" t="s">
        <v>959</v>
      </c>
      <c r="AD483" s="94" t="s">
        <v>960</v>
      </c>
      <c r="AE483" s="94">
        <v>1</v>
      </c>
      <c r="AF483" s="95">
        <v>0</v>
      </c>
      <c r="AG483" s="165">
        <f>VLOOKUP($AC483,dbsad1!$A$2:$AE$677,24,FALSE)</f>
        <v>8507756</v>
      </c>
      <c r="AH483" s="165">
        <f>VLOOKUP($AC483,dcsad1!$A$2:$AE$677,24,FALSE)</f>
        <v>8507756</v>
      </c>
      <c r="AI483" s="166">
        <f t="shared" si="98"/>
        <v>0</v>
      </c>
      <c r="AJ483" s="98" t="str">
        <f t="shared" si="92"/>
        <v>NO CHANGE IN FAB</v>
      </c>
      <c r="AK483" s="88"/>
      <c r="AL483" s="93" t="s">
        <v>959</v>
      </c>
      <c r="AM483" s="94" t="s">
        <v>960</v>
      </c>
      <c r="AN483" s="94">
        <v>1</v>
      </c>
      <c r="AO483" s="95">
        <v>0</v>
      </c>
      <c r="AP483" s="175">
        <f>VLOOKUP($AL483,dbsaa1!$A$2:$AE$677,5,FALSE)</f>
        <v>8677911</v>
      </c>
      <c r="AQ483" s="176">
        <f>VLOOKUP($AL483,dbsad1!$A$2:$AE$677,23,FALSE)</f>
        <v>6691430</v>
      </c>
      <c r="AR483" s="101" t="str">
        <f t="shared" si="99"/>
        <v>HOLD HARMLESS</v>
      </c>
      <c r="AS483" s="175">
        <f>VLOOKUP($AL483,dcsaa1!$A$2:$AE$677,5,FALSE)</f>
        <v>8677911</v>
      </c>
      <c r="AT483" s="176">
        <f>VLOOKUP($AL483,dcsad1!$A$2:$AE$677,23,FALSE)</f>
        <v>6691430</v>
      </c>
      <c r="AU483" s="101" t="str">
        <f t="shared" si="100"/>
        <v>HOLD HARMLESS</v>
      </c>
      <c r="AV483" s="102" t="b">
        <f t="shared" si="101"/>
        <v>1</v>
      </c>
      <c r="AW483" s="176">
        <f t="shared" si="102"/>
        <v>0</v>
      </c>
      <c r="AX483" s="184">
        <f t="shared" si="103"/>
        <v>0</v>
      </c>
      <c r="AY483" s="29"/>
    </row>
    <row r="484" spans="1:51" ht="25" x14ac:dyDescent="0.25">
      <c r="A484" s="29"/>
      <c r="B484" s="93" t="s">
        <v>961</v>
      </c>
      <c r="C484" s="94" t="s">
        <v>962</v>
      </c>
      <c r="D484" s="94">
        <v>1</v>
      </c>
      <c r="E484" s="95">
        <v>0</v>
      </c>
      <c r="F484" s="165">
        <f>VLOOKUP($B484,dbsaa1!$A$2:$AA$675,5,FALSE)</f>
        <v>16591213</v>
      </c>
      <c r="G484" s="165">
        <f>VLOOKUP($B484,dcsaa1!$A$2:$AA$675,5,FALSE)</f>
        <v>16591213</v>
      </c>
      <c r="H484" s="166">
        <f t="shared" si="93"/>
        <v>0</v>
      </c>
      <c r="I484" s="98" t="str">
        <f t="shared" si="91"/>
        <v>NO CHANGE IN FA</v>
      </c>
      <c r="J484" s="88"/>
      <c r="K484" s="93" t="s">
        <v>961</v>
      </c>
      <c r="L484" s="94" t="s">
        <v>962</v>
      </c>
      <c r="M484" s="94">
        <v>1</v>
      </c>
      <c r="N484" s="95">
        <v>0</v>
      </c>
      <c r="O484" s="96">
        <f>VLOOKUP($K484,dbsad1!$A$2:$AE$677,13,FALSE)</f>
        <v>1849</v>
      </c>
      <c r="P484" s="96">
        <f>VLOOKUP($K484,dcsad1!$A$2:$AE$677,13,FALSE)</f>
        <v>1848</v>
      </c>
      <c r="Q484" s="97">
        <f t="shared" si="94"/>
        <v>-1</v>
      </c>
      <c r="R484" s="98" t="str">
        <f t="shared" si="95"/>
        <v>SEL. TAFPU DECREASE</v>
      </c>
      <c r="S484" s="88"/>
      <c r="T484" s="93" t="s">
        <v>961</v>
      </c>
      <c r="U484" s="94" t="s">
        <v>962</v>
      </c>
      <c r="V484" s="94">
        <v>1</v>
      </c>
      <c r="W484" s="95">
        <v>0</v>
      </c>
      <c r="X484" s="99">
        <f>VLOOKUP($T484,dbsad1!$A$2:$AE$677,22,FALSE)</f>
        <v>8915.6299999999992</v>
      </c>
      <c r="Y484" s="99">
        <f>VLOOKUP($T484,dcsad1!$A$2:$AE$677,22,FALSE)</f>
        <v>8920.75</v>
      </c>
      <c r="Z484" s="100">
        <f t="shared" si="96"/>
        <v>5.1200000000008004</v>
      </c>
      <c r="AA484" s="98" t="str">
        <f t="shared" si="97"/>
        <v>SEL. FA/PUPIL INCREASE</v>
      </c>
      <c r="AB484" s="88"/>
      <c r="AC484" s="93" t="s">
        <v>961</v>
      </c>
      <c r="AD484" s="94" t="s">
        <v>962</v>
      </c>
      <c r="AE484" s="94">
        <v>1</v>
      </c>
      <c r="AF484" s="95">
        <v>0</v>
      </c>
      <c r="AG484" s="165">
        <f>VLOOKUP($AC484,dbsad1!$A$2:$AE$677,24,FALSE)</f>
        <v>16265896</v>
      </c>
      <c r="AH484" s="165">
        <f>VLOOKUP($AC484,dcsad1!$A$2:$AE$677,24,FALSE)</f>
        <v>16265896</v>
      </c>
      <c r="AI484" s="166">
        <f t="shared" si="98"/>
        <v>0</v>
      </c>
      <c r="AJ484" s="98" t="str">
        <f t="shared" si="92"/>
        <v>NO CHANGE IN FAB</v>
      </c>
      <c r="AK484" s="88"/>
      <c r="AL484" s="93" t="s">
        <v>961</v>
      </c>
      <c r="AM484" s="94" t="s">
        <v>962</v>
      </c>
      <c r="AN484" s="94">
        <v>1</v>
      </c>
      <c r="AO484" s="95">
        <v>0</v>
      </c>
      <c r="AP484" s="175">
        <f>VLOOKUP($AL484,dbsaa1!$A$2:$AE$677,5,FALSE)</f>
        <v>16591213</v>
      </c>
      <c r="AQ484" s="176">
        <f>VLOOKUP($AL484,dbsad1!$A$2:$AE$677,23,FALSE)</f>
        <v>16485000</v>
      </c>
      <c r="AR484" s="101" t="str">
        <f t="shared" si="99"/>
        <v>HOLD HARMLESS</v>
      </c>
      <c r="AS484" s="175">
        <f>VLOOKUP($AL484,dcsaa1!$A$2:$AE$677,5,FALSE)</f>
        <v>16591213</v>
      </c>
      <c r="AT484" s="176">
        <f>VLOOKUP($AL484,dcsad1!$A$2:$AE$677,23,FALSE)</f>
        <v>16485546</v>
      </c>
      <c r="AU484" s="101" t="str">
        <f t="shared" si="100"/>
        <v>HOLD HARMLESS</v>
      </c>
      <c r="AV484" s="102" t="b">
        <f t="shared" si="101"/>
        <v>1</v>
      </c>
      <c r="AW484" s="176">
        <f t="shared" si="102"/>
        <v>0</v>
      </c>
      <c r="AX484" s="184">
        <f t="shared" si="103"/>
        <v>0</v>
      </c>
      <c r="AY484" s="29"/>
    </row>
    <row r="485" spans="1:51" x14ac:dyDescent="0.25">
      <c r="A485" s="29"/>
      <c r="B485" s="93" t="s">
        <v>963</v>
      </c>
      <c r="C485" s="94" t="s">
        <v>964</v>
      </c>
      <c r="D485" s="94">
        <v>1</v>
      </c>
      <c r="E485" s="95">
        <v>0</v>
      </c>
      <c r="F485" s="165">
        <f>VLOOKUP($B485,dbsaa1!$A$2:$AA$675,5,FALSE)</f>
        <v>8627601</v>
      </c>
      <c r="G485" s="165">
        <f>VLOOKUP($B485,dcsaa1!$A$2:$AA$675,5,FALSE)</f>
        <v>8627601</v>
      </c>
      <c r="H485" s="166">
        <f t="shared" si="93"/>
        <v>0</v>
      </c>
      <c r="I485" s="98" t="str">
        <f t="shared" si="91"/>
        <v>NO CHANGE IN FA</v>
      </c>
      <c r="J485" s="88"/>
      <c r="K485" s="93" t="s">
        <v>963</v>
      </c>
      <c r="L485" s="94" t="s">
        <v>964</v>
      </c>
      <c r="M485" s="94">
        <v>1</v>
      </c>
      <c r="N485" s="95">
        <v>0</v>
      </c>
      <c r="O485" s="96">
        <f>VLOOKUP($K485,dbsad1!$A$2:$AE$677,13,FALSE)</f>
        <v>962</v>
      </c>
      <c r="P485" s="96">
        <f>VLOOKUP($K485,dcsad1!$A$2:$AE$677,13,FALSE)</f>
        <v>962</v>
      </c>
      <c r="Q485" s="97">
        <f t="shared" si="94"/>
        <v>0</v>
      </c>
      <c r="R485" s="98" t="str">
        <f t="shared" si="95"/>
        <v>NO CHANGE IN SEL. TAFPU</v>
      </c>
      <c r="S485" s="88"/>
      <c r="T485" s="93" t="s">
        <v>963</v>
      </c>
      <c r="U485" s="94" t="s">
        <v>964</v>
      </c>
      <c r="V485" s="94">
        <v>1</v>
      </c>
      <c r="W485" s="95">
        <v>0</v>
      </c>
      <c r="X485" s="99">
        <f>VLOOKUP($T485,dbsad1!$A$2:$AE$677,22,FALSE)</f>
        <v>8968.4</v>
      </c>
      <c r="Y485" s="99">
        <f>VLOOKUP($T485,dcsad1!$A$2:$AE$677,22,FALSE)</f>
        <v>8968.4</v>
      </c>
      <c r="Z485" s="100">
        <f t="shared" si="96"/>
        <v>0</v>
      </c>
      <c r="AA485" s="98" t="str">
        <f t="shared" si="97"/>
        <v>NO CHANGE IN SEL. FA/PUPIL</v>
      </c>
      <c r="AB485" s="88"/>
      <c r="AC485" s="93" t="s">
        <v>963</v>
      </c>
      <c r="AD485" s="94" t="s">
        <v>964</v>
      </c>
      <c r="AE485" s="94">
        <v>1</v>
      </c>
      <c r="AF485" s="95">
        <v>0</v>
      </c>
      <c r="AG485" s="165">
        <f>VLOOKUP($AC485,dbsad1!$A$2:$AE$677,24,FALSE)</f>
        <v>8440756</v>
      </c>
      <c r="AH485" s="165">
        <f>VLOOKUP($AC485,dcsad1!$A$2:$AE$677,24,FALSE)</f>
        <v>8440756</v>
      </c>
      <c r="AI485" s="166">
        <f t="shared" si="98"/>
        <v>0</v>
      </c>
      <c r="AJ485" s="98" t="str">
        <f t="shared" si="92"/>
        <v>NO CHANGE IN FAB</v>
      </c>
      <c r="AK485" s="88"/>
      <c r="AL485" s="93" t="s">
        <v>963</v>
      </c>
      <c r="AM485" s="94" t="s">
        <v>964</v>
      </c>
      <c r="AN485" s="94">
        <v>1</v>
      </c>
      <c r="AO485" s="95">
        <v>0</v>
      </c>
      <c r="AP485" s="175">
        <f>VLOOKUP($AL485,dbsaa1!$A$2:$AE$677,5,FALSE)</f>
        <v>8627601</v>
      </c>
      <c r="AQ485" s="176">
        <f>VLOOKUP($AL485,dbsad1!$A$2:$AE$677,23,FALSE)</f>
        <v>8627601</v>
      </c>
      <c r="AR485" s="101" t="str">
        <f t="shared" si="99"/>
        <v>ON FORMULA</v>
      </c>
      <c r="AS485" s="175">
        <f>VLOOKUP($AL485,dcsaa1!$A$2:$AE$677,5,FALSE)</f>
        <v>8627601</v>
      </c>
      <c r="AT485" s="176">
        <f>VLOOKUP($AL485,dcsad1!$A$2:$AE$677,23,FALSE)</f>
        <v>8627601</v>
      </c>
      <c r="AU485" s="101" t="str">
        <f t="shared" si="100"/>
        <v>ON FORMULA</v>
      </c>
      <c r="AV485" s="102" t="b">
        <f t="shared" si="101"/>
        <v>1</v>
      </c>
      <c r="AW485" s="176">
        <f t="shared" si="102"/>
        <v>0</v>
      </c>
      <c r="AX485" s="184">
        <f t="shared" si="103"/>
        <v>0</v>
      </c>
      <c r="AY485" s="29"/>
    </row>
    <row r="486" spans="1:51" ht="25" x14ac:dyDescent="0.25">
      <c r="A486" s="29"/>
      <c r="B486" s="93" t="s">
        <v>965</v>
      </c>
      <c r="C486" s="94" t="s">
        <v>966</v>
      </c>
      <c r="D486" s="94">
        <v>1</v>
      </c>
      <c r="E486" s="95">
        <v>0</v>
      </c>
      <c r="F486" s="165">
        <f>VLOOKUP($B486,dbsaa1!$A$2:$AA$675,5,FALSE)</f>
        <v>4119872</v>
      </c>
      <c r="G486" s="165">
        <f>VLOOKUP($B486,dcsaa1!$A$2:$AA$675,5,FALSE)</f>
        <v>4119872</v>
      </c>
      <c r="H486" s="166">
        <f t="shared" si="93"/>
        <v>0</v>
      </c>
      <c r="I486" s="98" t="str">
        <f t="shared" si="91"/>
        <v>NO CHANGE IN FA</v>
      </c>
      <c r="J486" s="88"/>
      <c r="K486" s="93" t="s">
        <v>965</v>
      </c>
      <c r="L486" s="94" t="s">
        <v>966</v>
      </c>
      <c r="M486" s="94">
        <v>1</v>
      </c>
      <c r="N486" s="95">
        <v>0</v>
      </c>
      <c r="O486" s="96">
        <f>VLOOKUP($K486,dbsad1!$A$2:$AE$677,13,FALSE)</f>
        <v>339</v>
      </c>
      <c r="P486" s="96">
        <f>VLOOKUP($K486,dcsad1!$A$2:$AE$677,13,FALSE)</f>
        <v>339</v>
      </c>
      <c r="Q486" s="97">
        <f t="shared" si="94"/>
        <v>0</v>
      </c>
      <c r="R486" s="98" t="str">
        <f t="shared" si="95"/>
        <v>NO CHANGE IN SEL. TAFPU</v>
      </c>
      <c r="S486" s="88"/>
      <c r="T486" s="93" t="s">
        <v>965</v>
      </c>
      <c r="U486" s="94" t="s">
        <v>966</v>
      </c>
      <c r="V486" s="94">
        <v>1</v>
      </c>
      <c r="W486" s="95">
        <v>0</v>
      </c>
      <c r="X486" s="99">
        <f>VLOOKUP($T486,dbsad1!$A$2:$AE$677,22,FALSE)</f>
        <v>11484.39</v>
      </c>
      <c r="Y486" s="99">
        <f>VLOOKUP($T486,dcsad1!$A$2:$AE$677,22,FALSE)</f>
        <v>11484.39</v>
      </c>
      <c r="Z486" s="100">
        <f t="shared" si="96"/>
        <v>0</v>
      </c>
      <c r="AA486" s="98" t="str">
        <f t="shared" si="97"/>
        <v>NO CHANGE IN SEL. FA/PUPIL</v>
      </c>
      <c r="AB486" s="88"/>
      <c r="AC486" s="93" t="s">
        <v>965</v>
      </c>
      <c r="AD486" s="94" t="s">
        <v>966</v>
      </c>
      <c r="AE486" s="94">
        <v>1</v>
      </c>
      <c r="AF486" s="95">
        <v>0</v>
      </c>
      <c r="AG486" s="165">
        <f>VLOOKUP($AC486,dbsad1!$A$2:$AE$677,24,FALSE)</f>
        <v>4039091</v>
      </c>
      <c r="AH486" s="165">
        <f>VLOOKUP($AC486,dcsad1!$A$2:$AE$677,24,FALSE)</f>
        <v>4039091</v>
      </c>
      <c r="AI486" s="166">
        <f t="shared" si="98"/>
        <v>0</v>
      </c>
      <c r="AJ486" s="98" t="str">
        <f t="shared" si="92"/>
        <v>NO CHANGE IN FAB</v>
      </c>
      <c r="AK486" s="88"/>
      <c r="AL486" s="93" t="s">
        <v>965</v>
      </c>
      <c r="AM486" s="94" t="s">
        <v>966</v>
      </c>
      <c r="AN486" s="94">
        <v>1</v>
      </c>
      <c r="AO486" s="95">
        <v>0</v>
      </c>
      <c r="AP486" s="175">
        <f>VLOOKUP($AL486,dbsaa1!$A$2:$AE$677,5,FALSE)</f>
        <v>4119872</v>
      </c>
      <c r="AQ486" s="176">
        <f>VLOOKUP($AL486,dbsad1!$A$2:$AE$677,23,FALSE)</f>
        <v>3893209</v>
      </c>
      <c r="AR486" s="101" t="str">
        <f t="shared" si="99"/>
        <v>HOLD HARMLESS</v>
      </c>
      <c r="AS486" s="175">
        <f>VLOOKUP($AL486,dcsaa1!$A$2:$AE$677,5,FALSE)</f>
        <v>4119872</v>
      </c>
      <c r="AT486" s="176">
        <f>VLOOKUP($AL486,dcsad1!$A$2:$AE$677,23,FALSE)</f>
        <v>3893209</v>
      </c>
      <c r="AU486" s="101" t="str">
        <f t="shared" si="100"/>
        <v>HOLD HARMLESS</v>
      </c>
      <c r="AV486" s="102" t="b">
        <f t="shared" si="101"/>
        <v>1</v>
      </c>
      <c r="AW486" s="176">
        <f t="shared" si="102"/>
        <v>0</v>
      </c>
      <c r="AX486" s="184">
        <f t="shared" si="103"/>
        <v>0</v>
      </c>
      <c r="AY486" s="29"/>
    </row>
    <row r="487" spans="1:51" ht="25" x14ac:dyDescent="0.25">
      <c r="A487" s="29"/>
      <c r="B487" s="93" t="s">
        <v>967</v>
      </c>
      <c r="C487" s="94" t="s">
        <v>968</v>
      </c>
      <c r="D487" s="94">
        <v>1</v>
      </c>
      <c r="E487" s="95">
        <v>0</v>
      </c>
      <c r="F487" s="165">
        <f>VLOOKUP($B487,dbsaa1!$A$2:$AA$675,5,FALSE)</f>
        <v>10134536</v>
      </c>
      <c r="G487" s="165">
        <f>VLOOKUP($B487,dcsaa1!$A$2:$AA$675,5,FALSE)</f>
        <v>10134536</v>
      </c>
      <c r="H487" s="166">
        <f t="shared" si="93"/>
        <v>0</v>
      </c>
      <c r="I487" s="98" t="str">
        <f t="shared" si="91"/>
        <v>NO CHANGE IN FA</v>
      </c>
      <c r="J487" s="88"/>
      <c r="K487" s="93" t="s">
        <v>967</v>
      </c>
      <c r="L487" s="94" t="s">
        <v>968</v>
      </c>
      <c r="M487" s="94">
        <v>1</v>
      </c>
      <c r="N487" s="95">
        <v>0</v>
      </c>
      <c r="O487" s="96">
        <f>VLOOKUP($K487,dbsad1!$A$2:$AE$677,13,FALSE)</f>
        <v>762</v>
      </c>
      <c r="P487" s="96">
        <f>VLOOKUP($K487,dcsad1!$A$2:$AE$677,13,FALSE)</f>
        <v>762</v>
      </c>
      <c r="Q487" s="97">
        <f t="shared" si="94"/>
        <v>0</v>
      </c>
      <c r="R487" s="98" t="str">
        <f t="shared" si="95"/>
        <v>NO CHANGE IN SEL. TAFPU</v>
      </c>
      <c r="S487" s="88"/>
      <c r="T487" s="93" t="s">
        <v>967</v>
      </c>
      <c r="U487" s="94" t="s">
        <v>968</v>
      </c>
      <c r="V487" s="94">
        <v>1</v>
      </c>
      <c r="W487" s="95">
        <v>0</v>
      </c>
      <c r="X487" s="99">
        <f>VLOOKUP($T487,dbsad1!$A$2:$AE$677,22,FALSE)</f>
        <v>11365.58</v>
      </c>
      <c r="Y487" s="99">
        <f>VLOOKUP($T487,dcsad1!$A$2:$AE$677,22,FALSE)</f>
        <v>11365.58</v>
      </c>
      <c r="Z487" s="100">
        <f t="shared" si="96"/>
        <v>0</v>
      </c>
      <c r="AA487" s="98" t="str">
        <f t="shared" si="97"/>
        <v>NO CHANGE IN SEL. FA/PUPIL</v>
      </c>
      <c r="AB487" s="88"/>
      <c r="AC487" s="93" t="s">
        <v>967</v>
      </c>
      <c r="AD487" s="94" t="s">
        <v>968</v>
      </c>
      <c r="AE487" s="94">
        <v>1</v>
      </c>
      <c r="AF487" s="95">
        <v>0</v>
      </c>
      <c r="AG487" s="165">
        <f>VLOOKUP($AC487,dbsad1!$A$2:$AE$677,24,FALSE)</f>
        <v>9935820</v>
      </c>
      <c r="AH487" s="165">
        <f>VLOOKUP($AC487,dcsad1!$A$2:$AE$677,24,FALSE)</f>
        <v>9935820</v>
      </c>
      <c r="AI487" s="166">
        <f t="shared" si="98"/>
        <v>0</v>
      </c>
      <c r="AJ487" s="98" t="str">
        <f t="shared" si="92"/>
        <v>NO CHANGE IN FAB</v>
      </c>
      <c r="AK487" s="88"/>
      <c r="AL487" s="93" t="s">
        <v>967</v>
      </c>
      <c r="AM487" s="94" t="s">
        <v>968</v>
      </c>
      <c r="AN487" s="94">
        <v>1</v>
      </c>
      <c r="AO487" s="95">
        <v>0</v>
      </c>
      <c r="AP487" s="175">
        <f>VLOOKUP($AL487,dbsaa1!$A$2:$AE$677,5,FALSE)</f>
        <v>10134536</v>
      </c>
      <c r="AQ487" s="176">
        <f>VLOOKUP($AL487,dbsad1!$A$2:$AE$677,23,FALSE)</f>
        <v>8660572</v>
      </c>
      <c r="AR487" s="101" t="str">
        <f t="shared" si="99"/>
        <v>HOLD HARMLESS</v>
      </c>
      <c r="AS487" s="175">
        <f>VLOOKUP($AL487,dcsaa1!$A$2:$AE$677,5,FALSE)</f>
        <v>10134536</v>
      </c>
      <c r="AT487" s="176">
        <f>VLOOKUP($AL487,dcsad1!$A$2:$AE$677,23,FALSE)</f>
        <v>8660572</v>
      </c>
      <c r="AU487" s="101" t="str">
        <f t="shared" si="100"/>
        <v>HOLD HARMLESS</v>
      </c>
      <c r="AV487" s="102" t="b">
        <f t="shared" si="101"/>
        <v>1</v>
      </c>
      <c r="AW487" s="176">
        <f t="shared" si="102"/>
        <v>0</v>
      </c>
      <c r="AX487" s="184">
        <f t="shared" si="103"/>
        <v>0</v>
      </c>
      <c r="AY487" s="29"/>
    </row>
    <row r="488" spans="1:51" ht="25" x14ac:dyDescent="0.25">
      <c r="A488" s="29"/>
      <c r="B488" s="93" t="s">
        <v>969</v>
      </c>
      <c r="C488" s="94" t="s">
        <v>970</v>
      </c>
      <c r="D488" s="94">
        <v>1</v>
      </c>
      <c r="E488" s="95">
        <v>0</v>
      </c>
      <c r="F488" s="165">
        <f>VLOOKUP($B488,dbsaa1!$A$2:$AA$675,5,FALSE)</f>
        <v>11391265</v>
      </c>
      <c r="G488" s="165">
        <f>VLOOKUP($B488,dcsaa1!$A$2:$AA$675,5,FALSE)</f>
        <v>11391265</v>
      </c>
      <c r="H488" s="166">
        <f t="shared" si="93"/>
        <v>0</v>
      </c>
      <c r="I488" s="98" t="str">
        <f t="shared" si="91"/>
        <v>NO CHANGE IN FA</v>
      </c>
      <c r="J488" s="88"/>
      <c r="K488" s="93" t="s">
        <v>969</v>
      </c>
      <c r="L488" s="94" t="s">
        <v>970</v>
      </c>
      <c r="M488" s="94">
        <v>1</v>
      </c>
      <c r="N488" s="95">
        <v>0</v>
      </c>
      <c r="O488" s="96">
        <f>VLOOKUP($K488,dbsad1!$A$2:$AE$677,13,FALSE)</f>
        <v>1055</v>
      </c>
      <c r="P488" s="96">
        <f>VLOOKUP($K488,dcsad1!$A$2:$AE$677,13,FALSE)</f>
        <v>1052</v>
      </c>
      <c r="Q488" s="97">
        <f t="shared" si="94"/>
        <v>-3</v>
      </c>
      <c r="R488" s="98" t="str">
        <f t="shared" si="95"/>
        <v>SEL. TAFPU DECREASE</v>
      </c>
      <c r="S488" s="88"/>
      <c r="T488" s="93" t="s">
        <v>969</v>
      </c>
      <c r="U488" s="94" t="s">
        <v>970</v>
      </c>
      <c r="V488" s="94">
        <v>1</v>
      </c>
      <c r="W488" s="95">
        <v>0</v>
      </c>
      <c r="X488" s="99">
        <f>VLOOKUP($T488,dbsad1!$A$2:$AE$677,22,FALSE)</f>
        <v>7465.36</v>
      </c>
      <c r="Y488" s="99">
        <f>VLOOKUP($T488,dcsad1!$A$2:$AE$677,22,FALSE)</f>
        <v>7473.66</v>
      </c>
      <c r="Z488" s="100">
        <f t="shared" si="96"/>
        <v>8.3000000000001819</v>
      </c>
      <c r="AA488" s="98" t="str">
        <f t="shared" si="97"/>
        <v>SEL. FA/PUPIL INCREASE</v>
      </c>
      <c r="AB488" s="88"/>
      <c r="AC488" s="93" t="s">
        <v>969</v>
      </c>
      <c r="AD488" s="94" t="s">
        <v>970</v>
      </c>
      <c r="AE488" s="94">
        <v>1</v>
      </c>
      <c r="AF488" s="95">
        <v>0</v>
      </c>
      <c r="AG488" s="165">
        <f>VLOOKUP($AC488,dbsad1!$A$2:$AE$677,24,FALSE)</f>
        <v>11167907</v>
      </c>
      <c r="AH488" s="165">
        <f>VLOOKUP($AC488,dcsad1!$A$2:$AE$677,24,FALSE)</f>
        <v>11167907</v>
      </c>
      <c r="AI488" s="166">
        <f t="shared" si="98"/>
        <v>0</v>
      </c>
      <c r="AJ488" s="98" t="str">
        <f t="shared" si="92"/>
        <v>NO CHANGE IN FAB</v>
      </c>
      <c r="AK488" s="88"/>
      <c r="AL488" s="93" t="s">
        <v>969</v>
      </c>
      <c r="AM488" s="94" t="s">
        <v>970</v>
      </c>
      <c r="AN488" s="94">
        <v>1</v>
      </c>
      <c r="AO488" s="95">
        <v>0</v>
      </c>
      <c r="AP488" s="175">
        <f>VLOOKUP($AL488,dbsaa1!$A$2:$AE$677,5,FALSE)</f>
        <v>11391265</v>
      </c>
      <c r="AQ488" s="176">
        <f>VLOOKUP($AL488,dbsad1!$A$2:$AE$677,23,FALSE)</f>
        <v>7875955</v>
      </c>
      <c r="AR488" s="101" t="str">
        <f t="shared" si="99"/>
        <v>HOLD HARMLESS</v>
      </c>
      <c r="AS488" s="175">
        <f>VLOOKUP($AL488,dcsaa1!$A$2:$AE$677,5,FALSE)</f>
        <v>11391265</v>
      </c>
      <c r="AT488" s="176">
        <f>VLOOKUP($AL488,dcsad1!$A$2:$AE$677,23,FALSE)</f>
        <v>7862291</v>
      </c>
      <c r="AU488" s="101" t="str">
        <f t="shared" si="100"/>
        <v>HOLD HARMLESS</v>
      </c>
      <c r="AV488" s="102" t="b">
        <f t="shared" si="101"/>
        <v>1</v>
      </c>
      <c r="AW488" s="176">
        <f t="shared" si="102"/>
        <v>0</v>
      </c>
      <c r="AX488" s="184">
        <f t="shared" si="103"/>
        <v>0</v>
      </c>
      <c r="AY488" s="29"/>
    </row>
    <row r="489" spans="1:51" ht="25" x14ac:dyDescent="0.25">
      <c r="A489" s="29"/>
      <c r="B489" s="93" t="s">
        <v>971</v>
      </c>
      <c r="C489" s="94" t="s">
        <v>972</v>
      </c>
      <c r="D489" s="94">
        <v>1</v>
      </c>
      <c r="E489" s="95">
        <v>0</v>
      </c>
      <c r="F489" s="165">
        <f>VLOOKUP($B489,dbsaa1!$A$2:$AA$675,5,FALSE)</f>
        <v>9620655</v>
      </c>
      <c r="G489" s="165">
        <f>VLOOKUP($B489,dcsaa1!$A$2:$AA$675,5,FALSE)</f>
        <v>9620655</v>
      </c>
      <c r="H489" s="166">
        <f t="shared" si="93"/>
        <v>0</v>
      </c>
      <c r="I489" s="98" t="str">
        <f t="shared" si="91"/>
        <v>NO CHANGE IN FA</v>
      </c>
      <c r="J489" s="88"/>
      <c r="K489" s="93" t="s">
        <v>971</v>
      </c>
      <c r="L489" s="94" t="s">
        <v>972</v>
      </c>
      <c r="M489" s="94">
        <v>1</v>
      </c>
      <c r="N489" s="95">
        <v>0</v>
      </c>
      <c r="O489" s="96">
        <f>VLOOKUP($K489,dbsad1!$A$2:$AE$677,13,FALSE)</f>
        <v>752</v>
      </c>
      <c r="P489" s="96">
        <f>VLOOKUP($K489,dcsad1!$A$2:$AE$677,13,FALSE)</f>
        <v>752</v>
      </c>
      <c r="Q489" s="97">
        <f t="shared" si="94"/>
        <v>0</v>
      </c>
      <c r="R489" s="98" t="str">
        <f t="shared" si="95"/>
        <v>NO CHANGE IN SEL. TAFPU</v>
      </c>
      <c r="S489" s="88"/>
      <c r="T489" s="93" t="s">
        <v>971</v>
      </c>
      <c r="U489" s="94" t="s">
        <v>972</v>
      </c>
      <c r="V489" s="94">
        <v>1</v>
      </c>
      <c r="W489" s="95">
        <v>0</v>
      </c>
      <c r="X489" s="99">
        <f>VLOOKUP($T489,dbsad1!$A$2:$AE$677,22,FALSE)</f>
        <v>9062.6200000000008</v>
      </c>
      <c r="Y489" s="99">
        <f>VLOOKUP($T489,dcsad1!$A$2:$AE$677,22,FALSE)</f>
        <v>9062.6200000000008</v>
      </c>
      <c r="Z489" s="100">
        <f t="shared" si="96"/>
        <v>0</v>
      </c>
      <c r="AA489" s="98" t="str">
        <f t="shared" si="97"/>
        <v>NO CHANGE IN SEL. FA/PUPIL</v>
      </c>
      <c r="AB489" s="88"/>
      <c r="AC489" s="93" t="s">
        <v>971</v>
      </c>
      <c r="AD489" s="94" t="s">
        <v>972</v>
      </c>
      <c r="AE489" s="94">
        <v>1</v>
      </c>
      <c r="AF489" s="95">
        <v>0</v>
      </c>
      <c r="AG489" s="165">
        <f>VLOOKUP($AC489,dbsad1!$A$2:$AE$677,24,FALSE)</f>
        <v>9432015</v>
      </c>
      <c r="AH489" s="165">
        <f>VLOOKUP($AC489,dcsad1!$A$2:$AE$677,24,FALSE)</f>
        <v>9432015</v>
      </c>
      <c r="AI489" s="166">
        <f t="shared" si="98"/>
        <v>0</v>
      </c>
      <c r="AJ489" s="98" t="str">
        <f t="shared" si="92"/>
        <v>NO CHANGE IN FAB</v>
      </c>
      <c r="AK489" s="88"/>
      <c r="AL489" s="93" t="s">
        <v>971</v>
      </c>
      <c r="AM489" s="94" t="s">
        <v>972</v>
      </c>
      <c r="AN489" s="94">
        <v>1</v>
      </c>
      <c r="AO489" s="95">
        <v>0</v>
      </c>
      <c r="AP489" s="175">
        <f>VLOOKUP($AL489,dbsaa1!$A$2:$AE$677,5,FALSE)</f>
        <v>9620655</v>
      </c>
      <c r="AQ489" s="176">
        <f>VLOOKUP($AL489,dbsad1!$A$2:$AE$677,23,FALSE)</f>
        <v>6815091</v>
      </c>
      <c r="AR489" s="101" t="str">
        <f t="shared" si="99"/>
        <v>HOLD HARMLESS</v>
      </c>
      <c r="AS489" s="175">
        <f>VLOOKUP($AL489,dcsaa1!$A$2:$AE$677,5,FALSE)</f>
        <v>9620655</v>
      </c>
      <c r="AT489" s="176">
        <f>VLOOKUP($AL489,dcsad1!$A$2:$AE$677,23,FALSE)</f>
        <v>6815091</v>
      </c>
      <c r="AU489" s="101" t="str">
        <f t="shared" si="100"/>
        <v>HOLD HARMLESS</v>
      </c>
      <c r="AV489" s="102" t="b">
        <f t="shared" si="101"/>
        <v>1</v>
      </c>
      <c r="AW489" s="176">
        <f t="shared" si="102"/>
        <v>0</v>
      </c>
      <c r="AX489" s="184">
        <f t="shared" si="103"/>
        <v>0</v>
      </c>
      <c r="AY489" s="29"/>
    </row>
    <row r="490" spans="1:51" ht="25" x14ac:dyDescent="0.25">
      <c r="A490" s="29"/>
      <c r="B490" s="93" t="s">
        <v>973</v>
      </c>
      <c r="C490" s="94" t="s">
        <v>974</v>
      </c>
      <c r="D490" s="94">
        <v>1</v>
      </c>
      <c r="E490" s="95">
        <v>0</v>
      </c>
      <c r="F490" s="165">
        <f>VLOOKUP($B490,dbsaa1!$A$2:$AA$675,5,FALSE)</f>
        <v>4235929</v>
      </c>
      <c r="G490" s="165">
        <f>VLOOKUP($B490,dcsaa1!$A$2:$AA$675,5,FALSE)</f>
        <v>4235929</v>
      </c>
      <c r="H490" s="166">
        <f t="shared" si="93"/>
        <v>0</v>
      </c>
      <c r="I490" s="98" t="str">
        <f t="shared" si="91"/>
        <v>NO CHANGE IN FA</v>
      </c>
      <c r="J490" s="88"/>
      <c r="K490" s="93" t="s">
        <v>973</v>
      </c>
      <c r="L490" s="94" t="s">
        <v>974</v>
      </c>
      <c r="M490" s="94">
        <v>1</v>
      </c>
      <c r="N490" s="95">
        <v>0</v>
      </c>
      <c r="O490" s="96">
        <f>VLOOKUP($K490,dbsad1!$A$2:$AE$677,13,FALSE)</f>
        <v>491</v>
      </c>
      <c r="P490" s="96">
        <f>VLOOKUP($K490,dcsad1!$A$2:$AE$677,13,FALSE)</f>
        <v>491</v>
      </c>
      <c r="Q490" s="97">
        <f t="shared" si="94"/>
        <v>0</v>
      </c>
      <c r="R490" s="98" t="str">
        <f t="shared" si="95"/>
        <v>NO CHANGE IN SEL. TAFPU</v>
      </c>
      <c r="S490" s="88"/>
      <c r="T490" s="93" t="s">
        <v>973</v>
      </c>
      <c r="U490" s="94" t="s">
        <v>974</v>
      </c>
      <c r="V490" s="94">
        <v>1</v>
      </c>
      <c r="W490" s="95">
        <v>0</v>
      </c>
      <c r="X490" s="99">
        <f>VLOOKUP($T490,dbsad1!$A$2:$AE$677,22,FALSE)</f>
        <v>7111.53</v>
      </c>
      <c r="Y490" s="99">
        <f>VLOOKUP($T490,dcsad1!$A$2:$AE$677,22,FALSE)</f>
        <v>7111.53</v>
      </c>
      <c r="Z490" s="100">
        <f t="shared" si="96"/>
        <v>0</v>
      </c>
      <c r="AA490" s="98" t="str">
        <f t="shared" si="97"/>
        <v>NO CHANGE IN SEL. FA/PUPIL</v>
      </c>
      <c r="AB490" s="88"/>
      <c r="AC490" s="93" t="s">
        <v>973</v>
      </c>
      <c r="AD490" s="94" t="s">
        <v>974</v>
      </c>
      <c r="AE490" s="94">
        <v>1</v>
      </c>
      <c r="AF490" s="95">
        <v>0</v>
      </c>
      <c r="AG490" s="165">
        <f>VLOOKUP($AC490,dbsad1!$A$2:$AE$677,24,FALSE)</f>
        <v>4152872</v>
      </c>
      <c r="AH490" s="165">
        <f>VLOOKUP($AC490,dcsad1!$A$2:$AE$677,24,FALSE)</f>
        <v>4152872</v>
      </c>
      <c r="AI490" s="166">
        <f t="shared" si="98"/>
        <v>0</v>
      </c>
      <c r="AJ490" s="98" t="str">
        <f t="shared" si="92"/>
        <v>NO CHANGE IN FAB</v>
      </c>
      <c r="AK490" s="88"/>
      <c r="AL490" s="93" t="s">
        <v>973</v>
      </c>
      <c r="AM490" s="94" t="s">
        <v>974</v>
      </c>
      <c r="AN490" s="94">
        <v>1</v>
      </c>
      <c r="AO490" s="95">
        <v>0</v>
      </c>
      <c r="AP490" s="175">
        <f>VLOOKUP($AL490,dbsaa1!$A$2:$AE$677,5,FALSE)</f>
        <v>4235929</v>
      </c>
      <c r="AQ490" s="176">
        <f>VLOOKUP($AL490,dbsad1!$A$2:$AE$677,23,FALSE)</f>
        <v>3491762</v>
      </c>
      <c r="AR490" s="101" t="str">
        <f t="shared" si="99"/>
        <v>HOLD HARMLESS</v>
      </c>
      <c r="AS490" s="175">
        <f>VLOOKUP($AL490,dcsaa1!$A$2:$AE$677,5,FALSE)</f>
        <v>4235929</v>
      </c>
      <c r="AT490" s="176">
        <f>VLOOKUP($AL490,dcsad1!$A$2:$AE$677,23,FALSE)</f>
        <v>3491762</v>
      </c>
      <c r="AU490" s="101" t="str">
        <f t="shared" si="100"/>
        <v>HOLD HARMLESS</v>
      </c>
      <c r="AV490" s="102" t="b">
        <f t="shared" si="101"/>
        <v>1</v>
      </c>
      <c r="AW490" s="176">
        <f t="shared" si="102"/>
        <v>0</v>
      </c>
      <c r="AX490" s="184">
        <f t="shared" si="103"/>
        <v>0</v>
      </c>
      <c r="AY490" s="29"/>
    </row>
    <row r="491" spans="1:51" ht="25" x14ac:dyDescent="0.25">
      <c r="A491" s="29"/>
      <c r="B491" s="93" t="s">
        <v>975</v>
      </c>
      <c r="C491" s="94" t="s">
        <v>976</v>
      </c>
      <c r="D491" s="94">
        <v>1</v>
      </c>
      <c r="E491" s="95">
        <v>0</v>
      </c>
      <c r="F491" s="165">
        <f>VLOOKUP($B491,dbsaa1!$A$2:$AA$675,5,FALSE)</f>
        <v>14107060</v>
      </c>
      <c r="G491" s="165">
        <f>VLOOKUP($B491,dcsaa1!$A$2:$AA$675,5,FALSE)</f>
        <v>14107060</v>
      </c>
      <c r="H491" s="166">
        <f t="shared" si="93"/>
        <v>0</v>
      </c>
      <c r="I491" s="98" t="str">
        <f t="shared" si="91"/>
        <v>NO CHANGE IN FA</v>
      </c>
      <c r="J491" s="88"/>
      <c r="K491" s="93" t="s">
        <v>975</v>
      </c>
      <c r="L491" s="94" t="s">
        <v>976</v>
      </c>
      <c r="M491" s="94">
        <v>1</v>
      </c>
      <c r="N491" s="95">
        <v>0</v>
      </c>
      <c r="O491" s="96">
        <f>VLOOKUP($K491,dbsad1!$A$2:$AE$677,13,FALSE)</f>
        <v>1396</v>
      </c>
      <c r="P491" s="96">
        <f>VLOOKUP($K491,dcsad1!$A$2:$AE$677,13,FALSE)</f>
        <v>1396</v>
      </c>
      <c r="Q491" s="97">
        <f t="shared" si="94"/>
        <v>0</v>
      </c>
      <c r="R491" s="98" t="str">
        <f t="shared" si="95"/>
        <v>NO CHANGE IN SEL. TAFPU</v>
      </c>
      <c r="S491" s="88"/>
      <c r="T491" s="93" t="s">
        <v>975</v>
      </c>
      <c r="U491" s="94" t="s">
        <v>976</v>
      </c>
      <c r="V491" s="94">
        <v>1</v>
      </c>
      <c r="W491" s="95">
        <v>0</v>
      </c>
      <c r="X491" s="99">
        <f>VLOOKUP($T491,dbsad1!$A$2:$AE$677,22,FALSE)</f>
        <v>9823.1299999999992</v>
      </c>
      <c r="Y491" s="99">
        <f>VLOOKUP($T491,dcsad1!$A$2:$AE$677,22,FALSE)</f>
        <v>9823.1299999999992</v>
      </c>
      <c r="Z491" s="100">
        <f t="shared" si="96"/>
        <v>0</v>
      </c>
      <c r="AA491" s="98" t="str">
        <f t="shared" si="97"/>
        <v>NO CHANGE IN SEL. FA/PUPIL</v>
      </c>
      <c r="AB491" s="88"/>
      <c r="AC491" s="93" t="s">
        <v>975</v>
      </c>
      <c r="AD491" s="94" t="s">
        <v>976</v>
      </c>
      <c r="AE491" s="94">
        <v>1</v>
      </c>
      <c r="AF491" s="95">
        <v>0</v>
      </c>
      <c r="AG491" s="165">
        <f>VLOOKUP($AC491,dbsad1!$A$2:$AE$677,24,FALSE)</f>
        <v>13830451</v>
      </c>
      <c r="AH491" s="165">
        <f>VLOOKUP($AC491,dcsad1!$A$2:$AE$677,24,FALSE)</f>
        <v>13830451</v>
      </c>
      <c r="AI491" s="166">
        <f t="shared" si="98"/>
        <v>0</v>
      </c>
      <c r="AJ491" s="98" t="str">
        <f t="shared" si="92"/>
        <v>NO CHANGE IN FAB</v>
      </c>
      <c r="AK491" s="88"/>
      <c r="AL491" s="93" t="s">
        <v>975</v>
      </c>
      <c r="AM491" s="94" t="s">
        <v>976</v>
      </c>
      <c r="AN491" s="94">
        <v>1</v>
      </c>
      <c r="AO491" s="95">
        <v>0</v>
      </c>
      <c r="AP491" s="175">
        <f>VLOOKUP($AL491,dbsaa1!$A$2:$AE$677,5,FALSE)</f>
        <v>14107060</v>
      </c>
      <c r="AQ491" s="176">
        <f>VLOOKUP($AL491,dbsad1!$A$2:$AE$677,23,FALSE)</f>
        <v>13713090</v>
      </c>
      <c r="AR491" s="101" t="str">
        <f t="shared" si="99"/>
        <v>HOLD HARMLESS</v>
      </c>
      <c r="AS491" s="175">
        <f>VLOOKUP($AL491,dcsaa1!$A$2:$AE$677,5,FALSE)</f>
        <v>14107060</v>
      </c>
      <c r="AT491" s="176">
        <f>VLOOKUP($AL491,dcsad1!$A$2:$AE$677,23,FALSE)</f>
        <v>13713090</v>
      </c>
      <c r="AU491" s="101" t="str">
        <f t="shared" si="100"/>
        <v>HOLD HARMLESS</v>
      </c>
      <c r="AV491" s="102" t="b">
        <f t="shared" si="101"/>
        <v>1</v>
      </c>
      <c r="AW491" s="176">
        <f t="shared" si="102"/>
        <v>0</v>
      </c>
      <c r="AX491" s="184">
        <f t="shared" si="103"/>
        <v>0</v>
      </c>
      <c r="AY491" s="29"/>
    </row>
    <row r="492" spans="1:51" ht="25" x14ac:dyDescent="0.25">
      <c r="A492" s="29"/>
      <c r="B492" s="93" t="s">
        <v>977</v>
      </c>
      <c r="C492" s="94" t="s">
        <v>978</v>
      </c>
      <c r="D492" s="94">
        <v>1</v>
      </c>
      <c r="E492" s="95">
        <v>0</v>
      </c>
      <c r="F492" s="165">
        <f>VLOOKUP($B492,dbsaa1!$A$2:$AA$675,5,FALSE)</f>
        <v>21756212</v>
      </c>
      <c r="G492" s="165">
        <f>VLOOKUP($B492,dcsaa1!$A$2:$AA$675,5,FALSE)</f>
        <v>21756212</v>
      </c>
      <c r="H492" s="166">
        <f t="shared" si="93"/>
        <v>0</v>
      </c>
      <c r="I492" s="98" t="str">
        <f t="shared" si="91"/>
        <v>NO CHANGE IN FA</v>
      </c>
      <c r="J492" s="88"/>
      <c r="K492" s="93" t="s">
        <v>977</v>
      </c>
      <c r="L492" s="94" t="s">
        <v>978</v>
      </c>
      <c r="M492" s="94">
        <v>1</v>
      </c>
      <c r="N492" s="95">
        <v>0</v>
      </c>
      <c r="O492" s="96">
        <f>VLOOKUP($K492,dbsad1!$A$2:$AE$677,13,FALSE)</f>
        <v>1731</v>
      </c>
      <c r="P492" s="96">
        <f>VLOOKUP($K492,dcsad1!$A$2:$AE$677,13,FALSE)</f>
        <v>1731</v>
      </c>
      <c r="Q492" s="97">
        <f t="shared" si="94"/>
        <v>0</v>
      </c>
      <c r="R492" s="98" t="str">
        <f t="shared" si="95"/>
        <v>NO CHANGE IN SEL. TAFPU</v>
      </c>
      <c r="S492" s="88"/>
      <c r="T492" s="93" t="s">
        <v>977</v>
      </c>
      <c r="U492" s="94" t="s">
        <v>978</v>
      </c>
      <c r="V492" s="94">
        <v>1</v>
      </c>
      <c r="W492" s="95">
        <v>0</v>
      </c>
      <c r="X492" s="99">
        <f>VLOOKUP($T492,dbsad1!$A$2:$AE$677,22,FALSE)</f>
        <v>12325.49</v>
      </c>
      <c r="Y492" s="99">
        <f>VLOOKUP($T492,dcsad1!$A$2:$AE$677,22,FALSE)</f>
        <v>12325.49</v>
      </c>
      <c r="Z492" s="100">
        <f t="shared" si="96"/>
        <v>0</v>
      </c>
      <c r="AA492" s="98" t="str">
        <f t="shared" si="97"/>
        <v>NO CHANGE IN SEL. FA/PUPIL</v>
      </c>
      <c r="AB492" s="88"/>
      <c r="AC492" s="93" t="s">
        <v>977</v>
      </c>
      <c r="AD492" s="94" t="s">
        <v>978</v>
      </c>
      <c r="AE492" s="94">
        <v>1</v>
      </c>
      <c r="AF492" s="95">
        <v>0</v>
      </c>
      <c r="AG492" s="165">
        <f>VLOOKUP($AC492,dbsad1!$A$2:$AE$677,24,FALSE)</f>
        <v>21329620</v>
      </c>
      <c r="AH492" s="165">
        <f>VLOOKUP($AC492,dcsad1!$A$2:$AE$677,24,FALSE)</f>
        <v>21329620</v>
      </c>
      <c r="AI492" s="166">
        <f t="shared" si="98"/>
        <v>0</v>
      </c>
      <c r="AJ492" s="98" t="str">
        <f t="shared" si="92"/>
        <v>NO CHANGE IN FAB</v>
      </c>
      <c r="AK492" s="88"/>
      <c r="AL492" s="93" t="s">
        <v>977</v>
      </c>
      <c r="AM492" s="94" t="s">
        <v>978</v>
      </c>
      <c r="AN492" s="94">
        <v>1</v>
      </c>
      <c r="AO492" s="95">
        <v>0</v>
      </c>
      <c r="AP492" s="175">
        <f>VLOOKUP($AL492,dbsaa1!$A$2:$AE$677,5,FALSE)</f>
        <v>21756212</v>
      </c>
      <c r="AQ492" s="176">
        <f>VLOOKUP($AL492,dbsad1!$A$2:$AE$677,23,FALSE)</f>
        <v>21335424</v>
      </c>
      <c r="AR492" s="101" t="str">
        <f t="shared" si="99"/>
        <v>HOLD HARMLESS</v>
      </c>
      <c r="AS492" s="175">
        <f>VLOOKUP($AL492,dcsaa1!$A$2:$AE$677,5,FALSE)</f>
        <v>21756212</v>
      </c>
      <c r="AT492" s="176">
        <f>VLOOKUP($AL492,dcsad1!$A$2:$AE$677,23,FALSE)</f>
        <v>21335424</v>
      </c>
      <c r="AU492" s="101" t="str">
        <f t="shared" si="100"/>
        <v>HOLD HARMLESS</v>
      </c>
      <c r="AV492" s="102" t="b">
        <f t="shared" si="101"/>
        <v>1</v>
      </c>
      <c r="AW492" s="176">
        <f t="shared" si="102"/>
        <v>0</v>
      </c>
      <c r="AX492" s="184">
        <f t="shared" si="103"/>
        <v>0</v>
      </c>
      <c r="AY492" s="29"/>
    </row>
    <row r="493" spans="1:51" ht="25" x14ac:dyDescent="0.25">
      <c r="A493" s="29"/>
      <c r="B493" s="93" t="s">
        <v>979</v>
      </c>
      <c r="C493" s="94" t="s">
        <v>980</v>
      </c>
      <c r="D493" s="94">
        <v>1</v>
      </c>
      <c r="E493" s="95">
        <v>0</v>
      </c>
      <c r="F493" s="165">
        <f>VLOOKUP($B493,dbsaa1!$A$2:$AA$675,5,FALSE)</f>
        <v>16493380</v>
      </c>
      <c r="G493" s="165">
        <f>VLOOKUP($B493,dcsaa1!$A$2:$AA$675,5,FALSE)</f>
        <v>16493380</v>
      </c>
      <c r="H493" s="166">
        <f t="shared" si="93"/>
        <v>0</v>
      </c>
      <c r="I493" s="98" t="str">
        <f t="shared" si="91"/>
        <v>NO CHANGE IN FA</v>
      </c>
      <c r="J493" s="88"/>
      <c r="K493" s="93" t="s">
        <v>979</v>
      </c>
      <c r="L493" s="94" t="s">
        <v>980</v>
      </c>
      <c r="M493" s="94">
        <v>1</v>
      </c>
      <c r="N493" s="95">
        <v>0</v>
      </c>
      <c r="O493" s="96">
        <f>VLOOKUP($K493,dbsad1!$A$2:$AE$677,13,FALSE)</f>
        <v>1091</v>
      </c>
      <c r="P493" s="96">
        <f>VLOOKUP($K493,dcsad1!$A$2:$AE$677,13,FALSE)</f>
        <v>1090</v>
      </c>
      <c r="Q493" s="97">
        <f t="shared" si="94"/>
        <v>-1</v>
      </c>
      <c r="R493" s="98" t="str">
        <f t="shared" si="95"/>
        <v>SEL. TAFPU DECREASE</v>
      </c>
      <c r="S493" s="88"/>
      <c r="T493" s="93" t="s">
        <v>979</v>
      </c>
      <c r="U493" s="94" t="s">
        <v>980</v>
      </c>
      <c r="V493" s="94">
        <v>1</v>
      </c>
      <c r="W493" s="95">
        <v>0</v>
      </c>
      <c r="X493" s="99">
        <f>VLOOKUP($T493,dbsad1!$A$2:$AE$677,22,FALSE)</f>
        <v>14240.14</v>
      </c>
      <c r="Y493" s="99">
        <f>VLOOKUP($T493,dcsad1!$A$2:$AE$677,22,FALSE)</f>
        <v>14224.81</v>
      </c>
      <c r="Z493" s="100">
        <f t="shared" si="96"/>
        <v>-15.329999999999927</v>
      </c>
      <c r="AA493" s="98" t="str">
        <f t="shared" si="97"/>
        <v>SEL. FA/PUPIL DECREASE</v>
      </c>
      <c r="AB493" s="88"/>
      <c r="AC493" s="93" t="s">
        <v>979</v>
      </c>
      <c r="AD493" s="94" t="s">
        <v>980</v>
      </c>
      <c r="AE493" s="94">
        <v>1</v>
      </c>
      <c r="AF493" s="95">
        <v>0</v>
      </c>
      <c r="AG493" s="165">
        <f>VLOOKUP($AC493,dbsad1!$A$2:$AE$677,24,FALSE)</f>
        <v>16169981</v>
      </c>
      <c r="AH493" s="165">
        <f>VLOOKUP($AC493,dcsad1!$A$2:$AE$677,24,FALSE)</f>
        <v>16169981</v>
      </c>
      <c r="AI493" s="166">
        <f t="shared" si="98"/>
        <v>0</v>
      </c>
      <c r="AJ493" s="98" t="str">
        <f t="shared" si="92"/>
        <v>NO CHANGE IN FAB</v>
      </c>
      <c r="AK493" s="88"/>
      <c r="AL493" s="93" t="s">
        <v>979</v>
      </c>
      <c r="AM493" s="94" t="s">
        <v>980</v>
      </c>
      <c r="AN493" s="94">
        <v>1</v>
      </c>
      <c r="AO493" s="95">
        <v>0</v>
      </c>
      <c r="AP493" s="175">
        <f>VLOOKUP($AL493,dbsaa1!$A$2:$AE$677,5,FALSE)</f>
        <v>16493380</v>
      </c>
      <c r="AQ493" s="176">
        <f>VLOOKUP($AL493,dbsad1!$A$2:$AE$677,23,FALSE)</f>
        <v>15535993</v>
      </c>
      <c r="AR493" s="101" t="str">
        <f t="shared" si="99"/>
        <v>HOLD HARMLESS</v>
      </c>
      <c r="AS493" s="175">
        <f>VLOOKUP($AL493,dcsaa1!$A$2:$AE$677,5,FALSE)</f>
        <v>16493380</v>
      </c>
      <c r="AT493" s="176">
        <f>VLOOKUP($AL493,dcsad1!$A$2:$AE$677,23,FALSE)</f>
        <v>15505043</v>
      </c>
      <c r="AU493" s="101" t="str">
        <f t="shared" si="100"/>
        <v>HOLD HARMLESS</v>
      </c>
      <c r="AV493" s="102" t="b">
        <f t="shared" si="101"/>
        <v>1</v>
      </c>
      <c r="AW493" s="176">
        <f t="shared" si="102"/>
        <v>0</v>
      </c>
      <c r="AX493" s="184">
        <f t="shared" si="103"/>
        <v>0</v>
      </c>
      <c r="AY493" s="29"/>
    </row>
    <row r="494" spans="1:51" ht="25" x14ac:dyDescent="0.25">
      <c r="A494" s="29"/>
      <c r="B494" s="93" t="s">
        <v>981</v>
      </c>
      <c r="C494" s="94" t="s">
        <v>982</v>
      </c>
      <c r="D494" s="94">
        <v>1</v>
      </c>
      <c r="E494" s="95">
        <v>0</v>
      </c>
      <c r="F494" s="165">
        <f>VLOOKUP($B494,dbsaa1!$A$2:$AA$675,5,FALSE)</f>
        <v>7056340</v>
      </c>
      <c r="G494" s="165">
        <f>VLOOKUP($B494,dcsaa1!$A$2:$AA$675,5,FALSE)</f>
        <v>7056340</v>
      </c>
      <c r="H494" s="166">
        <f t="shared" si="93"/>
        <v>0</v>
      </c>
      <c r="I494" s="98" t="str">
        <f t="shared" si="91"/>
        <v>NO CHANGE IN FA</v>
      </c>
      <c r="J494" s="88"/>
      <c r="K494" s="93" t="s">
        <v>981</v>
      </c>
      <c r="L494" s="94" t="s">
        <v>982</v>
      </c>
      <c r="M494" s="94">
        <v>1</v>
      </c>
      <c r="N494" s="95">
        <v>0</v>
      </c>
      <c r="O494" s="96">
        <f>VLOOKUP($K494,dbsad1!$A$2:$AE$677,13,FALSE)</f>
        <v>435</v>
      </c>
      <c r="P494" s="96">
        <f>VLOOKUP($K494,dcsad1!$A$2:$AE$677,13,FALSE)</f>
        <v>435</v>
      </c>
      <c r="Q494" s="97">
        <f t="shared" si="94"/>
        <v>0</v>
      </c>
      <c r="R494" s="98" t="str">
        <f t="shared" si="95"/>
        <v>NO CHANGE IN SEL. TAFPU</v>
      </c>
      <c r="S494" s="88"/>
      <c r="T494" s="93" t="s">
        <v>981</v>
      </c>
      <c r="U494" s="94" t="s">
        <v>982</v>
      </c>
      <c r="V494" s="94">
        <v>1</v>
      </c>
      <c r="W494" s="95">
        <v>0</v>
      </c>
      <c r="X494" s="99">
        <f>VLOOKUP($T494,dbsad1!$A$2:$AE$677,22,FALSE)</f>
        <v>13030.81</v>
      </c>
      <c r="Y494" s="99">
        <f>VLOOKUP($T494,dcsad1!$A$2:$AE$677,22,FALSE)</f>
        <v>13030.81</v>
      </c>
      <c r="Z494" s="100">
        <f t="shared" si="96"/>
        <v>0</v>
      </c>
      <c r="AA494" s="98" t="str">
        <f t="shared" si="97"/>
        <v>NO CHANGE IN SEL. FA/PUPIL</v>
      </c>
      <c r="AB494" s="88"/>
      <c r="AC494" s="93" t="s">
        <v>981</v>
      </c>
      <c r="AD494" s="94" t="s">
        <v>982</v>
      </c>
      <c r="AE494" s="94">
        <v>1</v>
      </c>
      <c r="AF494" s="95">
        <v>0</v>
      </c>
      <c r="AG494" s="165">
        <f>VLOOKUP($AC494,dbsad1!$A$2:$AE$677,24,FALSE)</f>
        <v>6917981</v>
      </c>
      <c r="AH494" s="165">
        <f>VLOOKUP($AC494,dcsad1!$A$2:$AE$677,24,FALSE)</f>
        <v>6917981</v>
      </c>
      <c r="AI494" s="166">
        <f t="shared" si="98"/>
        <v>0</v>
      </c>
      <c r="AJ494" s="98" t="str">
        <f t="shared" si="92"/>
        <v>NO CHANGE IN FAB</v>
      </c>
      <c r="AK494" s="88"/>
      <c r="AL494" s="93" t="s">
        <v>981</v>
      </c>
      <c r="AM494" s="94" t="s">
        <v>982</v>
      </c>
      <c r="AN494" s="94">
        <v>1</v>
      </c>
      <c r="AO494" s="95">
        <v>0</v>
      </c>
      <c r="AP494" s="175">
        <f>VLOOKUP($AL494,dbsaa1!$A$2:$AE$677,5,FALSE)</f>
        <v>7056340</v>
      </c>
      <c r="AQ494" s="176">
        <f>VLOOKUP($AL494,dbsad1!$A$2:$AE$677,23,FALSE)</f>
        <v>5668403</v>
      </c>
      <c r="AR494" s="101" t="str">
        <f t="shared" si="99"/>
        <v>HOLD HARMLESS</v>
      </c>
      <c r="AS494" s="175">
        <f>VLOOKUP($AL494,dcsaa1!$A$2:$AE$677,5,FALSE)</f>
        <v>7056340</v>
      </c>
      <c r="AT494" s="176">
        <f>VLOOKUP($AL494,dcsad1!$A$2:$AE$677,23,FALSE)</f>
        <v>5668403</v>
      </c>
      <c r="AU494" s="101" t="str">
        <f t="shared" si="100"/>
        <v>HOLD HARMLESS</v>
      </c>
      <c r="AV494" s="102" t="b">
        <f t="shared" si="101"/>
        <v>1</v>
      </c>
      <c r="AW494" s="176">
        <f t="shared" si="102"/>
        <v>0</v>
      </c>
      <c r="AX494" s="184">
        <f t="shared" si="103"/>
        <v>0</v>
      </c>
      <c r="AY494" s="29"/>
    </row>
    <row r="495" spans="1:51" x14ac:dyDescent="0.25">
      <c r="A495" s="29"/>
      <c r="B495" s="93" t="s">
        <v>983</v>
      </c>
      <c r="C495" s="94" t="s">
        <v>984</v>
      </c>
      <c r="D495" s="94">
        <v>1</v>
      </c>
      <c r="E495" s="95">
        <v>0</v>
      </c>
      <c r="F495" s="165">
        <f>VLOOKUP($B495,dbsaa1!$A$2:$AA$675,5,FALSE)</f>
        <v>22639344</v>
      </c>
      <c r="G495" s="165">
        <f>VLOOKUP($B495,dcsaa1!$A$2:$AA$675,5,FALSE)</f>
        <v>22626166</v>
      </c>
      <c r="H495" s="166">
        <f t="shared" si="93"/>
        <v>-13178</v>
      </c>
      <c r="I495" s="98" t="str">
        <f t="shared" si="91"/>
        <v>FA DECREASE</v>
      </c>
      <c r="J495" s="88"/>
      <c r="K495" s="93" t="s">
        <v>983</v>
      </c>
      <c r="L495" s="94" t="s">
        <v>984</v>
      </c>
      <c r="M495" s="94">
        <v>1</v>
      </c>
      <c r="N495" s="95">
        <v>0</v>
      </c>
      <c r="O495" s="96">
        <f>VLOOKUP($K495,dbsad1!$A$2:$AE$677,13,FALSE)</f>
        <v>1639</v>
      </c>
      <c r="P495" s="96">
        <f>VLOOKUP($K495,dcsad1!$A$2:$AE$677,13,FALSE)</f>
        <v>1639</v>
      </c>
      <c r="Q495" s="97">
        <f t="shared" si="94"/>
        <v>0</v>
      </c>
      <c r="R495" s="98" t="str">
        <f t="shared" si="95"/>
        <v>NO CHANGE IN SEL. TAFPU</v>
      </c>
      <c r="S495" s="88"/>
      <c r="T495" s="93" t="s">
        <v>983</v>
      </c>
      <c r="U495" s="94" t="s">
        <v>984</v>
      </c>
      <c r="V495" s="94">
        <v>1</v>
      </c>
      <c r="W495" s="95">
        <v>0</v>
      </c>
      <c r="X495" s="99">
        <f>VLOOKUP($T495,dbsad1!$A$2:$AE$677,22,FALSE)</f>
        <v>13812.9</v>
      </c>
      <c r="Y495" s="99">
        <f>VLOOKUP($T495,dcsad1!$A$2:$AE$677,22,FALSE)</f>
        <v>13804.86</v>
      </c>
      <c r="Z495" s="100">
        <f t="shared" si="96"/>
        <v>-8.0399999999990541</v>
      </c>
      <c r="AA495" s="98" t="str">
        <f t="shared" si="97"/>
        <v>SEL. FA/PUPIL DECREASE</v>
      </c>
      <c r="AB495" s="88"/>
      <c r="AC495" s="93" t="s">
        <v>983</v>
      </c>
      <c r="AD495" s="94" t="s">
        <v>984</v>
      </c>
      <c r="AE495" s="94">
        <v>1</v>
      </c>
      <c r="AF495" s="95">
        <v>0</v>
      </c>
      <c r="AG495" s="165">
        <f>VLOOKUP($AC495,dbsad1!$A$2:$AE$677,24,FALSE)</f>
        <v>21543995</v>
      </c>
      <c r="AH495" s="165">
        <f>VLOOKUP($AC495,dcsad1!$A$2:$AE$677,24,FALSE)</f>
        <v>21543995</v>
      </c>
      <c r="AI495" s="166">
        <f t="shared" si="98"/>
        <v>0</v>
      </c>
      <c r="AJ495" s="98" t="str">
        <f t="shared" si="92"/>
        <v>NO CHANGE IN FAB</v>
      </c>
      <c r="AK495" s="88"/>
      <c r="AL495" s="93" t="s">
        <v>983</v>
      </c>
      <c r="AM495" s="94" t="s">
        <v>984</v>
      </c>
      <c r="AN495" s="94">
        <v>1</v>
      </c>
      <c r="AO495" s="95">
        <v>0</v>
      </c>
      <c r="AP495" s="175">
        <f>VLOOKUP($AL495,dbsaa1!$A$2:$AE$677,5,FALSE)</f>
        <v>22639344</v>
      </c>
      <c r="AQ495" s="176">
        <f>VLOOKUP($AL495,dbsad1!$A$2:$AE$677,23,FALSE)</f>
        <v>22639344</v>
      </c>
      <c r="AR495" s="101" t="str">
        <f t="shared" si="99"/>
        <v>ON FORMULA</v>
      </c>
      <c r="AS495" s="175">
        <f>VLOOKUP($AL495,dcsaa1!$A$2:$AE$677,5,FALSE)</f>
        <v>22626166</v>
      </c>
      <c r="AT495" s="176">
        <f>VLOOKUP($AL495,dcsad1!$A$2:$AE$677,23,FALSE)</f>
        <v>22626166</v>
      </c>
      <c r="AU495" s="101" t="str">
        <f t="shared" si="100"/>
        <v>ON FORMULA</v>
      </c>
      <c r="AV495" s="102" t="b">
        <f t="shared" si="101"/>
        <v>1</v>
      </c>
      <c r="AW495" s="176">
        <f t="shared" si="102"/>
        <v>-13178</v>
      </c>
      <c r="AX495" s="184">
        <f t="shared" si="103"/>
        <v>0</v>
      </c>
      <c r="AY495" s="29"/>
    </row>
    <row r="496" spans="1:51" ht="25" x14ac:dyDescent="0.25">
      <c r="A496" s="29"/>
      <c r="B496" s="93" t="s">
        <v>985</v>
      </c>
      <c r="C496" s="94" t="s">
        <v>986</v>
      </c>
      <c r="D496" s="94">
        <v>1</v>
      </c>
      <c r="E496" s="95">
        <v>0</v>
      </c>
      <c r="F496" s="165">
        <f>VLOOKUP($B496,dbsaa1!$A$2:$AA$675,5,FALSE)</f>
        <v>3966251</v>
      </c>
      <c r="G496" s="165">
        <f>VLOOKUP($B496,dcsaa1!$A$2:$AA$675,5,FALSE)</f>
        <v>3966251</v>
      </c>
      <c r="H496" s="166">
        <f t="shared" si="93"/>
        <v>0</v>
      </c>
      <c r="I496" s="98" t="str">
        <f t="shared" si="91"/>
        <v>NO CHANGE IN FA</v>
      </c>
      <c r="J496" s="88"/>
      <c r="K496" s="93" t="s">
        <v>985</v>
      </c>
      <c r="L496" s="94" t="s">
        <v>986</v>
      </c>
      <c r="M496" s="94">
        <v>1</v>
      </c>
      <c r="N496" s="95">
        <v>0</v>
      </c>
      <c r="O496" s="96">
        <f>VLOOKUP($K496,dbsad1!$A$2:$AE$677,13,FALSE)</f>
        <v>267</v>
      </c>
      <c r="P496" s="96">
        <f>VLOOKUP($K496,dcsad1!$A$2:$AE$677,13,FALSE)</f>
        <v>267</v>
      </c>
      <c r="Q496" s="97">
        <f t="shared" si="94"/>
        <v>0</v>
      </c>
      <c r="R496" s="98" t="str">
        <f t="shared" si="95"/>
        <v>NO CHANGE IN SEL. TAFPU</v>
      </c>
      <c r="S496" s="88"/>
      <c r="T496" s="93" t="s">
        <v>985</v>
      </c>
      <c r="U496" s="94" t="s">
        <v>986</v>
      </c>
      <c r="V496" s="94">
        <v>1</v>
      </c>
      <c r="W496" s="95">
        <v>0</v>
      </c>
      <c r="X496" s="99">
        <f>VLOOKUP($T496,dbsad1!$A$2:$AE$677,22,FALSE)</f>
        <v>10645.44</v>
      </c>
      <c r="Y496" s="99">
        <f>VLOOKUP($T496,dcsad1!$A$2:$AE$677,22,FALSE)</f>
        <v>10645.44</v>
      </c>
      <c r="Z496" s="100">
        <f t="shared" si="96"/>
        <v>0</v>
      </c>
      <c r="AA496" s="98" t="str">
        <f t="shared" si="97"/>
        <v>NO CHANGE IN SEL. FA/PUPIL</v>
      </c>
      <c r="AB496" s="88"/>
      <c r="AC496" s="93" t="s">
        <v>985</v>
      </c>
      <c r="AD496" s="94" t="s">
        <v>986</v>
      </c>
      <c r="AE496" s="94">
        <v>1</v>
      </c>
      <c r="AF496" s="95">
        <v>0</v>
      </c>
      <c r="AG496" s="165">
        <f>VLOOKUP($AC496,dbsad1!$A$2:$AE$677,24,FALSE)</f>
        <v>3888482</v>
      </c>
      <c r="AH496" s="165">
        <f>VLOOKUP($AC496,dcsad1!$A$2:$AE$677,24,FALSE)</f>
        <v>3888482</v>
      </c>
      <c r="AI496" s="166">
        <f t="shared" si="98"/>
        <v>0</v>
      </c>
      <c r="AJ496" s="98" t="str">
        <f t="shared" si="92"/>
        <v>NO CHANGE IN FAB</v>
      </c>
      <c r="AK496" s="88"/>
      <c r="AL496" s="93" t="s">
        <v>985</v>
      </c>
      <c r="AM496" s="94" t="s">
        <v>986</v>
      </c>
      <c r="AN496" s="94">
        <v>1</v>
      </c>
      <c r="AO496" s="95">
        <v>0</v>
      </c>
      <c r="AP496" s="175">
        <f>VLOOKUP($AL496,dbsaa1!$A$2:$AE$677,5,FALSE)</f>
        <v>3966251</v>
      </c>
      <c r="AQ496" s="176">
        <f>VLOOKUP($AL496,dbsad1!$A$2:$AE$677,23,FALSE)</f>
        <v>2842333</v>
      </c>
      <c r="AR496" s="101" t="str">
        <f t="shared" si="99"/>
        <v>HOLD HARMLESS</v>
      </c>
      <c r="AS496" s="175">
        <f>VLOOKUP($AL496,dcsaa1!$A$2:$AE$677,5,FALSE)</f>
        <v>3966251</v>
      </c>
      <c r="AT496" s="176">
        <f>VLOOKUP($AL496,dcsad1!$A$2:$AE$677,23,FALSE)</f>
        <v>2842333</v>
      </c>
      <c r="AU496" s="101" t="str">
        <f t="shared" si="100"/>
        <v>HOLD HARMLESS</v>
      </c>
      <c r="AV496" s="102" t="b">
        <f t="shared" si="101"/>
        <v>1</v>
      </c>
      <c r="AW496" s="176">
        <f t="shared" si="102"/>
        <v>0</v>
      </c>
      <c r="AX496" s="184">
        <f t="shared" si="103"/>
        <v>0</v>
      </c>
      <c r="AY496" s="29"/>
    </row>
    <row r="497" spans="1:51" ht="25" x14ac:dyDescent="0.25">
      <c r="A497" s="29"/>
      <c r="B497" s="93" t="s">
        <v>987</v>
      </c>
      <c r="C497" s="94" t="s">
        <v>988</v>
      </c>
      <c r="D497" s="94">
        <v>1</v>
      </c>
      <c r="E497" s="95">
        <v>0</v>
      </c>
      <c r="F497" s="165">
        <f>VLOOKUP($B497,dbsaa1!$A$2:$AA$675,5,FALSE)</f>
        <v>11973836</v>
      </c>
      <c r="G497" s="165">
        <f>VLOOKUP($B497,dcsaa1!$A$2:$AA$675,5,FALSE)</f>
        <v>11973836</v>
      </c>
      <c r="H497" s="166">
        <f t="shared" si="93"/>
        <v>0</v>
      </c>
      <c r="I497" s="98" t="str">
        <f t="shared" si="91"/>
        <v>NO CHANGE IN FA</v>
      </c>
      <c r="J497" s="88"/>
      <c r="K497" s="93" t="s">
        <v>987</v>
      </c>
      <c r="L497" s="94" t="s">
        <v>988</v>
      </c>
      <c r="M497" s="94">
        <v>1</v>
      </c>
      <c r="N497" s="95">
        <v>0</v>
      </c>
      <c r="O497" s="96">
        <f>VLOOKUP($K497,dbsad1!$A$2:$AE$677,13,FALSE)</f>
        <v>910</v>
      </c>
      <c r="P497" s="96">
        <f>VLOOKUP($K497,dcsad1!$A$2:$AE$677,13,FALSE)</f>
        <v>909</v>
      </c>
      <c r="Q497" s="97">
        <f t="shared" si="94"/>
        <v>-1</v>
      </c>
      <c r="R497" s="98" t="str">
        <f t="shared" si="95"/>
        <v>SEL. TAFPU DECREASE</v>
      </c>
      <c r="S497" s="88"/>
      <c r="T497" s="93" t="s">
        <v>987</v>
      </c>
      <c r="U497" s="94" t="s">
        <v>988</v>
      </c>
      <c r="V497" s="94">
        <v>1</v>
      </c>
      <c r="W497" s="95">
        <v>0</v>
      </c>
      <c r="X497" s="99">
        <f>VLOOKUP($T497,dbsad1!$A$2:$AE$677,22,FALSE)</f>
        <v>13017.22</v>
      </c>
      <c r="Y497" s="99">
        <f>VLOOKUP($T497,dcsad1!$A$2:$AE$677,22,FALSE)</f>
        <v>13017.22</v>
      </c>
      <c r="Z497" s="100">
        <f t="shared" si="96"/>
        <v>0</v>
      </c>
      <c r="AA497" s="98" t="str">
        <f t="shared" si="97"/>
        <v>NO CHANGE IN SEL. FA/PUPIL</v>
      </c>
      <c r="AB497" s="88"/>
      <c r="AC497" s="93" t="s">
        <v>987</v>
      </c>
      <c r="AD497" s="94" t="s">
        <v>988</v>
      </c>
      <c r="AE497" s="94">
        <v>1</v>
      </c>
      <c r="AF497" s="95">
        <v>0</v>
      </c>
      <c r="AG497" s="165">
        <f>VLOOKUP($AC497,dbsad1!$A$2:$AE$677,24,FALSE)</f>
        <v>11739055</v>
      </c>
      <c r="AH497" s="165">
        <f>VLOOKUP($AC497,dcsad1!$A$2:$AE$677,24,FALSE)</f>
        <v>11739055</v>
      </c>
      <c r="AI497" s="166">
        <f t="shared" si="98"/>
        <v>0</v>
      </c>
      <c r="AJ497" s="98" t="str">
        <f t="shared" si="92"/>
        <v>NO CHANGE IN FAB</v>
      </c>
      <c r="AK497" s="88"/>
      <c r="AL497" s="93" t="s">
        <v>987</v>
      </c>
      <c r="AM497" s="94" t="s">
        <v>988</v>
      </c>
      <c r="AN497" s="94">
        <v>1</v>
      </c>
      <c r="AO497" s="95">
        <v>0</v>
      </c>
      <c r="AP497" s="175">
        <f>VLOOKUP($AL497,dbsaa1!$A$2:$AE$677,5,FALSE)</f>
        <v>11973836</v>
      </c>
      <c r="AQ497" s="176">
        <f>VLOOKUP($AL497,dbsad1!$A$2:$AE$677,23,FALSE)</f>
        <v>11845671</v>
      </c>
      <c r="AR497" s="101" t="str">
        <f t="shared" si="99"/>
        <v>HOLD HARMLESS</v>
      </c>
      <c r="AS497" s="175">
        <f>VLOOKUP($AL497,dcsaa1!$A$2:$AE$677,5,FALSE)</f>
        <v>11973836</v>
      </c>
      <c r="AT497" s="176">
        <f>VLOOKUP($AL497,dcsad1!$A$2:$AE$677,23,FALSE)</f>
        <v>11832653</v>
      </c>
      <c r="AU497" s="101" t="str">
        <f t="shared" si="100"/>
        <v>HOLD HARMLESS</v>
      </c>
      <c r="AV497" s="102" t="b">
        <f t="shared" si="101"/>
        <v>1</v>
      </c>
      <c r="AW497" s="176">
        <f t="shared" si="102"/>
        <v>0</v>
      </c>
      <c r="AX497" s="184">
        <f t="shared" si="103"/>
        <v>0</v>
      </c>
      <c r="AY497" s="29"/>
    </row>
    <row r="498" spans="1:51" x14ac:dyDescent="0.25">
      <c r="A498" s="29"/>
      <c r="B498" s="93" t="s">
        <v>989</v>
      </c>
      <c r="C498" s="94" t="s">
        <v>990</v>
      </c>
      <c r="D498" s="94">
        <v>1</v>
      </c>
      <c r="E498" s="95">
        <v>0</v>
      </c>
      <c r="F498" s="165">
        <f>VLOOKUP($B498,dbsaa1!$A$2:$AA$675,5,FALSE)</f>
        <v>40271287</v>
      </c>
      <c r="G498" s="165">
        <f>VLOOKUP($B498,dcsaa1!$A$2:$AA$675,5,FALSE)</f>
        <v>40275218</v>
      </c>
      <c r="H498" s="166">
        <f t="shared" si="93"/>
        <v>3931</v>
      </c>
      <c r="I498" s="98" t="str">
        <f t="shared" si="91"/>
        <v>FA INCREASE</v>
      </c>
      <c r="J498" s="88"/>
      <c r="K498" s="93" t="s">
        <v>989</v>
      </c>
      <c r="L498" s="94" t="s">
        <v>990</v>
      </c>
      <c r="M498" s="94">
        <v>1</v>
      </c>
      <c r="N498" s="95">
        <v>0</v>
      </c>
      <c r="O498" s="96">
        <f>VLOOKUP($K498,dbsad1!$A$2:$AE$677,13,FALSE)</f>
        <v>5246</v>
      </c>
      <c r="P498" s="96">
        <f>VLOOKUP($K498,dcsad1!$A$2:$AE$677,13,FALSE)</f>
        <v>5250</v>
      </c>
      <c r="Q498" s="97">
        <f t="shared" si="94"/>
        <v>4</v>
      </c>
      <c r="R498" s="98" t="str">
        <f t="shared" si="95"/>
        <v>SEL. TAFPU INCREASE</v>
      </c>
      <c r="S498" s="88"/>
      <c r="T498" s="93" t="s">
        <v>989</v>
      </c>
      <c r="U498" s="94" t="s">
        <v>990</v>
      </c>
      <c r="V498" s="94">
        <v>1</v>
      </c>
      <c r="W498" s="95">
        <v>0</v>
      </c>
      <c r="X498" s="99">
        <f>VLOOKUP($T498,dbsad1!$A$2:$AE$677,22,FALSE)</f>
        <v>7676.57</v>
      </c>
      <c r="Y498" s="99">
        <f>VLOOKUP($T498,dcsad1!$A$2:$AE$677,22,FALSE)</f>
        <v>7671.47</v>
      </c>
      <c r="Z498" s="100">
        <f t="shared" si="96"/>
        <v>-5.0999999999994543</v>
      </c>
      <c r="AA498" s="98" t="str">
        <f t="shared" si="97"/>
        <v>SEL. FA/PUPIL DECREASE</v>
      </c>
      <c r="AB498" s="88"/>
      <c r="AC498" s="93" t="s">
        <v>989</v>
      </c>
      <c r="AD498" s="94" t="s">
        <v>990</v>
      </c>
      <c r="AE498" s="94">
        <v>1</v>
      </c>
      <c r="AF498" s="95">
        <v>0</v>
      </c>
      <c r="AG498" s="165">
        <f>VLOOKUP($AC498,dbsad1!$A$2:$AE$677,24,FALSE)</f>
        <v>38096598</v>
      </c>
      <c r="AH498" s="165">
        <f>VLOOKUP($AC498,dcsad1!$A$2:$AE$677,24,FALSE)</f>
        <v>38096598</v>
      </c>
      <c r="AI498" s="166">
        <f t="shared" si="98"/>
        <v>0</v>
      </c>
      <c r="AJ498" s="98" t="str">
        <f t="shared" si="92"/>
        <v>NO CHANGE IN FAB</v>
      </c>
      <c r="AK498" s="88"/>
      <c r="AL498" s="93" t="s">
        <v>989</v>
      </c>
      <c r="AM498" s="94" t="s">
        <v>990</v>
      </c>
      <c r="AN498" s="94">
        <v>1</v>
      </c>
      <c r="AO498" s="95">
        <v>0</v>
      </c>
      <c r="AP498" s="175">
        <f>VLOOKUP($AL498,dbsaa1!$A$2:$AE$677,5,FALSE)</f>
        <v>40271287</v>
      </c>
      <c r="AQ498" s="176">
        <f>VLOOKUP($AL498,dbsad1!$A$2:$AE$677,23,FALSE)</f>
        <v>40271287</v>
      </c>
      <c r="AR498" s="101" t="str">
        <f t="shared" si="99"/>
        <v>ON FORMULA</v>
      </c>
      <c r="AS498" s="175">
        <f>VLOOKUP($AL498,dcsaa1!$A$2:$AE$677,5,FALSE)</f>
        <v>40275218</v>
      </c>
      <c r="AT498" s="176">
        <f>VLOOKUP($AL498,dcsad1!$A$2:$AE$677,23,FALSE)</f>
        <v>40275218</v>
      </c>
      <c r="AU498" s="101" t="str">
        <f t="shared" si="100"/>
        <v>ON FORMULA</v>
      </c>
      <c r="AV498" s="102" t="b">
        <f t="shared" si="101"/>
        <v>1</v>
      </c>
      <c r="AW498" s="176">
        <f t="shared" si="102"/>
        <v>3931</v>
      </c>
      <c r="AX498" s="184">
        <f t="shared" si="103"/>
        <v>0</v>
      </c>
      <c r="AY498" s="29"/>
    </row>
    <row r="499" spans="1:51" x14ac:dyDescent="0.25">
      <c r="A499" s="29"/>
      <c r="B499" s="93" t="s">
        <v>991</v>
      </c>
      <c r="C499" s="94" t="s">
        <v>992</v>
      </c>
      <c r="D499" s="94">
        <v>1</v>
      </c>
      <c r="E499" s="95">
        <v>0</v>
      </c>
      <c r="F499" s="165">
        <f>VLOOKUP($B499,dbsaa1!$A$2:$AA$675,5,FALSE)</f>
        <v>16954200</v>
      </c>
      <c r="G499" s="165">
        <f>VLOOKUP($B499,dcsaa1!$A$2:$AA$675,5,FALSE)</f>
        <v>16954200</v>
      </c>
      <c r="H499" s="166">
        <f t="shared" si="93"/>
        <v>0</v>
      </c>
      <c r="I499" s="98" t="str">
        <f t="shared" si="91"/>
        <v>NO CHANGE IN FA</v>
      </c>
      <c r="J499" s="88"/>
      <c r="K499" s="93" t="s">
        <v>991</v>
      </c>
      <c r="L499" s="94" t="s">
        <v>992</v>
      </c>
      <c r="M499" s="94">
        <v>1</v>
      </c>
      <c r="N499" s="95">
        <v>0</v>
      </c>
      <c r="O499" s="96">
        <f>VLOOKUP($K499,dbsad1!$A$2:$AE$677,13,FALSE)</f>
        <v>1096</v>
      </c>
      <c r="P499" s="96">
        <f>VLOOKUP($K499,dcsad1!$A$2:$AE$677,13,FALSE)</f>
        <v>1096</v>
      </c>
      <c r="Q499" s="97">
        <f t="shared" si="94"/>
        <v>0</v>
      </c>
      <c r="R499" s="98" t="str">
        <f t="shared" si="95"/>
        <v>NO CHANGE IN SEL. TAFPU</v>
      </c>
      <c r="S499" s="88"/>
      <c r="T499" s="93" t="s">
        <v>991</v>
      </c>
      <c r="U499" s="94" t="s">
        <v>992</v>
      </c>
      <c r="V499" s="94">
        <v>1</v>
      </c>
      <c r="W499" s="95">
        <v>0</v>
      </c>
      <c r="X499" s="99">
        <f>VLOOKUP($T499,dbsad1!$A$2:$AE$677,22,FALSE)</f>
        <v>15469.16</v>
      </c>
      <c r="Y499" s="99">
        <f>VLOOKUP($T499,dcsad1!$A$2:$AE$677,22,FALSE)</f>
        <v>15469.16</v>
      </c>
      <c r="Z499" s="100">
        <f t="shared" si="96"/>
        <v>0</v>
      </c>
      <c r="AA499" s="98" t="str">
        <f t="shared" si="97"/>
        <v>NO CHANGE IN SEL. FA/PUPIL</v>
      </c>
      <c r="AB499" s="88"/>
      <c r="AC499" s="93" t="s">
        <v>991</v>
      </c>
      <c r="AD499" s="94" t="s">
        <v>992</v>
      </c>
      <c r="AE499" s="94">
        <v>1</v>
      </c>
      <c r="AF499" s="95">
        <v>0</v>
      </c>
      <c r="AG499" s="165">
        <f>VLOOKUP($AC499,dbsad1!$A$2:$AE$677,24,FALSE)</f>
        <v>15864021</v>
      </c>
      <c r="AH499" s="165">
        <f>VLOOKUP($AC499,dcsad1!$A$2:$AE$677,24,FALSE)</f>
        <v>15864021</v>
      </c>
      <c r="AI499" s="166">
        <f t="shared" si="98"/>
        <v>0</v>
      </c>
      <c r="AJ499" s="98" t="str">
        <f t="shared" si="92"/>
        <v>NO CHANGE IN FAB</v>
      </c>
      <c r="AK499" s="88"/>
      <c r="AL499" s="93" t="s">
        <v>991</v>
      </c>
      <c r="AM499" s="94" t="s">
        <v>992</v>
      </c>
      <c r="AN499" s="94">
        <v>1</v>
      </c>
      <c r="AO499" s="95">
        <v>0</v>
      </c>
      <c r="AP499" s="175">
        <f>VLOOKUP($AL499,dbsaa1!$A$2:$AE$677,5,FALSE)</f>
        <v>16954200</v>
      </c>
      <c r="AQ499" s="176">
        <f>VLOOKUP($AL499,dbsad1!$A$2:$AE$677,23,FALSE)</f>
        <v>16954200</v>
      </c>
      <c r="AR499" s="101" t="str">
        <f t="shared" si="99"/>
        <v>ON FORMULA</v>
      </c>
      <c r="AS499" s="175">
        <f>VLOOKUP($AL499,dcsaa1!$A$2:$AE$677,5,FALSE)</f>
        <v>16954200</v>
      </c>
      <c r="AT499" s="176">
        <f>VLOOKUP($AL499,dcsad1!$A$2:$AE$677,23,FALSE)</f>
        <v>16954200</v>
      </c>
      <c r="AU499" s="101" t="str">
        <f t="shared" si="100"/>
        <v>ON FORMULA</v>
      </c>
      <c r="AV499" s="102" t="b">
        <f t="shared" si="101"/>
        <v>1</v>
      </c>
      <c r="AW499" s="176">
        <f t="shared" si="102"/>
        <v>0</v>
      </c>
      <c r="AX499" s="184">
        <f t="shared" si="103"/>
        <v>0</v>
      </c>
      <c r="AY499" s="29"/>
    </row>
    <row r="500" spans="1:51" x14ac:dyDescent="0.25">
      <c r="A500" s="29"/>
      <c r="B500" s="93" t="s">
        <v>993</v>
      </c>
      <c r="C500" s="94" t="s">
        <v>994</v>
      </c>
      <c r="D500" s="94">
        <v>1</v>
      </c>
      <c r="E500" s="95">
        <v>0</v>
      </c>
      <c r="F500" s="165">
        <f>VLOOKUP($B500,dbsaa1!$A$2:$AA$675,5,FALSE)</f>
        <v>21857523</v>
      </c>
      <c r="G500" s="165">
        <f>VLOOKUP($B500,dcsaa1!$A$2:$AA$675,5,FALSE)</f>
        <v>21847216</v>
      </c>
      <c r="H500" s="166">
        <f t="shared" si="93"/>
        <v>-10307</v>
      </c>
      <c r="I500" s="98" t="str">
        <f t="shared" si="91"/>
        <v>FA DECREASE</v>
      </c>
      <c r="J500" s="88"/>
      <c r="K500" s="93" t="s">
        <v>993</v>
      </c>
      <c r="L500" s="94" t="s">
        <v>994</v>
      </c>
      <c r="M500" s="94">
        <v>1</v>
      </c>
      <c r="N500" s="95">
        <v>0</v>
      </c>
      <c r="O500" s="96">
        <f>VLOOKUP($K500,dbsad1!$A$2:$AE$677,13,FALSE)</f>
        <v>1778</v>
      </c>
      <c r="P500" s="96">
        <f>VLOOKUP($K500,dcsad1!$A$2:$AE$677,13,FALSE)</f>
        <v>1776</v>
      </c>
      <c r="Q500" s="97">
        <f t="shared" si="94"/>
        <v>-2</v>
      </c>
      <c r="R500" s="98" t="str">
        <f t="shared" si="95"/>
        <v>SEL. TAFPU DECREASE</v>
      </c>
      <c r="S500" s="88"/>
      <c r="T500" s="93" t="s">
        <v>993</v>
      </c>
      <c r="U500" s="94" t="s">
        <v>994</v>
      </c>
      <c r="V500" s="94">
        <v>1</v>
      </c>
      <c r="W500" s="95">
        <v>0</v>
      </c>
      <c r="X500" s="99">
        <f>VLOOKUP($T500,dbsad1!$A$2:$AE$677,22,FALSE)</f>
        <v>12293.32</v>
      </c>
      <c r="Y500" s="99">
        <f>VLOOKUP($T500,dcsad1!$A$2:$AE$677,22,FALSE)</f>
        <v>12301.36</v>
      </c>
      <c r="Z500" s="100">
        <f t="shared" si="96"/>
        <v>8.0400000000008731</v>
      </c>
      <c r="AA500" s="98" t="str">
        <f t="shared" si="97"/>
        <v>SEL. FA/PUPIL INCREASE</v>
      </c>
      <c r="AB500" s="88"/>
      <c r="AC500" s="93" t="s">
        <v>993</v>
      </c>
      <c r="AD500" s="94" t="s">
        <v>994</v>
      </c>
      <c r="AE500" s="94">
        <v>1</v>
      </c>
      <c r="AF500" s="95">
        <v>0</v>
      </c>
      <c r="AG500" s="165">
        <f>VLOOKUP($AC500,dbsad1!$A$2:$AE$677,24,FALSE)</f>
        <v>20884155</v>
      </c>
      <c r="AH500" s="165">
        <f>VLOOKUP($AC500,dcsad1!$A$2:$AE$677,24,FALSE)</f>
        <v>20884155</v>
      </c>
      <c r="AI500" s="166">
        <f t="shared" si="98"/>
        <v>0</v>
      </c>
      <c r="AJ500" s="98" t="str">
        <f t="shared" si="92"/>
        <v>NO CHANGE IN FAB</v>
      </c>
      <c r="AK500" s="88"/>
      <c r="AL500" s="93" t="s">
        <v>993</v>
      </c>
      <c r="AM500" s="94" t="s">
        <v>994</v>
      </c>
      <c r="AN500" s="94">
        <v>1</v>
      </c>
      <c r="AO500" s="95">
        <v>0</v>
      </c>
      <c r="AP500" s="175">
        <f>VLOOKUP($AL500,dbsaa1!$A$2:$AE$677,5,FALSE)</f>
        <v>21857523</v>
      </c>
      <c r="AQ500" s="176">
        <f>VLOOKUP($AL500,dbsad1!$A$2:$AE$677,23,FALSE)</f>
        <v>21857523</v>
      </c>
      <c r="AR500" s="101" t="str">
        <f t="shared" si="99"/>
        <v>ON FORMULA</v>
      </c>
      <c r="AS500" s="175">
        <f>VLOOKUP($AL500,dcsaa1!$A$2:$AE$677,5,FALSE)</f>
        <v>21847216</v>
      </c>
      <c r="AT500" s="176">
        <f>VLOOKUP($AL500,dcsad1!$A$2:$AE$677,23,FALSE)</f>
        <v>21847216</v>
      </c>
      <c r="AU500" s="101" t="str">
        <f t="shared" si="100"/>
        <v>ON FORMULA</v>
      </c>
      <c r="AV500" s="102" t="b">
        <f t="shared" si="101"/>
        <v>1</v>
      </c>
      <c r="AW500" s="176">
        <f t="shared" si="102"/>
        <v>-10308</v>
      </c>
      <c r="AX500" s="184">
        <f t="shared" si="103"/>
        <v>1</v>
      </c>
      <c r="AY500" s="29"/>
    </row>
    <row r="501" spans="1:51" x14ac:dyDescent="0.25">
      <c r="A501" s="29"/>
      <c r="B501" s="93" t="s">
        <v>995</v>
      </c>
      <c r="C501" s="94" t="s">
        <v>996</v>
      </c>
      <c r="D501" s="94">
        <v>1</v>
      </c>
      <c r="E501" s="95">
        <v>0</v>
      </c>
      <c r="F501" s="165">
        <f>VLOOKUP($B501,dbsaa1!$A$2:$AA$675,5,FALSE)</f>
        <v>5320960</v>
      </c>
      <c r="G501" s="165">
        <f>VLOOKUP($B501,dcsaa1!$A$2:$AA$675,5,FALSE)</f>
        <v>5301117</v>
      </c>
      <c r="H501" s="166">
        <f t="shared" si="93"/>
        <v>-19843</v>
      </c>
      <c r="I501" s="98" t="str">
        <f t="shared" si="91"/>
        <v>FA DECREASE</v>
      </c>
      <c r="J501" s="88"/>
      <c r="K501" s="93" t="s">
        <v>995</v>
      </c>
      <c r="L501" s="94" t="s">
        <v>996</v>
      </c>
      <c r="M501" s="94">
        <v>1</v>
      </c>
      <c r="N501" s="95">
        <v>0</v>
      </c>
      <c r="O501" s="96">
        <f>VLOOKUP($K501,dbsad1!$A$2:$AE$677,13,FALSE)</f>
        <v>500</v>
      </c>
      <c r="P501" s="96">
        <f>VLOOKUP($K501,dcsad1!$A$2:$AE$677,13,FALSE)</f>
        <v>497</v>
      </c>
      <c r="Q501" s="97">
        <f t="shared" si="94"/>
        <v>-3</v>
      </c>
      <c r="R501" s="98" t="str">
        <f t="shared" si="95"/>
        <v>SEL. TAFPU DECREASE</v>
      </c>
      <c r="S501" s="88"/>
      <c r="T501" s="93" t="s">
        <v>995</v>
      </c>
      <c r="U501" s="94" t="s">
        <v>996</v>
      </c>
      <c r="V501" s="94">
        <v>1</v>
      </c>
      <c r="W501" s="95">
        <v>0</v>
      </c>
      <c r="X501" s="99">
        <f>VLOOKUP($T501,dbsad1!$A$2:$AE$677,22,FALSE)</f>
        <v>10641.92</v>
      </c>
      <c r="Y501" s="99">
        <f>VLOOKUP($T501,dcsad1!$A$2:$AE$677,22,FALSE)</f>
        <v>10666.23</v>
      </c>
      <c r="Z501" s="100">
        <f t="shared" si="96"/>
        <v>24.309999999999491</v>
      </c>
      <c r="AA501" s="98" t="str">
        <f t="shared" si="97"/>
        <v>SEL. FA/PUPIL INCREASE</v>
      </c>
      <c r="AB501" s="88"/>
      <c r="AC501" s="93" t="s">
        <v>995</v>
      </c>
      <c r="AD501" s="94" t="s">
        <v>996</v>
      </c>
      <c r="AE501" s="94">
        <v>1</v>
      </c>
      <c r="AF501" s="95">
        <v>0</v>
      </c>
      <c r="AG501" s="165">
        <f>VLOOKUP($AC501,dbsad1!$A$2:$AE$677,24,FALSE)</f>
        <v>5173314</v>
      </c>
      <c r="AH501" s="165">
        <f>VLOOKUP($AC501,dcsad1!$A$2:$AE$677,24,FALSE)</f>
        <v>5173314</v>
      </c>
      <c r="AI501" s="166">
        <f t="shared" si="98"/>
        <v>0</v>
      </c>
      <c r="AJ501" s="98" t="str">
        <f t="shared" si="92"/>
        <v>NO CHANGE IN FAB</v>
      </c>
      <c r="AK501" s="88"/>
      <c r="AL501" s="93" t="s">
        <v>995</v>
      </c>
      <c r="AM501" s="94" t="s">
        <v>996</v>
      </c>
      <c r="AN501" s="94">
        <v>1</v>
      </c>
      <c r="AO501" s="95">
        <v>0</v>
      </c>
      <c r="AP501" s="175">
        <f>VLOOKUP($AL501,dbsaa1!$A$2:$AE$677,5,FALSE)</f>
        <v>5320960</v>
      </c>
      <c r="AQ501" s="176">
        <f>VLOOKUP($AL501,dbsad1!$A$2:$AE$677,23,FALSE)</f>
        <v>5320960</v>
      </c>
      <c r="AR501" s="101" t="str">
        <f t="shared" si="99"/>
        <v>ON FORMULA</v>
      </c>
      <c r="AS501" s="175">
        <f>VLOOKUP($AL501,dcsaa1!$A$2:$AE$677,5,FALSE)</f>
        <v>5301117</v>
      </c>
      <c r="AT501" s="176">
        <f>VLOOKUP($AL501,dcsad1!$A$2:$AE$677,23,FALSE)</f>
        <v>5301117</v>
      </c>
      <c r="AU501" s="101" t="str">
        <f t="shared" si="100"/>
        <v>ON FORMULA</v>
      </c>
      <c r="AV501" s="102" t="b">
        <f t="shared" si="101"/>
        <v>1</v>
      </c>
      <c r="AW501" s="176">
        <f t="shared" si="102"/>
        <v>-19844</v>
      </c>
      <c r="AX501" s="184">
        <f t="shared" si="103"/>
        <v>1</v>
      </c>
      <c r="AY501" s="29"/>
    </row>
    <row r="502" spans="1:51" ht="25" x14ac:dyDescent="0.25">
      <c r="A502" s="29"/>
      <c r="B502" s="93" t="s">
        <v>997</v>
      </c>
      <c r="C502" s="94" t="s">
        <v>998</v>
      </c>
      <c r="D502" s="94">
        <v>1</v>
      </c>
      <c r="E502" s="95">
        <v>0</v>
      </c>
      <c r="F502" s="165">
        <f>VLOOKUP($B502,dbsaa1!$A$2:$AA$675,5,FALSE)</f>
        <v>5107698</v>
      </c>
      <c r="G502" s="165">
        <f>VLOOKUP($B502,dcsaa1!$A$2:$AA$675,5,FALSE)</f>
        <v>5107698</v>
      </c>
      <c r="H502" s="166">
        <f t="shared" si="93"/>
        <v>0</v>
      </c>
      <c r="I502" s="98" t="str">
        <f t="shared" si="91"/>
        <v>NO CHANGE IN FA</v>
      </c>
      <c r="J502" s="88"/>
      <c r="K502" s="93" t="s">
        <v>997</v>
      </c>
      <c r="L502" s="94" t="s">
        <v>998</v>
      </c>
      <c r="M502" s="94">
        <v>1</v>
      </c>
      <c r="N502" s="95">
        <v>0</v>
      </c>
      <c r="O502" s="96">
        <f>VLOOKUP($K502,dbsad1!$A$2:$AE$677,13,FALSE)</f>
        <v>397</v>
      </c>
      <c r="P502" s="96">
        <f>VLOOKUP($K502,dcsad1!$A$2:$AE$677,13,FALSE)</f>
        <v>397</v>
      </c>
      <c r="Q502" s="97">
        <f t="shared" si="94"/>
        <v>0</v>
      </c>
      <c r="R502" s="98" t="str">
        <f t="shared" si="95"/>
        <v>NO CHANGE IN SEL. TAFPU</v>
      </c>
      <c r="S502" s="88"/>
      <c r="T502" s="93" t="s">
        <v>997</v>
      </c>
      <c r="U502" s="94" t="s">
        <v>998</v>
      </c>
      <c r="V502" s="94">
        <v>1</v>
      </c>
      <c r="W502" s="95">
        <v>0</v>
      </c>
      <c r="X502" s="99">
        <f>VLOOKUP($T502,dbsad1!$A$2:$AE$677,22,FALSE)</f>
        <v>12215.5</v>
      </c>
      <c r="Y502" s="99">
        <f>VLOOKUP($T502,dcsad1!$A$2:$AE$677,22,FALSE)</f>
        <v>12215.5</v>
      </c>
      <c r="Z502" s="100">
        <f t="shared" si="96"/>
        <v>0</v>
      </c>
      <c r="AA502" s="98" t="str">
        <f t="shared" si="97"/>
        <v>NO CHANGE IN SEL. FA/PUPIL</v>
      </c>
      <c r="AB502" s="88"/>
      <c r="AC502" s="93" t="s">
        <v>997</v>
      </c>
      <c r="AD502" s="94" t="s">
        <v>998</v>
      </c>
      <c r="AE502" s="94">
        <v>1</v>
      </c>
      <c r="AF502" s="95">
        <v>0</v>
      </c>
      <c r="AG502" s="165">
        <f>VLOOKUP($AC502,dbsad1!$A$2:$AE$677,24,FALSE)</f>
        <v>5007548</v>
      </c>
      <c r="AH502" s="165">
        <f>VLOOKUP($AC502,dcsad1!$A$2:$AE$677,24,FALSE)</f>
        <v>5007548</v>
      </c>
      <c r="AI502" s="166">
        <f t="shared" si="98"/>
        <v>0</v>
      </c>
      <c r="AJ502" s="98" t="str">
        <f t="shared" si="92"/>
        <v>NO CHANGE IN FAB</v>
      </c>
      <c r="AK502" s="88"/>
      <c r="AL502" s="93" t="s">
        <v>997</v>
      </c>
      <c r="AM502" s="94" t="s">
        <v>998</v>
      </c>
      <c r="AN502" s="94">
        <v>1</v>
      </c>
      <c r="AO502" s="95">
        <v>0</v>
      </c>
      <c r="AP502" s="175">
        <f>VLOOKUP($AL502,dbsaa1!$A$2:$AE$677,5,FALSE)</f>
        <v>5107698</v>
      </c>
      <c r="AQ502" s="176">
        <f>VLOOKUP($AL502,dbsad1!$A$2:$AE$677,23,FALSE)</f>
        <v>4849554</v>
      </c>
      <c r="AR502" s="101" t="str">
        <f t="shared" si="99"/>
        <v>HOLD HARMLESS</v>
      </c>
      <c r="AS502" s="175">
        <f>VLOOKUP($AL502,dcsaa1!$A$2:$AE$677,5,FALSE)</f>
        <v>5107698</v>
      </c>
      <c r="AT502" s="176">
        <f>VLOOKUP($AL502,dcsad1!$A$2:$AE$677,23,FALSE)</f>
        <v>4849554</v>
      </c>
      <c r="AU502" s="101" t="str">
        <f t="shared" si="100"/>
        <v>HOLD HARMLESS</v>
      </c>
      <c r="AV502" s="102" t="b">
        <f t="shared" si="101"/>
        <v>1</v>
      </c>
      <c r="AW502" s="176">
        <f t="shared" si="102"/>
        <v>0</v>
      </c>
      <c r="AX502" s="184">
        <f t="shared" si="103"/>
        <v>0</v>
      </c>
      <c r="AY502" s="29"/>
    </row>
    <row r="503" spans="1:51" ht="25" x14ac:dyDescent="0.25">
      <c r="A503" s="29"/>
      <c r="B503" s="93" t="s">
        <v>999</v>
      </c>
      <c r="C503" s="94" t="s">
        <v>1000</v>
      </c>
      <c r="D503" s="94">
        <v>1</v>
      </c>
      <c r="E503" s="95">
        <v>0</v>
      </c>
      <c r="F503" s="165">
        <f>VLOOKUP($B503,dbsaa1!$A$2:$AA$675,5,FALSE)</f>
        <v>7271954</v>
      </c>
      <c r="G503" s="165">
        <f>VLOOKUP($B503,dcsaa1!$A$2:$AA$675,5,FALSE)</f>
        <v>7271954</v>
      </c>
      <c r="H503" s="166">
        <f t="shared" si="93"/>
        <v>0</v>
      </c>
      <c r="I503" s="98" t="str">
        <f t="shared" si="91"/>
        <v>NO CHANGE IN FA</v>
      </c>
      <c r="J503" s="88"/>
      <c r="K503" s="93" t="s">
        <v>999</v>
      </c>
      <c r="L503" s="94" t="s">
        <v>1000</v>
      </c>
      <c r="M503" s="94">
        <v>1</v>
      </c>
      <c r="N503" s="95">
        <v>0</v>
      </c>
      <c r="O503" s="96">
        <f>VLOOKUP($K503,dbsad1!$A$2:$AE$677,13,FALSE)</f>
        <v>481</v>
      </c>
      <c r="P503" s="96">
        <f>VLOOKUP($K503,dcsad1!$A$2:$AE$677,13,FALSE)</f>
        <v>481</v>
      </c>
      <c r="Q503" s="97">
        <f t="shared" si="94"/>
        <v>0</v>
      </c>
      <c r="R503" s="98" t="str">
        <f t="shared" si="95"/>
        <v>NO CHANGE IN SEL. TAFPU</v>
      </c>
      <c r="S503" s="88"/>
      <c r="T503" s="93" t="s">
        <v>999</v>
      </c>
      <c r="U503" s="94" t="s">
        <v>1000</v>
      </c>
      <c r="V503" s="94">
        <v>1</v>
      </c>
      <c r="W503" s="95">
        <v>0</v>
      </c>
      <c r="X503" s="99">
        <f>VLOOKUP($T503,dbsad1!$A$2:$AE$677,22,FALSE)</f>
        <v>14057.22</v>
      </c>
      <c r="Y503" s="99">
        <f>VLOOKUP($T503,dcsad1!$A$2:$AE$677,22,FALSE)</f>
        <v>14057.22</v>
      </c>
      <c r="Z503" s="100">
        <f t="shared" si="96"/>
        <v>0</v>
      </c>
      <c r="AA503" s="98" t="str">
        <f t="shared" si="97"/>
        <v>NO CHANGE IN SEL. FA/PUPIL</v>
      </c>
      <c r="AB503" s="88"/>
      <c r="AC503" s="93" t="s">
        <v>999</v>
      </c>
      <c r="AD503" s="94" t="s">
        <v>1000</v>
      </c>
      <c r="AE503" s="94">
        <v>1</v>
      </c>
      <c r="AF503" s="95">
        <v>0</v>
      </c>
      <c r="AG503" s="165">
        <f>VLOOKUP($AC503,dbsad1!$A$2:$AE$677,24,FALSE)</f>
        <v>7129367</v>
      </c>
      <c r="AH503" s="165">
        <f>VLOOKUP($AC503,dcsad1!$A$2:$AE$677,24,FALSE)</f>
        <v>7129367</v>
      </c>
      <c r="AI503" s="166">
        <f t="shared" si="98"/>
        <v>0</v>
      </c>
      <c r="AJ503" s="98" t="str">
        <f t="shared" si="92"/>
        <v>NO CHANGE IN FAB</v>
      </c>
      <c r="AK503" s="88"/>
      <c r="AL503" s="93" t="s">
        <v>999</v>
      </c>
      <c r="AM503" s="94" t="s">
        <v>1000</v>
      </c>
      <c r="AN503" s="94">
        <v>1</v>
      </c>
      <c r="AO503" s="95">
        <v>0</v>
      </c>
      <c r="AP503" s="175">
        <f>VLOOKUP($AL503,dbsaa1!$A$2:$AE$677,5,FALSE)</f>
        <v>7271954</v>
      </c>
      <c r="AQ503" s="176">
        <f>VLOOKUP($AL503,dbsad1!$A$2:$AE$677,23,FALSE)</f>
        <v>6761523</v>
      </c>
      <c r="AR503" s="101" t="str">
        <f t="shared" si="99"/>
        <v>HOLD HARMLESS</v>
      </c>
      <c r="AS503" s="175">
        <f>VLOOKUP($AL503,dcsaa1!$A$2:$AE$677,5,FALSE)</f>
        <v>7271954</v>
      </c>
      <c r="AT503" s="176">
        <f>VLOOKUP($AL503,dcsad1!$A$2:$AE$677,23,FALSE)</f>
        <v>6761523</v>
      </c>
      <c r="AU503" s="101" t="str">
        <f t="shared" si="100"/>
        <v>HOLD HARMLESS</v>
      </c>
      <c r="AV503" s="102" t="b">
        <f t="shared" si="101"/>
        <v>1</v>
      </c>
      <c r="AW503" s="176">
        <f t="shared" si="102"/>
        <v>0</v>
      </c>
      <c r="AX503" s="184">
        <f t="shared" si="103"/>
        <v>0</v>
      </c>
      <c r="AY503" s="29"/>
    </row>
    <row r="504" spans="1:51" ht="25" x14ac:dyDescent="0.25">
      <c r="A504" s="29"/>
      <c r="B504" s="93" t="s">
        <v>1001</v>
      </c>
      <c r="C504" s="94" t="s">
        <v>1002</v>
      </c>
      <c r="D504" s="94">
        <v>1</v>
      </c>
      <c r="E504" s="95">
        <v>0</v>
      </c>
      <c r="F504" s="165">
        <f>VLOOKUP($B504,dbsaa1!$A$2:$AA$675,5,FALSE)</f>
        <v>3527495</v>
      </c>
      <c r="G504" s="165">
        <f>VLOOKUP($B504,dcsaa1!$A$2:$AA$675,5,FALSE)</f>
        <v>3527495</v>
      </c>
      <c r="H504" s="166">
        <f t="shared" si="93"/>
        <v>0</v>
      </c>
      <c r="I504" s="98" t="str">
        <f t="shared" si="91"/>
        <v>NO CHANGE IN FA</v>
      </c>
      <c r="J504" s="88"/>
      <c r="K504" s="93" t="s">
        <v>1001</v>
      </c>
      <c r="L504" s="94" t="s">
        <v>1002</v>
      </c>
      <c r="M504" s="94">
        <v>1</v>
      </c>
      <c r="N504" s="95">
        <v>0</v>
      </c>
      <c r="O504" s="96">
        <f>VLOOKUP($K504,dbsad1!$A$2:$AE$677,13,FALSE)</f>
        <v>450</v>
      </c>
      <c r="P504" s="96">
        <f>VLOOKUP($K504,dcsad1!$A$2:$AE$677,13,FALSE)</f>
        <v>450</v>
      </c>
      <c r="Q504" s="97">
        <f t="shared" si="94"/>
        <v>0</v>
      </c>
      <c r="R504" s="98" t="str">
        <f t="shared" si="95"/>
        <v>NO CHANGE IN SEL. TAFPU</v>
      </c>
      <c r="S504" s="88"/>
      <c r="T504" s="93" t="s">
        <v>1001</v>
      </c>
      <c r="U504" s="94" t="s">
        <v>1002</v>
      </c>
      <c r="V504" s="94">
        <v>1</v>
      </c>
      <c r="W504" s="95">
        <v>0</v>
      </c>
      <c r="X504" s="99">
        <f>VLOOKUP($T504,dbsad1!$A$2:$AE$677,22,FALSE)</f>
        <v>3054.15</v>
      </c>
      <c r="Y504" s="99">
        <f>VLOOKUP($T504,dcsad1!$A$2:$AE$677,22,FALSE)</f>
        <v>3054.15</v>
      </c>
      <c r="Z504" s="100">
        <f t="shared" si="96"/>
        <v>0</v>
      </c>
      <c r="AA504" s="98" t="str">
        <f t="shared" si="97"/>
        <v>NO CHANGE IN SEL. FA/PUPIL</v>
      </c>
      <c r="AB504" s="88"/>
      <c r="AC504" s="93" t="s">
        <v>1001</v>
      </c>
      <c r="AD504" s="94" t="s">
        <v>1002</v>
      </c>
      <c r="AE504" s="94">
        <v>1</v>
      </c>
      <c r="AF504" s="95">
        <v>0</v>
      </c>
      <c r="AG504" s="165">
        <f>VLOOKUP($AC504,dbsad1!$A$2:$AE$677,24,FALSE)</f>
        <v>3458329</v>
      </c>
      <c r="AH504" s="165">
        <f>VLOOKUP($AC504,dcsad1!$A$2:$AE$677,24,FALSE)</f>
        <v>3458329</v>
      </c>
      <c r="AI504" s="166">
        <f t="shared" si="98"/>
        <v>0</v>
      </c>
      <c r="AJ504" s="98" t="str">
        <f t="shared" si="92"/>
        <v>NO CHANGE IN FAB</v>
      </c>
      <c r="AK504" s="88"/>
      <c r="AL504" s="93" t="s">
        <v>1001</v>
      </c>
      <c r="AM504" s="94" t="s">
        <v>1002</v>
      </c>
      <c r="AN504" s="94">
        <v>1</v>
      </c>
      <c r="AO504" s="95">
        <v>0</v>
      </c>
      <c r="AP504" s="175">
        <f>VLOOKUP($AL504,dbsaa1!$A$2:$AE$677,5,FALSE)</f>
        <v>3527495</v>
      </c>
      <c r="AQ504" s="176">
        <f>VLOOKUP($AL504,dbsad1!$A$2:$AE$677,23,FALSE)</f>
        <v>1374368</v>
      </c>
      <c r="AR504" s="101" t="str">
        <f t="shared" si="99"/>
        <v>HOLD HARMLESS</v>
      </c>
      <c r="AS504" s="175">
        <f>VLOOKUP($AL504,dcsaa1!$A$2:$AE$677,5,FALSE)</f>
        <v>3527495</v>
      </c>
      <c r="AT504" s="176">
        <f>VLOOKUP($AL504,dcsad1!$A$2:$AE$677,23,FALSE)</f>
        <v>1374368</v>
      </c>
      <c r="AU504" s="101" t="str">
        <f t="shared" si="100"/>
        <v>HOLD HARMLESS</v>
      </c>
      <c r="AV504" s="102" t="b">
        <f t="shared" si="101"/>
        <v>1</v>
      </c>
      <c r="AW504" s="176">
        <f t="shared" si="102"/>
        <v>0</v>
      </c>
      <c r="AX504" s="184">
        <f t="shared" si="103"/>
        <v>0</v>
      </c>
      <c r="AY504" s="29"/>
    </row>
    <row r="505" spans="1:51" x14ac:dyDescent="0.25">
      <c r="A505" s="29"/>
      <c r="B505" s="93" t="s">
        <v>1003</v>
      </c>
      <c r="C505" s="94" t="s">
        <v>1004</v>
      </c>
      <c r="D505" s="94">
        <v>1</v>
      </c>
      <c r="E505" s="95">
        <v>0</v>
      </c>
      <c r="F505" s="165">
        <f>VLOOKUP($B505,dbsaa1!$A$2:$AA$675,5,FALSE)</f>
        <v>18885845</v>
      </c>
      <c r="G505" s="165">
        <f>VLOOKUP($B505,dcsaa1!$A$2:$AA$675,5,FALSE)</f>
        <v>18885845</v>
      </c>
      <c r="H505" s="166">
        <f t="shared" si="93"/>
        <v>0</v>
      </c>
      <c r="I505" s="98" t="str">
        <f t="shared" si="91"/>
        <v>NO CHANGE IN FA</v>
      </c>
      <c r="J505" s="88"/>
      <c r="K505" s="93" t="s">
        <v>1003</v>
      </c>
      <c r="L505" s="94" t="s">
        <v>1004</v>
      </c>
      <c r="M505" s="94">
        <v>1</v>
      </c>
      <c r="N505" s="95">
        <v>0</v>
      </c>
      <c r="O505" s="96">
        <f>VLOOKUP($K505,dbsad1!$A$2:$AE$677,13,FALSE)</f>
        <v>1452</v>
      </c>
      <c r="P505" s="96">
        <f>VLOOKUP($K505,dcsad1!$A$2:$AE$677,13,FALSE)</f>
        <v>1452</v>
      </c>
      <c r="Q505" s="97">
        <f t="shared" si="94"/>
        <v>0</v>
      </c>
      <c r="R505" s="98" t="str">
        <f t="shared" si="95"/>
        <v>NO CHANGE IN SEL. TAFPU</v>
      </c>
      <c r="S505" s="88"/>
      <c r="T505" s="93" t="s">
        <v>1003</v>
      </c>
      <c r="U505" s="94" t="s">
        <v>1004</v>
      </c>
      <c r="V505" s="94">
        <v>1</v>
      </c>
      <c r="W505" s="95">
        <v>0</v>
      </c>
      <c r="X505" s="99">
        <f>VLOOKUP($T505,dbsad1!$A$2:$AE$677,22,FALSE)</f>
        <v>13006.78</v>
      </c>
      <c r="Y505" s="99">
        <f>VLOOKUP($T505,dcsad1!$A$2:$AE$677,22,FALSE)</f>
        <v>13006.78</v>
      </c>
      <c r="Z505" s="100">
        <f t="shared" si="96"/>
        <v>0</v>
      </c>
      <c r="AA505" s="98" t="str">
        <f t="shared" si="97"/>
        <v>NO CHANGE IN SEL. FA/PUPIL</v>
      </c>
      <c r="AB505" s="88"/>
      <c r="AC505" s="93" t="s">
        <v>1003</v>
      </c>
      <c r="AD505" s="94" t="s">
        <v>1004</v>
      </c>
      <c r="AE505" s="94">
        <v>1</v>
      </c>
      <c r="AF505" s="95">
        <v>0</v>
      </c>
      <c r="AG505" s="165">
        <f>VLOOKUP($AC505,dbsad1!$A$2:$AE$677,24,FALSE)</f>
        <v>18067894</v>
      </c>
      <c r="AH505" s="165">
        <f>VLOOKUP($AC505,dcsad1!$A$2:$AE$677,24,FALSE)</f>
        <v>18067894</v>
      </c>
      <c r="AI505" s="166">
        <f t="shared" si="98"/>
        <v>0</v>
      </c>
      <c r="AJ505" s="98" t="str">
        <f t="shared" si="92"/>
        <v>NO CHANGE IN FAB</v>
      </c>
      <c r="AK505" s="88"/>
      <c r="AL505" s="93" t="s">
        <v>1003</v>
      </c>
      <c r="AM505" s="94" t="s">
        <v>1004</v>
      </c>
      <c r="AN505" s="94">
        <v>1</v>
      </c>
      <c r="AO505" s="95">
        <v>0</v>
      </c>
      <c r="AP505" s="175">
        <f>VLOOKUP($AL505,dbsaa1!$A$2:$AE$677,5,FALSE)</f>
        <v>18885845</v>
      </c>
      <c r="AQ505" s="176">
        <f>VLOOKUP($AL505,dbsad1!$A$2:$AE$677,23,FALSE)</f>
        <v>18885845</v>
      </c>
      <c r="AR505" s="101" t="str">
        <f t="shared" si="99"/>
        <v>ON FORMULA</v>
      </c>
      <c r="AS505" s="175">
        <f>VLOOKUP($AL505,dcsaa1!$A$2:$AE$677,5,FALSE)</f>
        <v>18885845</v>
      </c>
      <c r="AT505" s="176">
        <f>VLOOKUP($AL505,dcsad1!$A$2:$AE$677,23,FALSE)</f>
        <v>18885845</v>
      </c>
      <c r="AU505" s="101" t="str">
        <f t="shared" si="100"/>
        <v>ON FORMULA</v>
      </c>
      <c r="AV505" s="102" t="b">
        <f t="shared" si="101"/>
        <v>1</v>
      </c>
      <c r="AW505" s="176">
        <f t="shared" si="102"/>
        <v>0</v>
      </c>
      <c r="AX505" s="184">
        <f t="shared" si="103"/>
        <v>0</v>
      </c>
      <c r="AY505" s="29"/>
    </row>
    <row r="506" spans="1:51" ht="25" x14ac:dyDescent="0.25">
      <c r="A506" s="29"/>
      <c r="B506" s="93" t="s">
        <v>1005</v>
      </c>
      <c r="C506" s="94" t="s">
        <v>1006</v>
      </c>
      <c r="D506" s="94">
        <v>1</v>
      </c>
      <c r="E506" s="95">
        <v>0</v>
      </c>
      <c r="F506" s="165">
        <f>VLOOKUP($B506,dbsaa1!$A$2:$AA$675,5,FALSE)</f>
        <v>6849377</v>
      </c>
      <c r="G506" s="165">
        <f>VLOOKUP($B506,dcsaa1!$A$2:$AA$675,5,FALSE)</f>
        <v>6849377</v>
      </c>
      <c r="H506" s="166">
        <f t="shared" si="93"/>
        <v>0</v>
      </c>
      <c r="I506" s="98" t="str">
        <f t="shared" si="91"/>
        <v>NO CHANGE IN FA</v>
      </c>
      <c r="J506" s="88"/>
      <c r="K506" s="93" t="s">
        <v>1005</v>
      </c>
      <c r="L506" s="94" t="s">
        <v>1006</v>
      </c>
      <c r="M506" s="94">
        <v>1</v>
      </c>
      <c r="N506" s="95">
        <v>0</v>
      </c>
      <c r="O506" s="96">
        <f>VLOOKUP($K506,dbsad1!$A$2:$AE$677,13,FALSE)</f>
        <v>1877</v>
      </c>
      <c r="P506" s="96">
        <f>VLOOKUP($K506,dcsad1!$A$2:$AE$677,13,FALSE)</f>
        <v>1874</v>
      </c>
      <c r="Q506" s="97">
        <f t="shared" si="94"/>
        <v>-3</v>
      </c>
      <c r="R506" s="98" t="str">
        <f t="shared" si="95"/>
        <v>SEL. TAFPU DECREASE</v>
      </c>
      <c r="S506" s="88"/>
      <c r="T506" s="93" t="s">
        <v>1005</v>
      </c>
      <c r="U506" s="94" t="s">
        <v>1006</v>
      </c>
      <c r="V506" s="94">
        <v>1</v>
      </c>
      <c r="W506" s="95">
        <v>0</v>
      </c>
      <c r="X506" s="99">
        <f>VLOOKUP($T506,dbsad1!$A$2:$AE$677,22,FALSE)</f>
        <v>3604.04</v>
      </c>
      <c r="Y506" s="99">
        <f>VLOOKUP($T506,dcsad1!$A$2:$AE$677,22,FALSE)</f>
        <v>3607.15</v>
      </c>
      <c r="Z506" s="100">
        <f t="shared" si="96"/>
        <v>3.1100000000001273</v>
      </c>
      <c r="AA506" s="98" t="str">
        <f t="shared" si="97"/>
        <v>SEL. FA/PUPIL INCREASE</v>
      </c>
      <c r="AB506" s="88"/>
      <c r="AC506" s="93" t="s">
        <v>1005</v>
      </c>
      <c r="AD506" s="94" t="s">
        <v>1006</v>
      </c>
      <c r="AE506" s="94">
        <v>1</v>
      </c>
      <c r="AF506" s="95">
        <v>0</v>
      </c>
      <c r="AG506" s="165">
        <f>VLOOKUP($AC506,dbsad1!$A$2:$AE$677,24,FALSE)</f>
        <v>6715076</v>
      </c>
      <c r="AH506" s="165">
        <f>VLOOKUP($AC506,dcsad1!$A$2:$AE$677,24,FALSE)</f>
        <v>6715076</v>
      </c>
      <c r="AI506" s="166">
        <f t="shared" si="98"/>
        <v>0</v>
      </c>
      <c r="AJ506" s="98" t="str">
        <f t="shared" si="92"/>
        <v>NO CHANGE IN FAB</v>
      </c>
      <c r="AK506" s="88"/>
      <c r="AL506" s="93" t="s">
        <v>1005</v>
      </c>
      <c r="AM506" s="94" t="s">
        <v>1006</v>
      </c>
      <c r="AN506" s="94">
        <v>1</v>
      </c>
      <c r="AO506" s="95">
        <v>0</v>
      </c>
      <c r="AP506" s="175">
        <f>VLOOKUP($AL506,dbsaa1!$A$2:$AE$677,5,FALSE)</f>
        <v>6849377</v>
      </c>
      <c r="AQ506" s="176">
        <f>VLOOKUP($AL506,dbsad1!$A$2:$AE$677,23,FALSE)</f>
        <v>6764784</v>
      </c>
      <c r="AR506" s="101" t="str">
        <f t="shared" si="99"/>
        <v>HOLD HARMLESS</v>
      </c>
      <c r="AS506" s="175">
        <f>VLOOKUP($AL506,dcsaa1!$A$2:$AE$677,5,FALSE)</f>
        <v>6849377</v>
      </c>
      <c r="AT506" s="176">
        <f>VLOOKUP($AL506,dcsad1!$A$2:$AE$677,23,FALSE)</f>
        <v>6759800</v>
      </c>
      <c r="AU506" s="101" t="str">
        <f t="shared" si="100"/>
        <v>HOLD HARMLESS</v>
      </c>
      <c r="AV506" s="102" t="b">
        <f t="shared" si="101"/>
        <v>1</v>
      </c>
      <c r="AW506" s="176">
        <f t="shared" si="102"/>
        <v>0</v>
      </c>
      <c r="AX506" s="184">
        <f t="shared" si="103"/>
        <v>0</v>
      </c>
      <c r="AY506" s="29"/>
    </row>
    <row r="507" spans="1:51" x14ac:dyDescent="0.25">
      <c r="A507" s="29"/>
      <c r="B507" s="93" t="s">
        <v>1007</v>
      </c>
      <c r="C507" s="94" t="s">
        <v>1008</v>
      </c>
      <c r="D507" s="94">
        <v>1</v>
      </c>
      <c r="E507" s="95">
        <v>0</v>
      </c>
      <c r="F507" s="165">
        <f>VLOOKUP($B507,dbsaa1!$A$2:$AA$675,5,FALSE)</f>
        <v>32912187</v>
      </c>
      <c r="G507" s="165">
        <f>VLOOKUP($B507,dcsaa1!$A$2:$AA$675,5,FALSE)</f>
        <v>33262310</v>
      </c>
      <c r="H507" s="166">
        <f t="shared" si="93"/>
        <v>350123</v>
      </c>
      <c r="I507" s="98" t="str">
        <f t="shared" si="91"/>
        <v>FA INCREASE</v>
      </c>
      <c r="J507" s="88"/>
      <c r="K507" s="93" t="s">
        <v>1007</v>
      </c>
      <c r="L507" s="94" t="s">
        <v>1008</v>
      </c>
      <c r="M507" s="94">
        <v>1</v>
      </c>
      <c r="N507" s="95">
        <v>0</v>
      </c>
      <c r="O507" s="96">
        <f>VLOOKUP($K507,dbsad1!$A$2:$AE$677,13,FALSE)</f>
        <v>4675</v>
      </c>
      <c r="P507" s="96">
        <f>VLOOKUP($K507,dcsad1!$A$2:$AE$677,13,FALSE)</f>
        <v>4679</v>
      </c>
      <c r="Q507" s="97">
        <f t="shared" si="94"/>
        <v>4</v>
      </c>
      <c r="R507" s="98" t="str">
        <f t="shared" si="95"/>
        <v>SEL. TAFPU INCREASE</v>
      </c>
      <c r="S507" s="88"/>
      <c r="T507" s="93" t="s">
        <v>1007</v>
      </c>
      <c r="U507" s="94" t="s">
        <v>1008</v>
      </c>
      <c r="V507" s="94">
        <v>1</v>
      </c>
      <c r="W507" s="95">
        <v>0</v>
      </c>
      <c r="X507" s="99">
        <f>VLOOKUP($T507,dbsad1!$A$2:$AE$677,22,FALSE)</f>
        <v>7040.04</v>
      </c>
      <c r="Y507" s="99">
        <f>VLOOKUP($T507,dcsad1!$A$2:$AE$677,22,FALSE)</f>
        <v>7108.85</v>
      </c>
      <c r="Z507" s="100">
        <f t="shared" si="96"/>
        <v>68.8100000000004</v>
      </c>
      <c r="AA507" s="98" t="str">
        <f t="shared" si="97"/>
        <v>SEL. FA/PUPIL INCREASE</v>
      </c>
      <c r="AB507" s="88"/>
      <c r="AC507" s="93" t="s">
        <v>1007</v>
      </c>
      <c r="AD507" s="94" t="s">
        <v>1008</v>
      </c>
      <c r="AE507" s="94">
        <v>1</v>
      </c>
      <c r="AF507" s="95">
        <v>0</v>
      </c>
      <c r="AG507" s="165">
        <f>VLOOKUP($AC507,dbsad1!$A$2:$AE$677,24,FALSE)</f>
        <v>31901792</v>
      </c>
      <c r="AH507" s="165">
        <f>VLOOKUP($AC507,dcsad1!$A$2:$AE$677,24,FALSE)</f>
        <v>32223063</v>
      </c>
      <c r="AI507" s="166">
        <f t="shared" si="98"/>
        <v>321271</v>
      </c>
      <c r="AJ507" s="98" t="str">
        <f t="shared" si="92"/>
        <v>FAB INCREASE</v>
      </c>
      <c r="AK507" s="88"/>
      <c r="AL507" s="93" t="s">
        <v>1007</v>
      </c>
      <c r="AM507" s="94" t="s">
        <v>1008</v>
      </c>
      <c r="AN507" s="94">
        <v>1</v>
      </c>
      <c r="AO507" s="95">
        <v>0</v>
      </c>
      <c r="AP507" s="175">
        <f>VLOOKUP($AL507,dbsaa1!$A$2:$AE$677,5,FALSE)</f>
        <v>32912187</v>
      </c>
      <c r="AQ507" s="176">
        <f>VLOOKUP($AL507,dbsad1!$A$2:$AE$677,23,FALSE)</f>
        <v>32912187</v>
      </c>
      <c r="AR507" s="101" t="str">
        <f t="shared" si="99"/>
        <v>ON FORMULA</v>
      </c>
      <c r="AS507" s="175">
        <f>VLOOKUP($AL507,dcsaa1!$A$2:$AE$677,5,FALSE)</f>
        <v>33262310</v>
      </c>
      <c r="AT507" s="176">
        <f>VLOOKUP($AL507,dcsad1!$A$2:$AE$677,23,FALSE)</f>
        <v>33262310</v>
      </c>
      <c r="AU507" s="101" t="str">
        <f t="shared" si="100"/>
        <v>ON FORMULA</v>
      </c>
      <c r="AV507" s="102" t="b">
        <f t="shared" si="101"/>
        <v>1</v>
      </c>
      <c r="AW507" s="176">
        <f t="shared" si="102"/>
        <v>350122</v>
      </c>
      <c r="AX507" s="184">
        <f t="shared" si="103"/>
        <v>1</v>
      </c>
      <c r="AY507" s="29"/>
    </row>
    <row r="508" spans="1:51" x14ac:dyDescent="0.25">
      <c r="A508" s="29"/>
      <c r="B508" s="93" t="s">
        <v>1009</v>
      </c>
      <c r="C508" s="94" t="s">
        <v>1010</v>
      </c>
      <c r="D508" s="94">
        <v>1</v>
      </c>
      <c r="E508" s="95">
        <v>0</v>
      </c>
      <c r="F508" s="165">
        <f>VLOOKUP($B508,dbsaa1!$A$2:$AA$675,5,FALSE)</f>
        <v>50916536</v>
      </c>
      <c r="G508" s="165">
        <f>VLOOKUP($B508,dcsaa1!$A$2:$AA$675,5,FALSE)</f>
        <v>50953319</v>
      </c>
      <c r="H508" s="166">
        <f t="shared" si="93"/>
        <v>36783</v>
      </c>
      <c r="I508" s="98" t="str">
        <f t="shared" si="91"/>
        <v>FA INCREASE</v>
      </c>
      <c r="J508" s="88"/>
      <c r="K508" s="93" t="s">
        <v>1009</v>
      </c>
      <c r="L508" s="94" t="s">
        <v>1010</v>
      </c>
      <c r="M508" s="94">
        <v>1</v>
      </c>
      <c r="N508" s="95">
        <v>0</v>
      </c>
      <c r="O508" s="96">
        <f>VLOOKUP($K508,dbsad1!$A$2:$AE$677,13,FALSE)</f>
        <v>5537</v>
      </c>
      <c r="P508" s="96">
        <f>VLOOKUP($K508,dcsad1!$A$2:$AE$677,13,FALSE)</f>
        <v>5541</v>
      </c>
      <c r="Q508" s="97">
        <f t="shared" si="94"/>
        <v>4</v>
      </c>
      <c r="R508" s="98" t="str">
        <f t="shared" si="95"/>
        <v>SEL. TAFPU INCREASE</v>
      </c>
      <c r="S508" s="88"/>
      <c r="T508" s="93" t="s">
        <v>1009</v>
      </c>
      <c r="U508" s="94" t="s">
        <v>1010</v>
      </c>
      <c r="V508" s="94">
        <v>1</v>
      </c>
      <c r="W508" s="95">
        <v>0</v>
      </c>
      <c r="X508" s="99">
        <f>VLOOKUP($T508,dbsad1!$A$2:$AE$677,22,FALSE)</f>
        <v>9195.69</v>
      </c>
      <c r="Y508" s="99">
        <f>VLOOKUP($T508,dcsad1!$A$2:$AE$677,22,FALSE)</f>
        <v>9195.69</v>
      </c>
      <c r="Z508" s="100">
        <f t="shared" si="96"/>
        <v>0</v>
      </c>
      <c r="AA508" s="98" t="str">
        <f t="shared" si="97"/>
        <v>NO CHANGE IN SEL. FA/PUPIL</v>
      </c>
      <c r="AB508" s="88"/>
      <c r="AC508" s="93" t="s">
        <v>1009</v>
      </c>
      <c r="AD508" s="94" t="s">
        <v>1010</v>
      </c>
      <c r="AE508" s="94">
        <v>1</v>
      </c>
      <c r="AF508" s="95">
        <v>0</v>
      </c>
      <c r="AG508" s="165">
        <f>VLOOKUP($AC508,dbsad1!$A$2:$AE$677,24,FALSE)</f>
        <v>46684980</v>
      </c>
      <c r="AH508" s="165">
        <f>VLOOKUP($AC508,dcsad1!$A$2:$AE$677,24,FALSE)</f>
        <v>46684980</v>
      </c>
      <c r="AI508" s="166">
        <f t="shared" si="98"/>
        <v>0</v>
      </c>
      <c r="AJ508" s="98" t="str">
        <f t="shared" si="92"/>
        <v>NO CHANGE IN FAB</v>
      </c>
      <c r="AK508" s="88"/>
      <c r="AL508" s="93" t="s">
        <v>1009</v>
      </c>
      <c r="AM508" s="94" t="s">
        <v>1010</v>
      </c>
      <c r="AN508" s="94">
        <v>1</v>
      </c>
      <c r="AO508" s="95">
        <v>0</v>
      </c>
      <c r="AP508" s="175">
        <f>VLOOKUP($AL508,dbsaa1!$A$2:$AE$677,5,FALSE)</f>
        <v>50916536</v>
      </c>
      <c r="AQ508" s="176">
        <f>VLOOKUP($AL508,dbsad1!$A$2:$AE$677,23,FALSE)</f>
        <v>50916536</v>
      </c>
      <c r="AR508" s="101" t="str">
        <f t="shared" si="99"/>
        <v>ON FORMULA</v>
      </c>
      <c r="AS508" s="175">
        <f>VLOOKUP($AL508,dcsaa1!$A$2:$AE$677,5,FALSE)</f>
        <v>50953319</v>
      </c>
      <c r="AT508" s="176">
        <f>VLOOKUP($AL508,dcsad1!$A$2:$AE$677,23,FALSE)</f>
        <v>50953319</v>
      </c>
      <c r="AU508" s="101" t="str">
        <f t="shared" si="100"/>
        <v>ON FORMULA</v>
      </c>
      <c r="AV508" s="102" t="b">
        <f t="shared" si="101"/>
        <v>1</v>
      </c>
      <c r="AW508" s="176">
        <f t="shared" si="102"/>
        <v>36783</v>
      </c>
      <c r="AX508" s="184">
        <f t="shared" si="103"/>
        <v>0</v>
      </c>
      <c r="AY508" s="29"/>
    </row>
    <row r="509" spans="1:51" x14ac:dyDescent="0.25">
      <c r="A509" s="29"/>
      <c r="B509" s="93" t="s">
        <v>1011</v>
      </c>
      <c r="C509" s="94" t="s">
        <v>1012</v>
      </c>
      <c r="D509" s="94">
        <v>1</v>
      </c>
      <c r="E509" s="95">
        <v>0</v>
      </c>
      <c r="F509" s="165">
        <f>VLOOKUP($B509,dbsaa1!$A$2:$AA$675,5,FALSE)</f>
        <v>53304760</v>
      </c>
      <c r="G509" s="165">
        <f>VLOOKUP($B509,dcsaa1!$A$2:$AA$675,5,FALSE)</f>
        <v>53304760</v>
      </c>
      <c r="H509" s="166">
        <f t="shared" si="93"/>
        <v>0</v>
      </c>
      <c r="I509" s="98" t="str">
        <f t="shared" si="91"/>
        <v>NO CHANGE IN FA</v>
      </c>
      <c r="J509" s="88"/>
      <c r="K509" s="93" t="s">
        <v>1011</v>
      </c>
      <c r="L509" s="94" t="s">
        <v>1012</v>
      </c>
      <c r="M509" s="94">
        <v>1</v>
      </c>
      <c r="N509" s="95">
        <v>0</v>
      </c>
      <c r="O509" s="96">
        <f>VLOOKUP($K509,dbsad1!$A$2:$AE$677,13,FALSE)</f>
        <v>6681</v>
      </c>
      <c r="P509" s="96">
        <f>VLOOKUP($K509,dcsad1!$A$2:$AE$677,13,FALSE)</f>
        <v>6681</v>
      </c>
      <c r="Q509" s="97">
        <f t="shared" si="94"/>
        <v>0</v>
      </c>
      <c r="R509" s="98" t="str">
        <f t="shared" si="95"/>
        <v>NO CHANGE IN SEL. TAFPU</v>
      </c>
      <c r="S509" s="88"/>
      <c r="T509" s="93" t="s">
        <v>1011</v>
      </c>
      <c r="U509" s="94" t="s">
        <v>1012</v>
      </c>
      <c r="V509" s="94">
        <v>1</v>
      </c>
      <c r="W509" s="95">
        <v>0</v>
      </c>
      <c r="X509" s="99">
        <f>VLOOKUP($T509,dbsad1!$A$2:$AE$677,22,FALSE)</f>
        <v>7978.56</v>
      </c>
      <c r="Y509" s="99">
        <f>VLOOKUP($T509,dcsad1!$A$2:$AE$677,22,FALSE)</f>
        <v>7978.56</v>
      </c>
      <c r="Z509" s="100">
        <f t="shared" si="96"/>
        <v>0</v>
      </c>
      <c r="AA509" s="98" t="str">
        <f t="shared" si="97"/>
        <v>NO CHANGE IN SEL. FA/PUPIL</v>
      </c>
      <c r="AB509" s="88"/>
      <c r="AC509" s="93" t="s">
        <v>1011</v>
      </c>
      <c r="AD509" s="94" t="s">
        <v>1012</v>
      </c>
      <c r="AE509" s="94">
        <v>1</v>
      </c>
      <c r="AF509" s="95">
        <v>0</v>
      </c>
      <c r="AG509" s="165">
        <f>VLOOKUP($AC509,dbsad1!$A$2:$AE$677,24,FALSE)</f>
        <v>48570381</v>
      </c>
      <c r="AH509" s="165">
        <f>VLOOKUP($AC509,dcsad1!$A$2:$AE$677,24,FALSE)</f>
        <v>48570381</v>
      </c>
      <c r="AI509" s="166">
        <f t="shared" si="98"/>
        <v>0</v>
      </c>
      <c r="AJ509" s="98" t="str">
        <f t="shared" si="92"/>
        <v>NO CHANGE IN FAB</v>
      </c>
      <c r="AK509" s="88"/>
      <c r="AL509" s="93" t="s">
        <v>1011</v>
      </c>
      <c r="AM509" s="94" t="s">
        <v>1012</v>
      </c>
      <c r="AN509" s="94">
        <v>1</v>
      </c>
      <c r="AO509" s="95">
        <v>0</v>
      </c>
      <c r="AP509" s="175">
        <f>VLOOKUP($AL509,dbsaa1!$A$2:$AE$677,5,FALSE)</f>
        <v>53304760</v>
      </c>
      <c r="AQ509" s="176">
        <f>VLOOKUP($AL509,dbsad1!$A$2:$AE$677,23,FALSE)</f>
        <v>53304760</v>
      </c>
      <c r="AR509" s="101" t="str">
        <f t="shared" si="99"/>
        <v>ON FORMULA</v>
      </c>
      <c r="AS509" s="175">
        <f>VLOOKUP($AL509,dcsaa1!$A$2:$AE$677,5,FALSE)</f>
        <v>53304760</v>
      </c>
      <c r="AT509" s="176">
        <f>VLOOKUP($AL509,dcsad1!$A$2:$AE$677,23,FALSE)</f>
        <v>53304760</v>
      </c>
      <c r="AU509" s="101" t="str">
        <f t="shared" si="100"/>
        <v>ON FORMULA</v>
      </c>
      <c r="AV509" s="102" t="b">
        <f t="shared" si="101"/>
        <v>1</v>
      </c>
      <c r="AW509" s="176">
        <f t="shared" si="102"/>
        <v>0</v>
      </c>
      <c r="AX509" s="184">
        <f t="shared" si="103"/>
        <v>0</v>
      </c>
      <c r="AY509" s="29"/>
    </row>
    <row r="510" spans="1:51" x14ac:dyDescent="0.25">
      <c r="A510" s="29"/>
      <c r="B510" s="93" t="s">
        <v>1013</v>
      </c>
      <c r="C510" s="94" t="s">
        <v>1014</v>
      </c>
      <c r="D510" s="94">
        <v>1</v>
      </c>
      <c r="E510" s="95">
        <v>0</v>
      </c>
      <c r="F510" s="165">
        <f>VLOOKUP($B510,dbsaa1!$A$2:$AA$675,5,FALSE)</f>
        <v>76292459</v>
      </c>
      <c r="G510" s="165">
        <f>VLOOKUP($B510,dcsaa1!$A$2:$AA$675,5,FALSE)</f>
        <v>76356259</v>
      </c>
      <c r="H510" s="166">
        <f t="shared" si="93"/>
        <v>63800</v>
      </c>
      <c r="I510" s="98" t="str">
        <f t="shared" si="91"/>
        <v>FA INCREASE</v>
      </c>
      <c r="J510" s="88"/>
      <c r="K510" s="93" t="s">
        <v>1013</v>
      </c>
      <c r="L510" s="94" t="s">
        <v>1014</v>
      </c>
      <c r="M510" s="94">
        <v>1</v>
      </c>
      <c r="N510" s="95">
        <v>0</v>
      </c>
      <c r="O510" s="96">
        <f>VLOOKUP($K510,dbsad1!$A$2:$AE$677,13,FALSE)</f>
        <v>5979</v>
      </c>
      <c r="P510" s="96">
        <f>VLOOKUP($K510,dcsad1!$A$2:$AE$677,13,FALSE)</f>
        <v>5984</v>
      </c>
      <c r="Q510" s="97">
        <f t="shared" si="94"/>
        <v>5</v>
      </c>
      <c r="R510" s="98" t="str">
        <f t="shared" si="95"/>
        <v>SEL. TAFPU INCREASE</v>
      </c>
      <c r="S510" s="88"/>
      <c r="T510" s="93" t="s">
        <v>1013</v>
      </c>
      <c r="U510" s="94" t="s">
        <v>1014</v>
      </c>
      <c r="V510" s="94">
        <v>1</v>
      </c>
      <c r="W510" s="95">
        <v>0</v>
      </c>
      <c r="X510" s="99">
        <f>VLOOKUP($T510,dbsad1!$A$2:$AE$677,22,FALSE)</f>
        <v>12760.07</v>
      </c>
      <c r="Y510" s="99">
        <f>VLOOKUP($T510,dcsad1!$A$2:$AE$677,22,FALSE)</f>
        <v>12760.07</v>
      </c>
      <c r="Z510" s="100">
        <f t="shared" si="96"/>
        <v>0</v>
      </c>
      <c r="AA510" s="98" t="str">
        <f t="shared" si="97"/>
        <v>NO CHANGE IN SEL. FA/PUPIL</v>
      </c>
      <c r="AB510" s="88"/>
      <c r="AC510" s="93" t="s">
        <v>1013</v>
      </c>
      <c r="AD510" s="94" t="s">
        <v>1014</v>
      </c>
      <c r="AE510" s="94">
        <v>1</v>
      </c>
      <c r="AF510" s="95">
        <v>0</v>
      </c>
      <c r="AG510" s="165">
        <f>VLOOKUP($AC510,dbsad1!$A$2:$AE$677,24,FALSE)</f>
        <v>71139899</v>
      </c>
      <c r="AH510" s="165">
        <f>VLOOKUP($AC510,dcsad1!$A$2:$AE$677,24,FALSE)</f>
        <v>71139899</v>
      </c>
      <c r="AI510" s="166">
        <f t="shared" si="98"/>
        <v>0</v>
      </c>
      <c r="AJ510" s="98" t="str">
        <f t="shared" si="92"/>
        <v>NO CHANGE IN FAB</v>
      </c>
      <c r="AK510" s="88"/>
      <c r="AL510" s="93" t="s">
        <v>1013</v>
      </c>
      <c r="AM510" s="94" t="s">
        <v>1014</v>
      </c>
      <c r="AN510" s="94">
        <v>1</v>
      </c>
      <c r="AO510" s="95">
        <v>0</v>
      </c>
      <c r="AP510" s="175">
        <f>VLOOKUP($AL510,dbsaa1!$A$2:$AE$677,5,FALSE)</f>
        <v>76292459</v>
      </c>
      <c r="AQ510" s="176">
        <f>VLOOKUP($AL510,dbsad1!$A$2:$AE$677,23,FALSE)</f>
        <v>76292459</v>
      </c>
      <c r="AR510" s="101" t="str">
        <f t="shared" si="99"/>
        <v>ON FORMULA</v>
      </c>
      <c r="AS510" s="175">
        <f>VLOOKUP($AL510,dcsaa1!$A$2:$AE$677,5,FALSE)</f>
        <v>76356259</v>
      </c>
      <c r="AT510" s="176">
        <f>VLOOKUP($AL510,dcsad1!$A$2:$AE$677,23,FALSE)</f>
        <v>76356259</v>
      </c>
      <c r="AU510" s="101" t="str">
        <f t="shared" si="100"/>
        <v>ON FORMULA</v>
      </c>
      <c r="AV510" s="102" t="b">
        <f t="shared" si="101"/>
        <v>1</v>
      </c>
      <c r="AW510" s="176">
        <f t="shared" si="102"/>
        <v>63800</v>
      </c>
      <c r="AX510" s="184">
        <f t="shared" si="103"/>
        <v>0</v>
      </c>
      <c r="AY510" s="29"/>
    </row>
    <row r="511" spans="1:51" ht="25" x14ac:dyDescent="0.25">
      <c r="A511" s="29"/>
      <c r="B511" s="93" t="s">
        <v>1015</v>
      </c>
      <c r="C511" s="94" t="s">
        <v>1016</v>
      </c>
      <c r="D511" s="94">
        <v>1</v>
      </c>
      <c r="E511" s="95">
        <v>0</v>
      </c>
      <c r="F511" s="165">
        <f>VLOOKUP($B511,dbsaa1!$A$2:$AA$675,5,FALSE)</f>
        <v>30925218</v>
      </c>
      <c r="G511" s="165">
        <f>VLOOKUP($B511,dcsaa1!$A$2:$AA$675,5,FALSE)</f>
        <v>30925218</v>
      </c>
      <c r="H511" s="166">
        <f t="shared" si="93"/>
        <v>0</v>
      </c>
      <c r="I511" s="98" t="str">
        <f t="shared" si="91"/>
        <v>NO CHANGE IN FA</v>
      </c>
      <c r="J511" s="88"/>
      <c r="K511" s="93" t="s">
        <v>1015</v>
      </c>
      <c r="L511" s="94" t="s">
        <v>1016</v>
      </c>
      <c r="M511" s="94">
        <v>1</v>
      </c>
      <c r="N511" s="95">
        <v>0</v>
      </c>
      <c r="O511" s="96">
        <f>VLOOKUP($K511,dbsad1!$A$2:$AE$677,13,FALSE)</f>
        <v>3445</v>
      </c>
      <c r="P511" s="96">
        <f>VLOOKUP($K511,dcsad1!$A$2:$AE$677,13,FALSE)</f>
        <v>3442</v>
      </c>
      <c r="Q511" s="97">
        <f t="shared" si="94"/>
        <v>-3</v>
      </c>
      <c r="R511" s="98" t="str">
        <f t="shared" si="95"/>
        <v>SEL. TAFPU DECREASE</v>
      </c>
      <c r="S511" s="88"/>
      <c r="T511" s="93" t="s">
        <v>1015</v>
      </c>
      <c r="U511" s="94" t="s">
        <v>1016</v>
      </c>
      <c r="V511" s="94">
        <v>1</v>
      </c>
      <c r="W511" s="95">
        <v>0</v>
      </c>
      <c r="X511" s="99">
        <f>VLOOKUP($T511,dbsad1!$A$2:$AE$677,22,FALSE)</f>
        <v>8712.31</v>
      </c>
      <c r="Y511" s="99">
        <f>VLOOKUP($T511,dcsad1!$A$2:$AE$677,22,FALSE)</f>
        <v>8712.31</v>
      </c>
      <c r="Z511" s="100">
        <f t="shared" si="96"/>
        <v>0</v>
      </c>
      <c r="AA511" s="98" t="str">
        <f t="shared" si="97"/>
        <v>NO CHANGE IN SEL. FA/PUPIL</v>
      </c>
      <c r="AB511" s="88"/>
      <c r="AC511" s="93" t="s">
        <v>1015</v>
      </c>
      <c r="AD511" s="94" t="s">
        <v>1016</v>
      </c>
      <c r="AE511" s="94">
        <v>1</v>
      </c>
      <c r="AF511" s="95">
        <v>0</v>
      </c>
      <c r="AG511" s="165">
        <f>VLOOKUP($AC511,dbsad1!$A$2:$AE$677,24,FALSE)</f>
        <v>30318842</v>
      </c>
      <c r="AH511" s="165">
        <f>VLOOKUP($AC511,dcsad1!$A$2:$AE$677,24,FALSE)</f>
        <v>30318842</v>
      </c>
      <c r="AI511" s="166">
        <f t="shared" si="98"/>
        <v>0</v>
      </c>
      <c r="AJ511" s="98" t="str">
        <f t="shared" si="92"/>
        <v>NO CHANGE IN FAB</v>
      </c>
      <c r="AK511" s="88"/>
      <c r="AL511" s="93" t="s">
        <v>1015</v>
      </c>
      <c r="AM511" s="94" t="s">
        <v>1016</v>
      </c>
      <c r="AN511" s="94">
        <v>1</v>
      </c>
      <c r="AO511" s="95">
        <v>0</v>
      </c>
      <c r="AP511" s="175">
        <f>VLOOKUP($AL511,dbsaa1!$A$2:$AE$677,5,FALSE)</f>
        <v>30925218</v>
      </c>
      <c r="AQ511" s="176">
        <f>VLOOKUP($AL511,dbsad1!$A$2:$AE$677,23,FALSE)</f>
        <v>30013908</v>
      </c>
      <c r="AR511" s="101" t="str">
        <f t="shared" si="99"/>
        <v>HOLD HARMLESS</v>
      </c>
      <c r="AS511" s="175">
        <f>VLOOKUP($AL511,dcsaa1!$A$2:$AE$677,5,FALSE)</f>
        <v>30925218</v>
      </c>
      <c r="AT511" s="176">
        <f>VLOOKUP($AL511,dcsad1!$A$2:$AE$677,23,FALSE)</f>
        <v>29987772</v>
      </c>
      <c r="AU511" s="101" t="str">
        <f t="shared" si="100"/>
        <v>HOLD HARMLESS</v>
      </c>
      <c r="AV511" s="102" t="b">
        <f t="shared" si="101"/>
        <v>1</v>
      </c>
      <c r="AW511" s="176">
        <f t="shared" si="102"/>
        <v>0</v>
      </c>
      <c r="AX511" s="184">
        <f t="shared" si="103"/>
        <v>0</v>
      </c>
      <c r="AY511" s="29"/>
    </row>
    <row r="512" spans="1:51" x14ac:dyDescent="0.25">
      <c r="A512" s="29"/>
      <c r="B512" s="93" t="s">
        <v>1017</v>
      </c>
      <c r="C512" s="94" t="s">
        <v>1018</v>
      </c>
      <c r="D512" s="94">
        <v>1</v>
      </c>
      <c r="E512" s="95">
        <v>0</v>
      </c>
      <c r="F512" s="165">
        <f>VLOOKUP($B512,dbsaa1!$A$2:$AA$675,5,FALSE)</f>
        <v>42777139</v>
      </c>
      <c r="G512" s="165">
        <f>VLOOKUP($B512,dcsaa1!$A$2:$AA$675,5,FALSE)</f>
        <v>42742460</v>
      </c>
      <c r="H512" s="166">
        <f t="shared" si="93"/>
        <v>-34679</v>
      </c>
      <c r="I512" s="98" t="str">
        <f t="shared" si="91"/>
        <v>FA DECREASE</v>
      </c>
      <c r="J512" s="88"/>
      <c r="K512" s="93" t="s">
        <v>1017</v>
      </c>
      <c r="L512" s="94" t="s">
        <v>1018</v>
      </c>
      <c r="M512" s="94">
        <v>1</v>
      </c>
      <c r="N512" s="95">
        <v>0</v>
      </c>
      <c r="O512" s="96">
        <f>VLOOKUP($K512,dbsad1!$A$2:$AE$677,13,FALSE)</f>
        <v>4934</v>
      </c>
      <c r="P512" s="96">
        <f>VLOOKUP($K512,dcsad1!$A$2:$AE$677,13,FALSE)</f>
        <v>4930</v>
      </c>
      <c r="Q512" s="97">
        <f t="shared" si="94"/>
        <v>-4</v>
      </c>
      <c r="R512" s="98" t="str">
        <f t="shared" si="95"/>
        <v>SEL. TAFPU DECREASE</v>
      </c>
      <c r="S512" s="88"/>
      <c r="T512" s="93" t="s">
        <v>1017</v>
      </c>
      <c r="U512" s="94" t="s">
        <v>1018</v>
      </c>
      <c r="V512" s="94">
        <v>1</v>
      </c>
      <c r="W512" s="95">
        <v>0</v>
      </c>
      <c r="X512" s="99">
        <f>VLOOKUP($T512,dbsad1!$A$2:$AE$677,22,FALSE)</f>
        <v>8669.8700000000008</v>
      </c>
      <c r="Y512" s="99">
        <f>VLOOKUP($T512,dcsad1!$A$2:$AE$677,22,FALSE)</f>
        <v>8669.8700000000008</v>
      </c>
      <c r="Z512" s="100">
        <f t="shared" si="96"/>
        <v>0</v>
      </c>
      <c r="AA512" s="98" t="str">
        <f t="shared" si="97"/>
        <v>NO CHANGE IN SEL. FA/PUPIL</v>
      </c>
      <c r="AB512" s="88"/>
      <c r="AC512" s="93" t="s">
        <v>1017</v>
      </c>
      <c r="AD512" s="94" t="s">
        <v>1018</v>
      </c>
      <c r="AE512" s="94">
        <v>1</v>
      </c>
      <c r="AF512" s="95">
        <v>0</v>
      </c>
      <c r="AG512" s="165">
        <f>VLOOKUP($AC512,dbsad1!$A$2:$AE$677,24,FALSE)</f>
        <v>36823541</v>
      </c>
      <c r="AH512" s="165">
        <f>VLOOKUP($AC512,dcsad1!$A$2:$AE$677,24,FALSE)</f>
        <v>36797047</v>
      </c>
      <c r="AI512" s="166">
        <f t="shared" si="98"/>
        <v>-26494</v>
      </c>
      <c r="AJ512" s="98" t="str">
        <f t="shared" si="92"/>
        <v>FAB DECREASE</v>
      </c>
      <c r="AK512" s="88"/>
      <c r="AL512" s="93" t="s">
        <v>1017</v>
      </c>
      <c r="AM512" s="94" t="s">
        <v>1018</v>
      </c>
      <c r="AN512" s="94">
        <v>1</v>
      </c>
      <c r="AO512" s="95">
        <v>0</v>
      </c>
      <c r="AP512" s="175">
        <f>VLOOKUP($AL512,dbsaa1!$A$2:$AE$677,5,FALSE)</f>
        <v>42777139</v>
      </c>
      <c r="AQ512" s="176">
        <f>VLOOKUP($AL512,dbsad1!$A$2:$AE$677,23,FALSE)</f>
        <v>42777139</v>
      </c>
      <c r="AR512" s="101" t="str">
        <f t="shared" si="99"/>
        <v>ON FORMULA</v>
      </c>
      <c r="AS512" s="175">
        <f>VLOOKUP($AL512,dcsaa1!$A$2:$AE$677,5,FALSE)</f>
        <v>42742460</v>
      </c>
      <c r="AT512" s="176">
        <f>VLOOKUP($AL512,dcsad1!$A$2:$AE$677,23,FALSE)</f>
        <v>42742460</v>
      </c>
      <c r="AU512" s="101" t="str">
        <f t="shared" si="100"/>
        <v>ON FORMULA</v>
      </c>
      <c r="AV512" s="102" t="b">
        <f t="shared" si="101"/>
        <v>1</v>
      </c>
      <c r="AW512" s="176">
        <f t="shared" si="102"/>
        <v>-34679</v>
      </c>
      <c r="AX512" s="184">
        <f t="shared" si="103"/>
        <v>0</v>
      </c>
      <c r="AY512" s="29"/>
    </row>
    <row r="513" spans="1:51" x14ac:dyDescent="0.25">
      <c r="A513" s="29"/>
      <c r="B513" s="93" t="s">
        <v>1019</v>
      </c>
      <c r="C513" s="94" t="s">
        <v>1020</v>
      </c>
      <c r="D513" s="94">
        <v>1</v>
      </c>
      <c r="E513" s="95">
        <v>1</v>
      </c>
      <c r="F513" s="165">
        <f>VLOOKUP($B513,dbsaa1!$A$2:$AA$675,5,FALSE)</f>
        <v>71665519</v>
      </c>
      <c r="G513" s="165">
        <f>VLOOKUP($B513,dcsaa1!$A$2:$AA$675,5,FALSE)</f>
        <v>71451501</v>
      </c>
      <c r="H513" s="166">
        <f t="shared" si="93"/>
        <v>-214018</v>
      </c>
      <c r="I513" s="98" t="str">
        <f t="shared" si="91"/>
        <v>FA DECREASE</v>
      </c>
      <c r="J513" s="88"/>
      <c r="K513" s="93" t="s">
        <v>1019</v>
      </c>
      <c r="L513" s="94" t="s">
        <v>1020</v>
      </c>
      <c r="M513" s="94">
        <v>1</v>
      </c>
      <c r="N513" s="95">
        <v>1</v>
      </c>
      <c r="O513" s="96">
        <f>VLOOKUP($K513,dbsad1!$A$2:$AE$677,13,FALSE)</f>
        <v>3464</v>
      </c>
      <c r="P513" s="96">
        <f>VLOOKUP($K513,dcsad1!$A$2:$AE$677,13,FALSE)</f>
        <v>3450</v>
      </c>
      <c r="Q513" s="97">
        <f t="shared" si="94"/>
        <v>-14</v>
      </c>
      <c r="R513" s="98" t="str">
        <f t="shared" si="95"/>
        <v>SEL. TAFPU DECREASE</v>
      </c>
      <c r="S513" s="88"/>
      <c r="T513" s="93" t="s">
        <v>1019</v>
      </c>
      <c r="U513" s="94" t="s">
        <v>1020</v>
      </c>
      <c r="V513" s="94">
        <v>1</v>
      </c>
      <c r="W513" s="95">
        <v>1</v>
      </c>
      <c r="X513" s="99">
        <f>VLOOKUP($T513,dbsad1!$A$2:$AE$677,22,FALSE)</f>
        <v>20688.66</v>
      </c>
      <c r="Y513" s="99">
        <f>VLOOKUP($T513,dcsad1!$A$2:$AE$677,22,FALSE)</f>
        <v>20710.580000000002</v>
      </c>
      <c r="Z513" s="100">
        <f t="shared" si="96"/>
        <v>21.920000000001892</v>
      </c>
      <c r="AA513" s="98" t="str">
        <f t="shared" si="97"/>
        <v>SEL. FA/PUPIL INCREASE</v>
      </c>
      <c r="AB513" s="88"/>
      <c r="AC513" s="93" t="s">
        <v>1019</v>
      </c>
      <c r="AD513" s="94" t="s">
        <v>1020</v>
      </c>
      <c r="AE513" s="94">
        <v>1</v>
      </c>
      <c r="AF513" s="95">
        <v>1</v>
      </c>
      <c r="AG513" s="165">
        <f>VLOOKUP($AC513,dbsad1!$A$2:$AE$677,24,FALSE)</f>
        <v>67941836</v>
      </c>
      <c r="AH513" s="165">
        <f>VLOOKUP($AC513,dcsad1!$A$2:$AE$677,24,FALSE)</f>
        <v>67941836</v>
      </c>
      <c r="AI513" s="166">
        <f t="shared" si="98"/>
        <v>0</v>
      </c>
      <c r="AJ513" s="98" t="str">
        <f t="shared" si="92"/>
        <v>NO CHANGE IN FAB</v>
      </c>
      <c r="AK513" s="88"/>
      <c r="AL513" s="93" t="s">
        <v>1019</v>
      </c>
      <c r="AM513" s="94" t="s">
        <v>1020</v>
      </c>
      <c r="AN513" s="94">
        <v>1</v>
      </c>
      <c r="AO513" s="95">
        <v>1</v>
      </c>
      <c r="AP513" s="175">
        <f>VLOOKUP($AL513,dbsaa1!$A$2:$AE$677,5,FALSE)</f>
        <v>71665519</v>
      </c>
      <c r="AQ513" s="176">
        <f>VLOOKUP($AL513,dbsad1!$A$2:$AE$677,23,FALSE)</f>
        <v>71665519</v>
      </c>
      <c r="AR513" s="101" t="str">
        <f t="shared" si="99"/>
        <v>ON FORMULA</v>
      </c>
      <c r="AS513" s="175">
        <f>VLOOKUP($AL513,dcsaa1!$A$2:$AE$677,5,FALSE)</f>
        <v>71451501</v>
      </c>
      <c r="AT513" s="176">
        <f>VLOOKUP($AL513,dcsad1!$A$2:$AE$677,23,FALSE)</f>
        <v>71451501</v>
      </c>
      <c r="AU513" s="101" t="str">
        <f t="shared" si="100"/>
        <v>ON FORMULA</v>
      </c>
      <c r="AV513" s="102" t="b">
        <f t="shared" si="101"/>
        <v>1</v>
      </c>
      <c r="AW513" s="176">
        <f t="shared" si="102"/>
        <v>-214017</v>
      </c>
      <c r="AX513" s="184">
        <f t="shared" si="103"/>
        <v>-1</v>
      </c>
      <c r="AY513" s="29"/>
    </row>
    <row r="514" spans="1:51" ht="25" x14ac:dyDescent="0.25">
      <c r="A514" s="29"/>
      <c r="B514" s="93" t="s">
        <v>1021</v>
      </c>
      <c r="C514" s="94" t="s">
        <v>1022</v>
      </c>
      <c r="D514" s="94">
        <v>1</v>
      </c>
      <c r="E514" s="95">
        <v>0</v>
      </c>
      <c r="F514" s="165">
        <f>VLOOKUP($B514,dbsaa1!$A$2:$AA$675,5,FALSE)</f>
        <v>30161391</v>
      </c>
      <c r="G514" s="165">
        <f>VLOOKUP($B514,dcsaa1!$A$2:$AA$675,5,FALSE)</f>
        <v>30161391</v>
      </c>
      <c r="H514" s="166">
        <f t="shared" si="93"/>
        <v>0</v>
      </c>
      <c r="I514" s="98" t="str">
        <f t="shared" si="91"/>
        <v>NO CHANGE IN FA</v>
      </c>
      <c r="J514" s="88"/>
      <c r="K514" s="93" t="s">
        <v>1021</v>
      </c>
      <c r="L514" s="94" t="s">
        <v>1022</v>
      </c>
      <c r="M514" s="94">
        <v>1</v>
      </c>
      <c r="N514" s="95">
        <v>0</v>
      </c>
      <c r="O514" s="96">
        <f>VLOOKUP($K514,dbsad1!$A$2:$AE$677,13,FALSE)</f>
        <v>6398</v>
      </c>
      <c r="P514" s="96">
        <f>VLOOKUP($K514,dcsad1!$A$2:$AE$677,13,FALSE)</f>
        <v>6398</v>
      </c>
      <c r="Q514" s="97">
        <f t="shared" si="94"/>
        <v>0</v>
      </c>
      <c r="R514" s="98" t="str">
        <f t="shared" ref="R514:R577" si="104">IF(Q514&lt;&gt;0,IF(Q514&gt;0,"SEL. TAFPU INCREASE","SEL. TAFPU DECREASE"),"NO CHANGE IN SEL. TAFPU")</f>
        <v>NO CHANGE IN SEL. TAFPU</v>
      </c>
      <c r="S514" s="88"/>
      <c r="T514" s="93" t="s">
        <v>1021</v>
      </c>
      <c r="U514" s="94" t="s">
        <v>1022</v>
      </c>
      <c r="V514" s="94">
        <v>1</v>
      </c>
      <c r="W514" s="95">
        <v>0</v>
      </c>
      <c r="X514" s="99">
        <f>VLOOKUP($T514,dbsad1!$A$2:$AE$677,22,FALSE)</f>
        <v>2482.1999999999998</v>
      </c>
      <c r="Y514" s="99">
        <f>VLOOKUP($T514,dcsad1!$A$2:$AE$677,22,FALSE)</f>
        <v>2480</v>
      </c>
      <c r="Z514" s="100">
        <f t="shared" si="96"/>
        <v>-2.1999999999998181</v>
      </c>
      <c r="AA514" s="98" t="str">
        <f t="shared" si="97"/>
        <v>SEL. FA/PUPIL DECREASE</v>
      </c>
      <c r="AB514" s="88"/>
      <c r="AC514" s="93" t="s">
        <v>1021</v>
      </c>
      <c r="AD514" s="94" t="s">
        <v>1022</v>
      </c>
      <c r="AE514" s="94">
        <v>1</v>
      </c>
      <c r="AF514" s="95">
        <v>0</v>
      </c>
      <c r="AG514" s="165">
        <f>VLOOKUP($AC514,dbsad1!$A$2:$AE$677,24,FALSE)</f>
        <v>29569992</v>
      </c>
      <c r="AH514" s="165">
        <f>VLOOKUP($AC514,dcsad1!$A$2:$AE$677,24,FALSE)</f>
        <v>29569992</v>
      </c>
      <c r="AI514" s="166">
        <f t="shared" si="98"/>
        <v>0</v>
      </c>
      <c r="AJ514" s="98" t="str">
        <f t="shared" si="92"/>
        <v>NO CHANGE IN FAB</v>
      </c>
      <c r="AK514" s="88"/>
      <c r="AL514" s="93" t="s">
        <v>1021</v>
      </c>
      <c r="AM514" s="94" t="s">
        <v>1022</v>
      </c>
      <c r="AN514" s="94">
        <v>1</v>
      </c>
      <c r="AO514" s="95">
        <v>0</v>
      </c>
      <c r="AP514" s="175">
        <f>VLOOKUP($AL514,dbsaa1!$A$2:$AE$677,5,FALSE)</f>
        <v>30161391</v>
      </c>
      <c r="AQ514" s="176">
        <f>VLOOKUP($AL514,dbsad1!$A$2:$AE$677,23,FALSE)</f>
        <v>15881116</v>
      </c>
      <c r="AR514" s="101" t="str">
        <f t="shared" si="99"/>
        <v>HOLD HARMLESS</v>
      </c>
      <c r="AS514" s="175">
        <f>VLOOKUP($AL514,dcsaa1!$A$2:$AE$677,5,FALSE)</f>
        <v>30161391</v>
      </c>
      <c r="AT514" s="176">
        <f>VLOOKUP($AL514,dcsad1!$A$2:$AE$677,23,FALSE)</f>
        <v>15867040</v>
      </c>
      <c r="AU514" s="101" t="str">
        <f t="shared" si="100"/>
        <v>HOLD HARMLESS</v>
      </c>
      <c r="AV514" s="102" t="b">
        <f t="shared" si="101"/>
        <v>1</v>
      </c>
      <c r="AW514" s="176">
        <f t="shared" si="102"/>
        <v>0</v>
      </c>
      <c r="AX514" s="184">
        <f t="shared" si="103"/>
        <v>0</v>
      </c>
      <c r="AY514" s="29"/>
    </row>
    <row r="515" spans="1:51" x14ac:dyDescent="0.25">
      <c r="A515" s="29"/>
      <c r="B515" s="93" t="s">
        <v>1023</v>
      </c>
      <c r="C515" s="94" t="s">
        <v>1024</v>
      </c>
      <c r="D515" s="94">
        <v>1</v>
      </c>
      <c r="E515" s="95">
        <v>0</v>
      </c>
      <c r="F515" s="165">
        <f>VLOOKUP($B515,dbsaa1!$A$2:$AA$675,5,FALSE)</f>
        <v>35944123</v>
      </c>
      <c r="G515" s="165">
        <f>VLOOKUP($B515,dcsaa1!$A$2:$AA$675,5,FALSE)</f>
        <v>36083959</v>
      </c>
      <c r="H515" s="166">
        <f t="shared" si="93"/>
        <v>139836</v>
      </c>
      <c r="I515" s="98" t="str">
        <f t="shared" si="91"/>
        <v>FA INCREASE</v>
      </c>
      <c r="J515" s="88"/>
      <c r="K515" s="93" t="s">
        <v>1023</v>
      </c>
      <c r="L515" s="94" t="s">
        <v>1024</v>
      </c>
      <c r="M515" s="94">
        <v>1</v>
      </c>
      <c r="N515" s="95">
        <v>0</v>
      </c>
      <c r="O515" s="96">
        <f>VLOOKUP($K515,dbsad1!$A$2:$AE$677,13,FALSE)</f>
        <v>4435</v>
      </c>
      <c r="P515" s="96">
        <f>VLOOKUP($K515,dcsad1!$A$2:$AE$677,13,FALSE)</f>
        <v>4435</v>
      </c>
      <c r="Q515" s="97">
        <f t="shared" si="94"/>
        <v>0</v>
      </c>
      <c r="R515" s="98" t="str">
        <f t="shared" si="104"/>
        <v>NO CHANGE IN SEL. TAFPU</v>
      </c>
      <c r="S515" s="88"/>
      <c r="T515" s="93" t="s">
        <v>1023</v>
      </c>
      <c r="U515" s="94" t="s">
        <v>1024</v>
      </c>
      <c r="V515" s="94">
        <v>1</v>
      </c>
      <c r="W515" s="95">
        <v>0</v>
      </c>
      <c r="X515" s="99">
        <f>VLOOKUP($T515,dbsad1!$A$2:$AE$677,22,FALSE)</f>
        <v>8104.65</v>
      </c>
      <c r="Y515" s="99">
        <f>VLOOKUP($T515,dcsad1!$A$2:$AE$677,22,FALSE)</f>
        <v>8136.18</v>
      </c>
      <c r="Z515" s="100">
        <f t="shared" si="96"/>
        <v>31.530000000000655</v>
      </c>
      <c r="AA515" s="98" t="str">
        <f t="shared" si="97"/>
        <v>SEL. FA/PUPIL INCREASE</v>
      </c>
      <c r="AB515" s="88"/>
      <c r="AC515" s="93" t="s">
        <v>1023</v>
      </c>
      <c r="AD515" s="94" t="s">
        <v>1024</v>
      </c>
      <c r="AE515" s="94">
        <v>1</v>
      </c>
      <c r="AF515" s="95">
        <v>0</v>
      </c>
      <c r="AG515" s="165">
        <f>VLOOKUP($AC515,dbsad1!$A$2:$AE$677,24,FALSE)</f>
        <v>34418743</v>
      </c>
      <c r="AH515" s="165">
        <f>VLOOKUP($AC515,dcsad1!$A$2:$AE$677,24,FALSE)</f>
        <v>34418743</v>
      </c>
      <c r="AI515" s="166">
        <f t="shared" si="98"/>
        <v>0</v>
      </c>
      <c r="AJ515" s="98" t="str">
        <f t="shared" si="92"/>
        <v>NO CHANGE IN FAB</v>
      </c>
      <c r="AK515" s="88"/>
      <c r="AL515" s="93" t="s">
        <v>1023</v>
      </c>
      <c r="AM515" s="94" t="s">
        <v>1024</v>
      </c>
      <c r="AN515" s="94">
        <v>1</v>
      </c>
      <c r="AO515" s="95">
        <v>0</v>
      </c>
      <c r="AP515" s="175">
        <f>VLOOKUP($AL515,dbsaa1!$A$2:$AE$677,5,FALSE)</f>
        <v>35944123</v>
      </c>
      <c r="AQ515" s="176">
        <f>VLOOKUP($AL515,dbsad1!$A$2:$AE$677,23,FALSE)</f>
        <v>35944123</v>
      </c>
      <c r="AR515" s="101" t="str">
        <f t="shared" si="99"/>
        <v>ON FORMULA</v>
      </c>
      <c r="AS515" s="175">
        <f>VLOOKUP($AL515,dcsaa1!$A$2:$AE$677,5,FALSE)</f>
        <v>36083959</v>
      </c>
      <c r="AT515" s="176">
        <f>VLOOKUP($AL515,dcsad1!$A$2:$AE$677,23,FALSE)</f>
        <v>36083959</v>
      </c>
      <c r="AU515" s="101" t="str">
        <f t="shared" si="100"/>
        <v>ON FORMULA</v>
      </c>
      <c r="AV515" s="102" t="b">
        <f t="shared" si="101"/>
        <v>1</v>
      </c>
      <c r="AW515" s="176">
        <f t="shared" si="102"/>
        <v>139836</v>
      </c>
      <c r="AX515" s="184">
        <f t="shared" si="103"/>
        <v>0</v>
      </c>
      <c r="AY515" s="29"/>
    </row>
    <row r="516" spans="1:51" x14ac:dyDescent="0.25">
      <c r="A516" s="29"/>
      <c r="B516" s="93" t="s">
        <v>1025</v>
      </c>
      <c r="C516" s="94" t="s">
        <v>1026</v>
      </c>
      <c r="D516" s="94">
        <v>1</v>
      </c>
      <c r="E516" s="95">
        <v>0</v>
      </c>
      <c r="F516" s="165">
        <f>VLOOKUP($B516,dbsaa1!$A$2:$AA$675,5,FALSE)</f>
        <v>98578962</v>
      </c>
      <c r="G516" s="165">
        <f>VLOOKUP($B516,dcsaa1!$A$2:$AA$675,5,FALSE)</f>
        <v>98615026</v>
      </c>
      <c r="H516" s="166">
        <f t="shared" si="93"/>
        <v>36064</v>
      </c>
      <c r="I516" s="98" t="str">
        <f t="shared" si="91"/>
        <v>FA INCREASE</v>
      </c>
      <c r="J516" s="88"/>
      <c r="K516" s="93" t="s">
        <v>1025</v>
      </c>
      <c r="L516" s="94" t="s">
        <v>1026</v>
      </c>
      <c r="M516" s="94">
        <v>1</v>
      </c>
      <c r="N516" s="95">
        <v>0</v>
      </c>
      <c r="O516" s="96">
        <f>VLOOKUP($K516,dbsad1!$A$2:$AE$677,13,FALSE)</f>
        <v>14606</v>
      </c>
      <c r="P516" s="96">
        <f>VLOOKUP($K516,dcsad1!$A$2:$AE$677,13,FALSE)</f>
        <v>14588</v>
      </c>
      <c r="Q516" s="97">
        <f t="shared" si="94"/>
        <v>-18</v>
      </c>
      <c r="R516" s="98" t="str">
        <f t="shared" si="104"/>
        <v>SEL. TAFPU DECREASE</v>
      </c>
      <c r="S516" s="88"/>
      <c r="T516" s="93" t="s">
        <v>1025</v>
      </c>
      <c r="U516" s="94" t="s">
        <v>1026</v>
      </c>
      <c r="V516" s="94">
        <v>1</v>
      </c>
      <c r="W516" s="95">
        <v>0</v>
      </c>
      <c r="X516" s="99">
        <f>VLOOKUP($T516,dbsad1!$A$2:$AE$677,22,FALSE)</f>
        <v>6749.21</v>
      </c>
      <c r="Y516" s="99">
        <f>VLOOKUP($T516,dcsad1!$A$2:$AE$677,22,FALSE)</f>
        <v>6760.01</v>
      </c>
      <c r="Z516" s="100">
        <f t="shared" si="96"/>
        <v>10.800000000000182</v>
      </c>
      <c r="AA516" s="98" t="str">
        <f t="shared" si="97"/>
        <v>SEL. FA/PUPIL INCREASE</v>
      </c>
      <c r="AB516" s="88"/>
      <c r="AC516" s="93" t="s">
        <v>1025</v>
      </c>
      <c r="AD516" s="94" t="s">
        <v>1026</v>
      </c>
      <c r="AE516" s="94">
        <v>1</v>
      </c>
      <c r="AF516" s="95">
        <v>0</v>
      </c>
      <c r="AG516" s="165">
        <f>VLOOKUP($AC516,dbsad1!$A$2:$AE$677,24,FALSE)</f>
        <v>95991361</v>
      </c>
      <c r="AH516" s="165">
        <f>VLOOKUP($AC516,dcsad1!$A$2:$AE$677,24,FALSE)</f>
        <v>95991361</v>
      </c>
      <c r="AI516" s="166">
        <f t="shared" si="98"/>
        <v>0</v>
      </c>
      <c r="AJ516" s="98" t="str">
        <f t="shared" si="92"/>
        <v>NO CHANGE IN FAB</v>
      </c>
      <c r="AK516" s="88"/>
      <c r="AL516" s="93" t="s">
        <v>1025</v>
      </c>
      <c r="AM516" s="94" t="s">
        <v>1026</v>
      </c>
      <c r="AN516" s="94">
        <v>1</v>
      </c>
      <c r="AO516" s="95">
        <v>0</v>
      </c>
      <c r="AP516" s="175">
        <f>VLOOKUP($AL516,dbsaa1!$A$2:$AE$677,5,FALSE)</f>
        <v>98578962</v>
      </c>
      <c r="AQ516" s="176">
        <f>VLOOKUP($AL516,dbsad1!$A$2:$AE$677,23,FALSE)</f>
        <v>98578962</v>
      </c>
      <c r="AR516" s="101" t="str">
        <f t="shared" si="99"/>
        <v>ON FORMULA</v>
      </c>
      <c r="AS516" s="175">
        <f>VLOOKUP($AL516,dcsaa1!$A$2:$AE$677,5,FALSE)</f>
        <v>98615026</v>
      </c>
      <c r="AT516" s="176">
        <f>VLOOKUP($AL516,dcsad1!$A$2:$AE$677,23,FALSE)</f>
        <v>98615026</v>
      </c>
      <c r="AU516" s="101" t="str">
        <f t="shared" si="100"/>
        <v>ON FORMULA</v>
      </c>
      <c r="AV516" s="102" t="b">
        <f t="shared" si="101"/>
        <v>1</v>
      </c>
      <c r="AW516" s="176">
        <f t="shared" si="102"/>
        <v>36065</v>
      </c>
      <c r="AX516" s="184">
        <f t="shared" si="103"/>
        <v>-1</v>
      </c>
      <c r="AY516" s="29"/>
    </row>
    <row r="517" spans="1:51" ht="25" x14ac:dyDescent="0.25">
      <c r="A517" s="29"/>
      <c r="B517" s="93" t="s">
        <v>1027</v>
      </c>
      <c r="C517" s="94" t="s">
        <v>1028</v>
      </c>
      <c r="D517" s="94">
        <v>1</v>
      </c>
      <c r="E517" s="95">
        <v>0</v>
      </c>
      <c r="F517" s="165">
        <f>VLOOKUP($B517,dbsaa1!$A$2:$AA$675,5,FALSE)</f>
        <v>3186956</v>
      </c>
      <c r="G517" s="165">
        <f>VLOOKUP($B517,dcsaa1!$A$2:$AA$675,5,FALSE)</f>
        <v>3186956</v>
      </c>
      <c r="H517" s="166">
        <f t="shared" si="93"/>
        <v>0</v>
      </c>
      <c r="I517" s="98" t="str">
        <f t="shared" ref="I517:I580" si="105">IF(H517&lt;&gt;0,IF(H517&gt;0,"FA INCREASE","FA DECREASE"),"NO CHANGE IN FA")</f>
        <v>NO CHANGE IN FA</v>
      </c>
      <c r="J517" s="88"/>
      <c r="K517" s="93" t="s">
        <v>1027</v>
      </c>
      <c r="L517" s="94" t="s">
        <v>1028</v>
      </c>
      <c r="M517" s="94">
        <v>1</v>
      </c>
      <c r="N517" s="95">
        <v>0</v>
      </c>
      <c r="O517" s="96">
        <f>VLOOKUP($K517,dbsad1!$A$2:$AE$677,13,FALSE)</f>
        <v>1111</v>
      </c>
      <c r="P517" s="96">
        <f>VLOOKUP($K517,dcsad1!$A$2:$AE$677,13,FALSE)</f>
        <v>1110</v>
      </c>
      <c r="Q517" s="97">
        <f t="shared" si="94"/>
        <v>-1</v>
      </c>
      <c r="R517" s="98" t="str">
        <f t="shared" si="104"/>
        <v>SEL. TAFPU DECREASE</v>
      </c>
      <c r="S517" s="88"/>
      <c r="T517" s="93" t="s">
        <v>1027</v>
      </c>
      <c r="U517" s="94" t="s">
        <v>1028</v>
      </c>
      <c r="V517" s="94">
        <v>1</v>
      </c>
      <c r="W517" s="95">
        <v>0</v>
      </c>
      <c r="X517" s="99">
        <f>VLOOKUP($T517,dbsad1!$A$2:$AE$677,22,FALSE)</f>
        <v>500</v>
      </c>
      <c r="Y517" s="99">
        <f>VLOOKUP($T517,dcsad1!$A$2:$AE$677,22,FALSE)</f>
        <v>500</v>
      </c>
      <c r="Z517" s="100">
        <f t="shared" si="96"/>
        <v>0</v>
      </c>
      <c r="AA517" s="98" t="str">
        <f t="shared" si="97"/>
        <v>NO CHANGE IN SEL. FA/PUPIL</v>
      </c>
      <c r="AB517" s="88"/>
      <c r="AC517" s="93" t="s">
        <v>1027</v>
      </c>
      <c r="AD517" s="94" t="s">
        <v>1028</v>
      </c>
      <c r="AE517" s="94">
        <v>1</v>
      </c>
      <c r="AF517" s="95">
        <v>0</v>
      </c>
      <c r="AG517" s="165">
        <f>VLOOKUP($AC517,dbsad1!$A$2:$AE$677,24,FALSE)</f>
        <v>3124467</v>
      </c>
      <c r="AH517" s="165">
        <f>VLOOKUP($AC517,dcsad1!$A$2:$AE$677,24,FALSE)</f>
        <v>3124467</v>
      </c>
      <c r="AI517" s="166">
        <f t="shared" si="98"/>
        <v>0</v>
      </c>
      <c r="AJ517" s="98" t="str">
        <f t="shared" ref="AJ517:AJ580" si="106">IF(AI517&lt;&gt;0,IF(AI517&gt;0,"FAB INCREASE","FAB DECREASE"),"NO CHANGE IN FAB")</f>
        <v>NO CHANGE IN FAB</v>
      </c>
      <c r="AK517" s="88"/>
      <c r="AL517" s="93" t="s">
        <v>1027</v>
      </c>
      <c r="AM517" s="94" t="s">
        <v>1028</v>
      </c>
      <c r="AN517" s="94">
        <v>1</v>
      </c>
      <c r="AO517" s="95">
        <v>0</v>
      </c>
      <c r="AP517" s="175">
        <f>VLOOKUP($AL517,dbsaa1!$A$2:$AE$677,5,FALSE)</f>
        <v>3186956</v>
      </c>
      <c r="AQ517" s="176">
        <f>VLOOKUP($AL517,dbsad1!$A$2:$AE$677,23,FALSE)</f>
        <v>555500</v>
      </c>
      <c r="AR517" s="101" t="str">
        <f t="shared" si="99"/>
        <v>HOLD HARMLESS</v>
      </c>
      <c r="AS517" s="175">
        <f>VLOOKUP($AL517,dcsaa1!$A$2:$AE$677,5,FALSE)</f>
        <v>3186956</v>
      </c>
      <c r="AT517" s="176">
        <f>VLOOKUP($AL517,dcsad1!$A$2:$AE$677,23,FALSE)</f>
        <v>555000</v>
      </c>
      <c r="AU517" s="101" t="str">
        <f t="shared" si="100"/>
        <v>HOLD HARMLESS</v>
      </c>
      <c r="AV517" s="102" t="b">
        <f t="shared" si="101"/>
        <v>1</v>
      </c>
      <c r="AW517" s="176">
        <f t="shared" si="102"/>
        <v>0</v>
      </c>
      <c r="AX517" s="184">
        <f t="shared" si="103"/>
        <v>0</v>
      </c>
      <c r="AY517" s="29"/>
    </row>
    <row r="518" spans="1:51" ht="25" x14ac:dyDescent="0.25">
      <c r="A518" s="29"/>
      <c r="B518" s="93" t="s">
        <v>1029</v>
      </c>
      <c r="C518" s="94" t="s">
        <v>1030</v>
      </c>
      <c r="D518" s="94">
        <v>1</v>
      </c>
      <c r="E518" s="95">
        <v>0</v>
      </c>
      <c r="F518" s="165">
        <f>VLOOKUP($B518,dbsaa1!$A$2:$AA$675,5,FALSE)</f>
        <v>14248562</v>
      </c>
      <c r="G518" s="165">
        <f>VLOOKUP($B518,dcsaa1!$A$2:$AA$675,5,FALSE)</f>
        <v>14248562</v>
      </c>
      <c r="H518" s="166">
        <f t="shared" ref="H518:H581" si="107">G518-F518</f>
        <v>0</v>
      </c>
      <c r="I518" s="98" t="str">
        <f t="shared" si="105"/>
        <v>NO CHANGE IN FA</v>
      </c>
      <c r="J518" s="88"/>
      <c r="K518" s="93" t="s">
        <v>1029</v>
      </c>
      <c r="L518" s="94" t="s">
        <v>1030</v>
      </c>
      <c r="M518" s="94">
        <v>1</v>
      </c>
      <c r="N518" s="95">
        <v>0</v>
      </c>
      <c r="O518" s="96">
        <f>VLOOKUP($K518,dbsad1!$A$2:$AE$677,13,FALSE)</f>
        <v>2340</v>
      </c>
      <c r="P518" s="96">
        <f>VLOOKUP($K518,dcsad1!$A$2:$AE$677,13,FALSE)</f>
        <v>2339</v>
      </c>
      <c r="Q518" s="97">
        <f t="shared" ref="Q518:Q581" si="108">P518-O518</f>
        <v>-1</v>
      </c>
      <c r="R518" s="98" t="str">
        <f t="shared" si="104"/>
        <v>SEL. TAFPU DECREASE</v>
      </c>
      <c r="S518" s="88"/>
      <c r="T518" s="93" t="s">
        <v>1029</v>
      </c>
      <c r="U518" s="94" t="s">
        <v>1030</v>
      </c>
      <c r="V518" s="94">
        <v>1</v>
      </c>
      <c r="W518" s="95">
        <v>0</v>
      </c>
      <c r="X518" s="99">
        <f>VLOOKUP($T518,dbsad1!$A$2:$AE$677,22,FALSE)</f>
        <v>4644.25</v>
      </c>
      <c r="Y518" s="99">
        <f>VLOOKUP($T518,dcsad1!$A$2:$AE$677,22,FALSE)</f>
        <v>4644.25</v>
      </c>
      <c r="Z518" s="100">
        <f t="shared" ref="Z518:Z581" si="109">Y518-X518</f>
        <v>0</v>
      </c>
      <c r="AA518" s="98" t="str">
        <f t="shared" ref="AA518:AA581" si="110">IF(Z518&lt;&gt;0,IF(Z518&gt;0,"SEL. FA/PUPIL INCREASE","SEL. FA/PUPIL DECREASE"),"NO CHANGE IN SEL. FA/PUPIL")</f>
        <v>NO CHANGE IN SEL. FA/PUPIL</v>
      </c>
      <c r="AB518" s="88"/>
      <c r="AC518" s="93" t="s">
        <v>1029</v>
      </c>
      <c r="AD518" s="94" t="s">
        <v>1030</v>
      </c>
      <c r="AE518" s="94">
        <v>1</v>
      </c>
      <c r="AF518" s="95">
        <v>0</v>
      </c>
      <c r="AG518" s="165">
        <f>VLOOKUP($AC518,dbsad1!$A$2:$AE$677,24,FALSE)</f>
        <v>13969179</v>
      </c>
      <c r="AH518" s="165">
        <f>VLOOKUP($AC518,dcsad1!$A$2:$AE$677,24,FALSE)</f>
        <v>13969179</v>
      </c>
      <c r="AI518" s="166">
        <f t="shared" ref="AI518:AI581" si="111">AH518-AG518</f>
        <v>0</v>
      </c>
      <c r="AJ518" s="98" t="str">
        <f t="shared" si="106"/>
        <v>NO CHANGE IN FAB</v>
      </c>
      <c r="AK518" s="88"/>
      <c r="AL518" s="93" t="s">
        <v>1029</v>
      </c>
      <c r="AM518" s="94" t="s">
        <v>1030</v>
      </c>
      <c r="AN518" s="94">
        <v>1</v>
      </c>
      <c r="AO518" s="95">
        <v>0</v>
      </c>
      <c r="AP518" s="175">
        <f>VLOOKUP($AL518,dbsaa1!$A$2:$AE$677,5,FALSE)</f>
        <v>14248562</v>
      </c>
      <c r="AQ518" s="176">
        <f>VLOOKUP($AL518,dbsad1!$A$2:$AE$677,23,FALSE)</f>
        <v>10867545</v>
      </c>
      <c r="AR518" s="101" t="str">
        <f t="shared" ref="AR518:AR581" si="112">IF(AP518=AQ518,"ON FORMULA","HOLD HARMLESS")</f>
        <v>HOLD HARMLESS</v>
      </c>
      <c r="AS518" s="175">
        <f>VLOOKUP($AL518,dcsaa1!$A$2:$AE$677,5,FALSE)</f>
        <v>14248562</v>
      </c>
      <c r="AT518" s="176">
        <f>VLOOKUP($AL518,dcsad1!$A$2:$AE$677,23,FALSE)</f>
        <v>10862901</v>
      </c>
      <c r="AU518" s="101" t="str">
        <f t="shared" ref="AU518:AU581" si="113">IF(AS518=AT518,"ON FORMULA","HOLD HARMLESS")</f>
        <v>HOLD HARMLESS</v>
      </c>
      <c r="AV518" s="102" t="b">
        <f t="shared" ref="AV518:AV581" si="114">EXACT(AR518,AU518)</f>
        <v>1</v>
      </c>
      <c r="AW518" s="176">
        <f t="shared" ref="AW518:AW581" si="115">IF(AU518="HOLD HARMLESS",0,ROUND((P518*Y518)-(O518*X518),0))</f>
        <v>0</v>
      </c>
      <c r="AX518" s="184">
        <f t="shared" ref="AX518:AX581" si="116">H518-AW518</f>
        <v>0</v>
      </c>
      <c r="AY518" s="29"/>
    </row>
    <row r="519" spans="1:51" ht="25" x14ac:dyDescent="0.25">
      <c r="A519" s="29"/>
      <c r="B519" s="93" t="s">
        <v>1031</v>
      </c>
      <c r="C519" s="94" t="s">
        <v>1032</v>
      </c>
      <c r="D519" s="94">
        <v>1</v>
      </c>
      <c r="E519" s="95">
        <v>0</v>
      </c>
      <c r="F519" s="165">
        <f>VLOOKUP($B519,dbsaa1!$A$2:$AA$675,5,FALSE)</f>
        <v>16447141</v>
      </c>
      <c r="G519" s="165">
        <f>VLOOKUP($B519,dcsaa1!$A$2:$AA$675,5,FALSE)</f>
        <v>16447141</v>
      </c>
      <c r="H519" s="166">
        <f t="shared" si="107"/>
        <v>0</v>
      </c>
      <c r="I519" s="98" t="str">
        <f t="shared" si="105"/>
        <v>NO CHANGE IN FA</v>
      </c>
      <c r="J519" s="88"/>
      <c r="K519" s="93" t="s">
        <v>1031</v>
      </c>
      <c r="L519" s="94" t="s">
        <v>1032</v>
      </c>
      <c r="M519" s="94">
        <v>1</v>
      </c>
      <c r="N519" s="95">
        <v>0</v>
      </c>
      <c r="O519" s="96">
        <f>VLOOKUP($K519,dbsad1!$A$2:$AE$677,13,FALSE)</f>
        <v>2724</v>
      </c>
      <c r="P519" s="96">
        <f>VLOOKUP($K519,dcsad1!$A$2:$AE$677,13,FALSE)</f>
        <v>2723</v>
      </c>
      <c r="Q519" s="97">
        <f t="shared" si="108"/>
        <v>-1</v>
      </c>
      <c r="R519" s="98" t="str">
        <f t="shared" si="104"/>
        <v>SEL. TAFPU DECREASE</v>
      </c>
      <c r="S519" s="88"/>
      <c r="T519" s="93" t="s">
        <v>1031</v>
      </c>
      <c r="U519" s="94" t="s">
        <v>1032</v>
      </c>
      <c r="V519" s="94">
        <v>1</v>
      </c>
      <c r="W519" s="95">
        <v>0</v>
      </c>
      <c r="X519" s="99">
        <f>VLOOKUP($T519,dbsad1!$A$2:$AE$677,22,FALSE)</f>
        <v>5856.78</v>
      </c>
      <c r="Y519" s="99">
        <f>VLOOKUP($T519,dcsad1!$A$2:$AE$677,22,FALSE)</f>
        <v>5856.78</v>
      </c>
      <c r="Z519" s="100">
        <f t="shared" si="109"/>
        <v>0</v>
      </c>
      <c r="AA519" s="98" t="str">
        <f t="shared" si="110"/>
        <v>NO CHANGE IN SEL. FA/PUPIL</v>
      </c>
      <c r="AB519" s="88"/>
      <c r="AC519" s="93" t="s">
        <v>1031</v>
      </c>
      <c r="AD519" s="94" t="s">
        <v>1032</v>
      </c>
      <c r="AE519" s="94">
        <v>1</v>
      </c>
      <c r="AF519" s="95">
        <v>0</v>
      </c>
      <c r="AG519" s="165">
        <f>VLOOKUP($AC519,dbsad1!$A$2:$AE$677,24,FALSE)</f>
        <v>16124649</v>
      </c>
      <c r="AH519" s="165">
        <f>VLOOKUP($AC519,dcsad1!$A$2:$AE$677,24,FALSE)</f>
        <v>16124649</v>
      </c>
      <c r="AI519" s="166">
        <f t="shared" si="111"/>
        <v>0</v>
      </c>
      <c r="AJ519" s="98" t="str">
        <f t="shared" si="106"/>
        <v>NO CHANGE IN FAB</v>
      </c>
      <c r="AK519" s="88"/>
      <c r="AL519" s="93" t="s">
        <v>1031</v>
      </c>
      <c r="AM519" s="94" t="s">
        <v>1032</v>
      </c>
      <c r="AN519" s="94">
        <v>1</v>
      </c>
      <c r="AO519" s="95">
        <v>0</v>
      </c>
      <c r="AP519" s="175">
        <f>VLOOKUP($AL519,dbsaa1!$A$2:$AE$677,5,FALSE)</f>
        <v>16447141</v>
      </c>
      <c r="AQ519" s="176">
        <f>VLOOKUP($AL519,dbsad1!$A$2:$AE$677,23,FALSE)</f>
        <v>15953869</v>
      </c>
      <c r="AR519" s="101" t="str">
        <f t="shared" si="112"/>
        <v>HOLD HARMLESS</v>
      </c>
      <c r="AS519" s="175">
        <f>VLOOKUP($AL519,dcsaa1!$A$2:$AE$677,5,FALSE)</f>
        <v>16447141</v>
      </c>
      <c r="AT519" s="176">
        <f>VLOOKUP($AL519,dcsad1!$A$2:$AE$677,23,FALSE)</f>
        <v>15948012</v>
      </c>
      <c r="AU519" s="101" t="str">
        <f t="shared" si="113"/>
        <v>HOLD HARMLESS</v>
      </c>
      <c r="AV519" s="102" t="b">
        <f t="shared" si="114"/>
        <v>1</v>
      </c>
      <c r="AW519" s="176">
        <f t="shared" si="115"/>
        <v>0</v>
      </c>
      <c r="AX519" s="184">
        <f t="shared" si="116"/>
        <v>0</v>
      </c>
      <c r="AY519" s="29"/>
    </row>
    <row r="520" spans="1:51" ht="25" x14ac:dyDescent="0.25">
      <c r="A520" s="29"/>
      <c r="B520" s="93" t="s">
        <v>1033</v>
      </c>
      <c r="C520" s="94" t="s">
        <v>1034</v>
      </c>
      <c r="D520" s="94">
        <v>1</v>
      </c>
      <c r="E520" s="95">
        <v>0</v>
      </c>
      <c r="F520" s="165">
        <f>VLOOKUP($B520,dbsaa1!$A$2:$AA$675,5,FALSE)</f>
        <v>27837604</v>
      </c>
      <c r="G520" s="165">
        <f>VLOOKUP($B520,dcsaa1!$A$2:$AA$675,5,FALSE)</f>
        <v>27837604</v>
      </c>
      <c r="H520" s="166">
        <f t="shared" si="107"/>
        <v>0</v>
      </c>
      <c r="I520" s="98" t="str">
        <f t="shared" si="105"/>
        <v>NO CHANGE IN FA</v>
      </c>
      <c r="J520" s="88"/>
      <c r="K520" s="93" t="s">
        <v>1033</v>
      </c>
      <c r="L520" s="94" t="s">
        <v>1034</v>
      </c>
      <c r="M520" s="94">
        <v>1</v>
      </c>
      <c r="N520" s="95">
        <v>0</v>
      </c>
      <c r="O520" s="96">
        <f>VLOOKUP($K520,dbsad1!$A$2:$AE$677,13,FALSE)</f>
        <v>3332</v>
      </c>
      <c r="P520" s="96">
        <f>VLOOKUP($K520,dcsad1!$A$2:$AE$677,13,FALSE)</f>
        <v>3332</v>
      </c>
      <c r="Q520" s="97">
        <f t="shared" si="108"/>
        <v>0</v>
      </c>
      <c r="R520" s="98" t="str">
        <f t="shared" si="104"/>
        <v>NO CHANGE IN SEL. TAFPU</v>
      </c>
      <c r="S520" s="88"/>
      <c r="T520" s="93" t="s">
        <v>1033</v>
      </c>
      <c r="U520" s="94" t="s">
        <v>1034</v>
      </c>
      <c r="V520" s="94">
        <v>1</v>
      </c>
      <c r="W520" s="95">
        <v>0</v>
      </c>
      <c r="X520" s="99">
        <f>VLOOKUP($T520,dbsad1!$A$2:$AE$677,22,FALSE)</f>
        <v>7905.1</v>
      </c>
      <c r="Y520" s="99">
        <f>VLOOKUP($T520,dcsad1!$A$2:$AE$677,22,FALSE)</f>
        <v>7905.1</v>
      </c>
      <c r="Z520" s="100">
        <f t="shared" si="109"/>
        <v>0</v>
      </c>
      <c r="AA520" s="98" t="str">
        <f t="shared" si="110"/>
        <v>NO CHANGE IN SEL. FA/PUPIL</v>
      </c>
      <c r="AB520" s="88"/>
      <c r="AC520" s="93" t="s">
        <v>1033</v>
      </c>
      <c r="AD520" s="94" t="s">
        <v>1034</v>
      </c>
      <c r="AE520" s="94">
        <v>1</v>
      </c>
      <c r="AF520" s="95">
        <v>0</v>
      </c>
      <c r="AG520" s="165">
        <f>VLOOKUP($AC520,dbsad1!$A$2:$AE$677,24,FALSE)</f>
        <v>27291769</v>
      </c>
      <c r="AH520" s="165">
        <f>VLOOKUP($AC520,dcsad1!$A$2:$AE$677,24,FALSE)</f>
        <v>27291769</v>
      </c>
      <c r="AI520" s="166">
        <f t="shared" si="111"/>
        <v>0</v>
      </c>
      <c r="AJ520" s="98" t="str">
        <f t="shared" si="106"/>
        <v>NO CHANGE IN FAB</v>
      </c>
      <c r="AK520" s="88"/>
      <c r="AL520" s="93" t="s">
        <v>1033</v>
      </c>
      <c r="AM520" s="94" t="s">
        <v>1034</v>
      </c>
      <c r="AN520" s="94">
        <v>1</v>
      </c>
      <c r="AO520" s="95">
        <v>0</v>
      </c>
      <c r="AP520" s="175">
        <f>VLOOKUP($AL520,dbsaa1!$A$2:$AE$677,5,FALSE)</f>
        <v>27837604</v>
      </c>
      <c r="AQ520" s="176">
        <f>VLOOKUP($AL520,dbsad1!$A$2:$AE$677,23,FALSE)</f>
        <v>26339794</v>
      </c>
      <c r="AR520" s="101" t="str">
        <f t="shared" si="112"/>
        <v>HOLD HARMLESS</v>
      </c>
      <c r="AS520" s="175">
        <f>VLOOKUP($AL520,dcsaa1!$A$2:$AE$677,5,FALSE)</f>
        <v>27837604</v>
      </c>
      <c r="AT520" s="176">
        <f>VLOOKUP($AL520,dcsad1!$A$2:$AE$677,23,FALSE)</f>
        <v>26339794</v>
      </c>
      <c r="AU520" s="101" t="str">
        <f t="shared" si="113"/>
        <v>HOLD HARMLESS</v>
      </c>
      <c r="AV520" s="102" t="b">
        <f t="shared" si="114"/>
        <v>1</v>
      </c>
      <c r="AW520" s="176">
        <f t="shared" si="115"/>
        <v>0</v>
      </c>
      <c r="AX520" s="184">
        <f t="shared" si="116"/>
        <v>0</v>
      </c>
      <c r="AY520" s="29"/>
    </row>
    <row r="521" spans="1:51" x14ac:dyDescent="0.25">
      <c r="A521" s="29"/>
      <c r="B521" s="93" t="s">
        <v>1035</v>
      </c>
      <c r="C521" s="94" t="s">
        <v>1036</v>
      </c>
      <c r="D521" s="94">
        <v>1</v>
      </c>
      <c r="E521" s="95">
        <v>0</v>
      </c>
      <c r="F521" s="165">
        <f>VLOOKUP($B521,dbsaa1!$A$2:$AA$675,5,FALSE)</f>
        <v>96016529</v>
      </c>
      <c r="G521" s="165">
        <f>VLOOKUP($B521,dcsaa1!$A$2:$AA$675,5,FALSE)</f>
        <v>96016529</v>
      </c>
      <c r="H521" s="166">
        <f t="shared" si="107"/>
        <v>0</v>
      </c>
      <c r="I521" s="98" t="str">
        <f t="shared" si="105"/>
        <v>NO CHANGE IN FA</v>
      </c>
      <c r="J521" s="88"/>
      <c r="K521" s="93" t="s">
        <v>1035</v>
      </c>
      <c r="L521" s="94" t="s">
        <v>1036</v>
      </c>
      <c r="M521" s="94">
        <v>1</v>
      </c>
      <c r="N521" s="95">
        <v>0</v>
      </c>
      <c r="O521" s="96">
        <f>VLOOKUP($K521,dbsad1!$A$2:$AE$677,13,FALSE)</f>
        <v>10869</v>
      </c>
      <c r="P521" s="96">
        <f>VLOOKUP($K521,dcsad1!$A$2:$AE$677,13,FALSE)</f>
        <v>10869</v>
      </c>
      <c r="Q521" s="97">
        <f t="shared" si="108"/>
        <v>0</v>
      </c>
      <c r="R521" s="98" t="str">
        <f t="shared" si="104"/>
        <v>NO CHANGE IN SEL. TAFPU</v>
      </c>
      <c r="S521" s="88"/>
      <c r="T521" s="93" t="s">
        <v>1035</v>
      </c>
      <c r="U521" s="94" t="s">
        <v>1036</v>
      </c>
      <c r="V521" s="94">
        <v>1</v>
      </c>
      <c r="W521" s="95">
        <v>0</v>
      </c>
      <c r="X521" s="99">
        <f>VLOOKUP($T521,dbsad1!$A$2:$AE$677,22,FALSE)</f>
        <v>8833.98</v>
      </c>
      <c r="Y521" s="99">
        <f>VLOOKUP($T521,dcsad1!$A$2:$AE$677,22,FALSE)</f>
        <v>8833.98</v>
      </c>
      <c r="Z521" s="100">
        <f t="shared" si="109"/>
        <v>0</v>
      </c>
      <c r="AA521" s="98" t="str">
        <f t="shared" si="110"/>
        <v>NO CHANGE IN SEL. FA/PUPIL</v>
      </c>
      <c r="AB521" s="88"/>
      <c r="AC521" s="93" t="s">
        <v>1035</v>
      </c>
      <c r="AD521" s="94" t="s">
        <v>1036</v>
      </c>
      <c r="AE521" s="94">
        <v>1</v>
      </c>
      <c r="AF521" s="95">
        <v>0</v>
      </c>
      <c r="AG521" s="165">
        <f>VLOOKUP($AC521,dbsad1!$A$2:$AE$677,24,FALSE)</f>
        <v>84991263</v>
      </c>
      <c r="AH521" s="165">
        <f>VLOOKUP($AC521,dcsad1!$A$2:$AE$677,24,FALSE)</f>
        <v>84991263</v>
      </c>
      <c r="AI521" s="166">
        <f t="shared" si="111"/>
        <v>0</v>
      </c>
      <c r="AJ521" s="98" t="str">
        <f t="shared" si="106"/>
        <v>NO CHANGE IN FAB</v>
      </c>
      <c r="AK521" s="88"/>
      <c r="AL521" s="93" t="s">
        <v>1035</v>
      </c>
      <c r="AM521" s="94" t="s">
        <v>1036</v>
      </c>
      <c r="AN521" s="94">
        <v>1</v>
      </c>
      <c r="AO521" s="95">
        <v>0</v>
      </c>
      <c r="AP521" s="175">
        <f>VLOOKUP($AL521,dbsaa1!$A$2:$AE$677,5,FALSE)</f>
        <v>96016529</v>
      </c>
      <c r="AQ521" s="176">
        <f>VLOOKUP($AL521,dbsad1!$A$2:$AE$677,23,FALSE)</f>
        <v>96016529</v>
      </c>
      <c r="AR521" s="101" t="str">
        <f t="shared" si="112"/>
        <v>ON FORMULA</v>
      </c>
      <c r="AS521" s="175">
        <f>VLOOKUP($AL521,dcsaa1!$A$2:$AE$677,5,FALSE)</f>
        <v>96016529</v>
      </c>
      <c r="AT521" s="176">
        <f>VLOOKUP($AL521,dcsad1!$A$2:$AE$677,23,FALSE)</f>
        <v>96016529</v>
      </c>
      <c r="AU521" s="101" t="str">
        <f t="shared" si="113"/>
        <v>ON FORMULA</v>
      </c>
      <c r="AV521" s="102" t="b">
        <f t="shared" si="114"/>
        <v>1</v>
      </c>
      <c r="AW521" s="176">
        <f t="shared" si="115"/>
        <v>0</v>
      </c>
      <c r="AX521" s="184">
        <f t="shared" si="116"/>
        <v>0</v>
      </c>
      <c r="AY521" s="29"/>
    </row>
    <row r="522" spans="1:51" x14ac:dyDescent="0.25">
      <c r="A522" s="29"/>
      <c r="B522" s="93" t="s">
        <v>1037</v>
      </c>
      <c r="C522" s="94" t="s">
        <v>1038</v>
      </c>
      <c r="D522" s="94">
        <v>1</v>
      </c>
      <c r="E522" s="95">
        <v>0</v>
      </c>
      <c r="F522" s="165">
        <f>VLOOKUP($B522,dbsaa1!$A$2:$AA$675,5,FALSE)</f>
        <v>105765703</v>
      </c>
      <c r="G522" s="165">
        <f>VLOOKUP($B522,dcsaa1!$A$2:$AA$675,5,FALSE)</f>
        <v>105859800</v>
      </c>
      <c r="H522" s="166">
        <f t="shared" si="107"/>
        <v>94097</v>
      </c>
      <c r="I522" s="98" t="str">
        <f t="shared" si="105"/>
        <v>FA INCREASE</v>
      </c>
      <c r="J522" s="88"/>
      <c r="K522" s="93" t="s">
        <v>1037</v>
      </c>
      <c r="L522" s="94" t="s">
        <v>1038</v>
      </c>
      <c r="M522" s="94">
        <v>1</v>
      </c>
      <c r="N522" s="95">
        <v>0</v>
      </c>
      <c r="O522" s="96">
        <f>VLOOKUP($K522,dbsad1!$A$2:$AE$677,13,FALSE)</f>
        <v>11240</v>
      </c>
      <c r="P522" s="96">
        <f>VLOOKUP($K522,dcsad1!$A$2:$AE$677,13,FALSE)</f>
        <v>11250</v>
      </c>
      <c r="Q522" s="97">
        <f t="shared" si="108"/>
        <v>10</v>
      </c>
      <c r="R522" s="98" t="str">
        <f t="shared" si="104"/>
        <v>SEL. TAFPU INCREASE</v>
      </c>
      <c r="S522" s="88"/>
      <c r="T522" s="93" t="s">
        <v>1037</v>
      </c>
      <c r="U522" s="94" t="s">
        <v>1038</v>
      </c>
      <c r="V522" s="94">
        <v>1</v>
      </c>
      <c r="W522" s="95">
        <v>0</v>
      </c>
      <c r="X522" s="99">
        <f>VLOOKUP($T522,dbsad1!$A$2:$AE$677,22,FALSE)</f>
        <v>9409.76</v>
      </c>
      <c r="Y522" s="99">
        <f>VLOOKUP($T522,dcsad1!$A$2:$AE$677,22,FALSE)</f>
        <v>9409.76</v>
      </c>
      <c r="Z522" s="100">
        <f t="shared" si="109"/>
        <v>0</v>
      </c>
      <c r="AA522" s="98" t="str">
        <f t="shared" si="110"/>
        <v>NO CHANGE IN SEL. FA/PUPIL</v>
      </c>
      <c r="AB522" s="88"/>
      <c r="AC522" s="93" t="s">
        <v>1037</v>
      </c>
      <c r="AD522" s="94" t="s">
        <v>1038</v>
      </c>
      <c r="AE522" s="94">
        <v>1</v>
      </c>
      <c r="AF522" s="95">
        <v>0</v>
      </c>
      <c r="AG522" s="165">
        <f>VLOOKUP($AC522,dbsad1!$A$2:$AE$677,24,FALSE)</f>
        <v>97135867</v>
      </c>
      <c r="AH522" s="165">
        <f>VLOOKUP($AC522,dcsad1!$A$2:$AE$677,24,FALSE)</f>
        <v>97066352</v>
      </c>
      <c r="AI522" s="166">
        <f t="shared" si="111"/>
        <v>-69515</v>
      </c>
      <c r="AJ522" s="98" t="str">
        <f t="shared" si="106"/>
        <v>FAB DECREASE</v>
      </c>
      <c r="AK522" s="88"/>
      <c r="AL522" s="93" t="s">
        <v>1037</v>
      </c>
      <c r="AM522" s="94" t="s">
        <v>1038</v>
      </c>
      <c r="AN522" s="94">
        <v>1</v>
      </c>
      <c r="AO522" s="95">
        <v>0</v>
      </c>
      <c r="AP522" s="175">
        <f>VLOOKUP($AL522,dbsaa1!$A$2:$AE$677,5,FALSE)</f>
        <v>105765703</v>
      </c>
      <c r="AQ522" s="176">
        <f>VLOOKUP($AL522,dbsad1!$A$2:$AE$677,23,FALSE)</f>
        <v>105765703</v>
      </c>
      <c r="AR522" s="101" t="str">
        <f t="shared" si="112"/>
        <v>ON FORMULA</v>
      </c>
      <c r="AS522" s="175">
        <f>VLOOKUP($AL522,dcsaa1!$A$2:$AE$677,5,FALSE)</f>
        <v>105859800</v>
      </c>
      <c r="AT522" s="176">
        <f>VLOOKUP($AL522,dcsad1!$A$2:$AE$677,23,FALSE)</f>
        <v>105859800</v>
      </c>
      <c r="AU522" s="101" t="str">
        <f t="shared" si="113"/>
        <v>ON FORMULA</v>
      </c>
      <c r="AV522" s="102" t="b">
        <f t="shared" si="114"/>
        <v>1</v>
      </c>
      <c r="AW522" s="176">
        <f t="shared" si="115"/>
        <v>94098</v>
      </c>
      <c r="AX522" s="184">
        <f t="shared" si="116"/>
        <v>-1</v>
      </c>
      <c r="AY522" s="29"/>
    </row>
    <row r="523" spans="1:51" x14ac:dyDescent="0.25">
      <c r="A523" s="29"/>
      <c r="B523" s="93" t="s">
        <v>1039</v>
      </c>
      <c r="C523" s="94" t="s">
        <v>1040</v>
      </c>
      <c r="D523" s="94">
        <v>1</v>
      </c>
      <c r="E523" s="95">
        <v>0</v>
      </c>
      <c r="F523" s="165">
        <f>VLOOKUP($B523,dbsaa1!$A$2:$AA$675,5,FALSE)</f>
        <v>83614616</v>
      </c>
      <c r="G523" s="165">
        <f>VLOOKUP($B523,dcsaa1!$A$2:$AA$675,5,FALSE)</f>
        <v>83577284</v>
      </c>
      <c r="H523" s="166">
        <f t="shared" si="107"/>
        <v>-37332</v>
      </c>
      <c r="I523" s="98" t="str">
        <f t="shared" si="105"/>
        <v>FA DECREASE</v>
      </c>
      <c r="J523" s="88"/>
      <c r="K523" s="93" t="s">
        <v>1039</v>
      </c>
      <c r="L523" s="94" t="s">
        <v>1040</v>
      </c>
      <c r="M523" s="94">
        <v>1</v>
      </c>
      <c r="N523" s="95">
        <v>0</v>
      </c>
      <c r="O523" s="96">
        <f>VLOOKUP($K523,dbsad1!$A$2:$AE$677,13,FALSE)</f>
        <v>8959</v>
      </c>
      <c r="P523" s="96">
        <f>VLOOKUP($K523,dcsad1!$A$2:$AE$677,13,FALSE)</f>
        <v>8955</v>
      </c>
      <c r="Q523" s="97">
        <f t="shared" si="108"/>
        <v>-4</v>
      </c>
      <c r="R523" s="98" t="str">
        <f t="shared" si="104"/>
        <v>SEL. TAFPU DECREASE</v>
      </c>
      <c r="S523" s="88"/>
      <c r="T523" s="93" t="s">
        <v>1039</v>
      </c>
      <c r="U523" s="94" t="s">
        <v>1040</v>
      </c>
      <c r="V523" s="94">
        <v>1</v>
      </c>
      <c r="W523" s="95">
        <v>0</v>
      </c>
      <c r="X523" s="99">
        <f>VLOOKUP($T523,dbsad1!$A$2:$AE$677,22,FALSE)</f>
        <v>9333.0300000000007</v>
      </c>
      <c r="Y523" s="99">
        <f>VLOOKUP($T523,dcsad1!$A$2:$AE$677,22,FALSE)</f>
        <v>9333.0300000000007</v>
      </c>
      <c r="Z523" s="100">
        <f t="shared" si="109"/>
        <v>0</v>
      </c>
      <c r="AA523" s="98" t="str">
        <f t="shared" si="110"/>
        <v>NO CHANGE IN SEL. FA/PUPIL</v>
      </c>
      <c r="AB523" s="88"/>
      <c r="AC523" s="93" t="s">
        <v>1039</v>
      </c>
      <c r="AD523" s="94" t="s">
        <v>1040</v>
      </c>
      <c r="AE523" s="94">
        <v>1</v>
      </c>
      <c r="AF523" s="95">
        <v>0</v>
      </c>
      <c r="AG523" s="165">
        <f>VLOOKUP($AC523,dbsad1!$A$2:$AE$677,24,FALSE)</f>
        <v>80446707</v>
      </c>
      <c r="AH523" s="165">
        <f>VLOOKUP($AC523,dcsad1!$A$2:$AE$677,24,FALSE)</f>
        <v>80446707</v>
      </c>
      <c r="AI523" s="166">
        <f t="shared" si="111"/>
        <v>0</v>
      </c>
      <c r="AJ523" s="98" t="str">
        <f t="shared" si="106"/>
        <v>NO CHANGE IN FAB</v>
      </c>
      <c r="AK523" s="88"/>
      <c r="AL523" s="93" t="s">
        <v>1039</v>
      </c>
      <c r="AM523" s="94" t="s">
        <v>1040</v>
      </c>
      <c r="AN523" s="94">
        <v>1</v>
      </c>
      <c r="AO523" s="95">
        <v>0</v>
      </c>
      <c r="AP523" s="175">
        <f>VLOOKUP($AL523,dbsaa1!$A$2:$AE$677,5,FALSE)</f>
        <v>83614616</v>
      </c>
      <c r="AQ523" s="176">
        <f>VLOOKUP($AL523,dbsad1!$A$2:$AE$677,23,FALSE)</f>
        <v>83614616</v>
      </c>
      <c r="AR523" s="101" t="str">
        <f t="shared" si="112"/>
        <v>ON FORMULA</v>
      </c>
      <c r="AS523" s="175">
        <f>VLOOKUP($AL523,dcsaa1!$A$2:$AE$677,5,FALSE)</f>
        <v>83577284</v>
      </c>
      <c r="AT523" s="176">
        <f>VLOOKUP($AL523,dcsad1!$A$2:$AE$677,23,FALSE)</f>
        <v>83577284</v>
      </c>
      <c r="AU523" s="101" t="str">
        <f t="shared" si="113"/>
        <v>ON FORMULA</v>
      </c>
      <c r="AV523" s="102" t="b">
        <f t="shared" si="114"/>
        <v>1</v>
      </c>
      <c r="AW523" s="176">
        <f t="shared" si="115"/>
        <v>-37332</v>
      </c>
      <c r="AX523" s="184">
        <f t="shared" si="116"/>
        <v>0</v>
      </c>
      <c r="AY523" s="29"/>
    </row>
    <row r="524" spans="1:51" x14ac:dyDescent="0.25">
      <c r="A524" s="29"/>
      <c r="B524" s="93" t="s">
        <v>1041</v>
      </c>
      <c r="C524" s="94" t="s">
        <v>1042</v>
      </c>
      <c r="D524" s="94">
        <v>1</v>
      </c>
      <c r="E524" s="95">
        <v>0</v>
      </c>
      <c r="F524" s="165">
        <f>VLOOKUP($B524,dbsaa1!$A$2:$AA$675,5,FALSE)</f>
        <v>192644720</v>
      </c>
      <c r="G524" s="165">
        <f>VLOOKUP($B524,dcsaa1!$A$2:$AA$675,5,FALSE)</f>
        <v>192341970</v>
      </c>
      <c r="H524" s="166">
        <f t="shared" si="107"/>
        <v>-302750</v>
      </c>
      <c r="I524" s="98" t="str">
        <f t="shared" si="105"/>
        <v>FA DECREASE</v>
      </c>
      <c r="J524" s="88"/>
      <c r="K524" s="93" t="s">
        <v>1041</v>
      </c>
      <c r="L524" s="94" t="s">
        <v>1042</v>
      </c>
      <c r="M524" s="94">
        <v>1</v>
      </c>
      <c r="N524" s="95">
        <v>0</v>
      </c>
      <c r="O524" s="96">
        <f>VLOOKUP($K524,dbsad1!$A$2:$AE$677,13,FALSE)</f>
        <v>12090</v>
      </c>
      <c r="P524" s="96">
        <f>VLOOKUP($K524,dcsad1!$A$2:$AE$677,13,FALSE)</f>
        <v>12071</v>
      </c>
      <c r="Q524" s="97">
        <f t="shared" si="108"/>
        <v>-19</v>
      </c>
      <c r="R524" s="98" t="str">
        <f t="shared" si="104"/>
        <v>SEL. TAFPU DECREASE</v>
      </c>
      <c r="S524" s="88"/>
      <c r="T524" s="93" t="s">
        <v>1041</v>
      </c>
      <c r="U524" s="94" t="s">
        <v>1042</v>
      </c>
      <c r="V524" s="94">
        <v>1</v>
      </c>
      <c r="W524" s="95">
        <v>0</v>
      </c>
      <c r="X524" s="99">
        <f>VLOOKUP($T524,dbsad1!$A$2:$AE$677,22,FALSE)</f>
        <v>15934.22</v>
      </c>
      <c r="Y524" s="99">
        <f>VLOOKUP($T524,dcsad1!$A$2:$AE$677,22,FALSE)</f>
        <v>15934.22</v>
      </c>
      <c r="Z524" s="100">
        <f t="shared" si="109"/>
        <v>0</v>
      </c>
      <c r="AA524" s="98" t="str">
        <f t="shared" si="110"/>
        <v>NO CHANGE IN SEL. FA/PUPIL</v>
      </c>
      <c r="AB524" s="88"/>
      <c r="AC524" s="93" t="s">
        <v>1041</v>
      </c>
      <c r="AD524" s="94" t="s">
        <v>1042</v>
      </c>
      <c r="AE524" s="94">
        <v>1</v>
      </c>
      <c r="AF524" s="95">
        <v>0</v>
      </c>
      <c r="AG524" s="165">
        <f>VLOOKUP($AC524,dbsad1!$A$2:$AE$677,24,FALSE)</f>
        <v>180838239</v>
      </c>
      <c r="AH524" s="165">
        <f>VLOOKUP($AC524,dcsad1!$A$2:$AE$677,24,FALSE)</f>
        <v>180838239</v>
      </c>
      <c r="AI524" s="166">
        <f t="shared" si="111"/>
        <v>0</v>
      </c>
      <c r="AJ524" s="98" t="str">
        <f t="shared" si="106"/>
        <v>NO CHANGE IN FAB</v>
      </c>
      <c r="AK524" s="88"/>
      <c r="AL524" s="93" t="s">
        <v>1041</v>
      </c>
      <c r="AM524" s="94" t="s">
        <v>1042</v>
      </c>
      <c r="AN524" s="94">
        <v>1</v>
      </c>
      <c r="AO524" s="95">
        <v>0</v>
      </c>
      <c r="AP524" s="175">
        <f>VLOOKUP($AL524,dbsaa1!$A$2:$AE$677,5,FALSE)</f>
        <v>192644720</v>
      </c>
      <c r="AQ524" s="176">
        <f>VLOOKUP($AL524,dbsad1!$A$2:$AE$677,23,FALSE)</f>
        <v>192644720</v>
      </c>
      <c r="AR524" s="101" t="str">
        <f t="shared" si="112"/>
        <v>ON FORMULA</v>
      </c>
      <c r="AS524" s="175">
        <f>VLOOKUP($AL524,dcsaa1!$A$2:$AE$677,5,FALSE)</f>
        <v>192341970</v>
      </c>
      <c r="AT524" s="176">
        <f>VLOOKUP($AL524,dcsad1!$A$2:$AE$677,23,FALSE)</f>
        <v>192341970</v>
      </c>
      <c r="AU524" s="101" t="str">
        <f t="shared" si="113"/>
        <v>ON FORMULA</v>
      </c>
      <c r="AV524" s="102" t="b">
        <f t="shared" si="114"/>
        <v>1</v>
      </c>
      <c r="AW524" s="176">
        <f t="shared" si="115"/>
        <v>-302750</v>
      </c>
      <c r="AX524" s="184">
        <f t="shared" si="116"/>
        <v>0</v>
      </c>
      <c r="AY524" s="29"/>
    </row>
    <row r="525" spans="1:51" ht="25" x14ac:dyDescent="0.25">
      <c r="A525" s="29"/>
      <c r="B525" s="93" t="s">
        <v>1043</v>
      </c>
      <c r="C525" s="94" t="s">
        <v>1044</v>
      </c>
      <c r="D525" s="94">
        <v>1</v>
      </c>
      <c r="E525" s="95">
        <v>0</v>
      </c>
      <c r="F525" s="165">
        <f>VLOOKUP($B525,dbsaa1!$A$2:$AA$675,5,FALSE)</f>
        <v>16239992</v>
      </c>
      <c r="G525" s="165">
        <f>VLOOKUP($B525,dcsaa1!$A$2:$AA$675,5,FALSE)</f>
        <v>16239992</v>
      </c>
      <c r="H525" s="166">
        <f t="shared" si="107"/>
        <v>0</v>
      </c>
      <c r="I525" s="98" t="str">
        <f t="shared" si="105"/>
        <v>NO CHANGE IN FA</v>
      </c>
      <c r="J525" s="88"/>
      <c r="K525" s="93" t="s">
        <v>1043</v>
      </c>
      <c r="L525" s="94" t="s">
        <v>1044</v>
      </c>
      <c r="M525" s="94">
        <v>1</v>
      </c>
      <c r="N525" s="95">
        <v>0</v>
      </c>
      <c r="O525" s="96">
        <f>VLOOKUP($K525,dbsad1!$A$2:$AE$677,13,FALSE)</f>
        <v>1856</v>
      </c>
      <c r="P525" s="96">
        <f>VLOOKUP($K525,dcsad1!$A$2:$AE$677,13,FALSE)</f>
        <v>1853</v>
      </c>
      <c r="Q525" s="97">
        <f t="shared" si="108"/>
        <v>-3</v>
      </c>
      <c r="R525" s="98" t="str">
        <f t="shared" si="104"/>
        <v>SEL. TAFPU DECREASE</v>
      </c>
      <c r="S525" s="88"/>
      <c r="T525" s="93" t="s">
        <v>1043</v>
      </c>
      <c r="U525" s="94" t="s">
        <v>1044</v>
      </c>
      <c r="V525" s="94">
        <v>1</v>
      </c>
      <c r="W525" s="95">
        <v>0</v>
      </c>
      <c r="X525" s="99">
        <f>VLOOKUP($T525,dbsad1!$A$2:$AE$677,22,FALSE)</f>
        <v>8245.23</v>
      </c>
      <c r="Y525" s="99">
        <f>VLOOKUP($T525,dcsad1!$A$2:$AE$677,22,FALSE)</f>
        <v>8245.23</v>
      </c>
      <c r="Z525" s="100">
        <f t="shared" si="109"/>
        <v>0</v>
      </c>
      <c r="AA525" s="98" t="str">
        <f t="shared" si="110"/>
        <v>NO CHANGE IN SEL. FA/PUPIL</v>
      </c>
      <c r="AB525" s="88"/>
      <c r="AC525" s="93" t="s">
        <v>1043</v>
      </c>
      <c r="AD525" s="94" t="s">
        <v>1044</v>
      </c>
      <c r="AE525" s="94">
        <v>1</v>
      </c>
      <c r="AF525" s="95">
        <v>0</v>
      </c>
      <c r="AG525" s="165">
        <f>VLOOKUP($AC525,dbsad1!$A$2:$AE$677,24,FALSE)</f>
        <v>15921561</v>
      </c>
      <c r="AH525" s="165">
        <f>VLOOKUP($AC525,dcsad1!$A$2:$AE$677,24,FALSE)</f>
        <v>15921561</v>
      </c>
      <c r="AI525" s="166">
        <f t="shared" si="111"/>
        <v>0</v>
      </c>
      <c r="AJ525" s="98" t="str">
        <f t="shared" si="106"/>
        <v>NO CHANGE IN FAB</v>
      </c>
      <c r="AK525" s="88"/>
      <c r="AL525" s="93" t="s">
        <v>1043</v>
      </c>
      <c r="AM525" s="94" t="s">
        <v>1044</v>
      </c>
      <c r="AN525" s="94">
        <v>1</v>
      </c>
      <c r="AO525" s="95">
        <v>0</v>
      </c>
      <c r="AP525" s="175">
        <f>VLOOKUP($AL525,dbsaa1!$A$2:$AE$677,5,FALSE)</f>
        <v>16239992</v>
      </c>
      <c r="AQ525" s="176">
        <f>VLOOKUP($AL525,dbsad1!$A$2:$AE$677,23,FALSE)</f>
        <v>15303147</v>
      </c>
      <c r="AR525" s="101" t="str">
        <f t="shared" si="112"/>
        <v>HOLD HARMLESS</v>
      </c>
      <c r="AS525" s="175">
        <f>VLOOKUP($AL525,dcsaa1!$A$2:$AE$677,5,FALSE)</f>
        <v>16239992</v>
      </c>
      <c r="AT525" s="176">
        <f>VLOOKUP($AL525,dcsad1!$A$2:$AE$677,23,FALSE)</f>
        <v>15278412</v>
      </c>
      <c r="AU525" s="101" t="str">
        <f t="shared" si="113"/>
        <v>HOLD HARMLESS</v>
      </c>
      <c r="AV525" s="102" t="b">
        <f t="shared" si="114"/>
        <v>1</v>
      </c>
      <c r="AW525" s="176">
        <f t="shared" si="115"/>
        <v>0</v>
      </c>
      <c r="AX525" s="184">
        <f t="shared" si="116"/>
        <v>0</v>
      </c>
      <c r="AY525" s="29"/>
    </row>
    <row r="526" spans="1:51" ht="25" x14ac:dyDescent="0.25">
      <c r="A526" s="29"/>
      <c r="B526" s="93" t="s">
        <v>1045</v>
      </c>
      <c r="C526" s="94" t="s">
        <v>1046</v>
      </c>
      <c r="D526" s="94">
        <v>1</v>
      </c>
      <c r="E526" s="95">
        <v>0</v>
      </c>
      <c r="F526" s="165">
        <f>VLOOKUP($B526,dbsaa1!$A$2:$AA$675,5,FALSE)</f>
        <v>4608146</v>
      </c>
      <c r="G526" s="165">
        <f>VLOOKUP($B526,dcsaa1!$A$2:$AA$675,5,FALSE)</f>
        <v>4608146</v>
      </c>
      <c r="H526" s="166">
        <f t="shared" si="107"/>
        <v>0</v>
      </c>
      <c r="I526" s="98" t="str">
        <f t="shared" si="105"/>
        <v>NO CHANGE IN FA</v>
      </c>
      <c r="J526" s="88"/>
      <c r="K526" s="93" t="s">
        <v>1045</v>
      </c>
      <c r="L526" s="94" t="s">
        <v>1046</v>
      </c>
      <c r="M526" s="94">
        <v>1</v>
      </c>
      <c r="N526" s="95">
        <v>0</v>
      </c>
      <c r="O526" s="96">
        <f>VLOOKUP($K526,dbsad1!$A$2:$AE$677,13,FALSE)</f>
        <v>736</v>
      </c>
      <c r="P526" s="96">
        <f>VLOOKUP($K526,dcsad1!$A$2:$AE$677,13,FALSE)</f>
        <v>731</v>
      </c>
      <c r="Q526" s="97">
        <f t="shared" si="108"/>
        <v>-5</v>
      </c>
      <c r="R526" s="98" t="str">
        <f t="shared" si="104"/>
        <v>SEL. TAFPU DECREASE</v>
      </c>
      <c r="S526" s="88"/>
      <c r="T526" s="93" t="s">
        <v>1045</v>
      </c>
      <c r="U526" s="94" t="s">
        <v>1046</v>
      </c>
      <c r="V526" s="94">
        <v>1</v>
      </c>
      <c r="W526" s="95">
        <v>0</v>
      </c>
      <c r="X526" s="99">
        <f>VLOOKUP($T526,dbsad1!$A$2:$AE$677,22,FALSE)</f>
        <v>4996.28</v>
      </c>
      <c r="Y526" s="99">
        <f>VLOOKUP($T526,dcsad1!$A$2:$AE$677,22,FALSE)</f>
        <v>4996.28</v>
      </c>
      <c r="Z526" s="100">
        <f t="shared" si="109"/>
        <v>0</v>
      </c>
      <c r="AA526" s="98" t="str">
        <f t="shared" si="110"/>
        <v>NO CHANGE IN SEL. FA/PUPIL</v>
      </c>
      <c r="AB526" s="88"/>
      <c r="AC526" s="93" t="s">
        <v>1045</v>
      </c>
      <c r="AD526" s="94" t="s">
        <v>1046</v>
      </c>
      <c r="AE526" s="94">
        <v>1</v>
      </c>
      <c r="AF526" s="95">
        <v>0</v>
      </c>
      <c r="AG526" s="165">
        <f>VLOOKUP($AC526,dbsad1!$A$2:$AE$677,24,FALSE)</f>
        <v>4517791</v>
      </c>
      <c r="AH526" s="165">
        <f>VLOOKUP($AC526,dcsad1!$A$2:$AE$677,24,FALSE)</f>
        <v>4517791</v>
      </c>
      <c r="AI526" s="166">
        <f t="shared" si="111"/>
        <v>0</v>
      </c>
      <c r="AJ526" s="98" t="str">
        <f t="shared" si="106"/>
        <v>NO CHANGE IN FAB</v>
      </c>
      <c r="AK526" s="88"/>
      <c r="AL526" s="93" t="s">
        <v>1045</v>
      </c>
      <c r="AM526" s="94" t="s">
        <v>1046</v>
      </c>
      <c r="AN526" s="94">
        <v>1</v>
      </c>
      <c r="AO526" s="95">
        <v>0</v>
      </c>
      <c r="AP526" s="175">
        <f>VLOOKUP($AL526,dbsaa1!$A$2:$AE$677,5,FALSE)</f>
        <v>4608146</v>
      </c>
      <c r="AQ526" s="176">
        <f>VLOOKUP($AL526,dbsad1!$A$2:$AE$677,23,FALSE)</f>
        <v>3677263</v>
      </c>
      <c r="AR526" s="101" t="str">
        <f t="shared" si="112"/>
        <v>HOLD HARMLESS</v>
      </c>
      <c r="AS526" s="175">
        <f>VLOOKUP($AL526,dcsaa1!$A$2:$AE$677,5,FALSE)</f>
        <v>4608146</v>
      </c>
      <c r="AT526" s="176">
        <f>VLOOKUP($AL526,dcsad1!$A$2:$AE$677,23,FALSE)</f>
        <v>3652281</v>
      </c>
      <c r="AU526" s="101" t="str">
        <f t="shared" si="113"/>
        <v>HOLD HARMLESS</v>
      </c>
      <c r="AV526" s="102" t="b">
        <f t="shared" si="114"/>
        <v>1</v>
      </c>
      <c r="AW526" s="176">
        <f t="shared" si="115"/>
        <v>0</v>
      </c>
      <c r="AX526" s="184">
        <f t="shared" si="116"/>
        <v>0</v>
      </c>
      <c r="AY526" s="29"/>
    </row>
    <row r="527" spans="1:51" ht="25" x14ac:dyDescent="0.25">
      <c r="A527" s="29"/>
      <c r="B527" s="93" t="s">
        <v>1047</v>
      </c>
      <c r="C527" s="94" t="s">
        <v>1048</v>
      </c>
      <c r="D527" s="94">
        <v>1</v>
      </c>
      <c r="E527" s="95">
        <v>0</v>
      </c>
      <c r="F527" s="165">
        <f>VLOOKUP($B527,dbsaa1!$A$2:$AA$675,5,FALSE)</f>
        <v>41772991</v>
      </c>
      <c r="G527" s="165">
        <f>VLOOKUP($B527,dcsaa1!$A$2:$AA$675,5,FALSE)</f>
        <v>41772991</v>
      </c>
      <c r="H527" s="166">
        <f t="shared" si="107"/>
        <v>0</v>
      </c>
      <c r="I527" s="98" t="str">
        <f t="shared" si="105"/>
        <v>NO CHANGE IN FA</v>
      </c>
      <c r="J527" s="88"/>
      <c r="K527" s="93" t="s">
        <v>1047</v>
      </c>
      <c r="L527" s="94" t="s">
        <v>1048</v>
      </c>
      <c r="M527" s="94">
        <v>1</v>
      </c>
      <c r="N527" s="95">
        <v>0</v>
      </c>
      <c r="O527" s="96">
        <f>VLOOKUP($K527,dbsad1!$A$2:$AE$677,13,FALSE)</f>
        <v>4741</v>
      </c>
      <c r="P527" s="96">
        <f>VLOOKUP($K527,dcsad1!$A$2:$AE$677,13,FALSE)</f>
        <v>4745</v>
      </c>
      <c r="Q527" s="97">
        <f t="shared" si="108"/>
        <v>4</v>
      </c>
      <c r="R527" s="98" t="str">
        <f t="shared" si="104"/>
        <v>SEL. TAFPU INCREASE</v>
      </c>
      <c r="S527" s="88"/>
      <c r="T527" s="93" t="s">
        <v>1047</v>
      </c>
      <c r="U527" s="94" t="s">
        <v>1048</v>
      </c>
      <c r="V527" s="94">
        <v>1</v>
      </c>
      <c r="W527" s="95">
        <v>0</v>
      </c>
      <c r="X527" s="99">
        <f>VLOOKUP($T527,dbsad1!$A$2:$AE$677,22,FALSE)</f>
        <v>8519.4500000000007</v>
      </c>
      <c r="Y527" s="99">
        <f>VLOOKUP($T527,dcsad1!$A$2:$AE$677,22,FALSE)</f>
        <v>8519.4500000000007</v>
      </c>
      <c r="Z527" s="100">
        <f t="shared" si="109"/>
        <v>0</v>
      </c>
      <c r="AA527" s="98" t="str">
        <f t="shared" si="110"/>
        <v>NO CHANGE IN SEL. FA/PUPIL</v>
      </c>
      <c r="AB527" s="88"/>
      <c r="AC527" s="93" t="s">
        <v>1047</v>
      </c>
      <c r="AD527" s="94" t="s">
        <v>1048</v>
      </c>
      <c r="AE527" s="94">
        <v>1</v>
      </c>
      <c r="AF527" s="95">
        <v>0</v>
      </c>
      <c r="AG527" s="165">
        <f>VLOOKUP($AC527,dbsad1!$A$2:$AE$677,24,FALSE)</f>
        <v>40953913</v>
      </c>
      <c r="AH527" s="165">
        <f>VLOOKUP($AC527,dcsad1!$A$2:$AE$677,24,FALSE)</f>
        <v>40953913</v>
      </c>
      <c r="AI527" s="166">
        <f t="shared" si="111"/>
        <v>0</v>
      </c>
      <c r="AJ527" s="98" t="str">
        <f t="shared" si="106"/>
        <v>NO CHANGE IN FAB</v>
      </c>
      <c r="AK527" s="88"/>
      <c r="AL527" s="93" t="s">
        <v>1047</v>
      </c>
      <c r="AM527" s="94" t="s">
        <v>1048</v>
      </c>
      <c r="AN527" s="94">
        <v>1</v>
      </c>
      <c r="AO527" s="95">
        <v>0</v>
      </c>
      <c r="AP527" s="175">
        <f>VLOOKUP($AL527,dbsaa1!$A$2:$AE$677,5,FALSE)</f>
        <v>41772991</v>
      </c>
      <c r="AQ527" s="176">
        <f>VLOOKUP($AL527,dbsad1!$A$2:$AE$677,23,FALSE)</f>
        <v>40390713</v>
      </c>
      <c r="AR527" s="101" t="str">
        <f t="shared" si="112"/>
        <v>HOLD HARMLESS</v>
      </c>
      <c r="AS527" s="175">
        <f>VLOOKUP($AL527,dcsaa1!$A$2:$AE$677,5,FALSE)</f>
        <v>41772991</v>
      </c>
      <c r="AT527" s="176">
        <f>VLOOKUP($AL527,dcsad1!$A$2:$AE$677,23,FALSE)</f>
        <v>40424791</v>
      </c>
      <c r="AU527" s="101" t="str">
        <f t="shared" si="113"/>
        <v>HOLD HARMLESS</v>
      </c>
      <c r="AV527" s="102" t="b">
        <f t="shared" si="114"/>
        <v>1</v>
      </c>
      <c r="AW527" s="176">
        <f t="shared" si="115"/>
        <v>0</v>
      </c>
      <c r="AX527" s="184">
        <f t="shared" si="116"/>
        <v>0</v>
      </c>
      <c r="AY527" s="29"/>
    </row>
    <row r="528" spans="1:51" ht="25" x14ac:dyDescent="0.25">
      <c r="A528" s="29"/>
      <c r="B528" s="93" t="s">
        <v>1049</v>
      </c>
      <c r="C528" s="94" t="s">
        <v>1050</v>
      </c>
      <c r="D528" s="94">
        <v>1</v>
      </c>
      <c r="E528" s="95">
        <v>0</v>
      </c>
      <c r="F528" s="165">
        <f>VLOOKUP($B528,dbsaa1!$A$2:$AA$675,5,FALSE)</f>
        <v>2343411</v>
      </c>
      <c r="G528" s="165">
        <f>VLOOKUP($B528,dcsaa1!$A$2:$AA$675,5,FALSE)</f>
        <v>2343411</v>
      </c>
      <c r="H528" s="166">
        <f t="shared" si="107"/>
        <v>0</v>
      </c>
      <c r="I528" s="98" t="str">
        <f t="shared" si="105"/>
        <v>NO CHANGE IN FA</v>
      </c>
      <c r="J528" s="88"/>
      <c r="K528" s="93" t="s">
        <v>1049</v>
      </c>
      <c r="L528" s="94" t="s">
        <v>1050</v>
      </c>
      <c r="M528" s="94">
        <v>1</v>
      </c>
      <c r="N528" s="95">
        <v>0</v>
      </c>
      <c r="O528" s="96">
        <f>VLOOKUP($K528,dbsad1!$A$2:$AE$677,13,FALSE)</f>
        <v>2194</v>
      </c>
      <c r="P528" s="96">
        <f>VLOOKUP($K528,dcsad1!$A$2:$AE$677,13,FALSE)</f>
        <v>2194</v>
      </c>
      <c r="Q528" s="97">
        <f t="shared" si="108"/>
        <v>0</v>
      </c>
      <c r="R528" s="98" t="str">
        <f t="shared" si="104"/>
        <v>NO CHANGE IN SEL. TAFPU</v>
      </c>
      <c r="S528" s="88"/>
      <c r="T528" s="93" t="s">
        <v>1049</v>
      </c>
      <c r="U528" s="94" t="s">
        <v>1050</v>
      </c>
      <c r="V528" s="94">
        <v>1</v>
      </c>
      <c r="W528" s="95">
        <v>0</v>
      </c>
      <c r="X528" s="99">
        <f>VLOOKUP($T528,dbsad1!$A$2:$AE$677,22,FALSE)</f>
        <v>500</v>
      </c>
      <c r="Y528" s="99">
        <f>VLOOKUP($T528,dcsad1!$A$2:$AE$677,22,FALSE)</f>
        <v>500</v>
      </c>
      <c r="Z528" s="100">
        <f t="shared" si="109"/>
        <v>0</v>
      </c>
      <c r="AA528" s="98" t="str">
        <f t="shared" si="110"/>
        <v>NO CHANGE IN SEL. FA/PUPIL</v>
      </c>
      <c r="AB528" s="88"/>
      <c r="AC528" s="93" t="s">
        <v>1049</v>
      </c>
      <c r="AD528" s="94" t="s">
        <v>1050</v>
      </c>
      <c r="AE528" s="94">
        <v>1</v>
      </c>
      <c r="AF528" s="95">
        <v>0</v>
      </c>
      <c r="AG528" s="165">
        <f>VLOOKUP($AC528,dbsad1!$A$2:$AE$677,24,FALSE)</f>
        <v>2297462</v>
      </c>
      <c r="AH528" s="165">
        <f>VLOOKUP($AC528,dcsad1!$A$2:$AE$677,24,FALSE)</f>
        <v>2297462</v>
      </c>
      <c r="AI528" s="166">
        <f t="shared" si="111"/>
        <v>0</v>
      </c>
      <c r="AJ528" s="98" t="str">
        <f t="shared" si="106"/>
        <v>NO CHANGE IN FAB</v>
      </c>
      <c r="AK528" s="88"/>
      <c r="AL528" s="93" t="s">
        <v>1049</v>
      </c>
      <c r="AM528" s="94" t="s">
        <v>1050</v>
      </c>
      <c r="AN528" s="94">
        <v>1</v>
      </c>
      <c r="AO528" s="95">
        <v>0</v>
      </c>
      <c r="AP528" s="175">
        <f>VLOOKUP($AL528,dbsaa1!$A$2:$AE$677,5,FALSE)</f>
        <v>2343411</v>
      </c>
      <c r="AQ528" s="176">
        <f>VLOOKUP($AL528,dbsad1!$A$2:$AE$677,23,FALSE)</f>
        <v>1097000</v>
      </c>
      <c r="AR528" s="101" t="str">
        <f t="shared" si="112"/>
        <v>HOLD HARMLESS</v>
      </c>
      <c r="AS528" s="175">
        <f>VLOOKUP($AL528,dcsaa1!$A$2:$AE$677,5,FALSE)</f>
        <v>2343411</v>
      </c>
      <c r="AT528" s="176">
        <f>VLOOKUP($AL528,dcsad1!$A$2:$AE$677,23,FALSE)</f>
        <v>1097000</v>
      </c>
      <c r="AU528" s="101" t="str">
        <f t="shared" si="113"/>
        <v>HOLD HARMLESS</v>
      </c>
      <c r="AV528" s="102" t="b">
        <f t="shared" si="114"/>
        <v>1</v>
      </c>
      <c r="AW528" s="176">
        <f t="shared" si="115"/>
        <v>0</v>
      </c>
      <c r="AX528" s="184">
        <f t="shared" si="116"/>
        <v>0</v>
      </c>
      <c r="AY528" s="29"/>
    </row>
    <row r="529" spans="1:51" ht="25" x14ac:dyDescent="0.25">
      <c r="A529" s="29"/>
      <c r="B529" s="93" t="s">
        <v>1051</v>
      </c>
      <c r="C529" s="94" t="s">
        <v>1052</v>
      </c>
      <c r="D529" s="94">
        <v>1</v>
      </c>
      <c r="E529" s="95">
        <v>0</v>
      </c>
      <c r="F529" s="165">
        <f>VLOOKUP($B529,dbsaa1!$A$2:$AA$675,5,FALSE)</f>
        <v>224801</v>
      </c>
      <c r="G529" s="165">
        <f>VLOOKUP($B529,dcsaa1!$A$2:$AA$675,5,FALSE)</f>
        <v>224801</v>
      </c>
      <c r="H529" s="166">
        <f t="shared" si="107"/>
        <v>0</v>
      </c>
      <c r="I529" s="98" t="str">
        <f t="shared" si="105"/>
        <v>NO CHANGE IN FA</v>
      </c>
      <c r="J529" s="88"/>
      <c r="K529" s="93" t="s">
        <v>1051</v>
      </c>
      <c r="L529" s="94" t="s">
        <v>1052</v>
      </c>
      <c r="M529" s="94">
        <v>1</v>
      </c>
      <c r="N529" s="95">
        <v>0</v>
      </c>
      <c r="O529" s="96">
        <f>VLOOKUP($K529,dbsad1!$A$2:$AE$677,13,FALSE)</f>
        <v>113</v>
      </c>
      <c r="P529" s="96">
        <f>VLOOKUP($K529,dcsad1!$A$2:$AE$677,13,FALSE)</f>
        <v>113</v>
      </c>
      <c r="Q529" s="97">
        <f t="shared" si="108"/>
        <v>0</v>
      </c>
      <c r="R529" s="98" t="str">
        <f t="shared" si="104"/>
        <v>NO CHANGE IN SEL. TAFPU</v>
      </c>
      <c r="S529" s="88"/>
      <c r="T529" s="93" t="s">
        <v>1051</v>
      </c>
      <c r="U529" s="94" t="s">
        <v>1052</v>
      </c>
      <c r="V529" s="94">
        <v>1</v>
      </c>
      <c r="W529" s="95">
        <v>0</v>
      </c>
      <c r="X529" s="99">
        <f>VLOOKUP($T529,dbsad1!$A$2:$AE$677,22,FALSE)</f>
        <v>500</v>
      </c>
      <c r="Y529" s="99">
        <f>VLOOKUP($T529,dcsad1!$A$2:$AE$677,22,FALSE)</f>
        <v>500</v>
      </c>
      <c r="Z529" s="100">
        <f t="shared" si="109"/>
        <v>0</v>
      </c>
      <c r="AA529" s="98" t="str">
        <f t="shared" si="110"/>
        <v>NO CHANGE IN SEL. FA/PUPIL</v>
      </c>
      <c r="AB529" s="88"/>
      <c r="AC529" s="93" t="s">
        <v>1051</v>
      </c>
      <c r="AD529" s="94" t="s">
        <v>1052</v>
      </c>
      <c r="AE529" s="94">
        <v>1</v>
      </c>
      <c r="AF529" s="95">
        <v>0</v>
      </c>
      <c r="AG529" s="165">
        <f>VLOOKUP($AC529,dbsad1!$A$2:$AE$677,24,FALSE)</f>
        <v>220394</v>
      </c>
      <c r="AH529" s="165">
        <f>VLOOKUP($AC529,dcsad1!$A$2:$AE$677,24,FALSE)</f>
        <v>220394</v>
      </c>
      <c r="AI529" s="166">
        <f t="shared" si="111"/>
        <v>0</v>
      </c>
      <c r="AJ529" s="98" t="str">
        <f t="shared" si="106"/>
        <v>NO CHANGE IN FAB</v>
      </c>
      <c r="AK529" s="88"/>
      <c r="AL529" s="93" t="s">
        <v>1051</v>
      </c>
      <c r="AM529" s="94" t="s">
        <v>1052</v>
      </c>
      <c r="AN529" s="94">
        <v>1</v>
      </c>
      <c r="AO529" s="95">
        <v>0</v>
      </c>
      <c r="AP529" s="175">
        <f>VLOOKUP($AL529,dbsaa1!$A$2:$AE$677,5,FALSE)</f>
        <v>224801</v>
      </c>
      <c r="AQ529" s="176">
        <f>VLOOKUP($AL529,dbsad1!$A$2:$AE$677,23,FALSE)</f>
        <v>56500</v>
      </c>
      <c r="AR529" s="101" t="str">
        <f t="shared" si="112"/>
        <v>HOLD HARMLESS</v>
      </c>
      <c r="AS529" s="175">
        <f>VLOOKUP($AL529,dcsaa1!$A$2:$AE$677,5,FALSE)</f>
        <v>224801</v>
      </c>
      <c r="AT529" s="176">
        <f>VLOOKUP($AL529,dcsad1!$A$2:$AE$677,23,FALSE)</f>
        <v>56500</v>
      </c>
      <c r="AU529" s="101" t="str">
        <f t="shared" si="113"/>
        <v>HOLD HARMLESS</v>
      </c>
      <c r="AV529" s="102" t="b">
        <f t="shared" si="114"/>
        <v>1</v>
      </c>
      <c r="AW529" s="176">
        <f t="shared" si="115"/>
        <v>0</v>
      </c>
      <c r="AX529" s="184">
        <f t="shared" si="116"/>
        <v>0</v>
      </c>
      <c r="AY529" s="29"/>
    </row>
    <row r="530" spans="1:51" ht="25" x14ac:dyDescent="0.25">
      <c r="A530" s="29"/>
      <c r="B530" s="93" t="s">
        <v>1053</v>
      </c>
      <c r="C530" s="94" t="s">
        <v>1054</v>
      </c>
      <c r="D530" s="94">
        <v>1</v>
      </c>
      <c r="E530" s="95">
        <v>0</v>
      </c>
      <c r="F530" s="165">
        <f>VLOOKUP($B530,dbsaa1!$A$2:$AA$675,5,FALSE)</f>
        <v>882819</v>
      </c>
      <c r="G530" s="165">
        <f>VLOOKUP($B530,dcsaa1!$A$2:$AA$675,5,FALSE)</f>
        <v>882819</v>
      </c>
      <c r="H530" s="166">
        <f t="shared" si="107"/>
        <v>0</v>
      </c>
      <c r="I530" s="98" t="str">
        <f t="shared" si="105"/>
        <v>NO CHANGE IN FA</v>
      </c>
      <c r="J530" s="88"/>
      <c r="K530" s="93" t="s">
        <v>1053</v>
      </c>
      <c r="L530" s="94" t="s">
        <v>1054</v>
      </c>
      <c r="M530" s="94">
        <v>1</v>
      </c>
      <c r="N530" s="95">
        <v>0</v>
      </c>
      <c r="O530" s="96">
        <f>VLOOKUP($K530,dbsad1!$A$2:$AE$677,13,FALSE)</f>
        <v>751</v>
      </c>
      <c r="P530" s="96">
        <f>VLOOKUP($K530,dcsad1!$A$2:$AE$677,13,FALSE)</f>
        <v>750</v>
      </c>
      <c r="Q530" s="97">
        <f t="shared" si="108"/>
        <v>-1</v>
      </c>
      <c r="R530" s="98" t="str">
        <f t="shared" si="104"/>
        <v>SEL. TAFPU DECREASE</v>
      </c>
      <c r="S530" s="88"/>
      <c r="T530" s="93" t="s">
        <v>1053</v>
      </c>
      <c r="U530" s="94" t="s">
        <v>1054</v>
      </c>
      <c r="V530" s="94">
        <v>1</v>
      </c>
      <c r="W530" s="95">
        <v>0</v>
      </c>
      <c r="X530" s="99">
        <f>VLOOKUP($T530,dbsad1!$A$2:$AE$677,22,FALSE)</f>
        <v>500</v>
      </c>
      <c r="Y530" s="99">
        <f>VLOOKUP($T530,dcsad1!$A$2:$AE$677,22,FALSE)</f>
        <v>500</v>
      </c>
      <c r="Z530" s="100">
        <f t="shared" si="109"/>
        <v>0</v>
      </c>
      <c r="AA530" s="98" t="str">
        <f t="shared" si="110"/>
        <v>NO CHANGE IN SEL. FA/PUPIL</v>
      </c>
      <c r="AB530" s="88"/>
      <c r="AC530" s="93" t="s">
        <v>1053</v>
      </c>
      <c r="AD530" s="94" t="s">
        <v>1054</v>
      </c>
      <c r="AE530" s="94">
        <v>1</v>
      </c>
      <c r="AF530" s="95">
        <v>0</v>
      </c>
      <c r="AG530" s="165">
        <f>VLOOKUP($AC530,dbsad1!$A$2:$AE$677,24,FALSE)</f>
        <v>865509</v>
      </c>
      <c r="AH530" s="165">
        <f>VLOOKUP($AC530,dcsad1!$A$2:$AE$677,24,FALSE)</f>
        <v>865509</v>
      </c>
      <c r="AI530" s="166">
        <f t="shared" si="111"/>
        <v>0</v>
      </c>
      <c r="AJ530" s="98" t="str">
        <f t="shared" si="106"/>
        <v>NO CHANGE IN FAB</v>
      </c>
      <c r="AK530" s="88"/>
      <c r="AL530" s="93" t="s">
        <v>1053</v>
      </c>
      <c r="AM530" s="94" t="s">
        <v>1054</v>
      </c>
      <c r="AN530" s="94">
        <v>1</v>
      </c>
      <c r="AO530" s="95">
        <v>0</v>
      </c>
      <c r="AP530" s="175">
        <f>VLOOKUP($AL530,dbsaa1!$A$2:$AE$677,5,FALSE)</f>
        <v>882819</v>
      </c>
      <c r="AQ530" s="176">
        <f>VLOOKUP($AL530,dbsad1!$A$2:$AE$677,23,FALSE)</f>
        <v>375500</v>
      </c>
      <c r="AR530" s="101" t="str">
        <f t="shared" si="112"/>
        <v>HOLD HARMLESS</v>
      </c>
      <c r="AS530" s="175">
        <f>VLOOKUP($AL530,dcsaa1!$A$2:$AE$677,5,FALSE)</f>
        <v>882819</v>
      </c>
      <c r="AT530" s="176">
        <f>VLOOKUP($AL530,dcsad1!$A$2:$AE$677,23,FALSE)</f>
        <v>375000</v>
      </c>
      <c r="AU530" s="101" t="str">
        <f t="shared" si="113"/>
        <v>HOLD HARMLESS</v>
      </c>
      <c r="AV530" s="102" t="b">
        <f t="shared" si="114"/>
        <v>1</v>
      </c>
      <c r="AW530" s="176">
        <f t="shared" si="115"/>
        <v>0</v>
      </c>
      <c r="AX530" s="184">
        <f t="shared" si="116"/>
        <v>0</v>
      </c>
      <c r="AY530" s="29"/>
    </row>
    <row r="531" spans="1:51" ht="25" x14ac:dyDescent="0.25">
      <c r="A531" s="29"/>
      <c r="B531" s="93" t="s">
        <v>1055</v>
      </c>
      <c r="C531" s="94" t="s">
        <v>1056</v>
      </c>
      <c r="D531" s="94">
        <v>1</v>
      </c>
      <c r="E531" s="95">
        <v>0</v>
      </c>
      <c r="F531" s="165">
        <f>VLOOKUP($B531,dbsaa1!$A$2:$AA$675,5,FALSE)</f>
        <v>1422513</v>
      </c>
      <c r="G531" s="165">
        <f>VLOOKUP($B531,dcsaa1!$A$2:$AA$675,5,FALSE)</f>
        <v>1422513</v>
      </c>
      <c r="H531" s="166">
        <f t="shared" si="107"/>
        <v>0</v>
      </c>
      <c r="I531" s="98" t="str">
        <f t="shared" si="105"/>
        <v>NO CHANGE IN FA</v>
      </c>
      <c r="J531" s="88"/>
      <c r="K531" s="93" t="s">
        <v>1055</v>
      </c>
      <c r="L531" s="94" t="s">
        <v>1056</v>
      </c>
      <c r="M531" s="94">
        <v>1</v>
      </c>
      <c r="N531" s="95">
        <v>0</v>
      </c>
      <c r="O531" s="96">
        <f>VLOOKUP($K531,dbsad1!$A$2:$AE$677,13,FALSE)</f>
        <v>1040</v>
      </c>
      <c r="P531" s="96">
        <f>VLOOKUP($K531,dcsad1!$A$2:$AE$677,13,FALSE)</f>
        <v>1039</v>
      </c>
      <c r="Q531" s="97">
        <f t="shared" si="108"/>
        <v>-1</v>
      </c>
      <c r="R531" s="98" t="str">
        <f t="shared" si="104"/>
        <v>SEL. TAFPU DECREASE</v>
      </c>
      <c r="S531" s="88"/>
      <c r="T531" s="93" t="s">
        <v>1055</v>
      </c>
      <c r="U531" s="94" t="s">
        <v>1056</v>
      </c>
      <c r="V531" s="94">
        <v>1</v>
      </c>
      <c r="W531" s="95">
        <v>0</v>
      </c>
      <c r="X531" s="99">
        <f>VLOOKUP($T531,dbsad1!$A$2:$AE$677,22,FALSE)</f>
        <v>500</v>
      </c>
      <c r="Y531" s="99">
        <f>VLOOKUP($T531,dcsad1!$A$2:$AE$677,22,FALSE)</f>
        <v>500</v>
      </c>
      <c r="Z531" s="100">
        <f t="shared" si="109"/>
        <v>0</v>
      </c>
      <c r="AA531" s="98" t="str">
        <f t="shared" si="110"/>
        <v>NO CHANGE IN SEL. FA/PUPIL</v>
      </c>
      <c r="AB531" s="88"/>
      <c r="AC531" s="93" t="s">
        <v>1055</v>
      </c>
      <c r="AD531" s="94" t="s">
        <v>1056</v>
      </c>
      <c r="AE531" s="94">
        <v>1</v>
      </c>
      <c r="AF531" s="95">
        <v>0</v>
      </c>
      <c r="AG531" s="165">
        <f>VLOOKUP($AC531,dbsad1!$A$2:$AE$677,24,FALSE)</f>
        <v>1394621</v>
      </c>
      <c r="AH531" s="165">
        <f>VLOOKUP($AC531,dcsad1!$A$2:$AE$677,24,FALSE)</f>
        <v>1394621</v>
      </c>
      <c r="AI531" s="166">
        <f t="shared" si="111"/>
        <v>0</v>
      </c>
      <c r="AJ531" s="98" t="str">
        <f t="shared" si="106"/>
        <v>NO CHANGE IN FAB</v>
      </c>
      <c r="AK531" s="88"/>
      <c r="AL531" s="93" t="s">
        <v>1055</v>
      </c>
      <c r="AM531" s="94" t="s">
        <v>1056</v>
      </c>
      <c r="AN531" s="94">
        <v>1</v>
      </c>
      <c r="AO531" s="95">
        <v>0</v>
      </c>
      <c r="AP531" s="175">
        <f>VLOOKUP($AL531,dbsaa1!$A$2:$AE$677,5,FALSE)</f>
        <v>1422513</v>
      </c>
      <c r="AQ531" s="176">
        <f>VLOOKUP($AL531,dbsad1!$A$2:$AE$677,23,FALSE)</f>
        <v>520000</v>
      </c>
      <c r="AR531" s="101" t="str">
        <f t="shared" si="112"/>
        <v>HOLD HARMLESS</v>
      </c>
      <c r="AS531" s="175">
        <f>VLOOKUP($AL531,dcsaa1!$A$2:$AE$677,5,FALSE)</f>
        <v>1422513</v>
      </c>
      <c r="AT531" s="176">
        <f>VLOOKUP($AL531,dcsad1!$A$2:$AE$677,23,FALSE)</f>
        <v>519500</v>
      </c>
      <c r="AU531" s="101" t="str">
        <f t="shared" si="113"/>
        <v>HOLD HARMLESS</v>
      </c>
      <c r="AV531" s="102" t="b">
        <f t="shared" si="114"/>
        <v>1</v>
      </c>
      <c r="AW531" s="176">
        <f t="shared" si="115"/>
        <v>0</v>
      </c>
      <c r="AX531" s="184">
        <f t="shared" si="116"/>
        <v>0</v>
      </c>
      <c r="AY531" s="29"/>
    </row>
    <row r="532" spans="1:51" ht="25" x14ac:dyDescent="0.25">
      <c r="A532" s="29"/>
      <c r="B532" s="93" t="s">
        <v>1057</v>
      </c>
      <c r="C532" s="94" t="s">
        <v>1058</v>
      </c>
      <c r="D532" s="94">
        <v>1</v>
      </c>
      <c r="E532" s="95">
        <v>0</v>
      </c>
      <c r="F532" s="165">
        <f>VLOOKUP($B532,dbsaa1!$A$2:$AA$675,5,FALSE)</f>
        <v>555224</v>
      </c>
      <c r="G532" s="165">
        <f>VLOOKUP($B532,dcsaa1!$A$2:$AA$675,5,FALSE)</f>
        <v>555224</v>
      </c>
      <c r="H532" s="166">
        <f t="shared" si="107"/>
        <v>0</v>
      </c>
      <c r="I532" s="98" t="str">
        <f t="shared" si="105"/>
        <v>NO CHANGE IN FA</v>
      </c>
      <c r="J532" s="88"/>
      <c r="K532" s="93" t="s">
        <v>1057</v>
      </c>
      <c r="L532" s="94" t="s">
        <v>1058</v>
      </c>
      <c r="M532" s="94">
        <v>1</v>
      </c>
      <c r="N532" s="95">
        <v>0</v>
      </c>
      <c r="O532" s="96">
        <f>VLOOKUP($K532,dbsad1!$A$2:$AE$677,13,FALSE)</f>
        <v>310</v>
      </c>
      <c r="P532" s="96">
        <f>VLOOKUP($K532,dcsad1!$A$2:$AE$677,13,FALSE)</f>
        <v>310</v>
      </c>
      <c r="Q532" s="97">
        <f t="shared" si="108"/>
        <v>0</v>
      </c>
      <c r="R532" s="98" t="str">
        <f t="shared" si="104"/>
        <v>NO CHANGE IN SEL. TAFPU</v>
      </c>
      <c r="S532" s="88"/>
      <c r="T532" s="93" t="s">
        <v>1057</v>
      </c>
      <c r="U532" s="94" t="s">
        <v>1058</v>
      </c>
      <c r="V532" s="94">
        <v>1</v>
      </c>
      <c r="W532" s="95">
        <v>0</v>
      </c>
      <c r="X532" s="99">
        <f>VLOOKUP($T532,dbsad1!$A$2:$AE$677,22,FALSE)</f>
        <v>500</v>
      </c>
      <c r="Y532" s="99">
        <f>VLOOKUP($T532,dcsad1!$A$2:$AE$677,22,FALSE)</f>
        <v>500</v>
      </c>
      <c r="Z532" s="100">
        <f t="shared" si="109"/>
        <v>0</v>
      </c>
      <c r="AA532" s="98" t="str">
        <f t="shared" si="110"/>
        <v>NO CHANGE IN SEL. FA/PUPIL</v>
      </c>
      <c r="AB532" s="88"/>
      <c r="AC532" s="93" t="s">
        <v>1057</v>
      </c>
      <c r="AD532" s="94" t="s">
        <v>1058</v>
      </c>
      <c r="AE532" s="94">
        <v>1</v>
      </c>
      <c r="AF532" s="95">
        <v>0</v>
      </c>
      <c r="AG532" s="165">
        <f>VLOOKUP($AC532,dbsad1!$A$2:$AE$677,24,FALSE)</f>
        <v>544338</v>
      </c>
      <c r="AH532" s="165">
        <f>VLOOKUP($AC532,dcsad1!$A$2:$AE$677,24,FALSE)</f>
        <v>544338</v>
      </c>
      <c r="AI532" s="166">
        <f t="shared" si="111"/>
        <v>0</v>
      </c>
      <c r="AJ532" s="98" t="str">
        <f t="shared" si="106"/>
        <v>NO CHANGE IN FAB</v>
      </c>
      <c r="AK532" s="88"/>
      <c r="AL532" s="93" t="s">
        <v>1057</v>
      </c>
      <c r="AM532" s="94" t="s">
        <v>1058</v>
      </c>
      <c r="AN532" s="94">
        <v>1</v>
      </c>
      <c r="AO532" s="95">
        <v>0</v>
      </c>
      <c r="AP532" s="175">
        <f>VLOOKUP($AL532,dbsaa1!$A$2:$AE$677,5,FALSE)</f>
        <v>555224</v>
      </c>
      <c r="AQ532" s="176">
        <f>VLOOKUP($AL532,dbsad1!$A$2:$AE$677,23,FALSE)</f>
        <v>155000</v>
      </c>
      <c r="AR532" s="101" t="str">
        <f t="shared" si="112"/>
        <v>HOLD HARMLESS</v>
      </c>
      <c r="AS532" s="175">
        <f>VLOOKUP($AL532,dcsaa1!$A$2:$AE$677,5,FALSE)</f>
        <v>555224</v>
      </c>
      <c r="AT532" s="176">
        <f>VLOOKUP($AL532,dcsad1!$A$2:$AE$677,23,FALSE)</f>
        <v>155000</v>
      </c>
      <c r="AU532" s="101" t="str">
        <f t="shared" si="113"/>
        <v>HOLD HARMLESS</v>
      </c>
      <c r="AV532" s="102" t="b">
        <f t="shared" si="114"/>
        <v>1</v>
      </c>
      <c r="AW532" s="176">
        <f t="shared" si="115"/>
        <v>0</v>
      </c>
      <c r="AX532" s="184">
        <f t="shared" si="116"/>
        <v>0</v>
      </c>
      <c r="AY532" s="29"/>
    </row>
    <row r="533" spans="1:51" ht="25" x14ac:dyDescent="0.25">
      <c r="A533" s="29"/>
      <c r="B533" s="93" t="s">
        <v>1059</v>
      </c>
      <c r="C533" s="94" t="s">
        <v>1060</v>
      </c>
      <c r="D533" s="94">
        <v>1</v>
      </c>
      <c r="E533" s="95">
        <v>0</v>
      </c>
      <c r="F533" s="165">
        <f>VLOOKUP($B533,dbsaa1!$A$2:$AA$675,5,FALSE)</f>
        <v>11504907</v>
      </c>
      <c r="G533" s="165">
        <f>VLOOKUP($B533,dcsaa1!$A$2:$AA$675,5,FALSE)</f>
        <v>11504907</v>
      </c>
      <c r="H533" s="166">
        <f t="shared" si="107"/>
        <v>0</v>
      </c>
      <c r="I533" s="98" t="str">
        <f t="shared" si="105"/>
        <v>NO CHANGE IN FA</v>
      </c>
      <c r="J533" s="88"/>
      <c r="K533" s="93" t="s">
        <v>1059</v>
      </c>
      <c r="L533" s="94" t="s">
        <v>1060</v>
      </c>
      <c r="M533" s="94">
        <v>1</v>
      </c>
      <c r="N533" s="95">
        <v>0</v>
      </c>
      <c r="O533" s="96">
        <f>VLOOKUP($K533,dbsad1!$A$2:$AE$677,13,FALSE)</f>
        <v>2274</v>
      </c>
      <c r="P533" s="96">
        <f>VLOOKUP($K533,dcsad1!$A$2:$AE$677,13,FALSE)</f>
        <v>2274</v>
      </c>
      <c r="Q533" s="97">
        <f t="shared" si="108"/>
        <v>0</v>
      </c>
      <c r="R533" s="98" t="str">
        <f t="shared" si="104"/>
        <v>NO CHANGE IN SEL. TAFPU</v>
      </c>
      <c r="S533" s="88"/>
      <c r="T533" s="93" t="s">
        <v>1059</v>
      </c>
      <c r="U533" s="94" t="s">
        <v>1060</v>
      </c>
      <c r="V533" s="94">
        <v>1</v>
      </c>
      <c r="W533" s="95">
        <v>0</v>
      </c>
      <c r="X533" s="99">
        <f>VLOOKUP($T533,dbsad1!$A$2:$AE$677,22,FALSE)</f>
        <v>4953.8599999999997</v>
      </c>
      <c r="Y533" s="99">
        <f>VLOOKUP($T533,dcsad1!$A$2:$AE$677,22,FALSE)</f>
        <v>4957.92</v>
      </c>
      <c r="Z533" s="100">
        <f t="shared" si="109"/>
        <v>4.0600000000004002</v>
      </c>
      <c r="AA533" s="98" t="str">
        <f t="shared" si="110"/>
        <v>SEL. FA/PUPIL INCREASE</v>
      </c>
      <c r="AB533" s="88"/>
      <c r="AC533" s="93" t="s">
        <v>1059</v>
      </c>
      <c r="AD533" s="94" t="s">
        <v>1060</v>
      </c>
      <c r="AE533" s="94">
        <v>1</v>
      </c>
      <c r="AF533" s="95">
        <v>0</v>
      </c>
      <c r="AG533" s="165">
        <f>VLOOKUP($AC533,dbsad1!$A$2:$AE$677,24,FALSE)</f>
        <v>11279321</v>
      </c>
      <c r="AH533" s="165">
        <f>VLOOKUP($AC533,dcsad1!$A$2:$AE$677,24,FALSE)</f>
        <v>11279321</v>
      </c>
      <c r="AI533" s="166">
        <f t="shared" si="111"/>
        <v>0</v>
      </c>
      <c r="AJ533" s="98" t="str">
        <f t="shared" si="106"/>
        <v>NO CHANGE IN FAB</v>
      </c>
      <c r="AK533" s="88"/>
      <c r="AL533" s="93" t="s">
        <v>1059</v>
      </c>
      <c r="AM533" s="94" t="s">
        <v>1060</v>
      </c>
      <c r="AN533" s="94">
        <v>1</v>
      </c>
      <c r="AO533" s="95">
        <v>0</v>
      </c>
      <c r="AP533" s="175">
        <f>VLOOKUP($AL533,dbsaa1!$A$2:$AE$677,5,FALSE)</f>
        <v>11504907</v>
      </c>
      <c r="AQ533" s="176">
        <f>VLOOKUP($AL533,dbsad1!$A$2:$AE$677,23,FALSE)</f>
        <v>11265078</v>
      </c>
      <c r="AR533" s="101" t="str">
        <f t="shared" si="112"/>
        <v>HOLD HARMLESS</v>
      </c>
      <c r="AS533" s="175">
        <f>VLOOKUP($AL533,dcsaa1!$A$2:$AE$677,5,FALSE)</f>
        <v>11504907</v>
      </c>
      <c r="AT533" s="176">
        <f>VLOOKUP($AL533,dcsad1!$A$2:$AE$677,23,FALSE)</f>
        <v>11274311</v>
      </c>
      <c r="AU533" s="101" t="str">
        <f t="shared" si="113"/>
        <v>HOLD HARMLESS</v>
      </c>
      <c r="AV533" s="102" t="b">
        <f t="shared" si="114"/>
        <v>1</v>
      </c>
      <c r="AW533" s="176">
        <f t="shared" si="115"/>
        <v>0</v>
      </c>
      <c r="AX533" s="184">
        <f t="shared" si="116"/>
        <v>0</v>
      </c>
      <c r="AY533" s="29"/>
    </row>
    <row r="534" spans="1:51" ht="25" x14ac:dyDescent="0.25">
      <c r="A534" s="29"/>
      <c r="B534" s="93" t="s">
        <v>1061</v>
      </c>
      <c r="C534" s="94" t="s">
        <v>1062</v>
      </c>
      <c r="D534" s="94">
        <v>1</v>
      </c>
      <c r="E534" s="95">
        <v>0</v>
      </c>
      <c r="F534" s="165">
        <f>VLOOKUP($B534,dbsaa1!$A$2:$AA$675,5,FALSE)</f>
        <v>2077118</v>
      </c>
      <c r="G534" s="165">
        <f>VLOOKUP($B534,dcsaa1!$A$2:$AA$675,5,FALSE)</f>
        <v>2077118</v>
      </c>
      <c r="H534" s="166">
        <f t="shared" si="107"/>
        <v>0</v>
      </c>
      <c r="I534" s="98" t="str">
        <f t="shared" si="105"/>
        <v>NO CHANGE IN FA</v>
      </c>
      <c r="J534" s="88"/>
      <c r="K534" s="93" t="s">
        <v>1061</v>
      </c>
      <c r="L534" s="94" t="s">
        <v>1062</v>
      </c>
      <c r="M534" s="94">
        <v>1</v>
      </c>
      <c r="N534" s="95">
        <v>0</v>
      </c>
      <c r="O534" s="96">
        <f>VLOOKUP($K534,dbsad1!$A$2:$AE$677,13,FALSE)</f>
        <v>1762</v>
      </c>
      <c r="P534" s="96">
        <f>VLOOKUP($K534,dcsad1!$A$2:$AE$677,13,FALSE)</f>
        <v>1764</v>
      </c>
      <c r="Q534" s="97">
        <f t="shared" si="108"/>
        <v>2</v>
      </c>
      <c r="R534" s="98" t="str">
        <f t="shared" si="104"/>
        <v>SEL. TAFPU INCREASE</v>
      </c>
      <c r="S534" s="88"/>
      <c r="T534" s="93" t="s">
        <v>1061</v>
      </c>
      <c r="U534" s="94" t="s">
        <v>1062</v>
      </c>
      <c r="V534" s="94">
        <v>1</v>
      </c>
      <c r="W534" s="95">
        <v>0</v>
      </c>
      <c r="X534" s="99">
        <f>VLOOKUP($T534,dbsad1!$A$2:$AE$677,22,FALSE)</f>
        <v>500</v>
      </c>
      <c r="Y534" s="99">
        <f>VLOOKUP($T534,dcsad1!$A$2:$AE$677,22,FALSE)</f>
        <v>500</v>
      </c>
      <c r="Z534" s="100">
        <f t="shared" si="109"/>
        <v>0</v>
      </c>
      <c r="AA534" s="98" t="str">
        <f t="shared" si="110"/>
        <v>NO CHANGE IN SEL. FA/PUPIL</v>
      </c>
      <c r="AB534" s="88"/>
      <c r="AC534" s="93" t="s">
        <v>1061</v>
      </c>
      <c r="AD534" s="94" t="s">
        <v>1062</v>
      </c>
      <c r="AE534" s="94">
        <v>1</v>
      </c>
      <c r="AF534" s="95">
        <v>0</v>
      </c>
      <c r="AG534" s="165">
        <f>VLOOKUP($AC534,dbsad1!$A$2:$AE$677,24,FALSE)</f>
        <v>2036391</v>
      </c>
      <c r="AH534" s="165">
        <f>VLOOKUP($AC534,dcsad1!$A$2:$AE$677,24,FALSE)</f>
        <v>2036391</v>
      </c>
      <c r="AI534" s="166">
        <f t="shared" si="111"/>
        <v>0</v>
      </c>
      <c r="AJ534" s="98" t="str">
        <f t="shared" si="106"/>
        <v>NO CHANGE IN FAB</v>
      </c>
      <c r="AK534" s="88"/>
      <c r="AL534" s="93" t="s">
        <v>1061</v>
      </c>
      <c r="AM534" s="94" t="s">
        <v>1062</v>
      </c>
      <c r="AN534" s="94">
        <v>1</v>
      </c>
      <c r="AO534" s="95">
        <v>0</v>
      </c>
      <c r="AP534" s="175">
        <f>VLOOKUP($AL534,dbsaa1!$A$2:$AE$677,5,FALSE)</f>
        <v>2077118</v>
      </c>
      <c r="AQ534" s="176">
        <f>VLOOKUP($AL534,dbsad1!$A$2:$AE$677,23,FALSE)</f>
        <v>881000</v>
      </c>
      <c r="AR534" s="101" t="str">
        <f t="shared" si="112"/>
        <v>HOLD HARMLESS</v>
      </c>
      <c r="AS534" s="175">
        <f>VLOOKUP($AL534,dcsaa1!$A$2:$AE$677,5,FALSE)</f>
        <v>2077118</v>
      </c>
      <c r="AT534" s="176">
        <f>VLOOKUP($AL534,dcsad1!$A$2:$AE$677,23,FALSE)</f>
        <v>882000</v>
      </c>
      <c r="AU534" s="101" t="str">
        <f t="shared" si="113"/>
        <v>HOLD HARMLESS</v>
      </c>
      <c r="AV534" s="102" t="b">
        <f t="shared" si="114"/>
        <v>1</v>
      </c>
      <c r="AW534" s="176">
        <f t="shared" si="115"/>
        <v>0</v>
      </c>
      <c r="AX534" s="184">
        <f t="shared" si="116"/>
        <v>0</v>
      </c>
      <c r="AY534" s="29"/>
    </row>
    <row r="535" spans="1:51" x14ac:dyDescent="0.25">
      <c r="A535" s="29"/>
      <c r="B535" s="93" t="s">
        <v>1063</v>
      </c>
      <c r="C535" s="94" t="s">
        <v>1064</v>
      </c>
      <c r="D535" s="94">
        <v>1</v>
      </c>
      <c r="E535" s="95">
        <v>0</v>
      </c>
      <c r="F535" s="165">
        <f>VLOOKUP($B535,dbsaa1!$A$2:$AA$675,5,FALSE)</f>
        <v>21972846</v>
      </c>
      <c r="G535" s="165">
        <f>VLOOKUP($B535,dcsaa1!$A$2:$AA$675,5,FALSE)</f>
        <v>21981804</v>
      </c>
      <c r="H535" s="166">
        <f t="shared" si="107"/>
        <v>8958</v>
      </c>
      <c r="I535" s="98" t="str">
        <f t="shared" si="105"/>
        <v>FA INCREASE</v>
      </c>
      <c r="J535" s="88"/>
      <c r="K535" s="93" t="s">
        <v>1063</v>
      </c>
      <c r="L535" s="94" t="s">
        <v>1064</v>
      </c>
      <c r="M535" s="94">
        <v>1</v>
      </c>
      <c r="N535" s="95">
        <v>0</v>
      </c>
      <c r="O535" s="96">
        <f>VLOOKUP($K535,dbsad1!$A$2:$AE$677,13,FALSE)</f>
        <v>4906</v>
      </c>
      <c r="P535" s="96">
        <f>VLOOKUP($K535,dcsad1!$A$2:$AE$677,13,FALSE)</f>
        <v>4908</v>
      </c>
      <c r="Q535" s="97">
        <f t="shared" si="108"/>
        <v>2</v>
      </c>
      <c r="R535" s="98" t="str">
        <f t="shared" si="104"/>
        <v>SEL. TAFPU INCREASE</v>
      </c>
      <c r="S535" s="88"/>
      <c r="T535" s="93" t="s">
        <v>1063</v>
      </c>
      <c r="U535" s="94" t="s">
        <v>1064</v>
      </c>
      <c r="V535" s="94">
        <v>1</v>
      </c>
      <c r="W535" s="95">
        <v>0</v>
      </c>
      <c r="X535" s="99">
        <f>VLOOKUP($T535,dbsad1!$A$2:$AE$677,22,FALSE)</f>
        <v>4478.7700000000004</v>
      </c>
      <c r="Y535" s="99">
        <f>VLOOKUP($T535,dcsad1!$A$2:$AE$677,22,FALSE)</f>
        <v>4478.7700000000004</v>
      </c>
      <c r="Z535" s="100">
        <f t="shared" si="109"/>
        <v>0</v>
      </c>
      <c r="AA535" s="98" t="str">
        <f t="shared" si="110"/>
        <v>NO CHANGE IN SEL. FA/PUPIL</v>
      </c>
      <c r="AB535" s="88"/>
      <c r="AC535" s="93" t="s">
        <v>1063</v>
      </c>
      <c r="AD535" s="94" t="s">
        <v>1064</v>
      </c>
      <c r="AE535" s="94">
        <v>1</v>
      </c>
      <c r="AF535" s="95">
        <v>0</v>
      </c>
      <c r="AG535" s="165">
        <f>VLOOKUP($AC535,dbsad1!$A$2:$AE$677,24,FALSE)</f>
        <v>21294990</v>
      </c>
      <c r="AH535" s="165">
        <f>VLOOKUP($AC535,dcsad1!$A$2:$AE$677,24,FALSE)</f>
        <v>21294990</v>
      </c>
      <c r="AI535" s="166">
        <f t="shared" si="111"/>
        <v>0</v>
      </c>
      <c r="AJ535" s="98" t="str">
        <f t="shared" si="106"/>
        <v>NO CHANGE IN FAB</v>
      </c>
      <c r="AK535" s="88"/>
      <c r="AL535" s="93" t="s">
        <v>1063</v>
      </c>
      <c r="AM535" s="94" t="s">
        <v>1064</v>
      </c>
      <c r="AN535" s="94">
        <v>1</v>
      </c>
      <c r="AO535" s="95">
        <v>0</v>
      </c>
      <c r="AP535" s="175">
        <f>VLOOKUP($AL535,dbsaa1!$A$2:$AE$677,5,FALSE)</f>
        <v>21972846</v>
      </c>
      <c r="AQ535" s="176">
        <f>VLOOKUP($AL535,dbsad1!$A$2:$AE$677,23,FALSE)</f>
        <v>21972846</v>
      </c>
      <c r="AR535" s="101" t="str">
        <f t="shared" si="112"/>
        <v>ON FORMULA</v>
      </c>
      <c r="AS535" s="175">
        <f>VLOOKUP($AL535,dcsaa1!$A$2:$AE$677,5,FALSE)</f>
        <v>21981804</v>
      </c>
      <c r="AT535" s="176">
        <f>VLOOKUP($AL535,dcsad1!$A$2:$AE$677,23,FALSE)</f>
        <v>21981804</v>
      </c>
      <c r="AU535" s="101" t="str">
        <f t="shared" si="113"/>
        <v>ON FORMULA</v>
      </c>
      <c r="AV535" s="102" t="b">
        <f t="shared" si="114"/>
        <v>1</v>
      </c>
      <c r="AW535" s="176">
        <f t="shared" si="115"/>
        <v>8958</v>
      </c>
      <c r="AX535" s="184">
        <f t="shared" si="116"/>
        <v>0</v>
      </c>
      <c r="AY535" s="29"/>
    </row>
    <row r="536" spans="1:51" ht="25" x14ac:dyDescent="0.25">
      <c r="A536" s="29"/>
      <c r="B536" s="93" t="s">
        <v>1065</v>
      </c>
      <c r="C536" s="94" t="s">
        <v>1066</v>
      </c>
      <c r="D536" s="94">
        <v>1</v>
      </c>
      <c r="E536" s="95">
        <v>0</v>
      </c>
      <c r="F536" s="165">
        <f>VLOOKUP($B536,dbsaa1!$A$2:$AA$675,5,FALSE)</f>
        <v>14222051</v>
      </c>
      <c r="G536" s="165">
        <f>VLOOKUP($B536,dcsaa1!$A$2:$AA$675,5,FALSE)</f>
        <v>14222051</v>
      </c>
      <c r="H536" s="166">
        <f t="shared" si="107"/>
        <v>0</v>
      </c>
      <c r="I536" s="98" t="str">
        <f t="shared" si="105"/>
        <v>NO CHANGE IN FA</v>
      </c>
      <c r="J536" s="88"/>
      <c r="K536" s="93" t="s">
        <v>1065</v>
      </c>
      <c r="L536" s="94" t="s">
        <v>1066</v>
      </c>
      <c r="M536" s="94">
        <v>1</v>
      </c>
      <c r="N536" s="95">
        <v>0</v>
      </c>
      <c r="O536" s="96">
        <f>VLOOKUP($K536,dbsad1!$A$2:$AE$677,13,FALSE)</f>
        <v>5359</v>
      </c>
      <c r="P536" s="96">
        <f>VLOOKUP($K536,dcsad1!$A$2:$AE$677,13,FALSE)</f>
        <v>5357</v>
      </c>
      <c r="Q536" s="97">
        <f t="shared" si="108"/>
        <v>-2</v>
      </c>
      <c r="R536" s="98" t="str">
        <f t="shared" si="104"/>
        <v>SEL. TAFPU DECREASE</v>
      </c>
      <c r="S536" s="88"/>
      <c r="T536" s="93" t="s">
        <v>1065</v>
      </c>
      <c r="U536" s="94" t="s">
        <v>1066</v>
      </c>
      <c r="V536" s="94">
        <v>1</v>
      </c>
      <c r="W536" s="95">
        <v>0</v>
      </c>
      <c r="X536" s="99">
        <f>VLOOKUP($T536,dbsad1!$A$2:$AE$677,22,FALSE)</f>
        <v>2501.06</v>
      </c>
      <c r="Y536" s="99">
        <f>VLOOKUP($T536,dcsad1!$A$2:$AE$677,22,FALSE)</f>
        <v>2501.06</v>
      </c>
      <c r="Z536" s="100">
        <f t="shared" si="109"/>
        <v>0</v>
      </c>
      <c r="AA536" s="98" t="str">
        <f t="shared" si="110"/>
        <v>NO CHANGE IN SEL. FA/PUPIL</v>
      </c>
      <c r="AB536" s="88"/>
      <c r="AC536" s="93" t="s">
        <v>1065</v>
      </c>
      <c r="AD536" s="94" t="s">
        <v>1066</v>
      </c>
      <c r="AE536" s="94">
        <v>1</v>
      </c>
      <c r="AF536" s="95">
        <v>0</v>
      </c>
      <c r="AG536" s="165">
        <f>VLOOKUP($AC536,dbsad1!$A$2:$AE$677,24,FALSE)</f>
        <v>13943188</v>
      </c>
      <c r="AH536" s="165">
        <f>VLOOKUP($AC536,dcsad1!$A$2:$AE$677,24,FALSE)</f>
        <v>13943188</v>
      </c>
      <c r="AI536" s="166">
        <f t="shared" si="111"/>
        <v>0</v>
      </c>
      <c r="AJ536" s="98" t="str">
        <f t="shared" si="106"/>
        <v>NO CHANGE IN FAB</v>
      </c>
      <c r="AK536" s="88"/>
      <c r="AL536" s="93" t="s">
        <v>1065</v>
      </c>
      <c r="AM536" s="94" t="s">
        <v>1066</v>
      </c>
      <c r="AN536" s="94">
        <v>1</v>
      </c>
      <c r="AO536" s="95">
        <v>0</v>
      </c>
      <c r="AP536" s="175">
        <f>VLOOKUP($AL536,dbsaa1!$A$2:$AE$677,5,FALSE)</f>
        <v>14222051</v>
      </c>
      <c r="AQ536" s="176">
        <f>VLOOKUP($AL536,dbsad1!$A$2:$AE$677,23,FALSE)</f>
        <v>13403181</v>
      </c>
      <c r="AR536" s="101" t="str">
        <f t="shared" si="112"/>
        <v>HOLD HARMLESS</v>
      </c>
      <c r="AS536" s="175">
        <f>VLOOKUP($AL536,dcsaa1!$A$2:$AE$677,5,FALSE)</f>
        <v>14222051</v>
      </c>
      <c r="AT536" s="176">
        <f>VLOOKUP($AL536,dcsad1!$A$2:$AE$677,23,FALSE)</f>
        <v>13398179</v>
      </c>
      <c r="AU536" s="101" t="str">
        <f t="shared" si="113"/>
        <v>HOLD HARMLESS</v>
      </c>
      <c r="AV536" s="102" t="b">
        <f t="shared" si="114"/>
        <v>1</v>
      </c>
      <c r="AW536" s="176">
        <f t="shared" si="115"/>
        <v>0</v>
      </c>
      <c r="AX536" s="184">
        <f t="shared" si="116"/>
        <v>0</v>
      </c>
      <c r="AY536" s="29"/>
    </row>
    <row r="537" spans="1:51" x14ac:dyDescent="0.25">
      <c r="A537" s="29"/>
      <c r="B537" s="93" t="s">
        <v>1067</v>
      </c>
      <c r="C537" s="94" t="s">
        <v>1068</v>
      </c>
      <c r="D537" s="94">
        <v>1</v>
      </c>
      <c r="E537" s="95">
        <v>0</v>
      </c>
      <c r="F537" s="165">
        <f>VLOOKUP($B537,dbsaa1!$A$2:$AA$675,5,FALSE)</f>
        <v>30416075</v>
      </c>
      <c r="G537" s="165">
        <f>VLOOKUP($B537,dcsaa1!$A$2:$AA$675,5,FALSE)</f>
        <v>30416075</v>
      </c>
      <c r="H537" s="166">
        <f t="shared" si="107"/>
        <v>0</v>
      </c>
      <c r="I537" s="98" t="str">
        <f t="shared" si="105"/>
        <v>NO CHANGE IN FA</v>
      </c>
      <c r="J537" s="88"/>
      <c r="K537" s="93" t="s">
        <v>1067</v>
      </c>
      <c r="L537" s="94" t="s">
        <v>1068</v>
      </c>
      <c r="M537" s="94">
        <v>1</v>
      </c>
      <c r="N537" s="95">
        <v>0</v>
      </c>
      <c r="O537" s="96">
        <f>VLOOKUP($K537,dbsad1!$A$2:$AE$677,13,FALSE)</f>
        <v>9108</v>
      </c>
      <c r="P537" s="96">
        <f>VLOOKUP($K537,dcsad1!$A$2:$AE$677,13,FALSE)</f>
        <v>9108</v>
      </c>
      <c r="Q537" s="97">
        <f t="shared" si="108"/>
        <v>0</v>
      </c>
      <c r="R537" s="98" t="str">
        <f t="shared" si="104"/>
        <v>NO CHANGE IN SEL. TAFPU</v>
      </c>
      <c r="S537" s="88"/>
      <c r="T537" s="93" t="s">
        <v>1067</v>
      </c>
      <c r="U537" s="94" t="s">
        <v>1068</v>
      </c>
      <c r="V537" s="94">
        <v>1</v>
      </c>
      <c r="W537" s="95">
        <v>0</v>
      </c>
      <c r="X537" s="99">
        <f>VLOOKUP($T537,dbsad1!$A$2:$AE$677,22,FALSE)</f>
        <v>3339.49</v>
      </c>
      <c r="Y537" s="99">
        <f>VLOOKUP($T537,dcsad1!$A$2:$AE$677,22,FALSE)</f>
        <v>3339.49</v>
      </c>
      <c r="Z537" s="100">
        <f t="shared" si="109"/>
        <v>0</v>
      </c>
      <c r="AA537" s="98" t="str">
        <f t="shared" si="110"/>
        <v>NO CHANGE IN SEL. FA/PUPIL</v>
      </c>
      <c r="AB537" s="88"/>
      <c r="AC537" s="93" t="s">
        <v>1067</v>
      </c>
      <c r="AD537" s="94" t="s">
        <v>1068</v>
      </c>
      <c r="AE537" s="94">
        <v>1</v>
      </c>
      <c r="AF537" s="95">
        <v>0</v>
      </c>
      <c r="AG537" s="165">
        <f>VLOOKUP($AC537,dbsad1!$A$2:$AE$677,24,FALSE)</f>
        <v>29722851</v>
      </c>
      <c r="AH537" s="165">
        <f>VLOOKUP($AC537,dcsad1!$A$2:$AE$677,24,FALSE)</f>
        <v>29722851</v>
      </c>
      <c r="AI537" s="166">
        <f t="shared" si="111"/>
        <v>0</v>
      </c>
      <c r="AJ537" s="98" t="str">
        <f t="shared" si="106"/>
        <v>NO CHANGE IN FAB</v>
      </c>
      <c r="AK537" s="88"/>
      <c r="AL537" s="93" t="s">
        <v>1067</v>
      </c>
      <c r="AM537" s="94" t="s">
        <v>1068</v>
      </c>
      <c r="AN537" s="94">
        <v>1</v>
      </c>
      <c r="AO537" s="95">
        <v>0</v>
      </c>
      <c r="AP537" s="175">
        <f>VLOOKUP($AL537,dbsaa1!$A$2:$AE$677,5,FALSE)</f>
        <v>30416075</v>
      </c>
      <c r="AQ537" s="176">
        <f>VLOOKUP($AL537,dbsad1!$A$2:$AE$677,23,FALSE)</f>
        <v>30416075</v>
      </c>
      <c r="AR537" s="101" t="str">
        <f t="shared" si="112"/>
        <v>ON FORMULA</v>
      </c>
      <c r="AS537" s="175">
        <f>VLOOKUP($AL537,dcsaa1!$A$2:$AE$677,5,FALSE)</f>
        <v>30416075</v>
      </c>
      <c r="AT537" s="176">
        <f>VLOOKUP($AL537,dcsad1!$A$2:$AE$677,23,FALSE)</f>
        <v>30416075</v>
      </c>
      <c r="AU537" s="101" t="str">
        <f t="shared" si="113"/>
        <v>ON FORMULA</v>
      </c>
      <c r="AV537" s="102" t="b">
        <f t="shared" si="114"/>
        <v>1</v>
      </c>
      <c r="AW537" s="176">
        <f t="shared" si="115"/>
        <v>0</v>
      </c>
      <c r="AX537" s="184">
        <f t="shared" si="116"/>
        <v>0</v>
      </c>
      <c r="AY537" s="29"/>
    </row>
    <row r="538" spans="1:51" ht="25" x14ac:dyDescent="0.25">
      <c r="A538" s="29"/>
      <c r="B538" s="93" t="s">
        <v>1069</v>
      </c>
      <c r="C538" s="94" t="s">
        <v>1070</v>
      </c>
      <c r="D538" s="94">
        <v>1</v>
      </c>
      <c r="E538" s="95">
        <v>0</v>
      </c>
      <c r="F538" s="165">
        <f>VLOOKUP($B538,dbsaa1!$A$2:$AA$675,5,FALSE)</f>
        <v>13272003</v>
      </c>
      <c r="G538" s="165">
        <f>VLOOKUP($B538,dcsaa1!$A$2:$AA$675,5,FALSE)</f>
        <v>13272003</v>
      </c>
      <c r="H538" s="166">
        <f t="shared" si="107"/>
        <v>0</v>
      </c>
      <c r="I538" s="98" t="str">
        <f t="shared" si="105"/>
        <v>NO CHANGE IN FA</v>
      </c>
      <c r="J538" s="88"/>
      <c r="K538" s="93" t="s">
        <v>1069</v>
      </c>
      <c r="L538" s="94" t="s">
        <v>1070</v>
      </c>
      <c r="M538" s="94">
        <v>1</v>
      </c>
      <c r="N538" s="95">
        <v>0</v>
      </c>
      <c r="O538" s="96">
        <f>VLOOKUP($K538,dbsad1!$A$2:$AE$677,13,FALSE)</f>
        <v>3367</v>
      </c>
      <c r="P538" s="96">
        <f>VLOOKUP($K538,dcsad1!$A$2:$AE$677,13,FALSE)</f>
        <v>3367</v>
      </c>
      <c r="Q538" s="97">
        <f t="shared" si="108"/>
        <v>0</v>
      </c>
      <c r="R538" s="98" t="str">
        <f t="shared" si="104"/>
        <v>NO CHANGE IN SEL. TAFPU</v>
      </c>
      <c r="S538" s="88"/>
      <c r="T538" s="93" t="s">
        <v>1069</v>
      </c>
      <c r="U538" s="94" t="s">
        <v>1070</v>
      </c>
      <c r="V538" s="94">
        <v>1</v>
      </c>
      <c r="W538" s="95">
        <v>0</v>
      </c>
      <c r="X538" s="99">
        <f>VLOOKUP($T538,dbsad1!$A$2:$AE$677,22,FALSE)</f>
        <v>3735.79</v>
      </c>
      <c r="Y538" s="99">
        <f>VLOOKUP($T538,dcsad1!$A$2:$AE$677,22,FALSE)</f>
        <v>3735.79</v>
      </c>
      <c r="Z538" s="100">
        <f t="shared" si="109"/>
        <v>0</v>
      </c>
      <c r="AA538" s="98" t="str">
        <f t="shared" si="110"/>
        <v>NO CHANGE IN SEL. FA/PUPIL</v>
      </c>
      <c r="AB538" s="88"/>
      <c r="AC538" s="93" t="s">
        <v>1069</v>
      </c>
      <c r="AD538" s="94" t="s">
        <v>1070</v>
      </c>
      <c r="AE538" s="94">
        <v>1</v>
      </c>
      <c r="AF538" s="95">
        <v>0</v>
      </c>
      <c r="AG538" s="165">
        <f>VLOOKUP($AC538,dbsad1!$A$2:$AE$677,24,FALSE)</f>
        <v>13011768</v>
      </c>
      <c r="AH538" s="165">
        <f>VLOOKUP($AC538,dcsad1!$A$2:$AE$677,24,FALSE)</f>
        <v>13011768</v>
      </c>
      <c r="AI538" s="166">
        <f t="shared" si="111"/>
        <v>0</v>
      </c>
      <c r="AJ538" s="98" t="str">
        <f t="shared" si="106"/>
        <v>NO CHANGE IN FAB</v>
      </c>
      <c r="AK538" s="88"/>
      <c r="AL538" s="93" t="s">
        <v>1069</v>
      </c>
      <c r="AM538" s="94" t="s">
        <v>1070</v>
      </c>
      <c r="AN538" s="94">
        <v>1</v>
      </c>
      <c r="AO538" s="95">
        <v>0</v>
      </c>
      <c r="AP538" s="175">
        <f>VLOOKUP($AL538,dbsaa1!$A$2:$AE$677,5,FALSE)</f>
        <v>13272003</v>
      </c>
      <c r="AQ538" s="176">
        <f>VLOOKUP($AL538,dbsad1!$A$2:$AE$677,23,FALSE)</f>
        <v>12578405</v>
      </c>
      <c r="AR538" s="101" t="str">
        <f t="shared" si="112"/>
        <v>HOLD HARMLESS</v>
      </c>
      <c r="AS538" s="175">
        <f>VLOOKUP($AL538,dcsaa1!$A$2:$AE$677,5,FALSE)</f>
        <v>13272003</v>
      </c>
      <c r="AT538" s="176">
        <f>VLOOKUP($AL538,dcsad1!$A$2:$AE$677,23,FALSE)</f>
        <v>12578405</v>
      </c>
      <c r="AU538" s="101" t="str">
        <f t="shared" si="113"/>
        <v>HOLD HARMLESS</v>
      </c>
      <c r="AV538" s="102" t="b">
        <f t="shared" si="114"/>
        <v>1</v>
      </c>
      <c r="AW538" s="176">
        <f t="shared" si="115"/>
        <v>0</v>
      </c>
      <c r="AX538" s="184">
        <f t="shared" si="116"/>
        <v>0</v>
      </c>
      <c r="AY538" s="29"/>
    </row>
    <row r="539" spans="1:51" x14ac:dyDescent="0.25">
      <c r="A539" s="29"/>
      <c r="B539" s="93" t="s">
        <v>1071</v>
      </c>
      <c r="C539" s="94" t="s">
        <v>1072</v>
      </c>
      <c r="D539" s="94">
        <v>1</v>
      </c>
      <c r="E539" s="95">
        <v>0</v>
      </c>
      <c r="F539" s="165">
        <f>VLOOKUP($B539,dbsaa1!$A$2:$AA$675,5,FALSE)</f>
        <v>30381657</v>
      </c>
      <c r="G539" s="165">
        <f>VLOOKUP($B539,dcsaa1!$A$2:$AA$675,5,FALSE)</f>
        <v>30390734</v>
      </c>
      <c r="H539" s="166">
        <f t="shared" si="107"/>
        <v>9077</v>
      </c>
      <c r="I539" s="98" t="str">
        <f t="shared" si="105"/>
        <v>FA INCREASE</v>
      </c>
      <c r="J539" s="88"/>
      <c r="K539" s="93" t="s">
        <v>1071</v>
      </c>
      <c r="L539" s="94" t="s">
        <v>1072</v>
      </c>
      <c r="M539" s="94">
        <v>1</v>
      </c>
      <c r="N539" s="95">
        <v>0</v>
      </c>
      <c r="O539" s="96">
        <f>VLOOKUP($K539,dbsad1!$A$2:$AE$677,13,FALSE)</f>
        <v>6694</v>
      </c>
      <c r="P539" s="96">
        <f>VLOOKUP($K539,dcsad1!$A$2:$AE$677,13,FALSE)</f>
        <v>6696</v>
      </c>
      <c r="Q539" s="97">
        <f t="shared" si="108"/>
        <v>2</v>
      </c>
      <c r="R539" s="98" t="str">
        <f t="shared" si="104"/>
        <v>SEL. TAFPU INCREASE</v>
      </c>
      <c r="S539" s="88"/>
      <c r="T539" s="93" t="s">
        <v>1071</v>
      </c>
      <c r="U539" s="94" t="s">
        <v>1072</v>
      </c>
      <c r="V539" s="94">
        <v>1</v>
      </c>
      <c r="W539" s="95">
        <v>0</v>
      </c>
      <c r="X539" s="99">
        <f>VLOOKUP($T539,dbsad1!$A$2:$AE$677,22,FALSE)</f>
        <v>4538.6400000000003</v>
      </c>
      <c r="Y539" s="99">
        <f>VLOOKUP($T539,dcsad1!$A$2:$AE$677,22,FALSE)</f>
        <v>4538.6400000000003</v>
      </c>
      <c r="Z539" s="100">
        <f t="shared" si="109"/>
        <v>0</v>
      </c>
      <c r="AA539" s="98" t="str">
        <f t="shared" si="110"/>
        <v>NO CHANGE IN SEL. FA/PUPIL</v>
      </c>
      <c r="AB539" s="88"/>
      <c r="AC539" s="93" t="s">
        <v>1071</v>
      </c>
      <c r="AD539" s="94" t="s">
        <v>1072</v>
      </c>
      <c r="AE539" s="94">
        <v>1</v>
      </c>
      <c r="AF539" s="95">
        <v>0</v>
      </c>
      <c r="AG539" s="165">
        <f>VLOOKUP($AC539,dbsad1!$A$2:$AE$677,24,FALSE)</f>
        <v>29744824</v>
      </c>
      <c r="AH539" s="165">
        <f>VLOOKUP($AC539,dcsad1!$A$2:$AE$677,24,FALSE)</f>
        <v>29744824</v>
      </c>
      <c r="AI539" s="166">
        <f t="shared" si="111"/>
        <v>0</v>
      </c>
      <c r="AJ539" s="98" t="str">
        <f t="shared" si="106"/>
        <v>NO CHANGE IN FAB</v>
      </c>
      <c r="AK539" s="88"/>
      <c r="AL539" s="93" t="s">
        <v>1071</v>
      </c>
      <c r="AM539" s="94" t="s">
        <v>1072</v>
      </c>
      <c r="AN539" s="94">
        <v>1</v>
      </c>
      <c r="AO539" s="95">
        <v>0</v>
      </c>
      <c r="AP539" s="175">
        <f>VLOOKUP($AL539,dbsaa1!$A$2:$AE$677,5,FALSE)</f>
        <v>30381657</v>
      </c>
      <c r="AQ539" s="176">
        <f>VLOOKUP($AL539,dbsad1!$A$2:$AE$677,23,FALSE)</f>
        <v>30381657</v>
      </c>
      <c r="AR539" s="101" t="str">
        <f t="shared" si="112"/>
        <v>ON FORMULA</v>
      </c>
      <c r="AS539" s="175">
        <f>VLOOKUP($AL539,dcsaa1!$A$2:$AE$677,5,FALSE)</f>
        <v>30390734</v>
      </c>
      <c r="AT539" s="176">
        <f>VLOOKUP($AL539,dcsad1!$A$2:$AE$677,23,FALSE)</f>
        <v>30390734</v>
      </c>
      <c r="AU539" s="101" t="str">
        <f t="shared" si="113"/>
        <v>ON FORMULA</v>
      </c>
      <c r="AV539" s="102" t="b">
        <f t="shared" si="114"/>
        <v>1</v>
      </c>
      <c r="AW539" s="176">
        <f t="shared" si="115"/>
        <v>9077</v>
      </c>
      <c r="AX539" s="184">
        <f t="shared" si="116"/>
        <v>0</v>
      </c>
      <c r="AY539" s="29"/>
    </row>
    <row r="540" spans="1:51" x14ac:dyDescent="0.25">
      <c r="A540" s="29"/>
      <c r="B540" s="93" t="s">
        <v>1073</v>
      </c>
      <c r="C540" s="94" t="s">
        <v>1074</v>
      </c>
      <c r="D540" s="94">
        <v>1</v>
      </c>
      <c r="E540" s="95">
        <v>0</v>
      </c>
      <c r="F540" s="165">
        <f>VLOOKUP($B540,dbsaa1!$A$2:$AA$675,5,FALSE)</f>
        <v>57913477</v>
      </c>
      <c r="G540" s="165">
        <f>VLOOKUP($B540,dcsaa1!$A$2:$AA$675,5,FALSE)</f>
        <v>57913477</v>
      </c>
      <c r="H540" s="166">
        <f t="shared" si="107"/>
        <v>0</v>
      </c>
      <c r="I540" s="98" t="str">
        <f t="shared" si="105"/>
        <v>NO CHANGE IN FA</v>
      </c>
      <c r="J540" s="88"/>
      <c r="K540" s="93" t="s">
        <v>1073</v>
      </c>
      <c r="L540" s="94" t="s">
        <v>1074</v>
      </c>
      <c r="M540" s="94">
        <v>1</v>
      </c>
      <c r="N540" s="95">
        <v>0</v>
      </c>
      <c r="O540" s="96">
        <f>VLOOKUP($K540,dbsad1!$A$2:$AE$677,13,FALSE)</f>
        <v>7302</v>
      </c>
      <c r="P540" s="96">
        <f>VLOOKUP($K540,dcsad1!$A$2:$AE$677,13,FALSE)</f>
        <v>7302</v>
      </c>
      <c r="Q540" s="97">
        <f t="shared" si="108"/>
        <v>0</v>
      </c>
      <c r="R540" s="98" t="str">
        <f t="shared" si="104"/>
        <v>NO CHANGE IN SEL. TAFPU</v>
      </c>
      <c r="S540" s="88"/>
      <c r="T540" s="93" t="s">
        <v>1073</v>
      </c>
      <c r="U540" s="94" t="s">
        <v>1074</v>
      </c>
      <c r="V540" s="94">
        <v>1</v>
      </c>
      <c r="W540" s="95">
        <v>0</v>
      </c>
      <c r="X540" s="99">
        <f>VLOOKUP($T540,dbsad1!$A$2:$AE$677,22,FALSE)</f>
        <v>7931.18</v>
      </c>
      <c r="Y540" s="99">
        <f>VLOOKUP($T540,dcsad1!$A$2:$AE$677,22,FALSE)</f>
        <v>7931.18</v>
      </c>
      <c r="Z540" s="100">
        <f t="shared" si="109"/>
        <v>0</v>
      </c>
      <c r="AA540" s="98" t="str">
        <f t="shared" si="110"/>
        <v>NO CHANGE IN SEL. FA/PUPIL</v>
      </c>
      <c r="AB540" s="88"/>
      <c r="AC540" s="93" t="s">
        <v>1073</v>
      </c>
      <c r="AD540" s="94" t="s">
        <v>1074</v>
      </c>
      <c r="AE540" s="94">
        <v>1</v>
      </c>
      <c r="AF540" s="95">
        <v>0</v>
      </c>
      <c r="AG540" s="165">
        <f>VLOOKUP($AC540,dbsad1!$A$2:$AE$677,24,FALSE)</f>
        <v>56141791</v>
      </c>
      <c r="AH540" s="165">
        <f>VLOOKUP($AC540,dcsad1!$A$2:$AE$677,24,FALSE)</f>
        <v>56141791</v>
      </c>
      <c r="AI540" s="166">
        <f t="shared" si="111"/>
        <v>0</v>
      </c>
      <c r="AJ540" s="98" t="str">
        <f t="shared" si="106"/>
        <v>NO CHANGE IN FAB</v>
      </c>
      <c r="AK540" s="88"/>
      <c r="AL540" s="93" t="s">
        <v>1073</v>
      </c>
      <c r="AM540" s="94" t="s">
        <v>1074</v>
      </c>
      <c r="AN540" s="94">
        <v>1</v>
      </c>
      <c r="AO540" s="95">
        <v>0</v>
      </c>
      <c r="AP540" s="175">
        <f>VLOOKUP($AL540,dbsaa1!$A$2:$AE$677,5,FALSE)</f>
        <v>57913477</v>
      </c>
      <c r="AQ540" s="176">
        <f>VLOOKUP($AL540,dbsad1!$A$2:$AE$677,23,FALSE)</f>
        <v>57913477</v>
      </c>
      <c r="AR540" s="101" t="str">
        <f t="shared" si="112"/>
        <v>ON FORMULA</v>
      </c>
      <c r="AS540" s="175">
        <f>VLOOKUP($AL540,dcsaa1!$A$2:$AE$677,5,FALSE)</f>
        <v>57913477</v>
      </c>
      <c r="AT540" s="176">
        <f>VLOOKUP($AL540,dcsad1!$A$2:$AE$677,23,FALSE)</f>
        <v>57913477</v>
      </c>
      <c r="AU540" s="101" t="str">
        <f t="shared" si="113"/>
        <v>ON FORMULA</v>
      </c>
      <c r="AV540" s="102" t="b">
        <f t="shared" si="114"/>
        <v>1</v>
      </c>
      <c r="AW540" s="176">
        <f t="shared" si="115"/>
        <v>0</v>
      </c>
      <c r="AX540" s="184">
        <f t="shared" si="116"/>
        <v>0</v>
      </c>
      <c r="AY540" s="29"/>
    </row>
    <row r="541" spans="1:51" x14ac:dyDescent="0.25">
      <c r="A541" s="29"/>
      <c r="B541" s="93" t="s">
        <v>1075</v>
      </c>
      <c r="C541" s="94" t="s">
        <v>1076</v>
      </c>
      <c r="D541" s="94">
        <v>1</v>
      </c>
      <c r="E541" s="95">
        <v>0</v>
      </c>
      <c r="F541" s="165">
        <f>VLOOKUP($B541,dbsaa1!$A$2:$AA$675,5,FALSE)</f>
        <v>64765438</v>
      </c>
      <c r="G541" s="165">
        <f>VLOOKUP($B541,dcsaa1!$A$2:$AA$675,5,FALSE)</f>
        <v>64709275</v>
      </c>
      <c r="H541" s="166">
        <f t="shared" si="107"/>
        <v>-56163</v>
      </c>
      <c r="I541" s="98" t="str">
        <f t="shared" si="105"/>
        <v>FA DECREASE</v>
      </c>
      <c r="J541" s="88"/>
      <c r="K541" s="93" t="s">
        <v>1075</v>
      </c>
      <c r="L541" s="94" t="s">
        <v>1076</v>
      </c>
      <c r="M541" s="94">
        <v>1</v>
      </c>
      <c r="N541" s="95">
        <v>0</v>
      </c>
      <c r="O541" s="96">
        <f>VLOOKUP($K541,dbsad1!$A$2:$AE$677,13,FALSE)</f>
        <v>6919</v>
      </c>
      <c r="P541" s="96">
        <f>VLOOKUP($K541,dcsad1!$A$2:$AE$677,13,FALSE)</f>
        <v>6913</v>
      </c>
      <c r="Q541" s="97">
        <f t="shared" si="108"/>
        <v>-6</v>
      </c>
      <c r="R541" s="98" t="str">
        <f t="shared" si="104"/>
        <v>SEL. TAFPU DECREASE</v>
      </c>
      <c r="S541" s="88"/>
      <c r="T541" s="93" t="s">
        <v>1075</v>
      </c>
      <c r="U541" s="94" t="s">
        <v>1076</v>
      </c>
      <c r="V541" s="94">
        <v>1</v>
      </c>
      <c r="W541" s="95">
        <v>0</v>
      </c>
      <c r="X541" s="99">
        <f>VLOOKUP($T541,dbsad1!$A$2:$AE$677,22,FALSE)</f>
        <v>9360.52</v>
      </c>
      <c r="Y541" s="99">
        <f>VLOOKUP($T541,dcsad1!$A$2:$AE$677,22,FALSE)</f>
        <v>9360.52</v>
      </c>
      <c r="Z541" s="100">
        <f t="shared" si="109"/>
        <v>0</v>
      </c>
      <c r="AA541" s="98" t="str">
        <f t="shared" si="110"/>
        <v>NO CHANGE IN SEL. FA/PUPIL</v>
      </c>
      <c r="AB541" s="88"/>
      <c r="AC541" s="93" t="s">
        <v>1075</v>
      </c>
      <c r="AD541" s="94" t="s">
        <v>1076</v>
      </c>
      <c r="AE541" s="94">
        <v>1</v>
      </c>
      <c r="AF541" s="95">
        <v>0</v>
      </c>
      <c r="AG541" s="165">
        <f>VLOOKUP($AC541,dbsad1!$A$2:$AE$677,24,FALSE)</f>
        <v>61403495</v>
      </c>
      <c r="AH541" s="165">
        <f>VLOOKUP($AC541,dcsad1!$A$2:$AE$677,24,FALSE)</f>
        <v>61403495</v>
      </c>
      <c r="AI541" s="166">
        <f t="shared" si="111"/>
        <v>0</v>
      </c>
      <c r="AJ541" s="98" t="str">
        <f t="shared" si="106"/>
        <v>NO CHANGE IN FAB</v>
      </c>
      <c r="AK541" s="88"/>
      <c r="AL541" s="93" t="s">
        <v>1075</v>
      </c>
      <c r="AM541" s="94" t="s">
        <v>1076</v>
      </c>
      <c r="AN541" s="94">
        <v>1</v>
      </c>
      <c r="AO541" s="95">
        <v>0</v>
      </c>
      <c r="AP541" s="175">
        <f>VLOOKUP($AL541,dbsaa1!$A$2:$AE$677,5,FALSE)</f>
        <v>64765438</v>
      </c>
      <c r="AQ541" s="176">
        <f>VLOOKUP($AL541,dbsad1!$A$2:$AE$677,23,FALSE)</f>
        <v>64765438</v>
      </c>
      <c r="AR541" s="101" t="str">
        <f t="shared" si="112"/>
        <v>ON FORMULA</v>
      </c>
      <c r="AS541" s="175">
        <f>VLOOKUP($AL541,dcsaa1!$A$2:$AE$677,5,FALSE)</f>
        <v>64709275</v>
      </c>
      <c r="AT541" s="176">
        <f>VLOOKUP($AL541,dcsad1!$A$2:$AE$677,23,FALSE)</f>
        <v>64709275</v>
      </c>
      <c r="AU541" s="101" t="str">
        <f t="shared" si="113"/>
        <v>ON FORMULA</v>
      </c>
      <c r="AV541" s="102" t="b">
        <f t="shared" si="114"/>
        <v>1</v>
      </c>
      <c r="AW541" s="176">
        <f t="shared" si="115"/>
        <v>-56163</v>
      </c>
      <c r="AX541" s="184">
        <f t="shared" si="116"/>
        <v>0</v>
      </c>
      <c r="AY541" s="29"/>
    </row>
    <row r="542" spans="1:51" x14ac:dyDescent="0.25">
      <c r="A542" s="29"/>
      <c r="B542" s="93" t="s">
        <v>1077</v>
      </c>
      <c r="C542" s="94" t="s">
        <v>1078</v>
      </c>
      <c r="D542" s="94">
        <v>1</v>
      </c>
      <c r="E542" s="95">
        <v>0</v>
      </c>
      <c r="F542" s="165">
        <f>VLOOKUP($B542,dbsaa1!$A$2:$AA$675,5,FALSE)</f>
        <v>21343995</v>
      </c>
      <c r="G542" s="165">
        <f>VLOOKUP($B542,dcsaa1!$A$2:$AA$675,5,FALSE)</f>
        <v>21330977</v>
      </c>
      <c r="H542" s="166">
        <f t="shared" si="107"/>
        <v>-13018</v>
      </c>
      <c r="I542" s="98" t="str">
        <f t="shared" si="105"/>
        <v>FA DECREASE</v>
      </c>
      <c r="J542" s="88"/>
      <c r="K542" s="93" t="s">
        <v>1077</v>
      </c>
      <c r="L542" s="94" t="s">
        <v>1078</v>
      </c>
      <c r="M542" s="94">
        <v>1</v>
      </c>
      <c r="N542" s="95">
        <v>0</v>
      </c>
      <c r="O542" s="96">
        <f>VLOOKUP($K542,dbsad1!$A$2:$AE$677,13,FALSE)</f>
        <v>3279</v>
      </c>
      <c r="P542" s="96">
        <f>VLOOKUP($K542,dcsad1!$A$2:$AE$677,13,FALSE)</f>
        <v>3277</v>
      </c>
      <c r="Q542" s="97">
        <f t="shared" si="108"/>
        <v>-2</v>
      </c>
      <c r="R542" s="98" t="str">
        <f t="shared" si="104"/>
        <v>SEL. TAFPU DECREASE</v>
      </c>
      <c r="S542" s="88"/>
      <c r="T542" s="93" t="s">
        <v>1077</v>
      </c>
      <c r="U542" s="94" t="s">
        <v>1078</v>
      </c>
      <c r="V542" s="94">
        <v>1</v>
      </c>
      <c r="W542" s="95">
        <v>0</v>
      </c>
      <c r="X542" s="99">
        <f>VLOOKUP($T542,dbsad1!$A$2:$AE$677,22,FALSE)</f>
        <v>6509.3</v>
      </c>
      <c r="Y542" s="99">
        <f>VLOOKUP($T542,dcsad1!$A$2:$AE$677,22,FALSE)</f>
        <v>6509.3</v>
      </c>
      <c r="Z542" s="100">
        <f t="shared" si="109"/>
        <v>0</v>
      </c>
      <c r="AA542" s="98" t="str">
        <f t="shared" si="110"/>
        <v>NO CHANGE IN SEL. FA/PUPIL</v>
      </c>
      <c r="AB542" s="88"/>
      <c r="AC542" s="93" t="s">
        <v>1077</v>
      </c>
      <c r="AD542" s="94" t="s">
        <v>1078</v>
      </c>
      <c r="AE542" s="94">
        <v>1</v>
      </c>
      <c r="AF542" s="95">
        <v>0</v>
      </c>
      <c r="AG542" s="165">
        <f>VLOOKUP($AC542,dbsad1!$A$2:$AE$677,24,FALSE)</f>
        <v>20486484</v>
      </c>
      <c r="AH542" s="165">
        <f>VLOOKUP($AC542,dcsad1!$A$2:$AE$677,24,FALSE)</f>
        <v>20486484</v>
      </c>
      <c r="AI542" s="166">
        <f t="shared" si="111"/>
        <v>0</v>
      </c>
      <c r="AJ542" s="98" t="str">
        <f t="shared" si="106"/>
        <v>NO CHANGE IN FAB</v>
      </c>
      <c r="AK542" s="88"/>
      <c r="AL542" s="93" t="s">
        <v>1077</v>
      </c>
      <c r="AM542" s="94" t="s">
        <v>1078</v>
      </c>
      <c r="AN542" s="94">
        <v>1</v>
      </c>
      <c r="AO542" s="95">
        <v>0</v>
      </c>
      <c r="AP542" s="175">
        <f>VLOOKUP($AL542,dbsaa1!$A$2:$AE$677,5,FALSE)</f>
        <v>21343995</v>
      </c>
      <c r="AQ542" s="176">
        <f>VLOOKUP($AL542,dbsad1!$A$2:$AE$677,23,FALSE)</f>
        <v>21343995</v>
      </c>
      <c r="AR542" s="101" t="str">
        <f t="shared" si="112"/>
        <v>ON FORMULA</v>
      </c>
      <c r="AS542" s="175">
        <f>VLOOKUP($AL542,dcsaa1!$A$2:$AE$677,5,FALSE)</f>
        <v>21330977</v>
      </c>
      <c r="AT542" s="176">
        <f>VLOOKUP($AL542,dcsad1!$A$2:$AE$677,23,FALSE)</f>
        <v>21330977</v>
      </c>
      <c r="AU542" s="101" t="str">
        <f t="shared" si="113"/>
        <v>ON FORMULA</v>
      </c>
      <c r="AV542" s="102" t="b">
        <f t="shared" si="114"/>
        <v>1</v>
      </c>
      <c r="AW542" s="176">
        <f t="shared" si="115"/>
        <v>-13019</v>
      </c>
      <c r="AX542" s="184">
        <f t="shared" si="116"/>
        <v>1</v>
      </c>
      <c r="AY542" s="29"/>
    </row>
    <row r="543" spans="1:51" ht="25" x14ac:dyDescent="0.25">
      <c r="A543" s="29"/>
      <c r="B543" s="93" t="s">
        <v>1079</v>
      </c>
      <c r="C543" s="94" t="s">
        <v>1080</v>
      </c>
      <c r="D543" s="94">
        <v>1</v>
      </c>
      <c r="E543" s="95">
        <v>0</v>
      </c>
      <c r="F543" s="165">
        <f>VLOOKUP($B543,dbsaa1!$A$2:$AA$675,5,FALSE)</f>
        <v>29606442</v>
      </c>
      <c r="G543" s="165">
        <f>VLOOKUP($B543,dcsaa1!$A$2:$AA$675,5,FALSE)</f>
        <v>29606442</v>
      </c>
      <c r="H543" s="166">
        <f t="shared" si="107"/>
        <v>0</v>
      </c>
      <c r="I543" s="98" t="str">
        <f t="shared" si="105"/>
        <v>NO CHANGE IN FA</v>
      </c>
      <c r="J543" s="88"/>
      <c r="K543" s="93" t="s">
        <v>1079</v>
      </c>
      <c r="L543" s="94" t="s">
        <v>1080</v>
      </c>
      <c r="M543" s="94">
        <v>1</v>
      </c>
      <c r="N543" s="95">
        <v>0</v>
      </c>
      <c r="O543" s="96">
        <f>VLOOKUP($K543,dbsad1!$A$2:$AE$677,13,FALSE)</f>
        <v>4227</v>
      </c>
      <c r="P543" s="96">
        <f>VLOOKUP($K543,dcsad1!$A$2:$AE$677,13,FALSE)</f>
        <v>4227</v>
      </c>
      <c r="Q543" s="97">
        <f t="shared" si="108"/>
        <v>0</v>
      </c>
      <c r="R543" s="98" t="str">
        <f t="shared" si="104"/>
        <v>NO CHANGE IN SEL. TAFPU</v>
      </c>
      <c r="S543" s="88"/>
      <c r="T543" s="93" t="s">
        <v>1079</v>
      </c>
      <c r="U543" s="94" t="s">
        <v>1080</v>
      </c>
      <c r="V543" s="94">
        <v>1</v>
      </c>
      <c r="W543" s="95">
        <v>0</v>
      </c>
      <c r="X543" s="99">
        <f>VLOOKUP($T543,dbsad1!$A$2:$AE$677,22,FALSE)</f>
        <v>5464.41</v>
      </c>
      <c r="Y543" s="99">
        <f>VLOOKUP($T543,dcsad1!$A$2:$AE$677,22,FALSE)</f>
        <v>5464.41</v>
      </c>
      <c r="Z543" s="100">
        <f t="shared" si="109"/>
        <v>0</v>
      </c>
      <c r="AA543" s="98" t="str">
        <f t="shared" si="110"/>
        <v>NO CHANGE IN SEL. FA/PUPIL</v>
      </c>
      <c r="AB543" s="88"/>
      <c r="AC543" s="93" t="s">
        <v>1079</v>
      </c>
      <c r="AD543" s="94" t="s">
        <v>1080</v>
      </c>
      <c r="AE543" s="94">
        <v>1</v>
      </c>
      <c r="AF543" s="95">
        <v>0</v>
      </c>
      <c r="AG543" s="165">
        <f>VLOOKUP($AC543,dbsad1!$A$2:$AE$677,24,FALSE)</f>
        <v>29025924</v>
      </c>
      <c r="AH543" s="165">
        <f>VLOOKUP($AC543,dcsad1!$A$2:$AE$677,24,FALSE)</f>
        <v>29025924</v>
      </c>
      <c r="AI543" s="166">
        <f t="shared" si="111"/>
        <v>0</v>
      </c>
      <c r="AJ543" s="98" t="str">
        <f t="shared" si="106"/>
        <v>NO CHANGE IN FAB</v>
      </c>
      <c r="AK543" s="88"/>
      <c r="AL543" s="93" t="s">
        <v>1079</v>
      </c>
      <c r="AM543" s="94" t="s">
        <v>1080</v>
      </c>
      <c r="AN543" s="94">
        <v>1</v>
      </c>
      <c r="AO543" s="95">
        <v>0</v>
      </c>
      <c r="AP543" s="175">
        <f>VLOOKUP($AL543,dbsaa1!$A$2:$AE$677,5,FALSE)</f>
        <v>29606442</v>
      </c>
      <c r="AQ543" s="176">
        <f>VLOOKUP($AL543,dbsad1!$A$2:$AE$677,23,FALSE)</f>
        <v>23098062</v>
      </c>
      <c r="AR543" s="101" t="str">
        <f t="shared" si="112"/>
        <v>HOLD HARMLESS</v>
      </c>
      <c r="AS543" s="175">
        <f>VLOOKUP($AL543,dcsaa1!$A$2:$AE$677,5,FALSE)</f>
        <v>29606442</v>
      </c>
      <c r="AT543" s="176">
        <f>VLOOKUP($AL543,dcsad1!$A$2:$AE$677,23,FALSE)</f>
        <v>23098062</v>
      </c>
      <c r="AU543" s="101" t="str">
        <f t="shared" si="113"/>
        <v>HOLD HARMLESS</v>
      </c>
      <c r="AV543" s="102" t="b">
        <f t="shared" si="114"/>
        <v>1</v>
      </c>
      <c r="AW543" s="176">
        <f t="shared" si="115"/>
        <v>0</v>
      </c>
      <c r="AX543" s="184">
        <f t="shared" si="116"/>
        <v>0</v>
      </c>
      <c r="AY543" s="29"/>
    </row>
    <row r="544" spans="1:51" ht="25" x14ac:dyDescent="0.25">
      <c r="A544" s="29"/>
      <c r="B544" s="93" t="s">
        <v>1081</v>
      </c>
      <c r="C544" s="94" t="s">
        <v>1082</v>
      </c>
      <c r="D544" s="94">
        <v>1</v>
      </c>
      <c r="E544" s="95">
        <v>0</v>
      </c>
      <c r="F544" s="165">
        <f>VLOOKUP($B544,dbsaa1!$A$2:$AA$675,5,FALSE)</f>
        <v>20571708</v>
      </c>
      <c r="G544" s="165">
        <f>VLOOKUP($B544,dcsaa1!$A$2:$AA$675,5,FALSE)</f>
        <v>20571708</v>
      </c>
      <c r="H544" s="166">
        <f t="shared" si="107"/>
        <v>0</v>
      </c>
      <c r="I544" s="98" t="str">
        <f t="shared" si="105"/>
        <v>NO CHANGE IN FA</v>
      </c>
      <c r="J544" s="88"/>
      <c r="K544" s="93" t="s">
        <v>1081</v>
      </c>
      <c r="L544" s="94" t="s">
        <v>1082</v>
      </c>
      <c r="M544" s="94">
        <v>1</v>
      </c>
      <c r="N544" s="95">
        <v>0</v>
      </c>
      <c r="O544" s="96">
        <f>VLOOKUP($K544,dbsad1!$A$2:$AE$677,13,FALSE)</f>
        <v>2885</v>
      </c>
      <c r="P544" s="96">
        <f>VLOOKUP($K544,dcsad1!$A$2:$AE$677,13,FALSE)</f>
        <v>2885</v>
      </c>
      <c r="Q544" s="97">
        <f t="shared" si="108"/>
        <v>0</v>
      </c>
      <c r="R544" s="98" t="str">
        <f t="shared" si="104"/>
        <v>NO CHANGE IN SEL. TAFPU</v>
      </c>
      <c r="S544" s="88"/>
      <c r="T544" s="93" t="s">
        <v>1081</v>
      </c>
      <c r="U544" s="94" t="s">
        <v>1082</v>
      </c>
      <c r="V544" s="94">
        <v>1</v>
      </c>
      <c r="W544" s="95">
        <v>0</v>
      </c>
      <c r="X544" s="99">
        <f>VLOOKUP($T544,dbsad1!$A$2:$AE$677,22,FALSE)</f>
        <v>4365.1400000000003</v>
      </c>
      <c r="Y544" s="99">
        <f>VLOOKUP($T544,dcsad1!$A$2:$AE$677,22,FALSE)</f>
        <v>4365.1400000000003</v>
      </c>
      <c r="Z544" s="100">
        <f t="shared" si="109"/>
        <v>0</v>
      </c>
      <c r="AA544" s="98" t="str">
        <f t="shared" si="110"/>
        <v>NO CHANGE IN SEL. FA/PUPIL</v>
      </c>
      <c r="AB544" s="88"/>
      <c r="AC544" s="93" t="s">
        <v>1081</v>
      </c>
      <c r="AD544" s="94" t="s">
        <v>1082</v>
      </c>
      <c r="AE544" s="94">
        <v>1</v>
      </c>
      <c r="AF544" s="95">
        <v>0</v>
      </c>
      <c r="AG544" s="165">
        <f>VLOOKUP($AC544,dbsad1!$A$2:$AE$677,24,FALSE)</f>
        <v>20168342</v>
      </c>
      <c r="AH544" s="165">
        <f>VLOOKUP($AC544,dcsad1!$A$2:$AE$677,24,FALSE)</f>
        <v>20168342</v>
      </c>
      <c r="AI544" s="166">
        <f t="shared" si="111"/>
        <v>0</v>
      </c>
      <c r="AJ544" s="98" t="str">
        <f t="shared" si="106"/>
        <v>NO CHANGE IN FAB</v>
      </c>
      <c r="AK544" s="88"/>
      <c r="AL544" s="93" t="s">
        <v>1081</v>
      </c>
      <c r="AM544" s="94" t="s">
        <v>1082</v>
      </c>
      <c r="AN544" s="94">
        <v>1</v>
      </c>
      <c r="AO544" s="95">
        <v>0</v>
      </c>
      <c r="AP544" s="175">
        <f>VLOOKUP($AL544,dbsaa1!$A$2:$AE$677,5,FALSE)</f>
        <v>20571708</v>
      </c>
      <c r="AQ544" s="176">
        <f>VLOOKUP($AL544,dbsad1!$A$2:$AE$677,23,FALSE)</f>
        <v>12593429</v>
      </c>
      <c r="AR544" s="101" t="str">
        <f t="shared" si="112"/>
        <v>HOLD HARMLESS</v>
      </c>
      <c r="AS544" s="175">
        <f>VLOOKUP($AL544,dcsaa1!$A$2:$AE$677,5,FALSE)</f>
        <v>20571708</v>
      </c>
      <c r="AT544" s="176">
        <f>VLOOKUP($AL544,dcsad1!$A$2:$AE$677,23,FALSE)</f>
        <v>12593429</v>
      </c>
      <c r="AU544" s="101" t="str">
        <f t="shared" si="113"/>
        <v>HOLD HARMLESS</v>
      </c>
      <c r="AV544" s="102" t="b">
        <f t="shared" si="114"/>
        <v>1</v>
      </c>
      <c r="AW544" s="176">
        <f t="shared" si="115"/>
        <v>0</v>
      </c>
      <c r="AX544" s="184">
        <f t="shared" si="116"/>
        <v>0</v>
      </c>
      <c r="AY544" s="29"/>
    </row>
    <row r="545" spans="1:51" ht="25" x14ac:dyDescent="0.25">
      <c r="A545" s="29"/>
      <c r="B545" s="93" t="s">
        <v>1083</v>
      </c>
      <c r="C545" s="94" t="s">
        <v>1084</v>
      </c>
      <c r="D545" s="94">
        <v>1</v>
      </c>
      <c r="E545" s="95">
        <v>0</v>
      </c>
      <c r="F545" s="165">
        <f>VLOOKUP($B545,dbsaa1!$A$2:$AA$675,5,FALSE)</f>
        <v>11888779</v>
      </c>
      <c r="G545" s="165">
        <f>VLOOKUP($B545,dcsaa1!$A$2:$AA$675,5,FALSE)</f>
        <v>11888779</v>
      </c>
      <c r="H545" s="166">
        <f t="shared" si="107"/>
        <v>0</v>
      </c>
      <c r="I545" s="98" t="str">
        <f t="shared" si="105"/>
        <v>NO CHANGE IN FA</v>
      </c>
      <c r="J545" s="88"/>
      <c r="K545" s="93" t="s">
        <v>1083</v>
      </c>
      <c r="L545" s="94" t="s">
        <v>1084</v>
      </c>
      <c r="M545" s="94">
        <v>1</v>
      </c>
      <c r="N545" s="95">
        <v>0</v>
      </c>
      <c r="O545" s="96">
        <f>VLOOKUP($K545,dbsad1!$A$2:$AE$677,13,FALSE)</f>
        <v>2200</v>
      </c>
      <c r="P545" s="96">
        <f>VLOOKUP($K545,dcsad1!$A$2:$AE$677,13,FALSE)</f>
        <v>2200</v>
      </c>
      <c r="Q545" s="97">
        <f t="shared" si="108"/>
        <v>0</v>
      </c>
      <c r="R545" s="98" t="str">
        <f t="shared" si="104"/>
        <v>NO CHANGE IN SEL. TAFPU</v>
      </c>
      <c r="S545" s="88"/>
      <c r="T545" s="93" t="s">
        <v>1083</v>
      </c>
      <c r="U545" s="94" t="s">
        <v>1084</v>
      </c>
      <c r="V545" s="94">
        <v>1</v>
      </c>
      <c r="W545" s="95">
        <v>0</v>
      </c>
      <c r="X545" s="99">
        <f>VLOOKUP($T545,dbsad1!$A$2:$AE$677,22,FALSE)</f>
        <v>3965.52</v>
      </c>
      <c r="Y545" s="99">
        <f>VLOOKUP($T545,dcsad1!$A$2:$AE$677,22,FALSE)</f>
        <v>3965.52</v>
      </c>
      <c r="Z545" s="100">
        <f t="shared" si="109"/>
        <v>0</v>
      </c>
      <c r="AA545" s="98" t="str">
        <f t="shared" si="110"/>
        <v>NO CHANGE IN SEL. FA/PUPIL</v>
      </c>
      <c r="AB545" s="88"/>
      <c r="AC545" s="93" t="s">
        <v>1083</v>
      </c>
      <c r="AD545" s="94" t="s">
        <v>1084</v>
      </c>
      <c r="AE545" s="94">
        <v>1</v>
      </c>
      <c r="AF545" s="95">
        <v>0</v>
      </c>
      <c r="AG545" s="165">
        <f>VLOOKUP($AC545,dbsad1!$A$2:$AE$677,24,FALSE)</f>
        <v>11655666</v>
      </c>
      <c r="AH545" s="165">
        <f>VLOOKUP($AC545,dcsad1!$A$2:$AE$677,24,FALSE)</f>
        <v>11655666</v>
      </c>
      <c r="AI545" s="166">
        <f t="shared" si="111"/>
        <v>0</v>
      </c>
      <c r="AJ545" s="98" t="str">
        <f t="shared" si="106"/>
        <v>NO CHANGE IN FAB</v>
      </c>
      <c r="AK545" s="88"/>
      <c r="AL545" s="93" t="s">
        <v>1083</v>
      </c>
      <c r="AM545" s="94" t="s">
        <v>1084</v>
      </c>
      <c r="AN545" s="94">
        <v>1</v>
      </c>
      <c r="AO545" s="95">
        <v>0</v>
      </c>
      <c r="AP545" s="175">
        <f>VLOOKUP($AL545,dbsaa1!$A$2:$AE$677,5,FALSE)</f>
        <v>11888779</v>
      </c>
      <c r="AQ545" s="176">
        <f>VLOOKUP($AL545,dbsad1!$A$2:$AE$677,23,FALSE)</f>
        <v>8724144</v>
      </c>
      <c r="AR545" s="101" t="str">
        <f t="shared" si="112"/>
        <v>HOLD HARMLESS</v>
      </c>
      <c r="AS545" s="175">
        <f>VLOOKUP($AL545,dcsaa1!$A$2:$AE$677,5,FALSE)</f>
        <v>11888779</v>
      </c>
      <c r="AT545" s="176">
        <f>VLOOKUP($AL545,dcsad1!$A$2:$AE$677,23,FALSE)</f>
        <v>8724144</v>
      </c>
      <c r="AU545" s="101" t="str">
        <f t="shared" si="113"/>
        <v>HOLD HARMLESS</v>
      </c>
      <c r="AV545" s="102" t="b">
        <f t="shared" si="114"/>
        <v>1</v>
      </c>
      <c r="AW545" s="176">
        <f t="shared" si="115"/>
        <v>0</v>
      </c>
      <c r="AX545" s="184">
        <f t="shared" si="116"/>
        <v>0</v>
      </c>
      <c r="AY545" s="29"/>
    </row>
    <row r="546" spans="1:51" x14ac:dyDescent="0.25">
      <c r="A546" s="29"/>
      <c r="B546" s="93" t="s">
        <v>1085</v>
      </c>
      <c r="C546" s="94" t="s">
        <v>1086</v>
      </c>
      <c r="D546" s="94">
        <v>1</v>
      </c>
      <c r="E546" s="95">
        <v>0</v>
      </c>
      <c r="F546" s="165">
        <f>VLOOKUP($B546,dbsaa1!$A$2:$AA$675,5,FALSE)</f>
        <v>13526405</v>
      </c>
      <c r="G546" s="165">
        <f>VLOOKUP($B546,dcsaa1!$A$2:$AA$675,5,FALSE)</f>
        <v>13526405</v>
      </c>
      <c r="H546" s="166">
        <f t="shared" si="107"/>
        <v>0</v>
      </c>
      <c r="I546" s="98" t="str">
        <f t="shared" si="105"/>
        <v>NO CHANGE IN FA</v>
      </c>
      <c r="J546" s="88"/>
      <c r="K546" s="93" t="s">
        <v>1085</v>
      </c>
      <c r="L546" s="94" t="s">
        <v>1086</v>
      </c>
      <c r="M546" s="94">
        <v>1</v>
      </c>
      <c r="N546" s="95">
        <v>0</v>
      </c>
      <c r="O546" s="96">
        <f>VLOOKUP($K546,dbsad1!$A$2:$AE$677,13,FALSE)</f>
        <v>3926</v>
      </c>
      <c r="P546" s="96">
        <f>VLOOKUP($K546,dcsad1!$A$2:$AE$677,13,FALSE)</f>
        <v>3926</v>
      </c>
      <c r="Q546" s="97">
        <f t="shared" si="108"/>
        <v>0</v>
      </c>
      <c r="R546" s="98" t="str">
        <f t="shared" si="104"/>
        <v>NO CHANGE IN SEL. TAFPU</v>
      </c>
      <c r="S546" s="88"/>
      <c r="T546" s="93" t="s">
        <v>1085</v>
      </c>
      <c r="U546" s="94" t="s">
        <v>1086</v>
      </c>
      <c r="V546" s="94">
        <v>1</v>
      </c>
      <c r="W546" s="95">
        <v>0</v>
      </c>
      <c r="X546" s="99">
        <f>VLOOKUP($T546,dbsad1!$A$2:$AE$677,22,FALSE)</f>
        <v>3445.34</v>
      </c>
      <c r="Y546" s="99">
        <f>VLOOKUP($T546,dcsad1!$A$2:$AE$677,22,FALSE)</f>
        <v>3445.34</v>
      </c>
      <c r="Z546" s="100">
        <f t="shared" si="109"/>
        <v>0</v>
      </c>
      <c r="AA546" s="98" t="str">
        <f t="shared" si="110"/>
        <v>NO CHANGE IN SEL. FA/PUPIL</v>
      </c>
      <c r="AB546" s="88"/>
      <c r="AC546" s="93" t="s">
        <v>1085</v>
      </c>
      <c r="AD546" s="94" t="s">
        <v>1086</v>
      </c>
      <c r="AE546" s="94">
        <v>1</v>
      </c>
      <c r="AF546" s="95">
        <v>0</v>
      </c>
      <c r="AG546" s="165">
        <f>VLOOKUP($AC546,dbsad1!$A$2:$AE$677,24,FALSE)</f>
        <v>12933332</v>
      </c>
      <c r="AH546" s="165">
        <f>VLOOKUP($AC546,dcsad1!$A$2:$AE$677,24,FALSE)</f>
        <v>12933332</v>
      </c>
      <c r="AI546" s="166">
        <f t="shared" si="111"/>
        <v>0</v>
      </c>
      <c r="AJ546" s="98" t="str">
        <f t="shared" si="106"/>
        <v>NO CHANGE IN FAB</v>
      </c>
      <c r="AK546" s="88"/>
      <c r="AL546" s="93" t="s">
        <v>1085</v>
      </c>
      <c r="AM546" s="94" t="s">
        <v>1086</v>
      </c>
      <c r="AN546" s="94">
        <v>1</v>
      </c>
      <c r="AO546" s="95">
        <v>0</v>
      </c>
      <c r="AP546" s="175">
        <f>VLOOKUP($AL546,dbsaa1!$A$2:$AE$677,5,FALSE)</f>
        <v>13526405</v>
      </c>
      <c r="AQ546" s="176">
        <f>VLOOKUP($AL546,dbsad1!$A$2:$AE$677,23,FALSE)</f>
        <v>13526405</v>
      </c>
      <c r="AR546" s="101" t="str">
        <f t="shared" si="112"/>
        <v>ON FORMULA</v>
      </c>
      <c r="AS546" s="175">
        <f>VLOOKUP($AL546,dcsaa1!$A$2:$AE$677,5,FALSE)</f>
        <v>13526405</v>
      </c>
      <c r="AT546" s="176">
        <f>VLOOKUP($AL546,dcsad1!$A$2:$AE$677,23,FALSE)</f>
        <v>13526405</v>
      </c>
      <c r="AU546" s="101" t="str">
        <f t="shared" si="113"/>
        <v>ON FORMULA</v>
      </c>
      <c r="AV546" s="102" t="b">
        <f t="shared" si="114"/>
        <v>1</v>
      </c>
      <c r="AW546" s="176">
        <f t="shared" si="115"/>
        <v>0</v>
      </c>
      <c r="AX546" s="184">
        <f t="shared" si="116"/>
        <v>0</v>
      </c>
      <c r="AY546" s="29"/>
    </row>
    <row r="547" spans="1:51" ht="25" x14ac:dyDescent="0.25">
      <c r="A547" s="29"/>
      <c r="B547" s="93" t="s">
        <v>1087</v>
      </c>
      <c r="C547" s="94" t="s">
        <v>1088</v>
      </c>
      <c r="D547" s="94">
        <v>1</v>
      </c>
      <c r="E547" s="95">
        <v>0</v>
      </c>
      <c r="F547" s="165">
        <f>VLOOKUP($B547,dbsaa1!$A$2:$AA$675,5,FALSE)</f>
        <v>36031055</v>
      </c>
      <c r="G547" s="165">
        <f>VLOOKUP($B547,dcsaa1!$A$2:$AA$675,5,FALSE)</f>
        <v>36031055</v>
      </c>
      <c r="H547" s="166">
        <f t="shared" si="107"/>
        <v>0</v>
      </c>
      <c r="I547" s="98" t="str">
        <f t="shared" si="105"/>
        <v>NO CHANGE IN FA</v>
      </c>
      <c r="J547" s="88"/>
      <c r="K547" s="93" t="s">
        <v>1087</v>
      </c>
      <c r="L547" s="94" t="s">
        <v>1088</v>
      </c>
      <c r="M547" s="94">
        <v>1</v>
      </c>
      <c r="N547" s="95">
        <v>0</v>
      </c>
      <c r="O547" s="96">
        <f>VLOOKUP($K547,dbsad1!$A$2:$AE$677,13,FALSE)</f>
        <v>6532</v>
      </c>
      <c r="P547" s="96">
        <f>VLOOKUP($K547,dcsad1!$A$2:$AE$677,13,FALSE)</f>
        <v>6532</v>
      </c>
      <c r="Q547" s="97">
        <f t="shared" si="108"/>
        <v>0</v>
      </c>
      <c r="R547" s="98" t="str">
        <f t="shared" si="104"/>
        <v>NO CHANGE IN SEL. TAFPU</v>
      </c>
      <c r="S547" s="88"/>
      <c r="T547" s="93" t="s">
        <v>1087</v>
      </c>
      <c r="U547" s="94" t="s">
        <v>1088</v>
      </c>
      <c r="V547" s="94">
        <v>1</v>
      </c>
      <c r="W547" s="95">
        <v>0</v>
      </c>
      <c r="X547" s="99">
        <f>VLOOKUP($T547,dbsad1!$A$2:$AE$677,22,FALSE)</f>
        <v>5465.5</v>
      </c>
      <c r="Y547" s="99">
        <f>VLOOKUP($T547,dcsad1!$A$2:$AE$677,22,FALSE)</f>
        <v>5465.5</v>
      </c>
      <c r="Z547" s="100">
        <f t="shared" si="109"/>
        <v>0</v>
      </c>
      <c r="AA547" s="98" t="str">
        <f t="shared" si="110"/>
        <v>NO CHANGE IN SEL. FA/PUPIL</v>
      </c>
      <c r="AB547" s="88"/>
      <c r="AC547" s="93" t="s">
        <v>1087</v>
      </c>
      <c r="AD547" s="94" t="s">
        <v>1088</v>
      </c>
      <c r="AE547" s="94">
        <v>1</v>
      </c>
      <c r="AF547" s="95">
        <v>0</v>
      </c>
      <c r="AG547" s="165">
        <f>VLOOKUP($AC547,dbsad1!$A$2:$AE$677,24,FALSE)</f>
        <v>35324564</v>
      </c>
      <c r="AH547" s="165">
        <f>VLOOKUP($AC547,dcsad1!$A$2:$AE$677,24,FALSE)</f>
        <v>35324564</v>
      </c>
      <c r="AI547" s="166">
        <f t="shared" si="111"/>
        <v>0</v>
      </c>
      <c r="AJ547" s="98" t="str">
        <f t="shared" si="106"/>
        <v>NO CHANGE IN FAB</v>
      </c>
      <c r="AK547" s="88"/>
      <c r="AL547" s="93" t="s">
        <v>1087</v>
      </c>
      <c r="AM547" s="94" t="s">
        <v>1088</v>
      </c>
      <c r="AN547" s="94">
        <v>1</v>
      </c>
      <c r="AO547" s="95">
        <v>0</v>
      </c>
      <c r="AP547" s="175">
        <f>VLOOKUP($AL547,dbsaa1!$A$2:$AE$677,5,FALSE)</f>
        <v>36031055</v>
      </c>
      <c r="AQ547" s="176">
        <f>VLOOKUP($AL547,dbsad1!$A$2:$AE$677,23,FALSE)</f>
        <v>35700646</v>
      </c>
      <c r="AR547" s="101" t="str">
        <f t="shared" si="112"/>
        <v>HOLD HARMLESS</v>
      </c>
      <c r="AS547" s="175">
        <f>VLOOKUP($AL547,dcsaa1!$A$2:$AE$677,5,FALSE)</f>
        <v>36031055</v>
      </c>
      <c r="AT547" s="176">
        <f>VLOOKUP($AL547,dcsad1!$A$2:$AE$677,23,FALSE)</f>
        <v>35700646</v>
      </c>
      <c r="AU547" s="101" t="str">
        <f t="shared" si="113"/>
        <v>HOLD HARMLESS</v>
      </c>
      <c r="AV547" s="102" t="b">
        <f t="shared" si="114"/>
        <v>1</v>
      </c>
      <c r="AW547" s="176">
        <f t="shared" si="115"/>
        <v>0</v>
      </c>
      <c r="AX547" s="184">
        <f t="shared" si="116"/>
        <v>0</v>
      </c>
      <c r="AY547" s="29"/>
    </row>
    <row r="548" spans="1:51" ht="25" x14ac:dyDescent="0.25">
      <c r="A548" s="29"/>
      <c r="B548" s="93" t="s">
        <v>1089</v>
      </c>
      <c r="C548" s="94" t="s">
        <v>1090</v>
      </c>
      <c r="D548" s="94">
        <v>1</v>
      </c>
      <c r="E548" s="95">
        <v>0</v>
      </c>
      <c r="F548" s="165">
        <f>VLOOKUP($B548,dbsaa1!$A$2:$AA$675,5,FALSE)</f>
        <v>26545461</v>
      </c>
      <c r="G548" s="165">
        <f>VLOOKUP($B548,dcsaa1!$A$2:$AA$675,5,FALSE)</f>
        <v>26545461</v>
      </c>
      <c r="H548" s="166">
        <f t="shared" si="107"/>
        <v>0</v>
      </c>
      <c r="I548" s="98" t="str">
        <f t="shared" si="105"/>
        <v>NO CHANGE IN FA</v>
      </c>
      <c r="J548" s="88"/>
      <c r="K548" s="93" t="s">
        <v>1089</v>
      </c>
      <c r="L548" s="94" t="s">
        <v>1090</v>
      </c>
      <c r="M548" s="94">
        <v>1</v>
      </c>
      <c r="N548" s="95">
        <v>0</v>
      </c>
      <c r="O548" s="96">
        <f>VLOOKUP($K548,dbsad1!$A$2:$AE$677,13,FALSE)</f>
        <v>4448</v>
      </c>
      <c r="P548" s="96">
        <f>VLOOKUP($K548,dcsad1!$A$2:$AE$677,13,FALSE)</f>
        <v>4448</v>
      </c>
      <c r="Q548" s="97">
        <f t="shared" si="108"/>
        <v>0</v>
      </c>
      <c r="R548" s="98" t="str">
        <f t="shared" si="104"/>
        <v>NO CHANGE IN SEL. TAFPU</v>
      </c>
      <c r="S548" s="88"/>
      <c r="T548" s="93" t="s">
        <v>1089</v>
      </c>
      <c r="U548" s="94" t="s">
        <v>1090</v>
      </c>
      <c r="V548" s="94">
        <v>1</v>
      </c>
      <c r="W548" s="95">
        <v>0</v>
      </c>
      <c r="X548" s="99">
        <f>VLOOKUP($T548,dbsad1!$A$2:$AE$677,22,FALSE)</f>
        <v>4363.99</v>
      </c>
      <c r="Y548" s="99">
        <f>VLOOKUP($T548,dcsad1!$A$2:$AE$677,22,FALSE)</f>
        <v>4363.99</v>
      </c>
      <c r="Z548" s="100">
        <f t="shared" si="109"/>
        <v>0</v>
      </c>
      <c r="AA548" s="98" t="str">
        <f t="shared" si="110"/>
        <v>NO CHANGE IN SEL. FA/PUPIL</v>
      </c>
      <c r="AB548" s="88"/>
      <c r="AC548" s="93" t="s">
        <v>1089</v>
      </c>
      <c r="AD548" s="94" t="s">
        <v>1090</v>
      </c>
      <c r="AE548" s="94">
        <v>1</v>
      </c>
      <c r="AF548" s="95">
        <v>0</v>
      </c>
      <c r="AG548" s="165">
        <f>VLOOKUP($AC548,dbsad1!$A$2:$AE$677,24,FALSE)</f>
        <v>26024962</v>
      </c>
      <c r="AH548" s="165">
        <f>VLOOKUP($AC548,dcsad1!$A$2:$AE$677,24,FALSE)</f>
        <v>26024962</v>
      </c>
      <c r="AI548" s="166">
        <f t="shared" si="111"/>
        <v>0</v>
      </c>
      <c r="AJ548" s="98" t="str">
        <f t="shared" si="106"/>
        <v>NO CHANGE IN FAB</v>
      </c>
      <c r="AK548" s="88"/>
      <c r="AL548" s="93" t="s">
        <v>1089</v>
      </c>
      <c r="AM548" s="94" t="s">
        <v>1090</v>
      </c>
      <c r="AN548" s="94">
        <v>1</v>
      </c>
      <c r="AO548" s="95">
        <v>0</v>
      </c>
      <c r="AP548" s="175">
        <f>VLOOKUP($AL548,dbsaa1!$A$2:$AE$677,5,FALSE)</f>
        <v>26545461</v>
      </c>
      <c r="AQ548" s="176">
        <f>VLOOKUP($AL548,dbsad1!$A$2:$AE$677,23,FALSE)</f>
        <v>19411028</v>
      </c>
      <c r="AR548" s="101" t="str">
        <f t="shared" si="112"/>
        <v>HOLD HARMLESS</v>
      </c>
      <c r="AS548" s="175">
        <f>VLOOKUP($AL548,dcsaa1!$A$2:$AE$677,5,FALSE)</f>
        <v>26545461</v>
      </c>
      <c r="AT548" s="176">
        <f>VLOOKUP($AL548,dcsad1!$A$2:$AE$677,23,FALSE)</f>
        <v>19411028</v>
      </c>
      <c r="AU548" s="101" t="str">
        <f t="shared" si="113"/>
        <v>HOLD HARMLESS</v>
      </c>
      <c r="AV548" s="102" t="b">
        <f t="shared" si="114"/>
        <v>1</v>
      </c>
      <c r="AW548" s="176">
        <f t="shared" si="115"/>
        <v>0</v>
      </c>
      <c r="AX548" s="184">
        <f t="shared" si="116"/>
        <v>0</v>
      </c>
      <c r="AY548" s="29"/>
    </row>
    <row r="549" spans="1:51" x14ac:dyDescent="0.25">
      <c r="A549" s="29"/>
      <c r="B549" s="93" t="s">
        <v>1091</v>
      </c>
      <c r="C549" s="94" t="s">
        <v>1092</v>
      </c>
      <c r="D549" s="94">
        <v>1</v>
      </c>
      <c r="E549" s="95">
        <v>0</v>
      </c>
      <c r="F549" s="165">
        <f>VLOOKUP($B549,dbsaa1!$A$2:$AA$675,5,FALSE)</f>
        <v>449732757</v>
      </c>
      <c r="G549" s="165">
        <f>VLOOKUP($B549,dcsaa1!$A$2:$AA$675,5,FALSE)</f>
        <v>450100219</v>
      </c>
      <c r="H549" s="166">
        <f t="shared" si="107"/>
        <v>367462</v>
      </c>
      <c r="I549" s="98" t="str">
        <f t="shared" si="105"/>
        <v>FA INCREASE</v>
      </c>
      <c r="J549" s="88"/>
      <c r="K549" s="93" t="s">
        <v>1091</v>
      </c>
      <c r="L549" s="94" t="s">
        <v>1092</v>
      </c>
      <c r="M549" s="94">
        <v>1</v>
      </c>
      <c r="N549" s="95">
        <v>0</v>
      </c>
      <c r="O549" s="96">
        <f>VLOOKUP($K549,dbsad1!$A$2:$AE$677,13,FALSE)</f>
        <v>22030</v>
      </c>
      <c r="P549" s="96">
        <f>VLOOKUP($K549,dcsad1!$A$2:$AE$677,13,FALSE)</f>
        <v>22048</v>
      </c>
      <c r="Q549" s="97">
        <f t="shared" si="108"/>
        <v>18</v>
      </c>
      <c r="R549" s="98" t="str">
        <f t="shared" si="104"/>
        <v>SEL. TAFPU INCREASE</v>
      </c>
      <c r="S549" s="88"/>
      <c r="T549" s="93" t="s">
        <v>1091</v>
      </c>
      <c r="U549" s="94" t="s">
        <v>1092</v>
      </c>
      <c r="V549" s="94">
        <v>1</v>
      </c>
      <c r="W549" s="95">
        <v>0</v>
      </c>
      <c r="X549" s="99">
        <f>VLOOKUP($T549,dbsad1!$A$2:$AE$677,22,FALSE)</f>
        <v>20414.560000000001</v>
      </c>
      <c r="Y549" s="99">
        <f>VLOOKUP($T549,dcsad1!$A$2:$AE$677,22,FALSE)</f>
        <v>20414.560000000001</v>
      </c>
      <c r="Z549" s="100">
        <f t="shared" si="109"/>
        <v>0</v>
      </c>
      <c r="AA549" s="98" t="str">
        <f t="shared" si="110"/>
        <v>NO CHANGE IN SEL. FA/PUPIL</v>
      </c>
      <c r="AB549" s="88"/>
      <c r="AC549" s="93" t="s">
        <v>1091</v>
      </c>
      <c r="AD549" s="94" t="s">
        <v>1092</v>
      </c>
      <c r="AE549" s="94">
        <v>1</v>
      </c>
      <c r="AF549" s="95">
        <v>0</v>
      </c>
      <c r="AG549" s="165">
        <f>VLOOKUP($AC549,dbsad1!$A$2:$AE$677,24,FALSE)</f>
        <v>406311538</v>
      </c>
      <c r="AH549" s="165">
        <f>VLOOKUP($AC549,dcsad1!$A$2:$AE$677,24,FALSE)</f>
        <v>406311538</v>
      </c>
      <c r="AI549" s="166">
        <f t="shared" si="111"/>
        <v>0</v>
      </c>
      <c r="AJ549" s="98" t="str">
        <f t="shared" si="106"/>
        <v>NO CHANGE IN FAB</v>
      </c>
      <c r="AK549" s="88"/>
      <c r="AL549" s="93" t="s">
        <v>1091</v>
      </c>
      <c r="AM549" s="94" t="s">
        <v>1092</v>
      </c>
      <c r="AN549" s="94">
        <v>1</v>
      </c>
      <c r="AO549" s="95">
        <v>0</v>
      </c>
      <c r="AP549" s="175">
        <f>VLOOKUP($AL549,dbsaa1!$A$2:$AE$677,5,FALSE)</f>
        <v>449732757</v>
      </c>
      <c r="AQ549" s="176">
        <f>VLOOKUP($AL549,dbsad1!$A$2:$AE$677,23,FALSE)</f>
        <v>449732757</v>
      </c>
      <c r="AR549" s="101" t="str">
        <f t="shared" si="112"/>
        <v>ON FORMULA</v>
      </c>
      <c r="AS549" s="175">
        <f>VLOOKUP($AL549,dcsaa1!$A$2:$AE$677,5,FALSE)</f>
        <v>450100219</v>
      </c>
      <c r="AT549" s="176">
        <f>VLOOKUP($AL549,dcsad1!$A$2:$AE$677,23,FALSE)</f>
        <v>450100219</v>
      </c>
      <c r="AU549" s="101" t="str">
        <f t="shared" si="113"/>
        <v>ON FORMULA</v>
      </c>
      <c r="AV549" s="102" t="b">
        <f t="shared" si="114"/>
        <v>1</v>
      </c>
      <c r="AW549" s="176">
        <f t="shared" si="115"/>
        <v>367462</v>
      </c>
      <c r="AX549" s="184">
        <f t="shared" si="116"/>
        <v>0</v>
      </c>
      <c r="AY549" s="29"/>
    </row>
    <row r="550" spans="1:51" x14ac:dyDescent="0.25">
      <c r="A550" s="29"/>
      <c r="B550" s="93" t="s">
        <v>1093</v>
      </c>
      <c r="C550" s="94" t="s">
        <v>1094</v>
      </c>
      <c r="D550" s="94">
        <v>1</v>
      </c>
      <c r="E550" s="95">
        <v>0</v>
      </c>
      <c r="F550" s="165">
        <f>VLOOKUP($B550,dbsaa1!$A$2:$AA$675,5,FALSE)</f>
        <v>168575232</v>
      </c>
      <c r="G550" s="165">
        <f>VLOOKUP($B550,dcsaa1!$A$2:$AA$675,5,FALSE)</f>
        <v>168433065</v>
      </c>
      <c r="H550" s="166">
        <f t="shared" si="107"/>
        <v>-142167</v>
      </c>
      <c r="I550" s="98" t="str">
        <f t="shared" si="105"/>
        <v>FA DECREASE</v>
      </c>
      <c r="J550" s="88"/>
      <c r="K550" s="93" t="s">
        <v>1093</v>
      </c>
      <c r="L550" s="94" t="s">
        <v>1094</v>
      </c>
      <c r="M550" s="94">
        <v>1</v>
      </c>
      <c r="N550" s="95">
        <v>0</v>
      </c>
      <c r="O550" s="96">
        <f>VLOOKUP($K550,dbsad1!$A$2:$AE$677,13,FALSE)</f>
        <v>9486</v>
      </c>
      <c r="P550" s="96">
        <f>VLOOKUP($K550,dcsad1!$A$2:$AE$677,13,FALSE)</f>
        <v>9478</v>
      </c>
      <c r="Q550" s="97">
        <f t="shared" si="108"/>
        <v>-8</v>
      </c>
      <c r="R550" s="98" t="str">
        <f t="shared" si="104"/>
        <v>SEL. TAFPU DECREASE</v>
      </c>
      <c r="S550" s="88"/>
      <c r="T550" s="93" t="s">
        <v>1093</v>
      </c>
      <c r="U550" s="94" t="s">
        <v>1094</v>
      </c>
      <c r="V550" s="94">
        <v>1</v>
      </c>
      <c r="W550" s="95">
        <v>0</v>
      </c>
      <c r="X550" s="99">
        <f>VLOOKUP($T550,dbsad1!$A$2:$AE$677,22,FALSE)</f>
        <v>17770.95</v>
      </c>
      <c r="Y550" s="99">
        <f>VLOOKUP($T550,dcsad1!$A$2:$AE$677,22,FALSE)</f>
        <v>17770.95</v>
      </c>
      <c r="Z550" s="100">
        <f t="shared" si="109"/>
        <v>0</v>
      </c>
      <c r="AA550" s="98" t="str">
        <f t="shared" si="110"/>
        <v>NO CHANGE IN SEL. FA/PUPIL</v>
      </c>
      <c r="AB550" s="88"/>
      <c r="AC550" s="93" t="s">
        <v>1093</v>
      </c>
      <c r="AD550" s="94" t="s">
        <v>1094</v>
      </c>
      <c r="AE550" s="94">
        <v>1</v>
      </c>
      <c r="AF550" s="95">
        <v>0</v>
      </c>
      <c r="AG550" s="165">
        <f>VLOOKUP($AC550,dbsad1!$A$2:$AE$677,24,FALSE)</f>
        <v>164488746</v>
      </c>
      <c r="AH550" s="165">
        <f>VLOOKUP($AC550,dcsad1!$A$2:$AE$677,24,FALSE)</f>
        <v>164488746</v>
      </c>
      <c r="AI550" s="166">
        <f t="shared" si="111"/>
        <v>0</v>
      </c>
      <c r="AJ550" s="98" t="str">
        <f t="shared" si="106"/>
        <v>NO CHANGE IN FAB</v>
      </c>
      <c r="AK550" s="88"/>
      <c r="AL550" s="93" t="s">
        <v>1093</v>
      </c>
      <c r="AM550" s="94" t="s">
        <v>1094</v>
      </c>
      <c r="AN550" s="94">
        <v>1</v>
      </c>
      <c r="AO550" s="95">
        <v>0</v>
      </c>
      <c r="AP550" s="175">
        <f>VLOOKUP($AL550,dbsaa1!$A$2:$AE$677,5,FALSE)</f>
        <v>168575232</v>
      </c>
      <c r="AQ550" s="176">
        <f>VLOOKUP($AL550,dbsad1!$A$2:$AE$677,23,FALSE)</f>
        <v>168575232</v>
      </c>
      <c r="AR550" s="101" t="str">
        <f t="shared" si="112"/>
        <v>ON FORMULA</v>
      </c>
      <c r="AS550" s="175">
        <f>VLOOKUP($AL550,dcsaa1!$A$2:$AE$677,5,FALSE)</f>
        <v>168433065</v>
      </c>
      <c r="AT550" s="176">
        <f>VLOOKUP($AL550,dcsad1!$A$2:$AE$677,23,FALSE)</f>
        <v>168433065</v>
      </c>
      <c r="AU550" s="101" t="str">
        <f t="shared" si="113"/>
        <v>ON FORMULA</v>
      </c>
      <c r="AV550" s="102" t="b">
        <f t="shared" si="114"/>
        <v>1</v>
      </c>
      <c r="AW550" s="176">
        <f t="shared" si="115"/>
        <v>-142168</v>
      </c>
      <c r="AX550" s="184">
        <f t="shared" si="116"/>
        <v>1</v>
      </c>
      <c r="AY550" s="29"/>
    </row>
    <row r="551" spans="1:51" ht="25" x14ac:dyDescent="0.25">
      <c r="A551" s="29"/>
      <c r="B551" s="93" t="s">
        <v>1095</v>
      </c>
      <c r="C551" s="94" t="s">
        <v>1096</v>
      </c>
      <c r="D551" s="94">
        <v>1</v>
      </c>
      <c r="E551" s="95">
        <v>0</v>
      </c>
      <c r="F551" s="165">
        <f>VLOOKUP($B551,dbsaa1!$A$2:$AA$675,5,FALSE)</f>
        <v>226128</v>
      </c>
      <c r="G551" s="165">
        <f>VLOOKUP($B551,dcsaa1!$A$2:$AA$675,5,FALSE)</f>
        <v>226128</v>
      </c>
      <c r="H551" s="166">
        <f t="shared" si="107"/>
        <v>0</v>
      </c>
      <c r="I551" s="98" t="str">
        <f t="shared" si="105"/>
        <v>NO CHANGE IN FA</v>
      </c>
      <c r="J551" s="88"/>
      <c r="K551" s="93" t="s">
        <v>1095</v>
      </c>
      <c r="L551" s="94" t="s">
        <v>1096</v>
      </c>
      <c r="M551" s="94">
        <v>1</v>
      </c>
      <c r="N551" s="95">
        <v>0</v>
      </c>
      <c r="O551" s="96">
        <f>VLOOKUP($K551,dbsad1!$A$2:$AE$677,13,FALSE)</f>
        <v>40</v>
      </c>
      <c r="P551" s="96">
        <f>VLOOKUP($K551,dcsad1!$A$2:$AE$677,13,FALSE)</f>
        <v>40</v>
      </c>
      <c r="Q551" s="97">
        <f t="shared" si="108"/>
        <v>0</v>
      </c>
      <c r="R551" s="98" t="str">
        <f t="shared" si="104"/>
        <v>NO CHANGE IN SEL. TAFPU</v>
      </c>
      <c r="S551" s="88"/>
      <c r="T551" s="93" t="s">
        <v>1095</v>
      </c>
      <c r="U551" s="94" t="s">
        <v>1096</v>
      </c>
      <c r="V551" s="94">
        <v>1</v>
      </c>
      <c r="W551" s="95">
        <v>0</v>
      </c>
      <c r="X551" s="99">
        <f>VLOOKUP($T551,dbsad1!$A$2:$AE$677,22,FALSE)</f>
        <v>500</v>
      </c>
      <c r="Y551" s="99">
        <f>VLOOKUP($T551,dcsad1!$A$2:$AE$677,22,FALSE)</f>
        <v>500</v>
      </c>
      <c r="Z551" s="100">
        <f t="shared" si="109"/>
        <v>0</v>
      </c>
      <c r="AA551" s="98" t="str">
        <f t="shared" si="110"/>
        <v>NO CHANGE IN SEL. FA/PUPIL</v>
      </c>
      <c r="AB551" s="88"/>
      <c r="AC551" s="93" t="s">
        <v>1095</v>
      </c>
      <c r="AD551" s="94" t="s">
        <v>1096</v>
      </c>
      <c r="AE551" s="94">
        <v>1</v>
      </c>
      <c r="AF551" s="95">
        <v>0</v>
      </c>
      <c r="AG551" s="165">
        <f>VLOOKUP($AC551,dbsad1!$A$2:$AE$677,24,FALSE)</f>
        <v>221695</v>
      </c>
      <c r="AH551" s="165">
        <f>VLOOKUP($AC551,dcsad1!$A$2:$AE$677,24,FALSE)</f>
        <v>221695</v>
      </c>
      <c r="AI551" s="166">
        <f t="shared" si="111"/>
        <v>0</v>
      </c>
      <c r="AJ551" s="98" t="str">
        <f t="shared" si="106"/>
        <v>NO CHANGE IN FAB</v>
      </c>
      <c r="AK551" s="88"/>
      <c r="AL551" s="93" t="s">
        <v>1095</v>
      </c>
      <c r="AM551" s="94" t="s">
        <v>1096</v>
      </c>
      <c r="AN551" s="94">
        <v>1</v>
      </c>
      <c r="AO551" s="95">
        <v>0</v>
      </c>
      <c r="AP551" s="175">
        <f>VLOOKUP($AL551,dbsaa1!$A$2:$AE$677,5,FALSE)</f>
        <v>226128</v>
      </c>
      <c r="AQ551" s="176">
        <f>VLOOKUP($AL551,dbsad1!$A$2:$AE$677,23,FALSE)</f>
        <v>20000</v>
      </c>
      <c r="AR551" s="101" t="str">
        <f t="shared" si="112"/>
        <v>HOLD HARMLESS</v>
      </c>
      <c r="AS551" s="175">
        <f>VLOOKUP($AL551,dcsaa1!$A$2:$AE$677,5,FALSE)</f>
        <v>226128</v>
      </c>
      <c r="AT551" s="176">
        <f>VLOOKUP($AL551,dcsad1!$A$2:$AE$677,23,FALSE)</f>
        <v>20000</v>
      </c>
      <c r="AU551" s="101" t="str">
        <f t="shared" si="113"/>
        <v>HOLD HARMLESS</v>
      </c>
      <c r="AV551" s="102" t="b">
        <f t="shared" si="114"/>
        <v>1</v>
      </c>
      <c r="AW551" s="176">
        <f t="shared" si="115"/>
        <v>0</v>
      </c>
      <c r="AX551" s="184">
        <f t="shared" si="116"/>
        <v>0</v>
      </c>
      <c r="AY551" s="29"/>
    </row>
    <row r="552" spans="1:51" ht="25" x14ac:dyDescent="0.25">
      <c r="A552" s="29"/>
      <c r="B552" s="93" t="s">
        <v>1097</v>
      </c>
      <c r="C552" s="94" t="s">
        <v>1098</v>
      </c>
      <c r="D552" s="94">
        <v>1</v>
      </c>
      <c r="E552" s="95">
        <v>0</v>
      </c>
      <c r="F552" s="165">
        <f>VLOOKUP($B552,dbsaa1!$A$2:$AA$675,5,FALSE)</f>
        <v>10443196</v>
      </c>
      <c r="G552" s="165">
        <f>VLOOKUP($B552,dcsaa1!$A$2:$AA$675,5,FALSE)</f>
        <v>10443196</v>
      </c>
      <c r="H552" s="166">
        <f t="shared" si="107"/>
        <v>0</v>
      </c>
      <c r="I552" s="98" t="str">
        <f t="shared" si="105"/>
        <v>NO CHANGE IN FA</v>
      </c>
      <c r="J552" s="88"/>
      <c r="K552" s="93" t="s">
        <v>1097</v>
      </c>
      <c r="L552" s="94" t="s">
        <v>1098</v>
      </c>
      <c r="M552" s="94">
        <v>1</v>
      </c>
      <c r="N552" s="95">
        <v>0</v>
      </c>
      <c r="O552" s="96">
        <f>VLOOKUP($K552,dbsad1!$A$2:$AE$677,13,FALSE)</f>
        <v>2393</v>
      </c>
      <c r="P552" s="96">
        <f>VLOOKUP($K552,dcsad1!$A$2:$AE$677,13,FALSE)</f>
        <v>2392</v>
      </c>
      <c r="Q552" s="97">
        <f t="shared" si="108"/>
        <v>-1</v>
      </c>
      <c r="R552" s="98" t="str">
        <f t="shared" si="104"/>
        <v>SEL. TAFPU DECREASE</v>
      </c>
      <c r="S552" s="88"/>
      <c r="T552" s="93" t="s">
        <v>1097</v>
      </c>
      <c r="U552" s="94" t="s">
        <v>1098</v>
      </c>
      <c r="V552" s="94">
        <v>1</v>
      </c>
      <c r="W552" s="95">
        <v>0</v>
      </c>
      <c r="X552" s="99">
        <f>VLOOKUP($T552,dbsad1!$A$2:$AE$677,22,FALSE)</f>
        <v>3970.09</v>
      </c>
      <c r="Y552" s="99">
        <f>VLOOKUP($T552,dcsad1!$A$2:$AE$677,22,FALSE)</f>
        <v>3970.09</v>
      </c>
      <c r="Z552" s="100">
        <f t="shared" si="109"/>
        <v>0</v>
      </c>
      <c r="AA552" s="98" t="str">
        <f t="shared" si="110"/>
        <v>NO CHANGE IN SEL. FA/PUPIL</v>
      </c>
      <c r="AB552" s="88"/>
      <c r="AC552" s="93" t="s">
        <v>1097</v>
      </c>
      <c r="AD552" s="94" t="s">
        <v>1098</v>
      </c>
      <c r="AE552" s="94">
        <v>1</v>
      </c>
      <c r="AF552" s="95">
        <v>0</v>
      </c>
      <c r="AG552" s="165">
        <f>VLOOKUP($AC552,dbsad1!$A$2:$AE$677,24,FALSE)</f>
        <v>10238428</v>
      </c>
      <c r="AH552" s="165">
        <f>VLOOKUP($AC552,dcsad1!$A$2:$AE$677,24,FALSE)</f>
        <v>10238428</v>
      </c>
      <c r="AI552" s="166">
        <f t="shared" si="111"/>
        <v>0</v>
      </c>
      <c r="AJ552" s="98" t="str">
        <f t="shared" si="106"/>
        <v>NO CHANGE IN FAB</v>
      </c>
      <c r="AK552" s="88"/>
      <c r="AL552" s="93" t="s">
        <v>1097</v>
      </c>
      <c r="AM552" s="94" t="s">
        <v>1098</v>
      </c>
      <c r="AN552" s="94">
        <v>1</v>
      </c>
      <c r="AO552" s="95">
        <v>0</v>
      </c>
      <c r="AP552" s="175">
        <f>VLOOKUP($AL552,dbsaa1!$A$2:$AE$677,5,FALSE)</f>
        <v>10443196</v>
      </c>
      <c r="AQ552" s="176">
        <f>VLOOKUP($AL552,dbsad1!$A$2:$AE$677,23,FALSE)</f>
        <v>9500426</v>
      </c>
      <c r="AR552" s="101" t="str">
        <f t="shared" si="112"/>
        <v>HOLD HARMLESS</v>
      </c>
      <c r="AS552" s="175">
        <f>VLOOKUP($AL552,dcsaa1!$A$2:$AE$677,5,FALSE)</f>
        <v>10443196</v>
      </c>
      <c r="AT552" s="176">
        <f>VLOOKUP($AL552,dcsad1!$A$2:$AE$677,23,FALSE)</f>
        <v>9496456</v>
      </c>
      <c r="AU552" s="101" t="str">
        <f t="shared" si="113"/>
        <v>HOLD HARMLESS</v>
      </c>
      <c r="AV552" s="102" t="b">
        <f t="shared" si="114"/>
        <v>1</v>
      </c>
      <c r="AW552" s="176">
        <f t="shared" si="115"/>
        <v>0</v>
      </c>
      <c r="AX552" s="184">
        <f t="shared" si="116"/>
        <v>0</v>
      </c>
      <c r="AY552" s="29"/>
    </row>
    <row r="553" spans="1:51" x14ac:dyDescent="0.25">
      <c r="A553" s="29"/>
      <c r="B553" s="93" t="s">
        <v>1099</v>
      </c>
      <c r="C553" s="94" t="s">
        <v>1100</v>
      </c>
      <c r="D553" s="94">
        <v>1</v>
      </c>
      <c r="E553" s="95">
        <v>0</v>
      </c>
      <c r="F553" s="165">
        <f>VLOOKUP($B553,dbsaa1!$A$2:$AA$675,5,FALSE)</f>
        <v>63635616</v>
      </c>
      <c r="G553" s="165">
        <f>VLOOKUP($B553,dcsaa1!$A$2:$AA$675,5,FALSE)</f>
        <v>63464089</v>
      </c>
      <c r="H553" s="166">
        <f t="shared" si="107"/>
        <v>-171527</v>
      </c>
      <c r="I553" s="98" t="str">
        <f t="shared" si="105"/>
        <v>FA DECREASE</v>
      </c>
      <c r="J553" s="88"/>
      <c r="K553" s="93" t="s">
        <v>1099</v>
      </c>
      <c r="L553" s="94" t="s">
        <v>1100</v>
      </c>
      <c r="M553" s="94">
        <v>1</v>
      </c>
      <c r="N553" s="95">
        <v>0</v>
      </c>
      <c r="O553" s="96">
        <f>VLOOKUP($K553,dbsad1!$A$2:$AE$677,13,FALSE)</f>
        <v>7570</v>
      </c>
      <c r="P553" s="96">
        <f>VLOOKUP($K553,dcsad1!$A$2:$AE$677,13,FALSE)</f>
        <v>7545</v>
      </c>
      <c r="Q553" s="97">
        <f t="shared" si="108"/>
        <v>-25</v>
      </c>
      <c r="R553" s="98" t="str">
        <f t="shared" si="104"/>
        <v>SEL. TAFPU DECREASE</v>
      </c>
      <c r="S553" s="88"/>
      <c r="T553" s="93" t="s">
        <v>1099</v>
      </c>
      <c r="U553" s="94" t="s">
        <v>1100</v>
      </c>
      <c r="V553" s="94">
        <v>1</v>
      </c>
      <c r="W553" s="95">
        <v>0</v>
      </c>
      <c r="X553" s="99">
        <f>VLOOKUP($T553,dbsad1!$A$2:$AE$677,22,FALSE)</f>
        <v>8406.2900000000009</v>
      </c>
      <c r="Y553" s="99">
        <f>VLOOKUP($T553,dcsad1!$A$2:$AE$677,22,FALSE)</f>
        <v>8411.41</v>
      </c>
      <c r="Z553" s="100">
        <f t="shared" si="109"/>
        <v>5.1199999999989814</v>
      </c>
      <c r="AA553" s="98" t="str">
        <f t="shared" si="110"/>
        <v>SEL. FA/PUPIL INCREASE</v>
      </c>
      <c r="AB553" s="88"/>
      <c r="AC553" s="93" t="s">
        <v>1099</v>
      </c>
      <c r="AD553" s="94" t="s">
        <v>1100</v>
      </c>
      <c r="AE553" s="94">
        <v>1</v>
      </c>
      <c r="AF553" s="95">
        <v>0</v>
      </c>
      <c r="AG553" s="165">
        <f>VLOOKUP($AC553,dbsad1!$A$2:$AE$677,24,FALSE)</f>
        <v>58821530</v>
      </c>
      <c r="AH553" s="165">
        <f>VLOOKUP($AC553,dcsad1!$A$2:$AE$677,24,FALSE)</f>
        <v>58821530</v>
      </c>
      <c r="AI553" s="166">
        <f t="shared" si="111"/>
        <v>0</v>
      </c>
      <c r="AJ553" s="98" t="str">
        <f t="shared" si="106"/>
        <v>NO CHANGE IN FAB</v>
      </c>
      <c r="AK553" s="88"/>
      <c r="AL553" s="93" t="s">
        <v>1099</v>
      </c>
      <c r="AM553" s="94" t="s">
        <v>1100</v>
      </c>
      <c r="AN553" s="94">
        <v>1</v>
      </c>
      <c r="AO553" s="95">
        <v>0</v>
      </c>
      <c r="AP553" s="175">
        <f>VLOOKUP($AL553,dbsaa1!$A$2:$AE$677,5,FALSE)</f>
        <v>63635616</v>
      </c>
      <c r="AQ553" s="176">
        <f>VLOOKUP($AL553,dbsad1!$A$2:$AE$677,23,FALSE)</f>
        <v>63635616</v>
      </c>
      <c r="AR553" s="101" t="str">
        <f t="shared" si="112"/>
        <v>ON FORMULA</v>
      </c>
      <c r="AS553" s="175">
        <f>VLOOKUP($AL553,dcsaa1!$A$2:$AE$677,5,FALSE)</f>
        <v>63464089</v>
      </c>
      <c r="AT553" s="176">
        <f>VLOOKUP($AL553,dcsad1!$A$2:$AE$677,23,FALSE)</f>
        <v>63464089</v>
      </c>
      <c r="AU553" s="101" t="str">
        <f t="shared" si="113"/>
        <v>ON FORMULA</v>
      </c>
      <c r="AV553" s="102" t="b">
        <f t="shared" si="114"/>
        <v>1</v>
      </c>
      <c r="AW553" s="176">
        <f t="shared" si="115"/>
        <v>-171527</v>
      </c>
      <c r="AX553" s="184">
        <f t="shared" si="116"/>
        <v>0</v>
      </c>
      <c r="AY553" s="29"/>
    </row>
    <row r="554" spans="1:51" ht="25" x14ac:dyDescent="0.25">
      <c r="A554" s="29"/>
      <c r="B554" s="93" t="s">
        <v>1101</v>
      </c>
      <c r="C554" s="94" t="s">
        <v>1102</v>
      </c>
      <c r="D554" s="94">
        <v>1</v>
      </c>
      <c r="E554" s="95">
        <v>0</v>
      </c>
      <c r="F554" s="165">
        <f>VLOOKUP($B554,dbsaa1!$A$2:$AA$675,5,FALSE)</f>
        <v>442880</v>
      </c>
      <c r="G554" s="165">
        <f>VLOOKUP($B554,dcsaa1!$A$2:$AA$675,5,FALSE)</f>
        <v>442880</v>
      </c>
      <c r="H554" s="166">
        <f t="shared" si="107"/>
        <v>0</v>
      </c>
      <c r="I554" s="98" t="str">
        <f t="shared" si="105"/>
        <v>NO CHANGE IN FA</v>
      </c>
      <c r="J554" s="88"/>
      <c r="K554" s="93" t="s">
        <v>1101</v>
      </c>
      <c r="L554" s="94" t="s">
        <v>1102</v>
      </c>
      <c r="M554" s="94">
        <v>1</v>
      </c>
      <c r="N554" s="95">
        <v>0</v>
      </c>
      <c r="O554" s="96">
        <f>VLOOKUP($K554,dbsad1!$A$2:$AE$677,13,FALSE)</f>
        <v>192</v>
      </c>
      <c r="P554" s="96">
        <f>VLOOKUP($K554,dcsad1!$A$2:$AE$677,13,FALSE)</f>
        <v>192</v>
      </c>
      <c r="Q554" s="97">
        <f t="shared" si="108"/>
        <v>0</v>
      </c>
      <c r="R554" s="98" t="str">
        <f t="shared" si="104"/>
        <v>NO CHANGE IN SEL. TAFPU</v>
      </c>
      <c r="S554" s="88"/>
      <c r="T554" s="93" t="s">
        <v>1101</v>
      </c>
      <c r="U554" s="94" t="s">
        <v>1102</v>
      </c>
      <c r="V554" s="94">
        <v>1</v>
      </c>
      <c r="W554" s="95">
        <v>0</v>
      </c>
      <c r="X554" s="99">
        <f>VLOOKUP($T554,dbsad1!$A$2:$AE$677,22,FALSE)</f>
        <v>500</v>
      </c>
      <c r="Y554" s="99">
        <f>VLOOKUP($T554,dcsad1!$A$2:$AE$677,22,FALSE)</f>
        <v>500</v>
      </c>
      <c r="Z554" s="100">
        <f t="shared" si="109"/>
        <v>0</v>
      </c>
      <c r="AA554" s="98" t="str">
        <f t="shared" si="110"/>
        <v>NO CHANGE IN SEL. FA/PUPIL</v>
      </c>
      <c r="AB554" s="88"/>
      <c r="AC554" s="93" t="s">
        <v>1101</v>
      </c>
      <c r="AD554" s="94" t="s">
        <v>1102</v>
      </c>
      <c r="AE554" s="94">
        <v>1</v>
      </c>
      <c r="AF554" s="95">
        <v>0</v>
      </c>
      <c r="AG554" s="165">
        <f>VLOOKUP($AC554,dbsad1!$A$2:$AE$677,24,FALSE)</f>
        <v>434197</v>
      </c>
      <c r="AH554" s="165">
        <f>VLOOKUP($AC554,dcsad1!$A$2:$AE$677,24,FALSE)</f>
        <v>434197</v>
      </c>
      <c r="AI554" s="166">
        <f t="shared" si="111"/>
        <v>0</v>
      </c>
      <c r="AJ554" s="98" t="str">
        <f t="shared" si="106"/>
        <v>NO CHANGE IN FAB</v>
      </c>
      <c r="AK554" s="88"/>
      <c r="AL554" s="93" t="s">
        <v>1101</v>
      </c>
      <c r="AM554" s="94" t="s">
        <v>1102</v>
      </c>
      <c r="AN554" s="94">
        <v>1</v>
      </c>
      <c r="AO554" s="95">
        <v>0</v>
      </c>
      <c r="AP554" s="175">
        <f>VLOOKUP($AL554,dbsaa1!$A$2:$AE$677,5,FALSE)</f>
        <v>442880</v>
      </c>
      <c r="AQ554" s="176">
        <f>VLOOKUP($AL554,dbsad1!$A$2:$AE$677,23,FALSE)</f>
        <v>96000</v>
      </c>
      <c r="AR554" s="101" t="str">
        <f t="shared" si="112"/>
        <v>HOLD HARMLESS</v>
      </c>
      <c r="AS554" s="175">
        <f>VLOOKUP($AL554,dcsaa1!$A$2:$AE$677,5,FALSE)</f>
        <v>442880</v>
      </c>
      <c r="AT554" s="176">
        <f>VLOOKUP($AL554,dcsad1!$A$2:$AE$677,23,FALSE)</f>
        <v>96000</v>
      </c>
      <c r="AU554" s="101" t="str">
        <f t="shared" si="113"/>
        <v>HOLD HARMLESS</v>
      </c>
      <c r="AV554" s="102" t="b">
        <f t="shared" si="114"/>
        <v>1</v>
      </c>
      <c r="AW554" s="176">
        <f t="shared" si="115"/>
        <v>0</v>
      </c>
      <c r="AX554" s="184">
        <f t="shared" si="116"/>
        <v>0</v>
      </c>
      <c r="AY554" s="29"/>
    </row>
    <row r="555" spans="1:51" ht="25" x14ac:dyDescent="0.25">
      <c r="A555" s="29"/>
      <c r="B555" s="93" t="s">
        <v>1103</v>
      </c>
      <c r="C555" s="94" t="s">
        <v>1104</v>
      </c>
      <c r="D555" s="94">
        <v>1</v>
      </c>
      <c r="E555" s="95">
        <v>0</v>
      </c>
      <c r="F555" s="165">
        <f>VLOOKUP($B555,dbsaa1!$A$2:$AA$675,5,FALSE)</f>
        <v>33708426</v>
      </c>
      <c r="G555" s="165">
        <f>VLOOKUP($B555,dcsaa1!$A$2:$AA$675,5,FALSE)</f>
        <v>33708426</v>
      </c>
      <c r="H555" s="166">
        <f t="shared" si="107"/>
        <v>0</v>
      </c>
      <c r="I555" s="98" t="str">
        <f t="shared" si="105"/>
        <v>NO CHANGE IN FA</v>
      </c>
      <c r="J555" s="88"/>
      <c r="K555" s="93" t="s">
        <v>1103</v>
      </c>
      <c r="L555" s="94" t="s">
        <v>1104</v>
      </c>
      <c r="M555" s="94">
        <v>1</v>
      </c>
      <c r="N555" s="95">
        <v>0</v>
      </c>
      <c r="O555" s="96">
        <f>VLOOKUP($K555,dbsad1!$A$2:$AE$677,13,FALSE)</f>
        <v>9503</v>
      </c>
      <c r="P555" s="96">
        <f>VLOOKUP($K555,dcsad1!$A$2:$AE$677,13,FALSE)</f>
        <v>9503</v>
      </c>
      <c r="Q555" s="97">
        <f t="shared" si="108"/>
        <v>0</v>
      </c>
      <c r="R555" s="98" t="str">
        <f t="shared" si="104"/>
        <v>NO CHANGE IN SEL. TAFPU</v>
      </c>
      <c r="S555" s="88"/>
      <c r="T555" s="93" t="s">
        <v>1103</v>
      </c>
      <c r="U555" s="94" t="s">
        <v>1104</v>
      </c>
      <c r="V555" s="94">
        <v>1</v>
      </c>
      <c r="W555" s="95">
        <v>0</v>
      </c>
      <c r="X555" s="99">
        <f>VLOOKUP($T555,dbsad1!$A$2:$AE$677,22,FALSE)</f>
        <v>3321.84</v>
      </c>
      <c r="Y555" s="99">
        <f>VLOOKUP($T555,dcsad1!$A$2:$AE$677,22,FALSE)</f>
        <v>3321.84</v>
      </c>
      <c r="Z555" s="100">
        <f t="shared" si="109"/>
        <v>0</v>
      </c>
      <c r="AA555" s="98" t="str">
        <f t="shared" si="110"/>
        <v>NO CHANGE IN SEL. FA/PUPIL</v>
      </c>
      <c r="AB555" s="88"/>
      <c r="AC555" s="93" t="s">
        <v>1103</v>
      </c>
      <c r="AD555" s="94" t="s">
        <v>1104</v>
      </c>
      <c r="AE555" s="94">
        <v>1</v>
      </c>
      <c r="AF555" s="95">
        <v>0</v>
      </c>
      <c r="AG555" s="165">
        <f>VLOOKUP($AC555,dbsad1!$A$2:$AE$677,24,FALSE)</f>
        <v>33047477</v>
      </c>
      <c r="AH555" s="165">
        <f>VLOOKUP($AC555,dcsad1!$A$2:$AE$677,24,FALSE)</f>
        <v>33047477</v>
      </c>
      <c r="AI555" s="166">
        <f t="shared" si="111"/>
        <v>0</v>
      </c>
      <c r="AJ555" s="98" t="str">
        <f t="shared" si="106"/>
        <v>NO CHANGE IN FAB</v>
      </c>
      <c r="AK555" s="88"/>
      <c r="AL555" s="93" t="s">
        <v>1103</v>
      </c>
      <c r="AM555" s="94" t="s">
        <v>1104</v>
      </c>
      <c r="AN555" s="94">
        <v>1</v>
      </c>
      <c r="AO555" s="95">
        <v>0</v>
      </c>
      <c r="AP555" s="175">
        <f>VLOOKUP($AL555,dbsaa1!$A$2:$AE$677,5,FALSE)</f>
        <v>33708426</v>
      </c>
      <c r="AQ555" s="176">
        <f>VLOOKUP($AL555,dbsad1!$A$2:$AE$677,23,FALSE)</f>
        <v>31567446</v>
      </c>
      <c r="AR555" s="101" t="str">
        <f t="shared" si="112"/>
        <v>HOLD HARMLESS</v>
      </c>
      <c r="AS555" s="175">
        <f>VLOOKUP($AL555,dcsaa1!$A$2:$AE$677,5,FALSE)</f>
        <v>33708426</v>
      </c>
      <c r="AT555" s="176">
        <f>VLOOKUP($AL555,dcsad1!$A$2:$AE$677,23,FALSE)</f>
        <v>31567446</v>
      </c>
      <c r="AU555" s="101" t="str">
        <f t="shared" si="113"/>
        <v>HOLD HARMLESS</v>
      </c>
      <c r="AV555" s="102" t="b">
        <f t="shared" si="114"/>
        <v>1</v>
      </c>
      <c r="AW555" s="176">
        <f t="shared" si="115"/>
        <v>0</v>
      </c>
      <c r="AX555" s="184">
        <f t="shared" si="116"/>
        <v>0</v>
      </c>
      <c r="AY555" s="29"/>
    </row>
    <row r="556" spans="1:51" ht="25" x14ac:dyDescent="0.25">
      <c r="A556" s="29"/>
      <c r="B556" s="93" t="s">
        <v>1105</v>
      </c>
      <c r="C556" s="94" t="s">
        <v>1106</v>
      </c>
      <c r="D556" s="94">
        <v>1</v>
      </c>
      <c r="E556" s="95">
        <v>0</v>
      </c>
      <c r="F556" s="165">
        <f>VLOOKUP($B556,dbsaa1!$A$2:$AA$675,5,FALSE)</f>
        <v>12213151</v>
      </c>
      <c r="G556" s="165">
        <f>VLOOKUP($B556,dcsaa1!$A$2:$AA$675,5,FALSE)</f>
        <v>12213151</v>
      </c>
      <c r="H556" s="166">
        <f t="shared" si="107"/>
        <v>0</v>
      </c>
      <c r="I556" s="98" t="str">
        <f t="shared" si="105"/>
        <v>NO CHANGE IN FA</v>
      </c>
      <c r="J556" s="88"/>
      <c r="K556" s="93" t="s">
        <v>1105</v>
      </c>
      <c r="L556" s="94" t="s">
        <v>1106</v>
      </c>
      <c r="M556" s="94">
        <v>1</v>
      </c>
      <c r="N556" s="95">
        <v>0</v>
      </c>
      <c r="O556" s="96">
        <f>VLOOKUP($K556,dbsad1!$A$2:$AE$677,13,FALSE)</f>
        <v>3111</v>
      </c>
      <c r="P556" s="96">
        <f>VLOOKUP($K556,dcsad1!$A$2:$AE$677,13,FALSE)</f>
        <v>3111</v>
      </c>
      <c r="Q556" s="97">
        <f t="shared" si="108"/>
        <v>0</v>
      </c>
      <c r="R556" s="98" t="str">
        <f t="shared" si="104"/>
        <v>NO CHANGE IN SEL. TAFPU</v>
      </c>
      <c r="S556" s="88"/>
      <c r="T556" s="93" t="s">
        <v>1105</v>
      </c>
      <c r="U556" s="94" t="s">
        <v>1106</v>
      </c>
      <c r="V556" s="94">
        <v>1</v>
      </c>
      <c r="W556" s="95">
        <v>0</v>
      </c>
      <c r="X556" s="99">
        <f>VLOOKUP($T556,dbsad1!$A$2:$AE$677,22,FALSE)</f>
        <v>3302.39</v>
      </c>
      <c r="Y556" s="99">
        <f>VLOOKUP($T556,dcsad1!$A$2:$AE$677,22,FALSE)</f>
        <v>3302.39</v>
      </c>
      <c r="Z556" s="100">
        <f t="shared" si="109"/>
        <v>0</v>
      </c>
      <c r="AA556" s="98" t="str">
        <f t="shared" si="110"/>
        <v>NO CHANGE IN SEL. FA/PUPIL</v>
      </c>
      <c r="AB556" s="88"/>
      <c r="AC556" s="93" t="s">
        <v>1105</v>
      </c>
      <c r="AD556" s="94" t="s">
        <v>1106</v>
      </c>
      <c r="AE556" s="94">
        <v>1</v>
      </c>
      <c r="AF556" s="95">
        <v>0</v>
      </c>
      <c r="AG556" s="165">
        <f>VLOOKUP($AC556,dbsad1!$A$2:$AE$677,24,FALSE)</f>
        <v>11973678</v>
      </c>
      <c r="AH556" s="165">
        <f>VLOOKUP($AC556,dcsad1!$A$2:$AE$677,24,FALSE)</f>
        <v>11973678</v>
      </c>
      <c r="AI556" s="166">
        <f t="shared" si="111"/>
        <v>0</v>
      </c>
      <c r="AJ556" s="98" t="str">
        <f t="shared" si="106"/>
        <v>NO CHANGE IN FAB</v>
      </c>
      <c r="AK556" s="88"/>
      <c r="AL556" s="93" t="s">
        <v>1105</v>
      </c>
      <c r="AM556" s="94" t="s">
        <v>1106</v>
      </c>
      <c r="AN556" s="94">
        <v>1</v>
      </c>
      <c r="AO556" s="95">
        <v>0</v>
      </c>
      <c r="AP556" s="175">
        <f>VLOOKUP($AL556,dbsaa1!$A$2:$AE$677,5,FALSE)</f>
        <v>12213151</v>
      </c>
      <c r="AQ556" s="176">
        <f>VLOOKUP($AL556,dbsad1!$A$2:$AE$677,23,FALSE)</f>
        <v>10273736</v>
      </c>
      <c r="AR556" s="101" t="str">
        <f t="shared" si="112"/>
        <v>HOLD HARMLESS</v>
      </c>
      <c r="AS556" s="175">
        <f>VLOOKUP($AL556,dcsaa1!$A$2:$AE$677,5,FALSE)</f>
        <v>12213151</v>
      </c>
      <c r="AT556" s="176">
        <f>VLOOKUP($AL556,dcsad1!$A$2:$AE$677,23,FALSE)</f>
        <v>10273736</v>
      </c>
      <c r="AU556" s="101" t="str">
        <f t="shared" si="113"/>
        <v>HOLD HARMLESS</v>
      </c>
      <c r="AV556" s="102" t="b">
        <f t="shared" si="114"/>
        <v>1</v>
      </c>
      <c r="AW556" s="176">
        <f t="shared" si="115"/>
        <v>0</v>
      </c>
      <c r="AX556" s="184">
        <f t="shared" si="116"/>
        <v>0</v>
      </c>
      <c r="AY556" s="29"/>
    </row>
    <row r="557" spans="1:51" ht="25" x14ac:dyDescent="0.25">
      <c r="A557" s="29"/>
      <c r="B557" s="93" t="s">
        <v>1107</v>
      </c>
      <c r="C557" s="94" t="s">
        <v>1108</v>
      </c>
      <c r="D557" s="94">
        <v>1</v>
      </c>
      <c r="E557" s="95">
        <v>0</v>
      </c>
      <c r="F557" s="165">
        <f>VLOOKUP($B557,dbsaa1!$A$2:$AA$675,5,FALSE)</f>
        <v>350939</v>
      </c>
      <c r="G557" s="165">
        <f>VLOOKUP($B557,dcsaa1!$A$2:$AA$675,5,FALSE)</f>
        <v>350939</v>
      </c>
      <c r="H557" s="166">
        <f t="shared" si="107"/>
        <v>0</v>
      </c>
      <c r="I557" s="98" t="str">
        <f t="shared" si="105"/>
        <v>NO CHANGE IN FA</v>
      </c>
      <c r="J557" s="88"/>
      <c r="K557" s="93" t="s">
        <v>1107</v>
      </c>
      <c r="L557" s="94" t="s">
        <v>1108</v>
      </c>
      <c r="M557" s="94">
        <v>1</v>
      </c>
      <c r="N557" s="95">
        <v>0</v>
      </c>
      <c r="O557" s="96">
        <f>VLOOKUP($K557,dbsad1!$A$2:$AE$677,13,FALSE)</f>
        <v>163</v>
      </c>
      <c r="P557" s="96">
        <f>VLOOKUP($K557,dcsad1!$A$2:$AE$677,13,FALSE)</f>
        <v>163</v>
      </c>
      <c r="Q557" s="97">
        <f t="shared" si="108"/>
        <v>0</v>
      </c>
      <c r="R557" s="98" t="str">
        <f t="shared" si="104"/>
        <v>NO CHANGE IN SEL. TAFPU</v>
      </c>
      <c r="S557" s="88"/>
      <c r="T557" s="93" t="s">
        <v>1107</v>
      </c>
      <c r="U557" s="94" t="s">
        <v>1108</v>
      </c>
      <c r="V557" s="94">
        <v>1</v>
      </c>
      <c r="W557" s="95">
        <v>0</v>
      </c>
      <c r="X557" s="99">
        <f>VLOOKUP($T557,dbsad1!$A$2:$AE$677,22,FALSE)</f>
        <v>500</v>
      </c>
      <c r="Y557" s="99">
        <f>VLOOKUP($T557,dcsad1!$A$2:$AE$677,22,FALSE)</f>
        <v>500</v>
      </c>
      <c r="Z557" s="100">
        <f t="shared" si="109"/>
        <v>0</v>
      </c>
      <c r="AA557" s="98" t="str">
        <f t="shared" si="110"/>
        <v>NO CHANGE IN SEL. FA/PUPIL</v>
      </c>
      <c r="AB557" s="88"/>
      <c r="AC557" s="93" t="s">
        <v>1107</v>
      </c>
      <c r="AD557" s="94" t="s">
        <v>1108</v>
      </c>
      <c r="AE557" s="94">
        <v>1</v>
      </c>
      <c r="AF557" s="95">
        <v>0</v>
      </c>
      <c r="AG557" s="165">
        <f>VLOOKUP($AC557,dbsad1!$A$2:$AE$677,24,FALSE)</f>
        <v>344058</v>
      </c>
      <c r="AH557" s="165">
        <f>VLOOKUP($AC557,dcsad1!$A$2:$AE$677,24,FALSE)</f>
        <v>344058</v>
      </c>
      <c r="AI557" s="166">
        <f t="shared" si="111"/>
        <v>0</v>
      </c>
      <c r="AJ557" s="98" t="str">
        <f t="shared" si="106"/>
        <v>NO CHANGE IN FAB</v>
      </c>
      <c r="AK557" s="88"/>
      <c r="AL557" s="93" t="s">
        <v>1107</v>
      </c>
      <c r="AM557" s="94" t="s">
        <v>1108</v>
      </c>
      <c r="AN557" s="94">
        <v>1</v>
      </c>
      <c r="AO557" s="95">
        <v>0</v>
      </c>
      <c r="AP557" s="175">
        <f>VLOOKUP($AL557,dbsaa1!$A$2:$AE$677,5,FALSE)</f>
        <v>350939</v>
      </c>
      <c r="AQ557" s="176">
        <f>VLOOKUP($AL557,dbsad1!$A$2:$AE$677,23,FALSE)</f>
        <v>81500</v>
      </c>
      <c r="AR557" s="101" t="str">
        <f t="shared" si="112"/>
        <v>HOLD HARMLESS</v>
      </c>
      <c r="AS557" s="175">
        <f>VLOOKUP($AL557,dcsaa1!$A$2:$AE$677,5,FALSE)</f>
        <v>350939</v>
      </c>
      <c r="AT557" s="176">
        <f>VLOOKUP($AL557,dcsad1!$A$2:$AE$677,23,FALSE)</f>
        <v>81500</v>
      </c>
      <c r="AU557" s="101" t="str">
        <f t="shared" si="113"/>
        <v>HOLD HARMLESS</v>
      </c>
      <c r="AV557" s="102" t="b">
        <f t="shared" si="114"/>
        <v>1</v>
      </c>
      <c r="AW557" s="176">
        <f t="shared" si="115"/>
        <v>0</v>
      </c>
      <c r="AX557" s="184">
        <f t="shared" si="116"/>
        <v>0</v>
      </c>
      <c r="AY557" s="29"/>
    </row>
    <row r="558" spans="1:51" ht="25" x14ac:dyDescent="0.25">
      <c r="A558" s="29"/>
      <c r="B558" s="93" t="s">
        <v>1109</v>
      </c>
      <c r="C558" s="94" t="s">
        <v>1110</v>
      </c>
      <c r="D558" s="94">
        <v>1</v>
      </c>
      <c r="E558" s="95">
        <v>0</v>
      </c>
      <c r="F558" s="165">
        <f>VLOOKUP($B558,dbsaa1!$A$2:$AA$675,5,FALSE)</f>
        <v>1730604</v>
      </c>
      <c r="G558" s="165">
        <f>VLOOKUP($B558,dcsaa1!$A$2:$AA$675,5,FALSE)</f>
        <v>1730604</v>
      </c>
      <c r="H558" s="166">
        <f t="shared" si="107"/>
        <v>0</v>
      </c>
      <c r="I558" s="98" t="str">
        <f t="shared" si="105"/>
        <v>NO CHANGE IN FA</v>
      </c>
      <c r="J558" s="88"/>
      <c r="K558" s="93" t="s">
        <v>1109</v>
      </c>
      <c r="L558" s="94" t="s">
        <v>1110</v>
      </c>
      <c r="M558" s="94">
        <v>1</v>
      </c>
      <c r="N558" s="95">
        <v>0</v>
      </c>
      <c r="O558" s="96">
        <f>VLOOKUP($K558,dbsad1!$A$2:$AE$677,13,FALSE)</f>
        <v>1953</v>
      </c>
      <c r="P558" s="96">
        <f>VLOOKUP($K558,dcsad1!$A$2:$AE$677,13,FALSE)</f>
        <v>1946</v>
      </c>
      <c r="Q558" s="97">
        <f t="shared" si="108"/>
        <v>-7</v>
      </c>
      <c r="R558" s="98" t="str">
        <f t="shared" si="104"/>
        <v>SEL. TAFPU DECREASE</v>
      </c>
      <c r="S558" s="88"/>
      <c r="T558" s="93" t="s">
        <v>1109</v>
      </c>
      <c r="U558" s="94" t="s">
        <v>1110</v>
      </c>
      <c r="V558" s="94">
        <v>1</v>
      </c>
      <c r="W558" s="95">
        <v>0</v>
      </c>
      <c r="X558" s="99">
        <f>VLOOKUP($T558,dbsad1!$A$2:$AE$677,22,FALSE)</f>
        <v>500</v>
      </c>
      <c r="Y558" s="99">
        <f>VLOOKUP($T558,dcsad1!$A$2:$AE$677,22,FALSE)</f>
        <v>500</v>
      </c>
      <c r="Z558" s="100">
        <f t="shared" si="109"/>
        <v>0</v>
      </c>
      <c r="AA558" s="98" t="str">
        <f t="shared" si="110"/>
        <v>NO CHANGE IN SEL. FA/PUPIL</v>
      </c>
      <c r="AB558" s="88"/>
      <c r="AC558" s="93" t="s">
        <v>1109</v>
      </c>
      <c r="AD558" s="94" t="s">
        <v>1110</v>
      </c>
      <c r="AE558" s="94">
        <v>1</v>
      </c>
      <c r="AF558" s="95">
        <v>0</v>
      </c>
      <c r="AG558" s="165">
        <f>VLOOKUP($AC558,dbsad1!$A$2:$AE$677,24,FALSE)</f>
        <v>1696671</v>
      </c>
      <c r="AH558" s="165">
        <f>VLOOKUP($AC558,dcsad1!$A$2:$AE$677,24,FALSE)</f>
        <v>1696671</v>
      </c>
      <c r="AI558" s="166">
        <f t="shared" si="111"/>
        <v>0</v>
      </c>
      <c r="AJ558" s="98" t="str">
        <f t="shared" si="106"/>
        <v>NO CHANGE IN FAB</v>
      </c>
      <c r="AK558" s="88"/>
      <c r="AL558" s="93" t="s">
        <v>1109</v>
      </c>
      <c r="AM558" s="94" t="s">
        <v>1110</v>
      </c>
      <c r="AN558" s="94">
        <v>1</v>
      </c>
      <c r="AO558" s="95">
        <v>0</v>
      </c>
      <c r="AP558" s="175">
        <f>VLOOKUP($AL558,dbsaa1!$A$2:$AE$677,5,FALSE)</f>
        <v>1730604</v>
      </c>
      <c r="AQ558" s="176">
        <f>VLOOKUP($AL558,dbsad1!$A$2:$AE$677,23,FALSE)</f>
        <v>976500</v>
      </c>
      <c r="AR558" s="101" t="str">
        <f t="shared" si="112"/>
        <v>HOLD HARMLESS</v>
      </c>
      <c r="AS558" s="175">
        <f>VLOOKUP($AL558,dcsaa1!$A$2:$AE$677,5,FALSE)</f>
        <v>1730604</v>
      </c>
      <c r="AT558" s="176">
        <f>VLOOKUP($AL558,dcsad1!$A$2:$AE$677,23,FALSE)</f>
        <v>973000</v>
      </c>
      <c r="AU558" s="101" t="str">
        <f t="shared" si="113"/>
        <v>HOLD HARMLESS</v>
      </c>
      <c r="AV558" s="102" t="b">
        <f t="shared" si="114"/>
        <v>1</v>
      </c>
      <c r="AW558" s="176">
        <f t="shared" si="115"/>
        <v>0</v>
      </c>
      <c r="AX558" s="184">
        <f t="shared" si="116"/>
        <v>0</v>
      </c>
      <c r="AY558" s="29"/>
    </row>
    <row r="559" spans="1:51" ht="25" x14ac:dyDescent="0.25">
      <c r="A559" s="29"/>
      <c r="B559" s="93" t="s">
        <v>1111</v>
      </c>
      <c r="C559" s="94" t="s">
        <v>1112</v>
      </c>
      <c r="D559" s="94">
        <v>1</v>
      </c>
      <c r="E559" s="95">
        <v>0</v>
      </c>
      <c r="F559" s="165">
        <f>VLOOKUP($B559,dbsaa1!$A$2:$AA$675,5,FALSE)</f>
        <v>236878</v>
      </c>
      <c r="G559" s="165">
        <f>VLOOKUP($B559,dcsaa1!$A$2:$AA$675,5,FALSE)</f>
        <v>236878</v>
      </c>
      <c r="H559" s="166">
        <f t="shared" si="107"/>
        <v>0</v>
      </c>
      <c r="I559" s="98" t="str">
        <f t="shared" si="105"/>
        <v>NO CHANGE IN FA</v>
      </c>
      <c r="J559" s="88"/>
      <c r="K559" s="93" t="s">
        <v>1111</v>
      </c>
      <c r="L559" s="94" t="s">
        <v>1112</v>
      </c>
      <c r="M559" s="94">
        <v>1</v>
      </c>
      <c r="N559" s="95">
        <v>0</v>
      </c>
      <c r="O559" s="96">
        <f>VLOOKUP($K559,dbsad1!$A$2:$AE$677,13,FALSE)</f>
        <v>77</v>
      </c>
      <c r="P559" s="96">
        <f>VLOOKUP($K559,dcsad1!$A$2:$AE$677,13,FALSE)</f>
        <v>80</v>
      </c>
      <c r="Q559" s="97">
        <f t="shared" si="108"/>
        <v>3</v>
      </c>
      <c r="R559" s="98" t="str">
        <f t="shared" si="104"/>
        <v>SEL. TAFPU INCREASE</v>
      </c>
      <c r="S559" s="88"/>
      <c r="T559" s="93" t="s">
        <v>1111</v>
      </c>
      <c r="U559" s="94" t="s">
        <v>1112</v>
      </c>
      <c r="V559" s="94">
        <v>1</v>
      </c>
      <c r="W559" s="95">
        <v>0</v>
      </c>
      <c r="X559" s="99">
        <f>VLOOKUP($T559,dbsad1!$A$2:$AE$677,22,FALSE)</f>
        <v>500</v>
      </c>
      <c r="Y559" s="99">
        <f>VLOOKUP($T559,dcsad1!$A$2:$AE$677,22,FALSE)</f>
        <v>500</v>
      </c>
      <c r="Z559" s="100">
        <f t="shared" si="109"/>
        <v>0</v>
      </c>
      <c r="AA559" s="98" t="str">
        <f t="shared" si="110"/>
        <v>NO CHANGE IN SEL. FA/PUPIL</v>
      </c>
      <c r="AB559" s="88"/>
      <c r="AC559" s="93" t="s">
        <v>1111</v>
      </c>
      <c r="AD559" s="94" t="s">
        <v>1112</v>
      </c>
      <c r="AE559" s="94">
        <v>1</v>
      </c>
      <c r="AF559" s="95">
        <v>0</v>
      </c>
      <c r="AG559" s="165">
        <f>VLOOKUP($AC559,dbsad1!$A$2:$AE$677,24,FALSE)</f>
        <v>232234</v>
      </c>
      <c r="AH559" s="165">
        <f>VLOOKUP($AC559,dcsad1!$A$2:$AE$677,24,FALSE)</f>
        <v>232234</v>
      </c>
      <c r="AI559" s="166">
        <f t="shared" si="111"/>
        <v>0</v>
      </c>
      <c r="AJ559" s="98" t="str">
        <f t="shared" si="106"/>
        <v>NO CHANGE IN FAB</v>
      </c>
      <c r="AK559" s="88"/>
      <c r="AL559" s="93" t="s">
        <v>1111</v>
      </c>
      <c r="AM559" s="94" t="s">
        <v>1112</v>
      </c>
      <c r="AN559" s="94">
        <v>1</v>
      </c>
      <c r="AO559" s="95">
        <v>0</v>
      </c>
      <c r="AP559" s="175">
        <f>VLOOKUP($AL559,dbsaa1!$A$2:$AE$677,5,FALSE)</f>
        <v>236878</v>
      </c>
      <c r="AQ559" s="176">
        <f>VLOOKUP($AL559,dbsad1!$A$2:$AE$677,23,FALSE)</f>
        <v>38500</v>
      </c>
      <c r="AR559" s="101" t="str">
        <f t="shared" si="112"/>
        <v>HOLD HARMLESS</v>
      </c>
      <c r="AS559" s="175">
        <f>VLOOKUP($AL559,dcsaa1!$A$2:$AE$677,5,FALSE)</f>
        <v>236878</v>
      </c>
      <c r="AT559" s="176">
        <f>VLOOKUP($AL559,dcsad1!$A$2:$AE$677,23,FALSE)</f>
        <v>40000</v>
      </c>
      <c r="AU559" s="101" t="str">
        <f t="shared" si="113"/>
        <v>HOLD HARMLESS</v>
      </c>
      <c r="AV559" s="102" t="b">
        <f t="shared" si="114"/>
        <v>1</v>
      </c>
      <c r="AW559" s="176">
        <f t="shared" si="115"/>
        <v>0</v>
      </c>
      <c r="AX559" s="184">
        <f t="shared" si="116"/>
        <v>0</v>
      </c>
      <c r="AY559" s="29"/>
    </row>
    <row r="560" spans="1:51" x14ac:dyDescent="0.25">
      <c r="A560" s="29"/>
      <c r="B560" s="93" t="s">
        <v>1113</v>
      </c>
      <c r="C560" s="94" t="s">
        <v>1114</v>
      </c>
      <c r="D560" s="94">
        <v>1</v>
      </c>
      <c r="E560" s="95">
        <v>0</v>
      </c>
      <c r="F560" s="165">
        <f>VLOOKUP($B560,dbsaa1!$A$2:$AA$675,5,FALSE)</f>
        <v>13020732</v>
      </c>
      <c r="G560" s="165">
        <f>VLOOKUP($B560,dcsaa1!$A$2:$AA$675,5,FALSE)</f>
        <v>13020732</v>
      </c>
      <c r="H560" s="166">
        <f t="shared" si="107"/>
        <v>0</v>
      </c>
      <c r="I560" s="98" t="str">
        <f t="shared" si="105"/>
        <v>NO CHANGE IN FA</v>
      </c>
      <c r="J560" s="88"/>
      <c r="K560" s="93" t="s">
        <v>1113</v>
      </c>
      <c r="L560" s="94" t="s">
        <v>1114</v>
      </c>
      <c r="M560" s="94">
        <v>1</v>
      </c>
      <c r="N560" s="95">
        <v>0</v>
      </c>
      <c r="O560" s="96">
        <f>VLOOKUP($K560,dbsad1!$A$2:$AE$677,13,FALSE)</f>
        <v>2507</v>
      </c>
      <c r="P560" s="96">
        <f>VLOOKUP($K560,dcsad1!$A$2:$AE$677,13,FALSE)</f>
        <v>2507</v>
      </c>
      <c r="Q560" s="97">
        <f t="shared" si="108"/>
        <v>0</v>
      </c>
      <c r="R560" s="98" t="str">
        <f t="shared" si="104"/>
        <v>NO CHANGE IN SEL. TAFPU</v>
      </c>
      <c r="S560" s="88"/>
      <c r="T560" s="93" t="s">
        <v>1113</v>
      </c>
      <c r="U560" s="94" t="s">
        <v>1114</v>
      </c>
      <c r="V560" s="94">
        <v>1</v>
      </c>
      <c r="W560" s="95">
        <v>0</v>
      </c>
      <c r="X560" s="99">
        <f>VLOOKUP($T560,dbsad1!$A$2:$AE$677,22,FALSE)</f>
        <v>5193.75</v>
      </c>
      <c r="Y560" s="99">
        <f>VLOOKUP($T560,dcsad1!$A$2:$AE$677,22,FALSE)</f>
        <v>5193.75</v>
      </c>
      <c r="Z560" s="100">
        <f t="shared" si="109"/>
        <v>0</v>
      </c>
      <c r="AA560" s="98" t="str">
        <f t="shared" si="110"/>
        <v>NO CHANGE IN SEL. FA/PUPIL</v>
      </c>
      <c r="AB560" s="88"/>
      <c r="AC560" s="93" t="s">
        <v>1113</v>
      </c>
      <c r="AD560" s="94" t="s">
        <v>1114</v>
      </c>
      <c r="AE560" s="94">
        <v>1</v>
      </c>
      <c r="AF560" s="95">
        <v>0</v>
      </c>
      <c r="AG560" s="165">
        <f>VLOOKUP($AC560,dbsad1!$A$2:$AE$677,24,FALSE)</f>
        <v>12669753</v>
      </c>
      <c r="AH560" s="165">
        <f>VLOOKUP($AC560,dcsad1!$A$2:$AE$677,24,FALSE)</f>
        <v>12669753</v>
      </c>
      <c r="AI560" s="166">
        <f t="shared" si="111"/>
        <v>0</v>
      </c>
      <c r="AJ560" s="98" t="str">
        <f t="shared" si="106"/>
        <v>NO CHANGE IN FAB</v>
      </c>
      <c r="AK560" s="88"/>
      <c r="AL560" s="93" t="s">
        <v>1113</v>
      </c>
      <c r="AM560" s="94" t="s">
        <v>1114</v>
      </c>
      <c r="AN560" s="94">
        <v>1</v>
      </c>
      <c r="AO560" s="95">
        <v>0</v>
      </c>
      <c r="AP560" s="175">
        <f>VLOOKUP($AL560,dbsaa1!$A$2:$AE$677,5,FALSE)</f>
        <v>13020732</v>
      </c>
      <c r="AQ560" s="176">
        <f>VLOOKUP($AL560,dbsad1!$A$2:$AE$677,23,FALSE)</f>
        <v>13020732</v>
      </c>
      <c r="AR560" s="101" t="str">
        <f t="shared" si="112"/>
        <v>ON FORMULA</v>
      </c>
      <c r="AS560" s="175">
        <f>VLOOKUP($AL560,dcsaa1!$A$2:$AE$677,5,FALSE)</f>
        <v>13020732</v>
      </c>
      <c r="AT560" s="176">
        <f>VLOOKUP($AL560,dcsad1!$A$2:$AE$677,23,FALSE)</f>
        <v>13020732</v>
      </c>
      <c r="AU560" s="101" t="str">
        <f t="shared" si="113"/>
        <v>ON FORMULA</v>
      </c>
      <c r="AV560" s="102" t="b">
        <f t="shared" si="114"/>
        <v>1</v>
      </c>
      <c r="AW560" s="176">
        <f t="shared" si="115"/>
        <v>0</v>
      </c>
      <c r="AX560" s="184">
        <f t="shared" si="116"/>
        <v>0</v>
      </c>
      <c r="AY560" s="29"/>
    </row>
    <row r="561" spans="1:51" ht="25" x14ac:dyDescent="0.25">
      <c r="A561" s="29"/>
      <c r="B561" s="93" t="s">
        <v>1115</v>
      </c>
      <c r="C561" s="94" t="s">
        <v>1116</v>
      </c>
      <c r="D561" s="94">
        <v>1</v>
      </c>
      <c r="E561" s="95">
        <v>0</v>
      </c>
      <c r="F561" s="165">
        <f>VLOOKUP($B561,dbsaa1!$A$2:$AA$675,5,FALSE)</f>
        <v>1805582</v>
      </c>
      <c r="G561" s="165">
        <f>VLOOKUP($B561,dcsaa1!$A$2:$AA$675,5,FALSE)</f>
        <v>1805582</v>
      </c>
      <c r="H561" s="166">
        <f t="shared" si="107"/>
        <v>0</v>
      </c>
      <c r="I561" s="98" t="str">
        <f t="shared" si="105"/>
        <v>NO CHANGE IN FA</v>
      </c>
      <c r="J561" s="88"/>
      <c r="K561" s="93" t="s">
        <v>1115</v>
      </c>
      <c r="L561" s="94" t="s">
        <v>1116</v>
      </c>
      <c r="M561" s="94">
        <v>1</v>
      </c>
      <c r="N561" s="95">
        <v>0</v>
      </c>
      <c r="O561" s="96">
        <f>VLOOKUP($K561,dbsad1!$A$2:$AE$677,13,FALSE)</f>
        <v>1568</v>
      </c>
      <c r="P561" s="96">
        <f>VLOOKUP($K561,dcsad1!$A$2:$AE$677,13,FALSE)</f>
        <v>1566</v>
      </c>
      <c r="Q561" s="97">
        <f t="shared" si="108"/>
        <v>-2</v>
      </c>
      <c r="R561" s="98" t="str">
        <f t="shared" si="104"/>
        <v>SEL. TAFPU DECREASE</v>
      </c>
      <c r="S561" s="88"/>
      <c r="T561" s="93" t="s">
        <v>1115</v>
      </c>
      <c r="U561" s="94" t="s">
        <v>1116</v>
      </c>
      <c r="V561" s="94">
        <v>1</v>
      </c>
      <c r="W561" s="95">
        <v>0</v>
      </c>
      <c r="X561" s="99">
        <f>VLOOKUP($T561,dbsad1!$A$2:$AE$677,22,FALSE)</f>
        <v>500</v>
      </c>
      <c r="Y561" s="99">
        <f>VLOOKUP($T561,dcsad1!$A$2:$AE$677,22,FALSE)</f>
        <v>500</v>
      </c>
      <c r="Z561" s="100">
        <f t="shared" si="109"/>
        <v>0</v>
      </c>
      <c r="AA561" s="98" t="str">
        <f t="shared" si="110"/>
        <v>NO CHANGE IN SEL. FA/PUPIL</v>
      </c>
      <c r="AB561" s="88"/>
      <c r="AC561" s="93" t="s">
        <v>1115</v>
      </c>
      <c r="AD561" s="94" t="s">
        <v>1116</v>
      </c>
      <c r="AE561" s="94">
        <v>1</v>
      </c>
      <c r="AF561" s="95">
        <v>0</v>
      </c>
      <c r="AG561" s="165">
        <f>VLOOKUP($AC561,dbsad1!$A$2:$AE$677,24,FALSE)</f>
        <v>1770179</v>
      </c>
      <c r="AH561" s="165">
        <f>VLOOKUP($AC561,dcsad1!$A$2:$AE$677,24,FALSE)</f>
        <v>1770179</v>
      </c>
      <c r="AI561" s="166">
        <f t="shared" si="111"/>
        <v>0</v>
      </c>
      <c r="AJ561" s="98" t="str">
        <f t="shared" si="106"/>
        <v>NO CHANGE IN FAB</v>
      </c>
      <c r="AK561" s="88"/>
      <c r="AL561" s="93" t="s">
        <v>1115</v>
      </c>
      <c r="AM561" s="94" t="s">
        <v>1116</v>
      </c>
      <c r="AN561" s="94">
        <v>1</v>
      </c>
      <c r="AO561" s="95">
        <v>0</v>
      </c>
      <c r="AP561" s="175">
        <f>VLOOKUP($AL561,dbsaa1!$A$2:$AE$677,5,FALSE)</f>
        <v>1805582</v>
      </c>
      <c r="AQ561" s="176">
        <f>VLOOKUP($AL561,dbsad1!$A$2:$AE$677,23,FALSE)</f>
        <v>784000</v>
      </c>
      <c r="AR561" s="101" t="str">
        <f t="shared" si="112"/>
        <v>HOLD HARMLESS</v>
      </c>
      <c r="AS561" s="175">
        <f>VLOOKUP($AL561,dcsaa1!$A$2:$AE$677,5,FALSE)</f>
        <v>1805582</v>
      </c>
      <c r="AT561" s="176">
        <f>VLOOKUP($AL561,dcsad1!$A$2:$AE$677,23,FALSE)</f>
        <v>783000</v>
      </c>
      <c r="AU561" s="101" t="str">
        <f t="shared" si="113"/>
        <v>HOLD HARMLESS</v>
      </c>
      <c r="AV561" s="102" t="b">
        <f t="shared" si="114"/>
        <v>1</v>
      </c>
      <c r="AW561" s="176">
        <f t="shared" si="115"/>
        <v>0</v>
      </c>
      <c r="AX561" s="184">
        <f t="shared" si="116"/>
        <v>0</v>
      </c>
      <c r="AY561" s="29"/>
    </row>
    <row r="562" spans="1:51" ht="25" x14ac:dyDescent="0.25">
      <c r="A562" s="29"/>
      <c r="B562" s="93" t="s">
        <v>1117</v>
      </c>
      <c r="C562" s="94" t="s">
        <v>1118</v>
      </c>
      <c r="D562" s="94">
        <v>1</v>
      </c>
      <c r="E562" s="95">
        <v>0</v>
      </c>
      <c r="F562" s="165">
        <f>VLOOKUP($B562,dbsaa1!$A$2:$AA$675,5,FALSE)</f>
        <v>563526</v>
      </c>
      <c r="G562" s="165">
        <f>VLOOKUP($B562,dcsaa1!$A$2:$AA$675,5,FALSE)</f>
        <v>563526</v>
      </c>
      <c r="H562" s="166">
        <f t="shared" si="107"/>
        <v>0</v>
      </c>
      <c r="I562" s="98" t="str">
        <f t="shared" si="105"/>
        <v>NO CHANGE IN FA</v>
      </c>
      <c r="J562" s="88"/>
      <c r="K562" s="93" t="s">
        <v>1117</v>
      </c>
      <c r="L562" s="94" t="s">
        <v>1118</v>
      </c>
      <c r="M562" s="94">
        <v>1</v>
      </c>
      <c r="N562" s="95">
        <v>0</v>
      </c>
      <c r="O562" s="96">
        <f>VLOOKUP($K562,dbsad1!$A$2:$AE$677,13,FALSE)</f>
        <v>230</v>
      </c>
      <c r="P562" s="96">
        <f>VLOOKUP($K562,dcsad1!$A$2:$AE$677,13,FALSE)</f>
        <v>230</v>
      </c>
      <c r="Q562" s="97">
        <f t="shared" si="108"/>
        <v>0</v>
      </c>
      <c r="R562" s="98" t="str">
        <f t="shared" si="104"/>
        <v>NO CHANGE IN SEL. TAFPU</v>
      </c>
      <c r="S562" s="88"/>
      <c r="T562" s="93" t="s">
        <v>1117</v>
      </c>
      <c r="U562" s="94" t="s">
        <v>1118</v>
      </c>
      <c r="V562" s="94">
        <v>1</v>
      </c>
      <c r="W562" s="95">
        <v>0</v>
      </c>
      <c r="X562" s="99">
        <f>VLOOKUP($T562,dbsad1!$A$2:$AE$677,22,FALSE)</f>
        <v>500</v>
      </c>
      <c r="Y562" s="99">
        <f>VLOOKUP($T562,dcsad1!$A$2:$AE$677,22,FALSE)</f>
        <v>500</v>
      </c>
      <c r="Z562" s="100">
        <f t="shared" si="109"/>
        <v>0</v>
      </c>
      <c r="AA562" s="98" t="str">
        <f t="shared" si="110"/>
        <v>NO CHANGE IN SEL. FA/PUPIL</v>
      </c>
      <c r="AB562" s="88"/>
      <c r="AC562" s="93" t="s">
        <v>1117</v>
      </c>
      <c r="AD562" s="94" t="s">
        <v>1118</v>
      </c>
      <c r="AE562" s="94">
        <v>1</v>
      </c>
      <c r="AF562" s="95">
        <v>0</v>
      </c>
      <c r="AG562" s="165">
        <f>VLOOKUP($AC562,dbsad1!$A$2:$AE$677,24,FALSE)</f>
        <v>552477</v>
      </c>
      <c r="AH562" s="165">
        <f>VLOOKUP($AC562,dcsad1!$A$2:$AE$677,24,FALSE)</f>
        <v>552477</v>
      </c>
      <c r="AI562" s="166">
        <f t="shared" si="111"/>
        <v>0</v>
      </c>
      <c r="AJ562" s="98" t="str">
        <f t="shared" si="106"/>
        <v>NO CHANGE IN FAB</v>
      </c>
      <c r="AK562" s="88"/>
      <c r="AL562" s="93" t="s">
        <v>1117</v>
      </c>
      <c r="AM562" s="94" t="s">
        <v>1118</v>
      </c>
      <c r="AN562" s="94">
        <v>1</v>
      </c>
      <c r="AO562" s="95">
        <v>0</v>
      </c>
      <c r="AP562" s="175">
        <f>VLOOKUP($AL562,dbsaa1!$A$2:$AE$677,5,FALSE)</f>
        <v>563526</v>
      </c>
      <c r="AQ562" s="176">
        <f>VLOOKUP($AL562,dbsad1!$A$2:$AE$677,23,FALSE)</f>
        <v>115000</v>
      </c>
      <c r="AR562" s="101" t="str">
        <f t="shared" si="112"/>
        <v>HOLD HARMLESS</v>
      </c>
      <c r="AS562" s="175">
        <f>VLOOKUP($AL562,dcsaa1!$A$2:$AE$677,5,FALSE)</f>
        <v>563526</v>
      </c>
      <c r="AT562" s="176">
        <f>VLOOKUP($AL562,dcsad1!$A$2:$AE$677,23,FALSE)</f>
        <v>115000</v>
      </c>
      <c r="AU562" s="101" t="str">
        <f t="shared" si="113"/>
        <v>HOLD HARMLESS</v>
      </c>
      <c r="AV562" s="102" t="b">
        <f t="shared" si="114"/>
        <v>1</v>
      </c>
      <c r="AW562" s="176">
        <f t="shared" si="115"/>
        <v>0</v>
      </c>
      <c r="AX562" s="184">
        <f t="shared" si="116"/>
        <v>0</v>
      </c>
      <c r="AY562" s="29"/>
    </row>
    <row r="563" spans="1:51" ht="25" x14ac:dyDescent="0.25">
      <c r="A563" s="29"/>
      <c r="B563" s="93" t="s">
        <v>1119</v>
      </c>
      <c r="C563" s="94" t="s">
        <v>1120</v>
      </c>
      <c r="D563" s="94">
        <v>1</v>
      </c>
      <c r="E563" s="95">
        <v>0</v>
      </c>
      <c r="F563" s="165">
        <f>VLOOKUP($B563,dbsaa1!$A$2:$AA$675,5,FALSE)</f>
        <v>21705154</v>
      </c>
      <c r="G563" s="165">
        <f>VLOOKUP($B563,dcsaa1!$A$2:$AA$675,5,FALSE)</f>
        <v>21705154</v>
      </c>
      <c r="H563" s="166">
        <f t="shared" si="107"/>
        <v>0</v>
      </c>
      <c r="I563" s="98" t="str">
        <f t="shared" si="105"/>
        <v>NO CHANGE IN FA</v>
      </c>
      <c r="J563" s="88"/>
      <c r="K563" s="93" t="s">
        <v>1119</v>
      </c>
      <c r="L563" s="94" t="s">
        <v>1120</v>
      </c>
      <c r="M563" s="94">
        <v>1</v>
      </c>
      <c r="N563" s="95">
        <v>0</v>
      </c>
      <c r="O563" s="96">
        <f>VLOOKUP($K563,dbsad1!$A$2:$AE$677,13,FALSE)</f>
        <v>3375</v>
      </c>
      <c r="P563" s="96">
        <f>VLOOKUP($K563,dcsad1!$A$2:$AE$677,13,FALSE)</f>
        <v>3374</v>
      </c>
      <c r="Q563" s="97">
        <f t="shared" si="108"/>
        <v>-1</v>
      </c>
      <c r="R563" s="98" t="str">
        <f t="shared" si="104"/>
        <v>SEL. TAFPU DECREASE</v>
      </c>
      <c r="S563" s="88"/>
      <c r="T563" s="93" t="s">
        <v>1119</v>
      </c>
      <c r="U563" s="94" t="s">
        <v>1120</v>
      </c>
      <c r="V563" s="94">
        <v>1</v>
      </c>
      <c r="W563" s="95">
        <v>0</v>
      </c>
      <c r="X563" s="99">
        <f>VLOOKUP($T563,dbsad1!$A$2:$AE$677,22,FALSE)</f>
        <v>6110.25</v>
      </c>
      <c r="Y563" s="99">
        <f>VLOOKUP($T563,dcsad1!$A$2:$AE$677,22,FALSE)</f>
        <v>6110.25</v>
      </c>
      <c r="Z563" s="100">
        <f t="shared" si="109"/>
        <v>0</v>
      </c>
      <c r="AA563" s="98" t="str">
        <f t="shared" si="110"/>
        <v>NO CHANGE IN SEL. FA/PUPIL</v>
      </c>
      <c r="AB563" s="88"/>
      <c r="AC563" s="93" t="s">
        <v>1119</v>
      </c>
      <c r="AD563" s="94" t="s">
        <v>1120</v>
      </c>
      <c r="AE563" s="94">
        <v>1</v>
      </c>
      <c r="AF563" s="95">
        <v>0</v>
      </c>
      <c r="AG563" s="165">
        <f>VLOOKUP($AC563,dbsad1!$A$2:$AE$677,24,FALSE)</f>
        <v>21279563</v>
      </c>
      <c r="AH563" s="165">
        <f>VLOOKUP($AC563,dcsad1!$A$2:$AE$677,24,FALSE)</f>
        <v>21279563</v>
      </c>
      <c r="AI563" s="166">
        <f t="shared" si="111"/>
        <v>0</v>
      </c>
      <c r="AJ563" s="98" t="str">
        <f t="shared" si="106"/>
        <v>NO CHANGE IN FAB</v>
      </c>
      <c r="AK563" s="88"/>
      <c r="AL563" s="93" t="s">
        <v>1119</v>
      </c>
      <c r="AM563" s="94" t="s">
        <v>1120</v>
      </c>
      <c r="AN563" s="94">
        <v>1</v>
      </c>
      <c r="AO563" s="95">
        <v>0</v>
      </c>
      <c r="AP563" s="175">
        <f>VLOOKUP($AL563,dbsaa1!$A$2:$AE$677,5,FALSE)</f>
        <v>21705154</v>
      </c>
      <c r="AQ563" s="176">
        <f>VLOOKUP($AL563,dbsad1!$A$2:$AE$677,23,FALSE)</f>
        <v>20622094</v>
      </c>
      <c r="AR563" s="101" t="str">
        <f t="shared" si="112"/>
        <v>HOLD HARMLESS</v>
      </c>
      <c r="AS563" s="175">
        <f>VLOOKUP($AL563,dcsaa1!$A$2:$AE$677,5,FALSE)</f>
        <v>21705154</v>
      </c>
      <c r="AT563" s="176">
        <f>VLOOKUP($AL563,dcsad1!$A$2:$AE$677,23,FALSE)</f>
        <v>20615984</v>
      </c>
      <c r="AU563" s="101" t="str">
        <f t="shared" si="113"/>
        <v>HOLD HARMLESS</v>
      </c>
      <c r="AV563" s="102" t="b">
        <f t="shared" si="114"/>
        <v>1</v>
      </c>
      <c r="AW563" s="176">
        <f t="shared" si="115"/>
        <v>0</v>
      </c>
      <c r="AX563" s="184">
        <f t="shared" si="116"/>
        <v>0</v>
      </c>
      <c r="AY563" s="29"/>
    </row>
    <row r="564" spans="1:51" ht="25" x14ac:dyDescent="0.25">
      <c r="A564" s="29"/>
      <c r="B564" s="93" t="s">
        <v>1121</v>
      </c>
      <c r="C564" s="94" t="s">
        <v>1122</v>
      </c>
      <c r="D564" s="94">
        <v>1</v>
      </c>
      <c r="E564" s="95">
        <v>0</v>
      </c>
      <c r="F564" s="165">
        <f>VLOOKUP($B564,dbsaa1!$A$2:$AA$675,5,FALSE)</f>
        <v>548467</v>
      </c>
      <c r="G564" s="165">
        <f>VLOOKUP($B564,dcsaa1!$A$2:$AA$675,5,FALSE)</f>
        <v>548467</v>
      </c>
      <c r="H564" s="166">
        <f t="shared" si="107"/>
        <v>0</v>
      </c>
      <c r="I564" s="98" t="str">
        <f t="shared" si="105"/>
        <v>NO CHANGE IN FA</v>
      </c>
      <c r="J564" s="88"/>
      <c r="K564" s="93" t="s">
        <v>1121</v>
      </c>
      <c r="L564" s="94" t="s">
        <v>1122</v>
      </c>
      <c r="M564" s="94">
        <v>1</v>
      </c>
      <c r="N564" s="95">
        <v>0</v>
      </c>
      <c r="O564" s="96">
        <f>VLOOKUP($K564,dbsad1!$A$2:$AE$677,13,FALSE)</f>
        <v>281</v>
      </c>
      <c r="P564" s="96">
        <f>VLOOKUP($K564,dcsad1!$A$2:$AE$677,13,FALSE)</f>
        <v>283</v>
      </c>
      <c r="Q564" s="97">
        <f t="shared" si="108"/>
        <v>2</v>
      </c>
      <c r="R564" s="98" t="str">
        <f t="shared" si="104"/>
        <v>SEL. TAFPU INCREASE</v>
      </c>
      <c r="S564" s="88"/>
      <c r="T564" s="93" t="s">
        <v>1121</v>
      </c>
      <c r="U564" s="94" t="s">
        <v>1122</v>
      </c>
      <c r="V564" s="94">
        <v>1</v>
      </c>
      <c r="W564" s="95">
        <v>0</v>
      </c>
      <c r="X564" s="99">
        <f>VLOOKUP($T564,dbsad1!$A$2:$AE$677,22,FALSE)</f>
        <v>500</v>
      </c>
      <c r="Y564" s="99">
        <f>VLOOKUP($T564,dcsad1!$A$2:$AE$677,22,FALSE)</f>
        <v>500</v>
      </c>
      <c r="Z564" s="100">
        <f t="shared" si="109"/>
        <v>0</v>
      </c>
      <c r="AA564" s="98" t="str">
        <f t="shared" si="110"/>
        <v>NO CHANGE IN SEL. FA/PUPIL</v>
      </c>
      <c r="AB564" s="88"/>
      <c r="AC564" s="93" t="s">
        <v>1121</v>
      </c>
      <c r="AD564" s="94" t="s">
        <v>1122</v>
      </c>
      <c r="AE564" s="94">
        <v>1</v>
      </c>
      <c r="AF564" s="95">
        <v>0</v>
      </c>
      <c r="AG564" s="165">
        <f>VLOOKUP($AC564,dbsad1!$A$2:$AE$677,24,FALSE)</f>
        <v>537713</v>
      </c>
      <c r="AH564" s="165">
        <f>VLOOKUP($AC564,dcsad1!$A$2:$AE$677,24,FALSE)</f>
        <v>537713</v>
      </c>
      <c r="AI564" s="166">
        <f t="shared" si="111"/>
        <v>0</v>
      </c>
      <c r="AJ564" s="98" t="str">
        <f t="shared" si="106"/>
        <v>NO CHANGE IN FAB</v>
      </c>
      <c r="AK564" s="88"/>
      <c r="AL564" s="93" t="s">
        <v>1121</v>
      </c>
      <c r="AM564" s="94" t="s">
        <v>1122</v>
      </c>
      <c r="AN564" s="94">
        <v>1</v>
      </c>
      <c r="AO564" s="95">
        <v>0</v>
      </c>
      <c r="AP564" s="175">
        <f>VLOOKUP($AL564,dbsaa1!$A$2:$AE$677,5,FALSE)</f>
        <v>548467</v>
      </c>
      <c r="AQ564" s="176">
        <f>VLOOKUP($AL564,dbsad1!$A$2:$AE$677,23,FALSE)</f>
        <v>140500</v>
      </c>
      <c r="AR564" s="101" t="str">
        <f t="shared" si="112"/>
        <v>HOLD HARMLESS</v>
      </c>
      <c r="AS564" s="175">
        <f>VLOOKUP($AL564,dcsaa1!$A$2:$AE$677,5,FALSE)</f>
        <v>548467</v>
      </c>
      <c r="AT564" s="176">
        <f>VLOOKUP($AL564,dcsad1!$A$2:$AE$677,23,FALSE)</f>
        <v>141500</v>
      </c>
      <c r="AU564" s="101" t="str">
        <f t="shared" si="113"/>
        <v>HOLD HARMLESS</v>
      </c>
      <c r="AV564" s="102" t="b">
        <f t="shared" si="114"/>
        <v>1</v>
      </c>
      <c r="AW564" s="176">
        <f t="shared" si="115"/>
        <v>0</v>
      </c>
      <c r="AX564" s="184">
        <f t="shared" si="116"/>
        <v>0</v>
      </c>
      <c r="AY564" s="29"/>
    </row>
    <row r="565" spans="1:51" ht="25" x14ac:dyDescent="0.25">
      <c r="A565" s="29"/>
      <c r="B565" s="93" t="s">
        <v>1123</v>
      </c>
      <c r="C565" s="94" t="s">
        <v>1124</v>
      </c>
      <c r="D565" s="94">
        <v>1</v>
      </c>
      <c r="E565" s="95">
        <v>0</v>
      </c>
      <c r="F565" s="165">
        <f>VLOOKUP($B565,dbsaa1!$A$2:$AA$675,5,FALSE)</f>
        <v>1061414</v>
      </c>
      <c r="G565" s="165">
        <f>VLOOKUP($B565,dcsaa1!$A$2:$AA$675,5,FALSE)</f>
        <v>1061414</v>
      </c>
      <c r="H565" s="166">
        <f t="shared" si="107"/>
        <v>0</v>
      </c>
      <c r="I565" s="98" t="str">
        <f t="shared" si="105"/>
        <v>NO CHANGE IN FA</v>
      </c>
      <c r="J565" s="88"/>
      <c r="K565" s="93" t="s">
        <v>1123</v>
      </c>
      <c r="L565" s="94" t="s">
        <v>1124</v>
      </c>
      <c r="M565" s="94">
        <v>1</v>
      </c>
      <c r="N565" s="95">
        <v>0</v>
      </c>
      <c r="O565" s="96">
        <f>VLOOKUP($K565,dbsad1!$A$2:$AE$677,13,FALSE)</f>
        <v>442</v>
      </c>
      <c r="P565" s="96">
        <f>VLOOKUP($K565,dcsad1!$A$2:$AE$677,13,FALSE)</f>
        <v>442</v>
      </c>
      <c r="Q565" s="97">
        <f t="shared" si="108"/>
        <v>0</v>
      </c>
      <c r="R565" s="98" t="str">
        <f t="shared" si="104"/>
        <v>NO CHANGE IN SEL. TAFPU</v>
      </c>
      <c r="S565" s="88"/>
      <c r="T565" s="93" t="s">
        <v>1123</v>
      </c>
      <c r="U565" s="94" t="s">
        <v>1124</v>
      </c>
      <c r="V565" s="94">
        <v>1</v>
      </c>
      <c r="W565" s="95">
        <v>0</v>
      </c>
      <c r="X565" s="99">
        <f>VLOOKUP($T565,dbsad1!$A$2:$AE$677,22,FALSE)</f>
        <v>2172.3000000000002</v>
      </c>
      <c r="Y565" s="99">
        <f>VLOOKUP($T565,dcsad1!$A$2:$AE$677,22,FALSE)</f>
        <v>2172.3000000000002</v>
      </c>
      <c r="Z565" s="100">
        <f t="shared" si="109"/>
        <v>0</v>
      </c>
      <c r="AA565" s="98" t="str">
        <f t="shared" si="110"/>
        <v>NO CHANGE IN SEL. FA/PUPIL</v>
      </c>
      <c r="AB565" s="88"/>
      <c r="AC565" s="93" t="s">
        <v>1123</v>
      </c>
      <c r="AD565" s="94" t="s">
        <v>1124</v>
      </c>
      <c r="AE565" s="94">
        <v>1</v>
      </c>
      <c r="AF565" s="95">
        <v>0</v>
      </c>
      <c r="AG565" s="165">
        <f>VLOOKUP($AC565,dbsad1!$A$2:$AE$677,24,FALSE)</f>
        <v>1040602</v>
      </c>
      <c r="AH565" s="165">
        <f>VLOOKUP($AC565,dcsad1!$A$2:$AE$677,24,FALSE)</f>
        <v>1040602</v>
      </c>
      <c r="AI565" s="166">
        <f t="shared" si="111"/>
        <v>0</v>
      </c>
      <c r="AJ565" s="98" t="str">
        <f t="shared" si="106"/>
        <v>NO CHANGE IN FAB</v>
      </c>
      <c r="AK565" s="88"/>
      <c r="AL565" s="93" t="s">
        <v>1123</v>
      </c>
      <c r="AM565" s="94" t="s">
        <v>1124</v>
      </c>
      <c r="AN565" s="94">
        <v>1</v>
      </c>
      <c r="AO565" s="95">
        <v>0</v>
      </c>
      <c r="AP565" s="175">
        <f>VLOOKUP($AL565,dbsaa1!$A$2:$AE$677,5,FALSE)</f>
        <v>1061414</v>
      </c>
      <c r="AQ565" s="176">
        <f>VLOOKUP($AL565,dbsad1!$A$2:$AE$677,23,FALSE)</f>
        <v>960157</v>
      </c>
      <c r="AR565" s="101" t="str">
        <f t="shared" si="112"/>
        <v>HOLD HARMLESS</v>
      </c>
      <c r="AS565" s="175">
        <f>VLOOKUP($AL565,dcsaa1!$A$2:$AE$677,5,FALSE)</f>
        <v>1061414</v>
      </c>
      <c r="AT565" s="176">
        <f>VLOOKUP($AL565,dcsad1!$A$2:$AE$677,23,FALSE)</f>
        <v>960157</v>
      </c>
      <c r="AU565" s="101" t="str">
        <f t="shared" si="113"/>
        <v>HOLD HARMLESS</v>
      </c>
      <c r="AV565" s="102" t="b">
        <f t="shared" si="114"/>
        <v>1</v>
      </c>
      <c r="AW565" s="176">
        <f t="shared" si="115"/>
        <v>0</v>
      </c>
      <c r="AX565" s="184">
        <f t="shared" si="116"/>
        <v>0</v>
      </c>
      <c r="AY565" s="29"/>
    </row>
    <row r="566" spans="1:51" ht="25" x14ac:dyDescent="0.25">
      <c r="A566" s="29"/>
      <c r="B566" s="93" t="s">
        <v>1125</v>
      </c>
      <c r="C566" s="94" t="s">
        <v>1126</v>
      </c>
      <c r="D566" s="94">
        <v>1</v>
      </c>
      <c r="E566" s="95">
        <v>0</v>
      </c>
      <c r="F566" s="165">
        <f>VLOOKUP($B566,dbsaa1!$A$2:$AA$675,5,FALSE)</f>
        <v>279649</v>
      </c>
      <c r="G566" s="165">
        <f>VLOOKUP($B566,dcsaa1!$A$2:$AA$675,5,FALSE)</f>
        <v>279649</v>
      </c>
      <c r="H566" s="166">
        <f t="shared" si="107"/>
        <v>0</v>
      </c>
      <c r="I566" s="98" t="str">
        <f t="shared" si="105"/>
        <v>NO CHANGE IN FA</v>
      </c>
      <c r="J566" s="88"/>
      <c r="K566" s="93" t="s">
        <v>1125</v>
      </c>
      <c r="L566" s="94" t="s">
        <v>1126</v>
      </c>
      <c r="M566" s="94">
        <v>1</v>
      </c>
      <c r="N566" s="95">
        <v>0</v>
      </c>
      <c r="O566" s="96">
        <f>VLOOKUP($K566,dbsad1!$A$2:$AE$677,13,FALSE)</f>
        <v>84</v>
      </c>
      <c r="P566" s="96">
        <f>VLOOKUP($K566,dcsad1!$A$2:$AE$677,13,FALSE)</f>
        <v>83</v>
      </c>
      <c r="Q566" s="97">
        <f t="shared" si="108"/>
        <v>-1</v>
      </c>
      <c r="R566" s="98" t="str">
        <f t="shared" si="104"/>
        <v>SEL. TAFPU DECREASE</v>
      </c>
      <c r="S566" s="88"/>
      <c r="T566" s="93" t="s">
        <v>1125</v>
      </c>
      <c r="U566" s="94" t="s">
        <v>1126</v>
      </c>
      <c r="V566" s="94">
        <v>1</v>
      </c>
      <c r="W566" s="95">
        <v>0</v>
      </c>
      <c r="X566" s="99">
        <f>VLOOKUP($T566,dbsad1!$A$2:$AE$677,22,FALSE)</f>
        <v>500</v>
      </c>
      <c r="Y566" s="99">
        <f>VLOOKUP($T566,dcsad1!$A$2:$AE$677,22,FALSE)</f>
        <v>500</v>
      </c>
      <c r="Z566" s="100">
        <f t="shared" si="109"/>
        <v>0</v>
      </c>
      <c r="AA566" s="98" t="str">
        <f t="shared" si="110"/>
        <v>NO CHANGE IN SEL. FA/PUPIL</v>
      </c>
      <c r="AB566" s="88"/>
      <c r="AC566" s="93" t="s">
        <v>1125</v>
      </c>
      <c r="AD566" s="94" t="s">
        <v>1126</v>
      </c>
      <c r="AE566" s="94">
        <v>1</v>
      </c>
      <c r="AF566" s="95">
        <v>0</v>
      </c>
      <c r="AG566" s="165">
        <f>VLOOKUP($AC566,dbsad1!$A$2:$AE$677,24,FALSE)</f>
        <v>274166</v>
      </c>
      <c r="AH566" s="165">
        <f>VLOOKUP($AC566,dcsad1!$A$2:$AE$677,24,FALSE)</f>
        <v>274166</v>
      </c>
      <c r="AI566" s="166">
        <f t="shared" si="111"/>
        <v>0</v>
      </c>
      <c r="AJ566" s="98" t="str">
        <f t="shared" si="106"/>
        <v>NO CHANGE IN FAB</v>
      </c>
      <c r="AK566" s="88"/>
      <c r="AL566" s="93" t="s">
        <v>1125</v>
      </c>
      <c r="AM566" s="94" t="s">
        <v>1126</v>
      </c>
      <c r="AN566" s="94">
        <v>1</v>
      </c>
      <c r="AO566" s="95">
        <v>0</v>
      </c>
      <c r="AP566" s="175">
        <f>VLOOKUP($AL566,dbsaa1!$A$2:$AE$677,5,FALSE)</f>
        <v>279649</v>
      </c>
      <c r="AQ566" s="176">
        <f>VLOOKUP($AL566,dbsad1!$A$2:$AE$677,23,FALSE)</f>
        <v>42000</v>
      </c>
      <c r="AR566" s="101" t="str">
        <f t="shared" si="112"/>
        <v>HOLD HARMLESS</v>
      </c>
      <c r="AS566" s="175">
        <f>VLOOKUP($AL566,dcsaa1!$A$2:$AE$677,5,FALSE)</f>
        <v>279649</v>
      </c>
      <c r="AT566" s="176">
        <f>VLOOKUP($AL566,dcsad1!$A$2:$AE$677,23,FALSE)</f>
        <v>41500</v>
      </c>
      <c r="AU566" s="101" t="str">
        <f t="shared" si="113"/>
        <v>HOLD HARMLESS</v>
      </c>
      <c r="AV566" s="102" t="b">
        <f t="shared" si="114"/>
        <v>1</v>
      </c>
      <c r="AW566" s="176">
        <f t="shared" si="115"/>
        <v>0</v>
      </c>
      <c r="AX566" s="184">
        <f t="shared" si="116"/>
        <v>0</v>
      </c>
      <c r="AY566" s="29"/>
    </row>
    <row r="567" spans="1:51" ht="25" x14ac:dyDescent="0.25">
      <c r="A567" s="29"/>
      <c r="B567" s="93" t="s">
        <v>1127</v>
      </c>
      <c r="C567" s="94" t="s">
        <v>1128</v>
      </c>
      <c r="D567" s="94">
        <v>1</v>
      </c>
      <c r="E567" s="95">
        <v>0</v>
      </c>
      <c r="F567" s="165">
        <f>VLOOKUP($B567,dbsaa1!$A$2:$AA$675,5,FALSE)</f>
        <v>183726</v>
      </c>
      <c r="G567" s="165">
        <f>VLOOKUP($B567,dcsaa1!$A$2:$AA$675,5,FALSE)</f>
        <v>183726</v>
      </c>
      <c r="H567" s="166">
        <f t="shared" si="107"/>
        <v>0</v>
      </c>
      <c r="I567" s="98" t="str">
        <f t="shared" si="105"/>
        <v>NO CHANGE IN FA</v>
      </c>
      <c r="J567" s="88"/>
      <c r="K567" s="93" t="s">
        <v>1127</v>
      </c>
      <c r="L567" s="94" t="s">
        <v>1128</v>
      </c>
      <c r="M567" s="94">
        <v>1</v>
      </c>
      <c r="N567" s="95">
        <v>0</v>
      </c>
      <c r="O567" s="96">
        <f>VLOOKUP($K567,dbsad1!$A$2:$AE$677,13,FALSE)</f>
        <v>54</v>
      </c>
      <c r="P567" s="96">
        <f>VLOOKUP($K567,dcsad1!$A$2:$AE$677,13,FALSE)</f>
        <v>54</v>
      </c>
      <c r="Q567" s="97">
        <f t="shared" si="108"/>
        <v>0</v>
      </c>
      <c r="R567" s="98" t="str">
        <f t="shared" si="104"/>
        <v>NO CHANGE IN SEL. TAFPU</v>
      </c>
      <c r="S567" s="88"/>
      <c r="T567" s="93" t="s">
        <v>1127</v>
      </c>
      <c r="U567" s="94" t="s">
        <v>1128</v>
      </c>
      <c r="V567" s="94">
        <v>1</v>
      </c>
      <c r="W567" s="95">
        <v>0</v>
      </c>
      <c r="X567" s="99">
        <f>VLOOKUP($T567,dbsad1!$A$2:$AE$677,22,FALSE)</f>
        <v>500</v>
      </c>
      <c r="Y567" s="99">
        <f>VLOOKUP($T567,dcsad1!$A$2:$AE$677,22,FALSE)</f>
        <v>500</v>
      </c>
      <c r="Z567" s="100">
        <f t="shared" si="109"/>
        <v>0</v>
      </c>
      <c r="AA567" s="98" t="str">
        <f t="shared" si="110"/>
        <v>NO CHANGE IN SEL. FA/PUPIL</v>
      </c>
      <c r="AB567" s="88"/>
      <c r="AC567" s="93" t="s">
        <v>1127</v>
      </c>
      <c r="AD567" s="94" t="s">
        <v>1128</v>
      </c>
      <c r="AE567" s="94">
        <v>1</v>
      </c>
      <c r="AF567" s="95">
        <v>0</v>
      </c>
      <c r="AG567" s="165">
        <f>VLOOKUP($AC567,dbsad1!$A$2:$AE$677,24,FALSE)</f>
        <v>180124</v>
      </c>
      <c r="AH567" s="165">
        <f>VLOOKUP($AC567,dcsad1!$A$2:$AE$677,24,FALSE)</f>
        <v>180124</v>
      </c>
      <c r="AI567" s="166">
        <f t="shared" si="111"/>
        <v>0</v>
      </c>
      <c r="AJ567" s="98" t="str">
        <f t="shared" si="106"/>
        <v>NO CHANGE IN FAB</v>
      </c>
      <c r="AK567" s="88"/>
      <c r="AL567" s="93" t="s">
        <v>1127</v>
      </c>
      <c r="AM567" s="94" t="s">
        <v>1128</v>
      </c>
      <c r="AN567" s="94">
        <v>1</v>
      </c>
      <c r="AO567" s="95">
        <v>0</v>
      </c>
      <c r="AP567" s="175">
        <f>VLOOKUP($AL567,dbsaa1!$A$2:$AE$677,5,FALSE)</f>
        <v>183726</v>
      </c>
      <c r="AQ567" s="176">
        <f>VLOOKUP($AL567,dbsad1!$A$2:$AE$677,23,FALSE)</f>
        <v>27000</v>
      </c>
      <c r="AR567" s="101" t="str">
        <f t="shared" si="112"/>
        <v>HOLD HARMLESS</v>
      </c>
      <c r="AS567" s="175">
        <f>VLOOKUP($AL567,dcsaa1!$A$2:$AE$677,5,FALSE)</f>
        <v>183726</v>
      </c>
      <c r="AT567" s="176">
        <f>VLOOKUP($AL567,dcsad1!$A$2:$AE$677,23,FALSE)</f>
        <v>27000</v>
      </c>
      <c r="AU567" s="101" t="str">
        <f t="shared" si="113"/>
        <v>HOLD HARMLESS</v>
      </c>
      <c r="AV567" s="102" t="b">
        <f t="shared" si="114"/>
        <v>1</v>
      </c>
      <c r="AW567" s="176">
        <f t="shared" si="115"/>
        <v>0</v>
      </c>
      <c r="AX567" s="184">
        <f t="shared" si="116"/>
        <v>0</v>
      </c>
      <c r="AY567" s="29"/>
    </row>
    <row r="568" spans="1:51" ht="25" x14ac:dyDescent="0.25">
      <c r="A568" s="29"/>
      <c r="B568" s="93" t="s">
        <v>1129</v>
      </c>
      <c r="C568" s="94" t="s">
        <v>1130</v>
      </c>
      <c r="D568" s="94">
        <v>1</v>
      </c>
      <c r="E568" s="95">
        <v>0</v>
      </c>
      <c r="F568" s="165">
        <f>VLOOKUP($B568,dbsaa1!$A$2:$AA$675,5,FALSE)</f>
        <v>1413741</v>
      </c>
      <c r="G568" s="165">
        <f>VLOOKUP($B568,dcsaa1!$A$2:$AA$675,5,FALSE)</f>
        <v>1413741</v>
      </c>
      <c r="H568" s="166">
        <f t="shared" si="107"/>
        <v>0</v>
      </c>
      <c r="I568" s="98" t="str">
        <f t="shared" si="105"/>
        <v>NO CHANGE IN FA</v>
      </c>
      <c r="J568" s="88"/>
      <c r="K568" s="93" t="s">
        <v>1129</v>
      </c>
      <c r="L568" s="94" t="s">
        <v>1130</v>
      </c>
      <c r="M568" s="94">
        <v>1</v>
      </c>
      <c r="N568" s="95">
        <v>0</v>
      </c>
      <c r="O568" s="96">
        <f>VLOOKUP($K568,dbsad1!$A$2:$AE$677,13,FALSE)</f>
        <v>815</v>
      </c>
      <c r="P568" s="96">
        <f>VLOOKUP($K568,dcsad1!$A$2:$AE$677,13,FALSE)</f>
        <v>816</v>
      </c>
      <c r="Q568" s="97">
        <f t="shared" si="108"/>
        <v>1</v>
      </c>
      <c r="R568" s="98" t="str">
        <f t="shared" si="104"/>
        <v>SEL. TAFPU INCREASE</v>
      </c>
      <c r="S568" s="88"/>
      <c r="T568" s="93" t="s">
        <v>1129</v>
      </c>
      <c r="U568" s="94" t="s">
        <v>1130</v>
      </c>
      <c r="V568" s="94">
        <v>1</v>
      </c>
      <c r="W568" s="95">
        <v>0</v>
      </c>
      <c r="X568" s="99">
        <f>VLOOKUP($T568,dbsad1!$A$2:$AE$677,22,FALSE)</f>
        <v>500</v>
      </c>
      <c r="Y568" s="99">
        <f>VLOOKUP($T568,dcsad1!$A$2:$AE$677,22,FALSE)</f>
        <v>500</v>
      </c>
      <c r="Z568" s="100">
        <f t="shared" si="109"/>
        <v>0</v>
      </c>
      <c r="AA568" s="98" t="str">
        <f t="shared" si="110"/>
        <v>NO CHANGE IN SEL. FA/PUPIL</v>
      </c>
      <c r="AB568" s="88"/>
      <c r="AC568" s="93" t="s">
        <v>1129</v>
      </c>
      <c r="AD568" s="94" t="s">
        <v>1130</v>
      </c>
      <c r="AE568" s="94">
        <v>1</v>
      </c>
      <c r="AF568" s="95">
        <v>0</v>
      </c>
      <c r="AG568" s="165">
        <f>VLOOKUP($AC568,dbsad1!$A$2:$AE$677,24,FALSE)</f>
        <v>1386021</v>
      </c>
      <c r="AH568" s="165">
        <f>VLOOKUP($AC568,dcsad1!$A$2:$AE$677,24,FALSE)</f>
        <v>1386021</v>
      </c>
      <c r="AI568" s="166">
        <f t="shared" si="111"/>
        <v>0</v>
      </c>
      <c r="AJ568" s="98" t="str">
        <f t="shared" si="106"/>
        <v>NO CHANGE IN FAB</v>
      </c>
      <c r="AK568" s="88"/>
      <c r="AL568" s="93" t="s">
        <v>1129</v>
      </c>
      <c r="AM568" s="94" t="s">
        <v>1130</v>
      </c>
      <c r="AN568" s="94">
        <v>1</v>
      </c>
      <c r="AO568" s="95">
        <v>0</v>
      </c>
      <c r="AP568" s="175">
        <f>VLOOKUP($AL568,dbsaa1!$A$2:$AE$677,5,FALSE)</f>
        <v>1413741</v>
      </c>
      <c r="AQ568" s="176">
        <f>VLOOKUP($AL568,dbsad1!$A$2:$AE$677,23,FALSE)</f>
        <v>407500</v>
      </c>
      <c r="AR568" s="101" t="str">
        <f t="shared" si="112"/>
        <v>HOLD HARMLESS</v>
      </c>
      <c r="AS568" s="175">
        <f>VLOOKUP($AL568,dcsaa1!$A$2:$AE$677,5,FALSE)</f>
        <v>1413741</v>
      </c>
      <c r="AT568" s="176">
        <f>VLOOKUP($AL568,dcsad1!$A$2:$AE$677,23,FALSE)</f>
        <v>408000</v>
      </c>
      <c r="AU568" s="101" t="str">
        <f t="shared" si="113"/>
        <v>HOLD HARMLESS</v>
      </c>
      <c r="AV568" s="102" t="b">
        <f t="shared" si="114"/>
        <v>1</v>
      </c>
      <c r="AW568" s="176">
        <f t="shared" si="115"/>
        <v>0</v>
      </c>
      <c r="AX568" s="184">
        <f t="shared" si="116"/>
        <v>0</v>
      </c>
      <c r="AY568" s="29"/>
    </row>
    <row r="569" spans="1:51" ht="25" x14ac:dyDescent="0.25">
      <c r="A569" s="29"/>
      <c r="B569" s="93" t="s">
        <v>1131</v>
      </c>
      <c r="C569" s="94" t="s">
        <v>1132</v>
      </c>
      <c r="D569" s="94">
        <v>1</v>
      </c>
      <c r="E569" s="95">
        <v>0</v>
      </c>
      <c r="F569" s="165">
        <f>VLOOKUP($B569,dbsaa1!$A$2:$AA$675,5,FALSE)</f>
        <v>2576151</v>
      </c>
      <c r="G569" s="165">
        <f>VLOOKUP($B569,dcsaa1!$A$2:$AA$675,5,FALSE)</f>
        <v>2576151</v>
      </c>
      <c r="H569" s="166">
        <f t="shared" si="107"/>
        <v>0</v>
      </c>
      <c r="I569" s="98" t="str">
        <f t="shared" si="105"/>
        <v>NO CHANGE IN FA</v>
      </c>
      <c r="J569" s="88"/>
      <c r="K569" s="93" t="s">
        <v>1131</v>
      </c>
      <c r="L569" s="94" t="s">
        <v>1132</v>
      </c>
      <c r="M569" s="94">
        <v>1</v>
      </c>
      <c r="N569" s="95">
        <v>0</v>
      </c>
      <c r="O569" s="96">
        <f>VLOOKUP($K569,dbsad1!$A$2:$AE$677,13,FALSE)</f>
        <v>798</v>
      </c>
      <c r="P569" s="96">
        <f>VLOOKUP($K569,dcsad1!$A$2:$AE$677,13,FALSE)</f>
        <v>800</v>
      </c>
      <c r="Q569" s="97">
        <f t="shared" si="108"/>
        <v>2</v>
      </c>
      <c r="R569" s="98" t="str">
        <f t="shared" si="104"/>
        <v>SEL. TAFPU INCREASE</v>
      </c>
      <c r="S569" s="88"/>
      <c r="T569" s="93" t="s">
        <v>1131</v>
      </c>
      <c r="U569" s="94" t="s">
        <v>1132</v>
      </c>
      <c r="V569" s="94">
        <v>1</v>
      </c>
      <c r="W569" s="95">
        <v>0</v>
      </c>
      <c r="X569" s="99">
        <f>VLOOKUP($T569,dbsad1!$A$2:$AE$677,22,FALSE)</f>
        <v>2785.93</v>
      </c>
      <c r="Y569" s="99">
        <f>VLOOKUP($T569,dcsad1!$A$2:$AE$677,22,FALSE)</f>
        <v>2787.59</v>
      </c>
      <c r="Z569" s="100">
        <f t="shared" si="109"/>
        <v>1.6600000000003092</v>
      </c>
      <c r="AA569" s="98" t="str">
        <f t="shared" si="110"/>
        <v>SEL. FA/PUPIL INCREASE</v>
      </c>
      <c r="AB569" s="88"/>
      <c r="AC569" s="93" t="s">
        <v>1131</v>
      </c>
      <c r="AD569" s="94" t="s">
        <v>1132</v>
      </c>
      <c r="AE569" s="94">
        <v>1</v>
      </c>
      <c r="AF569" s="95">
        <v>0</v>
      </c>
      <c r="AG569" s="165">
        <f>VLOOKUP($AC569,dbsad1!$A$2:$AE$677,24,FALSE)</f>
        <v>2525639</v>
      </c>
      <c r="AH569" s="165">
        <f>VLOOKUP($AC569,dcsad1!$A$2:$AE$677,24,FALSE)</f>
        <v>2525639</v>
      </c>
      <c r="AI569" s="166">
        <f t="shared" si="111"/>
        <v>0</v>
      </c>
      <c r="AJ569" s="98" t="str">
        <f t="shared" si="106"/>
        <v>NO CHANGE IN FAB</v>
      </c>
      <c r="AK569" s="88"/>
      <c r="AL569" s="93" t="s">
        <v>1131</v>
      </c>
      <c r="AM569" s="94" t="s">
        <v>1132</v>
      </c>
      <c r="AN569" s="94">
        <v>1</v>
      </c>
      <c r="AO569" s="95">
        <v>0</v>
      </c>
      <c r="AP569" s="175">
        <f>VLOOKUP($AL569,dbsaa1!$A$2:$AE$677,5,FALSE)</f>
        <v>2576151</v>
      </c>
      <c r="AQ569" s="176">
        <f>VLOOKUP($AL569,dbsad1!$A$2:$AE$677,23,FALSE)</f>
        <v>2223173</v>
      </c>
      <c r="AR569" s="101" t="str">
        <f t="shared" si="112"/>
        <v>HOLD HARMLESS</v>
      </c>
      <c r="AS569" s="175">
        <f>VLOOKUP($AL569,dcsaa1!$A$2:$AE$677,5,FALSE)</f>
        <v>2576151</v>
      </c>
      <c r="AT569" s="176">
        <f>VLOOKUP($AL569,dcsad1!$A$2:$AE$677,23,FALSE)</f>
        <v>2230072</v>
      </c>
      <c r="AU569" s="101" t="str">
        <f t="shared" si="113"/>
        <v>HOLD HARMLESS</v>
      </c>
      <c r="AV569" s="102" t="b">
        <f t="shared" si="114"/>
        <v>1</v>
      </c>
      <c r="AW569" s="176">
        <f t="shared" si="115"/>
        <v>0</v>
      </c>
      <c r="AX569" s="184">
        <f t="shared" si="116"/>
        <v>0</v>
      </c>
      <c r="AY569" s="29"/>
    </row>
    <row r="570" spans="1:51" ht="25" x14ac:dyDescent="0.25">
      <c r="A570" s="29"/>
      <c r="B570" s="93" t="s">
        <v>1133</v>
      </c>
      <c r="C570" s="94" t="s">
        <v>1134</v>
      </c>
      <c r="D570" s="94">
        <v>1</v>
      </c>
      <c r="E570" s="95">
        <v>0</v>
      </c>
      <c r="F570" s="165">
        <f>VLOOKUP($B570,dbsaa1!$A$2:$AA$675,5,FALSE)</f>
        <v>1966124</v>
      </c>
      <c r="G570" s="165">
        <f>VLOOKUP($B570,dcsaa1!$A$2:$AA$675,5,FALSE)</f>
        <v>1966124</v>
      </c>
      <c r="H570" s="166">
        <f t="shared" si="107"/>
        <v>0</v>
      </c>
      <c r="I570" s="98" t="str">
        <f t="shared" si="105"/>
        <v>NO CHANGE IN FA</v>
      </c>
      <c r="J570" s="88"/>
      <c r="K570" s="93" t="s">
        <v>1133</v>
      </c>
      <c r="L570" s="94" t="s">
        <v>1134</v>
      </c>
      <c r="M570" s="94">
        <v>1</v>
      </c>
      <c r="N570" s="95">
        <v>0</v>
      </c>
      <c r="O570" s="96">
        <f>VLOOKUP($K570,dbsad1!$A$2:$AE$677,13,FALSE)</f>
        <v>1216</v>
      </c>
      <c r="P570" s="96">
        <f>VLOOKUP($K570,dcsad1!$A$2:$AE$677,13,FALSE)</f>
        <v>1216</v>
      </c>
      <c r="Q570" s="97">
        <f t="shared" si="108"/>
        <v>0</v>
      </c>
      <c r="R570" s="98" t="str">
        <f t="shared" si="104"/>
        <v>NO CHANGE IN SEL. TAFPU</v>
      </c>
      <c r="S570" s="88"/>
      <c r="T570" s="93" t="s">
        <v>1133</v>
      </c>
      <c r="U570" s="94" t="s">
        <v>1134</v>
      </c>
      <c r="V570" s="94">
        <v>1</v>
      </c>
      <c r="W570" s="95">
        <v>0</v>
      </c>
      <c r="X570" s="99">
        <f>VLOOKUP($T570,dbsad1!$A$2:$AE$677,22,FALSE)</f>
        <v>500</v>
      </c>
      <c r="Y570" s="99">
        <f>VLOOKUP($T570,dcsad1!$A$2:$AE$677,22,FALSE)</f>
        <v>500</v>
      </c>
      <c r="Z570" s="100">
        <f t="shared" si="109"/>
        <v>0</v>
      </c>
      <c r="AA570" s="98" t="str">
        <f t="shared" si="110"/>
        <v>NO CHANGE IN SEL. FA/PUPIL</v>
      </c>
      <c r="AB570" s="88"/>
      <c r="AC570" s="93" t="s">
        <v>1133</v>
      </c>
      <c r="AD570" s="94" t="s">
        <v>1134</v>
      </c>
      <c r="AE570" s="94">
        <v>1</v>
      </c>
      <c r="AF570" s="95">
        <v>0</v>
      </c>
      <c r="AG570" s="165">
        <f>VLOOKUP($AC570,dbsad1!$A$2:$AE$677,24,FALSE)</f>
        <v>1927573</v>
      </c>
      <c r="AH570" s="165">
        <f>VLOOKUP($AC570,dcsad1!$A$2:$AE$677,24,FALSE)</f>
        <v>1927573</v>
      </c>
      <c r="AI570" s="166">
        <f t="shared" si="111"/>
        <v>0</v>
      </c>
      <c r="AJ570" s="98" t="str">
        <f t="shared" si="106"/>
        <v>NO CHANGE IN FAB</v>
      </c>
      <c r="AK570" s="88"/>
      <c r="AL570" s="93" t="s">
        <v>1133</v>
      </c>
      <c r="AM570" s="94" t="s">
        <v>1134</v>
      </c>
      <c r="AN570" s="94">
        <v>1</v>
      </c>
      <c r="AO570" s="95">
        <v>0</v>
      </c>
      <c r="AP570" s="175">
        <f>VLOOKUP($AL570,dbsaa1!$A$2:$AE$677,5,FALSE)</f>
        <v>1966124</v>
      </c>
      <c r="AQ570" s="176">
        <f>VLOOKUP($AL570,dbsad1!$A$2:$AE$677,23,FALSE)</f>
        <v>608000</v>
      </c>
      <c r="AR570" s="101" t="str">
        <f t="shared" si="112"/>
        <v>HOLD HARMLESS</v>
      </c>
      <c r="AS570" s="175">
        <f>VLOOKUP($AL570,dcsaa1!$A$2:$AE$677,5,FALSE)</f>
        <v>1966124</v>
      </c>
      <c r="AT570" s="176">
        <f>VLOOKUP($AL570,dcsad1!$A$2:$AE$677,23,FALSE)</f>
        <v>608000</v>
      </c>
      <c r="AU570" s="101" t="str">
        <f t="shared" si="113"/>
        <v>HOLD HARMLESS</v>
      </c>
      <c r="AV570" s="102" t="b">
        <f t="shared" si="114"/>
        <v>1</v>
      </c>
      <c r="AW570" s="176">
        <f t="shared" si="115"/>
        <v>0</v>
      </c>
      <c r="AX570" s="184">
        <f t="shared" si="116"/>
        <v>0</v>
      </c>
      <c r="AY570" s="29"/>
    </row>
    <row r="571" spans="1:51" x14ac:dyDescent="0.25">
      <c r="A571" s="29"/>
      <c r="B571" s="93" t="s">
        <v>1135</v>
      </c>
      <c r="C571" s="94" t="s">
        <v>1136</v>
      </c>
      <c r="D571" s="94">
        <v>1</v>
      </c>
      <c r="E571" s="95">
        <v>0</v>
      </c>
      <c r="F571" s="165">
        <f>VLOOKUP($B571,dbsaa1!$A$2:$AA$675,5,FALSE)</f>
        <v>30391765</v>
      </c>
      <c r="G571" s="165">
        <f>VLOOKUP($B571,dcsaa1!$A$2:$AA$675,5,FALSE)</f>
        <v>30358258</v>
      </c>
      <c r="H571" s="166">
        <f t="shared" si="107"/>
        <v>-33507</v>
      </c>
      <c r="I571" s="98" t="str">
        <f t="shared" si="105"/>
        <v>FA DECREASE</v>
      </c>
      <c r="J571" s="88"/>
      <c r="K571" s="93" t="s">
        <v>1135</v>
      </c>
      <c r="L571" s="94" t="s">
        <v>1136</v>
      </c>
      <c r="M571" s="94">
        <v>1</v>
      </c>
      <c r="N571" s="95">
        <v>0</v>
      </c>
      <c r="O571" s="96">
        <f>VLOOKUP($K571,dbsad1!$A$2:$AE$677,13,FALSE)</f>
        <v>1848</v>
      </c>
      <c r="P571" s="96">
        <f>VLOOKUP($K571,dcsad1!$A$2:$AE$677,13,FALSE)</f>
        <v>1845</v>
      </c>
      <c r="Q571" s="97">
        <f t="shared" si="108"/>
        <v>-3</v>
      </c>
      <c r="R571" s="98" t="str">
        <f t="shared" si="104"/>
        <v>SEL. TAFPU DECREASE</v>
      </c>
      <c r="S571" s="88"/>
      <c r="T571" s="93" t="s">
        <v>1135</v>
      </c>
      <c r="U571" s="94" t="s">
        <v>1136</v>
      </c>
      <c r="V571" s="94">
        <v>1</v>
      </c>
      <c r="W571" s="95">
        <v>0</v>
      </c>
      <c r="X571" s="99">
        <f>VLOOKUP($T571,dbsad1!$A$2:$AE$677,22,FALSE)</f>
        <v>16445.759999999998</v>
      </c>
      <c r="Y571" s="99">
        <f>VLOOKUP($T571,dcsad1!$A$2:$AE$677,22,FALSE)</f>
        <v>16454.34</v>
      </c>
      <c r="Z571" s="100">
        <f t="shared" si="109"/>
        <v>8.5800000000017462</v>
      </c>
      <c r="AA571" s="98" t="str">
        <f t="shared" si="110"/>
        <v>SEL. FA/PUPIL INCREASE</v>
      </c>
      <c r="AB571" s="88"/>
      <c r="AC571" s="93" t="s">
        <v>1135</v>
      </c>
      <c r="AD571" s="94" t="s">
        <v>1136</v>
      </c>
      <c r="AE571" s="94">
        <v>1</v>
      </c>
      <c r="AF571" s="95">
        <v>0</v>
      </c>
      <c r="AG571" s="165">
        <f>VLOOKUP($AC571,dbsad1!$A$2:$AE$677,24,FALSE)</f>
        <v>29600252</v>
      </c>
      <c r="AH571" s="165">
        <f>VLOOKUP($AC571,dcsad1!$A$2:$AE$677,24,FALSE)</f>
        <v>29600252</v>
      </c>
      <c r="AI571" s="166">
        <f t="shared" si="111"/>
        <v>0</v>
      </c>
      <c r="AJ571" s="98" t="str">
        <f t="shared" si="106"/>
        <v>NO CHANGE IN FAB</v>
      </c>
      <c r="AK571" s="88"/>
      <c r="AL571" s="93" t="s">
        <v>1135</v>
      </c>
      <c r="AM571" s="94" t="s">
        <v>1136</v>
      </c>
      <c r="AN571" s="94">
        <v>1</v>
      </c>
      <c r="AO571" s="95">
        <v>0</v>
      </c>
      <c r="AP571" s="175">
        <f>VLOOKUP($AL571,dbsaa1!$A$2:$AE$677,5,FALSE)</f>
        <v>30391765</v>
      </c>
      <c r="AQ571" s="176">
        <f>VLOOKUP($AL571,dbsad1!$A$2:$AE$677,23,FALSE)</f>
        <v>30391765</v>
      </c>
      <c r="AR571" s="101" t="str">
        <f t="shared" si="112"/>
        <v>ON FORMULA</v>
      </c>
      <c r="AS571" s="175">
        <f>VLOOKUP($AL571,dcsaa1!$A$2:$AE$677,5,FALSE)</f>
        <v>30358258</v>
      </c>
      <c r="AT571" s="176">
        <f>VLOOKUP($AL571,dcsad1!$A$2:$AE$677,23,FALSE)</f>
        <v>30358258</v>
      </c>
      <c r="AU571" s="101" t="str">
        <f t="shared" si="113"/>
        <v>ON FORMULA</v>
      </c>
      <c r="AV571" s="102" t="b">
        <f t="shared" si="114"/>
        <v>1</v>
      </c>
      <c r="AW571" s="176">
        <f t="shared" si="115"/>
        <v>-33507</v>
      </c>
      <c r="AX571" s="184">
        <f t="shared" si="116"/>
        <v>0</v>
      </c>
      <c r="AY571" s="29"/>
    </row>
    <row r="572" spans="1:51" ht="25" x14ac:dyDescent="0.25">
      <c r="A572" s="29"/>
      <c r="B572" s="93" t="s">
        <v>1137</v>
      </c>
      <c r="C572" s="94" t="s">
        <v>1138</v>
      </c>
      <c r="D572" s="94">
        <v>1</v>
      </c>
      <c r="E572" s="95">
        <v>0</v>
      </c>
      <c r="F572" s="165">
        <f>VLOOKUP($B572,dbsaa1!$A$2:$AA$675,5,FALSE)</f>
        <v>4004957</v>
      </c>
      <c r="G572" s="165">
        <f>VLOOKUP($B572,dcsaa1!$A$2:$AA$675,5,FALSE)</f>
        <v>4004957</v>
      </c>
      <c r="H572" s="166">
        <f t="shared" si="107"/>
        <v>0</v>
      </c>
      <c r="I572" s="98" t="str">
        <f t="shared" si="105"/>
        <v>NO CHANGE IN FA</v>
      </c>
      <c r="J572" s="88"/>
      <c r="K572" s="93" t="s">
        <v>1137</v>
      </c>
      <c r="L572" s="94" t="s">
        <v>1138</v>
      </c>
      <c r="M572" s="94">
        <v>1</v>
      </c>
      <c r="N572" s="95">
        <v>0</v>
      </c>
      <c r="O572" s="96">
        <f>VLOOKUP($K572,dbsad1!$A$2:$AE$677,13,FALSE)</f>
        <v>525</v>
      </c>
      <c r="P572" s="96">
        <f>VLOOKUP($K572,dcsad1!$A$2:$AE$677,13,FALSE)</f>
        <v>525</v>
      </c>
      <c r="Q572" s="97">
        <f t="shared" si="108"/>
        <v>0</v>
      </c>
      <c r="R572" s="98" t="str">
        <f t="shared" si="104"/>
        <v>NO CHANGE IN SEL. TAFPU</v>
      </c>
      <c r="S572" s="88"/>
      <c r="T572" s="93" t="s">
        <v>1137</v>
      </c>
      <c r="U572" s="94" t="s">
        <v>1138</v>
      </c>
      <c r="V572" s="94">
        <v>1</v>
      </c>
      <c r="W572" s="95">
        <v>0</v>
      </c>
      <c r="X572" s="99">
        <f>VLOOKUP($T572,dbsad1!$A$2:$AE$677,22,FALSE)</f>
        <v>4783.33</v>
      </c>
      <c r="Y572" s="99">
        <f>VLOOKUP($T572,dcsad1!$A$2:$AE$677,22,FALSE)</f>
        <v>4783.33</v>
      </c>
      <c r="Z572" s="100">
        <f t="shared" si="109"/>
        <v>0</v>
      </c>
      <c r="AA572" s="98" t="str">
        <f t="shared" si="110"/>
        <v>NO CHANGE IN SEL. FA/PUPIL</v>
      </c>
      <c r="AB572" s="88"/>
      <c r="AC572" s="93" t="s">
        <v>1137</v>
      </c>
      <c r="AD572" s="94" t="s">
        <v>1138</v>
      </c>
      <c r="AE572" s="94">
        <v>1</v>
      </c>
      <c r="AF572" s="95">
        <v>0</v>
      </c>
      <c r="AG572" s="165">
        <f>VLOOKUP($AC572,dbsad1!$A$2:$AE$677,24,FALSE)</f>
        <v>3926429</v>
      </c>
      <c r="AH572" s="165">
        <f>VLOOKUP($AC572,dcsad1!$A$2:$AE$677,24,FALSE)</f>
        <v>3926429</v>
      </c>
      <c r="AI572" s="166">
        <f t="shared" si="111"/>
        <v>0</v>
      </c>
      <c r="AJ572" s="98" t="str">
        <f t="shared" si="106"/>
        <v>NO CHANGE IN FAB</v>
      </c>
      <c r="AK572" s="88"/>
      <c r="AL572" s="93" t="s">
        <v>1137</v>
      </c>
      <c r="AM572" s="94" t="s">
        <v>1138</v>
      </c>
      <c r="AN572" s="94">
        <v>1</v>
      </c>
      <c r="AO572" s="95">
        <v>0</v>
      </c>
      <c r="AP572" s="175">
        <f>VLOOKUP($AL572,dbsaa1!$A$2:$AE$677,5,FALSE)</f>
        <v>4004957</v>
      </c>
      <c r="AQ572" s="176">
        <f>VLOOKUP($AL572,dbsad1!$A$2:$AE$677,23,FALSE)</f>
        <v>2511249</v>
      </c>
      <c r="AR572" s="101" t="str">
        <f t="shared" si="112"/>
        <v>HOLD HARMLESS</v>
      </c>
      <c r="AS572" s="175">
        <f>VLOOKUP($AL572,dcsaa1!$A$2:$AE$677,5,FALSE)</f>
        <v>4004957</v>
      </c>
      <c r="AT572" s="176">
        <f>VLOOKUP($AL572,dcsad1!$A$2:$AE$677,23,FALSE)</f>
        <v>2511249</v>
      </c>
      <c r="AU572" s="101" t="str">
        <f t="shared" si="113"/>
        <v>HOLD HARMLESS</v>
      </c>
      <c r="AV572" s="102" t="b">
        <f t="shared" si="114"/>
        <v>1</v>
      </c>
      <c r="AW572" s="176">
        <f t="shared" si="115"/>
        <v>0</v>
      </c>
      <c r="AX572" s="184">
        <f t="shared" si="116"/>
        <v>0</v>
      </c>
      <c r="AY572" s="29"/>
    </row>
    <row r="573" spans="1:51" x14ac:dyDescent="0.25">
      <c r="A573" s="29"/>
      <c r="B573" s="93" t="s">
        <v>1139</v>
      </c>
      <c r="C573" s="94" t="s">
        <v>1140</v>
      </c>
      <c r="D573" s="94">
        <v>1</v>
      </c>
      <c r="E573" s="95">
        <v>0</v>
      </c>
      <c r="F573" s="165">
        <f>VLOOKUP($B573,dbsaa1!$A$2:$AA$675,5,FALSE)</f>
        <v>36049754</v>
      </c>
      <c r="G573" s="165">
        <f>VLOOKUP($B573,dcsaa1!$A$2:$AA$675,5,FALSE)</f>
        <v>36049754</v>
      </c>
      <c r="H573" s="166">
        <f t="shared" si="107"/>
        <v>0</v>
      </c>
      <c r="I573" s="98" t="str">
        <f t="shared" si="105"/>
        <v>NO CHANGE IN FA</v>
      </c>
      <c r="J573" s="88"/>
      <c r="K573" s="93" t="s">
        <v>1139</v>
      </c>
      <c r="L573" s="94" t="s">
        <v>1140</v>
      </c>
      <c r="M573" s="94">
        <v>1</v>
      </c>
      <c r="N573" s="95">
        <v>0</v>
      </c>
      <c r="O573" s="96">
        <f>VLOOKUP($K573,dbsad1!$A$2:$AE$677,13,FALSE)</f>
        <v>2070</v>
      </c>
      <c r="P573" s="96">
        <f>VLOOKUP($K573,dcsad1!$A$2:$AE$677,13,FALSE)</f>
        <v>2070</v>
      </c>
      <c r="Q573" s="97">
        <f t="shared" si="108"/>
        <v>0</v>
      </c>
      <c r="R573" s="98" t="str">
        <f t="shared" si="104"/>
        <v>NO CHANGE IN SEL. TAFPU</v>
      </c>
      <c r="S573" s="88"/>
      <c r="T573" s="93" t="s">
        <v>1139</v>
      </c>
      <c r="U573" s="94" t="s">
        <v>1140</v>
      </c>
      <c r="V573" s="94">
        <v>1</v>
      </c>
      <c r="W573" s="95">
        <v>0</v>
      </c>
      <c r="X573" s="99">
        <f>VLOOKUP($T573,dbsad1!$A$2:$AE$677,22,FALSE)</f>
        <v>17415.34</v>
      </c>
      <c r="Y573" s="99">
        <f>VLOOKUP($T573,dcsad1!$A$2:$AE$677,22,FALSE)</f>
        <v>17415.34</v>
      </c>
      <c r="Z573" s="100">
        <f t="shared" si="109"/>
        <v>0</v>
      </c>
      <c r="AA573" s="98" t="str">
        <f t="shared" si="110"/>
        <v>NO CHANGE IN SEL. FA/PUPIL</v>
      </c>
      <c r="AB573" s="88"/>
      <c r="AC573" s="93" t="s">
        <v>1139</v>
      </c>
      <c r="AD573" s="94" t="s">
        <v>1140</v>
      </c>
      <c r="AE573" s="94">
        <v>1</v>
      </c>
      <c r="AF573" s="95">
        <v>0</v>
      </c>
      <c r="AG573" s="165">
        <f>VLOOKUP($AC573,dbsad1!$A$2:$AE$677,24,FALSE)</f>
        <v>35009533</v>
      </c>
      <c r="AH573" s="165">
        <f>VLOOKUP($AC573,dcsad1!$A$2:$AE$677,24,FALSE)</f>
        <v>35009533</v>
      </c>
      <c r="AI573" s="166">
        <f t="shared" si="111"/>
        <v>0</v>
      </c>
      <c r="AJ573" s="98" t="str">
        <f t="shared" si="106"/>
        <v>NO CHANGE IN FAB</v>
      </c>
      <c r="AK573" s="88"/>
      <c r="AL573" s="93" t="s">
        <v>1139</v>
      </c>
      <c r="AM573" s="94" t="s">
        <v>1140</v>
      </c>
      <c r="AN573" s="94">
        <v>1</v>
      </c>
      <c r="AO573" s="95">
        <v>0</v>
      </c>
      <c r="AP573" s="175">
        <f>VLOOKUP($AL573,dbsaa1!$A$2:$AE$677,5,FALSE)</f>
        <v>36049754</v>
      </c>
      <c r="AQ573" s="176">
        <f>VLOOKUP($AL573,dbsad1!$A$2:$AE$677,23,FALSE)</f>
        <v>36049754</v>
      </c>
      <c r="AR573" s="101" t="str">
        <f t="shared" si="112"/>
        <v>ON FORMULA</v>
      </c>
      <c r="AS573" s="175">
        <f>VLOOKUP($AL573,dcsaa1!$A$2:$AE$677,5,FALSE)</f>
        <v>36049754</v>
      </c>
      <c r="AT573" s="176">
        <f>VLOOKUP($AL573,dcsad1!$A$2:$AE$677,23,FALSE)</f>
        <v>36049754</v>
      </c>
      <c r="AU573" s="101" t="str">
        <f t="shared" si="113"/>
        <v>ON FORMULA</v>
      </c>
      <c r="AV573" s="102" t="b">
        <f t="shared" si="114"/>
        <v>1</v>
      </c>
      <c r="AW573" s="176">
        <f t="shared" si="115"/>
        <v>0</v>
      </c>
      <c r="AX573" s="184">
        <f t="shared" si="116"/>
        <v>0</v>
      </c>
      <c r="AY573" s="29"/>
    </row>
    <row r="574" spans="1:51" ht="25" x14ac:dyDescent="0.25">
      <c r="A574" s="29"/>
      <c r="B574" s="93" t="s">
        <v>1141</v>
      </c>
      <c r="C574" s="94" t="s">
        <v>1142</v>
      </c>
      <c r="D574" s="94">
        <v>1</v>
      </c>
      <c r="E574" s="95">
        <v>0</v>
      </c>
      <c r="F574" s="165">
        <f>VLOOKUP($B574,dbsaa1!$A$2:$AA$675,5,FALSE)</f>
        <v>8072011</v>
      </c>
      <c r="G574" s="165">
        <f>VLOOKUP($B574,dcsaa1!$A$2:$AA$675,5,FALSE)</f>
        <v>8072011</v>
      </c>
      <c r="H574" s="166">
        <f t="shared" si="107"/>
        <v>0</v>
      </c>
      <c r="I574" s="98" t="str">
        <f t="shared" si="105"/>
        <v>NO CHANGE IN FA</v>
      </c>
      <c r="J574" s="88"/>
      <c r="K574" s="93" t="s">
        <v>1141</v>
      </c>
      <c r="L574" s="94" t="s">
        <v>1142</v>
      </c>
      <c r="M574" s="94">
        <v>1</v>
      </c>
      <c r="N574" s="95">
        <v>0</v>
      </c>
      <c r="O574" s="96">
        <f>VLOOKUP($K574,dbsad1!$A$2:$AE$677,13,FALSE)</f>
        <v>1005</v>
      </c>
      <c r="P574" s="96">
        <f>VLOOKUP($K574,dcsad1!$A$2:$AE$677,13,FALSE)</f>
        <v>1005</v>
      </c>
      <c r="Q574" s="97">
        <f t="shared" si="108"/>
        <v>0</v>
      </c>
      <c r="R574" s="98" t="str">
        <f t="shared" si="104"/>
        <v>NO CHANGE IN SEL. TAFPU</v>
      </c>
      <c r="S574" s="88"/>
      <c r="T574" s="93" t="s">
        <v>1141</v>
      </c>
      <c r="U574" s="94" t="s">
        <v>1142</v>
      </c>
      <c r="V574" s="94">
        <v>1</v>
      </c>
      <c r="W574" s="95">
        <v>0</v>
      </c>
      <c r="X574" s="99">
        <f>VLOOKUP($T574,dbsad1!$A$2:$AE$677,22,FALSE)</f>
        <v>7643.47</v>
      </c>
      <c r="Y574" s="99">
        <f>VLOOKUP($T574,dcsad1!$A$2:$AE$677,22,FALSE)</f>
        <v>7643.47</v>
      </c>
      <c r="Z574" s="100">
        <f t="shared" si="109"/>
        <v>0</v>
      </c>
      <c r="AA574" s="98" t="str">
        <f t="shared" si="110"/>
        <v>NO CHANGE IN SEL. FA/PUPIL</v>
      </c>
      <c r="AB574" s="88"/>
      <c r="AC574" s="93" t="s">
        <v>1141</v>
      </c>
      <c r="AD574" s="94" t="s">
        <v>1142</v>
      </c>
      <c r="AE574" s="94">
        <v>1</v>
      </c>
      <c r="AF574" s="95">
        <v>0</v>
      </c>
      <c r="AG574" s="165">
        <f>VLOOKUP($AC574,dbsad1!$A$2:$AE$677,24,FALSE)</f>
        <v>7913737</v>
      </c>
      <c r="AH574" s="165">
        <f>VLOOKUP($AC574,dcsad1!$A$2:$AE$677,24,FALSE)</f>
        <v>7913737</v>
      </c>
      <c r="AI574" s="166">
        <f t="shared" si="111"/>
        <v>0</v>
      </c>
      <c r="AJ574" s="98" t="str">
        <f t="shared" si="106"/>
        <v>NO CHANGE IN FAB</v>
      </c>
      <c r="AK574" s="88"/>
      <c r="AL574" s="93" t="s">
        <v>1141</v>
      </c>
      <c r="AM574" s="94" t="s">
        <v>1142</v>
      </c>
      <c r="AN574" s="94">
        <v>1</v>
      </c>
      <c r="AO574" s="95">
        <v>0</v>
      </c>
      <c r="AP574" s="175">
        <f>VLOOKUP($AL574,dbsaa1!$A$2:$AE$677,5,FALSE)</f>
        <v>8072011</v>
      </c>
      <c r="AQ574" s="176">
        <f>VLOOKUP($AL574,dbsad1!$A$2:$AE$677,23,FALSE)</f>
        <v>7681688</v>
      </c>
      <c r="AR574" s="101" t="str">
        <f t="shared" si="112"/>
        <v>HOLD HARMLESS</v>
      </c>
      <c r="AS574" s="175">
        <f>VLOOKUP($AL574,dcsaa1!$A$2:$AE$677,5,FALSE)</f>
        <v>8072011</v>
      </c>
      <c r="AT574" s="176">
        <f>VLOOKUP($AL574,dcsad1!$A$2:$AE$677,23,FALSE)</f>
        <v>7681688</v>
      </c>
      <c r="AU574" s="101" t="str">
        <f t="shared" si="113"/>
        <v>HOLD HARMLESS</v>
      </c>
      <c r="AV574" s="102" t="b">
        <f t="shared" si="114"/>
        <v>1</v>
      </c>
      <c r="AW574" s="176">
        <f t="shared" si="115"/>
        <v>0</v>
      </c>
      <c r="AX574" s="184">
        <f t="shared" si="116"/>
        <v>0</v>
      </c>
      <c r="AY574" s="29"/>
    </row>
    <row r="575" spans="1:51" ht="25" x14ac:dyDescent="0.25">
      <c r="A575" s="29"/>
      <c r="B575" s="93" t="s">
        <v>1143</v>
      </c>
      <c r="C575" s="94" t="s">
        <v>1144</v>
      </c>
      <c r="D575" s="94">
        <v>1</v>
      </c>
      <c r="E575" s="95">
        <v>0</v>
      </c>
      <c r="F575" s="165">
        <f>VLOOKUP($B575,dbsaa1!$A$2:$AA$675,5,FALSE)</f>
        <v>2172892</v>
      </c>
      <c r="G575" s="165">
        <f>VLOOKUP($B575,dcsaa1!$A$2:$AA$675,5,FALSE)</f>
        <v>2172892</v>
      </c>
      <c r="H575" s="166">
        <f t="shared" si="107"/>
        <v>0</v>
      </c>
      <c r="I575" s="98" t="str">
        <f t="shared" si="105"/>
        <v>NO CHANGE IN FA</v>
      </c>
      <c r="J575" s="88"/>
      <c r="K575" s="93" t="s">
        <v>1143</v>
      </c>
      <c r="L575" s="94" t="s">
        <v>1144</v>
      </c>
      <c r="M575" s="94">
        <v>1</v>
      </c>
      <c r="N575" s="95">
        <v>0</v>
      </c>
      <c r="O575" s="96">
        <f>VLOOKUP($K575,dbsad1!$A$2:$AE$677,13,FALSE)</f>
        <v>247</v>
      </c>
      <c r="P575" s="96">
        <f>VLOOKUP($K575,dcsad1!$A$2:$AE$677,13,FALSE)</f>
        <v>247</v>
      </c>
      <c r="Q575" s="97">
        <f t="shared" si="108"/>
        <v>0</v>
      </c>
      <c r="R575" s="98" t="str">
        <f t="shared" si="104"/>
        <v>NO CHANGE IN SEL. TAFPU</v>
      </c>
      <c r="S575" s="88"/>
      <c r="T575" s="93" t="s">
        <v>1143</v>
      </c>
      <c r="U575" s="94" t="s">
        <v>1144</v>
      </c>
      <c r="V575" s="94">
        <v>1</v>
      </c>
      <c r="W575" s="95">
        <v>0</v>
      </c>
      <c r="X575" s="99">
        <f>VLOOKUP($T575,dbsad1!$A$2:$AE$677,22,FALSE)</f>
        <v>6010.72</v>
      </c>
      <c r="Y575" s="99">
        <f>VLOOKUP($T575,dcsad1!$A$2:$AE$677,22,FALSE)</f>
        <v>6010.72</v>
      </c>
      <c r="Z575" s="100">
        <f t="shared" si="109"/>
        <v>0</v>
      </c>
      <c r="AA575" s="98" t="str">
        <f t="shared" si="110"/>
        <v>NO CHANGE IN SEL. FA/PUPIL</v>
      </c>
      <c r="AB575" s="88"/>
      <c r="AC575" s="93" t="s">
        <v>1143</v>
      </c>
      <c r="AD575" s="94" t="s">
        <v>1144</v>
      </c>
      <c r="AE575" s="94">
        <v>1</v>
      </c>
      <c r="AF575" s="95">
        <v>0</v>
      </c>
      <c r="AG575" s="165">
        <f>VLOOKUP($AC575,dbsad1!$A$2:$AE$677,24,FALSE)</f>
        <v>2130287</v>
      </c>
      <c r="AH575" s="165">
        <f>VLOOKUP($AC575,dcsad1!$A$2:$AE$677,24,FALSE)</f>
        <v>2130287</v>
      </c>
      <c r="AI575" s="166">
        <f t="shared" si="111"/>
        <v>0</v>
      </c>
      <c r="AJ575" s="98" t="str">
        <f t="shared" si="106"/>
        <v>NO CHANGE IN FAB</v>
      </c>
      <c r="AK575" s="88"/>
      <c r="AL575" s="93" t="s">
        <v>1143</v>
      </c>
      <c r="AM575" s="94" t="s">
        <v>1144</v>
      </c>
      <c r="AN575" s="94">
        <v>1</v>
      </c>
      <c r="AO575" s="95">
        <v>0</v>
      </c>
      <c r="AP575" s="175">
        <f>VLOOKUP($AL575,dbsaa1!$A$2:$AE$677,5,FALSE)</f>
        <v>2172892</v>
      </c>
      <c r="AQ575" s="176">
        <f>VLOOKUP($AL575,dbsad1!$A$2:$AE$677,23,FALSE)</f>
        <v>1484648</v>
      </c>
      <c r="AR575" s="101" t="str">
        <f t="shared" si="112"/>
        <v>HOLD HARMLESS</v>
      </c>
      <c r="AS575" s="175">
        <f>VLOOKUP($AL575,dcsaa1!$A$2:$AE$677,5,FALSE)</f>
        <v>2172892</v>
      </c>
      <c r="AT575" s="176">
        <f>VLOOKUP($AL575,dcsad1!$A$2:$AE$677,23,FALSE)</f>
        <v>1484648</v>
      </c>
      <c r="AU575" s="101" t="str">
        <f t="shared" si="113"/>
        <v>HOLD HARMLESS</v>
      </c>
      <c r="AV575" s="102" t="b">
        <f t="shared" si="114"/>
        <v>1</v>
      </c>
      <c r="AW575" s="176">
        <f t="shared" si="115"/>
        <v>0</v>
      </c>
      <c r="AX575" s="184">
        <f t="shared" si="116"/>
        <v>0</v>
      </c>
      <c r="AY575" s="29"/>
    </row>
    <row r="576" spans="1:51" ht="25" x14ac:dyDescent="0.25">
      <c r="A576" s="29"/>
      <c r="B576" s="93" t="s">
        <v>1145</v>
      </c>
      <c r="C576" s="94" t="s">
        <v>1146</v>
      </c>
      <c r="D576" s="94">
        <v>1</v>
      </c>
      <c r="E576" s="95">
        <v>0</v>
      </c>
      <c r="F576" s="165">
        <f>VLOOKUP($B576,dbsaa1!$A$2:$AA$675,5,FALSE)</f>
        <v>6070166</v>
      </c>
      <c r="G576" s="165">
        <f>VLOOKUP($B576,dcsaa1!$A$2:$AA$675,5,FALSE)</f>
        <v>6070166</v>
      </c>
      <c r="H576" s="166">
        <f t="shared" si="107"/>
        <v>0</v>
      </c>
      <c r="I576" s="98" t="str">
        <f t="shared" si="105"/>
        <v>NO CHANGE IN FA</v>
      </c>
      <c r="J576" s="88"/>
      <c r="K576" s="93" t="s">
        <v>1145</v>
      </c>
      <c r="L576" s="94" t="s">
        <v>1146</v>
      </c>
      <c r="M576" s="94">
        <v>1</v>
      </c>
      <c r="N576" s="95">
        <v>0</v>
      </c>
      <c r="O576" s="96">
        <f>VLOOKUP($K576,dbsad1!$A$2:$AE$677,13,FALSE)</f>
        <v>471</v>
      </c>
      <c r="P576" s="96">
        <f>VLOOKUP($K576,dcsad1!$A$2:$AE$677,13,FALSE)</f>
        <v>471</v>
      </c>
      <c r="Q576" s="97">
        <f t="shared" si="108"/>
        <v>0</v>
      </c>
      <c r="R576" s="98" t="str">
        <f t="shared" si="104"/>
        <v>NO CHANGE IN SEL. TAFPU</v>
      </c>
      <c r="S576" s="88"/>
      <c r="T576" s="93" t="s">
        <v>1145</v>
      </c>
      <c r="U576" s="94" t="s">
        <v>1146</v>
      </c>
      <c r="V576" s="94">
        <v>1</v>
      </c>
      <c r="W576" s="95">
        <v>0</v>
      </c>
      <c r="X576" s="99">
        <f>VLOOKUP($T576,dbsad1!$A$2:$AE$677,22,FALSE)</f>
        <v>7012.91</v>
      </c>
      <c r="Y576" s="99">
        <f>VLOOKUP($T576,dcsad1!$A$2:$AE$677,22,FALSE)</f>
        <v>7012.91</v>
      </c>
      <c r="Z576" s="100">
        <f t="shared" si="109"/>
        <v>0</v>
      </c>
      <c r="AA576" s="98" t="str">
        <f t="shared" si="110"/>
        <v>NO CHANGE IN SEL. FA/PUPIL</v>
      </c>
      <c r="AB576" s="88"/>
      <c r="AC576" s="93" t="s">
        <v>1145</v>
      </c>
      <c r="AD576" s="94" t="s">
        <v>1146</v>
      </c>
      <c r="AE576" s="94">
        <v>1</v>
      </c>
      <c r="AF576" s="95">
        <v>0</v>
      </c>
      <c r="AG576" s="165">
        <f>VLOOKUP($AC576,dbsad1!$A$2:$AE$677,24,FALSE)</f>
        <v>5951144</v>
      </c>
      <c r="AH576" s="165">
        <f>VLOOKUP($AC576,dcsad1!$A$2:$AE$677,24,FALSE)</f>
        <v>5951144</v>
      </c>
      <c r="AI576" s="166">
        <f t="shared" si="111"/>
        <v>0</v>
      </c>
      <c r="AJ576" s="98" t="str">
        <f t="shared" si="106"/>
        <v>NO CHANGE IN FAB</v>
      </c>
      <c r="AK576" s="88"/>
      <c r="AL576" s="93" t="s">
        <v>1145</v>
      </c>
      <c r="AM576" s="94" t="s">
        <v>1146</v>
      </c>
      <c r="AN576" s="94">
        <v>1</v>
      </c>
      <c r="AO576" s="95">
        <v>0</v>
      </c>
      <c r="AP576" s="175">
        <f>VLOOKUP($AL576,dbsaa1!$A$2:$AE$677,5,FALSE)</f>
        <v>6070166</v>
      </c>
      <c r="AQ576" s="176">
        <f>VLOOKUP($AL576,dbsad1!$A$2:$AE$677,23,FALSE)</f>
        <v>3303081</v>
      </c>
      <c r="AR576" s="101" t="str">
        <f t="shared" si="112"/>
        <v>HOLD HARMLESS</v>
      </c>
      <c r="AS576" s="175">
        <f>VLOOKUP($AL576,dcsaa1!$A$2:$AE$677,5,FALSE)</f>
        <v>6070166</v>
      </c>
      <c r="AT576" s="176">
        <f>VLOOKUP($AL576,dcsad1!$A$2:$AE$677,23,FALSE)</f>
        <v>3303081</v>
      </c>
      <c r="AU576" s="101" t="str">
        <f t="shared" si="113"/>
        <v>HOLD HARMLESS</v>
      </c>
      <c r="AV576" s="102" t="b">
        <f t="shared" si="114"/>
        <v>1</v>
      </c>
      <c r="AW576" s="176">
        <f t="shared" si="115"/>
        <v>0</v>
      </c>
      <c r="AX576" s="184">
        <f t="shared" si="116"/>
        <v>0</v>
      </c>
      <c r="AY576" s="29"/>
    </row>
    <row r="577" spans="1:51" ht="25" x14ac:dyDescent="0.25">
      <c r="A577" s="29"/>
      <c r="B577" s="93" t="s">
        <v>1147</v>
      </c>
      <c r="C577" s="94" t="s">
        <v>1148</v>
      </c>
      <c r="D577" s="94">
        <v>1</v>
      </c>
      <c r="E577" s="95">
        <v>0</v>
      </c>
      <c r="F577" s="165">
        <f>VLOOKUP($B577,dbsaa1!$A$2:$AA$675,5,FALSE)</f>
        <v>39730174</v>
      </c>
      <c r="G577" s="165">
        <f>VLOOKUP($B577,dcsaa1!$A$2:$AA$675,5,FALSE)</f>
        <v>39730174</v>
      </c>
      <c r="H577" s="166">
        <f t="shared" si="107"/>
        <v>0</v>
      </c>
      <c r="I577" s="98" t="str">
        <f t="shared" si="105"/>
        <v>NO CHANGE IN FA</v>
      </c>
      <c r="J577" s="88"/>
      <c r="K577" s="93" t="s">
        <v>1147</v>
      </c>
      <c r="L577" s="94" t="s">
        <v>1148</v>
      </c>
      <c r="M577" s="94">
        <v>1</v>
      </c>
      <c r="N577" s="95">
        <v>0</v>
      </c>
      <c r="O577" s="96">
        <f>VLOOKUP($K577,dbsad1!$A$2:$AE$677,13,FALSE)</f>
        <v>3489</v>
      </c>
      <c r="P577" s="96">
        <f>VLOOKUP($K577,dcsad1!$A$2:$AE$677,13,FALSE)</f>
        <v>3489</v>
      </c>
      <c r="Q577" s="97">
        <f t="shared" si="108"/>
        <v>0</v>
      </c>
      <c r="R577" s="98" t="str">
        <f t="shared" si="104"/>
        <v>NO CHANGE IN SEL. TAFPU</v>
      </c>
      <c r="S577" s="88"/>
      <c r="T577" s="93" t="s">
        <v>1147</v>
      </c>
      <c r="U577" s="94" t="s">
        <v>1148</v>
      </c>
      <c r="V577" s="94">
        <v>1</v>
      </c>
      <c r="W577" s="95">
        <v>0</v>
      </c>
      <c r="X577" s="99">
        <f>VLOOKUP($T577,dbsad1!$A$2:$AE$677,22,FALSE)</f>
        <v>10861.08</v>
      </c>
      <c r="Y577" s="99">
        <f>VLOOKUP($T577,dcsad1!$A$2:$AE$677,22,FALSE)</f>
        <v>10861.08</v>
      </c>
      <c r="Z577" s="100">
        <f t="shared" si="109"/>
        <v>0</v>
      </c>
      <c r="AA577" s="98" t="str">
        <f t="shared" si="110"/>
        <v>NO CHANGE IN SEL. FA/PUPIL</v>
      </c>
      <c r="AB577" s="88"/>
      <c r="AC577" s="93" t="s">
        <v>1147</v>
      </c>
      <c r="AD577" s="94" t="s">
        <v>1148</v>
      </c>
      <c r="AE577" s="94">
        <v>1</v>
      </c>
      <c r="AF577" s="95">
        <v>0</v>
      </c>
      <c r="AG577" s="165">
        <f>VLOOKUP($AC577,dbsad1!$A$2:$AE$677,24,FALSE)</f>
        <v>38951151</v>
      </c>
      <c r="AH577" s="165">
        <f>VLOOKUP($AC577,dcsad1!$A$2:$AE$677,24,FALSE)</f>
        <v>38951151</v>
      </c>
      <c r="AI577" s="166">
        <f t="shared" si="111"/>
        <v>0</v>
      </c>
      <c r="AJ577" s="98" t="str">
        <f t="shared" si="106"/>
        <v>NO CHANGE IN FAB</v>
      </c>
      <c r="AK577" s="88"/>
      <c r="AL577" s="93" t="s">
        <v>1147</v>
      </c>
      <c r="AM577" s="94" t="s">
        <v>1148</v>
      </c>
      <c r="AN577" s="94">
        <v>1</v>
      </c>
      <c r="AO577" s="95">
        <v>0</v>
      </c>
      <c r="AP577" s="175">
        <f>VLOOKUP($AL577,dbsaa1!$A$2:$AE$677,5,FALSE)</f>
        <v>39730174</v>
      </c>
      <c r="AQ577" s="176">
        <f>VLOOKUP($AL577,dbsad1!$A$2:$AE$677,23,FALSE)</f>
        <v>37894309</v>
      </c>
      <c r="AR577" s="101" t="str">
        <f t="shared" si="112"/>
        <v>HOLD HARMLESS</v>
      </c>
      <c r="AS577" s="175">
        <f>VLOOKUP($AL577,dcsaa1!$A$2:$AE$677,5,FALSE)</f>
        <v>39730174</v>
      </c>
      <c r="AT577" s="176">
        <f>VLOOKUP($AL577,dcsad1!$A$2:$AE$677,23,FALSE)</f>
        <v>37894309</v>
      </c>
      <c r="AU577" s="101" t="str">
        <f t="shared" si="113"/>
        <v>HOLD HARMLESS</v>
      </c>
      <c r="AV577" s="102" t="b">
        <f t="shared" si="114"/>
        <v>1</v>
      </c>
      <c r="AW577" s="176">
        <f t="shared" si="115"/>
        <v>0</v>
      </c>
      <c r="AX577" s="184">
        <f t="shared" si="116"/>
        <v>0</v>
      </c>
      <c r="AY577" s="29"/>
    </row>
    <row r="578" spans="1:51" ht="25" x14ac:dyDescent="0.25">
      <c r="A578" s="29"/>
      <c r="B578" s="93" t="s">
        <v>1149</v>
      </c>
      <c r="C578" s="94" t="s">
        <v>1150</v>
      </c>
      <c r="D578" s="94">
        <v>1</v>
      </c>
      <c r="E578" s="95">
        <v>0</v>
      </c>
      <c r="F578" s="165">
        <f>VLOOKUP($B578,dbsaa1!$A$2:$AA$675,5,FALSE)</f>
        <v>11628434</v>
      </c>
      <c r="G578" s="165">
        <f>VLOOKUP($B578,dcsaa1!$A$2:$AA$675,5,FALSE)</f>
        <v>11628434</v>
      </c>
      <c r="H578" s="166">
        <f t="shared" si="107"/>
        <v>0</v>
      </c>
      <c r="I578" s="98" t="str">
        <f t="shared" si="105"/>
        <v>NO CHANGE IN FA</v>
      </c>
      <c r="J578" s="88"/>
      <c r="K578" s="93" t="s">
        <v>1149</v>
      </c>
      <c r="L578" s="94" t="s">
        <v>1150</v>
      </c>
      <c r="M578" s="94">
        <v>1</v>
      </c>
      <c r="N578" s="95">
        <v>0</v>
      </c>
      <c r="O578" s="96">
        <f>VLOOKUP($K578,dbsad1!$A$2:$AE$677,13,FALSE)</f>
        <v>1190</v>
      </c>
      <c r="P578" s="96">
        <f>VLOOKUP($K578,dcsad1!$A$2:$AE$677,13,FALSE)</f>
        <v>1190</v>
      </c>
      <c r="Q578" s="97">
        <f t="shared" si="108"/>
        <v>0</v>
      </c>
      <c r="R578" s="98" t="str">
        <f t="shared" ref="R578:R641" si="117">IF(Q578&lt;&gt;0,IF(Q578&gt;0,"SEL. TAFPU INCREASE","SEL. TAFPU DECREASE"),"NO CHANGE IN SEL. TAFPU")</f>
        <v>NO CHANGE IN SEL. TAFPU</v>
      </c>
      <c r="S578" s="88"/>
      <c r="T578" s="93" t="s">
        <v>1149</v>
      </c>
      <c r="U578" s="94" t="s">
        <v>1150</v>
      </c>
      <c r="V578" s="94">
        <v>1</v>
      </c>
      <c r="W578" s="95">
        <v>0</v>
      </c>
      <c r="X578" s="99">
        <f>VLOOKUP($T578,dbsad1!$A$2:$AE$677,22,FALSE)</f>
        <v>5775.61</v>
      </c>
      <c r="Y578" s="99">
        <f>VLOOKUP($T578,dcsad1!$A$2:$AE$677,22,FALSE)</f>
        <v>5775.61</v>
      </c>
      <c r="Z578" s="100">
        <f t="shared" si="109"/>
        <v>0</v>
      </c>
      <c r="AA578" s="98" t="str">
        <f t="shared" si="110"/>
        <v>NO CHANGE IN SEL. FA/PUPIL</v>
      </c>
      <c r="AB578" s="88"/>
      <c r="AC578" s="93" t="s">
        <v>1149</v>
      </c>
      <c r="AD578" s="94" t="s">
        <v>1150</v>
      </c>
      <c r="AE578" s="94">
        <v>1</v>
      </c>
      <c r="AF578" s="95">
        <v>0</v>
      </c>
      <c r="AG578" s="165">
        <f>VLOOKUP($AC578,dbsad1!$A$2:$AE$677,24,FALSE)</f>
        <v>11400426</v>
      </c>
      <c r="AH578" s="165">
        <f>VLOOKUP($AC578,dcsad1!$A$2:$AE$677,24,FALSE)</f>
        <v>11400426</v>
      </c>
      <c r="AI578" s="166">
        <f t="shared" si="111"/>
        <v>0</v>
      </c>
      <c r="AJ578" s="98" t="str">
        <f t="shared" si="106"/>
        <v>NO CHANGE IN FAB</v>
      </c>
      <c r="AK578" s="88"/>
      <c r="AL578" s="93" t="s">
        <v>1149</v>
      </c>
      <c r="AM578" s="94" t="s">
        <v>1150</v>
      </c>
      <c r="AN578" s="94">
        <v>1</v>
      </c>
      <c r="AO578" s="95">
        <v>0</v>
      </c>
      <c r="AP578" s="175">
        <f>VLOOKUP($AL578,dbsaa1!$A$2:$AE$677,5,FALSE)</f>
        <v>11628434</v>
      </c>
      <c r="AQ578" s="176">
        <f>VLOOKUP($AL578,dbsad1!$A$2:$AE$677,23,FALSE)</f>
        <v>6872976</v>
      </c>
      <c r="AR578" s="101" t="str">
        <f t="shared" si="112"/>
        <v>HOLD HARMLESS</v>
      </c>
      <c r="AS578" s="175">
        <f>VLOOKUP($AL578,dcsaa1!$A$2:$AE$677,5,FALSE)</f>
        <v>11628434</v>
      </c>
      <c r="AT578" s="176">
        <f>VLOOKUP($AL578,dcsad1!$A$2:$AE$677,23,FALSE)</f>
        <v>6872976</v>
      </c>
      <c r="AU578" s="101" t="str">
        <f t="shared" si="113"/>
        <v>HOLD HARMLESS</v>
      </c>
      <c r="AV578" s="102" t="b">
        <f t="shared" si="114"/>
        <v>1</v>
      </c>
      <c r="AW578" s="176">
        <f t="shared" si="115"/>
        <v>0</v>
      </c>
      <c r="AX578" s="184">
        <f t="shared" si="116"/>
        <v>0</v>
      </c>
      <c r="AY578" s="29"/>
    </row>
    <row r="579" spans="1:51" x14ac:dyDescent="0.25">
      <c r="A579" s="29"/>
      <c r="B579" s="93" t="s">
        <v>1151</v>
      </c>
      <c r="C579" s="94" t="s">
        <v>1152</v>
      </c>
      <c r="D579" s="94">
        <v>1</v>
      </c>
      <c r="E579" s="95">
        <v>0</v>
      </c>
      <c r="F579" s="165">
        <f>VLOOKUP($B579,dbsaa1!$A$2:$AA$675,5,FALSE)</f>
        <v>21989622</v>
      </c>
      <c r="G579" s="165">
        <f>VLOOKUP($B579,dcsaa1!$A$2:$AA$675,5,FALSE)</f>
        <v>22003292</v>
      </c>
      <c r="H579" s="166">
        <f t="shared" si="107"/>
        <v>13670</v>
      </c>
      <c r="I579" s="98" t="str">
        <f t="shared" si="105"/>
        <v>FA INCREASE</v>
      </c>
      <c r="J579" s="88"/>
      <c r="K579" s="93" t="s">
        <v>1151</v>
      </c>
      <c r="L579" s="94" t="s">
        <v>1152</v>
      </c>
      <c r="M579" s="94">
        <v>1</v>
      </c>
      <c r="N579" s="95">
        <v>0</v>
      </c>
      <c r="O579" s="96">
        <f>VLOOKUP($K579,dbsad1!$A$2:$AE$677,13,FALSE)</f>
        <v>1780</v>
      </c>
      <c r="P579" s="96">
        <f>VLOOKUP($K579,dcsad1!$A$2:$AE$677,13,FALSE)</f>
        <v>1780</v>
      </c>
      <c r="Q579" s="97">
        <f t="shared" si="108"/>
        <v>0</v>
      </c>
      <c r="R579" s="98" t="str">
        <f t="shared" si="117"/>
        <v>NO CHANGE IN SEL. TAFPU</v>
      </c>
      <c r="S579" s="88"/>
      <c r="T579" s="93" t="s">
        <v>1151</v>
      </c>
      <c r="U579" s="94" t="s">
        <v>1152</v>
      </c>
      <c r="V579" s="94">
        <v>1</v>
      </c>
      <c r="W579" s="95">
        <v>0</v>
      </c>
      <c r="X579" s="99">
        <f>VLOOKUP($T579,dbsad1!$A$2:$AE$677,22,FALSE)</f>
        <v>12353.72</v>
      </c>
      <c r="Y579" s="99">
        <f>VLOOKUP($T579,dcsad1!$A$2:$AE$677,22,FALSE)</f>
        <v>12361.4</v>
      </c>
      <c r="Z579" s="100">
        <f t="shared" si="109"/>
        <v>7.680000000000291</v>
      </c>
      <c r="AA579" s="98" t="str">
        <f t="shared" si="110"/>
        <v>SEL. FA/PUPIL INCREASE</v>
      </c>
      <c r="AB579" s="88"/>
      <c r="AC579" s="93" t="s">
        <v>1151</v>
      </c>
      <c r="AD579" s="94" t="s">
        <v>1152</v>
      </c>
      <c r="AE579" s="94">
        <v>1</v>
      </c>
      <c r="AF579" s="95">
        <v>0</v>
      </c>
      <c r="AG579" s="165">
        <f>VLOOKUP($AC579,dbsad1!$A$2:$AE$677,24,FALSE)</f>
        <v>20962575</v>
      </c>
      <c r="AH579" s="165">
        <f>VLOOKUP($AC579,dcsad1!$A$2:$AE$677,24,FALSE)</f>
        <v>20962575</v>
      </c>
      <c r="AI579" s="166">
        <f t="shared" si="111"/>
        <v>0</v>
      </c>
      <c r="AJ579" s="98" t="str">
        <f t="shared" si="106"/>
        <v>NO CHANGE IN FAB</v>
      </c>
      <c r="AK579" s="88"/>
      <c r="AL579" s="93" t="s">
        <v>1151</v>
      </c>
      <c r="AM579" s="94" t="s">
        <v>1152</v>
      </c>
      <c r="AN579" s="94">
        <v>1</v>
      </c>
      <c r="AO579" s="95">
        <v>0</v>
      </c>
      <c r="AP579" s="175">
        <f>VLOOKUP($AL579,dbsaa1!$A$2:$AE$677,5,FALSE)</f>
        <v>21989622</v>
      </c>
      <c r="AQ579" s="176">
        <f>VLOOKUP($AL579,dbsad1!$A$2:$AE$677,23,FALSE)</f>
        <v>21989622</v>
      </c>
      <c r="AR579" s="101" t="str">
        <f t="shared" si="112"/>
        <v>ON FORMULA</v>
      </c>
      <c r="AS579" s="175">
        <f>VLOOKUP($AL579,dcsaa1!$A$2:$AE$677,5,FALSE)</f>
        <v>22003292</v>
      </c>
      <c r="AT579" s="176">
        <f>VLOOKUP($AL579,dcsad1!$A$2:$AE$677,23,FALSE)</f>
        <v>22003292</v>
      </c>
      <c r="AU579" s="101" t="str">
        <f t="shared" si="113"/>
        <v>ON FORMULA</v>
      </c>
      <c r="AV579" s="102" t="b">
        <f t="shared" si="114"/>
        <v>1</v>
      </c>
      <c r="AW579" s="176">
        <f t="shared" si="115"/>
        <v>13670</v>
      </c>
      <c r="AX579" s="184">
        <f t="shared" si="116"/>
        <v>0</v>
      </c>
      <c r="AY579" s="29"/>
    </row>
    <row r="580" spans="1:51" x14ac:dyDescent="0.25">
      <c r="A580" s="29"/>
      <c r="B580" s="93" t="s">
        <v>1153</v>
      </c>
      <c r="C580" s="94" t="s">
        <v>1154</v>
      </c>
      <c r="D580" s="94">
        <v>1</v>
      </c>
      <c r="E580" s="95">
        <v>0</v>
      </c>
      <c r="F580" s="165">
        <f>VLOOKUP($B580,dbsaa1!$A$2:$AA$675,5,FALSE)</f>
        <v>11652710</v>
      </c>
      <c r="G580" s="165">
        <f>VLOOKUP($B580,dcsaa1!$A$2:$AA$675,5,FALSE)</f>
        <v>11652710</v>
      </c>
      <c r="H580" s="166">
        <f t="shared" si="107"/>
        <v>0</v>
      </c>
      <c r="I580" s="98" t="str">
        <f t="shared" si="105"/>
        <v>NO CHANGE IN FA</v>
      </c>
      <c r="J580" s="88"/>
      <c r="K580" s="93" t="s">
        <v>1153</v>
      </c>
      <c r="L580" s="94" t="s">
        <v>1154</v>
      </c>
      <c r="M580" s="94">
        <v>1</v>
      </c>
      <c r="N580" s="95">
        <v>0</v>
      </c>
      <c r="O580" s="96">
        <f>VLOOKUP($K580,dbsad1!$A$2:$AE$677,13,FALSE)</f>
        <v>863</v>
      </c>
      <c r="P580" s="96">
        <f>VLOOKUP($K580,dcsad1!$A$2:$AE$677,13,FALSE)</f>
        <v>863</v>
      </c>
      <c r="Q580" s="97">
        <f t="shared" si="108"/>
        <v>0</v>
      </c>
      <c r="R580" s="98" t="str">
        <f t="shared" si="117"/>
        <v>NO CHANGE IN SEL. TAFPU</v>
      </c>
      <c r="S580" s="88"/>
      <c r="T580" s="93" t="s">
        <v>1153</v>
      </c>
      <c r="U580" s="94" t="s">
        <v>1154</v>
      </c>
      <c r="V580" s="94">
        <v>1</v>
      </c>
      <c r="W580" s="95">
        <v>0</v>
      </c>
      <c r="X580" s="99">
        <f>VLOOKUP($T580,dbsad1!$A$2:$AE$677,22,FALSE)</f>
        <v>13502.56</v>
      </c>
      <c r="Y580" s="99">
        <f>VLOOKUP($T580,dcsad1!$A$2:$AE$677,22,FALSE)</f>
        <v>13502.56</v>
      </c>
      <c r="Z580" s="100">
        <f t="shared" si="109"/>
        <v>0</v>
      </c>
      <c r="AA580" s="98" t="str">
        <f t="shared" si="110"/>
        <v>NO CHANGE IN SEL. FA/PUPIL</v>
      </c>
      <c r="AB580" s="88"/>
      <c r="AC580" s="93" t="s">
        <v>1153</v>
      </c>
      <c r="AD580" s="94" t="s">
        <v>1154</v>
      </c>
      <c r="AE580" s="94">
        <v>1</v>
      </c>
      <c r="AF580" s="95">
        <v>0</v>
      </c>
      <c r="AG580" s="165">
        <f>VLOOKUP($AC580,dbsad1!$A$2:$AE$677,24,FALSE)</f>
        <v>10232532</v>
      </c>
      <c r="AH580" s="165">
        <f>VLOOKUP($AC580,dcsad1!$A$2:$AE$677,24,FALSE)</f>
        <v>10232532</v>
      </c>
      <c r="AI580" s="166">
        <f t="shared" si="111"/>
        <v>0</v>
      </c>
      <c r="AJ580" s="98" t="str">
        <f t="shared" si="106"/>
        <v>NO CHANGE IN FAB</v>
      </c>
      <c r="AK580" s="88"/>
      <c r="AL580" s="93" t="s">
        <v>1153</v>
      </c>
      <c r="AM580" s="94" t="s">
        <v>1154</v>
      </c>
      <c r="AN580" s="94">
        <v>1</v>
      </c>
      <c r="AO580" s="95">
        <v>0</v>
      </c>
      <c r="AP580" s="175">
        <f>VLOOKUP($AL580,dbsaa1!$A$2:$AE$677,5,FALSE)</f>
        <v>11652710</v>
      </c>
      <c r="AQ580" s="176">
        <f>VLOOKUP($AL580,dbsad1!$A$2:$AE$677,23,FALSE)</f>
        <v>11652710</v>
      </c>
      <c r="AR580" s="101" t="str">
        <f t="shared" si="112"/>
        <v>ON FORMULA</v>
      </c>
      <c r="AS580" s="175">
        <f>VLOOKUP($AL580,dcsaa1!$A$2:$AE$677,5,FALSE)</f>
        <v>11652710</v>
      </c>
      <c r="AT580" s="176">
        <f>VLOOKUP($AL580,dcsad1!$A$2:$AE$677,23,FALSE)</f>
        <v>11652710</v>
      </c>
      <c r="AU580" s="101" t="str">
        <f t="shared" si="113"/>
        <v>ON FORMULA</v>
      </c>
      <c r="AV580" s="102" t="b">
        <f t="shared" si="114"/>
        <v>1</v>
      </c>
      <c r="AW580" s="176">
        <f t="shared" si="115"/>
        <v>0</v>
      </c>
      <c r="AX580" s="184">
        <f t="shared" si="116"/>
        <v>0</v>
      </c>
      <c r="AY580" s="29"/>
    </row>
    <row r="581" spans="1:51" ht="25" x14ac:dyDescent="0.25">
      <c r="A581" s="29"/>
      <c r="B581" s="93" t="s">
        <v>1155</v>
      </c>
      <c r="C581" s="94" t="s">
        <v>1156</v>
      </c>
      <c r="D581" s="94">
        <v>1</v>
      </c>
      <c r="E581" s="95">
        <v>0</v>
      </c>
      <c r="F581" s="165">
        <f>VLOOKUP($B581,dbsaa1!$A$2:$AA$675,5,FALSE)</f>
        <v>13996483</v>
      </c>
      <c r="G581" s="165">
        <f>VLOOKUP($B581,dcsaa1!$A$2:$AA$675,5,FALSE)</f>
        <v>13996483</v>
      </c>
      <c r="H581" s="166">
        <f t="shared" si="107"/>
        <v>0</v>
      </c>
      <c r="I581" s="98" t="str">
        <f t="shared" ref="I581:I644" si="118">IF(H581&lt;&gt;0,IF(H581&gt;0,"FA INCREASE","FA DECREASE"),"NO CHANGE IN FA")</f>
        <v>NO CHANGE IN FA</v>
      </c>
      <c r="J581" s="88"/>
      <c r="K581" s="93" t="s">
        <v>1155</v>
      </c>
      <c r="L581" s="94" t="s">
        <v>1156</v>
      </c>
      <c r="M581" s="94">
        <v>1</v>
      </c>
      <c r="N581" s="95">
        <v>0</v>
      </c>
      <c r="O581" s="96">
        <f>VLOOKUP($K581,dbsad1!$A$2:$AE$677,13,FALSE)</f>
        <v>1123</v>
      </c>
      <c r="P581" s="96">
        <f>VLOOKUP($K581,dcsad1!$A$2:$AE$677,13,FALSE)</f>
        <v>1122</v>
      </c>
      <c r="Q581" s="97">
        <f t="shared" si="108"/>
        <v>-1</v>
      </c>
      <c r="R581" s="98" t="str">
        <f t="shared" si="117"/>
        <v>SEL. TAFPU DECREASE</v>
      </c>
      <c r="S581" s="88"/>
      <c r="T581" s="93" t="s">
        <v>1155</v>
      </c>
      <c r="U581" s="94" t="s">
        <v>1156</v>
      </c>
      <c r="V581" s="94">
        <v>1</v>
      </c>
      <c r="W581" s="95">
        <v>0</v>
      </c>
      <c r="X581" s="99">
        <f>VLOOKUP($T581,dbsad1!$A$2:$AE$677,22,FALSE)</f>
        <v>12043.43</v>
      </c>
      <c r="Y581" s="99">
        <f>VLOOKUP($T581,dcsad1!$A$2:$AE$677,22,FALSE)</f>
        <v>12036.81</v>
      </c>
      <c r="Z581" s="100">
        <f t="shared" si="109"/>
        <v>-6.6200000000008004</v>
      </c>
      <c r="AA581" s="98" t="str">
        <f t="shared" si="110"/>
        <v>SEL. FA/PUPIL DECREASE</v>
      </c>
      <c r="AB581" s="88"/>
      <c r="AC581" s="93" t="s">
        <v>1155</v>
      </c>
      <c r="AD581" s="94" t="s">
        <v>1156</v>
      </c>
      <c r="AE581" s="94">
        <v>1</v>
      </c>
      <c r="AF581" s="95">
        <v>0</v>
      </c>
      <c r="AG581" s="165">
        <f>VLOOKUP($AC581,dbsad1!$A$2:$AE$677,24,FALSE)</f>
        <v>13722043</v>
      </c>
      <c r="AH581" s="165">
        <f>VLOOKUP($AC581,dcsad1!$A$2:$AE$677,24,FALSE)</f>
        <v>13722043</v>
      </c>
      <c r="AI581" s="166">
        <f t="shared" si="111"/>
        <v>0</v>
      </c>
      <c r="AJ581" s="98" t="str">
        <f t="shared" ref="AJ581:AJ644" si="119">IF(AI581&lt;&gt;0,IF(AI581&gt;0,"FAB INCREASE","FAB DECREASE"),"NO CHANGE IN FAB")</f>
        <v>NO CHANGE IN FAB</v>
      </c>
      <c r="AK581" s="88"/>
      <c r="AL581" s="93" t="s">
        <v>1155</v>
      </c>
      <c r="AM581" s="94" t="s">
        <v>1156</v>
      </c>
      <c r="AN581" s="94">
        <v>1</v>
      </c>
      <c r="AO581" s="95">
        <v>0</v>
      </c>
      <c r="AP581" s="175">
        <f>VLOOKUP($AL581,dbsaa1!$A$2:$AE$677,5,FALSE)</f>
        <v>13996483</v>
      </c>
      <c r="AQ581" s="176">
        <f>VLOOKUP($AL581,dbsad1!$A$2:$AE$677,23,FALSE)</f>
        <v>13524772</v>
      </c>
      <c r="AR581" s="101" t="str">
        <f t="shared" si="112"/>
        <v>HOLD HARMLESS</v>
      </c>
      <c r="AS581" s="175">
        <f>VLOOKUP($AL581,dcsaa1!$A$2:$AE$677,5,FALSE)</f>
        <v>13996483</v>
      </c>
      <c r="AT581" s="176">
        <f>VLOOKUP($AL581,dcsad1!$A$2:$AE$677,23,FALSE)</f>
        <v>13505301</v>
      </c>
      <c r="AU581" s="101" t="str">
        <f t="shared" si="113"/>
        <v>HOLD HARMLESS</v>
      </c>
      <c r="AV581" s="102" t="b">
        <f t="shared" si="114"/>
        <v>1</v>
      </c>
      <c r="AW581" s="176">
        <f t="shared" si="115"/>
        <v>0</v>
      </c>
      <c r="AX581" s="184">
        <f t="shared" si="116"/>
        <v>0</v>
      </c>
      <c r="AY581" s="29"/>
    </row>
    <row r="582" spans="1:51" x14ac:dyDescent="0.25">
      <c r="A582" s="29"/>
      <c r="B582" s="93" t="s">
        <v>1157</v>
      </c>
      <c r="C582" s="94" t="s">
        <v>1158</v>
      </c>
      <c r="D582" s="94">
        <v>1</v>
      </c>
      <c r="E582" s="95">
        <v>0</v>
      </c>
      <c r="F582" s="165">
        <f>VLOOKUP($B582,dbsaa1!$A$2:$AA$675,5,FALSE)</f>
        <v>22016187</v>
      </c>
      <c r="G582" s="165">
        <f>VLOOKUP($B582,dcsaa1!$A$2:$AA$675,5,FALSE)</f>
        <v>22016187</v>
      </c>
      <c r="H582" s="166">
        <f t="shared" ref="H582:H645" si="120">G582-F582</f>
        <v>0</v>
      </c>
      <c r="I582" s="98" t="str">
        <f t="shared" si="118"/>
        <v>NO CHANGE IN FA</v>
      </c>
      <c r="J582" s="88"/>
      <c r="K582" s="93" t="s">
        <v>1157</v>
      </c>
      <c r="L582" s="94" t="s">
        <v>1158</v>
      </c>
      <c r="M582" s="94">
        <v>1</v>
      </c>
      <c r="N582" s="95">
        <v>0</v>
      </c>
      <c r="O582" s="96">
        <f>VLOOKUP($K582,dbsad1!$A$2:$AE$677,13,FALSE)</f>
        <v>2343</v>
      </c>
      <c r="P582" s="96">
        <f>VLOOKUP($K582,dcsad1!$A$2:$AE$677,13,FALSE)</f>
        <v>2343</v>
      </c>
      <c r="Q582" s="97">
        <f t="shared" ref="Q582:Q645" si="121">P582-O582</f>
        <v>0</v>
      </c>
      <c r="R582" s="98" t="str">
        <f t="shared" si="117"/>
        <v>NO CHANGE IN SEL. TAFPU</v>
      </c>
      <c r="S582" s="88"/>
      <c r="T582" s="93" t="s">
        <v>1157</v>
      </c>
      <c r="U582" s="94" t="s">
        <v>1158</v>
      </c>
      <c r="V582" s="94">
        <v>1</v>
      </c>
      <c r="W582" s="95">
        <v>0</v>
      </c>
      <c r="X582" s="99">
        <f>VLOOKUP($T582,dbsad1!$A$2:$AE$677,22,FALSE)</f>
        <v>9396.58</v>
      </c>
      <c r="Y582" s="99">
        <f>VLOOKUP($T582,dcsad1!$A$2:$AE$677,22,FALSE)</f>
        <v>9396.58</v>
      </c>
      <c r="Z582" s="100">
        <f t="shared" ref="Z582:Z645" si="122">Y582-X582</f>
        <v>0</v>
      </c>
      <c r="AA582" s="98" t="str">
        <f t="shared" ref="AA582:AA645" si="123">IF(Z582&lt;&gt;0,IF(Z582&gt;0,"SEL. FA/PUPIL INCREASE","SEL. FA/PUPIL DECREASE"),"NO CHANGE IN SEL. FA/PUPIL")</f>
        <v>NO CHANGE IN SEL. FA/PUPIL</v>
      </c>
      <c r="AB582" s="88"/>
      <c r="AC582" s="93" t="s">
        <v>1157</v>
      </c>
      <c r="AD582" s="94" t="s">
        <v>1158</v>
      </c>
      <c r="AE582" s="94">
        <v>1</v>
      </c>
      <c r="AF582" s="95">
        <v>0</v>
      </c>
      <c r="AG582" s="165">
        <f>VLOOKUP($AC582,dbsad1!$A$2:$AE$677,24,FALSE)</f>
        <v>20379553</v>
      </c>
      <c r="AH582" s="165">
        <f>VLOOKUP($AC582,dcsad1!$A$2:$AE$677,24,FALSE)</f>
        <v>20379553</v>
      </c>
      <c r="AI582" s="166">
        <f t="shared" ref="AI582:AI645" si="124">AH582-AG582</f>
        <v>0</v>
      </c>
      <c r="AJ582" s="98" t="str">
        <f t="shared" si="119"/>
        <v>NO CHANGE IN FAB</v>
      </c>
      <c r="AK582" s="88"/>
      <c r="AL582" s="93" t="s">
        <v>1157</v>
      </c>
      <c r="AM582" s="94" t="s">
        <v>1158</v>
      </c>
      <c r="AN582" s="94">
        <v>1</v>
      </c>
      <c r="AO582" s="95">
        <v>0</v>
      </c>
      <c r="AP582" s="175">
        <f>VLOOKUP($AL582,dbsaa1!$A$2:$AE$677,5,FALSE)</f>
        <v>22016187</v>
      </c>
      <c r="AQ582" s="176">
        <f>VLOOKUP($AL582,dbsad1!$A$2:$AE$677,23,FALSE)</f>
        <v>22016187</v>
      </c>
      <c r="AR582" s="101" t="str">
        <f t="shared" ref="AR582:AR645" si="125">IF(AP582=AQ582,"ON FORMULA","HOLD HARMLESS")</f>
        <v>ON FORMULA</v>
      </c>
      <c r="AS582" s="175">
        <f>VLOOKUP($AL582,dcsaa1!$A$2:$AE$677,5,FALSE)</f>
        <v>22016187</v>
      </c>
      <c r="AT582" s="176">
        <f>VLOOKUP($AL582,dcsad1!$A$2:$AE$677,23,FALSE)</f>
        <v>22016187</v>
      </c>
      <c r="AU582" s="101" t="str">
        <f t="shared" ref="AU582:AU645" si="126">IF(AS582=AT582,"ON FORMULA","HOLD HARMLESS")</f>
        <v>ON FORMULA</v>
      </c>
      <c r="AV582" s="102" t="b">
        <f t="shared" ref="AV582:AV645" si="127">EXACT(AR582,AU582)</f>
        <v>1</v>
      </c>
      <c r="AW582" s="176">
        <f t="shared" ref="AW582:AW645" si="128">IF(AU582="HOLD HARMLESS",0,ROUND((P582*Y582)-(O582*X582),0))</f>
        <v>0</v>
      </c>
      <c r="AX582" s="184">
        <f t="shared" ref="AX582:AX645" si="129">H582-AW582</f>
        <v>0</v>
      </c>
      <c r="AY582" s="29"/>
    </row>
    <row r="583" spans="1:51" x14ac:dyDescent="0.25">
      <c r="A583" s="29"/>
      <c r="B583" s="93" t="s">
        <v>1159</v>
      </c>
      <c r="C583" s="94" t="s">
        <v>1160</v>
      </c>
      <c r="D583" s="94">
        <v>1</v>
      </c>
      <c r="E583" s="95">
        <v>0</v>
      </c>
      <c r="F583" s="165">
        <f>VLOOKUP($B583,dbsaa1!$A$2:$AA$675,5,FALSE)</f>
        <v>11453093</v>
      </c>
      <c r="G583" s="165">
        <f>VLOOKUP($B583,dcsaa1!$A$2:$AA$675,5,FALSE)</f>
        <v>11453093</v>
      </c>
      <c r="H583" s="166">
        <f t="shared" si="120"/>
        <v>0</v>
      </c>
      <c r="I583" s="98" t="str">
        <f t="shared" si="118"/>
        <v>NO CHANGE IN FA</v>
      </c>
      <c r="J583" s="88"/>
      <c r="K583" s="93" t="s">
        <v>1159</v>
      </c>
      <c r="L583" s="94" t="s">
        <v>1160</v>
      </c>
      <c r="M583" s="94">
        <v>1</v>
      </c>
      <c r="N583" s="95">
        <v>0</v>
      </c>
      <c r="O583" s="96">
        <f>VLOOKUP($K583,dbsad1!$A$2:$AE$677,13,FALSE)</f>
        <v>938</v>
      </c>
      <c r="P583" s="96">
        <f>VLOOKUP($K583,dcsad1!$A$2:$AE$677,13,FALSE)</f>
        <v>938</v>
      </c>
      <c r="Q583" s="97">
        <f t="shared" si="121"/>
        <v>0</v>
      </c>
      <c r="R583" s="98" t="str">
        <f t="shared" si="117"/>
        <v>NO CHANGE IN SEL. TAFPU</v>
      </c>
      <c r="S583" s="88"/>
      <c r="T583" s="93" t="s">
        <v>1159</v>
      </c>
      <c r="U583" s="94" t="s">
        <v>1160</v>
      </c>
      <c r="V583" s="94">
        <v>1</v>
      </c>
      <c r="W583" s="95">
        <v>0</v>
      </c>
      <c r="X583" s="99">
        <f>VLOOKUP($T583,dbsad1!$A$2:$AE$677,22,FALSE)</f>
        <v>12210.12</v>
      </c>
      <c r="Y583" s="99">
        <f>VLOOKUP($T583,dcsad1!$A$2:$AE$677,22,FALSE)</f>
        <v>12210.12</v>
      </c>
      <c r="Z583" s="100">
        <f t="shared" si="122"/>
        <v>0</v>
      </c>
      <c r="AA583" s="98" t="str">
        <f t="shared" si="123"/>
        <v>NO CHANGE IN SEL. FA/PUPIL</v>
      </c>
      <c r="AB583" s="88"/>
      <c r="AC583" s="93" t="s">
        <v>1159</v>
      </c>
      <c r="AD583" s="94" t="s">
        <v>1160</v>
      </c>
      <c r="AE583" s="94">
        <v>1</v>
      </c>
      <c r="AF583" s="95">
        <v>0</v>
      </c>
      <c r="AG583" s="165">
        <f>VLOOKUP($AC583,dbsad1!$A$2:$AE$677,24,FALSE)</f>
        <v>11136560</v>
      </c>
      <c r="AH583" s="165">
        <f>VLOOKUP($AC583,dcsad1!$A$2:$AE$677,24,FALSE)</f>
        <v>11136560</v>
      </c>
      <c r="AI583" s="166">
        <f t="shared" si="124"/>
        <v>0</v>
      </c>
      <c r="AJ583" s="98" t="str">
        <f t="shared" si="119"/>
        <v>NO CHANGE IN FAB</v>
      </c>
      <c r="AK583" s="88"/>
      <c r="AL583" s="93" t="s">
        <v>1159</v>
      </c>
      <c r="AM583" s="94" t="s">
        <v>1160</v>
      </c>
      <c r="AN583" s="94">
        <v>1</v>
      </c>
      <c r="AO583" s="95">
        <v>0</v>
      </c>
      <c r="AP583" s="175">
        <f>VLOOKUP($AL583,dbsaa1!$A$2:$AE$677,5,FALSE)</f>
        <v>11453093</v>
      </c>
      <c r="AQ583" s="176">
        <f>VLOOKUP($AL583,dbsad1!$A$2:$AE$677,23,FALSE)</f>
        <v>11453093</v>
      </c>
      <c r="AR583" s="101" t="str">
        <f t="shared" si="125"/>
        <v>ON FORMULA</v>
      </c>
      <c r="AS583" s="175">
        <f>VLOOKUP($AL583,dcsaa1!$A$2:$AE$677,5,FALSE)</f>
        <v>11453093</v>
      </c>
      <c r="AT583" s="176">
        <f>VLOOKUP($AL583,dcsad1!$A$2:$AE$677,23,FALSE)</f>
        <v>11453093</v>
      </c>
      <c r="AU583" s="101" t="str">
        <f t="shared" si="126"/>
        <v>ON FORMULA</v>
      </c>
      <c r="AV583" s="102" t="b">
        <f t="shared" si="127"/>
        <v>1</v>
      </c>
      <c r="AW583" s="176">
        <f t="shared" si="128"/>
        <v>0</v>
      </c>
      <c r="AX583" s="184">
        <f t="shared" si="129"/>
        <v>0</v>
      </c>
      <c r="AY583" s="29"/>
    </row>
    <row r="584" spans="1:51" x14ac:dyDescent="0.25">
      <c r="A584" s="29"/>
      <c r="B584" s="93" t="s">
        <v>1161</v>
      </c>
      <c r="C584" s="94" t="s">
        <v>1162</v>
      </c>
      <c r="D584" s="94">
        <v>1</v>
      </c>
      <c r="E584" s="95">
        <v>0</v>
      </c>
      <c r="F584" s="165">
        <f>VLOOKUP($B584,dbsaa1!$A$2:$AA$675,5,FALSE)</f>
        <v>13760974</v>
      </c>
      <c r="G584" s="165">
        <f>VLOOKUP($B584,dcsaa1!$A$2:$AA$675,5,FALSE)</f>
        <v>13733752</v>
      </c>
      <c r="H584" s="166">
        <f t="shared" si="120"/>
        <v>-27222</v>
      </c>
      <c r="I584" s="98" t="str">
        <f t="shared" si="118"/>
        <v>FA DECREASE</v>
      </c>
      <c r="J584" s="88"/>
      <c r="K584" s="93" t="s">
        <v>1161</v>
      </c>
      <c r="L584" s="94" t="s">
        <v>1162</v>
      </c>
      <c r="M584" s="94">
        <v>1</v>
      </c>
      <c r="N584" s="95">
        <v>0</v>
      </c>
      <c r="O584" s="96">
        <f>VLOOKUP($K584,dbsad1!$A$2:$AE$677,13,FALSE)</f>
        <v>1011</v>
      </c>
      <c r="P584" s="96">
        <f>VLOOKUP($K584,dcsad1!$A$2:$AE$677,13,FALSE)</f>
        <v>1009</v>
      </c>
      <c r="Q584" s="97">
        <f t="shared" si="121"/>
        <v>-2</v>
      </c>
      <c r="R584" s="98" t="str">
        <f t="shared" si="117"/>
        <v>SEL. TAFPU DECREASE</v>
      </c>
      <c r="S584" s="88"/>
      <c r="T584" s="93" t="s">
        <v>1161</v>
      </c>
      <c r="U584" s="94" t="s">
        <v>1162</v>
      </c>
      <c r="V584" s="94">
        <v>1</v>
      </c>
      <c r="W584" s="95">
        <v>0</v>
      </c>
      <c r="X584" s="99">
        <f>VLOOKUP($T584,dbsad1!$A$2:$AE$677,22,FALSE)</f>
        <v>13611.25</v>
      </c>
      <c r="Y584" s="99">
        <f>VLOOKUP($T584,dcsad1!$A$2:$AE$677,22,FALSE)</f>
        <v>13611.25</v>
      </c>
      <c r="Z584" s="100">
        <f t="shared" si="122"/>
        <v>0</v>
      </c>
      <c r="AA584" s="98" t="str">
        <f t="shared" si="123"/>
        <v>NO CHANGE IN SEL. FA/PUPIL</v>
      </c>
      <c r="AB584" s="88"/>
      <c r="AC584" s="93" t="s">
        <v>1161</v>
      </c>
      <c r="AD584" s="94" t="s">
        <v>1162</v>
      </c>
      <c r="AE584" s="94">
        <v>1</v>
      </c>
      <c r="AF584" s="95">
        <v>0</v>
      </c>
      <c r="AG584" s="165">
        <f>VLOOKUP($AC584,dbsad1!$A$2:$AE$677,24,FALSE)</f>
        <v>13217928</v>
      </c>
      <c r="AH584" s="165">
        <f>VLOOKUP($AC584,dcsad1!$A$2:$AE$677,24,FALSE)</f>
        <v>13217928</v>
      </c>
      <c r="AI584" s="166">
        <f t="shared" si="124"/>
        <v>0</v>
      </c>
      <c r="AJ584" s="98" t="str">
        <f t="shared" si="119"/>
        <v>NO CHANGE IN FAB</v>
      </c>
      <c r="AK584" s="88"/>
      <c r="AL584" s="93" t="s">
        <v>1161</v>
      </c>
      <c r="AM584" s="94" t="s">
        <v>1162</v>
      </c>
      <c r="AN584" s="94">
        <v>1</v>
      </c>
      <c r="AO584" s="95">
        <v>0</v>
      </c>
      <c r="AP584" s="175">
        <f>VLOOKUP($AL584,dbsaa1!$A$2:$AE$677,5,FALSE)</f>
        <v>13760974</v>
      </c>
      <c r="AQ584" s="176">
        <f>VLOOKUP($AL584,dbsad1!$A$2:$AE$677,23,FALSE)</f>
        <v>13760974</v>
      </c>
      <c r="AR584" s="101" t="str">
        <f t="shared" si="125"/>
        <v>ON FORMULA</v>
      </c>
      <c r="AS584" s="175">
        <f>VLOOKUP($AL584,dcsaa1!$A$2:$AE$677,5,FALSE)</f>
        <v>13733752</v>
      </c>
      <c r="AT584" s="176">
        <f>VLOOKUP($AL584,dcsad1!$A$2:$AE$677,23,FALSE)</f>
        <v>13733752</v>
      </c>
      <c r="AU584" s="101" t="str">
        <f t="shared" si="126"/>
        <v>ON FORMULA</v>
      </c>
      <c r="AV584" s="102" t="b">
        <f t="shared" si="127"/>
        <v>1</v>
      </c>
      <c r="AW584" s="176">
        <f t="shared" si="128"/>
        <v>-27223</v>
      </c>
      <c r="AX584" s="184">
        <f t="shared" si="129"/>
        <v>1</v>
      </c>
      <c r="AY584" s="29"/>
    </row>
    <row r="585" spans="1:51" ht="25" x14ac:dyDescent="0.25">
      <c r="A585" s="29"/>
      <c r="B585" s="93" t="s">
        <v>1163</v>
      </c>
      <c r="C585" s="94" t="s">
        <v>1164</v>
      </c>
      <c r="D585" s="94">
        <v>1</v>
      </c>
      <c r="E585" s="95">
        <v>0</v>
      </c>
      <c r="F585" s="165">
        <f>VLOOKUP($B585,dbsaa1!$A$2:$AA$675,5,FALSE)</f>
        <v>14869456</v>
      </c>
      <c r="G585" s="165">
        <f>VLOOKUP($B585,dcsaa1!$A$2:$AA$675,5,FALSE)</f>
        <v>14869456</v>
      </c>
      <c r="H585" s="166">
        <f t="shared" si="120"/>
        <v>0</v>
      </c>
      <c r="I585" s="98" t="str">
        <f t="shared" si="118"/>
        <v>NO CHANGE IN FA</v>
      </c>
      <c r="J585" s="88"/>
      <c r="K585" s="93" t="s">
        <v>1163</v>
      </c>
      <c r="L585" s="94" t="s">
        <v>1164</v>
      </c>
      <c r="M585" s="94">
        <v>1</v>
      </c>
      <c r="N585" s="95">
        <v>0</v>
      </c>
      <c r="O585" s="96">
        <f>VLOOKUP($K585,dbsad1!$A$2:$AE$677,13,FALSE)</f>
        <v>1597</v>
      </c>
      <c r="P585" s="96">
        <f>VLOOKUP($K585,dcsad1!$A$2:$AE$677,13,FALSE)</f>
        <v>1594</v>
      </c>
      <c r="Q585" s="97">
        <f t="shared" si="121"/>
        <v>-3</v>
      </c>
      <c r="R585" s="98" t="str">
        <f t="shared" si="117"/>
        <v>SEL. TAFPU DECREASE</v>
      </c>
      <c r="S585" s="88"/>
      <c r="T585" s="93" t="s">
        <v>1163</v>
      </c>
      <c r="U585" s="94" t="s">
        <v>1164</v>
      </c>
      <c r="V585" s="94">
        <v>1</v>
      </c>
      <c r="W585" s="95">
        <v>0</v>
      </c>
      <c r="X585" s="99">
        <f>VLOOKUP($T585,dbsad1!$A$2:$AE$677,22,FALSE)</f>
        <v>8262.3700000000008</v>
      </c>
      <c r="Y585" s="99">
        <f>VLOOKUP($T585,dcsad1!$A$2:$AE$677,22,FALSE)</f>
        <v>8272.2999999999993</v>
      </c>
      <c r="Z585" s="100">
        <f t="shared" si="122"/>
        <v>9.929999999998472</v>
      </c>
      <c r="AA585" s="98" t="str">
        <f t="shared" si="123"/>
        <v>SEL. FA/PUPIL INCREASE</v>
      </c>
      <c r="AB585" s="88"/>
      <c r="AC585" s="93" t="s">
        <v>1163</v>
      </c>
      <c r="AD585" s="94" t="s">
        <v>1164</v>
      </c>
      <c r="AE585" s="94">
        <v>1</v>
      </c>
      <c r="AF585" s="95">
        <v>0</v>
      </c>
      <c r="AG585" s="165">
        <f>VLOOKUP($AC585,dbsad1!$A$2:$AE$677,24,FALSE)</f>
        <v>14577899</v>
      </c>
      <c r="AH585" s="165">
        <f>VLOOKUP($AC585,dcsad1!$A$2:$AE$677,24,FALSE)</f>
        <v>14577899</v>
      </c>
      <c r="AI585" s="166">
        <f t="shared" si="124"/>
        <v>0</v>
      </c>
      <c r="AJ585" s="98" t="str">
        <f t="shared" si="119"/>
        <v>NO CHANGE IN FAB</v>
      </c>
      <c r="AK585" s="88"/>
      <c r="AL585" s="93" t="s">
        <v>1163</v>
      </c>
      <c r="AM585" s="94" t="s">
        <v>1164</v>
      </c>
      <c r="AN585" s="94">
        <v>1</v>
      </c>
      <c r="AO585" s="95">
        <v>0</v>
      </c>
      <c r="AP585" s="175">
        <f>VLOOKUP($AL585,dbsaa1!$A$2:$AE$677,5,FALSE)</f>
        <v>14869456</v>
      </c>
      <c r="AQ585" s="176">
        <f>VLOOKUP($AL585,dbsad1!$A$2:$AE$677,23,FALSE)</f>
        <v>13195005</v>
      </c>
      <c r="AR585" s="101" t="str">
        <f t="shared" si="125"/>
        <v>HOLD HARMLESS</v>
      </c>
      <c r="AS585" s="175">
        <f>VLOOKUP($AL585,dcsaa1!$A$2:$AE$677,5,FALSE)</f>
        <v>14869456</v>
      </c>
      <c r="AT585" s="176">
        <f>VLOOKUP($AL585,dcsad1!$A$2:$AE$677,23,FALSE)</f>
        <v>13186047</v>
      </c>
      <c r="AU585" s="101" t="str">
        <f t="shared" si="126"/>
        <v>HOLD HARMLESS</v>
      </c>
      <c r="AV585" s="102" t="b">
        <f t="shared" si="127"/>
        <v>1</v>
      </c>
      <c r="AW585" s="176">
        <f t="shared" si="128"/>
        <v>0</v>
      </c>
      <c r="AX585" s="184">
        <f t="shared" si="129"/>
        <v>0</v>
      </c>
      <c r="AY585" s="29"/>
    </row>
    <row r="586" spans="1:51" ht="25" x14ac:dyDescent="0.25">
      <c r="A586" s="29"/>
      <c r="B586" s="93" t="s">
        <v>1165</v>
      </c>
      <c r="C586" s="94" t="s">
        <v>1166</v>
      </c>
      <c r="D586" s="94">
        <v>1</v>
      </c>
      <c r="E586" s="95">
        <v>0</v>
      </c>
      <c r="F586" s="165">
        <f>VLOOKUP($B586,dbsaa1!$A$2:$AA$675,5,FALSE)</f>
        <v>9830985</v>
      </c>
      <c r="G586" s="165">
        <f>VLOOKUP($B586,dcsaa1!$A$2:$AA$675,5,FALSE)</f>
        <v>9830985</v>
      </c>
      <c r="H586" s="166">
        <f t="shared" si="120"/>
        <v>0</v>
      </c>
      <c r="I586" s="98" t="str">
        <f t="shared" si="118"/>
        <v>NO CHANGE IN FA</v>
      </c>
      <c r="J586" s="88"/>
      <c r="K586" s="93" t="s">
        <v>1165</v>
      </c>
      <c r="L586" s="94" t="s">
        <v>1166</v>
      </c>
      <c r="M586" s="94">
        <v>1</v>
      </c>
      <c r="N586" s="95">
        <v>0</v>
      </c>
      <c r="O586" s="96">
        <f>VLOOKUP($K586,dbsad1!$A$2:$AE$677,13,FALSE)</f>
        <v>873</v>
      </c>
      <c r="P586" s="96">
        <f>VLOOKUP($K586,dcsad1!$A$2:$AE$677,13,FALSE)</f>
        <v>869</v>
      </c>
      <c r="Q586" s="97">
        <f t="shared" si="121"/>
        <v>-4</v>
      </c>
      <c r="R586" s="98" t="str">
        <f t="shared" si="117"/>
        <v>SEL. TAFPU DECREASE</v>
      </c>
      <c r="S586" s="88"/>
      <c r="T586" s="93" t="s">
        <v>1165</v>
      </c>
      <c r="U586" s="94" t="s">
        <v>1166</v>
      </c>
      <c r="V586" s="94">
        <v>1</v>
      </c>
      <c r="W586" s="95">
        <v>0</v>
      </c>
      <c r="X586" s="99">
        <f>VLOOKUP($T586,dbsad1!$A$2:$AE$677,22,FALSE)</f>
        <v>10705.96</v>
      </c>
      <c r="Y586" s="99">
        <f>VLOOKUP($T586,dcsad1!$A$2:$AE$677,22,FALSE)</f>
        <v>10725.31</v>
      </c>
      <c r="Z586" s="100">
        <f t="shared" si="122"/>
        <v>19.350000000000364</v>
      </c>
      <c r="AA586" s="98" t="str">
        <f t="shared" si="123"/>
        <v>SEL. FA/PUPIL INCREASE</v>
      </c>
      <c r="AB586" s="88"/>
      <c r="AC586" s="93" t="s">
        <v>1165</v>
      </c>
      <c r="AD586" s="94" t="s">
        <v>1166</v>
      </c>
      <c r="AE586" s="94">
        <v>1</v>
      </c>
      <c r="AF586" s="95">
        <v>0</v>
      </c>
      <c r="AG586" s="165">
        <f>VLOOKUP($AC586,dbsad1!$A$2:$AE$677,24,FALSE)</f>
        <v>9638221</v>
      </c>
      <c r="AH586" s="165">
        <f>VLOOKUP($AC586,dcsad1!$A$2:$AE$677,24,FALSE)</f>
        <v>9638221</v>
      </c>
      <c r="AI586" s="166">
        <f t="shared" si="124"/>
        <v>0</v>
      </c>
      <c r="AJ586" s="98" t="str">
        <f t="shared" si="119"/>
        <v>NO CHANGE IN FAB</v>
      </c>
      <c r="AK586" s="88"/>
      <c r="AL586" s="93" t="s">
        <v>1165</v>
      </c>
      <c r="AM586" s="94" t="s">
        <v>1166</v>
      </c>
      <c r="AN586" s="94">
        <v>1</v>
      </c>
      <c r="AO586" s="95">
        <v>0</v>
      </c>
      <c r="AP586" s="175">
        <f>VLOOKUP($AL586,dbsaa1!$A$2:$AE$677,5,FALSE)</f>
        <v>9830985</v>
      </c>
      <c r="AQ586" s="176">
        <f>VLOOKUP($AL586,dbsad1!$A$2:$AE$677,23,FALSE)</f>
        <v>9346304</v>
      </c>
      <c r="AR586" s="101" t="str">
        <f t="shared" si="125"/>
        <v>HOLD HARMLESS</v>
      </c>
      <c r="AS586" s="175">
        <f>VLOOKUP($AL586,dcsaa1!$A$2:$AE$677,5,FALSE)</f>
        <v>9830985</v>
      </c>
      <c r="AT586" s="176">
        <f>VLOOKUP($AL586,dcsad1!$A$2:$AE$677,23,FALSE)</f>
        <v>9320295</v>
      </c>
      <c r="AU586" s="101" t="str">
        <f t="shared" si="126"/>
        <v>HOLD HARMLESS</v>
      </c>
      <c r="AV586" s="102" t="b">
        <f t="shared" si="127"/>
        <v>1</v>
      </c>
      <c r="AW586" s="176">
        <f t="shared" si="128"/>
        <v>0</v>
      </c>
      <c r="AX586" s="184">
        <f t="shared" si="129"/>
        <v>0</v>
      </c>
      <c r="AY586" s="29"/>
    </row>
    <row r="587" spans="1:51" x14ac:dyDescent="0.25">
      <c r="A587" s="29"/>
      <c r="B587" s="93" t="s">
        <v>1167</v>
      </c>
      <c r="C587" s="94" t="s">
        <v>1168</v>
      </c>
      <c r="D587" s="94">
        <v>1</v>
      </c>
      <c r="E587" s="95">
        <v>0</v>
      </c>
      <c r="F587" s="165">
        <f>VLOOKUP($B587,dbsaa1!$A$2:$AA$675,5,FALSE)</f>
        <v>24981426</v>
      </c>
      <c r="G587" s="165">
        <f>VLOOKUP($B587,dcsaa1!$A$2:$AA$675,5,FALSE)</f>
        <v>24958041</v>
      </c>
      <c r="H587" s="166">
        <f t="shared" si="120"/>
        <v>-23385</v>
      </c>
      <c r="I587" s="98" t="str">
        <f t="shared" si="118"/>
        <v>FA DECREASE</v>
      </c>
      <c r="J587" s="88"/>
      <c r="K587" s="93" t="s">
        <v>1167</v>
      </c>
      <c r="L587" s="94" t="s">
        <v>1168</v>
      </c>
      <c r="M587" s="94">
        <v>1</v>
      </c>
      <c r="N587" s="95">
        <v>0</v>
      </c>
      <c r="O587" s="96">
        <f>VLOOKUP($K587,dbsad1!$A$2:$AE$677,13,FALSE)</f>
        <v>5945</v>
      </c>
      <c r="P587" s="96">
        <f>VLOOKUP($K587,dcsad1!$A$2:$AE$677,13,FALSE)</f>
        <v>5935</v>
      </c>
      <c r="Q587" s="97">
        <f t="shared" si="121"/>
        <v>-10</v>
      </c>
      <c r="R587" s="98" t="str">
        <f t="shared" si="117"/>
        <v>SEL. TAFPU DECREASE</v>
      </c>
      <c r="S587" s="88"/>
      <c r="T587" s="93" t="s">
        <v>1167</v>
      </c>
      <c r="U587" s="94" t="s">
        <v>1168</v>
      </c>
      <c r="V587" s="94">
        <v>1</v>
      </c>
      <c r="W587" s="95">
        <v>0</v>
      </c>
      <c r="X587" s="99">
        <f>VLOOKUP($T587,dbsad1!$A$2:$AE$677,22,FALSE)</f>
        <v>4202.09</v>
      </c>
      <c r="Y587" s="99">
        <f>VLOOKUP($T587,dcsad1!$A$2:$AE$677,22,FALSE)</f>
        <v>4205.2299999999996</v>
      </c>
      <c r="Z587" s="100">
        <f t="shared" si="122"/>
        <v>3.1399999999994179</v>
      </c>
      <c r="AA587" s="98" t="str">
        <f t="shared" si="123"/>
        <v>SEL. FA/PUPIL INCREASE</v>
      </c>
      <c r="AB587" s="88"/>
      <c r="AC587" s="93" t="s">
        <v>1167</v>
      </c>
      <c r="AD587" s="94" t="s">
        <v>1168</v>
      </c>
      <c r="AE587" s="94">
        <v>1</v>
      </c>
      <c r="AF587" s="95">
        <v>0</v>
      </c>
      <c r="AG587" s="165">
        <f>VLOOKUP($AC587,dbsad1!$A$2:$AE$677,24,FALSE)</f>
        <v>22208389</v>
      </c>
      <c r="AH587" s="165">
        <f>VLOOKUP($AC587,dcsad1!$A$2:$AE$677,24,FALSE)</f>
        <v>22208389</v>
      </c>
      <c r="AI587" s="166">
        <f t="shared" si="124"/>
        <v>0</v>
      </c>
      <c r="AJ587" s="98" t="str">
        <f t="shared" si="119"/>
        <v>NO CHANGE IN FAB</v>
      </c>
      <c r="AK587" s="88"/>
      <c r="AL587" s="93" t="s">
        <v>1167</v>
      </c>
      <c r="AM587" s="94" t="s">
        <v>1168</v>
      </c>
      <c r="AN587" s="94">
        <v>1</v>
      </c>
      <c r="AO587" s="95">
        <v>0</v>
      </c>
      <c r="AP587" s="175">
        <f>VLOOKUP($AL587,dbsaa1!$A$2:$AE$677,5,FALSE)</f>
        <v>24981426</v>
      </c>
      <c r="AQ587" s="176">
        <f>VLOOKUP($AL587,dbsad1!$A$2:$AE$677,23,FALSE)</f>
        <v>24981426</v>
      </c>
      <c r="AR587" s="101" t="str">
        <f t="shared" si="125"/>
        <v>ON FORMULA</v>
      </c>
      <c r="AS587" s="175">
        <f>VLOOKUP($AL587,dcsaa1!$A$2:$AE$677,5,FALSE)</f>
        <v>24958041</v>
      </c>
      <c r="AT587" s="176">
        <f>VLOOKUP($AL587,dcsad1!$A$2:$AE$677,23,FALSE)</f>
        <v>24958041</v>
      </c>
      <c r="AU587" s="101" t="str">
        <f t="shared" si="126"/>
        <v>ON FORMULA</v>
      </c>
      <c r="AV587" s="102" t="b">
        <f t="shared" si="127"/>
        <v>1</v>
      </c>
      <c r="AW587" s="176">
        <f t="shared" si="128"/>
        <v>-23385</v>
      </c>
      <c r="AX587" s="184">
        <f t="shared" si="129"/>
        <v>0</v>
      </c>
      <c r="AY587" s="29"/>
    </row>
    <row r="588" spans="1:51" ht="25" x14ac:dyDescent="0.25">
      <c r="A588" s="29"/>
      <c r="B588" s="93" t="s">
        <v>1169</v>
      </c>
      <c r="C588" s="94" t="s">
        <v>1170</v>
      </c>
      <c r="D588" s="94">
        <v>1</v>
      </c>
      <c r="E588" s="95">
        <v>0</v>
      </c>
      <c r="F588" s="165">
        <f>VLOOKUP($B588,dbsaa1!$A$2:$AA$675,5,FALSE)</f>
        <v>6760751</v>
      </c>
      <c r="G588" s="165">
        <f>VLOOKUP($B588,dcsaa1!$A$2:$AA$675,5,FALSE)</f>
        <v>6760751</v>
      </c>
      <c r="H588" s="166">
        <f t="shared" si="120"/>
        <v>0</v>
      </c>
      <c r="I588" s="98" t="str">
        <f t="shared" si="118"/>
        <v>NO CHANGE IN FA</v>
      </c>
      <c r="J588" s="88"/>
      <c r="K588" s="93" t="s">
        <v>1169</v>
      </c>
      <c r="L588" s="94" t="s">
        <v>1170</v>
      </c>
      <c r="M588" s="94">
        <v>1</v>
      </c>
      <c r="N588" s="95">
        <v>0</v>
      </c>
      <c r="O588" s="96">
        <f>VLOOKUP($K588,dbsad1!$A$2:$AE$677,13,FALSE)</f>
        <v>1280</v>
      </c>
      <c r="P588" s="96">
        <f>VLOOKUP($K588,dcsad1!$A$2:$AE$677,13,FALSE)</f>
        <v>1280</v>
      </c>
      <c r="Q588" s="97">
        <f t="shared" si="121"/>
        <v>0</v>
      </c>
      <c r="R588" s="98" t="str">
        <f t="shared" si="117"/>
        <v>NO CHANGE IN SEL. TAFPU</v>
      </c>
      <c r="S588" s="88"/>
      <c r="T588" s="93" t="s">
        <v>1169</v>
      </c>
      <c r="U588" s="94" t="s">
        <v>1170</v>
      </c>
      <c r="V588" s="94">
        <v>1</v>
      </c>
      <c r="W588" s="95">
        <v>0</v>
      </c>
      <c r="X588" s="99">
        <f>VLOOKUP($T588,dbsad1!$A$2:$AE$677,22,FALSE)</f>
        <v>5108.3999999999996</v>
      </c>
      <c r="Y588" s="99">
        <f>VLOOKUP($T588,dcsad1!$A$2:$AE$677,22,FALSE)</f>
        <v>5108.3999999999996</v>
      </c>
      <c r="Z588" s="100">
        <f t="shared" si="122"/>
        <v>0</v>
      </c>
      <c r="AA588" s="98" t="str">
        <f t="shared" si="123"/>
        <v>NO CHANGE IN SEL. FA/PUPIL</v>
      </c>
      <c r="AB588" s="88"/>
      <c r="AC588" s="93" t="s">
        <v>1169</v>
      </c>
      <c r="AD588" s="94" t="s">
        <v>1170</v>
      </c>
      <c r="AE588" s="94">
        <v>1</v>
      </c>
      <c r="AF588" s="95">
        <v>0</v>
      </c>
      <c r="AG588" s="165">
        <f>VLOOKUP($AC588,dbsad1!$A$2:$AE$677,24,FALSE)</f>
        <v>6628188</v>
      </c>
      <c r="AH588" s="165">
        <f>VLOOKUP($AC588,dcsad1!$A$2:$AE$677,24,FALSE)</f>
        <v>6628188</v>
      </c>
      <c r="AI588" s="166">
        <f t="shared" si="124"/>
        <v>0</v>
      </c>
      <c r="AJ588" s="98" t="str">
        <f t="shared" si="119"/>
        <v>NO CHANGE IN FAB</v>
      </c>
      <c r="AK588" s="88"/>
      <c r="AL588" s="93" t="s">
        <v>1169</v>
      </c>
      <c r="AM588" s="94" t="s">
        <v>1170</v>
      </c>
      <c r="AN588" s="94">
        <v>1</v>
      </c>
      <c r="AO588" s="95">
        <v>0</v>
      </c>
      <c r="AP588" s="175">
        <f>VLOOKUP($AL588,dbsaa1!$A$2:$AE$677,5,FALSE)</f>
        <v>6760751</v>
      </c>
      <c r="AQ588" s="176">
        <f>VLOOKUP($AL588,dbsad1!$A$2:$AE$677,23,FALSE)</f>
        <v>6538752</v>
      </c>
      <c r="AR588" s="101" t="str">
        <f t="shared" si="125"/>
        <v>HOLD HARMLESS</v>
      </c>
      <c r="AS588" s="175">
        <f>VLOOKUP($AL588,dcsaa1!$A$2:$AE$677,5,FALSE)</f>
        <v>6760751</v>
      </c>
      <c r="AT588" s="176">
        <f>VLOOKUP($AL588,dcsad1!$A$2:$AE$677,23,FALSE)</f>
        <v>6538752</v>
      </c>
      <c r="AU588" s="101" t="str">
        <f t="shared" si="126"/>
        <v>HOLD HARMLESS</v>
      </c>
      <c r="AV588" s="102" t="b">
        <f t="shared" si="127"/>
        <v>1</v>
      </c>
      <c r="AW588" s="176">
        <f t="shared" si="128"/>
        <v>0</v>
      </c>
      <c r="AX588" s="184">
        <f t="shared" si="129"/>
        <v>0</v>
      </c>
      <c r="AY588" s="29"/>
    </row>
    <row r="589" spans="1:51" ht="25" x14ac:dyDescent="0.25">
      <c r="A589" s="29"/>
      <c r="B589" s="93" t="s">
        <v>1171</v>
      </c>
      <c r="C589" s="94" t="s">
        <v>1172</v>
      </c>
      <c r="D589" s="94">
        <v>1</v>
      </c>
      <c r="E589" s="95">
        <v>0</v>
      </c>
      <c r="F589" s="165">
        <f>VLOOKUP($B589,dbsaa1!$A$2:$AA$675,5,FALSE)</f>
        <v>11140533</v>
      </c>
      <c r="G589" s="165">
        <f>VLOOKUP($B589,dcsaa1!$A$2:$AA$675,5,FALSE)</f>
        <v>11140533</v>
      </c>
      <c r="H589" s="166">
        <f t="shared" si="120"/>
        <v>0</v>
      </c>
      <c r="I589" s="98" t="str">
        <f t="shared" si="118"/>
        <v>NO CHANGE IN FA</v>
      </c>
      <c r="J589" s="88"/>
      <c r="K589" s="93" t="s">
        <v>1171</v>
      </c>
      <c r="L589" s="94" t="s">
        <v>1172</v>
      </c>
      <c r="M589" s="94">
        <v>1</v>
      </c>
      <c r="N589" s="95">
        <v>0</v>
      </c>
      <c r="O589" s="96">
        <f>VLOOKUP($K589,dbsad1!$A$2:$AE$677,13,FALSE)</f>
        <v>812</v>
      </c>
      <c r="P589" s="96">
        <f>VLOOKUP($K589,dcsad1!$A$2:$AE$677,13,FALSE)</f>
        <v>812</v>
      </c>
      <c r="Q589" s="97">
        <f t="shared" si="121"/>
        <v>0</v>
      </c>
      <c r="R589" s="98" t="str">
        <f t="shared" si="117"/>
        <v>NO CHANGE IN SEL. TAFPU</v>
      </c>
      <c r="S589" s="88"/>
      <c r="T589" s="93" t="s">
        <v>1171</v>
      </c>
      <c r="U589" s="94" t="s">
        <v>1172</v>
      </c>
      <c r="V589" s="94">
        <v>1</v>
      </c>
      <c r="W589" s="95">
        <v>0</v>
      </c>
      <c r="X589" s="99">
        <f>VLOOKUP($T589,dbsad1!$A$2:$AE$677,22,FALSE)</f>
        <v>11725.28</v>
      </c>
      <c r="Y589" s="99">
        <f>VLOOKUP($T589,dcsad1!$A$2:$AE$677,22,FALSE)</f>
        <v>11712.2</v>
      </c>
      <c r="Z589" s="100">
        <f t="shared" si="122"/>
        <v>-13.079999999999927</v>
      </c>
      <c r="AA589" s="98" t="str">
        <f t="shared" si="123"/>
        <v>SEL. FA/PUPIL DECREASE</v>
      </c>
      <c r="AB589" s="88"/>
      <c r="AC589" s="93" t="s">
        <v>1171</v>
      </c>
      <c r="AD589" s="94" t="s">
        <v>1172</v>
      </c>
      <c r="AE589" s="94">
        <v>1</v>
      </c>
      <c r="AF589" s="95">
        <v>0</v>
      </c>
      <c r="AG589" s="165">
        <f>VLOOKUP($AC589,dbsad1!$A$2:$AE$677,24,FALSE)</f>
        <v>10922092</v>
      </c>
      <c r="AH589" s="165">
        <f>VLOOKUP($AC589,dcsad1!$A$2:$AE$677,24,FALSE)</f>
        <v>10922092</v>
      </c>
      <c r="AI589" s="166">
        <f t="shared" si="124"/>
        <v>0</v>
      </c>
      <c r="AJ589" s="98" t="str">
        <f t="shared" si="119"/>
        <v>NO CHANGE IN FAB</v>
      </c>
      <c r="AK589" s="88"/>
      <c r="AL589" s="93" t="s">
        <v>1171</v>
      </c>
      <c r="AM589" s="94" t="s">
        <v>1172</v>
      </c>
      <c r="AN589" s="94">
        <v>1</v>
      </c>
      <c r="AO589" s="95">
        <v>0</v>
      </c>
      <c r="AP589" s="175">
        <f>VLOOKUP($AL589,dbsaa1!$A$2:$AE$677,5,FALSE)</f>
        <v>11140533</v>
      </c>
      <c r="AQ589" s="176">
        <f>VLOOKUP($AL589,dbsad1!$A$2:$AE$677,23,FALSE)</f>
        <v>9520928</v>
      </c>
      <c r="AR589" s="101" t="str">
        <f t="shared" si="125"/>
        <v>HOLD HARMLESS</v>
      </c>
      <c r="AS589" s="175">
        <f>VLOOKUP($AL589,dcsaa1!$A$2:$AE$677,5,FALSE)</f>
        <v>11140533</v>
      </c>
      <c r="AT589" s="176">
        <f>VLOOKUP($AL589,dcsad1!$A$2:$AE$677,23,FALSE)</f>
        <v>9510307</v>
      </c>
      <c r="AU589" s="101" t="str">
        <f t="shared" si="126"/>
        <v>HOLD HARMLESS</v>
      </c>
      <c r="AV589" s="102" t="b">
        <f t="shared" si="127"/>
        <v>1</v>
      </c>
      <c r="AW589" s="176">
        <f t="shared" si="128"/>
        <v>0</v>
      </c>
      <c r="AX589" s="184">
        <f t="shared" si="129"/>
        <v>0</v>
      </c>
      <c r="AY589" s="29"/>
    </row>
    <row r="590" spans="1:51" ht="25" x14ac:dyDescent="0.25">
      <c r="A590" s="29"/>
      <c r="B590" s="93" t="s">
        <v>1173</v>
      </c>
      <c r="C590" s="94" t="s">
        <v>1174</v>
      </c>
      <c r="D590" s="94">
        <v>1</v>
      </c>
      <c r="E590" s="95">
        <v>0</v>
      </c>
      <c r="F590" s="165">
        <f>VLOOKUP($B590,dbsaa1!$A$2:$AA$675,5,FALSE)</f>
        <v>9749021</v>
      </c>
      <c r="G590" s="165">
        <f>VLOOKUP($B590,dcsaa1!$A$2:$AA$675,5,FALSE)</f>
        <v>9749021</v>
      </c>
      <c r="H590" s="166">
        <f t="shared" si="120"/>
        <v>0</v>
      </c>
      <c r="I590" s="98" t="str">
        <f t="shared" si="118"/>
        <v>NO CHANGE IN FA</v>
      </c>
      <c r="J590" s="88"/>
      <c r="K590" s="93" t="s">
        <v>1173</v>
      </c>
      <c r="L590" s="94" t="s">
        <v>1174</v>
      </c>
      <c r="M590" s="94">
        <v>1</v>
      </c>
      <c r="N590" s="95">
        <v>0</v>
      </c>
      <c r="O590" s="96">
        <f>VLOOKUP($K590,dbsad1!$A$2:$AE$677,13,FALSE)</f>
        <v>1162</v>
      </c>
      <c r="P590" s="96">
        <f>VLOOKUP($K590,dcsad1!$A$2:$AE$677,13,FALSE)</f>
        <v>1154</v>
      </c>
      <c r="Q590" s="97">
        <f t="shared" si="121"/>
        <v>-8</v>
      </c>
      <c r="R590" s="98" t="str">
        <f t="shared" si="117"/>
        <v>SEL. TAFPU DECREASE</v>
      </c>
      <c r="S590" s="88"/>
      <c r="T590" s="93" t="s">
        <v>1173</v>
      </c>
      <c r="U590" s="94" t="s">
        <v>1174</v>
      </c>
      <c r="V590" s="94">
        <v>1</v>
      </c>
      <c r="W590" s="95">
        <v>0</v>
      </c>
      <c r="X590" s="99">
        <f>VLOOKUP($T590,dbsad1!$A$2:$AE$677,22,FALSE)</f>
        <v>7632.43</v>
      </c>
      <c r="Y590" s="99">
        <f>VLOOKUP($T590,dcsad1!$A$2:$AE$677,22,FALSE)</f>
        <v>7646.88</v>
      </c>
      <c r="Z590" s="100">
        <f t="shared" si="122"/>
        <v>14.449999999999818</v>
      </c>
      <c r="AA590" s="98" t="str">
        <f t="shared" si="123"/>
        <v>SEL. FA/PUPIL INCREASE</v>
      </c>
      <c r="AB590" s="88"/>
      <c r="AC590" s="93" t="s">
        <v>1173</v>
      </c>
      <c r="AD590" s="94" t="s">
        <v>1174</v>
      </c>
      <c r="AE590" s="94">
        <v>1</v>
      </c>
      <c r="AF590" s="95">
        <v>0</v>
      </c>
      <c r="AG590" s="165">
        <f>VLOOKUP($AC590,dbsad1!$A$2:$AE$677,24,FALSE)</f>
        <v>9557864</v>
      </c>
      <c r="AH590" s="165">
        <f>VLOOKUP($AC590,dcsad1!$A$2:$AE$677,24,FALSE)</f>
        <v>9557864</v>
      </c>
      <c r="AI590" s="166">
        <f t="shared" si="124"/>
        <v>0</v>
      </c>
      <c r="AJ590" s="98" t="str">
        <f t="shared" si="119"/>
        <v>NO CHANGE IN FAB</v>
      </c>
      <c r="AK590" s="88"/>
      <c r="AL590" s="93" t="s">
        <v>1173</v>
      </c>
      <c r="AM590" s="94" t="s">
        <v>1174</v>
      </c>
      <c r="AN590" s="94">
        <v>1</v>
      </c>
      <c r="AO590" s="95">
        <v>0</v>
      </c>
      <c r="AP590" s="175">
        <f>VLOOKUP($AL590,dbsaa1!$A$2:$AE$677,5,FALSE)</f>
        <v>9749021</v>
      </c>
      <c r="AQ590" s="176">
        <f>VLOOKUP($AL590,dbsad1!$A$2:$AE$677,23,FALSE)</f>
        <v>8868884</v>
      </c>
      <c r="AR590" s="101" t="str">
        <f t="shared" si="125"/>
        <v>HOLD HARMLESS</v>
      </c>
      <c r="AS590" s="175">
        <f>VLOOKUP($AL590,dcsaa1!$A$2:$AE$677,5,FALSE)</f>
        <v>9749021</v>
      </c>
      <c r="AT590" s="176">
        <f>VLOOKUP($AL590,dcsad1!$A$2:$AE$677,23,FALSE)</f>
        <v>8824500</v>
      </c>
      <c r="AU590" s="101" t="str">
        <f t="shared" si="126"/>
        <v>HOLD HARMLESS</v>
      </c>
      <c r="AV590" s="102" t="b">
        <f t="shared" si="127"/>
        <v>1</v>
      </c>
      <c r="AW590" s="176">
        <f t="shared" si="128"/>
        <v>0</v>
      </c>
      <c r="AX590" s="184">
        <f t="shared" si="129"/>
        <v>0</v>
      </c>
      <c r="AY590" s="29"/>
    </row>
    <row r="591" spans="1:51" ht="25" x14ac:dyDescent="0.25">
      <c r="A591" s="29"/>
      <c r="B591" s="93" t="s">
        <v>1175</v>
      </c>
      <c r="C591" s="94" t="s">
        <v>1176</v>
      </c>
      <c r="D591" s="94">
        <v>1</v>
      </c>
      <c r="E591" s="95">
        <v>0</v>
      </c>
      <c r="F591" s="165">
        <f>VLOOKUP($B591,dbsaa1!$A$2:$AA$675,5,FALSE)</f>
        <v>68869519</v>
      </c>
      <c r="G591" s="165">
        <f>VLOOKUP($B591,dcsaa1!$A$2:$AA$675,5,FALSE)</f>
        <v>68869519</v>
      </c>
      <c r="H591" s="166">
        <f t="shared" si="120"/>
        <v>0</v>
      </c>
      <c r="I591" s="98" t="str">
        <f t="shared" si="118"/>
        <v>NO CHANGE IN FA</v>
      </c>
      <c r="J591" s="88"/>
      <c r="K591" s="93" t="s">
        <v>1175</v>
      </c>
      <c r="L591" s="94" t="s">
        <v>1176</v>
      </c>
      <c r="M591" s="94">
        <v>1</v>
      </c>
      <c r="N591" s="95">
        <v>0</v>
      </c>
      <c r="O591" s="96">
        <f>VLOOKUP($K591,dbsad1!$A$2:$AE$677,13,FALSE)</f>
        <v>7704</v>
      </c>
      <c r="P591" s="96">
        <f>VLOOKUP($K591,dcsad1!$A$2:$AE$677,13,FALSE)</f>
        <v>7707</v>
      </c>
      <c r="Q591" s="97">
        <f t="shared" si="121"/>
        <v>3</v>
      </c>
      <c r="R591" s="98" t="str">
        <f t="shared" si="117"/>
        <v>SEL. TAFPU INCREASE</v>
      </c>
      <c r="S591" s="88"/>
      <c r="T591" s="93" t="s">
        <v>1175</v>
      </c>
      <c r="U591" s="94" t="s">
        <v>1176</v>
      </c>
      <c r="V591" s="94">
        <v>1</v>
      </c>
      <c r="W591" s="95">
        <v>0</v>
      </c>
      <c r="X591" s="99">
        <f>VLOOKUP($T591,dbsad1!$A$2:$AE$677,22,FALSE)</f>
        <v>8765.16</v>
      </c>
      <c r="Y591" s="99">
        <f>VLOOKUP($T591,dcsad1!$A$2:$AE$677,22,FALSE)</f>
        <v>8765.16</v>
      </c>
      <c r="Z591" s="100">
        <f t="shared" si="122"/>
        <v>0</v>
      </c>
      <c r="AA591" s="98" t="str">
        <f t="shared" si="123"/>
        <v>NO CHANGE IN SEL. FA/PUPIL</v>
      </c>
      <c r="AB591" s="88"/>
      <c r="AC591" s="93" t="s">
        <v>1175</v>
      </c>
      <c r="AD591" s="94" t="s">
        <v>1176</v>
      </c>
      <c r="AE591" s="94">
        <v>1</v>
      </c>
      <c r="AF591" s="95">
        <v>0</v>
      </c>
      <c r="AG591" s="165">
        <f>VLOOKUP($AC591,dbsad1!$A$2:$AE$677,24,FALSE)</f>
        <v>67519137</v>
      </c>
      <c r="AH591" s="165">
        <f>VLOOKUP($AC591,dcsad1!$A$2:$AE$677,24,FALSE)</f>
        <v>67519137</v>
      </c>
      <c r="AI591" s="166">
        <f t="shared" si="124"/>
        <v>0</v>
      </c>
      <c r="AJ591" s="98" t="str">
        <f t="shared" si="119"/>
        <v>NO CHANGE IN FAB</v>
      </c>
      <c r="AK591" s="88"/>
      <c r="AL591" s="93" t="s">
        <v>1175</v>
      </c>
      <c r="AM591" s="94" t="s">
        <v>1176</v>
      </c>
      <c r="AN591" s="94">
        <v>1</v>
      </c>
      <c r="AO591" s="95">
        <v>0</v>
      </c>
      <c r="AP591" s="175">
        <f>VLOOKUP($AL591,dbsaa1!$A$2:$AE$677,5,FALSE)</f>
        <v>68869519</v>
      </c>
      <c r="AQ591" s="176">
        <f>VLOOKUP($AL591,dbsad1!$A$2:$AE$677,23,FALSE)</f>
        <v>67526793</v>
      </c>
      <c r="AR591" s="101" t="str">
        <f t="shared" si="125"/>
        <v>HOLD HARMLESS</v>
      </c>
      <c r="AS591" s="175">
        <f>VLOOKUP($AL591,dcsaa1!$A$2:$AE$677,5,FALSE)</f>
        <v>68869519</v>
      </c>
      <c r="AT591" s="176">
        <f>VLOOKUP($AL591,dcsad1!$A$2:$AE$677,23,FALSE)</f>
        <v>67553089</v>
      </c>
      <c r="AU591" s="101" t="str">
        <f t="shared" si="126"/>
        <v>HOLD HARMLESS</v>
      </c>
      <c r="AV591" s="102" t="b">
        <f t="shared" si="127"/>
        <v>1</v>
      </c>
      <c r="AW591" s="176">
        <f t="shared" si="128"/>
        <v>0</v>
      </c>
      <c r="AX591" s="184">
        <f t="shared" si="129"/>
        <v>0</v>
      </c>
      <c r="AY591" s="29"/>
    </row>
    <row r="592" spans="1:51" x14ac:dyDescent="0.25">
      <c r="A592" s="29"/>
      <c r="B592" s="93" t="s">
        <v>1177</v>
      </c>
      <c r="C592" s="94" t="s">
        <v>1178</v>
      </c>
      <c r="D592" s="94">
        <v>1</v>
      </c>
      <c r="E592" s="95">
        <v>0</v>
      </c>
      <c r="F592" s="165">
        <f>VLOOKUP($B592,dbsaa1!$A$2:$AA$675,5,FALSE)</f>
        <v>13369789</v>
      </c>
      <c r="G592" s="165">
        <f>VLOOKUP($B592,dcsaa1!$A$2:$AA$675,5,FALSE)</f>
        <v>13369789</v>
      </c>
      <c r="H592" s="166">
        <f t="shared" si="120"/>
        <v>0</v>
      </c>
      <c r="I592" s="98" t="str">
        <f t="shared" si="118"/>
        <v>NO CHANGE IN FA</v>
      </c>
      <c r="J592" s="88"/>
      <c r="K592" s="93" t="s">
        <v>1177</v>
      </c>
      <c r="L592" s="94" t="s">
        <v>1178</v>
      </c>
      <c r="M592" s="94">
        <v>1</v>
      </c>
      <c r="N592" s="95">
        <v>0</v>
      </c>
      <c r="O592" s="96">
        <f>VLOOKUP($K592,dbsad1!$A$2:$AE$677,13,FALSE)</f>
        <v>1919</v>
      </c>
      <c r="P592" s="96">
        <f>VLOOKUP($K592,dcsad1!$A$2:$AE$677,13,FALSE)</f>
        <v>1919</v>
      </c>
      <c r="Q592" s="97">
        <f t="shared" si="121"/>
        <v>0</v>
      </c>
      <c r="R592" s="98" t="str">
        <f t="shared" si="117"/>
        <v>NO CHANGE IN SEL. TAFPU</v>
      </c>
      <c r="S592" s="88"/>
      <c r="T592" s="93" t="s">
        <v>1177</v>
      </c>
      <c r="U592" s="94" t="s">
        <v>1178</v>
      </c>
      <c r="V592" s="94">
        <v>1</v>
      </c>
      <c r="W592" s="95">
        <v>0</v>
      </c>
      <c r="X592" s="99">
        <f>VLOOKUP($T592,dbsad1!$A$2:$AE$677,22,FALSE)</f>
        <v>6967.06</v>
      </c>
      <c r="Y592" s="99">
        <f>VLOOKUP($T592,dcsad1!$A$2:$AE$677,22,FALSE)</f>
        <v>6967.06</v>
      </c>
      <c r="Z592" s="100">
        <f t="shared" si="122"/>
        <v>0</v>
      </c>
      <c r="AA592" s="98" t="str">
        <f t="shared" si="123"/>
        <v>NO CHANGE IN SEL. FA/PUPIL</v>
      </c>
      <c r="AB592" s="88"/>
      <c r="AC592" s="93" t="s">
        <v>1177</v>
      </c>
      <c r="AD592" s="94" t="s">
        <v>1178</v>
      </c>
      <c r="AE592" s="94">
        <v>1</v>
      </c>
      <c r="AF592" s="95">
        <v>0</v>
      </c>
      <c r="AG592" s="165">
        <f>VLOOKUP($AC592,dbsad1!$A$2:$AE$677,24,FALSE)</f>
        <v>12671215</v>
      </c>
      <c r="AH592" s="165">
        <f>VLOOKUP($AC592,dcsad1!$A$2:$AE$677,24,FALSE)</f>
        <v>12671215</v>
      </c>
      <c r="AI592" s="166">
        <f t="shared" si="124"/>
        <v>0</v>
      </c>
      <c r="AJ592" s="98" t="str">
        <f t="shared" si="119"/>
        <v>NO CHANGE IN FAB</v>
      </c>
      <c r="AK592" s="88"/>
      <c r="AL592" s="93" t="s">
        <v>1177</v>
      </c>
      <c r="AM592" s="94" t="s">
        <v>1178</v>
      </c>
      <c r="AN592" s="94">
        <v>1</v>
      </c>
      <c r="AO592" s="95">
        <v>0</v>
      </c>
      <c r="AP592" s="175">
        <f>VLOOKUP($AL592,dbsaa1!$A$2:$AE$677,5,FALSE)</f>
        <v>13369789</v>
      </c>
      <c r="AQ592" s="176">
        <f>VLOOKUP($AL592,dbsad1!$A$2:$AE$677,23,FALSE)</f>
        <v>13369789</v>
      </c>
      <c r="AR592" s="101" t="str">
        <f t="shared" si="125"/>
        <v>ON FORMULA</v>
      </c>
      <c r="AS592" s="175">
        <f>VLOOKUP($AL592,dcsaa1!$A$2:$AE$677,5,FALSE)</f>
        <v>13369789</v>
      </c>
      <c r="AT592" s="176">
        <f>VLOOKUP($AL592,dcsad1!$A$2:$AE$677,23,FALSE)</f>
        <v>13369789</v>
      </c>
      <c r="AU592" s="101" t="str">
        <f t="shared" si="126"/>
        <v>ON FORMULA</v>
      </c>
      <c r="AV592" s="102" t="b">
        <f t="shared" si="127"/>
        <v>1</v>
      </c>
      <c r="AW592" s="176">
        <f t="shared" si="128"/>
        <v>0</v>
      </c>
      <c r="AX592" s="184">
        <f t="shared" si="129"/>
        <v>0</v>
      </c>
      <c r="AY592" s="29"/>
    </row>
    <row r="593" spans="1:51" ht="25" x14ac:dyDescent="0.25">
      <c r="A593" s="29"/>
      <c r="B593" s="93" t="s">
        <v>1179</v>
      </c>
      <c r="C593" s="94" t="s">
        <v>1180</v>
      </c>
      <c r="D593" s="94">
        <v>1</v>
      </c>
      <c r="E593" s="95">
        <v>0</v>
      </c>
      <c r="F593" s="165">
        <f>VLOOKUP($B593,dbsaa1!$A$2:$AA$675,5,FALSE)</f>
        <v>17972065</v>
      </c>
      <c r="G593" s="165">
        <f>VLOOKUP($B593,dcsaa1!$A$2:$AA$675,5,FALSE)</f>
        <v>17972065</v>
      </c>
      <c r="H593" s="166">
        <f t="shared" si="120"/>
        <v>0</v>
      </c>
      <c r="I593" s="98" t="str">
        <f t="shared" si="118"/>
        <v>NO CHANGE IN FA</v>
      </c>
      <c r="J593" s="88"/>
      <c r="K593" s="93" t="s">
        <v>1179</v>
      </c>
      <c r="L593" s="94" t="s">
        <v>1180</v>
      </c>
      <c r="M593" s="94">
        <v>1</v>
      </c>
      <c r="N593" s="95">
        <v>0</v>
      </c>
      <c r="O593" s="96">
        <f>VLOOKUP($K593,dbsad1!$A$2:$AE$677,13,FALSE)</f>
        <v>2107</v>
      </c>
      <c r="P593" s="96">
        <f>VLOOKUP($K593,dcsad1!$A$2:$AE$677,13,FALSE)</f>
        <v>2107</v>
      </c>
      <c r="Q593" s="97">
        <f t="shared" si="121"/>
        <v>0</v>
      </c>
      <c r="R593" s="98" t="str">
        <f t="shared" si="117"/>
        <v>NO CHANGE IN SEL. TAFPU</v>
      </c>
      <c r="S593" s="88"/>
      <c r="T593" s="93" t="s">
        <v>1179</v>
      </c>
      <c r="U593" s="94" t="s">
        <v>1180</v>
      </c>
      <c r="V593" s="94">
        <v>1</v>
      </c>
      <c r="W593" s="95">
        <v>0</v>
      </c>
      <c r="X593" s="99">
        <f>VLOOKUP($T593,dbsad1!$A$2:$AE$677,22,FALSE)</f>
        <v>4842.8999999999996</v>
      </c>
      <c r="Y593" s="99">
        <f>VLOOKUP($T593,dcsad1!$A$2:$AE$677,22,FALSE)</f>
        <v>4842.8999999999996</v>
      </c>
      <c r="Z593" s="100">
        <f t="shared" si="122"/>
        <v>0</v>
      </c>
      <c r="AA593" s="98" t="str">
        <f t="shared" si="123"/>
        <v>NO CHANGE IN SEL. FA/PUPIL</v>
      </c>
      <c r="AB593" s="88"/>
      <c r="AC593" s="93" t="s">
        <v>1179</v>
      </c>
      <c r="AD593" s="94" t="s">
        <v>1180</v>
      </c>
      <c r="AE593" s="94">
        <v>1</v>
      </c>
      <c r="AF593" s="95">
        <v>0</v>
      </c>
      <c r="AG593" s="165">
        <f>VLOOKUP($AC593,dbsad1!$A$2:$AE$677,24,FALSE)</f>
        <v>17619672</v>
      </c>
      <c r="AH593" s="165">
        <f>VLOOKUP($AC593,dcsad1!$A$2:$AE$677,24,FALSE)</f>
        <v>17619672</v>
      </c>
      <c r="AI593" s="166">
        <f t="shared" si="124"/>
        <v>0</v>
      </c>
      <c r="AJ593" s="98" t="str">
        <f t="shared" si="119"/>
        <v>NO CHANGE IN FAB</v>
      </c>
      <c r="AK593" s="88"/>
      <c r="AL593" s="93" t="s">
        <v>1179</v>
      </c>
      <c r="AM593" s="94" t="s">
        <v>1180</v>
      </c>
      <c r="AN593" s="94">
        <v>1</v>
      </c>
      <c r="AO593" s="95">
        <v>0</v>
      </c>
      <c r="AP593" s="175">
        <f>VLOOKUP($AL593,dbsaa1!$A$2:$AE$677,5,FALSE)</f>
        <v>17972065</v>
      </c>
      <c r="AQ593" s="176">
        <f>VLOOKUP($AL593,dbsad1!$A$2:$AE$677,23,FALSE)</f>
        <v>10203991</v>
      </c>
      <c r="AR593" s="101" t="str">
        <f t="shared" si="125"/>
        <v>HOLD HARMLESS</v>
      </c>
      <c r="AS593" s="175">
        <f>VLOOKUP($AL593,dcsaa1!$A$2:$AE$677,5,FALSE)</f>
        <v>17972065</v>
      </c>
      <c r="AT593" s="176">
        <f>VLOOKUP($AL593,dcsad1!$A$2:$AE$677,23,FALSE)</f>
        <v>10203991</v>
      </c>
      <c r="AU593" s="101" t="str">
        <f t="shared" si="126"/>
        <v>HOLD HARMLESS</v>
      </c>
      <c r="AV593" s="102" t="b">
        <f t="shared" si="127"/>
        <v>1</v>
      </c>
      <c r="AW593" s="176">
        <f t="shared" si="128"/>
        <v>0</v>
      </c>
      <c r="AX593" s="184">
        <f t="shared" si="129"/>
        <v>0</v>
      </c>
      <c r="AY593" s="29"/>
    </row>
    <row r="594" spans="1:51" ht="25" x14ac:dyDescent="0.25">
      <c r="A594" s="29"/>
      <c r="B594" s="93" t="s">
        <v>1181</v>
      </c>
      <c r="C594" s="94" t="s">
        <v>1182</v>
      </c>
      <c r="D594" s="94">
        <v>1</v>
      </c>
      <c r="E594" s="95">
        <v>0</v>
      </c>
      <c r="F594" s="165">
        <f>VLOOKUP($B594,dbsaa1!$A$2:$AA$675,5,FALSE)</f>
        <v>17344313</v>
      </c>
      <c r="G594" s="165">
        <f>VLOOKUP($B594,dcsaa1!$A$2:$AA$675,5,FALSE)</f>
        <v>17344313</v>
      </c>
      <c r="H594" s="166">
        <f t="shared" si="120"/>
        <v>0</v>
      </c>
      <c r="I594" s="98" t="str">
        <f t="shared" si="118"/>
        <v>NO CHANGE IN FA</v>
      </c>
      <c r="J594" s="88"/>
      <c r="K594" s="93" t="s">
        <v>1181</v>
      </c>
      <c r="L594" s="94" t="s">
        <v>1182</v>
      </c>
      <c r="M594" s="94">
        <v>1</v>
      </c>
      <c r="N594" s="95">
        <v>0</v>
      </c>
      <c r="O594" s="96">
        <f>VLOOKUP($K594,dbsad1!$A$2:$AE$677,13,FALSE)</f>
        <v>2292</v>
      </c>
      <c r="P594" s="96">
        <f>VLOOKUP($K594,dcsad1!$A$2:$AE$677,13,FALSE)</f>
        <v>2292</v>
      </c>
      <c r="Q594" s="97">
        <f t="shared" si="121"/>
        <v>0</v>
      </c>
      <c r="R594" s="98" t="str">
        <f t="shared" si="117"/>
        <v>NO CHANGE IN SEL. TAFPU</v>
      </c>
      <c r="S594" s="88"/>
      <c r="T594" s="93" t="s">
        <v>1181</v>
      </c>
      <c r="U594" s="94" t="s">
        <v>1182</v>
      </c>
      <c r="V594" s="94">
        <v>1</v>
      </c>
      <c r="W594" s="95">
        <v>0</v>
      </c>
      <c r="X594" s="99">
        <f>VLOOKUP($T594,dbsad1!$A$2:$AE$677,22,FALSE)</f>
        <v>7517.36</v>
      </c>
      <c r="Y594" s="99">
        <f>VLOOKUP($T594,dcsad1!$A$2:$AE$677,22,FALSE)</f>
        <v>7517.36</v>
      </c>
      <c r="Z594" s="100">
        <f t="shared" si="122"/>
        <v>0</v>
      </c>
      <c r="AA594" s="98" t="str">
        <f t="shared" si="123"/>
        <v>NO CHANGE IN SEL. FA/PUPIL</v>
      </c>
      <c r="AB594" s="88"/>
      <c r="AC594" s="93" t="s">
        <v>1181</v>
      </c>
      <c r="AD594" s="94" t="s">
        <v>1182</v>
      </c>
      <c r="AE594" s="94">
        <v>1</v>
      </c>
      <c r="AF594" s="95">
        <v>0</v>
      </c>
      <c r="AG594" s="165">
        <f>VLOOKUP($AC594,dbsad1!$A$2:$AE$677,24,FALSE)</f>
        <v>17004229</v>
      </c>
      <c r="AH594" s="165">
        <f>VLOOKUP($AC594,dcsad1!$A$2:$AE$677,24,FALSE)</f>
        <v>17004229</v>
      </c>
      <c r="AI594" s="166">
        <f t="shared" si="124"/>
        <v>0</v>
      </c>
      <c r="AJ594" s="98" t="str">
        <f t="shared" si="119"/>
        <v>NO CHANGE IN FAB</v>
      </c>
      <c r="AK594" s="88"/>
      <c r="AL594" s="93" t="s">
        <v>1181</v>
      </c>
      <c r="AM594" s="94" t="s">
        <v>1182</v>
      </c>
      <c r="AN594" s="94">
        <v>1</v>
      </c>
      <c r="AO594" s="95">
        <v>0</v>
      </c>
      <c r="AP594" s="175">
        <f>VLOOKUP($AL594,dbsaa1!$A$2:$AE$677,5,FALSE)</f>
        <v>17344313</v>
      </c>
      <c r="AQ594" s="176">
        <f>VLOOKUP($AL594,dbsad1!$A$2:$AE$677,23,FALSE)</f>
        <v>17229790</v>
      </c>
      <c r="AR594" s="101" t="str">
        <f t="shared" si="125"/>
        <v>HOLD HARMLESS</v>
      </c>
      <c r="AS594" s="175">
        <f>VLOOKUP($AL594,dcsaa1!$A$2:$AE$677,5,FALSE)</f>
        <v>17344313</v>
      </c>
      <c r="AT594" s="176">
        <f>VLOOKUP($AL594,dcsad1!$A$2:$AE$677,23,FALSE)</f>
        <v>17229790</v>
      </c>
      <c r="AU594" s="101" t="str">
        <f t="shared" si="126"/>
        <v>HOLD HARMLESS</v>
      </c>
      <c r="AV594" s="102" t="b">
        <f t="shared" si="127"/>
        <v>1</v>
      </c>
      <c r="AW594" s="176">
        <f t="shared" si="128"/>
        <v>0</v>
      </c>
      <c r="AX594" s="184">
        <f t="shared" si="129"/>
        <v>0</v>
      </c>
      <c r="AY594" s="29"/>
    </row>
    <row r="595" spans="1:51" ht="25" x14ac:dyDescent="0.25">
      <c r="A595" s="29"/>
      <c r="B595" s="93" t="s">
        <v>1183</v>
      </c>
      <c r="C595" s="94" t="s">
        <v>1184</v>
      </c>
      <c r="D595" s="94">
        <v>1</v>
      </c>
      <c r="E595" s="95">
        <v>0</v>
      </c>
      <c r="F595" s="165">
        <f>VLOOKUP($B595,dbsaa1!$A$2:$AA$675,5,FALSE)</f>
        <v>11346083</v>
      </c>
      <c r="G595" s="165">
        <f>VLOOKUP($B595,dcsaa1!$A$2:$AA$675,5,FALSE)</f>
        <v>11346083</v>
      </c>
      <c r="H595" s="166">
        <f t="shared" si="120"/>
        <v>0</v>
      </c>
      <c r="I595" s="98" t="str">
        <f t="shared" si="118"/>
        <v>NO CHANGE IN FA</v>
      </c>
      <c r="J595" s="88"/>
      <c r="K595" s="93" t="s">
        <v>1183</v>
      </c>
      <c r="L595" s="94" t="s">
        <v>1184</v>
      </c>
      <c r="M595" s="94">
        <v>1</v>
      </c>
      <c r="N595" s="95">
        <v>0</v>
      </c>
      <c r="O595" s="96">
        <f>VLOOKUP($K595,dbsad1!$A$2:$AE$677,13,FALSE)</f>
        <v>2201</v>
      </c>
      <c r="P595" s="96">
        <f>VLOOKUP($K595,dcsad1!$A$2:$AE$677,13,FALSE)</f>
        <v>2201</v>
      </c>
      <c r="Q595" s="97">
        <f t="shared" si="121"/>
        <v>0</v>
      </c>
      <c r="R595" s="98" t="str">
        <f t="shared" si="117"/>
        <v>NO CHANGE IN SEL. TAFPU</v>
      </c>
      <c r="S595" s="88"/>
      <c r="T595" s="93" t="s">
        <v>1183</v>
      </c>
      <c r="U595" s="94" t="s">
        <v>1184</v>
      </c>
      <c r="V595" s="94">
        <v>1</v>
      </c>
      <c r="W595" s="95">
        <v>0</v>
      </c>
      <c r="X595" s="99">
        <f>VLOOKUP($T595,dbsad1!$A$2:$AE$677,22,FALSE)</f>
        <v>4934.6099999999997</v>
      </c>
      <c r="Y595" s="99">
        <f>VLOOKUP($T595,dcsad1!$A$2:$AE$677,22,FALSE)</f>
        <v>4934.6099999999997</v>
      </c>
      <c r="Z595" s="100">
        <f t="shared" si="122"/>
        <v>0</v>
      </c>
      <c r="AA595" s="98" t="str">
        <f t="shared" si="123"/>
        <v>NO CHANGE IN SEL. FA/PUPIL</v>
      </c>
      <c r="AB595" s="88"/>
      <c r="AC595" s="93" t="s">
        <v>1183</v>
      </c>
      <c r="AD595" s="94" t="s">
        <v>1184</v>
      </c>
      <c r="AE595" s="94">
        <v>1</v>
      </c>
      <c r="AF595" s="95">
        <v>0</v>
      </c>
      <c r="AG595" s="165">
        <f>VLOOKUP($AC595,dbsad1!$A$2:$AE$677,24,FALSE)</f>
        <v>11123611</v>
      </c>
      <c r="AH595" s="165">
        <f>VLOOKUP($AC595,dcsad1!$A$2:$AE$677,24,FALSE)</f>
        <v>11123611</v>
      </c>
      <c r="AI595" s="166">
        <f t="shared" si="124"/>
        <v>0</v>
      </c>
      <c r="AJ595" s="98" t="str">
        <f t="shared" si="119"/>
        <v>NO CHANGE IN FAB</v>
      </c>
      <c r="AK595" s="88"/>
      <c r="AL595" s="93" t="s">
        <v>1183</v>
      </c>
      <c r="AM595" s="94" t="s">
        <v>1184</v>
      </c>
      <c r="AN595" s="94">
        <v>1</v>
      </c>
      <c r="AO595" s="95">
        <v>0</v>
      </c>
      <c r="AP595" s="175">
        <f>VLOOKUP($AL595,dbsaa1!$A$2:$AE$677,5,FALSE)</f>
        <v>11346083</v>
      </c>
      <c r="AQ595" s="176">
        <f>VLOOKUP($AL595,dbsad1!$A$2:$AE$677,23,FALSE)</f>
        <v>10861077</v>
      </c>
      <c r="AR595" s="101" t="str">
        <f t="shared" si="125"/>
        <v>HOLD HARMLESS</v>
      </c>
      <c r="AS595" s="175">
        <f>VLOOKUP($AL595,dcsaa1!$A$2:$AE$677,5,FALSE)</f>
        <v>11346083</v>
      </c>
      <c r="AT595" s="176">
        <f>VLOOKUP($AL595,dcsad1!$A$2:$AE$677,23,FALSE)</f>
        <v>10861077</v>
      </c>
      <c r="AU595" s="101" t="str">
        <f t="shared" si="126"/>
        <v>HOLD HARMLESS</v>
      </c>
      <c r="AV595" s="102" t="b">
        <f t="shared" si="127"/>
        <v>1</v>
      </c>
      <c r="AW595" s="176">
        <f t="shared" si="128"/>
        <v>0</v>
      </c>
      <c r="AX595" s="184">
        <f t="shared" si="129"/>
        <v>0</v>
      </c>
      <c r="AY595" s="29"/>
    </row>
    <row r="596" spans="1:51" ht="25" x14ac:dyDescent="0.25">
      <c r="A596" s="29"/>
      <c r="B596" s="93" t="s">
        <v>1185</v>
      </c>
      <c r="C596" s="94" t="s">
        <v>1186</v>
      </c>
      <c r="D596" s="94">
        <v>1</v>
      </c>
      <c r="E596" s="95">
        <v>0</v>
      </c>
      <c r="F596" s="165">
        <f>VLOOKUP($B596,dbsaa1!$A$2:$AA$675,5,FALSE)</f>
        <v>7974175</v>
      </c>
      <c r="G596" s="165">
        <f>VLOOKUP($B596,dcsaa1!$A$2:$AA$675,5,FALSE)</f>
        <v>7974175</v>
      </c>
      <c r="H596" s="166">
        <f t="shared" si="120"/>
        <v>0</v>
      </c>
      <c r="I596" s="98" t="str">
        <f t="shared" si="118"/>
        <v>NO CHANGE IN FA</v>
      </c>
      <c r="J596" s="88"/>
      <c r="K596" s="93" t="s">
        <v>1185</v>
      </c>
      <c r="L596" s="94" t="s">
        <v>1186</v>
      </c>
      <c r="M596" s="94">
        <v>1</v>
      </c>
      <c r="N596" s="95">
        <v>0</v>
      </c>
      <c r="O596" s="96">
        <f>VLOOKUP($K596,dbsad1!$A$2:$AE$677,13,FALSE)</f>
        <v>1389</v>
      </c>
      <c r="P596" s="96">
        <f>VLOOKUP($K596,dcsad1!$A$2:$AE$677,13,FALSE)</f>
        <v>1389</v>
      </c>
      <c r="Q596" s="97">
        <f t="shared" si="121"/>
        <v>0</v>
      </c>
      <c r="R596" s="98" t="str">
        <f t="shared" si="117"/>
        <v>NO CHANGE IN SEL. TAFPU</v>
      </c>
      <c r="S596" s="88"/>
      <c r="T596" s="93" t="s">
        <v>1185</v>
      </c>
      <c r="U596" s="94" t="s">
        <v>1186</v>
      </c>
      <c r="V596" s="94">
        <v>1</v>
      </c>
      <c r="W596" s="95">
        <v>0</v>
      </c>
      <c r="X596" s="99">
        <f>VLOOKUP($T596,dbsad1!$A$2:$AE$677,22,FALSE)</f>
        <v>500</v>
      </c>
      <c r="Y596" s="99">
        <f>VLOOKUP($T596,dcsad1!$A$2:$AE$677,22,FALSE)</f>
        <v>500</v>
      </c>
      <c r="Z596" s="100">
        <f t="shared" si="122"/>
        <v>0</v>
      </c>
      <c r="AA596" s="98" t="str">
        <f t="shared" si="123"/>
        <v>NO CHANGE IN SEL. FA/PUPIL</v>
      </c>
      <c r="AB596" s="88"/>
      <c r="AC596" s="93" t="s">
        <v>1185</v>
      </c>
      <c r="AD596" s="94" t="s">
        <v>1186</v>
      </c>
      <c r="AE596" s="94">
        <v>1</v>
      </c>
      <c r="AF596" s="95">
        <v>0</v>
      </c>
      <c r="AG596" s="165">
        <f>VLOOKUP($AC596,dbsad1!$A$2:$AE$677,24,FALSE)</f>
        <v>7817819</v>
      </c>
      <c r="AH596" s="165">
        <f>VLOOKUP($AC596,dcsad1!$A$2:$AE$677,24,FALSE)</f>
        <v>7817819</v>
      </c>
      <c r="AI596" s="166">
        <f t="shared" si="124"/>
        <v>0</v>
      </c>
      <c r="AJ596" s="98" t="str">
        <f t="shared" si="119"/>
        <v>NO CHANGE IN FAB</v>
      </c>
      <c r="AK596" s="88"/>
      <c r="AL596" s="93" t="s">
        <v>1185</v>
      </c>
      <c r="AM596" s="94" t="s">
        <v>1186</v>
      </c>
      <c r="AN596" s="94">
        <v>1</v>
      </c>
      <c r="AO596" s="95">
        <v>0</v>
      </c>
      <c r="AP596" s="175">
        <f>VLOOKUP($AL596,dbsaa1!$A$2:$AE$677,5,FALSE)</f>
        <v>7974175</v>
      </c>
      <c r="AQ596" s="176">
        <f>VLOOKUP($AL596,dbsad1!$A$2:$AE$677,23,FALSE)</f>
        <v>694500</v>
      </c>
      <c r="AR596" s="101" t="str">
        <f t="shared" si="125"/>
        <v>HOLD HARMLESS</v>
      </c>
      <c r="AS596" s="175">
        <f>VLOOKUP($AL596,dcsaa1!$A$2:$AE$677,5,FALSE)</f>
        <v>7974175</v>
      </c>
      <c r="AT596" s="176">
        <f>VLOOKUP($AL596,dcsad1!$A$2:$AE$677,23,FALSE)</f>
        <v>694500</v>
      </c>
      <c r="AU596" s="101" t="str">
        <f t="shared" si="126"/>
        <v>HOLD HARMLESS</v>
      </c>
      <c r="AV596" s="102" t="b">
        <f t="shared" si="127"/>
        <v>1</v>
      </c>
      <c r="AW596" s="176">
        <f t="shared" si="128"/>
        <v>0</v>
      </c>
      <c r="AX596" s="184">
        <f t="shared" si="129"/>
        <v>0</v>
      </c>
      <c r="AY596" s="29"/>
    </row>
    <row r="597" spans="1:51" x14ac:dyDescent="0.25">
      <c r="A597" s="29"/>
      <c r="B597" s="93" t="s">
        <v>1187</v>
      </c>
      <c r="C597" s="94" t="s">
        <v>1188</v>
      </c>
      <c r="D597" s="94">
        <v>1</v>
      </c>
      <c r="E597" s="95">
        <v>0</v>
      </c>
      <c r="F597" s="165">
        <f>VLOOKUP($B597,dbsaa1!$A$2:$AA$675,5,FALSE)</f>
        <v>17844007</v>
      </c>
      <c r="G597" s="165">
        <f>VLOOKUP($B597,dcsaa1!$A$2:$AA$675,5,FALSE)</f>
        <v>18001878</v>
      </c>
      <c r="H597" s="166">
        <f t="shared" si="120"/>
        <v>157871</v>
      </c>
      <c r="I597" s="98" t="str">
        <f t="shared" si="118"/>
        <v>FA INCREASE</v>
      </c>
      <c r="J597" s="88"/>
      <c r="K597" s="93" t="s">
        <v>1187</v>
      </c>
      <c r="L597" s="94" t="s">
        <v>1188</v>
      </c>
      <c r="M597" s="94">
        <v>1</v>
      </c>
      <c r="N597" s="95">
        <v>0</v>
      </c>
      <c r="O597" s="96">
        <f>VLOOKUP($K597,dbsad1!$A$2:$AE$677,13,FALSE)</f>
        <v>2795</v>
      </c>
      <c r="P597" s="96">
        <f>VLOOKUP($K597,dcsad1!$A$2:$AE$677,13,FALSE)</f>
        <v>2813</v>
      </c>
      <c r="Q597" s="97">
        <f t="shared" si="121"/>
        <v>18</v>
      </c>
      <c r="R597" s="98" t="str">
        <f t="shared" si="117"/>
        <v>SEL. TAFPU INCREASE</v>
      </c>
      <c r="S597" s="88"/>
      <c r="T597" s="93" t="s">
        <v>1187</v>
      </c>
      <c r="U597" s="94" t="s">
        <v>1188</v>
      </c>
      <c r="V597" s="94">
        <v>1</v>
      </c>
      <c r="W597" s="95">
        <v>0</v>
      </c>
      <c r="X597" s="99">
        <f>VLOOKUP($T597,dbsad1!$A$2:$AE$677,22,FALSE)</f>
        <v>6384.26</v>
      </c>
      <c r="Y597" s="99">
        <f>VLOOKUP($T597,dcsad1!$A$2:$AE$677,22,FALSE)</f>
        <v>6399.53</v>
      </c>
      <c r="Z597" s="100">
        <f t="shared" si="122"/>
        <v>15.269999999999527</v>
      </c>
      <c r="AA597" s="98" t="str">
        <f t="shared" si="123"/>
        <v>SEL. FA/PUPIL INCREASE</v>
      </c>
      <c r="AB597" s="88"/>
      <c r="AC597" s="93" t="s">
        <v>1187</v>
      </c>
      <c r="AD597" s="94" t="s">
        <v>1188</v>
      </c>
      <c r="AE597" s="94">
        <v>1</v>
      </c>
      <c r="AF597" s="95">
        <v>0</v>
      </c>
      <c r="AG597" s="165">
        <f>VLOOKUP($AC597,dbsad1!$A$2:$AE$677,24,FALSE)</f>
        <v>17432016</v>
      </c>
      <c r="AH597" s="165">
        <f>VLOOKUP($AC597,dcsad1!$A$2:$AE$677,24,FALSE)</f>
        <v>17432016</v>
      </c>
      <c r="AI597" s="166">
        <f t="shared" si="124"/>
        <v>0</v>
      </c>
      <c r="AJ597" s="98" t="str">
        <f t="shared" si="119"/>
        <v>NO CHANGE IN FAB</v>
      </c>
      <c r="AK597" s="88"/>
      <c r="AL597" s="93" t="s">
        <v>1187</v>
      </c>
      <c r="AM597" s="94" t="s">
        <v>1188</v>
      </c>
      <c r="AN597" s="94">
        <v>1</v>
      </c>
      <c r="AO597" s="95">
        <v>0</v>
      </c>
      <c r="AP597" s="175">
        <f>VLOOKUP($AL597,dbsaa1!$A$2:$AE$677,5,FALSE)</f>
        <v>17844007</v>
      </c>
      <c r="AQ597" s="176">
        <f>VLOOKUP($AL597,dbsad1!$A$2:$AE$677,23,FALSE)</f>
        <v>17844007</v>
      </c>
      <c r="AR597" s="101" t="str">
        <f t="shared" si="125"/>
        <v>ON FORMULA</v>
      </c>
      <c r="AS597" s="175">
        <f>VLOOKUP($AL597,dcsaa1!$A$2:$AE$677,5,FALSE)</f>
        <v>18001878</v>
      </c>
      <c r="AT597" s="176">
        <f>VLOOKUP($AL597,dcsad1!$A$2:$AE$677,23,FALSE)</f>
        <v>18001878</v>
      </c>
      <c r="AU597" s="101" t="str">
        <f t="shared" si="126"/>
        <v>ON FORMULA</v>
      </c>
      <c r="AV597" s="102" t="b">
        <f t="shared" si="127"/>
        <v>1</v>
      </c>
      <c r="AW597" s="176">
        <f t="shared" si="128"/>
        <v>157871</v>
      </c>
      <c r="AX597" s="184">
        <f t="shared" si="129"/>
        <v>0</v>
      </c>
      <c r="AY597" s="29"/>
    </row>
    <row r="598" spans="1:51" x14ac:dyDescent="0.25">
      <c r="A598" s="29"/>
      <c r="B598" s="93" t="s">
        <v>1189</v>
      </c>
      <c r="C598" s="94" t="s">
        <v>1190</v>
      </c>
      <c r="D598" s="94">
        <v>1</v>
      </c>
      <c r="E598" s="95">
        <v>0</v>
      </c>
      <c r="F598" s="165">
        <f>VLOOKUP($B598,dbsaa1!$A$2:$AA$675,5,FALSE)</f>
        <v>26262561</v>
      </c>
      <c r="G598" s="165">
        <f>VLOOKUP($B598,dcsaa1!$A$2:$AA$675,5,FALSE)</f>
        <v>26282173</v>
      </c>
      <c r="H598" s="166">
        <f t="shared" si="120"/>
        <v>19612</v>
      </c>
      <c r="I598" s="98" t="str">
        <f t="shared" si="118"/>
        <v>FA INCREASE</v>
      </c>
      <c r="J598" s="88"/>
      <c r="K598" s="93" t="s">
        <v>1189</v>
      </c>
      <c r="L598" s="94" t="s">
        <v>1190</v>
      </c>
      <c r="M598" s="94">
        <v>1</v>
      </c>
      <c r="N598" s="95">
        <v>0</v>
      </c>
      <c r="O598" s="96">
        <f>VLOOKUP($K598,dbsad1!$A$2:$AE$677,13,FALSE)</f>
        <v>3296</v>
      </c>
      <c r="P598" s="96">
        <f>VLOOKUP($K598,dcsad1!$A$2:$AE$677,13,FALSE)</f>
        <v>3296</v>
      </c>
      <c r="Q598" s="97">
        <f t="shared" si="121"/>
        <v>0</v>
      </c>
      <c r="R598" s="98" t="str">
        <f t="shared" si="117"/>
        <v>NO CHANGE IN SEL. TAFPU</v>
      </c>
      <c r="S598" s="88"/>
      <c r="T598" s="93" t="s">
        <v>1189</v>
      </c>
      <c r="U598" s="94" t="s">
        <v>1190</v>
      </c>
      <c r="V598" s="94">
        <v>1</v>
      </c>
      <c r="W598" s="95">
        <v>0</v>
      </c>
      <c r="X598" s="99">
        <f>VLOOKUP($T598,dbsad1!$A$2:$AE$677,22,FALSE)</f>
        <v>7968.01</v>
      </c>
      <c r="Y598" s="99">
        <f>VLOOKUP($T598,dcsad1!$A$2:$AE$677,22,FALSE)</f>
        <v>7973.96</v>
      </c>
      <c r="Z598" s="100">
        <f t="shared" si="122"/>
        <v>5.9499999999998181</v>
      </c>
      <c r="AA598" s="98" t="str">
        <f t="shared" si="123"/>
        <v>SEL. FA/PUPIL INCREASE</v>
      </c>
      <c r="AB598" s="88"/>
      <c r="AC598" s="93" t="s">
        <v>1189</v>
      </c>
      <c r="AD598" s="94" t="s">
        <v>1190</v>
      </c>
      <c r="AE598" s="94">
        <v>1</v>
      </c>
      <c r="AF598" s="95">
        <v>0</v>
      </c>
      <c r="AG598" s="165">
        <f>VLOOKUP($AC598,dbsad1!$A$2:$AE$677,24,FALSE)</f>
        <v>25166383</v>
      </c>
      <c r="AH598" s="165">
        <f>VLOOKUP($AC598,dcsad1!$A$2:$AE$677,24,FALSE)</f>
        <v>25166383</v>
      </c>
      <c r="AI598" s="166">
        <f t="shared" si="124"/>
        <v>0</v>
      </c>
      <c r="AJ598" s="98" t="str">
        <f t="shared" si="119"/>
        <v>NO CHANGE IN FAB</v>
      </c>
      <c r="AK598" s="88"/>
      <c r="AL598" s="93" t="s">
        <v>1189</v>
      </c>
      <c r="AM598" s="94" t="s">
        <v>1190</v>
      </c>
      <c r="AN598" s="94">
        <v>1</v>
      </c>
      <c r="AO598" s="95">
        <v>0</v>
      </c>
      <c r="AP598" s="175">
        <f>VLOOKUP($AL598,dbsaa1!$A$2:$AE$677,5,FALSE)</f>
        <v>26262561</v>
      </c>
      <c r="AQ598" s="176">
        <f>VLOOKUP($AL598,dbsad1!$A$2:$AE$677,23,FALSE)</f>
        <v>26262561</v>
      </c>
      <c r="AR598" s="101" t="str">
        <f t="shared" si="125"/>
        <v>ON FORMULA</v>
      </c>
      <c r="AS598" s="175">
        <f>VLOOKUP($AL598,dcsaa1!$A$2:$AE$677,5,FALSE)</f>
        <v>26282173</v>
      </c>
      <c r="AT598" s="176">
        <f>VLOOKUP($AL598,dcsad1!$A$2:$AE$677,23,FALSE)</f>
        <v>26282173</v>
      </c>
      <c r="AU598" s="101" t="str">
        <f t="shared" si="126"/>
        <v>ON FORMULA</v>
      </c>
      <c r="AV598" s="102" t="b">
        <f t="shared" si="127"/>
        <v>1</v>
      </c>
      <c r="AW598" s="176">
        <f t="shared" si="128"/>
        <v>19611</v>
      </c>
      <c r="AX598" s="184">
        <f t="shared" si="129"/>
        <v>1</v>
      </c>
      <c r="AY598" s="29"/>
    </row>
    <row r="599" spans="1:51" ht="25" x14ac:dyDescent="0.25">
      <c r="A599" s="29"/>
      <c r="B599" s="93" t="s">
        <v>1191</v>
      </c>
      <c r="C599" s="94" t="s">
        <v>1192</v>
      </c>
      <c r="D599" s="94">
        <v>1</v>
      </c>
      <c r="E599" s="95">
        <v>0</v>
      </c>
      <c r="F599" s="165">
        <f>VLOOKUP($B599,dbsaa1!$A$2:$AA$675,5,FALSE)</f>
        <v>21383800</v>
      </c>
      <c r="G599" s="165">
        <f>VLOOKUP($B599,dcsaa1!$A$2:$AA$675,5,FALSE)</f>
        <v>21383800</v>
      </c>
      <c r="H599" s="166">
        <f t="shared" si="120"/>
        <v>0</v>
      </c>
      <c r="I599" s="98" t="str">
        <f t="shared" si="118"/>
        <v>NO CHANGE IN FA</v>
      </c>
      <c r="J599" s="88"/>
      <c r="K599" s="93" t="s">
        <v>1191</v>
      </c>
      <c r="L599" s="94" t="s">
        <v>1192</v>
      </c>
      <c r="M599" s="94">
        <v>1</v>
      </c>
      <c r="N599" s="95">
        <v>0</v>
      </c>
      <c r="O599" s="96">
        <f>VLOOKUP($K599,dbsad1!$A$2:$AE$677,13,FALSE)</f>
        <v>1722</v>
      </c>
      <c r="P599" s="96">
        <f>VLOOKUP($K599,dcsad1!$A$2:$AE$677,13,FALSE)</f>
        <v>1722</v>
      </c>
      <c r="Q599" s="97">
        <f t="shared" si="121"/>
        <v>0</v>
      </c>
      <c r="R599" s="98" t="str">
        <f t="shared" si="117"/>
        <v>NO CHANGE IN SEL. TAFPU</v>
      </c>
      <c r="S599" s="88"/>
      <c r="T599" s="93" t="s">
        <v>1191</v>
      </c>
      <c r="U599" s="94" t="s">
        <v>1192</v>
      </c>
      <c r="V599" s="94">
        <v>1</v>
      </c>
      <c r="W599" s="95">
        <v>0</v>
      </c>
      <c r="X599" s="99">
        <f>VLOOKUP($T599,dbsad1!$A$2:$AE$677,22,FALSE)</f>
        <v>12071.6</v>
      </c>
      <c r="Y599" s="99">
        <f>VLOOKUP($T599,dcsad1!$A$2:$AE$677,22,FALSE)</f>
        <v>12071.6</v>
      </c>
      <c r="Z599" s="100">
        <f t="shared" si="122"/>
        <v>0</v>
      </c>
      <c r="AA599" s="98" t="str">
        <f t="shared" si="123"/>
        <v>NO CHANGE IN SEL. FA/PUPIL</v>
      </c>
      <c r="AB599" s="88"/>
      <c r="AC599" s="93" t="s">
        <v>1191</v>
      </c>
      <c r="AD599" s="94" t="s">
        <v>1192</v>
      </c>
      <c r="AE599" s="94">
        <v>1</v>
      </c>
      <c r="AF599" s="95">
        <v>0</v>
      </c>
      <c r="AG599" s="165">
        <f>VLOOKUP($AC599,dbsad1!$A$2:$AE$677,24,FALSE)</f>
        <v>20964510</v>
      </c>
      <c r="AH599" s="165">
        <f>VLOOKUP($AC599,dcsad1!$A$2:$AE$677,24,FALSE)</f>
        <v>20964510</v>
      </c>
      <c r="AI599" s="166">
        <f t="shared" si="124"/>
        <v>0</v>
      </c>
      <c r="AJ599" s="98" t="str">
        <f t="shared" si="119"/>
        <v>NO CHANGE IN FAB</v>
      </c>
      <c r="AK599" s="88"/>
      <c r="AL599" s="93" t="s">
        <v>1191</v>
      </c>
      <c r="AM599" s="94" t="s">
        <v>1192</v>
      </c>
      <c r="AN599" s="94">
        <v>1</v>
      </c>
      <c r="AO599" s="95">
        <v>0</v>
      </c>
      <c r="AP599" s="175">
        <f>VLOOKUP($AL599,dbsaa1!$A$2:$AE$677,5,FALSE)</f>
        <v>21383800</v>
      </c>
      <c r="AQ599" s="176">
        <f>VLOOKUP($AL599,dbsad1!$A$2:$AE$677,23,FALSE)</f>
        <v>20787296</v>
      </c>
      <c r="AR599" s="101" t="str">
        <f t="shared" si="125"/>
        <v>HOLD HARMLESS</v>
      </c>
      <c r="AS599" s="175">
        <f>VLOOKUP($AL599,dcsaa1!$A$2:$AE$677,5,FALSE)</f>
        <v>21383800</v>
      </c>
      <c r="AT599" s="176">
        <f>VLOOKUP($AL599,dcsad1!$A$2:$AE$677,23,FALSE)</f>
        <v>20787296</v>
      </c>
      <c r="AU599" s="101" t="str">
        <f t="shared" si="126"/>
        <v>HOLD HARMLESS</v>
      </c>
      <c r="AV599" s="102" t="b">
        <f t="shared" si="127"/>
        <v>1</v>
      </c>
      <c r="AW599" s="176">
        <f t="shared" si="128"/>
        <v>0</v>
      </c>
      <c r="AX599" s="184">
        <f t="shared" si="129"/>
        <v>0</v>
      </c>
      <c r="AY599" s="29"/>
    </row>
    <row r="600" spans="1:51" ht="25" x14ac:dyDescent="0.25">
      <c r="A600" s="29"/>
      <c r="B600" s="93" t="s">
        <v>1193</v>
      </c>
      <c r="C600" s="94" t="s">
        <v>1194</v>
      </c>
      <c r="D600" s="94">
        <v>1</v>
      </c>
      <c r="E600" s="95">
        <v>0</v>
      </c>
      <c r="F600" s="165">
        <f>VLOOKUP($B600,dbsaa1!$A$2:$AA$675,5,FALSE)</f>
        <v>542841</v>
      </c>
      <c r="G600" s="165">
        <f>VLOOKUP($B600,dcsaa1!$A$2:$AA$675,5,FALSE)</f>
        <v>542841</v>
      </c>
      <c r="H600" s="166">
        <f t="shared" si="120"/>
        <v>0</v>
      </c>
      <c r="I600" s="98" t="str">
        <f t="shared" si="118"/>
        <v>NO CHANGE IN FA</v>
      </c>
      <c r="J600" s="88"/>
      <c r="K600" s="93" t="s">
        <v>1193</v>
      </c>
      <c r="L600" s="94" t="s">
        <v>1194</v>
      </c>
      <c r="M600" s="94">
        <v>1</v>
      </c>
      <c r="N600" s="95">
        <v>0</v>
      </c>
      <c r="O600" s="96">
        <f>VLOOKUP($K600,dbsad1!$A$2:$AE$677,13,FALSE)</f>
        <v>188</v>
      </c>
      <c r="P600" s="96">
        <f>VLOOKUP($K600,dcsad1!$A$2:$AE$677,13,FALSE)</f>
        <v>188</v>
      </c>
      <c r="Q600" s="97">
        <f t="shared" si="121"/>
        <v>0</v>
      </c>
      <c r="R600" s="98" t="str">
        <f t="shared" si="117"/>
        <v>NO CHANGE IN SEL. TAFPU</v>
      </c>
      <c r="S600" s="88"/>
      <c r="T600" s="93" t="s">
        <v>1193</v>
      </c>
      <c r="U600" s="94" t="s">
        <v>1194</v>
      </c>
      <c r="V600" s="94">
        <v>1</v>
      </c>
      <c r="W600" s="95">
        <v>0</v>
      </c>
      <c r="X600" s="99">
        <f>VLOOKUP($T600,dbsad1!$A$2:$AE$677,22,FALSE)</f>
        <v>500</v>
      </c>
      <c r="Y600" s="99">
        <f>VLOOKUP($T600,dcsad1!$A$2:$AE$677,22,FALSE)</f>
        <v>500</v>
      </c>
      <c r="Z600" s="100">
        <f t="shared" si="122"/>
        <v>0</v>
      </c>
      <c r="AA600" s="98" t="str">
        <f t="shared" si="123"/>
        <v>NO CHANGE IN SEL. FA/PUPIL</v>
      </c>
      <c r="AB600" s="88"/>
      <c r="AC600" s="93" t="s">
        <v>1193</v>
      </c>
      <c r="AD600" s="94" t="s">
        <v>1194</v>
      </c>
      <c r="AE600" s="94">
        <v>1</v>
      </c>
      <c r="AF600" s="95">
        <v>0</v>
      </c>
      <c r="AG600" s="165">
        <f>VLOOKUP($AC600,dbsad1!$A$2:$AE$677,24,FALSE)</f>
        <v>532198</v>
      </c>
      <c r="AH600" s="165">
        <f>VLOOKUP($AC600,dcsad1!$A$2:$AE$677,24,FALSE)</f>
        <v>532198</v>
      </c>
      <c r="AI600" s="166">
        <f t="shared" si="124"/>
        <v>0</v>
      </c>
      <c r="AJ600" s="98" t="str">
        <f t="shared" si="119"/>
        <v>NO CHANGE IN FAB</v>
      </c>
      <c r="AK600" s="88"/>
      <c r="AL600" s="93" t="s">
        <v>1193</v>
      </c>
      <c r="AM600" s="94" t="s">
        <v>1194</v>
      </c>
      <c r="AN600" s="94">
        <v>1</v>
      </c>
      <c r="AO600" s="95">
        <v>0</v>
      </c>
      <c r="AP600" s="175">
        <f>VLOOKUP($AL600,dbsaa1!$A$2:$AE$677,5,FALSE)</f>
        <v>542841</v>
      </c>
      <c r="AQ600" s="176">
        <f>VLOOKUP($AL600,dbsad1!$A$2:$AE$677,23,FALSE)</f>
        <v>94000</v>
      </c>
      <c r="AR600" s="101" t="str">
        <f t="shared" si="125"/>
        <v>HOLD HARMLESS</v>
      </c>
      <c r="AS600" s="175">
        <f>VLOOKUP($AL600,dcsaa1!$A$2:$AE$677,5,FALSE)</f>
        <v>542841</v>
      </c>
      <c r="AT600" s="176">
        <f>VLOOKUP($AL600,dcsad1!$A$2:$AE$677,23,FALSE)</f>
        <v>94000</v>
      </c>
      <c r="AU600" s="101" t="str">
        <f t="shared" si="126"/>
        <v>HOLD HARMLESS</v>
      </c>
      <c r="AV600" s="102" t="b">
        <f t="shared" si="127"/>
        <v>1</v>
      </c>
      <c r="AW600" s="176">
        <f t="shared" si="128"/>
        <v>0</v>
      </c>
      <c r="AX600" s="184">
        <f t="shared" si="129"/>
        <v>0</v>
      </c>
      <c r="AY600" s="29"/>
    </row>
    <row r="601" spans="1:51" ht="25" x14ac:dyDescent="0.25">
      <c r="A601" s="29"/>
      <c r="B601" s="93" t="s">
        <v>1195</v>
      </c>
      <c r="C601" s="94" t="s">
        <v>1196</v>
      </c>
      <c r="D601" s="94">
        <v>1</v>
      </c>
      <c r="E601" s="95">
        <v>0</v>
      </c>
      <c r="F601" s="165">
        <f>VLOOKUP($B601,dbsaa1!$A$2:$AA$675,5,FALSE)</f>
        <v>2982306</v>
      </c>
      <c r="G601" s="165">
        <f>VLOOKUP($B601,dcsaa1!$A$2:$AA$675,5,FALSE)</f>
        <v>2982306</v>
      </c>
      <c r="H601" s="166">
        <f t="shared" si="120"/>
        <v>0</v>
      </c>
      <c r="I601" s="98" t="str">
        <f t="shared" si="118"/>
        <v>NO CHANGE IN FA</v>
      </c>
      <c r="J601" s="88"/>
      <c r="K601" s="93" t="s">
        <v>1195</v>
      </c>
      <c r="L601" s="94" t="s">
        <v>1196</v>
      </c>
      <c r="M601" s="94">
        <v>1</v>
      </c>
      <c r="N601" s="95">
        <v>0</v>
      </c>
      <c r="O601" s="96">
        <f>VLOOKUP($K601,dbsad1!$A$2:$AE$677,13,FALSE)</f>
        <v>511</v>
      </c>
      <c r="P601" s="96">
        <f>VLOOKUP($K601,dcsad1!$A$2:$AE$677,13,FALSE)</f>
        <v>511</v>
      </c>
      <c r="Q601" s="97">
        <f t="shared" si="121"/>
        <v>0</v>
      </c>
      <c r="R601" s="98" t="str">
        <f t="shared" si="117"/>
        <v>NO CHANGE IN SEL. TAFPU</v>
      </c>
      <c r="S601" s="88"/>
      <c r="T601" s="93" t="s">
        <v>1195</v>
      </c>
      <c r="U601" s="94" t="s">
        <v>1196</v>
      </c>
      <c r="V601" s="94">
        <v>1</v>
      </c>
      <c r="W601" s="95">
        <v>0</v>
      </c>
      <c r="X601" s="99">
        <f>VLOOKUP($T601,dbsad1!$A$2:$AE$677,22,FALSE)</f>
        <v>2975.5</v>
      </c>
      <c r="Y601" s="99">
        <f>VLOOKUP($T601,dcsad1!$A$2:$AE$677,22,FALSE)</f>
        <v>2975.5</v>
      </c>
      <c r="Z601" s="100">
        <f t="shared" si="122"/>
        <v>0</v>
      </c>
      <c r="AA601" s="98" t="str">
        <f t="shared" si="123"/>
        <v>NO CHANGE IN SEL. FA/PUPIL</v>
      </c>
      <c r="AB601" s="88"/>
      <c r="AC601" s="93" t="s">
        <v>1195</v>
      </c>
      <c r="AD601" s="94" t="s">
        <v>1196</v>
      </c>
      <c r="AE601" s="94">
        <v>1</v>
      </c>
      <c r="AF601" s="95">
        <v>0</v>
      </c>
      <c r="AG601" s="165">
        <f>VLOOKUP($AC601,dbsad1!$A$2:$AE$677,24,FALSE)</f>
        <v>2923830</v>
      </c>
      <c r="AH601" s="165">
        <f>VLOOKUP($AC601,dcsad1!$A$2:$AE$677,24,FALSE)</f>
        <v>2923830</v>
      </c>
      <c r="AI601" s="166">
        <f t="shared" si="124"/>
        <v>0</v>
      </c>
      <c r="AJ601" s="98" t="str">
        <f t="shared" si="119"/>
        <v>NO CHANGE IN FAB</v>
      </c>
      <c r="AK601" s="88"/>
      <c r="AL601" s="93" t="s">
        <v>1195</v>
      </c>
      <c r="AM601" s="94" t="s">
        <v>1196</v>
      </c>
      <c r="AN601" s="94">
        <v>1</v>
      </c>
      <c r="AO601" s="95">
        <v>0</v>
      </c>
      <c r="AP601" s="175">
        <f>VLOOKUP($AL601,dbsaa1!$A$2:$AE$677,5,FALSE)</f>
        <v>2982306</v>
      </c>
      <c r="AQ601" s="176">
        <f>VLOOKUP($AL601,dbsad1!$A$2:$AE$677,23,FALSE)</f>
        <v>1520481</v>
      </c>
      <c r="AR601" s="101" t="str">
        <f t="shared" si="125"/>
        <v>HOLD HARMLESS</v>
      </c>
      <c r="AS601" s="175">
        <f>VLOOKUP($AL601,dcsaa1!$A$2:$AE$677,5,FALSE)</f>
        <v>2982306</v>
      </c>
      <c r="AT601" s="176">
        <f>VLOOKUP($AL601,dcsad1!$A$2:$AE$677,23,FALSE)</f>
        <v>1520481</v>
      </c>
      <c r="AU601" s="101" t="str">
        <f t="shared" si="126"/>
        <v>HOLD HARMLESS</v>
      </c>
      <c r="AV601" s="102" t="b">
        <f t="shared" si="127"/>
        <v>1</v>
      </c>
      <c r="AW601" s="176">
        <f t="shared" si="128"/>
        <v>0</v>
      </c>
      <c r="AX601" s="184">
        <f t="shared" si="129"/>
        <v>0</v>
      </c>
      <c r="AY601" s="29"/>
    </row>
    <row r="602" spans="1:51" x14ac:dyDescent="0.25">
      <c r="A602" s="29"/>
      <c r="B602" s="93" t="s">
        <v>1197</v>
      </c>
      <c r="C602" s="94" t="s">
        <v>1198</v>
      </c>
      <c r="D602" s="94">
        <v>1</v>
      </c>
      <c r="E602" s="95">
        <v>0</v>
      </c>
      <c r="F602" s="165">
        <f>VLOOKUP($B602,dbsaa1!$A$2:$AA$675,5,FALSE)</f>
        <v>19329956</v>
      </c>
      <c r="G602" s="165">
        <f>VLOOKUP($B602,dcsaa1!$A$2:$AA$675,5,FALSE)</f>
        <v>19313901</v>
      </c>
      <c r="H602" s="166">
        <f t="shared" si="120"/>
        <v>-16055</v>
      </c>
      <c r="I602" s="98" t="str">
        <f t="shared" si="118"/>
        <v>FA DECREASE</v>
      </c>
      <c r="J602" s="88"/>
      <c r="K602" s="93" t="s">
        <v>1197</v>
      </c>
      <c r="L602" s="94" t="s">
        <v>1198</v>
      </c>
      <c r="M602" s="94">
        <v>1</v>
      </c>
      <c r="N602" s="95">
        <v>0</v>
      </c>
      <c r="O602" s="96">
        <f>VLOOKUP($K602,dbsad1!$A$2:$AE$677,13,FALSE)</f>
        <v>2408</v>
      </c>
      <c r="P602" s="96">
        <f>VLOOKUP($K602,dcsad1!$A$2:$AE$677,13,FALSE)</f>
        <v>2406</v>
      </c>
      <c r="Q602" s="97">
        <f t="shared" si="121"/>
        <v>-2</v>
      </c>
      <c r="R602" s="98" t="str">
        <f t="shared" si="117"/>
        <v>SEL. TAFPU DECREASE</v>
      </c>
      <c r="S602" s="88"/>
      <c r="T602" s="93" t="s">
        <v>1197</v>
      </c>
      <c r="U602" s="94" t="s">
        <v>1198</v>
      </c>
      <c r="V602" s="94">
        <v>1</v>
      </c>
      <c r="W602" s="95">
        <v>0</v>
      </c>
      <c r="X602" s="99">
        <f>VLOOKUP($T602,dbsad1!$A$2:$AE$677,22,FALSE)</f>
        <v>8027.39</v>
      </c>
      <c r="Y602" s="99">
        <f>VLOOKUP($T602,dcsad1!$A$2:$AE$677,22,FALSE)</f>
        <v>8027.39</v>
      </c>
      <c r="Z602" s="100">
        <f t="shared" si="122"/>
        <v>0</v>
      </c>
      <c r="AA602" s="98" t="str">
        <f t="shared" si="123"/>
        <v>NO CHANGE IN SEL. FA/PUPIL</v>
      </c>
      <c r="AB602" s="88"/>
      <c r="AC602" s="93" t="s">
        <v>1197</v>
      </c>
      <c r="AD602" s="94" t="s">
        <v>1198</v>
      </c>
      <c r="AE602" s="94">
        <v>1</v>
      </c>
      <c r="AF602" s="95">
        <v>0</v>
      </c>
      <c r="AG602" s="165">
        <f>VLOOKUP($AC602,dbsad1!$A$2:$AE$677,24,FALSE)</f>
        <v>17555662</v>
      </c>
      <c r="AH602" s="165">
        <f>VLOOKUP($AC602,dcsad1!$A$2:$AE$677,24,FALSE)</f>
        <v>17555662</v>
      </c>
      <c r="AI602" s="166">
        <f t="shared" si="124"/>
        <v>0</v>
      </c>
      <c r="AJ602" s="98" t="str">
        <f t="shared" si="119"/>
        <v>NO CHANGE IN FAB</v>
      </c>
      <c r="AK602" s="88"/>
      <c r="AL602" s="93" t="s">
        <v>1197</v>
      </c>
      <c r="AM602" s="94" t="s">
        <v>1198</v>
      </c>
      <c r="AN602" s="94">
        <v>1</v>
      </c>
      <c r="AO602" s="95">
        <v>0</v>
      </c>
      <c r="AP602" s="175">
        <f>VLOOKUP($AL602,dbsaa1!$A$2:$AE$677,5,FALSE)</f>
        <v>19329956</v>
      </c>
      <c r="AQ602" s="176">
        <f>VLOOKUP($AL602,dbsad1!$A$2:$AE$677,23,FALSE)</f>
        <v>19329956</v>
      </c>
      <c r="AR602" s="101" t="str">
        <f t="shared" si="125"/>
        <v>ON FORMULA</v>
      </c>
      <c r="AS602" s="175">
        <f>VLOOKUP($AL602,dcsaa1!$A$2:$AE$677,5,FALSE)</f>
        <v>19313901</v>
      </c>
      <c r="AT602" s="176">
        <f>VLOOKUP($AL602,dcsad1!$A$2:$AE$677,23,FALSE)</f>
        <v>19313901</v>
      </c>
      <c r="AU602" s="101" t="str">
        <f t="shared" si="126"/>
        <v>ON FORMULA</v>
      </c>
      <c r="AV602" s="102" t="b">
        <f t="shared" si="127"/>
        <v>1</v>
      </c>
      <c r="AW602" s="176">
        <f t="shared" si="128"/>
        <v>-16055</v>
      </c>
      <c r="AX602" s="184">
        <f t="shared" si="129"/>
        <v>0</v>
      </c>
      <c r="AY602" s="29"/>
    </row>
    <row r="603" spans="1:51" ht="25" x14ac:dyDescent="0.25">
      <c r="A603" s="29"/>
      <c r="B603" s="93" t="s">
        <v>1199</v>
      </c>
      <c r="C603" s="94" t="s">
        <v>1200</v>
      </c>
      <c r="D603" s="94">
        <v>1</v>
      </c>
      <c r="E603" s="95">
        <v>0</v>
      </c>
      <c r="F603" s="165">
        <f>VLOOKUP($B603,dbsaa1!$A$2:$AA$675,5,FALSE)</f>
        <v>2884828</v>
      </c>
      <c r="G603" s="165">
        <f>VLOOKUP($B603,dcsaa1!$A$2:$AA$675,5,FALSE)</f>
        <v>2884828</v>
      </c>
      <c r="H603" s="166">
        <f t="shared" si="120"/>
        <v>0</v>
      </c>
      <c r="I603" s="98" t="str">
        <f t="shared" si="118"/>
        <v>NO CHANGE IN FA</v>
      </c>
      <c r="J603" s="88"/>
      <c r="K603" s="93" t="s">
        <v>1199</v>
      </c>
      <c r="L603" s="94" t="s">
        <v>1200</v>
      </c>
      <c r="M603" s="94">
        <v>1</v>
      </c>
      <c r="N603" s="95">
        <v>0</v>
      </c>
      <c r="O603" s="96">
        <f>VLOOKUP($K603,dbsad1!$A$2:$AE$677,13,FALSE)</f>
        <v>292</v>
      </c>
      <c r="P603" s="96">
        <f>VLOOKUP($K603,dcsad1!$A$2:$AE$677,13,FALSE)</f>
        <v>292</v>
      </c>
      <c r="Q603" s="97">
        <f t="shared" si="121"/>
        <v>0</v>
      </c>
      <c r="R603" s="98" t="str">
        <f t="shared" si="117"/>
        <v>NO CHANGE IN SEL. TAFPU</v>
      </c>
      <c r="S603" s="88"/>
      <c r="T603" s="93" t="s">
        <v>1199</v>
      </c>
      <c r="U603" s="94" t="s">
        <v>1200</v>
      </c>
      <c r="V603" s="94">
        <v>1</v>
      </c>
      <c r="W603" s="95">
        <v>0</v>
      </c>
      <c r="X603" s="99">
        <f>VLOOKUP($T603,dbsad1!$A$2:$AE$677,22,FALSE)</f>
        <v>4737.66</v>
      </c>
      <c r="Y603" s="99">
        <f>VLOOKUP($T603,dcsad1!$A$2:$AE$677,22,FALSE)</f>
        <v>4737.66</v>
      </c>
      <c r="Z603" s="100">
        <f t="shared" si="122"/>
        <v>0</v>
      </c>
      <c r="AA603" s="98" t="str">
        <f t="shared" si="123"/>
        <v>NO CHANGE IN SEL. FA/PUPIL</v>
      </c>
      <c r="AB603" s="88"/>
      <c r="AC603" s="93" t="s">
        <v>1199</v>
      </c>
      <c r="AD603" s="94" t="s">
        <v>1200</v>
      </c>
      <c r="AE603" s="94">
        <v>1</v>
      </c>
      <c r="AF603" s="95">
        <v>0</v>
      </c>
      <c r="AG603" s="165">
        <f>VLOOKUP($AC603,dbsad1!$A$2:$AE$677,24,FALSE)</f>
        <v>2828263</v>
      </c>
      <c r="AH603" s="165">
        <f>VLOOKUP($AC603,dcsad1!$A$2:$AE$677,24,FALSE)</f>
        <v>2828263</v>
      </c>
      <c r="AI603" s="166">
        <f t="shared" si="124"/>
        <v>0</v>
      </c>
      <c r="AJ603" s="98" t="str">
        <f t="shared" si="119"/>
        <v>NO CHANGE IN FAB</v>
      </c>
      <c r="AK603" s="88"/>
      <c r="AL603" s="93" t="s">
        <v>1199</v>
      </c>
      <c r="AM603" s="94" t="s">
        <v>1200</v>
      </c>
      <c r="AN603" s="94">
        <v>1</v>
      </c>
      <c r="AO603" s="95">
        <v>0</v>
      </c>
      <c r="AP603" s="175">
        <f>VLOOKUP($AL603,dbsaa1!$A$2:$AE$677,5,FALSE)</f>
        <v>2884828</v>
      </c>
      <c r="AQ603" s="176">
        <f>VLOOKUP($AL603,dbsad1!$A$2:$AE$677,23,FALSE)</f>
        <v>1383397</v>
      </c>
      <c r="AR603" s="101" t="str">
        <f t="shared" si="125"/>
        <v>HOLD HARMLESS</v>
      </c>
      <c r="AS603" s="175">
        <f>VLOOKUP($AL603,dcsaa1!$A$2:$AE$677,5,FALSE)</f>
        <v>2884828</v>
      </c>
      <c r="AT603" s="176">
        <f>VLOOKUP($AL603,dcsad1!$A$2:$AE$677,23,FALSE)</f>
        <v>1383397</v>
      </c>
      <c r="AU603" s="101" t="str">
        <f t="shared" si="126"/>
        <v>HOLD HARMLESS</v>
      </c>
      <c r="AV603" s="102" t="b">
        <f t="shared" si="127"/>
        <v>1</v>
      </c>
      <c r="AW603" s="176">
        <f t="shared" si="128"/>
        <v>0</v>
      </c>
      <c r="AX603" s="184">
        <f t="shared" si="129"/>
        <v>0</v>
      </c>
      <c r="AY603" s="29"/>
    </row>
    <row r="604" spans="1:51" ht="25" x14ac:dyDescent="0.25">
      <c r="A604" s="29"/>
      <c r="B604" s="93" t="s">
        <v>1201</v>
      </c>
      <c r="C604" s="94" t="s">
        <v>1202</v>
      </c>
      <c r="D604" s="94">
        <v>1</v>
      </c>
      <c r="E604" s="95">
        <v>0</v>
      </c>
      <c r="F604" s="165">
        <f>VLOOKUP($B604,dbsaa1!$A$2:$AA$675,5,FALSE)</f>
        <v>1735549</v>
      </c>
      <c r="G604" s="165">
        <f>VLOOKUP($B604,dcsaa1!$A$2:$AA$675,5,FALSE)</f>
        <v>1735549</v>
      </c>
      <c r="H604" s="166">
        <f t="shared" si="120"/>
        <v>0</v>
      </c>
      <c r="I604" s="98" t="str">
        <f t="shared" si="118"/>
        <v>NO CHANGE IN FA</v>
      </c>
      <c r="J604" s="88"/>
      <c r="K604" s="93" t="s">
        <v>1201</v>
      </c>
      <c r="L604" s="94" t="s">
        <v>1202</v>
      </c>
      <c r="M604" s="94">
        <v>1</v>
      </c>
      <c r="N604" s="95">
        <v>0</v>
      </c>
      <c r="O604" s="96">
        <f>VLOOKUP($K604,dbsad1!$A$2:$AE$677,13,FALSE)</f>
        <v>700</v>
      </c>
      <c r="P604" s="96">
        <f>VLOOKUP($K604,dcsad1!$A$2:$AE$677,13,FALSE)</f>
        <v>700</v>
      </c>
      <c r="Q604" s="97">
        <f t="shared" si="121"/>
        <v>0</v>
      </c>
      <c r="R604" s="98" t="str">
        <f t="shared" si="117"/>
        <v>NO CHANGE IN SEL. TAFPU</v>
      </c>
      <c r="S604" s="88"/>
      <c r="T604" s="93" t="s">
        <v>1201</v>
      </c>
      <c r="U604" s="94" t="s">
        <v>1202</v>
      </c>
      <c r="V604" s="94">
        <v>1</v>
      </c>
      <c r="W604" s="95">
        <v>0</v>
      </c>
      <c r="X604" s="99">
        <f>VLOOKUP($T604,dbsad1!$A$2:$AE$677,22,FALSE)</f>
        <v>500</v>
      </c>
      <c r="Y604" s="99">
        <f>VLOOKUP($T604,dcsad1!$A$2:$AE$677,22,FALSE)</f>
        <v>500</v>
      </c>
      <c r="Z604" s="100">
        <f t="shared" si="122"/>
        <v>0</v>
      </c>
      <c r="AA604" s="98" t="str">
        <f t="shared" si="123"/>
        <v>NO CHANGE IN SEL. FA/PUPIL</v>
      </c>
      <c r="AB604" s="88"/>
      <c r="AC604" s="93" t="s">
        <v>1201</v>
      </c>
      <c r="AD604" s="94" t="s">
        <v>1202</v>
      </c>
      <c r="AE604" s="94">
        <v>1</v>
      </c>
      <c r="AF604" s="95">
        <v>0</v>
      </c>
      <c r="AG604" s="165">
        <f>VLOOKUP($AC604,dbsad1!$A$2:$AE$677,24,FALSE)</f>
        <v>1701519</v>
      </c>
      <c r="AH604" s="165">
        <f>VLOOKUP($AC604,dcsad1!$A$2:$AE$677,24,FALSE)</f>
        <v>1701519</v>
      </c>
      <c r="AI604" s="166">
        <f t="shared" si="124"/>
        <v>0</v>
      </c>
      <c r="AJ604" s="98" t="str">
        <f t="shared" si="119"/>
        <v>NO CHANGE IN FAB</v>
      </c>
      <c r="AK604" s="88"/>
      <c r="AL604" s="93" t="s">
        <v>1201</v>
      </c>
      <c r="AM604" s="94" t="s">
        <v>1202</v>
      </c>
      <c r="AN604" s="94">
        <v>1</v>
      </c>
      <c r="AO604" s="95">
        <v>0</v>
      </c>
      <c r="AP604" s="175">
        <f>VLOOKUP($AL604,dbsaa1!$A$2:$AE$677,5,FALSE)</f>
        <v>1735549</v>
      </c>
      <c r="AQ604" s="176">
        <f>VLOOKUP($AL604,dbsad1!$A$2:$AE$677,23,FALSE)</f>
        <v>350000</v>
      </c>
      <c r="AR604" s="101" t="str">
        <f t="shared" si="125"/>
        <v>HOLD HARMLESS</v>
      </c>
      <c r="AS604" s="175">
        <f>VLOOKUP($AL604,dcsaa1!$A$2:$AE$677,5,FALSE)</f>
        <v>1735549</v>
      </c>
      <c r="AT604" s="176">
        <f>VLOOKUP($AL604,dcsad1!$A$2:$AE$677,23,FALSE)</f>
        <v>350000</v>
      </c>
      <c r="AU604" s="101" t="str">
        <f t="shared" si="126"/>
        <v>HOLD HARMLESS</v>
      </c>
      <c r="AV604" s="102" t="b">
        <f t="shared" si="127"/>
        <v>1</v>
      </c>
      <c r="AW604" s="176">
        <f t="shared" si="128"/>
        <v>0</v>
      </c>
      <c r="AX604" s="184">
        <f t="shared" si="129"/>
        <v>0</v>
      </c>
      <c r="AY604" s="29"/>
    </row>
    <row r="605" spans="1:51" ht="25" x14ac:dyDescent="0.25">
      <c r="A605" s="29"/>
      <c r="B605" s="93" t="s">
        <v>1203</v>
      </c>
      <c r="C605" s="94" t="s">
        <v>1204</v>
      </c>
      <c r="D605" s="94">
        <v>1</v>
      </c>
      <c r="E605" s="95">
        <v>0</v>
      </c>
      <c r="F605" s="165">
        <f>VLOOKUP($B605,dbsaa1!$A$2:$AA$675,5,FALSE)</f>
        <v>7100530</v>
      </c>
      <c r="G605" s="165">
        <f>VLOOKUP($B605,dcsaa1!$A$2:$AA$675,5,FALSE)</f>
        <v>7100530</v>
      </c>
      <c r="H605" s="166">
        <f t="shared" si="120"/>
        <v>0</v>
      </c>
      <c r="I605" s="98" t="str">
        <f t="shared" si="118"/>
        <v>NO CHANGE IN FA</v>
      </c>
      <c r="J605" s="88"/>
      <c r="K605" s="93" t="s">
        <v>1203</v>
      </c>
      <c r="L605" s="94" t="s">
        <v>1204</v>
      </c>
      <c r="M605" s="94">
        <v>1</v>
      </c>
      <c r="N605" s="95">
        <v>0</v>
      </c>
      <c r="O605" s="96">
        <f>VLOOKUP($K605,dbsad1!$A$2:$AE$677,13,FALSE)</f>
        <v>756</v>
      </c>
      <c r="P605" s="96">
        <f>VLOOKUP($K605,dcsad1!$A$2:$AE$677,13,FALSE)</f>
        <v>757</v>
      </c>
      <c r="Q605" s="97">
        <f t="shared" si="121"/>
        <v>1</v>
      </c>
      <c r="R605" s="98" t="str">
        <f t="shared" si="117"/>
        <v>SEL. TAFPU INCREASE</v>
      </c>
      <c r="S605" s="88"/>
      <c r="T605" s="93" t="s">
        <v>1203</v>
      </c>
      <c r="U605" s="94" t="s">
        <v>1204</v>
      </c>
      <c r="V605" s="94">
        <v>1</v>
      </c>
      <c r="W605" s="95">
        <v>0</v>
      </c>
      <c r="X605" s="99">
        <f>VLOOKUP($T605,dbsad1!$A$2:$AE$677,22,FALSE)</f>
        <v>5791.62</v>
      </c>
      <c r="Y605" s="99">
        <f>VLOOKUP($T605,dcsad1!$A$2:$AE$677,22,FALSE)</f>
        <v>5788.53</v>
      </c>
      <c r="Z605" s="100">
        <f t="shared" si="122"/>
        <v>-3.0900000000001455</v>
      </c>
      <c r="AA605" s="98" t="str">
        <f t="shared" si="123"/>
        <v>SEL. FA/PUPIL DECREASE</v>
      </c>
      <c r="AB605" s="88"/>
      <c r="AC605" s="93" t="s">
        <v>1203</v>
      </c>
      <c r="AD605" s="94" t="s">
        <v>1204</v>
      </c>
      <c r="AE605" s="94">
        <v>1</v>
      </c>
      <c r="AF605" s="95">
        <v>0</v>
      </c>
      <c r="AG605" s="165">
        <f>VLOOKUP($AC605,dbsad1!$A$2:$AE$677,24,FALSE)</f>
        <v>6961304</v>
      </c>
      <c r="AH605" s="165">
        <f>VLOOKUP($AC605,dcsad1!$A$2:$AE$677,24,FALSE)</f>
        <v>6961304</v>
      </c>
      <c r="AI605" s="166">
        <f t="shared" si="124"/>
        <v>0</v>
      </c>
      <c r="AJ605" s="98" t="str">
        <f t="shared" si="119"/>
        <v>NO CHANGE IN FAB</v>
      </c>
      <c r="AK605" s="88"/>
      <c r="AL605" s="93" t="s">
        <v>1203</v>
      </c>
      <c r="AM605" s="94" t="s">
        <v>1204</v>
      </c>
      <c r="AN605" s="94">
        <v>1</v>
      </c>
      <c r="AO605" s="95">
        <v>0</v>
      </c>
      <c r="AP605" s="175">
        <f>VLOOKUP($AL605,dbsaa1!$A$2:$AE$677,5,FALSE)</f>
        <v>7100530</v>
      </c>
      <c r="AQ605" s="176">
        <f>VLOOKUP($AL605,dbsad1!$A$2:$AE$677,23,FALSE)</f>
        <v>4378465</v>
      </c>
      <c r="AR605" s="101" t="str">
        <f t="shared" si="125"/>
        <v>HOLD HARMLESS</v>
      </c>
      <c r="AS605" s="175">
        <f>VLOOKUP($AL605,dcsaa1!$A$2:$AE$677,5,FALSE)</f>
        <v>7100530</v>
      </c>
      <c r="AT605" s="176">
        <f>VLOOKUP($AL605,dcsad1!$A$2:$AE$677,23,FALSE)</f>
        <v>4381918</v>
      </c>
      <c r="AU605" s="101" t="str">
        <f t="shared" si="126"/>
        <v>HOLD HARMLESS</v>
      </c>
      <c r="AV605" s="102" t="b">
        <f t="shared" si="127"/>
        <v>1</v>
      </c>
      <c r="AW605" s="176">
        <f t="shared" si="128"/>
        <v>0</v>
      </c>
      <c r="AX605" s="184">
        <f t="shared" si="129"/>
        <v>0</v>
      </c>
      <c r="AY605" s="29"/>
    </row>
    <row r="606" spans="1:51" x14ac:dyDescent="0.25">
      <c r="A606" s="29"/>
      <c r="B606" s="93" t="s">
        <v>1205</v>
      </c>
      <c r="C606" s="94" t="s">
        <v>1206</v>
      </c>
      <c r="D606" s="94">
        <v>1</v>
      </c>
      <c r="E606" s="95">
        <v>0</v>
      </c>
      <c r="F606" s="165">
        <f>VLOOKUP($B606,dbsaa1!$A$2:$AA$675,5,FALSE)</f>
        <v>23019992</v>
      </c>
      <c r="G606" s="165">
        <f>VLOOKUP($B606,dcsaa1!$A$2:$AA$675,5,FALSE)</f>
        <v>23032806</v>
      </c>
      <c r="H606" s="166">
        <f t="shared" si="120"/>
        <v>12814</v>
      </c>
      <c r="I606" s="98" t="str">
        <f t="shared" si="118"/>
        <v>FA INCREASE</v>
      </c>
      <c r="J606" s="88"/>
      <c r="K606" s="93" t="s">
        <v>1205</v>
      </c>
      <c r="L606" s="94" t="s">
        <v>1206</v>
      </c>
      <c r="M606" s="94">
        <v>1</v>
      </c>
      <c r="N606" s="95">
        <v>0</v>
      </c>
      <c r="O606" s="96">
        <f>VLOOKUP($K606,dbsad1!$A$2:$AE$677,13,FALSE)</f>
        <v>3593</v>
      </c>
      <c r="P606" s="96">
        <f>VLOOKUP($K606,dcsad1!$A$2:$AE$677,13,FALSE)</f>
        <v>3595</v>
      </c>
      <c r="Q606" s="97">
        <f t="shared" si="121"/>
        <v>2</v>
      </c>
      <c r="R606" s="98" t="str">
        <f t="shared" si="117"/>
        <v>SEL. TAFPU INCREASE</v>
      </c>
      <c r="S606" s="88"/>
      <c r="T606" s="93" t="s">
        <v>1205</v>
      </c>
      <c r="U606" s="94" t="s">
        <v>1206</v>
      </c>
      <c r="V606" s="94">
        <v>1</v>
      </c>
      <c r="W606" s="95">
        <v>0</v>
      </c>
      <c r="X606" s="99">
        <f>VLOOKUP($T606,dbsad1!$A$2:$AE$677,22,FALSE)</f>
        <v>6406.9</v>
      </c>
      <c r="Y606" s="99">
        <f>VLOOKUP($T606,dcsad1!$A$2:$AE$677,22,FALSE)</f>
        <v>6406.9</v>
      </c>
      <c r="Z606" s="100">
        <f t="shared" si="122"/>
        <v>0</v>
      </c>
      <c r="AA606" s="98" t="str">
        <f t="shared" si="123"/>
        <v>NO CHANGE IN SEL. FA/PUPIL</v>
      </c>
      <c r="AB606" s="88"/>
      <c r="AC606" s="93" t="s">
        <v>1205</v>
      </c>
      <c r="AD606" s="94" t="s">
        <v>1206</v>
      </c>
      <c r="AE606" s="94">
        <v>1</v>
      </c>
      <c r="AF606" s="95">
        <v>0</v>
      </c>
      <c r="AG606" s="165">
        <f>VLOOKUP($AC606,dbsad1!$A$2:$AE$677,24,FALSE)</f>
        <v>22062004</v>
      </c>
      <c r="AH606" s="165">
        <f>VLOOKUP($AC606,dcsad1!$A$2:$AE$677,24,FALSE)</f>
        <v>22062004</v>
      </c>
      <c r="AI606" s="166">
        <f t="shared" si="124"/>
        <v>0</v>
      </c>
      <c r="AJ606" s="98" t="str">
        <f t="shared" si="119"/>
        <v>NO CHANGE IN FAB</v>
      </c>
      <c r="AK606" s="88"/>
      <c r="AL606" s="93" t="s">
        <v>1205</v>
      </c>
      <c r="AM606" s="94" t="s">
        <v>1206</v>
      </c>
      <c r="AN606" s="94">
        <v>1</v>
      </c>
      <c r="AO606" s="95">
        <v>0</v>
      </c>
      <c r="AP606" s="175">
        <f>VLOOKUP($AL606,dbsaa1!$A$2:$AE$677,5,FALSE)</f>
        <v>23019992</v>
      </c>
      <c r="AQ606" s="176">
        <f>VLOOKUP($AL606,dbsad1!$A$2:$AE$677,23,FALSE)</f>
        <v>23019992</v>
      </c>
      <c r="AR606" s="101" t="str">
        <f t="shared" si="125"/>
        <v>ON FORMULA</v>
      </c>
      <c r="AS606" s="175">
        <f>VLOOKUP($AL606,dcsaa1!$A$2:$AE$677,5,FALSE)</f>
        <v>23032806</v>
      </c>
      <c r="AT606" s="176">
        <f>VLOOKUP($AL606,dcsad1!$A$2:$AE$677,23,FALSE)</f>
        <v>23032806</v>
      </c>
      <c r="AU606" s="101" t="str">
        <f t="shared" si="126"/>
        <v>ON FORMULA</v>
      </c>
      <c r="AV606" s="102" t="b">
        <f t="shared" si="127"/>
        <v>1</v>
      </c>
      <c r="AW606" s="176">
        <f t="shared" si="128"/>
        <v>12814</v>
      </c>
      <c r="AX606" s="184">
        <f t="shared" si="129"/>
        <v>0</v>
      </c>
      <c r="AY606" s="29"/>
    </row>
    <row r="607" spans="1:51" ht="25" x14ac:dyDescent="0.25">
      <c r="A607" s="29"/>
      <c r="B607" s="93" t="s">
        <v>1207</v>
      </c>
      <c r="C607" s="94" t="s">
        <v>1208</v>
      </c>
      <c r="D607" s="94">
        <v>1</v>
      </c>
      <c r="E607" s="95">
        <v>0</v>
      </c>
      <c r="F607" s="165">
        <f>VLOOKUP($B607,dbsaa1!$A$2:$AA$675,5,FALSE)</f>
        <v>2135488</v>
      </c>
      <c r="G607" s="165">
        <f>VLOOKUP($B607,dcsaa1!$A$2:$AA$675,5,FALSE)</f>
        <v>2135488</v>
      </c>
      <c r="H607" s="166">
        <f t="shared" si="120"/>
        <v>0</v>
      </c>
      <c r="I607" s="98" t="str">
        <f t="shared" si="118"/>
        <v>NO CHANGE IN FA</v>
      </c>
      <c r="J607" s="88"/>
      <c r="K607" s="93" t="s">
        <v>1207</v>
      </c>
      <c r="L607" s="94" t="s">
        <v>1208</v>
      </c>
      <c r="M607" s="94">
        <v>1</v>
      </c>
      <c r="N607" s="95">
        <v>0</v>
      </c>
      <c r="O607" s="96">
        <f>VLOOKUP($K607,dbsad1!$A$2:$AE$677,13,FALSE)</f>
        <v>195</v>
      </c>
      <c r="P607" s="96">
        <f>VLOOKUP($K607,dcsad1!$A$2:$AE$677,13,FALSE)</f>
        <v>195</v>
      </c>
      <c r="Q607" s="97">
        <f t="shared" si="121"/>
        <v>0</v>
      </c>
      <c r="R607" s="98" t="str">
        <f t="shared" si="117"/>
        <v>NO CHANGE IN SEL. TAFPU</v>
      </c>
      <c r="S607" s="88"/>
      <c r="T607" s="93" t="s">
        <v>1207</v>
      </c>
      <c r="U607" s="94" t="s">
        <v>1208</v>
      </c>
      <c r="V607" s="94">
        <v>1</v>
      </c>
      <c r="W607" s="95">
        <v>0</v>
      </c>
      <c r="X607" s="99">
        <f>VLOOKUP($T607,dbsad1!$A$2:$AE$677,22,FALSE)</f>
        <v>10435.530000000001</v>
      </c>
      <c r="Y607" s="99">
        <f>VLOOKUP($T607,dcsad1!$A$2:$AE$677,22,FALSE)</f>
        <v>10435.530000000001</v>
      </c>
      <c r="Z607" s="100">
        <f t="shared" si="122"/>
        <v>0</v>
      </c>
      <c r="AA607" s="98" t="str">
        <f t="shared" si="123"/>
        <v>NO CHANGE IN SEL. FA/PUPIL</v>
      </c>
      <c r="AB607" s="88"/>
      <c r="AC607" s="93" t="s">
        <v>1207</v>
      </c>
      <c r="AD607" s="94" t="s">
        <v>1208</v>
      </c>
      <c r="AE607" s="94">
        <v>1</v>
      </c>
      <c r="AF607" s="95">
        <v>0</v>
      </c>
      <c r="AG607" s="165">
        <f>VLOOKUP($AC607,dbsad1!$A$2:$AE$677,24,FALSE)</f>
        <v>2093616</v>
      </c>
      <c r="AH607" s="165">
        <f>VLOOKUP($AC607,dcsad1!$A$2:$AE$677,24,FALSE)</f>
        <v>2093616</v>
      </c>
      <c r="AI607" s="166">
        <f t="shared" si="124"/>
        <v>0</v>
      </c>
      <c r="AJ607" s="98" t="str">
        <f t="shared" si="119"/>
        <v>NO CHANGE IN FAB</v>
      </c>
      <c r="AK607" s="88"/>
      <c r="AL607" s="93" t="s">
        <v>1207</v>
      </c>
      <c r="AM607" s="94" t="s">
        <v>1208</v>
      </c>
      <c r="AN607" s="94">
        <v>1</v>
      </c>
      <c r="AO607" s="95">
        <v>0</v>
      </c>
      <c r="AP607" s="175">
        <f>VLOOKUP($AL607,dbsaa1!$A$2:$AE$677,5,FALSE)</f>
        <v>2135488</v>
      </c>
      <c r="AQ607" s="176">
        <f>VLOOKUP($AL607,dbsad1!$A$2:$AE$677,23,FALSE)</f>
        <v>2034929</v>
      </c>
      <c r="AR607" s="101" t="str">
        <f t="shared" si="125"/>
        <v>HOLD HARMLESS</v>
      </c>
      <c r="AS607" s="175">
        <f>VLOOKUP($AL607,dcsaa1!$A$2:$AE$677,5,FALSE)</f>
        <v>2135488</v>
      </c>
      <c r="AT607" s="176">
        <f>VLOOKUP($AL607,dcsad1!$A$2:$AE$677,23,FALSE)</f>
        <v>2034929</v>
      </c>
      <c r="AU607" s="101" t="str">
        <f t="shared" si="126"/>
        <v>HOLD HARMLESS</v>
      </c>
      <c r="AV607" s="102" t="b">
        <f t="shared" si="127"/>
        <v>1</v>
      </c>
      <c r="AW607" s="176">
        <f t="shared" si="128"/>
        <v>0</v>
      </c>
      <c r="AX607" s="184">
        <f t="shared" si="129"/>
        <v>0</v>
      </c>
      <c r="AY607" s="29"/>
    </row>
    <row r="608" spans="1:51" ht="25" x14ac:dyDescent="0.25">
      <c r="A608" s="29"/>
      <c r="B608" s="93" t="s">
        <v>1209</v>
      </c>
      <c r="C608" s="94" t="s">
        <v>1210</v>
      </c>
      <c r="D608" s="94">
        <v>1</v>
      </c>
      <c r="E608" s="95">
        <v>0</v>
      </c>
      <c r="F608" s="165">
        <f>VLOOKUP($B608,dbsaa1!$A$2:$AA$675,5,FALSE)</f>
        <v>10096541</v>
      </c>
      <c r="G608" s="165">
        <f>VLOOKUP($B608,dcsaa1!$A$2:$AA$675,5,FALSE)</f>
        <v>10096541</v>
      </c>
      <c r="H608" s="166">
        <f t="shared" si="120"/>
        <v>0</v>
      </c>
      <c r="I608" s="98" t="str">
        <f t="shared" si="118"/>
        <v>NO CHANGE IN FA</v>
      </c>
      <c r="J608" s="88"/>
      <c r="K608" s="93" t="s">
        <v>1209</v>
      </c>
      <c r="L608" s="94" t="s">
        <v>1210</v>
      </c>
      <c r="M608" s="94">
        <v>1</v>
      </c>
      <c r="N608" s="95">
        <v>0</v>
      </c>
      <c r="O608" s="96">
        <f>VLOOKUP($K608,dbsad1!$A$2:$AE$677,13,FALSE)</f>
        <v>760</v>
      </c>
      <c r="P608" s="96">
        <f>VLOOKUP($K608,dcsad1!$A$2:$AE$677,13,FALSE)</f>
        <v>760</v>
      </c>
      <c r="Q608" s="97">
        <f t="shared" si="121"/>
        <v>0</v>
      </c>
      <c r="R608" s="98" t="str">
        <f t="shared" si="117"/>
        <v>NO CHANGE IN SEL. TAFPU</v>
      </c>
      <c r="S608" s="88"/>
      <c r="T608" s="93" t="s">
        <v>1209</v>
      </c>
      <c r="U608" s="94" t="s">
        <v>1210</v>
      </c>
      <c r="V608" s="94">
        <v>1</v>
      </c>
      <c r="W608" s="95">
        <v>0</v>
      </c>
      <c r="X608" s="99">
        <f>VLOOKUP($T608,dbsad1!$A$2:$AE$677,22,FALSE)</f>
        <v>9790.5400000000009</v>
      </c>
      <c r="Y608" s="99">
        <f>VLOOKUP($T608,dcsad1!$A$2:$AE$677,22,FALSE)</f>
        <v>9790.5400000000009</v>
      </c>
      <c r="Z608" s="100">
        <f t="shared" si="122"/>
        <v>0</v>
      </c>
      <c r="AA608" s="98" t="str">
        <f t="shared" si="123"/>
        <v>NO CHANGE IN SEL. FA/PUPIL</v>
      </c>
      <c r="AB608" s="88"/>
      <c r="AC608" s="93" t="s">
        <v>1209</v>
      </c>
      <c r="AD608" s="94" t="s">
        <v>1210</v>
      </c>
      <c r="AE608" s="94">
        <v>1</v>
      </c>
      <c r="AF608" s="95">
        <v>0</v>
      </c>
      <c r="AG608" s="165">
        <f>VLOOKUP($AC608,dbsad1!$A$2:$AE$677,24,FALSE)</f>
        <v>9898570</v>
      </c>
      <c r="AH608" s="165">
        <f>VLOOKUP($AC608,dcsad1!$A$2:$AE$677,24,FALSE)</f>
        <v>9898570</v>
      </c>
      <c r="AI608" s="166">
        <f t="shared" si="124"/>
        <v>0</v>
      </c>
      <c r="AJ608" s="98" t="str">
        <f t="shared" si="119"/>
        <v>NO CHANGE IN FAB</v>
      </c>
      <c r="AK608" s="88"/>
      <c r="AL608" s="93" t="s">
        <v>1209</v>
      </c>
      <c r="AM608" s="94" t="s">
        <v>1210</v>
      </c>
      <c r="AN608" s="94">
        <v>1</v>
      </c>
      <c r="AO608" s="95">
        <v>0</v>
      </c>
      <c r="AP608" s="175">
        <f>VLOOKUP($AL608,dbsaa1!$A$2:$AE$677,5,FALSE)</f>
        <v>10096541</v>
      </c>
      <c r="AQ608" s="176">
        <f>VLOOKUP($AL608,dbsad1!$A$2:$AE$677,23,FALSE)</f>
        <v>7440811</v>
      </c>
      <c r="AR608" s="101" t="str">
        <f t="shared" si="125"/>
        <v>HOLD HARMLESS</v>
      </c>
      <c r="AS608" s="175">
        <f>VLOOKUP($AL608,dcsaa1!$A$2:$AE$677,5,FALSE)</f>
        <v>10096541</v>
      </c>
      <c r="AT608" s="176">
        <f>VLOOKUP($AL608,dcsad1!$A$2:$AE$677,23,FALSE)</f>
        <v>7440811</v>
      </c>
      <c r="AU608" s="101" t="str">
        <f t="shared" si="126"/>
        <v>HOLD HARMLESS</v>
      </c>
      <c r="AV608" s="102" t="b">
        <f t="shared" si="127"/>
        <v>1</v>
      </c>
      <c r="AW608" s="176">
        <f t="shared" si="128"/>
        <v>0</v>
      </c>
      <c r="AX608" s="184">
        <f t="shared" si="129"/>
        <v>0</v>
      </c>
      <c r="AY608" s="29"/>
    </row>
    <row r="609" spans="1:51" ht="25" x14ac:dyDescent="0.25">
      <c r="A609" s="29"/>
      <c r="B609" s="93" t="s">
        <v>1211</v>
      </c>
      <c r="C609" s="94" t="s">
        <v>1212</v>
      </c>
      <c r="D609" s="94">
        <v>1</v>
      </c>
      <c r="E609" s="95">
        <v>0</v>
      </c>
      <c r="F609" s="165">
        <f>VLOOKUP($B609,dbsaa1!$A$2:$AA$675,5,FALSE)</f>
        <v>6312784</v>
      </c>
      <c r="G609" s="165">
        <f>VLOOKUP($B609,dcsaa1!$A$2:$AA$675,5,FALSE)</f>
        <v>6312784</v>
      </c>
      <c r="H609" s="166">
        <f t="shared" si="120"/>
        <v>0</v>
      </c>
      <c r="I609" s="98" t="str">
        <f t="shared" si="118"/>
        <v>NO CHANGE IN FA</v>
      </c>
      <c r="J609" s="88"/>
      <c r="K609" s="93" t="s">
        <v>1211</v>
      </c>
      <c r="L609" s="94" t="s">
        <v>1212</v>
      </c>
      <c r="M609" s="94">
        <v>1</v>
      </c>
      <c r="N609" s="95">
        <v>0</v>
      </c>
      <c r="O609" s="96">
        <f>VLOOKUP($K609,dbsad1!$A$2:$AE$677,13,FALSE)</f>
        <v>562</v>
      </c>
      <c r="P609" s="96">
        <f>VLOOKUP($K609,dcsad1!$A$2:$AE$677,13,FALSE)</f>
        <v>562</v>
      </c>
      <c r="Q609" s="97">
        <f t="shared" si="121"/>
        <v>0</v>
      </c>
      <c r="R609" s="98" t="str">
        <f t="shared" si="117"/>
        <v>NO CHANGE IN SEL. TAFPU</v>
      </c>
      <c r="S609" s="88"/>
      <c r="T609" s="93" t="s">
        <v>1211</v>
      </c>
      <c r="U609" s="94" t="s">
        <v>1212</v>
      </c>
      <c r="V609" s="94">
        <v>1</v>
      </c>
      <c r="W609" s="95">
        <v>0</v>
      </c>
      <c r="X609" s="99">
        <f>VLOOKUP($T609,dbsad1!$A$2:$AE$677,22,FALSE)</f>
        <v>9610.49</v>
      </c>
      <c r="Y609" s="99">
        <f>VLOOKUP($T609,dcsad1!$A$2:$AE$677,22,FALSE)</f>
        <v>9610.49</v>
      </c>
      <c r="Z609" s="100">
        <f t="shared" si="122"/>
        <v>0</v>
      </c>
      <c r="AA609" s="98" t="str">
        <f t="shared" si="123"/>
        <v>NO CHANGE IN SEL. FA/PUPIL</v>
      </c>
      <c r="AB609" s="88"/>
      <c r="AC609" s="93" t="s">
        <v>1211</v>
      </c>
      <c r="AD609" s="94" t="s">
        <v>1212</v>
      </c>
      <c r="AE609" s="94">
        <v>1</v>
      </c>
      <c r="AF609" s="95">
        <v>0</v>
      </c>
      <c r="AG609" s="165">
        <f>VLOOKUP($AC609,dbsad1!$A$2:$AE$677,24,FALSE)</f>
        <v>6189004</v>
      </c>
      <c r="AH609" s="165">
        <f>VLOOKUP($AC609,dcsad1!$A$2:$AE$677,24,FALSE)</f>
        <v>6189004</v>
      </c>
      <c r="AI609" s="166">
        <f t="shared" si="124"/>
        <v>0</v>
      </c>
      <c r="AJ609" s="98" t="str">
        <f t="shared" si="119"/>
        <v>NO CHANGE IN FAB</v>
      </c>
      <c r="AK609" s="88"/>
      <c r="AL609" s="93" t="s">
        <v>1211</v>
      </c>
      <c r="AM609" s="94" t="s">
        <v>1212</v>
      </c>
      <c r="AN609" s="94">
        <v>1</v>
      </c>
      <c r="AO609" s="95">
        <v>0</v>
      </c>
      <c r="AP609" s="175">
        <f>VLOOKUP($AL609,dbsaa1!$A$2:$AE$677,5,FALSE)</f>
        <v>6312784</v>
      </c>
      <c r="AQ609" s="176">
        <f>VLOOKUP($AL609,dbsad1!$A$2:$AE$677,23,FALSE)</f>
        <v>5401096</v>
      </c>
      <c r="AR609" s="101" t="str">
        <f t="shared" si="125"/>
        <v>HOLD HARMLESS</v>
      </c>
      <c r="AS609" s="175">
        <f>VLOOKUP($AL609,dcsaa1!$A$2:$AE$677,5,FALSE)</f>
        <v>6312784</v>
      </c>
      <c r="AT609" s="176">
        <f>VLOOKUP($AL609,dcsad1!$A$2:$AE$677,23,FALSE)</f>
        <v>5401096</v>
      </c>
      <c r="AU609" s="101" t="str">
        <f t="shared" si="126"/>
        <v>HOLD HARMLESS</v>
      </c>
      <c r="AV609" s="102" t="b">
        <f t="shared" si="127"/>
        <v>1</v>
      </c>
      <c r="AW609" s="176">
        <f t="shared" si="128"/>
        <v>0</v>
      </c>
      <c r="AX609" s="184">
        <f t="shared" si="129"/>
        <v>0</v>
      </c>
      <c r="AY609" s="29"/>
    </row>
    <row r="610" spans="1:51" ht="25" x14ac:dyDescent="0.25">
      <c r="A610" s="29"/>
      <c r="B610" s="93" t="s">
        <v>1213</v>
      </c>
      <c r="C610" s="94" t="s">
        <v>1214</v>
      </c>
      <c r="D610" s="94">
        <v>1</v>
      </c>
      <c r="E610" s="95">
        <v>0</v>
      </c>
      <c r="F610" s="165">
        <f>VLOOKUP($B610,dbsaa1!$A$2:$AA$675,5,FALSE)</f>
        <v>4733137</v>
      </c>
      <c r="G610" s="165">
        <f>VLOOKUP($B610,dcsaa1!$A$2:$AA$675,5,FALSE)</f>
        <v>4733137</v>
      </c>
      <c r="H610" s="166">
        <f t="shared" si="120"/>
        <v>0</v>
      </c>
      <c r="I610" s="98" t="str">
        <f t="shared" si="118"/>
        <v>NO CHANGE IN FA</v>
      </c>
      <c r="J610" s="88"/>
      <c r="K610" s="93" t="s">
        <v>1213</v>
      </c>
      <c r="L610" s="94" t="s">
        <v>1214</v>
      </c>
      <c r="M610" s="94">
        <v>1</v>
      </c>
      <c r="N610" s="95">
        <v>0</v>
      </c>
      <c r="O610" s="96">
        <f>VLOOKUP($K610,dbsad1!$A$2:$AE$677,13,FALSE)</f>
        <v>526</v>
      </c>
      <c r="P610" s="96">
        <f>VLOOKUP($K610,dcsad1!$A$2:$AE$677,13,FALSE)</f>
        <v>526</v>
      </c>
      <c r="Q610" s="97">
        <f t="shared" si="121"/>
        <v>0</v>
      </c>
      <c r="R610" s="98" t="str">
        <f t="shared" si="117"/>
        <v>NO CHANGE IN SEL. TAFPU</v>
      </c>
      <c r="S610" s="88"/>
      <c r="T610" s="93" t="s">
        <v>1213</v>
      </c>
      <c r="U610" s="94" t="s">
        <v>1214</v>
      </c>
      <c r="V610" s="94">
        <v>1</v>
      </c>
      <c r="W610" s="95">
        <v>0</v>
      </c>
      <c r="X610" s="99">
        <f>VLOOKUP($T610,dbsad1!$A$2:$AE$677,22,FALSE)</f>
        <v>8685.42</v>
      </c>
      <c r="Y610" s="99">
        <f>VLOOKUP($T610,dcsad1!$A$2:$AE$677,22,FALSE)</f>
        <v>8685.42</v>
      </c>
      <c r="Z610" s="100">
        <f t="shared" si="122"/>
        <v>0</v>
      </c>
      <c r="AA610" s="98" t="str">
        <f t="shared" si="123"/>
        <v>NO CHANGE IN SEL. FA/PUPIL</v>
      </c>
      <c r="AB610" s="88"/>
      <c r="AC610" s="93" t="s">
        <v>1213</v>
      </c>
      <c r="AD610" s="94" t="s">
        <v>1214</v>
      </c>
      <c r="AE610" s="94">
        <v>1</v>
      </c>
      <c r="AF610" s="95">
        <v>0</v>
      </c>
      <c r="AG610" s="165">
        <f>VLOOKUP($AC610,dbsad1!$A$2:$AE$677,24,FALSE)</f>
        <v>4640331</v>
      </c>
      <c r="AH610" s="165">
        <f>VLOOKUP($AC610,dcsad1!$A$2:$AE$677,24,FALSE)</f>
        <v>4640331</v>
      </c>
      <c r="AI610" s="166">
        <f t="shared" si="124"/>
        <v>0</v>
      </c>
      <c r="AJ610" s="98" t="str">
        <f t="shared" si="119"/>
        <v>NO CHANGE IN FAB</v>
      </c>
      <c r="AK610" s="88"/>
      <c r="AL610" s="93" t="s">
        <v>1213</v>
      </c>
      <c r="AM610" s="94" t="s">
        <v>1214</v>
      </c>
      <c r="AN610" s="94">
        <v>1</v>
      </c>
      <c r="AO610" s="95">
        <v>0</v>
      </c>
      <c r="AP610" s="175">
        <f>VLOOKUP($AL610,dbsaa1!$A$2:$AE$677,5,FALSE)</f>
        <v>4733137</v>
      </c>
      <c r="AQ610" s="176">
        <f>VLOOKUP($AL610,dbsad1!$A$2:$AE$677,23,FALSE)</f>
        <v>4568531</v>
      </c>
      <c r="AR610" s="101" t="str">
        <f t="shared" si="125"/>
        <v>HOLD HARMLESS</v>
      </c>
      <c r="AS610" s="175">
        <f>VLOOKUP($AL610,dcsaa1!$A$2:$AE$677,5,FALSE)</f>
        <v>4733137</v>
      </c>
      <c r="AT610" s="176">
        <f>VLOOKUP($AL610,dcsad1!$A$2:$AE$677,23,FALSE)</f>
        <v>4568531</v>
      </c>
      <c r="AU610" s="101" t="str">
        <f t="shared" si="126"/>
        <v>HOLD HARMLESS</v>
      </c>
      <c r="AV610" s="102" t="b">
        <f t="shared" si="127"/>
        <v>1</v>
      </c>
      <c r="AW610" s="176">
        <f t="shared" si="128"/>
        <v>0</v>
      </c>
      <c r="AX610" s="184">
        <f t="shared" si="129"/>
        <v>0</v>
      </c>
      <c r="AY610" s="29"/>
    </row>
    <row r="611" spans="1:51" ht="25" x14ac:dyDescent="0.25">
      <c r="A611" s="29"/>
      <c r="B611" s="93" t="s">
        <v>1215</v>
      </c>
      <c r="C611" s="94" t="s">
        <v>1216</v>
      </c>
      <c r="D611" s="94">
        <v>1</v>
      </c>
      <c r="E611" s="95">
        <v>0</v>
      </c>
      <c r="F611" s="165">
        <f>VLOOKUP($B611,dbsaa1!$A$2:$AA$675,5,FALSE)</f>
        <v>5705563</v>
      </c>
      <c r="G611" s="165">
        <f>VLOOKUP($B611,dcsaa1!$A$2:$AA$675,5,FALSE)</f>
        <v>5705563</v>
      </c>
      <c r="H611" s="166">
        <f t="shared" si="120"/>
        <v>0</v>
      </c>
      <c r="I611" s="98" t="str">
        <f t="shared" si="118"/>
        <v>NO CHANGE IN FA</v>
      </c>
      <c r="J611" s="88"/>
      <c r="K611" s="93" t="s">
        <v>1215</v>
      </c>
      <c r="L611" s="94" t="s">
        <v>1216</v>
      </c>
      <c r="M611" s="94">
        <v>1</v>
      </c>
      <c r="N611" s="95">
        <v>0</v>
      </c>
      <c r="O611" s="96">
        <f>VLOOKUP($K611,dbsad1!$A$2:$AE$677,13,FALSE)</f>
        <v>440</v>
      </c>
      <c r="P611" s="96">
        <f>VLOOKUP($K611,dcsad1!$A$2:$AE$677,13,FALSE)</f>
        <v>441</v>
      </c>
      <c r="Q611" s="97">
        <f t="shared" si="121"/>
        <v>1</v>
      </c>
      <c r="R611" s="98" t="str">
        <f t="shared" si="117"/>
        <v>SEL. TAFPU INCREASE</v>
      </c>
      <c r="S611" s="88"/>
      <c r="T611" s="93" t="s">
        <v>1215</v>
      </c>
      <c r="U611" s="94" t="s">
        <v>1216</v>
      </c>
      <c r="V611" s="94">
        <v>1</v>
      </c>
      <c r="W611" s="95">
        <v>0</v>
      </c>
      <c r="X611" s="99">
        <f>VLOOKUP($T611,dbsad1!$A$2:$AE$677,22,FALSE)</f>
        <v>10884.41</v>
      </c>
      <c r="Y611" s="99">
        <f>VLOOKUP($T611,dcsad1!$A$2:$AE$677,22,FALSE)</f>
        <v>10869.83</v>
      </c>
      <c r="Z611" s="100">
        <f t="shared" si="122"/>
        <v>-14.579999999999927</v>
      </c>
      <c r="AA611" s="98" t="str">
        <f t="shared" si="123"/>
        <v>SEL. FA/PUPIL DECREASE</v>
      </c>
      <c r="AB611" s="88"/>
      <c r="AC611" s="93" t="s">
        <v>1215</v>
      </c>
      <c r="AD611" s="94" t="s">
        <v>1216</v>
      </c>
      <c r="AE611" s="94">
        <v>1</v>
      </c>
      <c r="AF611" s="95">
        <v>0</v>
      </c>
      <c r="AG611" s="165">
        <f>VLOOKUP($AC611,dbsad1!$A$2:$AE$677,24,FALSE)</f>
        <v>5593690</v>
      </c>
      <c r="AH611" s="165">
        <f>VLOOKUP($AC611,dcsad1!$A$2:$AE$677,24,FALSE)</f>
        <v>5593690</v>
      </c>
      <c r="AI611" s="166">
        <f t="shared" si="124"/>
        <v>0</v>
      </c>
      <c r="AJ611" s="98" t="str">
        <f t="shared" si="119"/>
        <v>NO CHANGE IN FAB</v>
      </c>
      <c r="AK611" s="88"/>
      <c r="AL611" s="93" t="s">
        <v>1215</v>
      </c>
      <c r="AM611" s="94" t="s">
        <v>1216</v>
      </c>
      <c r="AN611" s="94">
        <v>1</v>
      </c>
      <c r="AO611" s="95">
        <v>0</v>
      </c>
      <c r="AP611" s="175">
        <f>VLOOKUP($AL611,dbsaa1!$A$2:$AE$677,5,FALSE)</f>
        <v>5705563</v>
      </c>
      <c r="AQ611" s="176">
        <f>VLOOKUP($AL611,dbsad1!$A$2:$AE$677,23,FALSE)</f>
        <v>4789141</v>
      </c>
      <c r="AR611" s="101" t="str">
        <f t="shared" si="125"/>
        <v>HOLD HARMLESS</v>
      </c>
      <c r="AS611" s="175">
        <f>VLOOKUP($AL611,dcsaa1!$A$2:$AE$677,5,FALSE)</f>
        <v>5705563</v>
      </c>
      <c r="AT611" s="176">
        <f>VLOOKUP($AL611,dcsad1!$A$2:$AE$677,23,FALSE)</f>
        <v>4793596</v>
      </c>
      <c r="AU611" s="101" t="str">
        <f t="shared" si="126"/>
        <v>HOLD HARMLESS</v>
      </c>
      <c r="AV611" s="102" t="b">
        <f t="shared" si="127"/>
        <v>1</v>
      </c>
      <c r="AW611" s="176">
        <f t="shared" si="128"/>
        <v>0</v>
      </c>
      <c r="AX611" s="184">
        <f t="shared" si="129"/>
        <v>0</v>
      </c>
      <c r="AY611" s="29"/>
    </row>
    <row r="612" spans="1:51" x14ac:dyDescent="0.25">
      <c r="A612" s="29"/>
      <c r="B612" s="93" t="s">
        <v>1217</v>
      </c>
      <c r="C612" s="94" t="s">
        <v>1218</v>
      </c>
      <c r="D612" s="94">
        <v>1</v>
      </c>
      <c r="E612" s="95">
        <v>0</v>
      </c>
      <c r="F612" s="165">
        <f>VLOOKUP($B612,dbsaa1!$A$2:$AA$675,5,FALSE)</f>
        <v>16140711</v>
      </c>
      <c r="G612" s="165">
        <f>VLOOKUP($B612,dcsaa1!$A$2:$AA$675,5,FALSE)</f>
        <v>16131376</v>
      </c>
      <c r="H612" s="166">
        <f t="shared" si="120"/>
        <v>-9335</v>
      </c>
      <c r="I612" s="98" t="str">
        <f t="shared" si="118"/>
        <v>FA DECREASE</v>
      </c>
      <c r="J612" s="88"/>
      <c r="K612" s="93" t="s">
        <v>1217</v>
      </c>
      <c r="L612" s="94" t="s">
        <v>1218</v>
      </c>
      <c r="M612" s="94">
        <v>1</v>
      </c>
      <c r="N612" s="95">
        <v>0</v>
      </c>
      <c r="O612" s="96">
        <f>VLOOKUP($K612,dbsad1!$A$2:$AE$677,13,FALSE)</f>
        <v>1225</v>
      </c>
      <c r="P612" s="96">
        <f>VLOOKUP($K612,dcsad1!$A$2:$AE$677,13,FALSE)</f>
        <v>1225</v>
      </c>
      <c r="Q612" s="97">
        <f t="shared" si="121"/>
        <v>0</v>
      </c>
      <c r="R612" s="98" t="str">
        <f t="shared" si="117"/>
        <v>NO CHANGE IN SEL. TAFPU</v>
      </c>
      <c r="S612" s="88"/>
      <c r="T612" s="93" t="s">
        <v>1217</v>
      </c>
      <c r="U612" s="94" t="s">
        <v>1218</v>
      </c>
      <c r="V612" s="94">
        <v>1</v>
      </c>
      <c r="W612" s="95">
        <v>0</v>
      </c>
      <c r="X612" s="99">
        <f>VLOOKUP($T612,dbsad1!$A$2:$AE$677,22,FALSE)</f>
        <v>13176.09</v>
      </c>
      <c r="Y612" s="99">
        <f>VLOOKUP($T612,dcsad1!$A$2:$AE$677,22,FALSE)</f>
        <v>13168.47</v>
      </c>
      <c r="Z612" s="100">
        <f t="shared" si="122"/>
        <v>-7.6200000000008004</v>
      </c>
      <c r="AA612" s="98" t="str">
        <f t="shared" si="123"/>
        <v>SEL. FA/PUPIL DECREASE</v>
      </c>
      <c r="AB612" s="88"/>
      <c r="AC612" s="93" t="s">
        <v>1217</v>
      </c>
      <c r="AD612" s="94" t="s">
        <v>1218</v>
      </c>
      <c r="AE612" s="94">
        <v>1</v>
      </c>
      <c r="AF612" s="95">
        <v>0</v>
      </c>
      <c r="AG612" s="165">
        <f>VLOOKUP($AC612,dbsad1!$A$2:$AE$677,24,FALSE)</f>
        <v>15638800</v>
      </c>
      <c r="AH612" s="165">
        <f>VLOOKUP($AC612,dcsad1!$A$2:$AE$677,24,FALSE)</f>
        <v>15638800</v>
      </c>
      <c r="AI612" s="166">
        <f t="shared" si="124"/>
        <v>0</v>
      </c>
      <c r="AJ612" s="98" t="str">
        <f t="shared" si="119"/>
        <v>NO CHANGE IN FAB</v>
      </c>
      <c r="AK612" s="88"/>
      <c r="AL612" s="93" t="s">
        <v>1217</v>
      </c>
      <c r="AM612" s="94" t="s">
        <v>1218</v>
      </c>
      <c r="AN612" s="94">
        <v>1</v>
      </c>
      <c r="AO612" s="95">
        <v>0</v>
      </c>
      <c r="AP612" s="175">
        <f>VLOOKUP($AL612,dbsaa1!$A$2:$AE$677,5,FALSE)</f>
        <v>16140711</v>
      </c>
      <c r="AQ612" s="176">
        <f>VLOOKUP($AL612,dbsad1!$A$2:$AE$677,23,FALSE)</f>
        <v>16140711</v>
      </c>
      <c r="AR612" s="101" t="str">
        <f t="shared" si="125"/>
        <v>ON FORMULA</v>
      </c>
      <c r="AS612" s="175">
        <f>VLOOKUP($AL612,dcsaa1!$A$2:$AE$677,5,FALSE)</f>
        <v>16131376</v>
      </c>
      <c r="AT612" s="176">
        <f>VLOOKUP($AL612,dcsad1!$A$2:$AE$677,23,FALSE)</f>
        <v>16131376</v>
      </c>
      <c r="AU612" s="101" t="str">
        <f t="shared" si="126"/>
        <v>ON FORMULA</v>
      </c>
      <c r="AV612" s="102" t="b">
        <f t="shared" si="127"/>
        <v>1</v>
      </c>
      <c r="AW612" s="176">
        <f t="shared" si="128"/>
        <v>-9335</v>
      </c>
      <c r="AX612" s="184">
        <f t="shared" si="129"/>
        <v>0</v>
      </c>
      <c r="AY612" s="29"/>
    </row>
    <row r="613" spans="1:51" ht="25" x14ac:dyDescent="0.25">
      <c r="A613" s="29"/>
      <c r="B613" s="93" t="s">
        <v>1219</v>
      </c>
      <c r="C613" s="94" t="s">
        <v>1220</v>
      </c>
      <c r="D613" s="94">
        <v>1</v>
      </c>
      <c r="E613" s="95">
        <v>0</v>
      </c>
      <c r="F613" s="165">
        <f>VLOOKUP($B613,dbsaa1!$A$2:$AA$675,5,FALSE)</f>
        <v>8200538</v>
      </c>
      <c r="G613" s="165">
        <f>VLOOKUP($B613,dcsaa1!$A$2:$AA$675,5,FALSE)</f>
        <v>8200538</v>
      </c>
      <c r="H613" s="166">
        <f t="shared" si="120"/>
        <v>0</v>
      </c>
      <c r="I613" s="98" t="str">
        <f t="shared" si="118"/>
        <v>NO CHANGE IN FA</v>
      </c>
      <c r="J613" s="88"/>
      <c r="K613" s="93" t="s">
        <v>1219</v>
      </c>
      <c r="L613" s="94" t="s">
        <v>1220</v>
      </c>
      <c r="M613" s="94">
        <v>1</v>
      </c>
      <c r="N613" s="95">
        <v>0</v>
      </c>
      <c r="O613" s="96">
        <f>VLOOKUP($K613,dbsad1!$A$2:$AE$677,13,FALSE)</f>
        <v>984</v>
      </c>
      <c r="P613" s="96">
        <f>VLOOKUP($K613,dcsad1!$A$2:$AE$677,13,FALSE)</f>
        <v>984</v>
      </c>
      <c r="Q613" s="97">
        <f t="shared" si="121"/>
        <v>0</v>
      </c>
      <c r="R613" s="98" t="str">
        <f t="shared" si="117"/>
        <v>NO CHANGE IN SEL. TAFPU</v>
      </c>
      <c r="S613" s="88"/>
      <c r="T613" s="93" t="s">
        <v>1219</v>
      </c>
      <c r="U613" s="94" t="s">
        <v>1220</v>
      </c>
      <c r="V613" s="94">
        <v>1</v>
      </c>
      <c r="W613" s="95">
        <v>0</v>
      </c>
      <c r="X613" s="99">
        <f>VLOOKUP($T613,dbsad1!$A$2:$AE$677,22,FALSE)</f>
        <v>8004.22</v>
      </c>
      <c r="Y613" s="99">
        <f>VLOOKUP($T613,dcsad1!$A$2:$AE$677,22,FALSE)</f>
        <v>8004.22</v>
      </c>
      <c r="Z613" s="100">
        <f t="shared" si="122"/>
        <v>0</v>
      </c>
      <c r="AA613" s="98" t="str">
        <f t="shared" si="123"/>
        <v>NO CHANGE IN SEL. FA/PUPIL</v>
      </c>
      <c r="AB613" s="88"/>
      <c r="AC613" s="93" t="s">
        <v>1219</v>
      </c>
      <c r="AD613" s="94" t="s">
        <v>1220</v>
      </c>
      <c r="AE613" s="94">
        <v>1</v>
      </c>
      <c r="AF613" s="95">
        <v>0</v>
      </c>
      <c r="AG613" s="165">
        <f>VLOOKUP($AC613,dbsad1!$A$2:$AE$677,24,FALSE)</f>
        <v>8039744</v>
      </c>
      <c r="AH613" s="165">
        <f>VLOOKUP($AC613,dcsad1!$A$2:$AE$677,24,FALSE)</f>
        <v>8039744</v>
      </c>
      <c r="AI613" s="166">
        <f t="shared" si="124"/>
        <v>0</v>
      </c>
      <c r="AJ613" s="98" t="str">
        <f t="shared" si="119"/>
        <v>NO CHANGE IN FAB</v>
      </c>
      <c r="AK613" s="88"/>
      <c r="AL613" s="93" t="s">
        <v>1219</v>
      </c>
      <c r="AM613" s="94" t="s">
        <v>1220</v>
      </c>
      <c r="AN613" s="94">
        <v>1</v>
      </c>
      <c r="AO613" s="95">
        <v>0</v>
      </c>
      <c r="AP613" s="175">
        <f>VLOOKUP($AL613,dbsaa1!$A$2:$AE$677,5,FALSE)</f>
        <v>8200538</v>
      </c>
      <c r="AQ613" s="176">
        <f>VLOOKUP($AL613,dbsad1!$A$2:$AE$677,23,FALSE)</f>
        <v>7876153</v>
      </c>
      <c r="AR613" s="101" t="str">
        <f t="shared" si="125"/>
        <v>HOLD HARMLESS</v>
      </c>
      <c r="AS613" s="175">
        <f>VLOOKUP($AL613,dcsaa1!$A$2:$AE$677,5,FALSE)</f>
        <v>8200538</v>
      </c>
      <c r="AT613" s="176">
        <f>VLOOKUP($AL613,dcsad1!$A$2:$AE$677,23,FALSE)</f>
        <v>7876153</v>
      </c>
      <c r="AU613" s="101" t="str">
        <f t="shared" si="126"/>
        <v>HOLD HARMLESS</v>
      </c>
      <c r="AV613" s="102" t="b">
        <f t="shared" si="127"/>
        <v>1</v>
      </c>
      <c r="AW613" s="176">
        <f t="shared" si="128"/>
        <v>0</v>
      </c>
      <c r="AX613" s="184">
        <f t="shared" si="129"/>
        <v>0</v>
      </c>
      <c r="AY613" s="29"/>
    </row>
    <row r="614" spans="1:51" ht="25" x14ac:dyDescent="0.25">
      <c r="A614" s="29"/>
      <c r="B614" s="93" t="s">
        <v>1221</v>
      </c>
      <c r="C614" s="94" t="s">
        <v>1222</v>
      </c>
      <c r="D614" s="94">
        <v>1</v>
      </c>
      <c r="E614" s="95">
        <v>0</v>
      </c>
      <c r="F614" s="165">
        <f>VLOOKUP($B614,dbsaa1!$A$2:$AA$675,5,FALSE)</f>
        <v>5528973</v>
      </c>
      <c r="G614" s="165">
        <f>VLOOKUP($B614,dcsaa1!$A$2:$AA$675,5,FALSE)</f>
        <v>5528973</v>
      </c>
      <c r="H614" s="166">
        <f t="shared" si="120"/>
        <v>0</v>
      </c>
      <c r="I614" s="98" t="str">
        <f t="shared" si="118"/>
        <v>NO CHANGE IN FA</v>
      </c>
      <c r="J614" s="88"/>
      <c r="K614" s="93" t="s">
        <v>1221</v>
      </c>
      <c r="L614" s="94" t="s">
        <v>1222</v>
      </c>
      <c r="M614" s="94">
        <v>1</v>
      </c>
      <c r="N614" s="95">
        <v>0</v>
      </c>
      <c r="O614" s="96">
        <f>VLOOKUP($K614,dbsad1!$A$2:$AE$677,13,FALSE)</f>
        <v>426</v>
      </c>
      <c r="P614" s="96">
        <f>VLOOKUP($K614,dcsad1!$A$2:$AE$677,13,FALSE)</f>
        <v>426</v>
      </c>
      <c r="Q614" s="97">
        <f t="shared" si="121"/>
        <v>0</v>
      </c>
      <c r="R614" s="98" t="str">
        <f t="shared" si="117"/>
        <v>NO CHANGE IN SEL. TAFPU</v>
      </c>
      <c r="S614" s="88"/>
      <c r="T614" s="93" t="s">
        <v>1221</v>
      </c>
      <c r="U614" s="94" t="s">
        <v>1222</v>
      </c>
      <c r="V614" s="94">
        <v>1</v>
      </c>
      <c r="W614" s="95">
        <v>0</v>
      </c>
      <c r="X614" s="99">
        <f>VLOOKUP($T614,dbsad1!$A$2:$AE$677,22,FALSE)</f>
        <v>11452.92</v>
      </c>
      <c r="Y614" s="99">
        <f>VLOOKUP($T614,dcsad1!$A$2:$AE$677,22,FALSE)</f>
        <v>11452.92</v>
      </c>
      <c r="Z614" s="100">
        <f t="shared" si="122"/>
        <v>0</v>
      </c>
      <c r="AA614" s="98" t="str">
        <f t="shared" si="123"/>
        <v>NO CHANGE IN SEL. FA/PUPIL</v>
      </c>
      <c r="AB614" s="88"/>
      <c r="AC614" s="93" t="s">
        <v>1221</v>
      </c>
      <c r="AD614" s="94" t="s">
        <v>1222</v>
      </c>
      <c r="AE614" s="94">
        <v>1</v>
      </c>
      <c r="AF614" s="95">
        <v>0</v>
      </c>
      <c r="AG614" s="165">
        <f>VLOOKUP($AC614,dbsad1!$A$2:$AE$677,24,FALSE)</f>
        <v>5420562</v>
      </c>
      <c r="AH614" s="165">
        <f>VLOOKUP($AC614,dcsad1!$A$2:$AE$677,24,FALSE)</f>
        <v>5420562</v>
      </c>
      <c r="AI614" s="166">
        <f t="shared" si="124"/>
        <v>0</v>
      </c>
      <c r="AJ614" s="98" t="str">
        <f t="shared" si="119"/>
        <v>NO CHANGE IN FAB</v>
      </c>
      <c r="AK614" s="88"/>
      <c r="AL614" s="93" t="s">
        <v>1221</v>
      </c>
      <c r="AM614" s="94" t="s">
        <v>1222</v>
      </c>
      <c r="AN614" s="94">
        <v>1</v>
      </c>
      <c r="AO614" s="95">
        <v>0</v>
      </c>
      <c r="AP614" s="175">
        <f>VLOOKUP($AL614,dbsaa1!$A$2:$AE$677,5,FALSE)</f>
        <v>5528973</v>
      </c>
      <c r="AQ614" s="176">
        <f>VLOOKUP($AL614,dbsad1!$A$2:$AE$677,23,FALSE)</f>
        <v>4878944</v>
      </c>
      <c r="AR614" s="101" t="str">
        <f t="shared" si="125"/>
        <v>HOLD HARMLESS</v>
      </c>
      <c r="AS614" s="175">
        <f>VLOOKUP($AL614,dcsaa1!$A$2:$AE$677,5,FALSE)</f>
        <v>5528973</v>
      </c>
      <c r="AT614" s="176">
        <f>VLOOKUP($AL614,dcsad1!$A$2:$AE$677,23,FALSE)</f>
        <v>4878944</v>
      </c>
      <c r="AU614" s="101" t="str">
        <f t="shared" si="126"/>
        <v>HOLD HARMLESS</v>
      </c>
      <c r="AV614" s="102" t="b">
        <f t="shared" si="127"/>
        <v>1</v>
      </c>
      <c r="AW614" s="176">
        <f t="shared" si="128"/>
        <v>0</v>
      </c>
      <c r="AX614" s="184">
        <f t="shared" si="129"/>
        <v>0</v>
      </c>
      <c r="AY614" s="29"/>
    </row>
    <row r="615" spans="1:51" ht="25" x14ac:dyDescent="0.25">
      <c r="A615" s="29"/>
      <c r="B615" s="93" t="s">
        <v>1223</v>
      </c>
      <c r="C615" s="94" t="s">
        <v>1224</v>
      </c>
      <c r="D615" s="94">
        <v>1</v>
      </c>
      <c r="E615" s="95">
        <v>0</v>
      </c>
      <c r="F615" s="165">
        <f>VLOOKUP($B615,dbsaa1!$A$2:$AA$675,5,FALSE)</f>
        <v>30993475</v>
      </c>
      <c r="G615" s="165">
        <f>VLOOKUP($B615,dcsaa1!$A$2:$AA$675,5,FALSE)</f>
        <v>30993475</v>
      </c>
      <c r="H615" s="166">
        <f t="shared" si="120"/>
        <v>0</v>
      </c>
      <c r="I615" s="98" t="str">
        <f t="shared" si="118"/>
        <v>NO CHANGE IN FA</v>
      </c>
      <c r="J615" s="88"/>
      <c r="K615" s="93" t="s">
        <v>1223</v>
      </c>
      <c r="L615" s="94" t="s">
        <v>1224</v>
      </c>
      <c r="M615" s="94">
        <v>1</v>
      </c>
      <c r="N615" s="95">
        <v>0</v>
      </c>
      <c r="O615" s="96">
        <f>VLOOKUP($K615,dbsad1!$A$2:$AE$677,13,FALSE)</f>
        <v>2688</v>
      </c>
      <c r="P615" s="96">
        <f>VLOOKUP($K615,dcsad1!$A$2:$AE$677,13,FALSE)</f>
        <v>2688</v>
      </c>
      <c r="Q615" s="97">
        <f t="shared" si="121"/>
        <v>0</v>
      </c>
      <c r="R615" s="98" t="str">
        <f t="shared" si="117"/>
        <v>NO CHANGE IN SEL. TAFPU</v>
      </c>
      <c r="S615" s="88"/>
      <c r="T615" s="93" t="s">
        <v>1223</v>
      </c>
      <c r="U615" s="94" t="s">
        <v>1224</v>
      </c>
      <c r="V615" s="94">
        <v>1</v>
      </c>
      <c r="W615" s="95">
        <v>0</v>
      </c>
      <c r="X615" s="99">
        <f>VLOOKUP($T615,dbsad1!$A$2:$AE$677,22,FALSE)</f>
        <v>11286.63</v>
      </c>
      <c r="Y615" s="99">
        <f>VLOOKUP($T615,dcsad1!$A$2:$AE$677,22,FALSE)</f>
        <v>11286.63</v>
      </c>
      <c r="Z615" s="100">
        <f t="shared" si="122"/>
        <v>0</v>
      </c>
      <c r="AA615" s="98" t="str">
        <f t="shared" si="123"/>
        <v>NO CHANGE IN SEL. FA/PUPIL</v>
      </c>
      <c r="AB615" s="88"/>
      <c r="AC615" s="93" t="s">
        <v>1223</v>
      </c>
      <c r="AD615" s="94" t="s">
        <v>1224</v>
      </c>
      <c r="AE615" s="94">
        <v>1</v>
      </c>
      <c r="AF615" s="95">
        <v>0</v>
      </c>
      <c r="AG615" s="165">
        <f>VLOOKUP($AC615,dbsad1!$A$2:$AE$677,24,FALSE)</f>
        <v>30385760</v>
      </c>
      <c r="AH615" s="165">
        <f>VLOOKUP($AC615,dcsad1!$A$2:$AE$677,24,FALSE)</f>
        <v>30385760</v>
      </c>
      <c r="AI615" s="166">
        <f t="shared" si="124"/>
        <v>0</v>
      </c>
      <c r="AJ615" s="98" t="str">
        <f t="shared" si="119"/>
        <v>NO CHANGE IN FAB</v>
      </c>
      <c r="AK615" s="88"/>
      <c r="AL615" s="93" t="s">
        <v>1223</v>
      </c>
      <c r="AM615" s="94" t="s">
        <v>1224</v>
      </c>
      <c r="AN615" s="94">
        <v>1</v>
      </c>
      <c r="AO615" s="95">
        <v>0</v>
      </c>
      <c r="AP615" s="175">
        <f>VLOOKUP($AL615,dbsaa1!$A$2:$AE$677,5,FALSE)</f>
        <v>30993475</v>
      </c>
      <c r="AQ615" s="176">
        <f>VLOOKUP($AL615,dbsad1!$A$2:$AE$677,23,FALSE)</f>
        <v>30338462</v>
      </c>
      <c r="AR615" s="101" t="str">
        <f t="shared" si="125"/>
        <v>HOLD HARMLESS</v>
      </c>
      <c r="AS615" s="175">
        <f>VLOOKUP($AL615,dcsaa1!$A$2:$AE$677,5,FALSE)</f>
        <v>30993475</v>
      </c>
      <c r="AT615" s="176">
        <f>VLOOKUP($AL615,dcsad1!$A$2:$AE$677,23,FALSE)</f>
        <v>30338462</v>
      </c>
      <c r="AU615" s="101" t="str">
        <f t="shared" si="126"/>
        <v>HOLD HARMLESS</v>
      </c>
      <c r="AV615" s="102" t="b">
        <f t="shared" si="127"/>
        <v>1</v>
      </c>
      <c r="AW615" s="176">
        <f t="shared" si="128"/>
        <v>0</v>
      </c>
      <c r="AX615" s="184">
        <f t="shared" si="129"/>
        <v>0</v>
      </c>
      <c r="AY615" s="29"/>
    </row>
    <row r="616" spans="1:51" ht="25" x14ac:dyDescent="0.25">
      <c r="A616" s="29"/>
      <c r="B616" s="93" t="s">
        <v>1225</v>
      </c>
      <c r="C616" s="94" t="s">
        <v>1226</v>
      </c>
      <c r="D616" s="94">
        <v>1</v>
      </c>
      <c r="E616" s="95">
        <v>0</v>
      </c>
      <c r="F616" s="165">
        <f>VLOOKUP($B616,dbsaa1!$A$2:$AA$675,5,FALSE)</f>
        <v>607286</v>
      </c>
      <c r="G616" s="165">
        <f>VLOOKUP($B616,dcsaa1!$A$2:$AA$675,5,FALSE)</f>
        <v>607286</v>
      </c>
      <c r="H616" s="166">
        <f t="shared" si="120"/>
        <v>0</v>
      </c>
      <c r="I616" s="98" t="str">
        <f t="shared" si="118"/>
        <v>NO CHANGE IN FA</v>
      </c>
      <c r="J616" s="88"/>
      <c r="K616" s="93" t="s">
        <v>1225</v>
      </c>
      <c r="L616" s="94" t="s">
        <v>1226</v>
      </c>
      <c r="M616" s="94">
        <v>1</v>
      </c>
      <c r="N616" s="95">
        <v>0</v>
      </c>
      <c r="O616" s="96">
        <f>VLOOKUP($K616,dbsad1!$A$2:$AE$677,13,FALSE)</f>
        <v>40</v>
      </c>
      <c r="P616" s="96">
        <f>VLOOKUP($K616,dcsad1!$A$2:$AE$677,13,FALSE)</f>
        <v>40</v>
      </c>
      <c r="Q616" s="97">
        <f t="shared" si="121"/>
        <v>0</v>
      </c>
      <c r="R616" s="98" t="str">
        <f t="shared" si="117"/>
        <v>NO CHANGE IN SEL. TAFPU</v>
      </c>
      <c r="S616" s="88"/>
      <c r="T616" s="93" t="s">
        <v>1225</v>
      </c>
      <c r="U616" s="94" t="s">
        <v>1226</v>
      </c>
      <c r="V616" s="94">
        <v>1</v>
      </c>
      <c r="W616" s="95">
        <v>0</v>
      </c>
      <c r="X616" s="99">
        <f>VLOOKUP($T616,dbsad1!$A$2:$AE$677,22,FALSE)</f>
        <v>500</v>
      </c>
      <c r="Y616" s="99">
        <f>VLOOKUP($T616,dcsad1!$A$2:$AE$677,22,FALSE)</f>
        <v>500</v>
      </c>
      <c r="Z616" s="100">
        <f t="shared" si="122"/>
        <v>0</v>
      </c>
      <c r="AA616" s="98" t="str">
        <f t="shared" si="123"/>
        <v>NO CHANGE IN SEL. FA/PUPIL</v>
      </c>
      <c r="AB616" s="88"/>
      <c r="AC616" s="93" t="s">
        <v>1225</v>
      </c>
      <c r="AD616" s="94" t="s">
        <v>1226</v>
      </c>
      <c r="AE616" s="94">
        <v>1</v>
      </c>
      <c r="AF616" s="95">
        <v>0</v>
      </c>
      <c r="AG616" s="165">
        <f>VLOOKUP($AC616,dbsad1!$A$2:$AE$677,24,FALSE)</f>
        <v>595379</v>
      </c>
      <c r="AH616" s="165">
        <f>VLOOKUP($AC616,dcsad1!$A$2:$AE$677,24,FALSE)</f>
        <v>595379</v>
      </c>
      <c r="AI616" s="166">
        <f t="shared" si="124"/>
        <v>0</v>
      </c>
      <c r="AJ616" s="98" t="str">
        <f t="shared" si="119"/>
        <v>NO CHANGE IN FAB</v>
      </c>
      <c r="AK616" s="88"/>
      <c r="AL616" s="93" t="s">
        <v>1225</v>
      </c>
      <c r="AM616" s="94" t="s">
        <v>1226</v>
      </c>
      <c r="AN616" s="94">
        <v>1</v>
      </c>
      <c r="AO616" s="95">
        <v>0</v>
      </c>
      <c r="AP616" s="175">
        <f>VLOOKUP($AL616,dbsaa1!$A$2:$AE$677,5,FALSE)</f>
        <v>607286</v>
      </c>
      <c r="AQ616" s="176">
        <f>VLOOKUP($AL616,dbsad1!$A$2:$AE$677,23,FALSE)</f>
        <v>20000</v>
      </c>
      <c r="AR616" s="101" t="str">
        <f t="shared" si="125"/>
        <v>HOLD HARMLESS</v>
      </c>
      <c r="AS616" s="175">
        <f>VLOOKUP($AL616,dcsaa1!$A$2:$AE$677,5,FALSE)</f>
        <v>607286</v>
      </c>
      <c r="AT616" s="176">
        <f>VLOOKUP($AL616,dcsad1!$A$2:$AE$677,23,FALSE)</f>
        <v>20000</v>
      </c>
      <c r="AU616" s="101" t="str">
        <f t="shared" si="126"/>
        <v>HOLD HARMLESS</v>
      </c>
      <c r="AV616" s="102" t="b">
        <f t="shared" si="127"/>
        <v>1</v>
      </c>
      <c r="AW616" s="176">
        <f t="shared" si="128"/>
        <v>0</v>
      </c>
      <c r="AX616" s="184">
        <f t="shared" si="129"/>
        <v>0</v>
      </c>
      <c r="AY616" s="29"/>
    </row>
    <row r="617" spans="1:51" x14ac:dyDescent="0.25">
      <c r="A617" s="29"/>
      <c r="B617" s="93" t="s">
        <v>1227</v>
      </c>
      <c r="C617" s="94" t="s">
        <v>1228</v>
      </c>
      <c r="D617" s="94">
        <v>1</v>
      </c>
      <c r="E617" s="95">
        <v>0</v>
      </c>
      <c r="F617" s="165">
        <f>VLOOKUP($B617,dbsaa1!$A$2:$AA$675,5,FALSE)</f>
        <v>7077446</v>
      </c>
      <c r="G617" s="165">
        <f>VLOOKUP($B617,dcsaa1!$A$2:$AA$675,5,FALSE)</f>
        <v>7077446</v>
      </c>
      <c r="H617" s="166">
        <f t="shared" si="120"/>
        <v>0</v>
      </c>
      <c r="I617" s="98" t="str">
        <f t="shared" si="118"/>
        <v>NO CHANGE IN FA</v>
      </c>
      <c r="J617" s="88"/>
      <c r="K617" s="93" t="s">
        <v>1227</v>
      </c>
      <c r="L617" s="94" t="s">
        <v>1228</v>
      </c>
      <c r="M617" s="94">
        <v>1</v>
      </c>
      <c r="N617" s="95">
        <v>0</v>
      </c>
      <c r="O617" s="96">
        <f>VLOOKUP($K617,dbsad1!$A$2:$AE$677,13,FALSE)</f>
        <v>611</v>
      </c>
      <c r="P617" s="96">
        <f>VLOOKUP($K617,dcsad1!$A$2:$AE$677,13,FALSE)</f>
        <v>611</v>
      </c>
      <c r="Q617" s="97">
        <f t="shared" si="121"/>
        <v>0</v>
      </c>
      <c r="R617" s="98" t="str">
        <f t="shared" si="117"/>
        <v>NO CHANGE IN SEL. TAFPU</v>
      </c>
      <c r="S617" s="88"/>
      <c r="T617" s="93" t="s">
        <v>1227</v>
      </c>
      <c r="U617" s="94" t="s">
        <v>1228</v>
      </c>
      <c r="V617" s="94">
        <v>1</v>
      </c>
      <c r="W617" s="95">
        <v>0</v>
      </c>
      <c r="X617" s="99">
        <f>VLOOKUP($T617,dbsad1!$A$2:$AE$677,22,FALSE)</f>
        <v>11583.38</v>
      </c>
      <c r="Y617" s="99">
        <f>VLOOKUP($T617,dcsad1!$A$2:$AE$677,22,FALSE)</f>
        <v>11583.38</v>
      </c>
      <c r="Z617" s="100">
        <f t="shared" si="122"/>
        <v>0</v>
      </c>
      <c r="AA617" s="98" t="str">
        <f t="shared" si="123"/>
        <v>NO CHANGE IN SEL. FA/PUPIL</v>
      </c>
      <c r="AB617" s="88"/>
      <c r="AC617" s="93" t="s">
        <v>1227</v>
      </c>
      <c r="AD617" s="94" t="s">
        <v>1228</v>
      </c>
      <c r="AE617" s="94">
        <v>1</v>
      </c>
      <c r="AF617" s="95">
        <v>0</v>
      </c>
      <c r="AG617" s="165">
        <f>VLOOKUP($AC617,dbsad1!$A$2:$AE$677,24,FALSE)</f>
        <v>6795398</v>
      </c>
      <c r="AH617" s="165">
        <f>VLOOKUP($AC617,dcsad1!$A$2:$AE$677,24,FALSE)</f>
        <v>6795398</v>
      </c>
      <c r="AI617" s="166">
        <f t="shared" si="124"/>
        <v>0</v>
      </c>
      <c r="AJ617" s="98" t="str">
        <f t="shared" si="119"/>
        <v>NO CHANGE IN FAB</v>
      </c>
      <c r="AK617" s="88"/>
      <c r="AL617" s="93" t="s">
        <v>1227</v>
      </c>
      <c r="AM617" s="94" t="s">
        <v>1228</v>
      </c>
      <c r="AN617" s="94">
        <v>1</v>
      </c>
      <c r="AO617" s="95">
        <v>0</v>
      </c>
      <c r="AP617" s="175">
        <f>VLOOKUP($AL617,dbsaa1!$A$2:$AE$677,5,FALSE)</f>
        <v>7077446</v>
      </c>
      <c r="AQ617" s="176">
        <f>VLOOKUP($AL617,dbsad1!$A$2:$AE$677,23,FALSE)</f>
        <v>7077446</v>
      </c>
      <c r="AR617" s="101" t="str">
        <f t="shared" si="125"/>
        <v>ON FORMULA</v>
      </c>
      <c r="AS617" s="175">
        <f>VLOOKUP($AL617,dcsaa1!$A$2:$AE$677,5,FALSE)</f>
        <v>7077446</v>
      </c>
      <c r="AT617" s="176">
        <f>VLOOKUP($AL617,dcsad1!$A$2:$AE$677,23,FALSE)</f>
        <v>7077446</v>
      </c>
      <c r="AU617" s="101" t="str">
        <f t="shared" si="126"/>
        <v>ON FORMULA</v>
      </c>
      <c r="AV617" s="102" t="b">
        <f t="shared" si="127"/>
        <v>1</v>
      </c>
      <c r="AW617" s="176">
        <f t="shared" si="128"/>
        <v>0</v>
      </c>
      <c r="AX617" s="184">
        <f t="shared" si="129"/>
        <v>0</v>
      </c>
      <c r="AY617" s="29"/>
    </row>
    <row r="618" spans="1:51" ht="25" x14ac:dyDescent="0.25">
      <c r="A618" s="29"/>
      <c r="B618" s="93" t="s">
        <v>1229</v>
      </c>
      <c r="C618" s="94" t="s">
        <v>1230</v>
      </c>
      <c r="D618" s="94">
        <v>1</v>
      </c>
      <c r="E618" s="95">
        <v>0</v>
      </c>
      <c r="F618" s="165">
        <f>VLOOKUP($B618,dbsaa1!$A$2:$AA$675,5,FALSE)</f>
        <v>9547493</v>
      </c>
      <c r="G618" s="165">
        <f>VLOOKUP($B618,dcsaa1!$A$2:$AA$675,5,FALSE)</f>
        <v>9547493</v>
      </c>
      <c r="H618" s="166">
        <f t="shared" si="120"/>
        <v>0</v>
      </c>
      <c r="I618" s="98" t="str">
        <f t="shared" si="118"/>
        <v>NO CHANGE IN FA</v>
      </c>
      <c r="J618" s="88"/>
      <c r="K618" s="93" t="s">
        <v>1229</v>
      </c>
      <c r="L618" s="94" t="s">
        <v>1230</v>
      </c>
      <c r="M618" s="94">
        <v>1</v>
      </c>
      <c r="N618" s="95">
        <v>0</v>
      </c>
      <c r="O618" s="96">
        <f>VLOOKUP($K618,dbsad1!$A$2:$AE$677,13,FALSE)</f>
        <v>937</v>
      </c>
      <c r="P618" s="96">
        <f>VLOOKUP($K618,dcsad1!$A$2:$AE$677,13,FALSE)</f>
        <v>937</v>
      </c>
      <c r="Q618" s="97">
        <f t="shared" si="121"/>
        <v>0</v>
      </c>
      <c r="R618" s="98" t="str">
        <f t="shared" si="117"/>
        <v>NO CHANGE IN SEL. TAFPU</v>
      </c>
      <c r="S618" s="88"/>
      <c r="T618" s="93" t="s">
        <v>1229</v>
      </c>
      <c r="U618" s="94" t="s">
        <v>1230</v>
      </c>
      <c r="V618" s="94">
        <v>1</v>
      </c>
      <c r="W618" s="95">
        <v>0</v>
      </c>
      <c r="X618" s="99">
        <f>VLOOKUP($T618,dbsad1!$A$2:$AE$677,22,FALSE)</f>
        <v>9694.08</v>
      </c>
      <c r="Y618" s="99">
        <f>VLOOKUP($T618,dcsad1!$A$2:$AE$677,22,FALSE)</f>
        <v>9694.08</v>
      </c>
      <c r="Z618" s="100">
        <f t="shared" si="122"/>
        <v>0</v>
      </c>
      <c r="AA618" s="98" t="str">
        <f t="shared" si="123"/>
        <v>NO CHANGE IN SEL. FA/PUPIL</v>
      </c>
      <c r="AB618" s="88"/>
      <c r="AC618" s="93" t="s">
        <v>1229</v>
      </c>
      <c r="AD618" s="94" t="s">
        <v>1230</v>
      </c>
      <c r="AE618" s="94">
        <v>1</v>
      </c>
      <c r="AF618" s="95">
        <v>0</v>
      </c>
      <c r="AG618" s="165">
        <f>VLOOKUP($AC618,dbsad1!$A$2:$AE$677,24,FALSE)</f>
        <v>9360288</v>
      </c>
      <c r="AH618" s="165">
        <f>VLOOKUP($AC618,dcsad1!$A$2:$AE$677,24,FALSE)</f>
        <v>9360288</v>
      </c>
      <c r="AI618" s="166">
        <f t="shared" si="124"/>
        <v>0</v>
      </c>
      <c r="AJ618" s="98" t="str">
        <f t="shared" si="119"/>
        <v>NO CHANGE IN FAB</v>
      </c>
      <c r="AK618" s="88"/>
      <c r="AL618" s="93" t="s">
        <v>1229</v>
      </c>
      <c r="AM618" s="94" t="s">
        <v>1230</v>
      </c>
      <c r="AN618" s="94">
        <v>1</v>
      </c>
      <c r="AO618" s="95">
        <v>0</v>
      </c>
      <c r="AP618" s="175">
        <f>VLOOKUP($AL618,dbsaa1!$A$2:$AE$677,5,FALSE)</f>
        <v>9547493</v>
      </c>
      <c r="AQ618" s="176">
        <f>VLOOKUP($AL618,dbsad1!$A$2:$AE$677,23,FALSE)</f>
        <v>9083353</v>
      </c>
      <c r="AR618" s="101" t="str">
        <f t="shared" si="125"/>
        <v>HOLD HARMLESS</v>
      </c>
      <c r="AS618" s="175">
        <f>VLOOKUP($AL618,dcsaa1!$A$2:$AE$677,5,FALSE)</f>
        <v>9547493</v>
      </c>
      <c r="AT618" s="176">
        <f>VLOOKUP($AL618,dcsad1!$A$2:$AE$677,23,FALSE)</f>
        <v>9083353</v>
      </c>
      <c r="AU618" s="101" t="str">
        <f t="shared" si="126"/>
        <v>HOLD HARMLESS</v>
      </c>
      <c r="AV618" s="102" t="b">
        <f t="shared" si="127"/>
        <v>1</v>
      </c>
      <c r="AW618" s="176">
        <f t="shared" si="128"/>
        <v>0</v>
      </c>
      <c r="AX618" s="184">
        <f t="shared" si="129"/>
        <v>0</v>
      </c>
      <c r="AY618" s="29"/>
    </row>
    <row r="619" spans="1:51" ht="25" x14ac:dyDescent="0.25">
      <c r="A619" s="29"/>
      <c r="B619" s="93" t="s">
        <v>1231</v>
      </c>
      <c r="C619" s="94" t="s">
        <v>1232</v>
      </c>
      <c r="D619" s="94">
        <v>1</v>
      </c>
      <c r="E619" s="95">
        <v>0</v>
      </c>
      <c r="F619" s="165">
        <f>VLOOKUP($B619,dbsaa1!$A$2:$AA$675,5,FALSE)</f>
        <v>9160247</v>
      </c>
      <c r="G619" s="165">
        <f>VLOOKUP($B619,dcsaa1!$A$2:$AA$675,5,FALSE)</f>
        <v>9160247</v>
      </c>
      <c r="H619" s="166">
        <f t="shared" si="120"/>
        <v>0</v>
      </c>
      <c r="I619" s="98" t="str">
        <f t="shared" si="118"/>
        <v>NO CHANGE IN FA</v>
      </c>
      <c r="J619" s="88"/>
      <c r="K619" s="93" t="s">
        <v>1231</v>
      </c>
      <c r="L619" s="94" t="s">
        <v>1232</v>
      </c>
      <c r="M619" s="94">
        <v>1</v>
      </c>
      <c r="N619" s="95">
        <v>0</v>
      </c>
      <c r="O619" s="96">
        <f>VLOOKUP($K619,dbsad1!$A$2:$AE$677,13,FALSE)</f>
        <v>820</v>
      </c>
      <c r="P619" s="96">
        <f>VLOOKUP($K619,dcsad1!$A$2:$AE$677,13,FALSE)</f>
        <v>820</v>
      </c>
      <c r="Q619" s="97">
        <f t="shared" si="121"/>
        <v>0</v>
      </c>
      <c r="R619" s="98" t="str">
        <f t="shared" si="117"/>
        <v>NO CHANGE IN SEL. TAFPU</v>
      </c>
      <c r="S619" s="88"/>
      <c r="T619" s="93" t="s">
        <v>1231</v>
      </c>
      <c r="U619" s="94" t="s">
        <v>1232</v>
      </c>
      <c r="V619" s="94">
        <v>1</v>
      </c>
      <c r="W619" s="95">
        <v>0</v>
      </c>
      <c r="X619" s="99">
        <f>VLOOKUP($T619,dbsad1!$A$2:$AE$677,22,FALSE)</f>
        <v>10895.3</v>
      </c>
      <c r="Y619" s="99">
        <f>VLOOKUP($T619,dcsad1!$A$2:$AE$677,22,FALSE)</f>
        <v>10895.3</v>
      </c>
      <c r="Z619" s="100">
        <f t="shared" si="122"/>
        <v>0</v>
      </c>
      <c r="AA619" s="98" t="str">
        <f t="shared" si="123"/>
        <v>NO CHANGE IN SEL. FA/PUPIL</v>
      </c>
      <c r="AB619" s="88"/>
      <c r="AC619" s="93" t="s">
        <v>1231</v>
      </c>
      <c r="AD619" s="94" t="s">
        <v>1232</v>
      </c>
      <c r="AE619" s="94">
        <v>1</v>
      </c>
      <c r="AF619" s="95">
        <v>0</v>
      </c>
      <c r="AG619" s="165">
        <f>VLOOKUP($AC619,dbsad1!$A$2:$AE$677,24,FALSE)</f>
        <v>8980635</v>
      </c>
      <c r="AH619" s="165">
        <f>VLOOKUP($AC619,dcsad1!$A$2:$AE$677,24,FALSE)</f>
        <v>8980635</v>
      </c>
      <c r="AI619" s="166">
        <f t="shared" si="124"/>
        <v>0</v>
      </c>
      <c r="AJ619" s="98" t="str">
        <f t="shared" si="119"/>
        <v>NO CHANGE IN FAB</v>
      </c>
      <c r="AK619" s="88"/>
      <c r="AL619" s="93" t="s">
        <v>1231</v>
      </c>
      <c r="AM619" s="94" t="s">
        <v>1232</v>
      </c>
      <c r="AN619" s="94">
        <v>1</v>
      </c>
      <c r="AO619" s="95">
        <v>0</v>
      </c>
      <c r="AP619" s="175">
        <f>VLOOKUP($AL619,dbsaa1!$A$2:$AE$677,5,FALSE)</f>
        <v>9160247</v>
      </c>
      <c r="AQ619" s="176">
        <f>VLOOKUP($AL619,dbsad1!$A$2:$AE$677,23,FALSE)</f>
        <v>8934146</v>
      </c>
      <c r="AR619" s="101" t="str">
        <f t="shared" si="125"/>
        <v>HOLD HARMLESS</v>
      </c>
      <c r="AS619" s="175">
        <f>VLOOKUP($AL619,dcsaa1!$A$2:$AE$677,5,FALSE)</f>
        <v>9160247</v>
      </c>
      <c r="AT619" s="176">
        <f>VLOOKUP($AL619,dcsad1!$A$2:$AE$677,23,FALSE)</f>
        <v>8934146</v>
      </c>
      <c r="AU619" s="101" t="str">
        <f t="shared" si="126"/>
        <v>HOLD HARMLESS</v>
      </c>
      <c r="AV619" s="102" t="b">
        <f t="shared" si="127"/>
        <v>1</v>
      </c>
      <c r="AW619" s="176">
        <f t="shared" si="128"/>
        <v>0</v>
      </c>
      <c r="AX619" s="184">
        <f t="shared" si="129"/>
        <v>0</v>
      </c>
      <c r="AY619" s="29"/>
    </row>
    <row r="620" spans="1:51" ht="25" x14ac:dyDescent="0.25">
      <c r="A620" s="29"/>
      <c r="B620" s="93" t="s">
        <v>1233</v>
      </c>
      <c r="C620" s="94" t="s">
        <v>1234</v>
      </c>
      <c r="D620" s="94">
        <v>1</v>
      </c>
      <c r="E620" s="95">
        <v>0</v>
      </c>
      <c r="F620" s="165">
        <f>VLOOKUP($B620,dbsaa1!$A$2:$AA$675,5,FALSE)</f>
        <v>29855964</v>
      </c>
      <c r="G620" s="165">
        <f>VLOOKUP($B620,dcsaa1!$A$2:$AA$675,5,FALSE)</f>
        <v>29855964</v>
      </c>
      <c r="H620" s="166">
        <f t="shared" si="120"/>
        <v>0</v>
      </c>
      <c r="I620" s="98" t="str">
        <f t="shared" si="118"/>
        <v>NO CHANGE IN FA</v>
      </c>
      <c r="J620" s="88"/>
      <c r="K620" s="93" t="s">
        <v>1233</v>
      </c>
      <c r="L620" s="94" t="s">
        <v>1234</v>
      </c>
      <c r="M620" s="94">
        <v>1</v>
      </c>
      <c r="N620" s="95">
        <v>0</v>
      </c>
      <c r="O620" s="96">
        <f>VLOOKUP($K620,dbsad1!$A$2:$AE$677,13,FALSE)</f>
        <v>2211</v>
      </c>
      <c r="P620" s="96">
        <f>VLOOKUP($K620,dcsad1!$A$2:$AE$677,13,FALSE)</f>
        <v>2211</v>
      </c>
      <c r="Q620" s="97">
        <f t="shared" si="121"/>
        <v>0</v>
      </c>
      <c r="R620" s="98" t="str">
        <f t="shared" si="117"/>
        <v>NO CHANGE IN SEL. TAFPU</v>
      </c>
      <c r="S620" s="88"/>
      <c r="T620" s="93" t="s">
        <v>1233</v>
      </c>
      <c r="U620" s="94" t="s">
        <v>1234</v>
      </c>
      <c r="V620" s="94">
        <v>1</v>
      </c>
      <c r="W620" s="95">
        <v>0</v>
      </c>
      <c r="X620" s="99">
        <f>VLOOKUP($T620,dbsad1!$A$2:$AE$677,22,FALSE)</f>
        <v>12031.42</v>
      </c>
      <c r="Y620" s="99">
        <f>VLOOKUP($T620,dcsad1!$A$2:$AE$677,22,FALSE)</f>
        <v>12031.42</v>
      </c>
      <c r="Z620" s="100">
        <f t="shared" si="122"/>
        <v>0</v>
      </c>
      <c r="AA620" s="98" t="str">
        <f t="shared" si="123"/>
        <v>NO CHANGE IN SEL. FA/PUPIL</v>
      </c>
      <c r="AB620" s="88"/>
      <c r="AC620" s="93" t="s">
        <v>1233</v>
      </c>
      <c r="AD620" s="94" t="s">
        <v>1234</v>
      </c>
      <c r="AE620" s="94">
        <v>1</v>
      </c>
      <c r="AF620" s="95">
        <v>0</v>
      </c>
      <c r="AG620" s="165">
        <f>VLOOKUP($AC620,dbsad1!$A$2:$AE$677,24,FALSE)</f>
        <v>29270553</v>
      </c>
      <c r="AH620" s="165">
        <f>VLOOKUP($AC620,dcsad1!$A$2:$AE$677,24,FALSE)</f>
        <v>29270553</v>
      </c>
      <c r="AI620" s="166">
        <f t="shared" si="124"/>
        <v>0</v>
      </c>
      <c r="AJ620" s="98" t="str">
        <f t="shared" si="119"/>
        <v>NO CHANGE IN FAB</v>
      </c>
      <c r="AK620" s="88"/>
      <c r="AL620" s="93" t="s">
        <v>1233</v>
      </c>
      <c r="AM620" s="94" t="s">
        <v>1234</v>
      </c>
      <c r="AN620" s="94">
        <v>1</v>
      </c>
      <c r="AO620" s="95">
        <v>0</v>
      </c>
      <c r="AP620" s="175">
        <f>VLOOKUP($AL620,dbsaa1!$A$2:$AE$677,5,FALSE)</f>
        <v>29855964</v>
      </c>
      <c r="AQ620" s="176">
        <f>VLOOKUP($AL620,dbsad1!$A$2:$AE$677,23,FALSE)</f>
        <v>26601470</v>
      </c>
      <c r="AR620" s="101" t="str">
        <f t="shared" si="125"/>
        <v>HOLD HARMLESS</v>
      </c>
      <c r="AS620" s="175">
        <f>VLOOKUP($AL620,dcsaa1!$A$2:$AE$677,5,FALSE)</f>
        <v>29855964</v>
      </c>
      <c r="AT620" s="176">
        <f>VLOOKUP($AL620,dcsad1!$A$2:$AE$677,23,FALSE)</f>
        <v>26601470</v>
      </c>
      <c r="AU620" s="101" t="str">
        <f t="shared" si="126"/>
        <v>HOLD HARMLESS</v>
      </c>
      <c r="AV620" s="102" t="b">
        <f t="shared" si="127"/>
        <v>1</v>
      </c>
      <c r="AW620" s="176">
        <f t="shared" si="128"/>
        <v>0</v>
      </c>
      <c r="AX620" s="184">
        <f t="shared" si="129"/>
        <v>0</v>
      </c>
      <c r="AY620" s="29"/>
    </row>
    <row r="621" spans="1:51" x14ac:dyDescent="0.25">
      <c r="A621" s="29"/>
      <c r="B621" s="93" t="s">
        <v>1235</v>
      </c>
      <c r="C621" s="94" t="s">
        <v>1236</v>
      </c>
      <c r="D621" s="94">
        <v>1</v>
      </c>
      <c r="E621" s="95">
        <v>0</v>
      </c>
      <c r="F621" s="165">
        <f>VLOOKUP($B621,dbsaa1!$A$2:$AA$675,5,FALSE)</f>
        <v>15193467</v>
      </c>
      <c r="G621" s="165">
        <f>VLOOKUP($B621,dcsaa1!$A$2:$AA$675,5,FALSE)</f>
        <v>15193467</v>
      </c>
      <c r="H621" s="166">
        <f t="shared" si="120"/>
        <v>0</v>
      </c>
      <c r="I621" s="98" t="str">
        <f t="shared" si="118"/>
        <v>NO CHANGE IN FA</v>
      </c>
      <c r="J621" s="88"/>
      <c r="K621" s="93" t="s">
        <v>1235</v>
      </c>
      <c r="L621" s="94" t="s">
        <v>1236</v>
      </c>
      <c r="M621" s="94">
        <v>1</v>
      </c>
      <c r="N621" s="95">
        <v>0</v>
      </c>
      <c r="O621" s="96">
        <f>VLOOKUP($K621,dbsad1!$A$2:$AE$677,13,FALSE)</f>
        <v>933</v>
      </c>
      <c r="P621" s="96">
        <f>VLOOKUP($K621,dcsad1!$A$2:$AE$677,13,FALSE)</f>
        <v>933</v>
      </c>
      <c r="Q621" s="97">
        <f t="shared" si="121"/>
        <v>0</v>
      </c>
      <c r="R621" s="98" t="str">
        <f t="shared" si="117"/>
        <v>NO CHANGE IN SEL. TAFPU</v>
      </c>
      <c r="S621" s="88"/>
      <c r="T621" s="93" t="s">
        <v>1235</v>
      </c>
      <c r="U621" s="94" t="s">
        <v>1236</v>
      </c>
      <c r="V621" s="94">
        <v>1</v>
      </c>
      <c r="W621" s="95">
        <v>0</v>
      </c>
      <c r="X621" s="99">
        <f>VLOOKUP($T621,dbsad1!$A$2:$AE$677,22,FALSE)</f>
        <v>16284.53</v>
      </c>
      <c r="Y621" s="99">
        <f>VLOOKUP($T621,dcsad1!$A$2:$AE$677,22,FALSE)</f>
        <v>16284.53</v>
      </c>
      <c r="Z621" s="100">
        <f t="shared" si="122"/>
        <v>0</v>
      </c>
      <c r="AA621" s="98" t="str">
        <f t="shared" si="123"/>
        <v>NO CHANGE IN SEL. FA/PUPIL</v>
      </c>
      <c r="AB621" s="88"/>
      <c r="AC621" s="93" t="s">
        <v>1235</v>
      </c>
      <c r="AD621" s="94" t="s">
        <v>1236</v>
      </c>
      <c r="AE621" s="94">
        <v>1</v>
      </c>
      <c r="AF621" s="95">
        <v>0</v>
      </c>
      <c r="AG621" s="165">
        <f>VLOOKUP($AC621,dbsad1!$A$2:$AE$677,24,FALSE)</f>
        <v>14270507</v>
      </c>
      <c r="AH621" s="165">
        <f>VLOOKUP($AC621,dcsad1!$A$2:$AE$677,24,FALSE)</f>
        <v>14270507</v>
      </c>
      <c r="AI621" s="166">
        <f t="shared" si="124"/>
        <v>0</v>
      </c>
      <c r="AJ621" s="98" t="str">
        <f t="shared" si="119"/>
        <v>NO CHANGE IN FAB</v>
      </c>
      <c r="AK621" s="88"/>
      <c r="AL621" s="93" t="s">
        <v>1235</v>
      </c>
      <c r="AM621" s="94" t="s">
        <v>1236</v>
      </c>
      <c r="AN621" s="94">
        <v>1</v>
      </c>
      <c r="AO621" s="95">
        <v>0</v>
      </c>
      <c r="AP621" s="175">
        <f>VLOOKUP($AL621,dbsaa1!$A$2:$AE$677,5,FALSE)</f>
        <v>15193467</v>
      </c>
      <c r="AQ621" s="176">
        <f>VLOOKUP($AL621,dbsad1!$A$2:$AE$677,23,FALSE)</f>
        <v>15193467</v>
      </c>
      <c r="AR621" s="101" t="str">
        <f t="shared" si="125"/>
        <v>ON FORMULA</v>
      </c>
      <c r="AS621" s="175">
        <f>VLOOKUP($AL621,dcsaa1!$A$2:$AE$677,5,FALSE)</f>
        <v>15193467</v>
      </c>
      <c r="AT621" s="176">
        <f>VLOOKUP($AL621,dcsad1!$A$2:$AE$677,23,FALSE)</f>
        <v>15193467</v>
      </c>
      <c r="AU621" s="101" t="str">
        <f t="shared" si="126"/>
        <v>ON FORMULA</v>
      </c>
      <c r="AV621" s="102" t="b">
        <f t="shared" si="127"/>
        <v>1</v>
      </c>
      <c r="AW621" s="176">
        <f t="shared" si="128"/>
        <v>0</v>
      </c>
      <c r="AX621" s="184">
        <f t="shared" si="129"/>
        <v>0</v>
      </c>
      <c r="AY621" s="29"/>
    </row>
    <row r="622" spans="1:51" x14ac:dyDescent="0.25">
      <c r="A622" s="29"/>
      <c r="B622" s="93" t="s">
        <v>1237</v>
      </c>
      <c r="C622" s="94" t="s">
        <v>1238</v>
      </c>
      <c r="D622" s="94">
        <v>1</v>
      </c>
      <c r="E622" s="95">
        <v>0</v>
      </c>
      <c r="F622" s="165">
        <f>VLOOKUP($B622,dbsaa1!$A$2:$AA$675,5,FALSE)</f>
        <v>17583866</v>
      </c>
      <c r="G622" s="165">
        <f>VLOOKUP($B622,dcsaa1!$A$2:$AA$675,5,FALSE)</f>
        <v>17583866</v>
      </c>
      <c r="H622" s="166">
        <f t="shared" si="120"/>
        <v>0</v>
      </c>
      <c r="I622" s="98" t="str">
        <f t="shared" si="118"/>
        <v>NO CHANGE IN FA</v>
      </c>
      <c r="J622" s="88"/>
      <c r="K622" s="93" t="s">
        <v>1237</v>
      </c>
      <c r="L622" s="94" t="s">
        <v>1238</v>
      </c>
      <c r="M622" s="94">
        <v>1</v>
      </c>
      <c r="N622" s="95">
        <v>0</v>
      </c>
      <c r="O622" s="96">
        <f>VLOOKUP($K622,dbsad1!$A$2:$AE$677,13,FALSE)</f>
        <v>1119</v>
      </c>
      <c r="P622" s="96">
        <f>VLOOKUP($K622,dcsad1!$A$2:$AE$677,13,FALSE)</f>
        <v>1119</v>
      </c>
      <c r="Q622" s="97">
        <f t="shared" si="121"/>
        <v>0</v>
      </c>
      <c r="R622" s="98" t="str">
        <f t="shared" si="117"/>
        <v>NO CHANGE IN SEL. TAFPU</v>
      </c>
      <c r="S622" s="88"/>
      <c r="T622" s="93" t="s">
        <v>1237</v>
      </c>
      <c r="U622" s="94" t="s">
        <v>1238</v>
      </c>
      <c r="V622" s="94">
        <v>1</v>
      </c>
      <c r="W622" s="95">
        <v>0</v>
      </c>
      <c r="X622" s="99">
        <f>VLOOKUP($T622,dbsad1!$A$2:$AE$677,22,FALSE)</f>
        <v>15713.91</v>
      </c>
      <c r="Y622" s="99">
        <f>VLOOKUP($T622,dcsad1!$A$2:$AE$677,22,FALSE)</f>
        <v>15713.91</v>
      </c>
      <c r="Z622" s="100">
        <f t="shared" si="122"/>
        <v>0</v>
      </c>
      <c r="AA622" s="98" t="str">
        <f t="shared" si="123"/>
        <v>NO CHANGE IN SEL. FA/PUPIL</v>
      </c>
      <c r="AB622" s="88"/>
      <c r="AC622" s="93" t="s">
        <v>1237</v>
      </c>
      <c r="AD622" s="94" t="s">
        <v>1238</v>
      </c>
      <c r="AE622" s="94">
        <v>1</v>
      </c>
      <c r="AF622" s="95">
        <v>0</v>
      </c>
      <c r="AG622" s="165">
        <f>VLOOKUP($AC622,dbsad1!$A$2:$AE$677,24,FALSE)</f>
        <v>14845300</v>
      </c>
      <c r="AH622" s="165">
        <f>VLOOKUP($AC622,dcsad1!$A$2:$AE$677,24,FALSE)</f>
        <v>14845300</v>
      </c>
      <c r="AI622" s="166">
        <f t="shared" si="124"/>
        <v>0</v>
      </c>
      <c r="AJ622" s="98" t="str">
        <f t="shared" si="119"/>
        <v>NO CHANGE IN FAB</v>
      </c>
      <c r="AK622" s="88"/>
      <c r="AL622" s="93" t="s">
        <v>1237</v>
      </c>
      <c r="AM622" s="94" t="s">
        <v>1238</v>
      </c>
      <c r="AN622" s="94">
        <v>1</v>
      </c>
      <c r="AO622" s="95">
        <v>0</v>
      </c>
      <c r="AP622" s="175">
        <f>VLOOKUP($AL622,dbsaa1!$A$2:$AE$677,5,FALSE)</f>
        <v>17583866</v>
      </c>
      <c r="AQ622" s="176">
        <f>VLOOKUP($AL622,dbsad1!$A$2:$AE$677,23,FALSE)</f>
        <v>17583866</v>
      </c>
      <c r="AR622" s="101" t="str">
        <f t="shared" si="125"/>
        <v>ON FORMULA</v>
      </c>
      <c r="AS622" s="175">
        <f>VLOOKUP($AL622,dcsaa1!$A$2:$AE$677,5,FALSE)</f>
        <v>17583866</v>
      </c>
      <c r="AT622" s="176">
        <f>VLOOKUP($AL622,dcsad1!$A$2:$AE$677,23,FALSE)</f>
        <v>17583866</v>
      </c>
      <c r="AU622" s="101" t="str">
        <f t="shared" si="126"/>
        <v>ON FORMULA</v>
      </c>
      <c r="AV622" s="102" t="b">
        <f t="shared" si="127"/>
        <v>1</v>
      </c>
      <c r="AW622" s="176">
        <f t="shared" si="128"/>
        <v>0</v>
      </c>
      <c r="AX622" s="184">
        <f t="shared" si="129"/>
        <v>0</v>
      </c>
      <c r="AY622" s="29"/>
    </row>
    <row r="623" spans="1:51" ht="25" x14ac:dyDescent="0.25">
      <c r="A623" s="29"/>
      <c r="B623" s="93" t="s">
        <v>1239</v>
      </c>
      <c r="C623" s="94" t="s">
        <v>1240</v>
      </c>
      <c r="D623" s="94">
        <v>1</v>
      </c>
      <c r="E623" s="95">
        <v>0</v>
      </c>
      <c r="F623" s="165">
        <f>VLOOKUP($B623,dbsaa1!$A$2:$AA$675,5,FALSE)</f>
        <v>9433592</v>
      </c>
      <c r="G623" s="165">
        <f>VLOOKUP($B623,dcsaa1!$A$2:$AA$675,5,FALSE)</f>
        <v>9433592</v>
      </c>
      <c r="H623" s="166">
        <f t="shared" si="120"/>
        <v>0</v>
      </c>
      <c r="I623" s="98" t="str">
        <f t="shared" si="118"/>
        <v>NO CHANGE IN FA</v>
      </c>
      <c r="J623" s="88"/>
      <c r="K623" s="93" t="s">
        <v>1239</v>
      </c>
      <c r="L623" s="94" t="s">
        <v>1240</v>
      </c>
      <c r="M623" s="94">
        <v>1</v>
      </c>
      <c r="N623" s="95">
        <v>0</v>
      </c>
      <c r="O623" s="96">
        <f>VLOOKUP($K623,dbsad1!$A$2:$AE$677,13,FALSE)</f>
        <v>726</v>
      </c>
      <c r="P623" s="96">
        <f>VLOOKUP($K623,dcsad1!$A$2:$AE$677,13,FALSE)</f>
        <v>726</v>
      </c>
      <c r="Q623" s="97">
        <f t="shared" si="121"/>
        <v>0</v>
      </c>
      <c r="R623" s="98" t="str">
        <f t="shared" si="117"/>
        <v>NO CHANGE IN SEL. TAFPU</v>
      </c>
      <c r="S623" s="88"/>
      <c r="T623" s="93" t="s">
        <v>1239</v>
      </c>
      <c r="U623" s="94" t="s">
        <v>1240</v>
      </c>
      <c r="V623" s="94">
        <v>1</v>
      </c>
      <c r="W623" s="95">
        <v>0</v>
      </c>
      <c r="X623" s="99">
        <f>VLOOKUP($T623,dbsad1!$A$2:$AE$677,22,FALSE)</f>
        <v>8896.7099999999991</v>
      </c>
      <c r="Y623" s="99">
        <f>VLOOKUP($T623,dcsad1!$A$2:$AE$677,22,FALSE)</f>
        <v>8896.7099999999991</v>
      </c>
      <c r="Z623" s="100">
        <f t="shared" si="122"/>
        <v>0</v>
      </c>
      <c r="AA623" s="98" t="str">
        <f t="shared" si="123"/>
        <v>NO CHANGE IN SEL. FA/PUPIL</v>
      </c>
      <c r="AB623" s="88"/>
      <c r="AC623" s="93" t="s">
        <v>1239</v>
      </c>
      <c r="AD623" s="94" t="s">
        <v>1240</v>
      </c>
      <c r="AE623" s="94">
        <v>1</v>
      </c>
      <c r="AF623" s="95">
        <v>0</v>
      </c>
      <c r="AG623" s="165">
        <f>VLOOKUP($AC623,dbsad1!$A$2:$AE$677,24,FALSE)</f>
        <v>9248620</v>
      </c>
      <c r="AH623" s="165">
        <f>VLOOKUP($AC623,dcsad1!$A$2:$AE$677,24,FALSE)</f>
        <v>9248620</v>
      </c>
      <c r="AI623" s="166">
        <f t="shared" si="124"/>
        <v>0</v>
      </c>
      <c r="AJ623" s="98" t="str">
        <f t="shared" si="119"/>
        <v>NO CHANGE IN FAB</v>
      </c>
      <c r="AK623" s="88"/>
      <c r="AL623" s="93" t="s">
        <v>1239</v>
      </c>
      <c r="AM623" s="94" t="s">
        <v>1240</v>
      </c>
      <c r="AN623" s="94">
        <v>1</v>
      </c>
      <c r="AO623" s="95">
        <v>0</v>
      </c>
      <c r="AP623" s="175">
        <f>VLOOKUP($AL623,dbsaa1!$A$2:$AE$677,5,FALSE)</f>
        <v>9433592</v>
      </c>
      <c r="AQ623" s="176">
        <f>VLOOKUP($AL623,dbsad1!$A$2:$AE$677,23,FALSE)</f>
        <v>6459012</v>
      </c>
      <c r="AR623" s="101" t="str">
        <f t="shared" si="125"/>
        <v>HOLD HARMLESS</v>
      </c>
      <c r="AS623" s="175">
        <f>VLOOKUP($AL623,dcsaa1!$A$2:$AE$677,5,FALSE)</f>
        <v>9433592</v>
      </c>
      <c r="AT623" s="176">
        <f>VLOOKUP($AL623,dcsad1!$A$2:$AE$677,23,FALSE)</f>
        <v>6459012</v>
      </c>
      <c r="AU623" s="101" t="str">
        <f t="shared" si="126"/>
        <v>HOLD HARMLESS</v>
      </c>
      <c r="AV623" s="102" t="b">
        <f t="shared" si="127"/>
        <v>1</v>
      </c>
      <c r="AW623" s="176">
        <f t="shared" si="128"/>
        <v>0</v>
      </c>
      <c r="AX623" s="184">
        <f t="shared" si="129"/>
        <v>0</v>
      </c>
      <c r="AY623" s="29"/>
    </row>
    <row r="624" spans="1:51" x14ac:dyDescent="0.25">
      <c r="A624" s="29"/>
      <c r="B624" s="93" t="s">
        <v>1241</v>
      </c>
      <c r="C624" s="94" t="s">
        <v>1242</v>
      </c>
      <c r="D624" s="94">
        <v>1</v>
      </c>
      <c r="E624" s="95">
        <v>0</v>
      </c>
      <c r="F624" s="165">
        <f>VLOOKUP($B624,dbsaa1!$A$2:$AA$675,5,FALSE)</f>
        <v>16297382</v>
      </c>
      <c r="G624" s="165">
        <f>VLOOKUP($B624,dcsaa1!$A$2:$AA$675,5,FALSE)</f>
        <v>16297382</v>
      </c>
      <c r="H624" s="166">
        <f t="shared" si="120"/>
        <v>0</v>
      </c>
      <c r="I624" s="98" t="str">
        <f t="shared" si="118"/>
        <v>NO CHANGE IN FA</v>
      </c>
      <c r="J624" s="88"/>
      <c r="K624" s="93" t="s">
        <v>1241</v>
      </c>
      <c r="L624" s="94" t="s">
        <v>1242</v>
      </c>
      <c r="M624" s="94">
        <v>1</v>
      </c>
      <c r="N624" s="95">
        <v>0</v>
      </c>
      <c r="O624" s="96">
        <f>VLOOKUP($K624,dbsad1!$A$2:$AE$677,13,FALSE)</f>
        <v>2471</v>
      </c>
      <c r="P624" s="96">
        <f>VLOOKUP($K624,dcsad1!$A$2:$AE$677,13,FALSE)</f>
        <v>2471</v>
      </c>
      <c r="Q624" s="97">
        <f t="shared" si="121"/>
        <v>0</v>
      </c>
      <c r="R624" s="98" t="str">
        <f t="shared" si="117"/>
        <v>NO CHANGE IN SEL. TAFPU</v>
      </c>
      <c r="S624" s="88"/>
      <c r="T624" s="93" t="s">
        <v>1241</v>
      </c>
      <c r="U624" s="94" t="s">
        <v>1242</v>
      </c>
      <c r="V624" s="94">
        <v>1</v>
      </c>
      <c r="W624" s="95">
        <v>0</v>
      </c>
      <c r="X624" s="99">
        <f>VLOOKUP($T624,dbsad1!$A$2:$AE$677,22,FALSE)</f>
        <v>6595.46</v>
      </c>
      <c r="Y624" s="99">
        <f>VLOOKUP($T624,dcsad1!$A$2:$AE$677,22,FALSE)</f>
        <v>6595.46</v>
      </c>
      <c r="Z624" s="100">
        <f t="shared" si="122"/>
        <v>0</v>
      </c>
      <c r="AA624" s="98" t="str">
        <f t="shared" si="123"/>
        <v>NO CHANGE IN SEL. FA/PUPIL</v>
      </c>
      <c r="AB624" s="88"/>
      <c r="AC624" s="93" t="s">
        <v>1241</v>
      </c>
      <c r="AD624" s="94" t="s">
        <v>1242</v>
      </c>
      <c r="AE624" s="94">
        <v>1</v>
      </c>
      <c r="AF624" s="95">
        <v>0</v>
      </c>
      <c r="AG624" s="165">
        <f>VLOOKUP($AC624,dbsad1!$A$2:$AE$677,24,FALSE)</f>
        <v>14845241</v>
      </c>
      <c r="AH624" s="165">
        <f>VLOOKUP($AC624,dcsad1!$A$2:$AE$677,24,FALSE)</f>
        <v>14845241</v>
      </c>
      <c r="AI624" s="166">
        <f t="shared" si="124"/>
        <v>0</v>
      </c>
      <c r="AJ624" s="98" t="str">
        <f t="shared" si="119"/>
        <v>NO CHANGE IN FAB</v>
      </c>
      <c r="AK624" s="88"/>
      <c r="AL624" s="93" t="s">
        <v>1241</v>
      </c>
      <c r="AM624" s="94" t="s">
        <v>1242</v>
      </c>
      <c r="AN624" s="94">
        <v>1</v>
      </c>
      <c r="AO624" s="95">
        <v>0</v>
      </c>
      <c r="AP624" s="175">
        <f>VLOOKUP($AL624,dbsaa1!$A$2:$AE$677,5,FALSE)</f>
        <v>16297382</v>
      </c>
      <c r="AQ624" s="176">
        <f>VLOOKUP($AL624,dbsad1!$A$2:$AE$677,23,FALSE)</f>
        <v>16297382</v>
      </c>
      <c r="AR624" s="101" t="str">
        <f t="shared" si="125"/>
        <v>ON FORMULA</v>
      </c>
      <c r="AS624" s="175">
        <f>VLOOKUP($AL624,dcsaa1!$A$2:$AE$677,5,FALSE)</f>
        <v>16297382</v>
      </c>
      <c r="AT624" s="176">
        <f>VLOOKUP($AL624,dcsad1!$A$2:$AE$677,23,FALSE)</f>
        <v>16297382</v>
      </c>
      <c r="AU624" s="101" t="str">
        <f t="shared" si="126"/>
        <v>ON FORMULA</v>
      </c>
      <c r="AV624" s="102" t="b">
        <f t="shared" si="127"/>
        <v>1</v>
      </c>
      <c r="AW624" s="176">
        <f t="shared" si="128"/>
        <v>0</v>
      </c>
      <c r="AX624" s="184">
        <f t="shared" si="129"/>
        <v>0</v>
      </c>
      <c r="AY624" s="29"/>
    </row>
    <row r="625" spans="1:51" ht="25" x14ac:dyDescent="0.25">
      <c r="A625" s="29"/>
      <c r="B625" s="93" t="s">
        <v>1243</v>
      </c>
      <c r="C625" s="94" t="s">
        <v>1244</v>
      </c>
      <c r="D625" s="94">
        <v>1</v>
      </c>
      <c r="E625" s="95">
        <v>0</v>
      </c>
      <c r="F625" s="165">
        <f>VLOOKUP($B625,dbsaa1!$A$2:$AA$675,5,FALSE)</f>
        <v>17952181</v>
      </c>
      <c r="G625" s="165">
        <f>VLOOKUP($B625,dcsaa1!$A$2:$AA$675,5,FALSE)</f>
        <v>17952181</v>
      </c>
      <c r="H625" s="166">
        <f t="shared" si="120"/>
        <v>0</v>
      </c>
      <c r="I625" s="98" t="str">
        <f t="shared" si="118"/>
        <v>NO CHANGE IN FA</v>
      </c>
      <c r="J625" s="88"/>
      <c r="K625" s="93" t="s">
        <v>1243</v>
      </c>
      <c r="L625" s="94" t="s">
        <v>1244</v>
      </c>
      <c r="M625" s="94">
        <v>1</v>
      </c>
      <c r="N625" s="95">
        <v>0</v>
      </c>
      <c r="O625" s="96">
        <f>VLOOKUP($K625,dbsad1!$A$2:$AE$677,13,FALSE)</f>
        <v>1944</v>
      </c>
      <c r="P625" s="96">
        <f>VLOOKUP($K625,dcsad1!$A$2:$AE$677,13,FALSE)</f>
        <v>1944</v>
      </c>
      <c r="Q625" s="97">
        <f t="shared" si="121"/>
        <v>0</v>
      </c>
      <c r="R625" s="98" t="str">
        <f t="shared" si="117"/>
        <v>NO CHANGE IN SEL. TAFPU</v>
      </c>
      <c r="S625" s="88"/>
      <c r="T625" s="93" t="s">
        <v>1243</v>
      </c>
      <c r="U625" s="94" t="s">
        <v>1244</v>
      </c>
      <c r="V625" s="94">
        <v>1</v>
      </c>
      <c r="W625" s="95">
        <v>0</v>
      </c>
      <c r="X625" s="99">
        <f>VLOOKUP($T625,dbsad1!$A$2:$AE$677,22,FALSE)</f>
        <v>8652.2999999999993</v>
      </c>
      <c r="Y625" s="99">
        <f>VLOOKUP($T625,dcsad1!$A$2:$AE$677,22,FALSE)</f>
        <v>8652.2999999999993</v>
      </c>
      <c r="Z625" s="100">
        <f t="shared" si="122"/>
        <v>0</v>
      </c>
      <c r="AA625" s="98" t="str">
        <f t="shared" si="123"/>
        <v>NO CHANGE IN SEL. FA/PUPIL</v>
      </c>
      <c r="AB625" s="88"/>
      <c r="AC625" s="93" t="s">
        <v>1243</v>
      </c>
      <c r="AD625" s="94" t="s">
        <v>1244</v>
      </c>
      <c r="AE625" s="94">
        <v>1</v>
      </c>
      <c r="AF625" s="95">
        <v>0</v>
      </c>
      <c r="AG625" s="165">
        <f>VLOOKUP($AC625,dbsad1!$A$2:$AE$677,24,FALSE)</f>
        <v>17600178</v>
      </c>
      <c r="AH625" s="165">
        <f>VLOOKUP($AC625,dcsad1!$A$2:$AE$677,24,FALSE)</f>
        <v>17600178</v>
      </c>
      <c r="AI625" s="166">
        <f t="shared" si="124"/>
        <v>0</v>
      </c>
      <c r="AJ625" s="98" t="str">
        <f t="shared" si="119"/>
        <v>NO CHANGE IN FAB</v>
      </c>
      <c r="AK625" s="88"/>
      <c r="AL625" s="93" t="s">
        <v>1243</v>
      </c>
      <c r="AM625" s="94" t="s">
        <v>1244</v>
      </c>
      <c r="AN625" s="94">
        <v>1</v>
      </c>
      <c r="AO625" s="95">
        <v>0</v>
      </c>
      <c r="AP625" s="175">
        <f>VLOOKUP($AL625,dbsaa1!$A$2:$AE$677,5,FALSE)</f>
        <v>17952181</v>
      </c>
      <c r="AQ625" s="176">
        <f>VLOOKUP($AL625,dbsad1!$A$2:$AE$677,23,FALSE)</f>
        <v>16820072</v>
      </c>
      <c r="AR625" s="101" t="str">
        <f t="shared" si="125"/>
        <v>HOLD HARMLESS</v>
      </c>
      <c r="AS625" s="175">
        <f>VLOOKUP($AL625,dcsaa1!$A$2:$AE$677,5,FALSE)</f>
        <v>17952181</v>
      </c>
      <c r="AT625" s="176">
        <f>VLOOKUP($AL625,dcsad1!$A$2:$AE$677,23,FALSE)</f>
        <v>16820072</v>
      </c>
      <c r="AU625" s="101" t="str">
        <f t="shared" si="126"/>
        <v>HOLD HARMLESS</v>
      </c>
      <c r="AV625" s="102" t="b">
        <f t="shared" si="127"/>
        <v>1</v>
      </c>
      <c r="AW625" s="176">
        <f t="shared" si="128"/>
        <v>0</v>
      </c>
      <c r="AX625" s="184">
        <f t="shared" si="129"/>
        <v>0</v>
      </c>
      <c r="AY625" s="29"/>
    </row>
    <row r="626" spans="1:51" ht="25" x14ac:dyDescent="0.25">
      <c r="A626" s="29"/>
      <c r="B626" s="93" t="s">
        <v>1245</v>
      </c>
      <c r="C626" s="94" t="s">
        <v>1246</v>
      </c>
      <c r="D626" s="94">
        <v>1</v>
      </c>
      <c r="E626" s="95">
        <v>0</v>
      </c>
      <c r="F626" s="165">
        <f>VLOOKUP($B626,dbsaa1!$A$2:$AA$675,5,FALSE)</f>
        <v>7950105</v>
      </c>
      <c r="G626" s="165">
        <f>VLOOKUP($B626,dcsaa1!$A$2:$AA$675,5,FALSE)</f>
        <v>7950105</v>
      </c>
      <c r="H626" s="166">
        <f t="shared" si="120"/>
        <v>0</v>
      </c>
      <c r="I626" s="98" t="str">
        <f t="shared" si="118"/>
        <v>NO CHANGE IN FA</v>
      </c>
      <c r="J626" s="88"/>
      <c r="K626" s="93" t="s">
        <v>1245</v>
      </c>
      <c r="L626" s="94" t="s">
        <v>1246</v>
      </c>
      <c r="M626" s="94">
        <v>1</v>
      </c>
      <c r="N626" s="95">
        <v>0</v>
      </c>
      <c r="O626" s="96">
        <f>VLOOKUP($K626,dbsad1!$A$2:$AE$677,13,FALSE)</f>
        <v>932</v>
      </c>
      <c r="P626" s="96">
        <f>VLOOKUP($K626,dcsad1!$A$2:$AE$677,13,FALSE)</f>
        <v>932</v>
      </c>
      <c r="Q626" s="97">
        <f t="shared" si="121"/>
        <v>0</v>
      </c>
      <c r="R626" s="98" t="str">
        <f t="shared" si="117"/>
        <v>NO CHANGE IN SEL. TAFPU</v>
      </c>
      <c r="S626" s="88"/>
      <c r="T626" s="93" t="s">
        <v>1245</v>
      </c>
      <c r="U626" s="94" t="s">
        <v>1246</v>
      </c>
      <c r="V626" s="94">
        <v>1</v>
      </c>
      <c r="W626" s="95">
        <v>0</v>
      </c>
      <c r="X626" s="99">
        <f>VLOOKUP($T626,dbsad1!$A$2:$AE$677,22,FALSE)</f>
        <v>7937.97</v>
      </c>
      <c r="Y626" s="99">
        <f>VLOOKUP($T626,dcsad1!$A$2:$AE$677,22,FALSE)</f>
        <v>7937.97</v>
      </c>
      <c r="Z626" s="100">
        <f t="shared" si="122"/>
        <v>0</v>
      </c>
      <c r="AA626" s="98" t="str">
        <f t="shared" si="123"/>
        <v>NO CHANGE IN SEL. FA/PUPIL</v>
      </c>
      <c r="AB626" s="88"/>
      <c r="AC626" s="93" t="s">
        <v>1245</v>
      </c>
      <c r="AD626" s="94" t="s">
        <v>1246</v>
      </c>
      <c r="AE626" s="94">
        <v>1</v>
      </c>
      <c r="AF626" s="95">
        <v>0</v>
      </c>
      <c r="AG626" s="165">
        <f>VLOOKUP($AC626,dbsad1!$A$2:$AE$677,24,FALSE)</f>
        <v>7794221</v>
      </c>
      <c r="AH626" s="165">
        <f>VLOOKUP($AC626,dcsad1!$A$2:$AE$677,24,FALSE)</f>
        <v>7794221</v>
      </c>
      <c r="AI626" s="166">
        <f t="shared" si="124"/>
        <v>0</v>
      </c>
      <c r="AJ626" s="98" t="str">
        <f t="shared" si="119"/>
        <v>NO CHANGE IN FAB</v>
      </c>
      <c r="AK626" s="88"/>
      <c r="AL626" s="93" t="s">
        <v>1245</v>
      </c>
      <c r="AM626" s="94" t="s">
        <v>1246</v>
      </c>
      <c r="AN626" s="94">
        <v>1</v>
      </c>
      <c r="AO626" s="95">
        <v>0</v>
      </c>
      <c r="AP626" s="175">
        <f>VLOOKUP($AL626,dbsaa1!$A$2:$AE$677,5,FALSE)</f>
        <v>7950105</v>
      </c>
      <c r="AQ626" s="176">
        <f>VLOOKUP($AL626,dbsad1!$A$2:$AE$677,23,FALSE)</f>
        <v>7398189</v>
      </c>
      <c r="AR626" s="101" t="str">
        <f t="shared" si="125"/>
        <v>HOLD HARMLESS</v>
      </c>
      <c r="AS626" s="175">
        <f>VLOOKUP($AL626,dcsaa1!$A$2:$AE$677,5,FALSE)</f>
        <v>7950105</v>
      </c>
      <c r="AT626" s="176">
        <f>VLOOKUP($AL626,dcsad1!$A$2:$AE$677,23,FALSE)</f>
        <v>7398189</v>
      </c>
      <c r="AU626" s="101" t="str">
        <f t="shared" si="126"/>
        <v>HOLD HARMLESS</v>
      </c>
      <c r="AV626" s="102" t="b">
        <f t="shared" si="127"/>
        <v>1</v>
      </c>
      <c r="AW626" s="176">
        <f t="shared" si="128"/>
        <v>0</v>
      </c>
      <c r="AX626" s="184">
        <f t="shared" si="129"/>
        <v>0</v>
      </c>
      <c r="AY626" s="29"/>
    </row>
    <row r="627" spans="1:51" x14ac:dyDescent="0.25">
      <c r="A627" s="29"/>
      <c r="B627" s="93" t="s">
        <v>1247</v>
      </c>
      <c r="C627" s="94" t="s">
        <v>1248</v>
      </c>
      <c r="D627" s="94">
        <v>1</v>
      </c>
      <c r="E627" s="95">
        <v>0</v>
      </c>
      <c r="F627" s="165">
        <f>VLOOKUP($B627,dbsaa1!$A$2:$AA$675,5,FALSE)</f>
        <v>16777088</v>
      </c>
      <c r="G627" s="165">
        <f>VLOOKUP($B627,dcsaa1!$A$2:$AA$675,5,FALSE)</f>
        <v>16753934</v>
      </c>
      <c r="H627" s="166">
        <f t="shared" si="120"/>
        <v>-23154</v>
      </c>
      <c r="I627" s="98" t="str">
        <f t="shared" si="118"/>
        <v>FA DECREASE</v>
      </c>
      <c r="J627" s="88"/>
      <c r="K627" s="93" t="s">
        <v>1247</v>
      </c>
      <c r="L627" s="94" t="s">
        <v>1248</v>
      </c>
      <c r="M627" s="94">
        <v>1</v>
      </c>
      <c r="N627" s="95">
        <v>0</v>
      </c>
      <c r="O627" s="96">
        <f>VLOOKUP($K627,dbsad1!$A$2:$AE$677,13,FALSE)</f>
        <v>1209</v>
      </c>
      <c r="P627" s="96">
        <f>VLOOKUP($K627,dcsad1!$A$2:$AE$677,13,FALSE)</f>
        <v>1208</v>
      </c>
      <c r="Q627" s="97">
        <f t="shared" si="121"/>
        <v>-1</v>
      </c>
      <c r="R627" s="98" t="str">
        <f t="shared" si="117"/>
        <v>SEL. TAFPU DECREASE</v>
      </c>
      <c r="S627" s="88"/>
      <c r="T627" s="93" t="s">
        <v>1247</v>
      </c>
      <c r="U627" s="94" t="s">
        <v>1248</v>
      </c>
      <c r="V627" s="94">
        <v>1</v>
      </c>
      <c r="W627" s="95">
        <v>0</v>
      </c>
      <c r="X627" s="99">
        <f>VLOOKUP($T627,dbsad1!$A$2:$AE$677,22,FALSE)</f>
        <v>13876.83</v>
      </c>
      <c r="Y627" s="99">
        <f>VLOOKUP($T627,dcsad1!$A$2:$AE$677,22,FALSE)</f>
        <v>13869.15</v>
      </c>
      <c r="Z627" s="100">
        <f t="shared" si="122"/>
        <v>-7.680000000000291</v>
      </c>
      <c r="AA627" s="98" t="str">
        <f t="shared" si="123"/>
        <v>SEL. FA/PUPIL DECREASE</v>
      </c>
      <c r="AB627" s="88"/>
      <c r="AC627" s="93" t="s">
        <v>1247</v>
      </c>
      <c r="AD627" s="94" t="s">
        <v>1248</v>
      </c>
      <c r="AE627" s="94">
        <v>1</v>
      </c>
      <c r="AF627" s="95">
        <v>0</v>
      </c>
      <c r="AG627" s="165">
        <f>VLOOKUP($AC627,dbsad1!$A$2:$AE$677,24,FALSE)</f>
        <v>15624922</v>
      </c>
      <c r="AH627" s="165">
        <f>VLOOKUP($AC627,dcsad1!$A$2:$AE$677,24,FALSE)</f>
        <v>15624922</v>
      </c>
      <c r="AI627" s="166">
        <f t="shared" si="124"/>
        <v>0</v>
      </c>
      <c r="AJ627" s="98" t="str">
        <f t="shared" si="119"/>
        <v>NO CHANGE IN FAB</v>
      </c>
      <c r="AK627" s="88"/>
      <c r="AL627" s="93" t="s">
        <v>1247</v>
      </c>
      <c r="AM627" s="94" t="s">
        <v>1248</v>
      </c>
      <c r="AN627" s="94">
        <v>1</v>
      </c>
      <c r="AO627" s="95">
        <v>0</v>
      </c>
      <c r="AP627" s="175">
        <f>VLOOKUP($AL627,dbsaa1!$A$2:$AE$677,5,FALSE)</f>
        <v>16777088</v>
      </c>
      <c r="AQ627" s="176">
        <f>VLOOKUP($AL627,dbsad1!$A$2:$AE$677,23,FALSE)</f>
        <v>16777088</v>
      </c>
      <c r="AR627" s="101" t="str">
        <f t="shared" si="125"/>
        <v>ON FORMULA</v>
      </c>
      <c r="AS627" s="175">
        <f>VLOOKUP($AL627,dcsaa1!$A$2:$AE$677,5,FALSE)</f>
        <v>16753934</v>
      </c>
      <c r="AT627" s="176">
        <f>VLOOKUP($AL627,dcsad1!$A$2:$AE$677,23,FALSE)</f>
        <v>16753934</v>
      </c>
      <c r="AU627" s="101" t="str">
        <f t="shared" si="126"/>
        <v>ON FORMULA</v>
      </c>
      <c r="AV627" s="102" t="b">
        <f t="shared" si="127"/>
        <v>1</v>
      </c>
      <c r="AW627" s="176">
        <f t="shared" si="128"/>
        <v>-23154</v>
      </c>
      <c r="AX627" s="184">
        <f t="shared" si="129"/>
        <v>0</v>
      </c>
      <c r="AY627" s="29"/>
    </row>
    <row r="628" spans="1:51" ht="25" x14ac:dyDescent="0.25">
      <c r="A628" s="29"/>
      <c r="B628" s="93" t="s">
        <v>1249</v>
      </c>
      <c r="C628" s="94" t="s">
        <v>1250</v>
      </c>
      <c r="D628" s="94">
        <v>1</v>
      </c>
      <c r="E628" s="95">
        <v>0</v>
      </c>
      <c r="F628" s="165">
        <f>VLOOKUP($B628,dbsaa1!$A$2:$AA$675,5,FALSE)</f>
        <v>9486642</v>
      </c>
      <c r="G628" s="165">
        <f>VLOOKUP($B628,dcsaa1!$A$2:$AA$675,5,FALSE)</f>
        <v>9486642</v>
      </c>
      <c r="H628" s="166">
        <f t="shared" si="120"/>
        <v>0</v>
      </c>
      <c r="I628" s="98" t="str">
        <f t="shared" si="118"/>
        <v>NO CHANGE IN FA</v>
      </c>
      <c r="J628" s="88"/>
      <c r="K628" s="93" t="s">
        <v>1249</v>
      </c>
      <c r="L628" s="94" t="s">
        <v>1250</v>
      </c>
      <c r="M628" s="94">
        <v>1</v>
      </c>
      <c r="N628" s="95">
        <v>0</v>
      </c>
      <c r="O628" s="96">
        <f>VLOOKUP($K628,dbsad1!$A$2:$AE$677,13,FALSE)</f>
        <v>1083</v>
      </c>
      <c r="P628" s="96">
        <f>VLOOKUP($K628,dcsad1!$A$2:$AE$677,13,FALSE)</f>
        <v>1083</v>
      </c>
      <c r="Q628" s="97">
        <f t="shared" si="121"/>
        <v>0</v>
      </c>
      <c r="R628" s="98" t="str">
        <f t="shared" si="117"/>
        <v>NO CHANGE IN SEL. TAFPU</v>
      </c>
      <c r="S628" s="88"/>
      <c r="T628" s="93" t="s">
        <v>1249</v>
      </c>
      <c r="U628" s="94" t="s">
        <v>1250</v>
      </c>
      <c r="V628" s="94">
        <v>1</v>
      </c>
      <c r="W628" s="95">
        <v>0</v>
      </c>
      <c r="X628" s="99">
        <f>VLOOKUP($T628,dbsad1!$A$2:$AE$677,22,FALSE)</f>
        <v>8682.15</v>
      </c>
      <c r="Y628" s="99">
        <f>VLOOKUP($T628,dcsad1!$A$2:$AE$677,22,FALSE)</f>
        <v>8688.24</v>
      </c>
      <c r="Z628" s="100">
        <f t="shared" si="122"/>
        <v>6.0900000000001455</v>
      </c>
      <c r="AA628" s="98" t="str">
        <f t="shared" si="123"/>
        <v>SEL. FA/PUPIL INCREASE</v>
      </c>
      <c r="AB628" s="88"/>
      <c r="AC628" s="93" t="s">
        <v>1249</v>
      </c>
      <c r="AD628" s="94" t="s">
        <v>1250</v>
      </c>
      <c r="AE628" s="94">
        <v>1</v>
      </c>
      <c r="AF628" s="95">
        <v>0</v>
      </c>
      <c r="AG628" s="165">
        <f>VLOOKUP($AC628,dbsad1!$A$2:$AE$677,24,FALSE)</f>
        <v>9300630</v>
      </c>
      <c r="AH628" s="165">
        <f>VLOOKUP($AC628,dcsad1!$A$2:$AE$677,24,FALSE)</f>
        <v>9300630</v>
      </c>
      <c r="AI628" s="166">
        <f t="shared" si="124"/>
        <v>0</v>
      </c>
      <c r="AJ628" s="98" t="str">
        <f t="shared" si="119"/>
        <v>NO CHANGE IN FAB</v>
      </c>
      <c r="AK628" s="88"/>
      <c r="AL628" s="93" t="s">
        <v>1249</v>
      </c>
      <c r="AM628" s="94" t="s">
        <v>1250</v>
      </c>
      <c r="AN628" s="94">
        <v>1</v>
      </c>
      <c r="AO628" s="95">
        <v>0</v>
      </c>
      <c r="AP628" s="175">
        <f>VLOOKUP($AL628,dbsaa1!$A$2:$AE$677,5,FALSE)</f>
        <v>9486642</v>
      </c>
      <c r="AQ628" s="176">
        <f>VLOOKUP($AL628,dbsad1!$A$2:$AE$677,23,FALSE)</f>
        <v>9402769</v>
      </c>
      <c r="AR628" s="101" t="str">
        <f t="shared" si="125"/>
        <v>HOLD HARMLESS</v>
      </c>
      <c r="AS628" s="175">
        <f>VLOOKUP($AL628,dcsaa1!$A$2:$AE$677,5,FALSE)</f>
        <v>9486642</v>
      </c>
      <c r="AT628" s="176">
        <f>VLOOKUP($AL628,dcsad1!$A$2:$AE$677,23,FALSE)</f>
        <v>9409364</v>
      </c>
      <c r="AU628" s="101" t="str">
        <f t="shared" si="126"/>
        <v>HOLD HARMLESS</v>
      </c>
      <c r="AV628" s="102" t="b">
        <f t="shared" si="127"/>
        <v>1</v>
      </c>
      <c r="AW628" s="176">
        <f t="shared" si="128"/>
        <v>0</v>
      </c>
      <c r="AX628" s="184">
        <f t="shared" si="129"/>
        <v>0</v>
      </c>
      <c r="AY628" s="29"/>
    </row>
    <row r="629" spans="1:51" ht="25" x14ac:dyDescent="0.25">
      <c r="A629" s="29"/>
      <c r="B629" s="93" t="s">
        <v>1251</v>
      </c>
      <c r="C629" s="94" t="s">
        <v>1252</v>
      </c>
      <c r="D629" s="94">
        <v>1</v>
      </c>
      <c r="E629" s="95">
        <v>0</v>
      </c>
      <c r="F629" s="165">
        <f>VLOOKUP($B629,dbsaa1!$A$2:$AA$675,5,FALSE)</f>
        <v>15189164</v>
      </c>
      <c r="G629" s="165">
        <f>VLOOKUP($B629,dcsaa1!$A$2:$AA$675,5,FALSE)</f>
        <v>15189164</v>
      </c>
      <c r="H629" s="166">
        <f t="shared" si="120"/>
        <v>0</v>
      </c>
      <c r="I629" s="98" t="str">
        <f t="shared" si="118"/>
        <v>NO CHANGE IN FA</v>
      </c>
      <c r="J629" s="88"/>
      <c r="K629" s="93" t="s">
        <v>1251</v>
      </c>
      <c r="L629" s="94" t="s">
        <v>1252</v>
      </c>
      <c r="M629" s="94">
        <v>1</v>
      </c>
      <c r="N629" s="95">
        <v>0</v>
      </c>
      <c r="O629" s="96">
        <f>VLOOKUP($K629,dbsad1!$A$2:$AE$677,13,FALSE)</f>
        <v>1232</v>
      </c>
      <c r="P629" s="96">
        <f>VLOOKUP($K629,dcsad1!$A$2:$AE$677,13,FALSE)</f>
        <v>1231</v>
      </c>
      <c r="Q629" s="97">
        <f t="shared" si="121"/>
        <v>-1</v>
      </c>
      <c r="R629" s="98" t="str">
        <f t="shared" si="117"/>
        <v>SEL. TAFPU DECREASE</v>
      </c>
      <c r="S629" s="88"/>
      <c r="T629" s="93" t="s">
        <v>1251</v>
      </c>
      <c r="U629" s="94" t="s">
        <v>1252</v>
      </c>
      <c r="V629" s="94">
        <v>1</v>
      </c>
      <c r="W629" s="95">
        <v>0</v>
      </c>
      <c r="X629" s="99">
        <f>VLOOKUP($T629,dbsad1!$A$2:$AE$677,22,FALSE)</f>
        <v>11776.45</v>
      </c>
      <c r="Y629" s="99">
        <f>VLOOKUP($T629,dcsad1!$A$2:$AE$677,22,FALSE)</f>
        <v>11776.45</v>
      </c>
      <c r="Z629" s="100">
        <f t="shared" si="122"/>
        <v>0</v>
      </c>
      <c r="AA629" s="98" t="str">
        <f t="shared" si="123"/>
        <v>NO CHANGE IN SEL. FA/PUPIL</v>
      </c>
      <c r="AB629" s="88"/>
      <c r="AC629" s="93" t="s">
        <v>1251</v>
      </c>
      <c r="AD629" s="94" t="s">
        <v>1252</v>
      </c>
      <c r="AE629" s="94">
        <v>1</v>
      </c>
      <c r="AF629" s="95">
        <v>0</v>
      </c>
      <c r="AG629" s="165">
        <f>VLOOKUP($AC629,dbsad1!$A$2:$AE$677,24,FALSE)</f>
        <v>14891338</v>
      </c>
      <c r="AH629" s="165">
        <f>VLOOKUP($AC629,dcsad1!$A$2:$AE$677,24,FALSE)</f>
        <v>14891338</v>
      </c>
      <c r="AI629" s="166">
        <f t="shared" si="124"/>
        <v>0</v>
      </c>
      <c r="AJ629" s="98" t="str">
        <f t="shared" si="119"/>
        <v>NO CHANGE IN FAB</v>
      </c>
      <c r="AK629" s="88"/>
      <c r="AL629" s="93" t="s">
        <v>1251</v>
      </c>
      <c r="AM629" s="94" t="s">
        <v>1252</v>
      </c>
      <c r="AN629" s="94">
        <v>1</v>
      </c>
      <c r="AO629" s="95">
        <v>0</v>
      </c>
      <c r="AP629" s="175">
        <f>VLOOKUP($AL629,dbsaa1!$A$2:$AE$677,5,FALSE)</f>
        <v>15189164</v>
      </c>
      <c r="AQ629" s="176">
        <f>VLOOKUP($AL629,dbsad1!$A$2:$AE$677,23,FALSE)</f>
        <v>14508587</v>
      </c>
      <c r="AR629" s="101" t="str">
        <f t="shared" si="125"/>
        <v>HOLD HARMLESS</v>
      </c>
      <c r="AS629" s="175">
        <f>VLOOKUP($AL629,dcsaa1!$A$2:$AE$677,5,FALSE)</f>
        <v>15189164</v>
      </c>
      <c r="AT629" s="176">
        <f>VLOOKUP($AL629,dcsad1!$A$2:$AE$677,23,FALSE)</f>
        <v>14496810</v>
      </c>
      <c r="AU629" s="101" t="str">
        <f t="shared" si="126"/>
        <v>HOLD HARMLESS</v>
      </c>
      <c r="AV629" s="102" t="b">
        <f t="shared" si="127"/>
        <v>1</v>
      </c>
      <c r="AW629" s="176">
        <f t="shared" si="128"/>
        <v>0</v>
      </c>
      <c r="AX629" s="184">
        <f t="shared" si="129"/>
        <v>0</v>
      </c>
      <c r="AY629" s="29"/>
    </row>
    <row r="630" spans="1:51" ht="25" x14ac:dyDescent="0.25">
      <c r="A630" s="29"/>
      <c r="B630" s="93" t="s">
        <v>1253</v>
      </c>
      <c r="C630" s="94" t="s">
        <v>1254</v>
      </c>
      <c r="D630" s="94">
        <v>1</v>
      </c>
      <c r="E630" s="95">
        <v>0</v>
      </c>
      <c r="F630" s="165">
        <f>VLOOKUP($B630,dbsaa1!$A$2:$AA$675,5,FALSE)</f>
        <v>13176590</v>
      </c>
      <c r="G630" s="165">
        <f>VLOOKUP($B630,dcsaa1!$A$2:$AA$675,5,FALSE)</f>
        <v>13176590</v>
      </c>
      <c r="H630" s="166">
        <f t="shared" si="120"/>
        <v>0</v>
      </c>
      <c r="I630" s="98" t="str">
        <f t="shared" si="118"/>
        <v>NO CHANGE IN FA</v>
      </c>
      <c r="J630" s="88"/>
      <c r="K630" s="93" t="s">
        <v>1253</v>
      </c>
      <c r="L630" s="94" t="s">
        <v>1254</v>
      </c>
      <c r="M630" s="94">
        <v>1</v>
      </c>
      <c r="N630" s="95">
        <v>0</v>
      </c>
      <c r="O630" s="96">
        <f>VLOOKUP($K630,dbsad1!$A$2:$AE$677,13,FALSE)</f>
        <v>938</v>
      </c>
      <c r="P630" s="96">
        <f>VLOOKUP($K630,dcsad1!$A$2:$AE$677,13,FALSE)</f>
        <v>937</v>
      </c>
      <c r="Q630" s="97">
        <f t="shared" si="121"/>
        <v>-1</v>
      </c>
      <c r="R630" s="98" t="str">
        <f t="shared" si="117"/>
        <v>SEL. TAFPU DECREASE</v>
      </c>
      <c r="S630" s="88"/>
      <c r="T630" s="93" t="s">
        <v>1253</v>
      </c>
      <c r="U630" s="94" t="s">
        <v>1254</v>
      </c>
      <c r="V630" s="94">
        <v>1</v>
      </c>
      <c r="W630" s="95">
        <v>0</v>
      </c>
      <c r="X630" s="99">
        <f>VLOOKUP($T630,dbsad1!$A$2:$AE$677,22,FALSE)</f>
        <v>13652.57</v>
      </c>
      <c r="Y630" s="99">
        <f>VLOOKUP($T630,dcsad1!$A$2:$AE$677,22,FALSE)</f>
        <v>13660.37</v>
      </c>
      <c r="Z630" s="100">
        <f t="shared" si="122"/>
        <v>7.8000000000010914</v>
      </c>
      <c r="AA630" s="98" t="str">
        <f t="shared" si="123"/>
        <v>SEL. FA/PUPIL INCREASE</v>
      </c>
      <c r="AB630" s="88"/>
      <c r="AC630" s="93" t="s">
        <v>1253</v>
      </c>
      <c r="AD630" s="94" t="s">
        <v>1254</v>
      </c>
      <c r="AE630" s="94">
        <v>1</v>
      </c>
      <c r="AF630" s="95">
        <v>0</v>
      </c>
      <c r="AG630" s="165">
        <f>VLOOKUP($AC630,dbsad1!$A$2:$AE$677,24,FALSE)</f>
        <v>12918226</v>
      </c>
      <c r="AH630" s="165">
        <f>VLOOKUP($AC630,dcsad1!$A$2:$AE$677,24,FALSE)</f>
        <v>12918226</v>
      </c>
      <c r="AI630" s="166">
        <f t="shared" si="124"/>
        <v>0</v>
      </c>
      <c r="AJ630" s="98" t="str">
        <f t="shared" si="119"/>
        <v>NO CHANGE IN FAB</v>
      </c>
      <c r="AK630" s="88"/>
      <c r="AL630" s="93" t="s">
        <v>1253</v>
      </c>
      <c r="AM630" s="94" t="s">
        <v>1254</v>
      </c>
      <c r="AN630" s="94">
        <v>1</v>
      </c>
      <c r="AO630" s="95">
        <v>0</v>
      </c>
      <c r="AP630" s="175">
        <f>VLOOKUP($AL630,dbsaa1!$A$2:$AE$677,5,FALSE)</f>
        <v>13176590</v>
      </c>
      <c r="AQ630" s="176">
        <f>VLOOKUP($AL630,dbsad1!$A$2:$AE$677,23,FALSE)</f>
        <v>12806111</v>
      </c>
      <c r="AR630" s="101" t="str">
        <f t="shared" si="125"/>
        <v>HOLD HARMLESS</v>
      </c>
      <c r="AS630" s="175">
        <f>VLOOKUP($AL630,dcsaa1!$A$2:$AE$677,5,FALSE)</f>
        <v>13176590</v>
      </c>
      <c r="AT630" s="176">
        <f>VLOOKUP($AL630,dcsad1!$A$2:$AE$677,23,FALSE)</f>
        <v>12799767</v>
      </c>
      <c r="AU630" s="101" t="str">
        <f t="shared" si="126"/>
        <v>HOLD HARMLESS</v>
      </c>
      <c r="AV630" s="102" t="b">
        <f t="shared" si="127"/>
        <v>1</v>
      </c>
      <c r="AW630" s="176">
        <f t="shared" si="128"/>
        <v>0</v>
      </c>
      <c r="AX630" s="184">
        <f t="shared" si="129"/>
        <v>0</v>
      </c>
      <c r="AY630" s="29"/>
    </row>
    <row r="631" spans="1:51" ht="25" x14ac:dyDescent="0.25">
      <c r="A631" s="29"/>
      <c r="B631" s="93" t="s">
        <v>1255</v>
      </c>
      <c r="C631" s="94" t="s">
        <v>1256</v>
      </c>
      <c r="D631" s="94">
        <v>1</v>
      </c>
      <c r="E631" s="95">
        <v>0</v>
      </c>
      <c r="F631" s="165">
        <f>VLOOKUP($B631,dbsaa1!$A$2:$AA$675,5,FALSE)</f>
        <v>6074168</v>
      </c>
      <c r="G631" s="165">
        <f>VLOOKUP($B631,dcsaa1!$A$2:$AA$675,5,FALSE)</f>
        <v>6074168</v>
      </c>
      <c r="H631" s="166">
        <f t="shared" si="120"/>
        <v>0</v>
      </c>
      <c r="I631" s="98" t="str">
        <f t="shared" si="118"/>
        <v>NO CHANGE IN FA</v>
      </c>
      <c r="J631" s="88"/>
      <c r="K631" s="93" t="s">
        <v>1255</v>
      </c>
      <c r="L631" s="94" t="s">
        <v>1256</v>
      </c>
      <c r="M631" s="94">
        <v>1</v>
      </c>
      <c r="N631" s="95">
        <v>0</v>
      </c>
      <c r="O631" s="96">
        <f>VLOOKUP($K631,dbsad1!$A$2:$AE$677,13,FALSE)</f>
        <v>3326</v>
      </c>
      <c r="P631" s="96">
        <f>VLOOKUP($K631,dcsad1!$A$2:$AE$677,13,FALSE)</f>
        <v>3326</v>
      </c>
      <c r="Q631" s="97">
        <f t="shared" si="121"/>
        <v>0</v>
      </c>
      <c r="R631" s="98" t="str">
        <f t="shared" si="117"/>
        <v>NO CHANGE IN SEL. TAFPU</v>
      </c>
      <c r="S631" s="88"/>
      <c r="T631" s="93" t="s">
        <v>1255</v>
      </c>
      <c r="U631" s="94" t="s">
        <v>1256</v>
      </c>
      <c r="V631" s="94">
        <v>1</v>
      </c>
      <c r="W631" s="95">
        <v>0</v>
      </c>
      <c r="X631" s="99">
        <f>VLOOKUP($T631,dbsad1!$A$2:$AE$677,22,FALSE)</f>
        <v>1510.26</v>
      </c>
      <c r="Y631" s="99">
        <f>VLOOKUP($T631,dcsad1!$A$2:$AE$677,22,FALSE)</f>
        <v>1510.26</v>
      </c>
      <c r="Z631" s="100">
        <f t="shared" si="122"/>
        <v>0</v>
      </c>
      <c r="AA631" s="98" t="str">
        <f t="shared" si="123"/>
        <v>NO CHANGE IN SEL. FA/PUPIL</v>
      </c>
      <c r="AB631" s="88"/>
      <c r="AC631" s="93" t="s">
        <v>1255</v>
      </c>
      <c r="AD631" s="94" t="s">
        <v>1256</v>
      </c>
      <c r="AE631" s="94">
        <v>1</v>
      </c>
      <c r="AF631" s="95">
        <v>0</v>
      </c>
      <c r="AG631" s="165">
        <f>VLOOKUP($AC631,dbsad1!$A$2:$AE$677,24,FALSE)</f>
        <v>5955067</v>
      </c>
      <c r="AH631" s="165">
        <f>VLOOKUP($AC631,dcsad1!$A$2:$AE$677,24,FALSE)</f>
        <v>5955067</v>
      </c>
      <c r="AI631" s="166">
        <f t="shared" si="124"/>
        <v>0</v>
      </c>
      <c r="AJ631" s="98" t="str">
        <f t="shared" si="119"/>
        <v>NO CHANGE IN FAB</v>
      </c>
      <c r="AK631" s="88"/>
      <c r="AL631" s="93" t="s">
        <v>1255</v>
      </c>
      <c r="AM631" s="94" t="s">
        <v>1256</v>
      </c>
      <c r="AN631" s="94">
        <v>1</v>
      </c>
      <c r="AO631" s="95">
        <v>0</v>
      </c>
      <c r="AP631" s="175">
        <f>VLOOKUP($AL631,dbsaa1!$A$2:$AE$677,5,FALSE)</f>
        <v>6074168</v>
      </c>
      <c r="AQ631" s="176">
        <f>VLOOKUP($AL631,dbsad1!$A$2:$AE$677,23,FALSE)</f>
        <v>5023125</v>
      </c>
      <c r="AR631" s="101" t="str">
        <f t="shared" si="125"/>
        <v>HOLD HARMLESS</v>
      </c>
      <c r="AS631" s="175">
        <f>VLOOKUP($AL631,dcsaa1!$A$2:$AE$677,5,FALSE)</f>
        <v>6074168</v>
      </c>
      <c r="AT631" s="176">
        <f>VLOOKUP($AL631,dcsad1!$A$2:$AE$677,23,FALSE)</f>
        <v>5023125</v>
      </c>
      <c r="AU631" s="101" t="str">
        <f t="shared" si="126"/>
        <v>HOLD HARMLESS</v>
      </c>
      <c r="AV631" s="102" t="b">
        <f t="shared" si="127"/>
        <v>1</v>
      </c>
      <c r="AW631" s="176">
        <f t="shared" si="128"/>
        <v>0</v>
      </c>
      <c r="AX631" s="184">
        <f t="shared" si="129"/>
        <v>0</v>
      </c>
      <c r="AY631" s="29"/>
    </row>
    <row r="632" spans="1:51" ht="25" x14ac:dyDescent="0.25">
      <c r="A632" s="29"/>
      <c r="B632" s="93" t="s">
        <v>1257</v>
      </c>
      <c r="C632" s="94" t="s">
        <v>1258</v>
      </c>
      <c r="D632" s="94">
        <v>1</v>
      </c>
      <c r="E632" s="95">
        <v>0</v>
      </c>
      <c r="F632" s="165">
        <f>VLOOKUP($B632,dbsaa1!$A$2:$AA$675,5,FALSE)</f>
        <v>5319281</v>
      </c>
      <c r="G632" s="165">
        <f>VLOOKUP($B632,dcsaa1!$A$2:$AA$675,5,FALSE)</f>
        <v>5319281</v>
      </c>
      <c r="H632" s="166">
        <f t="shared" si="120"/>
        <v>0</v>
      </c>
      <c r="I632" s="98" t="str">
        <f t="shared" si="118"/>
        <v>NO CHANGE IN FA</v>
      </c>
      <c r="J632" s="88"/>
      <c r="K632" s="93" t="s">
        <v>1257</v>
      </c>
      <c r="L632" s="94" t="s">
        <v>1258</v>
      </c>
      <c r="M632" s="94">
        <v>1</v>
      </c>
      <c r="N632" s="95">
        <v>0</v>
      </c>
      <c r="O632" s="96">
        <f>VLOOKUP($K632,dbsad1!$A$2:$AE$677,13,FALSE)</f>
        <v>3996</v>
      </c>
      <c r="P632" s="96">
        <f>VLOOKUP($K632,dcsad1!$A$2:$AE$677,13,FALSE)</f>
        <v>3993</v>
      </c>
      <c r="Q632" s="97">
        <f t="shared" si="121"/>
        <v>-3</v>
      </c>
      <c r="R632" s="98" t="str">
        <f t="shared" si="117"/>
        <v>SEL. TAFPU DECREASE</v>
      </c>
      <c r="S632" s="88"/>
      <c r="T632" s="93" t="s">
        <v>1257</v>
      </c>
      <c r="U632" s="94" t="s">
        <v>1258</v>
      </c>
      <c r="V632" s="94">
        <v>1</v>
      </c>
      <c r="W632" s="95">
        <v>0</v>
      </c>
      <c r="X632" s="99">
        <f>VLOOKUP($T632,dbsad1!$A$2:$AE$677,22,FALSE)</f>
        <v>696.36</v>
      </c>
      <c r="Y632" s="99">
        <f>VLOOKUP($T632,dcsad1!$A$2:$AE$677,22,FALSE)</f>
        <v>696.36</v>
      </c>
      <c r="Z632" s="100">
        <f t="shared" si="122"/>
        <v>0</v>
      </c>
      <c r="AA632" s="98" t="str">
        <f t="shared" si="123"/>
        <v>NO CHANGE IN SEL. FA/PUPIL</v>
      </c>
      <c r="AB632" s="88"/>
      <c r="AC632" s="93" t="s">
        <v>1257</v>
      </c>
      <c r="AD632" s="94" t="s">
        <v>1258</v>
      </c>
      <c r="AE632" s="94">
        <v>1</v>
      </c>
      <c r="AF632" s="95">
        <v>0</v>
      </c>
      <c r="AG632" s="165">
        <f>VLOOKUP($AC632,dbsad1!$A$2:$AE$677,24,FALSE)</f>
        <v>5214982</v>
      </c>
      <c r="AH632" s="165">
        <f>VLOOKUP($AC632,dcsad1!$A$2:$AE$677,24,FALSE)</f>
        <v>5214982</v>
      </c>
      <c r="AI632" s="166">
        <f t="shared" si="124"/>
        <v>0</v>
      </c>
      <c r="AJ632" s="98" t="str">
        <f t="shared" si="119"/>
        <v>NO CHANGE IN FAB</v>
      </c>
      <c r="AK632" s="88"/>
      <c r="AL632" s="93" t="s">
        <v>1257</v>
      </c>
      <c r="AM632" s="94" t="s">
        <v>1258</v>
      </c>
      <c r="AN632" s="94">
        <v>1</v>
      </c>
      <c r="AO632" s="95">
        <v>0</v>
      </c>
      <c r="AP632" s="175">
        <f>VLOOKUP($AL632,dbsaa1!$A$2:$AE$677,5,FALSE)</f>
        <v>5319281</v>
      </c>
      <c r="AQ632" s="176">
        <f>VLOOKUP($AL632,dbsad1!$A$2:$AE$677,23,FALSE)</f>
        <v>2782655</v>
      </c>
      <c r="AR632" s="101" t="str">
        <f t="shared" si="125"/>
        <v>HOLD HARMLESS</v>
      </c>
      <c r="AS632" s="175">
        <f>VLOOKUP($AL632,dcsaa1!$A$2:$AE$677,5,FALSE)</f>
        <v>5319281</v>
      </c>
      <c r="AT632" s="176">
        <f>VLOOKUP($AL632,dcsad1!$A$2:$AE$677,23,FALSE)</f>
        <v>2780566</v>
      </c>
      <c r="AU632" s="101" t="str">
        <f t="shared" si="126"/>
        <v>HOLD HARMLESS</v>
      </c>
      <c r="AV632" s="102" t="b">
        <f t="shared" si="127"/>
        <v>1</v>
      </c>
      <c r="AW632" s="176">
        <f t="shared" si="128"/>
        <v>0</v>
      </c>
      <c r="AX632" s="184">
        <f t="shared" si="129"/>
        <v>0</v>
      </c>
      <c r="AY632" s="29"/>
    </row>
    <row r="633" spans="1:51" ht="25" x14ac:dyDescent="0.25">
      <c r="A633" s="29"/>
      <c r="B633" s="93" t="s">
        <v>1259</v>
      </c>
      <c r="C633" s="94" t="s">
        <v>1260</v>
      </c>
      <c r="D633" s="94">
        <v>1</v>
      </c>
      <c r="E633" s="95">
        <v>0</v>
      </c>
      <c r="F633" s="165">
        <f>VLOOKUP($B633,dbsaa1!$A$2:$AA$675,5,FALSE)</f>
        <v>5283434</v>
      </c>
      <c r="G633" s="165">
        <f>VLOOKUP($B633,dcsaa1!$A$2:$AA$675,5,FALSE)</f>
        <v>5283434</v>
      </c>
      <c r="H633" s="166">
        <f t="shared" si="120"/>
        <v>0</v>
      </c>
      <c r="I633" s="98" t="str">
        <f t="shared" si="118"/>
        <v>NO CHANGE IN FA</v>
      </c>
      <c r="J633" s="88"/>
      <c r="K633" s="93" t="s">
        <v>1259</v>
      </c>
      <c r="L633" s="94" t="s">
        <v>1260</v>
      </c>
      <c r="M633" s="94">
        <v>1</v>
      </c>
      <c r="N633" s="95">
        <v>0</v>
      </c>
      <c r="O633" s="96">
        <f>VLOOKUP($K633,dbsad1!$A$2:$AE$677,13,FALSE)</f>
        <v>1827</v>
      </c>
      <c r="P633" s="96">
        <f>VLOOKUP($K633,dcsad1!$A$2:$AE$677,13,FALSE)</f>
        <v>1827</v>
      </c>
      <c r="Q633" s="97">
        <f t="shared" si="121"/>
        <v>0</v>
      </c>
      <c r="R633" s="98" t="str">
        <f t="shared" si="117"/>
        <v>NO CHANGE IN SEL. TAFPU</v>
      </c>
      <c r="S633" s="88"/>
      <c r="T633" s="93" t="s">
        <v>1259</v>
      </c>
      <c r="U633" s="94" t="s">
        <v>1260</v>
      </c>
      <c r="V633" s="94">
        <v>1</v>
      </c>
      <c r="W633" s="95">
        <v>0</v>
      </c>
      <c r="X633" s="99">
        <f>VLOOKUP($T633,dbsad1!$A$2:$AE$677,22,FALSE)</f>
        <v>2778.16</v>
      </c>
      <c r="Y633" s="99">
        <f>VLOOKUP($T633,dcsad1!$A$2:$AE$677,22,FALSE)</f>
        <v>2778.16</v>
      </c>
      <c r="Z633" s="100">
        <f t="shared" si="122"/>
        <v>0</v>
      </c>
      <c r="AA633" s="98" t="str">
        <f t="shared" si="123"/>
        <v>NO CHANGE IN SEL. FA/PUPIL</v>
      </c>
      <c r="AB633" s="88"/>
      <c r="AC633" s="93" t="s">
        <v>1259</v>
      </c>
      <c r="AD633" s="94" t="s">
        <v>1260</v>
      </c>
      <c r="AE633" s="94">
        <v>1</v>
      </c>
      <c r="AF633" s="95">
        <v>0</v>
      </c>
      <c r="AG633" s="165">
        <f>VLOOKUP($AC633,dbsad1!$A$2:$AE$677,24,FALSE)</f>
        <v>5179838</v>
      </c>
      <c r="AH633" s="165">
        <f>VLOOKUP($AC633,dcsad1!$A$2:$AE$677,24,FALSE)</f>
        <v>5179838</v>
      </c>
      <c r="AI633" s="166">
        <f t="shared" si="124"/>
        <v>0</v>
      </c>
      <c r="AJ633" s="98" t="str">
        <f t="shared" si="119"/>
        <v>NO CHANGE IN FAB</v>
      </c>
      <c r="AK633" s="88"/>
      <c r="AL633" s="93" t="s">
        <v>1259</v>
      </c>
      <c r="AM633" s="94" t="s">
        <v>1260</v>
      </c>
      <c r="AN633" s="94">
        <v>1</v>
      </c>
      <c r="AO633" s="95">
        <v>0</v>
      </c>
      <c r="AP633" s="175">
        <f>VLOOKUP($AL633,dbsaa1!$A$2:$AE$677,5,FALSE)</f>
        <v>5283434</v>
      </c>
      <c r="AQ633" s="176">
        <f>VLOOKUP($AL633,dbsad1!$A$2:$AE$677,23,FALSE)</f>
        <v>5075699</v>
      </c>
      <c r="AR633" s="101" t="str">
        <f t="shared" si="125"/>
        <v>HOLD HARMLESS</v>
      </c>
      <c r="AS633" s="175">
        <f>VLOOKUP($AL633,dcsaa1!$A$2:$AE$677,5,FALSE)</f>
        <v>5283434</v>
      </c>
      <c r="AT633" s="176">
        <f>VLOOKUP($AL633,dcsad1!$A$2:$AE$677,23,FALSE)</f>
        <v>5075699</v>
      </c>
      <c r="AU633" s="101" t="str">
        <f t="shared" si="126"/>
        <v>HOLD HARMLESS</v>
      </c>
      <c r="AV633" s="102" t="b">
        <f t="shared" si="127"/>
        <v>1</v>
      </c>
      <c r="AW633" s="176">
        <f t="shared" si="128"/>
        <v>0</v>
      </c>
      <c r="AX633" s="184">
        <f t="shared" si="129"/>
        <v>0</v>
      </c>
      <c r="AY633" s="29"/>
    </row>
    <row r="634" spans="1:51" x14ac:dyDescent="0.25">
      <c r="A634" s="29"/>
      <c r="B634" s="93" t="s">
        <v>1261</v>
      </c>
      <c r="C634" s="94" t="s">
        <v>1262</v>
      </c>
      <c r="D634" s="94">
        <v>1</v>
      </c>
      <c r="E634" s="95">
        <v>1</v>
      </c>
      <c r="F634" s="165">
        <f>VLOOKUP($B634,dbsaa1!$A$2:$AA$675,5,FALSE)</f>
        <v>12390646</v>
      </c>
      <c r="G634" s="165">
        <f>VLOOKUP($B634,dcsaa1!$A$2:$AA$675,5,FALSE)</f>
        <v>12448476</v>
      </c>
      <c r="H634" s="166">
        <f t="shared" si="120"/>
        <v>57830</v>
      </c>
      <c r="I634" s="98" t="str">
        <f t="shared" si="118"/>
        <v>FA INCREASE</v>
      </c>
      <c r="J634" s="88"/>
      <c r="K634" s="93" t="s">
        <v>1261</v>
      </c>
      <c r="L634" s="94" t="s">
        <v>1262</v>
      </c>
      <c r="M634" s="94">
        <v>1</v>
      </c>
      <c r="N634" s="95">
        <v>1</v>
      </c>
      <c r="O634" s="96">
        <f>VLOOKUP($K634,dbsad1!$A$2:$AE$677,13,FALSE)</f>
        <v>2763</v>
      </c>
      <c r="P634" s="96">
        <f>VLOOKUP($K634,dcsad1!$A$2:$AE$677,13,FALSE)</f>
        <v>2763</v>
      </c>
      <c r="Q634" s="97">
        <f t="shared" si="121"/>
        <v>0</v>
      </c>
      <c r="R634" s="98" t="str">
        <f t="shared" si="117"/>
        <v>NO CHANGE IN SEL. TAFPU</v>
      </c>
      <c r="S634" s="88"/>
      <c r="T634" s="93" t="s">
        <v>1261</v>
      </c>
      <c r="U634" s="94" t="s">
        <v>1262</v>
      </c>
      <c r="V634" s="94">
        <v>1</v>
      </c>
      <c r="W634" s="95">
        <v>1</v>
      </c>
      <c r="X634" s="99">
        <f>VLOOKUP($T634,dbsad1!$A$2:$AE$677,22,FALSE)</f>
        <v>4484.49</v>
      </c>
      <c r="Y634" s="99">
        <f>VLOOKUP($T634,dcsad1!$A$2:$AE$677,22,FALSE)</f>
        <v>4505.42</v>
      </c>
      <c r="Z634" s="100">
        <f t="shared" si="122"/>
        <v>20.930000000000291</v>
      </c>
      <c r="AA634" s="98" t="str">
        <f t="shared" si="123"/>
        <v>SEL. FA/PUPIL INCREASE</v>
      </c>
      <c r="AB634" s="88"/>
      <c r="AC634" s="93" t="s">
        <v>1261</v>
      </c>
      <c r="AD634" s="94" t="s">
        <v>1262</v>
      </c>
      <c r="AE634" s="94">
        <v>1</v>
      </c>
      <c r="AF634" s="95">
        <v>1</v>
      </c>
      <c r="AG634" s="165">
        <f>VLOOKUP($AC634,dbsad1!$A$2:$AE$677,24,FALSE)</f>
        <v>11452517</v>
      </c>
      <c r="AH634" s="165">
        <f>VLOOKUP($AC634,dcsad1!$A$2:$AE$677,24,FALSE)</f>
        <v>11470902</v>
      </c>
      <c r="AI634" s="166">
        <f t="shared" si="124"/>
        <v>18385</v>
      </c>
      <c r="AJ634" s="98" t="str">
        <f t="shared" si="119"/>
        <v>FAB INCREASE</v>
      </c>
      <c r="AK634" s="88"/>
      <c r="AL634" s="93" t="s">
        <v>1261</v>
      </c>
      <c r="AM634" s="94" t="s">
        <v>1262</v>
      </c>
      <c r="AN634" s="94">
        <v>1</v>
      </c>
      <c r="AO634" s="95">
        <v>1</v>
      </c>
      <c r="AP634" s="175">
        <f>VLOOKUP($AL634,dbsaa1!$A$2:$AE$677,5,FALSE)</f>
        <v>12390646</v>
      </c>
      <c r="AQ634" s="176">
        <f>VLOOKUP($AL634,dbsad1!$A$2:$AE$677,23,FALSE)</f>
        <v>12390646</v>
      </c>
      <c r="AR634" s="101" t="str">
        <f t="shared" si="125"/>
        <v>ON FORMULA</v>
      </c>
      <c r="AS634" s="175">
        <f>VLOOKUP($AL634,dcsaa1!$A$2:$AE$677,5,FALSE)</f>
        <v>12448476</v>
      </c>
      <c r="AT634" s="176">
        <f>VLOOKUP($AL634,dcsad1!$A$2:$AE$677,23,FALSE)</f>
        <v>12448476</v>
      </c>
      <c r="AU634" s="101" t="str">
        <f t="shared" si="126"/>
        <v>ON FORMULA</v>
      </c>
      <c r="AV634" s="102" t="b">
        <f t="shared" si="127"/>
        <v>1</v>
      </c>
      <c r="AW634" s="176">
        <f t="shared" si="128"/>
        <v>57830</v>
      </c>
      <c r="AX634" s="184">
        <f t="shared" si="129"/>
        <v>0</v>
      </c>
      <c r="AY634" s="29"/>
    </row>
    <row r="635" spans="1:51" x14ac:dyDescent="0.25">
      <c r="A635" s="29"/>
      <c r="B635" s="93" t="s">
        <v>1263</v>
      </c>
      <c r="C635" s="94" t="s">
        <v>1264</v>
      </c>
      <c r="D635" s="94">
        <v>1</v>
      </c>
      <c r="E635" s="95">
        <v>0</v>
      </c>
      <c r="F635" s="165">
        <f>VLOOKUP($B635,dbsaa1!$A$2:$AA$675,5,FALSE)</f>
        <v>11358574</v>
      </c>
      <c r="G635" s="165">
        <f>VLOOKUP($B635,dcsaa1!$A$2:$AA$675,5,FALSE)</f>
        <v>11358574</v>
      </c>
      <c r="H635" s="166">
        <f t="shared" si="120"/>
        <v>0</v>
      </c>
      <c r="I635" s="98" t="str">
        <f t="shared" si="118"/>
        <v>NO CHANGE IN FA</v>
      </c>
      <c r="J635" s="88"/>
      <c r="K635" s="93" t="s">
        <v>1263</v>
      </c>
      <c r="L635" s="94" t="s">
        <v>1264</v>
      </c>
      <c r="M635" s="94">
        <v>1</v>
      </c>
      <c r="N635" s="95">
        <v>0</v>
      </c>
      <c r="O635" s="96">
        <f>VLOOKUP($K635,dbsad1!$A$2:$AE$677,13,FALSE)</f>
        <v>3636</v>
      </c>
      <c r="P635" s="96">
        <f>VLOOKUP($K635,dcsad1!$A$2:$AE$677,13,FALSE)</f>
        <v>3636</v>
      </c>
      <c r="Q635" s="97">
        <f t="shared" si="121"/>
        <v>0</v>
      </c>
      <c r="R635" s="98" t="str">
        <f t="shared" si="117"/>
        <v>NO CHANGE IN SEL. TAFPU</v>
      </c>
      <c r="S635" s="88"/>
      <c r="T635" s="93" t="s">
        <v>1263</v>
      </c>
      <c r="U635" s="94" t="s">
        <v>1264</v>
      </c>
      <c r="V635" s="94">
        <v>1</v>
      </c>
      <c r="W635" s="95">
        <v>0</v>
      </c>
      <c r="X635" s="99">
        <f>VLOOKUP($T635,dbsad1!$A$2:$AE$677,22,FALSE)</f>
        <v>3123.92</v>
      </c>
      <c r="Y635" s="99">
        <f>VLOOKUP($T635,dcsad1!$A$2:$AE$677,22,FALSE)</f>
        <v>3123.92</v>
      </c>
      <c r="Z635" s="100">
        <f t="shared" si="122"/>
        <v>0</v>
      </c>
      <c r="AA635" s="98" t="str">
        <f t="shared" si="123"/>
        <v>NO CHANGE IN SEL. FA/PUPIL</v>
      </c>
      <c r="AB635" s="88"/>
      <c r="AC635" s="93" t="s">
        <v>1263</v>
      </c>
      <c r="AD635" s="94" t="s">
        <v>1264</v>
      </c>
      <c r="AE635" s="94">
        <v>1</v>
      </c>
      <c r="AF635" s="95">
        <v>0</v>
      </c>
      <c r="AG635" s="165">
        <f>VLOOKUP($AC635,dbsad1!$A$2:$AE$677,24,FALSE)</f>
        <v>10938214</v>
      </c>
      <c r="AH635" s="165">
        <f>VLOOKUP($AC635,dcsad1!$A$2:$AE$677,24,FALSE)</f>
        <v>10938214</v>
      </c>
      <c r="AI635" s="166">
        <f t="shared" si="124"/>
        <v>0</v>
      </c>
      <c r="AJ635" s="98" t="str">
        <f t="shared" si="119"/>
        <v>NO CHANGE IN FAB</v>
      </c>
      <c r="AK635" s="88"/>
      <c r="AL635" s="93" t="s">
        <v>1263</v>
      </c>
      <c r="AM635" s="94" t="s">
        <v>1264</v>
      </c>
      <c r="AN635" s="94">
        <v>1</v>
      </c>
      <c r="AO635" s="95">
        <v>0</v>
      </c>
      <c r="AP635" s="175">
        <f>VLOOKUP($AL635,dbsaa1!$A$2:$AE$677,5,FALSE)</f>
        <v>11358574</v>
      </c>
      <c r="AQ635" s="176">
        <f>VLOOKUP($AL635,dbsad1!$A$2:$AE$677,23,FALSE)</f>
        <v>11358574</v>
      </c>
      <c r="AR635" s="101" t="str">
        <f t="shared" si="125"/>
        <v>ON FORMULA</v>
      </c>
      <c r="AS635" s="175">
        <f>VLOOKUP($AL635,dcsaa1!$A$2:$AE$677,5,FALSE)</f>
        <v>11358574</v>
      </c>
      <c r="AT635" s="176">
        <f>VLOOKUP($AL635,dcsad1!$A$2:$AE$677,23,FALSE)</f>
        <v>11358574</v>
      </c>
      <c r="AU635" s="101" t="str">
        <f t="shared" si="126"/>
        <v>ON FORMULA</v>
      </c>
      <c r="AV635" s="102" t="b">
        <f t="shared" si="127"/>
        <v>1</v>
      </c>
      <c r="AW635" s="176">
        <f t="shared" si="128"/>
        <v>0</v>
      </c>
      <c r="AX635" s="184">
        <f t="shared" si="129"/>
        <v>0</v>
      </c>
      <c r="AY635" s="29"/>
    </row>
    <row r="636" spans="1:51" x14ac:dyDescent="0.25">
      <c r="A636" s="29"/>
      <c r="B636" s="93" t="s">
        <v>1265</v>
      </c>
      <c r="C636" s="94" t="s">
        <v>1266</v>
      </c>
      <c r="D636" s="94">
        <v>1</v>
      </c>
      <c r="E636" s="95">
        <v>0</v>
      </c>
      <c r="F636" s="165">
        <f>VLOOKUP($B636,dbsaa1!$A$2:$AA$675,5,FALSE)</f>
        <v>3958139</v>
      </c>
      <c r="G636" s="165">
        <f>VLOOKUP($B636,dcsaa1!$A$2:$AA$675,5,FALSE)</f>
        <v>3964464</v>
      </c>
      <c r="H636" s="166">
        <f t="shared" si="120"/>
        <v>6325</v>
      </c>
      <c r="I636" s="98" t="str">
        <f t="shared" si="118"/>
        <v>FA INCREASE</v>
      </c>
      <c r="J636" s="88"/>
      <c r="K636" s="93" t="s">
        <v>1265</v>
      </c>
      <c r="L636" s="94" t="s">
        <v>1266</v>
      </c>
      <c r="M636" s="94">
        <v>1</v>
      </c>
      <c r="N636" s="95">
        <v>0</v>
      </c>
      <c r="O636" s="96">
        <f>VLOOKUP($K636,dbsad1!$A$2:$AE$677,13,FALSE)</f>
        <v>1308</v>
      </c>
      <c r="P636" s="96">
        <f>VLOOKUP($K636,dcsad1!$A$2:$AE$677,13,FALSE)</f>
        <v>1309</v>
      </c>
      <c r="Q636" s="97">
        <f t="shared" si="121"/>
        <v>1</v>
      </c>
      <c r="R636" s="98" t="str">
        <f t="shared" si="117"/>
        <v>SEL. TAFPU INCREASE</v>
      </c>
      <c r="S636" s="88"/>
      <c r="T636" s="93" t="s">
        <v>1265</v>
      </c>
      <c r="U636" s="94" t="s">
        <v>1266</v>
      </c>
      <c r="V636" s="94">
        <v>1</v>
      </c>
      <c r="W636" s="95">
        <v>0</v>
      </c>
      <c r="X636" s="99">
        <f>VLOOKUP($T636,dbsad1!$A$2:$AE$677,22,FALSE)</f>
        <v>3026.1</v>
      </c>
      <c r="Y636" s="99">
        <f>VLOOKUP($T636,dcsad1!$A$2:$AE$677,22,FALSE)</f>
        <v>3028.62</v>
      </c>
      <c r="Z636" s="100">
        <f t="shared" si="122"/>
        <v>2.5199999999999818</v>
      </c>
      <c r="AA636" s="98" t="str">
        <f t="shared" si="123"/>
        <v>SEL. FA/PUPIL INCREASE</v>
      </c>
      <c r="AB636" s="88"/>
      <c r="AC636" s="93" t="s">
        <v>1265</v>
      </c>
      <c r="AD636" s="94" t="s">
        <v>1266</v>
      </c>
      <c r="AE636" s="94">
        <v>1</v>
      </c>
      <c r="AF636" s="95">
        <v>0</v>
      </c>
      <c r="AG636" s="165">
        <f>VLOOKUP($AC636,dbsad1!$A$2:$AE$677,24,FALSE)</f>
        <v>3454249</v>
      </c>
      <c r="AH636" s="165">
        <f>VLOOKUP($AC636,dcsad1!$A$2:$AE$677,24,FALSE)</f>
        <v>3454249</v>
      </c>
      <c r="AI636" s="166">
        <f t="shared" si="124"/>
        <v>0</v>
      </c>
      <c r="AJ636" s="98" t="str">
        <f t="shared" si="119"/>
        <v>NO CHANGE IN FAB</v>
      </c>
      <c r="AK636" s="88"/>
      <c r="AL636" s="93" t="s">
        <v>1265</v>
      </c>
      <c r="AM636" s="94" t="s">
        <v>1266</v>
      </c>
      <c r="AN636" s="94">
        <v>1</v>
      </c>
      <c r="AO636" s="95">
        <v>0</v>
      </c>
      <c r="AP636" s="175">
        <f>VLOOKUP($AL636,dbsaa1!$A$2:$AE$677,5,FALSE)</f>
        <v>3958139</v>
      </c>
      <c r="AQ636" s="176">
        <f>VLOOKUP($AL636,dbsad1!$A$2:$AE$677,23,FALSE)</f>
        <v>3958139</v>
      </c>
      <c r="AR636" s="101" t="str">
        <f t="shared" si="125"/>
        <v>ON FORMULA</v>
      </c>
      <c r="AS636" s="175">
        <f>VLOOKUP($AL636,dcsaa1!$A$2:$AE$677,5,FALSE)</f>
        <v>3964464</v>
      </c>
      <c r="AT636" s="176">
        <f>VLOOKUP($AL636,dcsad1!$A$2:$AE$677,23,FALSE)</f>
        <v>3964464</v>
      </c>
      <c r="AU636" s="101" t="str">
        <f t="shared" si="126"/>
        <v>ON FORMULA</v>
      </c>
      <c r="AV636" s="102" t="b">
        <f t="shared" si="127"/>
        <v>1</v>
      </c>
      <c r="AW636" s="176">
        <f t="shared" si="128"/>
        <v>6325</v>
      </c>
      <c r="AX636" s="184">
        <f t="shared" si="129"/>
        <v>0</v>
      </c>
      <c r="AY636" s="29"/>
    </row>
    <row r="637" spans="1:51" ht="25" x14ac:dyDescent="0.25">
      <c r="A637" s="29"/>
      <c r="B637" s="93" t="s">
        <v>1267</v>
      </c>
      <c r="C637" s="94" t="s">
        <v>1268</v>
      </c>
      <c r="D637" s="94">
        <v>1</v>
      </c>
      <c r="E637" s="95">
        <v>0</v>
      </c>
      <c r="F637" s="165">
        <f>VLOOKUP($B637,dbsaa1!$A$2:$AA$675,5,FALSE)</f>
        <v>1268176</v>
      </c>
      <c r="G637" s="165">
        <f>VLOOKUP($B637,dcsaa1!$A$2:$AA$675,5,FALSE)</f>
        <v>1268176</v>
      </c>
      <c r="H637" s="166">
        <f t="shared" si="120"/>
        <v>0</v>
      </c>
      <c r="I637" s="98" t="str">
        <f t="shared" si="118"/>
        <v>NO CHANGE IN FA</v>
      </c>
      <c r="J637" s="88"/>
      <c r="K637" s="93" t="s">
        <v>1267</v>
      </c>
      <c r="L637" s="94" t="s">
        <v>1268</v>
      </c>
      <c r="M637" s="94">
        <v>1</v>
      </c>
      <c r="N637" s="95">
        <v>0</v>
      </c>
      <c r="O637" s="96">
        <f>VLOOKUP($K637,dbsad1!$A$2:$AE$677,13,FALSE)</f>
        <v>1749</v>
      </c>
      <c r="P637" s="96">
        <f>VLOOKUP($K637,dcsad1!$A$2:$AE$677,13,FALSE)</f>
        <v>1751</v>
      </c>
      <c r="Q637" s="97">
        <f t="shared" si="121"/>
        <v>2</v>
      </c>
      <c r="R637" s="98" t="str">
        <f t="shared" si="117"/>
        <v>SEL. TAFPU INCREASE</v>
      </c>
      <c r="S637" s="88"/>
      <c r="T637" s="93" t="s">
        <v>1267</v>
      </c>
      <c r="U637" s="94" t="s">
        <v>1268</v>
      </c>
      <c r="V637" s="94">
        <v>1</v>
      </c>
      <c r="W637" s="95">
        <v>0</v>
      </c>
      <c r="X637" s="99">
        <f>VLOOKUP($T637,dbsad1!$A$2:$AE$677,22,FALSE)</f>
        <v>500</v>
      </c>
      <c r="Y637" s="99">
        <f>VLOOKUP($T637,dcsad1!$A$2:$AE$677,22,FALSE)</f>
        <v>500</v>
      </c>
      <c r="Z637" s="100">
        <f t="shared" si="122"/>
        <v>0</v>
      </c>
      <c r="AA637" s="98" t="str">
        <f t="shared" si="123"/>
        <v>NO CHANGE IN SEL. FA/PUPIL</v>
      </c>
      <c r="AB637" s="88"/>
      <c r="AC637" s="93" t="s">
        <v>1267</v>
      </c>
      <c r="AD637" s="94" t="s">
        <v>1268</v>
      </c>
      <c r="AE637" s="94">
        <v>1</v>
      </c>
      <c r="AF637" s="95">
        <v>0</v>
      </c>
      <c r="AG637" s="165">
        <f>VLOOKUP($AC637,dbsad1!$A$2:$AE$677,24,FALSE)</f>
        <v>1243310</v>
      </c>
      <c r="AH637" s="165">
        <f>VLOOKUP($AC637,dcsad1!$A$2:$AE$677,24,FALSE)</f>
        <v>1243310</v>
      </c>
      <c r="AI637" s="166">
        <f t="shared" si="124"/>
        <v>0</v>
      </c>
      <c r="AJ637" s="98" t="str">
        <f t="shared" si="119"/>
        <v>NO CHANGE IN FAB</v>
      </c>
      <c r="AK637" s="88"/>
      <c r="AL637" s="93" t="s">
        <v>1267</v>
      </c>
      <c r="AM637" s="94" t="s">
        <v>1268</v>
      </c>
      <c r="AN637" s="94">
        <v>1</v>
      </c>
      <c r="AO637" s="95">
        <v>0</v>
      </c>
      <c r="AP637" s="175">
        <f>VLOOKUP($AL637,dbsaa1!$A$2:$AE$677,5,FALSE)</f>
        <v>1268176</v>
      </c>
      <c r="AQ637" s="176">
        <f>VLOOKUP($AL637,dbsad1!$A$2:$AE$677,23,FALSE)</f>
        <v>874500</v>
      </c>
      <c r="AR637" s="101" t="str">
        <f t="shared" si="125"/>
        <v>HOLD HARMLESS</v>
      </c>
      <c r="AS637" s="175">
        <f>VLOOKUP($AL637,dcsaa1!$A$2:$AE$677,5,FALSE)</f>
        <v>1268176</v>
      </c>
      <c r="AT637" s="176">
        <f>VLOOKUP($AL637,dcsad1!$A$2:$AE$677,23,FALSE)</f>
        <v>875500</v>
      </c>
      <c r="AU637" s="101" t="str">
        <f t="shared" si="126"/>
        <v>HOLD HARMLESS</v>
      </c>
      <c r="AV637" s="102" t="b">
        <f t="shared" si="127"/>
        <v>1</v>
      </c>
      <c r="AW637" s="176">
        <f t="shared" si="128"/>
        <v>0</v>
      </c>
      <c r="AX637" s="184">
        <f t="shared" si="129"/>
        <v>0</v>
      </c>
      <c r="AY637" s="29"/>
    </row>
    <row r="638" spans="1:51" x14ac:dyDescent="0.25">
      <c r="A638" s="29"/>
      <c r="B638" s="93" t="s">
        <v>1269</v>
      </c>
      <c r="C638" s="94" t="s">
        <v>1270</v>
      </c>
      <c r="D638" s="94">
        <v>1</v>
      </c>
      <c r="E638" s="95">
        <v>0</v>
      </c>
      <c r="F638" s="165">
        <f>VLOOKUP($B638,dbsaa1!$A$2:$AA$675,5,FALSE)</f>
        <v>14993174</v>
      </c>
      <c r="G638" s="165">
        <f>VLOOKUP($B638,dcsaa1!$A$2:$AA$675,5,FALSE)</f>
        <v>14993174</v>
      </c>
      <c r="H638" s="166">
        <f t="shared" si="120"/>
        <v>0</v>
      </c>
      <c r="I638" s="98" t="str">
        <f t="shared" si="118"/>
        <v>NO CHANGE IN FA</v>
      </c>
      <c r="J638" s="88"/>
      <c r="K638" s="93" t="s">
        <v>1269</v>
      </c>
      <c r="L638" s="94" t="s">
        <v>1270</v>
      </c>
      <c r="M638" s="94">
        <v>1</v>
      </c>
      <c r="N638" s="95">
        <v>0</v>
      </c>
      <c r="O638" s="96">
        <f>VLOOKUP($K638,dbsad1!$A$2:$AE$677,13,FALSE)</f>
        <v>3113</v>
      </c>
      <c r="P638" s="96">
        <f>VLOOKUP($K638,dcsad1!$A$2:$AE$677,13,FALSE)</f>
        <v>3113</v>
      </c>
      <c r="Q638" s="97">
        <f t="shared" si="121"/>
        <v>0</v>
      </c>
      <c r="R638" s="98" t="str">
        <f t="shared" si="117"/>
        <v>NO CHANGE IN SEL. TAFPU</v>
      </c>
      <c r="S638" s="88"/>
      <c r="T638" s="93" t="s">
        <v>1269</v>
      </c>
      <c r="U638" s="94" t="s">
        <v>1270</v>
      </c>
      <c r="V638" s="94">
        <v>1</v>
      </c>
      <c r="W638" s="95">
        <v>0</v>
      </c>
      <c r="X638" s="99">
        <f>VLOOKUP($T638,dbsad1!$A$2:$AE$677,22,FALSE)</f>
        <v>4816.3100000000004</v>
      </c>
      <c r="Y638" s="99">
        <f>VLOOKUP($T638,dcsad1!$A$2:$AE$677,22,FALSE)</f>
        <v>4816.3100000000004</v>
      </c>
      <c r="Z638" s="100">
        <f t="shared" si="122"/>
        <v>0</v>
      </c>
      <c r="AA638" s="98" t="str">
        <f t="shared" si="123"/>
        <v>NO CHANGE IN SEL. FA/PUPIL</v>
      </c>
      <c r="AB638" s="88"/>
      <c r="AC638" s="93" t="s">
        <v>1269</v>
      </c>
      <c r="AD638" s="94" t="s">
        <v>1270</v>
      </c>
      <c r="AE638" s="94">
        <v>1</v>
      </c>
      <c r="AF638" s="95">
        <v>0</v>
      </c>
      <c r="AG638" s="165">
        <f>VLOOKUP($AC638,dbsad1!$A$2:$AE$677,24,FALSE)</f>
        <v>14265919</v>
      </c>
      <c r="AH638" s="165">
        <f>VLOOKUP($AC638,dcsad1!$A$2:$AE$677,24,FALSE)</f>
        <v>14265919</v>
      </c>
      <c r="AI638" s="166">
        <f t="shared" si="124"/>
        <v>0</v>
      </c>
      <c r="AJ638" s="98" t="str">
        <f t="shared" si="119"/>
        <v>NO CHANGE IN FAB</v>
      </c>
      <c r="AK638" s="88"/>
      <c r="AL638" s="93" t="s">
        <v>1269</v>
      </c>
      <c r="AM638" s="94" t="s">
        <v>1270</v>
      </c>
      <c r="AN638" s="94">
        <v>1</v>
      </c>
      <c r="AO638" s="95">
        <v>0</v>
      </c>
      <c r="AP638" s="175">
        <f>VLOOKUP($AL638,dbsaa1!$A$2:$AE$677,5,FALSE)</f>
        <v>14993174</v>
      </c>
      <c r="AQ638" s="176">
        <f>VLOOKUP($AL638,dbsad1!$A$2:$AE$677,23,FALSE)</f>
        <v>14993174</v>
      </c>
      <c r="AR638" s="101" t="str">
        <f t="shared" si="125"/>
        <v>ON FORMULA</v>
      </c>
      <c r="AS638" s="175">
        <f>VLOOKUP($AL638,dcsaa1!$A$2:$AE$677,5,FALSE)</f>
        <v>14993174</v>
      </c>
      <c r="AT638" s="176">
        <f>VLOOKUP($AL638,dcsad1!$A$2:$AE$677,23,FALSE)</f>
        <v>14993174</v>
      </c>
      <c r="AU638" s="101" t="str">
        <f t="shared" si="126"/>
        <v>ON FORMULA</v>
      </c>
      <c r="AV638" s="102" t="b">
        <f t="shared" si="127"/>
        <v>1</v>
      </c>
      <c r="AW638" s="176">
        <f t="shared" si="128"/>
        <v>0</v>
      </c>
      <c r="AX638" s="184">
        <f t="shared" si="129"/>
        <v>0</v>
      </c>
      <c r="AY638" s="29"/>
    </row>
    <row r="639" spans="1:51" x14ac:dyDescent="0.25">
      <c r="A639" s="29"/>
      <c r="B639" s="93" t="s">
        <v>1271</v>
      </c>
      <c r="C639" s="94" t="s">
        <v>1272</v>
      </c>
      <c r="D639" s="94">
        <v>1</v>
      </c>
      <c r="E639" s="95">
        <v>0</v>
      </c>
      <c r="F639" s="165">
        <f>VLOOKUP($B639,dbsaa1!$A$2:$AA$675,5,FALSE)</f>
        <v>4358079</v>
      </c>
      <c r="G639" s="165">
        <f>VLOOKUP($B639,dcsaa1!$A$2:$AA$675,5,FALSE)</f>
        <v>4343095</v>
      </c>
      <c r="H639" s="166">
        <f t="shared" si="120"/>
        <v>-14984</v>
      </c>
      <c r="I639" s="98" t="str">
        <f t="shared" si="118"/>
        <v>FA DECREASE</v>
      </c>
      <c r="J639" s="88"/>
      <c r="K639" s="93" t="s">
        <v>1271</v>
      </c>
      <c r="L639" s="94" t="s">
        <v>1272</v>
      </c>
      <c r="M639" s="94">
        <v>1</v>
      </c>
      <c r="N639" s="95">
        <v>0</v>
      </c>
      <c r="O639" s="96">
        <f>VLOOKUP($K639,dbsad1!$A$2:$AE$677,13,FALSE)</f>
        <v>2036</v>
      </c>
      <c r="P639" s="96">
        <f>VLOOKUP($K639,dcsad1!$A$2:$AE$677,13,FALSE)</f>
        <v>2029</v>
      </c>
      <c r="Q639" s="97">
        <f t="shared" si="121"/>
        <v>-7</v>
      </c>
      <c r="R639" s="98" t="str">
        <f t="shared" si="117"/>
        <v>SEL. TAFPU DECREASE</v>
      </c>
      <c r="S639" s="88"/>
      <c r="T639" s="93" t="s">
        <v>1271</v>
      </c>
      <c r="U639" s="94" t="s">
        <v>1272</v>
      </c>
      <c r="V639" s="94">
        <v>1</v>
      </c>
      <c r="W639" s="95">
        <v>0</v>
      </c>
      <c r="X639" s="99">
        <f>VLOOKUP($T639,dbsad1!$A$2:$AE$677,22,FALSE)</f>
        <v>2140.5100000000002</v>
      </c>
      <c r="Y639" s="99">
        <f>VLOOKUP($T639,dcsad1!$A$2:$AE$677,22,FALSE)</f>
        <v>2140.5100000000002</v>
      </c>
      <c r="Z639" s="100">
        <f t="shared" si="122"/>
        <v>0</v>
      </c>
      <c r="AA639" s="98" t="str">
        <f t="shared" si="123"/>
        <v>NO CHANGE IN SEL. FA/PUPIL</v>
      </c>
      <c r="AB639" s="88"/>
      <c r="AC639" s="93" t="s">
        <v>1271</v>
      </c>
      <c r="AD639" s="94" t="s">
        <v>1272</v>
      </c>
      <c r="AE639" s="94">
        <v>1</v>
      </c>
      <c r="AF639" s="95">
        <v>0</v>
      </c>
      <c r="AG639" s="165">
        <f>VLOOKUP($AC639,dbsad1!$A$2:$AE$677,24,FALSE)</f>
        <v>4202614</v>
      </c>
      <c r="AH639" s="165">
        <f>VLOOKUP($AC639,dcsad1!$A$2:$AE$677,24,FALSE)</f>
        <v>4202614</v>
      </c>
      <c r="AI639" s="166">
        <f t="shared" si="124"/>
        <v>0</v>
      </c>
      <c r="AJ639" s="98" t="str">
        <f t="shared" si="119"/>
        <v>NO CHANGE IN FAB</v>
      </c>
      <c r="AK639" s="88"/>
      <c r="AL639" s="93" t="s">
        <v>1271</v>
      </c>
      <c r="AM639" s="94" t="s">
        <v>1272</v>
      </c>
      <c r="AN639" s="94">
        <v>1</v>
      </c>
      <c r="AO639" s="95">
        <v>0</v>
      </c>
      <c r="AP639" s="175">
        <f>VLOOKUP($AL639,dbsaa1!$A$2:$AE$677,5,FALSE)</f>
        <v>4358079</v>
      </c>
      <c r="AQ639" s="176">
        <f>VLOOKUP($AL639,dbsad1!$A$2:$AE$677,23,FALSE)</f>
        <v>4358079</v>
      </c>
      <c r="AR639" s="101" t="str">
        <f t="shared" si="125"/>
        <v>ON FORMULA</v>
      </c>
      <c r="AS639" s="175">
        <f>VLOOKUP($AL639,dcsaa1!$A$2:$AE$677,5,FALSE)</f>
        <v>4343095</v>
      </c>
      <c r="AT639" s="176">
        <f>VLOOKUP($AL639,dcsad1!$A$2:$AE$677,23,FALSE)</f>
        <v>4343095</v>
      </c>
      <c r="AU639" s="101" t="str">
        <f t="shared" si="126"/>
        <v>ON FORMULA</v>
      </c>
      <c r="AV639" s="102" t="b">
        <f t="shared" si="127"/>
        <v>1</v>
      </c>
      <c r="AW639" s="176">
        <f t="shared" si="128"/>
        <v>-14984</v>
      </c>
      <c r="AX639" s="184">
        <f t="shared" si="129"/>
        <v>0</v>
      </c>
      <c r="AY639" s="29"/>
    </row>
    <row r="640" spans="1:51" x14ac:dyDescent="0.25">
      <c r="A640" s="29"/>
      <c r="B640" s="93" t="s">
        <v>1273</v>
      </c>
      <c r="C640" s="94" t="s">
        <v>1274</v>
      </c>
      <c r="D640" s="94">
        <v>1</v>
      </c>
      <c r="E640" s="95">
        <v>0</v>
      </c>
      <c r="F640" s="165">
        <f>VLOOKUP($B640,dbsaa1!$A$2:$AA$675,5,FALSE)</f>
        <v>5767433</v>
      </c>
      <c r="G640" s="165">
        <f>VLOOKUP($B640,dcsaa1!$A$2:$AA$675,5,FALSE)</f>
        <v>5764135</v>
      </c>
      <c r="H640" s="166">
        <f t="shared" si="120"/>
        <v>-3298</v>
      </c>
      <c r="I640" s="98" t="str">
        <f t="shared" si="118"/>
        <v>FA DECREASE</v>
      </c>
      <c r="J640" s="88"/>
      <c r="K640" s="93" t="s">
        <v>1273</v>
      </c>
      <c r="L640" s="94" t="s">
        <v>1274</v>
      </c>
      <c r="M640" s="94">
        <v>1</v>
      </c>
      <c r="N640" s="95">
        <v>0</v>
      </c>
      <c r="O640" s="96">
        <f>VLOOKUP($K640,dbsad1!$A$2:$AE$677,13,FALSE)</f>
        <v>1749</v>
      </c>
      <c r="P640" s="96">
        <f>VLOOKUP($K640,dcsad1!$A$2:$AE$677,13,FALSE)</f>
        <v>1748</v>
      </c>
      <c r="Q640" s="97">
        <f t="shared" si="121"/>
        <v>-1</v>
      </c>
      <c r="R640" s="98" t="str">
        <f t="shared" si="117"/>
        <v>SEL. TAFPU DECREASE</v>
      </c>
      <c r="S640" s="88"/>
      <c r="T640" s="93" t="s">
        <v>1273</v>
      </c>
      <c r="U640" s="94" t="s">
        <v>1274</v>
      </c>
      <c r="V640" s="94">
        <v>1</v>
      </c>
      <c r="W640" s="95">
        <v>0</v>
      </c>
      <c r="X640" s="99">
        <f>VLOOKUP($T640,dbsad1!$A$2:$AE$677,22,FALSE)</f>
        <v>3297.56</v>
      </c>
      <c r="Y640" s="99">
        <f>VLOOKUP($T640,dcsad1!$A$2:$AE$677,22,FALSE)</f>
        <v>3297.56</v>
      </c>
      <c r="Z640" s="100">
        <f t="shared" si="122"/>
        <v>0</v>
      </c>
      <c r="AA640" s="98" t="str">
        <f t="shared" si="123"/>
        <v>NO CHANGE IN SEL. FA/PUPIL</v>
      </c>
      <c r="AB640" s="88"/>
      <c r="AC640" s="93" t="s">
        <v>1273</v>
      </c>
      <c r="AD640" s="94" t="s">
        <v>1274</v>
      </c>
      <c r="AE640" s="94">
        <v>1</v>
      </c>
      <c r="AF640" s="95">
        <v>0</v>
      </c>
      <c r="AG640" s="165">
        <f>VLOOKUP($AC640,dbsad1!$A$2:$AE$677,24,FALSE)</f>
        <v>5431191</v>
      </c>
      <c r="AH640" s="165">
        <f>VLOOKUP($AC640,dcsad1!$A$2:$AE$677,24,FALSE)</f>
        <v>5431191</v>
      </c>
      <c r="AI640" s="166">
        <f t="shared" si="124"/>
        <v>0</v>
      </c>
      <c r="AJ640" s="98" t="str">
        <f t="shared" si="119"/>
        <v>NO CHANGE IN FAB</v>
      </c>
      <c r="AK640" s="88"/>
      <c r="AL640" s="93" t="s">
        <v>1273</v>
      </c>
      <c r="AM640" s="94" t="s">
        <v>1274</v>
      </c>
      <c r="AN640" s="94">
        <v>1</v>
      </c>
      <c r="AO640" s="95">
        <v>0</v>
      </c>
      <c r="AP640" s="175">
        <f>VLOOKUP($AL640,dbsaa1!$A$2:$AE$677,5,FALSE)</f>
        <v>5767433</v>
      </c>
      <c r="AQ640" s="176">
        <f>VLOOKUP($AL640,dbsad1!$A$2:$AE$677,23,FALSE)</f>
        <v>5767433</v>
      </c>
      <c r="AR640" s="101" t="str">
        <f t="shared" si="125"/>
        <v>ON FORMULA</v>
      </c>
      <c r="AS640" s="175">
        <f>VLOOKUP($AL640,dcsaa1!$A$2:$AE$677,5,FALSE)</f>
        <v>5764135</v>
      </c>
      <c r="AT640" s="176">
        <f>VLOOKUP($AL640,dcsad1!$A$2:$AE$677,23,FALSE)</f>
        <v>5764135</v>
      </c>
      <c r="AU640" s="101" t="str">
        <f t="shared" si="126"/>
        <v>ON FORMULA</v>
      </c>
      <c r="AV640" s="102" t="b">
        <f t="shared" si="127"/>
        <v>1</v>
      </c>
      <c r="AW640" s="176">
        <f t="shared" si="128"/>
        <v>-3298</v>
      </c>
      <c r="AX640" s="184">
        <f t="shared" si="129"/>
        <v>0</v>
      </c>
      <c r="AY640" s="29"/>
    </row>
    <row r="641" spans="1:51" ht="25" x14ac:dyDescent="0.25">
      <c r="A641" s="29"/>
      <c r="B641" s="93" t="s">
        <v>1275</v>
      </c>
      <c r="C641" s="94" t="s">
        <v>1276</v>
      </c>
      <c r="D641" s="94">
        <v>1</v>
      </c>
      <c r="E641" s="95">
        <v>0</v>
      </c>
      <c r="F641" s="165">
        <f>VLOOKUP($B641,dbsaa1!$A$2:$AA$675,5,FALSE)</f>
        <v>5567796</v>
      </c>
      <c r="G641" s="165">
        <f>VLOOKUP($B641,dcsaa1!$A$2:$AA$675,5,FALSE)</f>
        <v>5567796</v>
      </c>
      <c r="H641" s="166">
        <f t="shared" si="120"/>
        <v>0</v>
      </c>
      <c r="I641" s="98" t="str">
        <f t="shared" si="118"/>
        <v>NO CHANGE IN FA</v>
      </c>
      <c r="J641" s="88"/>
      <c r="K641" s="93" t="s">
        <v>1275</v>
      </c>
      <c r="L641" s="94" t="s">
        <v>1276</v>
      </c>
      <c r="M641" s="94">
        <v>1</v>
      </c>
      <c r="N641" s="95">
        <v>0</v>
      </c>
      <c r="O641" s="96">
        <f>VLOOKUP($K641,dbsad1!$A$2:$AE$677,13,FALSE)</f>
        <v>1879</v>
      </c>
      <c r="P641" s="96">
        <f>VLOOKUP($K641,dcsad1!$A$2:$AE$677,13,FALSE)</f>
        <v>1879</v>
      </c>
      <c r="Q641" s="97">
        <f t="shared" si="121"/>
        <v>0</v>
      </c>
      <c r="R641" s="98" t="str">
        <f t="shared" si="117"/>
        <v>NO CHANGE IN SEL. TAFPU</v>
      </c>
      <c r="S641" s="88"/>
      <c r="T641" s="93" t="s">
        <v>1275</v>
      </c>
      <c r="U641" s="94" t="s">
        <v>1276</v>
      </c>
      <c r="V641" s="94">
        <v>1</v>
      </c>
      <c r="W641" s="95">
        <v>0</v>
      </c>
      <c r="X641" s="99">
        <f>VLOOKUP($T641,dbsad1!$A$2:$AE$677,22,FALSE)</f>
        <v>2962.48</v>
      </c>
      <c r="Y641" s="99">
        <f>VLOOKUP($T641,dcsad1!$A$2:$AE$677,22,FALSE)</f>
        <v>2962.48</v>
      </c>
      <c r="Z641" s="100">
        <f t="shared" si="122"/>
        <v>0</v>
      </c>
      <c r="AA641" s="98" t="str">
        <f t="shared" si="123"/>
        <v>NO CHANGE IN SEL. FA/PUPIL</v>
      </c>
      <c r="AB641" s="88"/>
      <c r="AC641" s="93" t="s">
        <v>1275</v>
      </c>
      <c r="AD641" s="94" t="s">
        <v>1276</v>
      </c>
      <c r="AE641" s="94">
        <v>1</v>
      </c>
      <c r="AF641" s="95">
        <v>0</v>
      </c>
      <c r="AG641" s="165">
        <f>VLOOKUP($AC641,dbsad1!$A$2:$AE$677,24,FALSE)</f>
        <v>5458624</v>
      </c>
      <c r="AH641" s="165">
        <f>VLOOKUP($AC641,dcsad1!$A$2:$AE$677,24,FALSE)</f>
        <v>5458624</v>
      </c>
      <c r="AI641" s="166">
        <f t="shared" si="124"/>
        <v>0</v>
      </c>
      <c r="AJ641" s="98" t="str">
        <f t="shared" si="119"/>
        <v>NO CHANGE IN FAB</v>
      </c>
      <c r="AK641" s="88"/>
      <c r="AL641" s="93" t="s">
        <v>1275</v>
      </c>
      <c r="AM641" s="94" t="s">
        <v>1276</v>
      </c>
      <c r="AN641" s="94">
        <v>1</v>
      </c>
      <c r="AO641" s="95">
        <v>0</v>
      </c>
      <c r="AP641" s="175">
        <f>VLOOKUP($AL641,dbsaa1!$A$2:$AE$677,5,FALSE)</f>
        <v>5567796</v>
      </c>
      <c r="AQ641" s="176">
        <f>VLOOKUP($AL641,dbsad1!$A$2:$AE$677,23,FALSE)</f>
        <v>5566500</v>
      </c>
      <c r="AR641" s="101" t="str">
        <f t="shared" si="125"/>
        <v>HOLD HARMLESS</v>
      </c>
      <c r="AS641" s="175">
        <f>VLOOKUP($AL641,dcsaa1!$A$2:$AE$677,5,FALSE)</f>
        <v>5567796</v>
      </c>
      <c r="AT641" s="176">
        <f>VLOOKUP($AL641,dcsad1!$A$2:$AE$677,23,FALSE)</f>
        <v>5566500</v>
      </c>
      <c r="AU641" s="101" t="str">
        <f t="shared" si="126"/>
        <v>HOLD HARMLESS</v>
      </c>
      <c r="AV641" s="102" t="b">
        <f t="shared" si="127"/>
        <v>1</v>
      </c>
      <c r="AW641" s="176">
        <f t="shared" si="128"/>
        <v>0</v>
      </c>
      <c r="AX641" s="184">
        <f t="shared" si="129"/>
        <v>0</v>
      </c>
      <c r="AY641" s="29"/>
    </row>
    <row r="642" spans="1:51" ht="25" x14ac:dyDescent="0.25">
      <c r="A642" s="29"/>
      <c r="B642" s="93" t="s">
        <v>1277</v>
      </c>
      <c r="C642" s="94" t="s">
        <v>1278</v>
      </c>
      <c r="D642" s="94">
        <v>1</v>
      </c>
      <c r="E642" s="95">
        <v>0</v>
      </c>
      <c r="F642" s="165">
        <f>VLOOKUP($B642,dbsaa1!$A$2:$AA$675,5,FALSE)</f>
        <v>10048154</v>
      </c>
      <c r="G642" s="165">
        <f>VLOOKUP($B642,dcsaa1!$A$2:$AA$675,5,FALSE)</f>
        <v>10048154</v>
      </c>
      <c r="H642" s="166">
        <f t="shared" si="120"/>
        <v>0</v>
      </c>
      <c r="I642" s="98" t="str">
        <f t="shared" si="118"/>
        <v>NO CHANGE IN FA</v>
      </c>
      <c r="J642" s="88"/>
      <c r="K642" s="93" t="s">
        <v>1277</v>
      </c>
      <c r="L642" s="94" t="s">
        <v>1278</v>
      </c>
      <c r="M642" s="94">
        <v>1</v>
      </c>
      <c r="N642" s="95">
        <v>0</v>
      </c>
      <c r="O642" s="96">
        <f>VLOOKUP($K642,dbsad1!$A$2:$AE$677,13,FALSE)</f>
        <v>2667</v>
      </c>
      <c r="P642" s="96">
        <f>VLOOKUP($K642,dcsad1!$A$2:$AE$677,13,FALSE)</f>
        <v>2669</v>
      </c>
      <c r="Q642" s="97">
        <f t="shared" si="121"/>
        <v>2</v>
      </c>
      <c r="R642" s="98" t="str">
        <f t="shared" ref="R642:R677" si="130">IF(Q642&lt;&gt;0,IF(Q642&gt;0,"SEL. TAFPU INCREASE","SEL. TAFPU DECREASE"),"NO CHANGE IN SEL. TAFPU")</f>
        <v>SEL. TAFPU INCREASE</v>
      </c>
      <c r="S642" s="88"/>
      <c r="T642" s="93" t="s">
        <v>1277</v>
      </c>
      <c r="U642" s="94" t="s">
        <v>1278</v>
      </c>
      <c r="V642" s="94">
        <v>1</v>
      </c>
      <c r="W642" s="95">
        <v>0</v>
      </c>
      <c r="X642" s="99">
        <f>VLOOKUP($T642,dbsad1!$A$2:$AE$677,22,FALSE)</f>
        <v>3674.7</v>
      </c>
      <c r="Y642" s="99">
        <f>VLOOKUP($T642,dcsad1!$A$2:$AE$677,22,FALSE)</f>
        <v>3674.7</v>
      </c>
      <c r="Z642" s="100">
        <f t="shared" si="122"/>
        <v>0</v>
      </c>
      <c r="AA642" s="98" t="str">
        <f t="shared" si="123"/>
        <v>NO CHANGE IN SEL. FA/PUPIL</v>
      </c>
      <c r="AB642" s="88"/>
      <c r="AC642" s="93" t="s">
        <v>1277</v>
      </c>
      <c r="AD642" s="94" t="s">
        <v>1278</v>
      </c>
      <c r="AE642" s="94">
        <v>1</v>
      </c>
      <c r="AF642" s="95">
        <v>0</v>
      </c>
      <c r="AG642" s="165">
        <f>VLOOKUP($AC642,dbsad1!$A$2:$AE$677,24,FALSE)</f>
        <v>9851132</v>
      </c>
      <c r="AH642" s="165">
        <f>VLOOKUP($AC642,dcsad1!$A$2:$AE$677,24,FALSE)</f>
        <v>9851132</v>
      </c>
      <c r="AI642" s="166">
        <f t="shared" si="124"/>
        <v>0</v>
      </c>
      <c r="AJ642" s="98" t="str">
        <f t="shared" si="119"/>
        <v>NO CHANGE IN FAB</v>
      </c>
      <c r="AK642" s="88"/>
      <c r="AL642" s="93" t="s">
        <v>1277</v>
      </c>
      <c r="AM642" s="94" t="s">
        <v>1278</v>
      </c>
      <c r="AN642" s="94">
        <v>1</v>
      </c>
      <c r="AO642" s="95">
        <v>0</v>
      </c>
      <c r="AP642" s="175">
        <f>VLOOKUP($AL642,dbsaa1!$A$2:$AE$677,5,FALSE)</f>
        <v>10048154</v>
      </c>
      <c r="AQ642" s="176">
        <f>VLOOKUP($AL642,dbsad1!$A$2:$AE$677,23,FALSE)</f>
        <v>9800425</v>
      </c>
      <c r="AR642" s="101" t="str">
        <f t="shared" si="125"/>
        <v>HOLD HARMLESS</v>
      </c>
      <c r="AS642" s="175">
        <f>VLOOKUP($AL642,dcsaa1!$A$2:$AE$677,5,FALSE)</f>
        <v>10048154</v>
      </c>
      <c r="AT642" s="176">
        <f>VLOOKUP($AL642,dcsad1!$A$2:$AE$677,23,FALSE)</f>
        <v>9807775</v>
      </c>
      <c r="AU642" s="101" t="str">
        <f t="shared" si="126"/>
        <v>HOLD HARMLESS</v>
      </c>
      <c r="AV642" s="102" t="b">
        <f t="shared" si="127"/>
        <v>1</v>
      </c>
      <c r="AW642" s="176">
        <f t="shared" si="128"/>
        <v>0</v>
      </c>
      <c r="AX642" s="184">
        <f t="shared" si="129"/>
        <v>0</v>
      </c>
      <c r="AY642" s="29"/>
    </row>
    <row r="643" spans="1:51" ht="25" x14ac:dyDescent="0.25">
      <c r="A643" s="29"/>
      <c r="B643" s="93" t="s">
        <v>1279</v>
      </c>
      <c r="C643" s="94" t="s">
        <v>1280</v>
      </c>
      <c r="D643" s="94">
        <v>1</v>
      </c>
      <c r="E643" s="95">
        <v>0</v>
      </c>
      <c r="F643" s="165">
        <f>VLOOKUP($B643,dbsaa1!$A$2:$AA$675,5,FALSE)</f>
        <v>5040231</v>
      </c>
      <c r="G643" s="165">
        <f>VLOOKUP($B643,dcsaa1!$A$2:$AA$675,5,FALSE)</f>
        <v>5040231</v>
      </c>
      <c r="H643" s="166">
        <f t="shared" si="120"/>
        <v>0</v>
      </c>
      <c r="I643" s="98" t="str">
        <f t="shared" si="118"/>
        <v>NO CHANGE IN FA</v>
      </c>
      <c r="J643" s="88"/>
      <c r="K643" s="93" t="s">
        <v>1279</v>
      </c>
      <c r="L643" s="94" t="s">
        <v>1280</v>
      </c>
      <c r="M643" s="94">
        <v>1</v>
      </c>
      <c r="N643" s="95">
        <v>0</v>
      </c>
      <c r="O643" s="96">
        <f>VLOOKUP($K643,dbsad1!$A$2:$AE$677,13,FALSE)</f>
        <v>2120</v>
      </c>
      <c r="P643" s="96">
        <f>VLOOKUP($K643,dcsad1!$A$2:$AE$677,13,FALSE)</f>
        <v>2119</v>
      </c>
      <c r="Q643" s="97">
        <f t="shared" si="121"/>
        <v>-1</v>
      </c>
      <c r="R643" s="98" t="str">
        <f t="shared" si="130"/>
        <v>SEL. TAFPU DECREASE</v>
      </c>
      <c r="S643" s="88"/>
      <c r="T643" s="93" t="s">
        <v>1279</v>
      </c>
      <c r="U643" s="94" t="s">
        <v>1280</v>
      </c>
      <c r="V643" s="94">
        <v>1</v>
      </c>
      <c r="W643" s="95">
        <v>0</v>
      </c>
      <c r="X643" s="99">
        <f>VLOOKUP($T643,dbsad1!$A$2:$AE$677,22,FALSE)</f>
        <v>2188.46</v>
      </c>
      <c r="Y643" s="99">
        <f>VLOOKUP($T643,dcsad1!$A$2:$AE$677,22,FALSE)</f>
        <v>2188.46</v>
      </c>
      <c r="Z643" s="100">
        <f t="shared" si="122"/>
        <v>0</v>
      </c>
      <c r="AA643" s="98" t="str">
        <f t="shared" si="123"/>
        <v>NO CHANGE IN SEL. FA/PUPIL</v>
      </c>
      <c r="AB643" s="88"/>
      <c r="AC643" s="93" t="s">
        <v>1279</v>
      </c>
      <c r="AD643" s="94" t="s">
        <v>1280</v>
      </c>
      <c r="AE643" s="94">
        <v>1</v>
      </c>
      <c r="AF643" s="95">
        <v>0</v>
      </c>
      <c r="AG643" s="165">
        <f>VLOOKUP($AC643,dbsad1!$A$2:$AE$677,24,FALSE)</f>
        <v>4941403</v>
      </c>
      <c r="AH643" s="165">
        <f>VLOOKUP($AC643,dcsad1!$A$2:$AE$677,24,FALSE)</f>
        <v>4941403</v>
      </c>
      <c r="AI643" s="166">
        <f t="shared" si="124"/>
        <v>0</v>
      </c>
      <c r="AJ643" s="98" t="str">
        <f t="shared" si="119"/>
        <v>NO CHANGE IN FAB</v>
      </c>
      <c r="AK643" s="88"/>
      <c r="AL643" s="93" t="s">
        <v>1279</v>
      </c>
      <c r="AM643" s="94" t="s">
        <v>1280</v>
      </c>
      <c r="AN643" s="94">
        <v>1</v>
      </c>
      <c r="AO643" s="95">
        <v>0</v>
      </c>
      <c r="AP643" s="175">
        <f>VLOOKUP($AL643,dbsaa1!$A$2:$AE$677,5,FALSE)</f>
        <v>5040231</v>
      </c>
      <c r="AQ643" s="176">
        <f>VLOOKUP($AL643,dbsad1!$A$2:$AE$677,23,FALSE)</f>
        <v>4639536</v>
      </c>
      <c r="AR643" s="101" t="str">
        <f t="shared" si="125"/>
        <v>HOLD HARMLESS</v>
      </c>
      <c r="AS643" s="175">
        <f>VLOOKUP($AL643,dcsaa1!$A$2:$AE$677,5,FALSE)</f>
        <v>5040231</v>
      </c>
      <c r="AT643" s="176">
        <f>VLOOKUP($AL643,dcsad1!$A$2:$AE$677,23,FALSE)</f>
        <v>4637347</v>
      </c>
      <c r="AU643" s="101" t="str">
        <f t="shared" si="126"/>
        <v>HOLD HARMLESS</v>
      </c>
      <c r="AV643" s="102" t="b">
        <f t="shared" si="127"/>
        <v>1</v>
      </c>
      <c r="AW643" s="176">
        <f t="shared" si="128"/>
        <v>0</v>
      </c>
      <c r="AX643" s="184">
        <f t="shared" si="129"/>
        <v>0</v>
      </c>
      <c r="AY643" s="29"/>
    </row>
    <row r="644" spans="1:51" ht="25" x14ac:dyDescent="0.25">
      <c r="A644" s="29"/>
      <c r="B644" s="93" t="s">
        <v>1281</v>
      </c>
      <c r="C644" s="94" t="s">
        <v>1282</v>
      </c>
      <c r="D644" s="94">
        <v>1</v>
      </c>
      <c r="E644" s="95">
        <v>0</v>
      </c>
      <c r="F644" s="165">
        <f>VLOOKUP($B644,dbsaa1!$A$2:$AA$675,5,FALSE)</f>
        <v>4285783</v>
      </c>
      <c r="G644" s="165">
        <f>VLOOKUP($B644,dcsaa1!$A$2:$AA$675,5,FALSE)</f>
        <v>4285783</v>
      </c>
      <c r="H644" s="166">
        <f t="shared" si="120"/>
        <v>0</v>
      </c>
      <c r="I644" s="98" t="str">
        <f t="shared" si="118"/>
        <v>NO CHANGE IN FA</v>
      </c>
      <c r="J644" s="88"/>
      <c r="K644" s="93" t="s">
        <v>1281</v>
      </c>
      <c r="L644" s="94" t="s">
        <v>1282</v>
      </c>
      <c r="M644" s="94">
        <v>1</v>
      </c>
      <c r="N644" s="95">
        <v>0</v>
      </c>
      <c r="O644" s="96">
        <f>VLOOKUP($K644,dbsad1!$A$2:$AE$677,13,FALSE)</f>
        <v>1946</v>
      </c>
      <c r="P644" s="96">
        <f>VLOOKUP($K644,dcsad1!$A$2:$AE$677,13,FALSE)</f>
        <v>1944</v>
      </c>
      <c r="Q644" s="97">
        <f t="shared" si="121"/>
        <v>-2</v>
      </c>
      <c r="R644" s="98" t="str">
        <f t="shared" si="130"/>
        <v>SEL. TAFPU DECREASE</v>
      </c>
      <c r="S644" s="88"/>
      <c r="T644" s="93" t="s">
        <v>1281</v>
      </c>
      <c r="U644" s="94" t="s">
        <v>1282</v>
      </c>
      <c r="V644" s="94">
        <v>1</v>
      </c>
      <c r="W644" s="95">
        <v>0</v>
      </c>
      <c r="X644" s="99">
        <f>VLOOKUP($T644,dbsad1!$A$2:$AE$677,22,FALSE)</f>
        <v>1961.81</v>
      </c>
      <c r="Y644" s="99">
        <f>VLOOKUP($T644,dcsad1!$A$2:$AE$677,22,FALSE)</f>
        <v>1961.81</v>
      </c>
      <c r="Z644" s="100">
        <f t="shared" si="122"/>
        <v>0</v>
      </c>
      <c r="AA644" s="98" t="str">
        <f t="shared" si="123"/>
        <v>NO CHANGE IN SEL. FA/PUPIL</v>
      </c>
      <c r="AB644" s="88"/>
      <c r="AC644" s="93" t="s">
        <v>1281</v>
      </c>
      <c r="AD644" s="94" t="s">
        <v>1282</v>
      </c>
      <c r="AE644" s="94">
        <v>1</v>
      </c>
      <c r="AF644" s="95">
        <v>0</v>
      </c>
      <c r="AG644" s="165">
        <f>VLOOKUP($AC644,dbsad1!$A$2:$AE$677,24,FALSE)</f>
        <v>4201749</v>
      </c>
      <c r="AH644" s="165">
        <f>VLOOKUP($AC644,dcsad1!$A$2:$AE$677,24,FALSE)</f>
        <v>4201749</v>
      </c>
      <c r="AI644" s="166">
        <f t="shared" si="124"/>
        <v>0</v>
      </c>
      <c r="AJ644" s="98" t="str">
        <f t="shared" si="119"/>
        <v>NO CHANGE IN FAB</v>
      </c>
      <c r="AK644" s="88"/>
      <c r="AL644" s="93" t="s">
        <v>1281</v>
      </c>
      <c r="AM644" s="94" t="s">
        <v>1282</v>
      </c>
      <c r="AN644" s="94">
        <v>1</v>
      </c>
      <c r="AO644" s="95">
        <v>0</v>
      </c>
      <c r="AP644" s="175">
        <f>VLOOKUP($AL644,dbsaa1!$A$2:$AE$677,5,FALSE)</f>
        <v>4285783</v>
      </c>
      <c r="AQ644" s="176">
        <f>VLOOKUP($AL644,dbsad1!$A$2:$AE$677,23,FALSE)</f>
        <v>3817683</v>
      </c>
      <c r="AR644" s="101" t="str">
        <f t="shared" si="125"/>
        <v>HOLD HARMLESS</v>
      </c>
      <c r="AS644" s="175">
        <f>VLOOKUP($AL644,dcsaa1!$A$2:$AE$677,5,FALSE)</f>
        <v>4285783</v>
      </c>
      <c r="AT644" s="176">
        <f>VLOOKUP($AL644,dcsad1!$A$2:$AE$677,23,FALSE)</f>
        <v>3813759</v>
      </c>
      <c r="AU644" s="101" t="str">
        <f t="shared" si="126"/>
        <v>HOLD HARMLESS</v>
      </c>
      <c r="AV644" s="102" t="b">
        <f t="shared" si="127"/>
        <v>1</v>
      </c>
      <c r="AW644" s="176">
        <f t="shared" si="128"/>
        <v>0</v>
      </c>
      <c r="AX644" s="184">
        <f t="shared" si="129"/>
        <v>0</v>
      </c>
      <c r="AY644" s="29"/>
    </row>
    <row r="645" spans="1:51" x14ac:dyDescent="0.25">
      <c r="A645" s="29"/>
      <c r="B645" s="93" t="s">
        <v>1283</v>
      </c>
      <c r="C645" s="94" t="s">
        <v>1284</v>
      </c>
      <c r="D645" s="94">
        <v>1</v>
      </c>
      <c r="E645" s="95">
        <v>0</v>
      </c>
      <c r="F645" s="165">
        <f>VLOOKUP($B645,dbsaa1!$A$2:$AA$675,5,FALSE)</f>
        <v>5574374</v>
      </c>
      <c r="G645" s="165">
        <f>VLOOKUP($B645,dcsaa1!$A$2:$AA$675,5,FALSE)</f>
        <v>5573632</v>
      </c>
      <c r="H645" s="166">
        <f t="shared" si="120"/>
        <v>-742</v>
      </c>
      <c r="I645" s="98" t="str">
        <f t="shared" ref="I645:I676" si="131">IF(H645&lt;&gt;0,IF(H645&gt;0,"FA INCREASE","FA DECREASE"),"NO CHANGE IN FA")</f>
        <v>FA DECREASE</v>
      </c>
      <c r="J645" s="88"/>
      <c r="K645" s="93" t="s">
        <v>1283</v>
      </c>
      <c r="L645" s="94" t="s">
        <v>1284</v>
      </c>
      <c r="M645" s="94">
        <v>1</v>
      </c>
      <c r="N645" s="95">
        <v>0</v>
      </c>
      <c r="O645" s="96">
        <f>VLOOKUP($K645,dbsad1!$A$2:$AE$677,13,FALSE)</f>
        <v>1259</v>
      </c>
      <c r="P645" s="96">
        <f>VLOOKUP($K645,dcsad1!$A$2:$AE$677,13,FALSE)</f>
        <v>1258</v>
      </c>
      <c r="Q645" s="97">
        <f t="shared" si="121"/>
        <v>-1</v>
      </c>
      <c r="R645" s="98" t="str">
        <f t="shared" si="130"/>
        <v>SEL. TAFPU DECREASE</v>
      </c>
      <c r="S645" s="88"/>
      <c r="T645" s="93" t="s">
        <v>1283</v>
      </c>
      <c r="U645" s="94" t="s">
        <v>1284</v>
      </c>
      <c r="V645" s="94">
        <v>1</v>
      </c>
      <c r="W645" s="95">
        <v>0</v>
      </c>
      <c r="X645" s="99">
        <f>VLOOKUP($T645,dbsad1!$A$2:$AE$677,22,FALSE)</f>
        <v>4427.62</v>
      </c>
      <c r="Y645" s="99">
        <f>VLOOKUP($T645,dcsad1!$A$2:$AE$677,22,FALSE)</f>
        <v>4430.55</v>
      </c>
      <c r="Z645" s="100">
        <f t="shared" si="122"/>
        <v>2.930000000000291</v>
      </c>
      <c r="AA645" s="98" t="str">
        <f t="shared" si="123"/>
        <v>SEL. FA/PUPIL INCREASE</v>
      </c>
      <c r="AB645" s="88"/>
      <c r="AC645" s="93" t="s">
        <v>1283</v>
      </c>
      <c r="AD645" s="94" t="s">
        <v>1284</v>
      </c>
      <c r="AE645" s="94">
        <v>1</v>
      </c>
      <c r="AF645" s="95">
        <v>0</v>
      </c>
      <c r="AG645" s="165">
        <f>VLOOKUP($AC645,dbsad1!$A$2:$AE$677,24,FALSE)</f>
        <v>5352491</v>
      </c>
      <c r="AH645" s="165">
        <f>VLOOKUP($AC645,dcsad1!$A$2:$AE$677,24,FALSE)</f>
        <v>5352491</v>
      </c>
      <c r="AI645" s="166">
        <f t="shared" si="124"/>
        <v>0</v>
      </c>
      <c r="AJ645" s="98" t="str">
        <f t="shared" ref="AJ645:AJ677" si="132">IF(AI645&lt;&gt;0,IF(AI645&gt;0,"FAB INCREASE","FAB DECREASE"),"NO CHANGE IN FAB")</f>
        <v>NO CHANGE IN FAB</v>
      </c>
      <c r="AK645" s="88"/>
      <c r="AL645" s="93" t="s">
        <v>1283</v>
      </c>
      <c r="AM645" s="94" t="s">
        <v>1284</v>
      </c>
      <c r="AN645" s="94">
        <v>1</v>
      </c>
      <c r="AO645" s="95">
        <v>0</v>
      </c>
      <c r="AP645" s="175">
        <f>VLOOKUP($AL645,dbsaa1!$A$2:$AE$677,5,FALSE)</f>
        <v>5574374</v>
      </c>
      <c r="AQ645" s="176">
        <f>VLOOKUP($AL645,dbsad1!$A$2:$AE$677,23,FALSE)</f>
        <v>5574374</v>
      </c>
      <c r="AR645" s="101" t="str">
        <f t="shared" si="125"/>
        <v>ON FORMULA</v>
      </c>
      <c r="AS645" s="175">
        <f>VLOOKUP($AL645,dcsaa1!$A$2:$AE$677,5,FALSE)</f>
        <v>5573632</v>
      </c>
      <c r="AT645" s="176">
        <f>VLOOKUP($AL645,dcsad1!$A$2:$AE$677,23,FALSE)</f>
        <v>5573632</v>
      </c>
      <c r="AU645" s="101" t="str">
        <f t="shared" si="126"/>
        <v>ON FORMULA</v>
      </c>
      <c r="AV645" s="102" t="b">
        <f t="shared" si="127"/>
        <v>1</v>
      </c>
      <c r="AW645" s="176">
        <f t="shared" si="128"/>
        <v>-742</v>
      </c>
      <c r="AX645" s="184">
        <f t="shared" si="129"/>
        <v>0</v>
      </c>
      <c r="AY645" s="29"/>
    </row>
    <row r="646" spans="1:51" ht="25" x14ac:dyDescent="0.25">
      <c r="A646" s="29"/>
      <c r="B646" s="93" t="s">
        <v>1285</v>
      </c>
      <c r="C646" s="94" t="s">
        <v>1286</v>
      </c>
      <c r="D646" s="94">
        <v>1</v>
      </c>
      <c r="E646" s="95">
        <v>0</v>
      </c>
      <c r="F646" s="165">
        <f>VLOOKUP($B646,dbsaa1!$A$2:$AA$675,5,FALSE)</f>
        <v>3638042</v>
      </c>
      <c r="G646" s="165">
        <f>VLOOKUP($B646,dcsaa1!$A$2:$AA$675,5,FALSE)</f>
        <v>3638042</v>
      </c>
      <c r="H646" s="166">
        <f t="shared" ref="H646:H677" si="133">G646-F646</f>
        <v>0</v>
      </c>
      <c r="I646" s="98" t="str">
        <f t="shared" si="131"/>
        <v>NO CHANGE IN FA</v>
      </c>
      <c r="J646" s="88"/>
      <c r="K646" s="93" t="s">
        <v>1285</v>
      </c>
      <c r="L646" s="94" t="s">
        <v>1286</v>
      </c>
      <c r="M646" s="94">
        <v>1</v>
      </c>
      <c r="N646" s="95">
        <v>0</v>
      </c>
      <c r="O646" s="96">
        <f>VLOOKUP($K646,dbsad1!$A$2:$AE$677,13,FALSE)</f>
        <v>4495</v>
      </c>
      <c r="P646" s="96">
        <f>VLOOKUP($K646,dcsad1!$A$2:$AE$677,13,FALSE)</f>
        <v>4495</v>
      </c>
      <c r="Q646" s="97">
        <f t="shared" ref="Q646:Q677" si="134">P646-O646</f>
        <v>0</v>
      </c>
      <c r="R646" s="98" t="str">
        <f t="shared" si="130"/>
        <v>NO CHANGE IN SEL. TAFPU</v>
      </c>
      <c r="S646" s="88"/>
      <c r="T646" s="93" t="s">
        <v>1285</v>
      </c>
      <c r="U646" s="94" t="s">
        <v>1286</v>
      </c>
      <c r="V646" s="94">
        <v>1</v>
      </c>
      <c r="W646" s="95">
        <v>0</v>
      </c>
      <c r="X646" s="99">
        <f>VLOOKUP($T646,dbsad1!$A$2:$AE$677,22,FALSE)</f>
        <v>500</v>
      </c>
      <c r="Y646" s="99">
        <f>VLOOKUP($T646,dcsad1!$A$2:$AE$677,22,FALSE)</f>
        <v>500</v>
      </c>
      <c r="Z646" s="100">
        <f t="shared" ref="Z646:Z677" si="135">Y646-X646</f>
        <v>0</v>
      </c>
      <c r="AA646" s="98" t="str">
        <f t="shared" ref="AA646:AA677" si="136">IF(Z646&lt;&gt;0,IF(Z646&gt;0,"SEL. FA/PUPIL INCREASE","SEL. FA/PUPIL DECREASE"),"NO CHANGE IN SEL. FA/PUPIL")</f>
        <v>NO CHANGE IN SEL. FA/PUPIL</v>
      </c>
      <c r="AB646" s="88"/>
      <c r="AC646" s="93" t="s">
        <v>1285</v>
      </c>
      <c r="AD646" s="94" t="s">
        <v>1286</v>
      </c>
      <c r="AE646" s="94">
        <v>1</v>
      </c>
      <c r="AF646" s="95">
        <v>0</v>
      </c>
      <c r="AG646" s="165">
        <f>VLOOKUP($AC646,dbsad1!$A$2:$AE$677,24,FALSE)</f>
        <v>3566708</v>
      </c>
      <c r="AH646" s="165">
        <f>VLOOKUP($AC646,dcsad1!$A$2:$AE$677,24,FALSE)</f>
        <v>3566708</v>
      </c>
      <c r="AI646" s="166">
        <f t="shared" ref="AI646:AI677" si="137">AH646-AG646</f>
        <v>0</v>
      </c>
      <c r="AJ646" s="98" t="str">
        <f t="shared" si="132"/>
        <v>NO CHANGE IN FAB</v>
      </c>
      <c r="AK646" s="88"/>
      <c r="AL646" s="93" t="s">
        <v>1285</v>
      </c>
      <c r="AM646" s="94" t="s">
        <v>1286</v>
      </c>
      <c r="AN646" s="94">
        <v>1</v>
      </c>
      <c r="AO646" s="95">
        <v>0</v>
      </c>
      <c r="AP646" s="175">
        <f>VLOOKUP($AL646,dbsaa1!$A$2:$AE$677,5,FALSE)</f>
        <v>3638042</v>
      </c>
      <c r="AQ646" s="176">
        <f>VLOOKUP($AL646,dbsad1!$A$2:$AE$677,23,FALSE)</f>
        <v>2247500</v>
      </c>
      <c r="AR646" s="101" t="str">
        <f t="shared" ref="AR646:AR677" si="138">IF(AP646=AQ646,"ON FORMULA","HOLD HARMLESS")</f>
        <v>HOLD HARMLESS</v>
      </c>
      <c r="AS646" s="175">
        <f>VLOOKUP($AL646,dcsaa1!$A$2:$AE$677,5,FALSE)</f>
        <v>3638042</v>
      </c>
      <c r="AT646" s="176">
        <f>VLOOKUP($AL646,dcsad1!$A$2:$AE$677,23,FALSE)</f>
        <v>2247500</v>
      </c>
      <c r="AU646" s="101" t="str">
        <f t="shared" ref="AU646:AU677" si="139">IF(AS646=AT646,"ON FORMULA","HOLD HARMLESS")</f>
        <v>HOLD HARMLESS</v>
      </c>
      <c r="AV646" s="102" t="b">
        <f t="shared" ref="AV646:AV677" si="140">EXACT(AR646,AU646)</f>
        <v>1</v>
      </c>
      <c r="AW646" s="176">
        <f t="shared" ref="AW646:AW677" si="141">IF(AU646="HOLD HARMLESS",0,ROUND((P646*Y646)-(O646*X646),0))</f>
        <v>0</v>
      </c>
      <c r="AX646" s="184">
        <f t="shared" ref="AX646:AX677" si="142">H646-AW646</f>
        <v>0</v>
      </c>
      <c r="AY646" s="29"/>
    </row>
    <row r="647" spans="1:51" x14ac:dyDescent="0.25">
      <c r="A647" s="29"/>
      <c r="B647" s="93" t="s">
        <v>1287</v>
      </c>
      <c r="C647" s="94" t="s">
        <v>1288</v>
      </c>
      <c r="D647" s="94">
        <v>1</v>
      </c>
      <c r="E647" s="95">
        <v>0</v>
      </c>
      <c r="F647" s="165">
        <f>VLOOKUP($B647,dbsaa1!$A$2:$AA$675,5,FALSE)</f>
        <v>8775979</v>
      </c>
      <c r="G647" s="165">
        <f>VLOOKUP($B647,dcsaa1!$A$2:$AA$675,5,FALSE)</f>
        <v>8775979</v>
      </c>
      <c r="H647" s="166">
        <f t="shared" si="133"/>
        <v>0</v>
      </c>
      <c r="I647" s="98" t="str">
        <f t="shared" si="131"/>
        <v>NO CHANGE IN FA</v>
      </c>
      <c r="J647" s="88"/>
      <c r="K647" s="93" t="s">
        <v>1287</v>
      </c>
      <c r="L647" s="94" t="s">
        <v>1288</v>
      </c>
      <c r="M647" s="94">
        <v>1</v>
      </c>
      <c r="N647" s="95">
        <v>0</v>
      </c>
      <c r="O647" s="96">
        <f>VLOOKUP($K647,dbsad1!$A$2:$AE$677,13,FALSE)</f>
        <v>6374</v>
      </c>
      <c r="P647" s="96">
        <f>VLOOKUP($K647,dcsad1!$A$2:$AE$677,13,FALSE)</f>
        <v>6374</v>
      </c>
      <c r="Q647" s="97">
        <f t="shared" si="134"/>
        <v>0</v>
      </c>
      <c r="R647" s="98" t="str">
        <f t="shared" si="130"/>
        <v>NO CHANGE IN SEL. TAFPU</v>
      </c>
      <c r="S647" s="88"/>
      <c r="T647" s="93" t="s">
        <v>1287</v>
      </c>
      <c r="U647" s="94" t="s">
        <v>1288</v>
      </c>
      <c r="V647" s="94">
        <v>1</v>
      </c>
      <c r="W647" s="95">
        <v>0</v>
      </c>
      <c r="X647" s="99">
        <f>VLOOKUP($T647,dbsad1!$A$2:$AE$677,22,FALSE)</f>
        <v>1376.84</v>
      </c>
      <c r="Y647" s="99">
        <f>VLOOKUP($T647,dcsad1!$A$2:$AE$677,22,FALSE)</f>
        <v>1376.84</v>
      </c>
      <c r="Z647" s="100">
        <f t="shared" si="135"/>
        <v>0</v>
      </c>
      <c r="AA647" s="98" t="str">
        <f t="shared" si="136"/>
        <v>NO CHANGE IN SEL. FA/PUPIL</v>
      </c>
      <c r="AB647" s="88"/>
      <c r="AC647" s="93" t="s">
        <v>1287</v>
      </c>
      <c r="AD647" s="94" t="s">
        <v>1288</v>
      </c>
      <c r="AE647" s="94">
        <v>1</v>
      </c>
      <c r="AF647" s="95">
        <v>0</v>
      </c>
      <c r="AG647" s="165">
        <f>VLOOKUP($AC647,dbsad1!$A$2:$AE$677,24,FALSE)</f>
        <v>8003306</v>
      </c>
      <c r="AH647" s="165">
        <f>VLOOKUP($AC647,dcsad1!$A$2:$AE$677,24,FALSE)</f>
        <v>8003306</v>
      </c>
      <c r="AI647" s="166">
        <f t="shared" si="137"/>
        <v>0</v>
      </c>
      <c r="AJ647" s="98" t="str">
        <f t="shared" si="132"/>
        <v>NO CHANGE IN FAB</v>
      </c>
      <c r="AK647" s="88"/>
      <c r="AL647" s="93" t="s">
        <v>1287</v>
      </c>
      <c r="AM647" s="94" t="s">
        <v>1288</v>
      </c>
      <c r="AN647" s="94">
        <v>1</v>
      </c>
      <c r="AO647" s="95">
        <v>0</v>
      </c>
      <c r="AP647" s="175">
        <f>VLOOKUP($AL647,dbsaa1!$A$2:$AE$677,5,FALSE)</f>
        <v>8775979</v>
      </c>
      <c r="AQ647" s="176">
        <f>VLOOKUP($AL647,dbsad1!$A$2:$AE$677,23,FALSE)</f>
        <v>8775979</v>
      </c>
      <c r="AR647" s="101" t="str">
        <f t="shared" si="138"/>
        <v>ON FORMULA</v>
      </c>
      <c r="AS647" s="175">
        <f>VLOOKUP($AL647,dcsaa1!$A$2:$AE$677,5,FALSE)</f>
        <v>8775979</v>
      </c>
      <c r="AT647" s="176">
        <f>VLOOKUP($AL647,dcsad1!$A$2:$AE$677,23,FALSE)</f>
        <v>8775979</v>
      </c>
      <c r="AU647" s="101" t="str">
        <f t="shared" si="139"/>
        <v>ON FORMULA</v>
      </c>
      <c r="AV647" s="102" t="b">
        <f t="shared" si="140"/>
        <v>1</v>
      </c>
      <c r="AW647" s="176">
        <f t="shared" si="141"/>
        <v>0</v>
      </c>
      <c r="AX647" s="184">
        <f t="shared" si="142"/>
        <v>0</v>
      </c>
      <c r="AY647" s="29"/>
    </row>
    <row r="648" spans="1:51" x14ac:dyDescent="0.25">
      <c r="A648" s="29"/>
      <c r="B648" s="93" t="s">
        <v>1289</v>
      </c>
      <c r="C648" s="94" t="s">
        <v>1290</v>
      </c>
      <c r="D648" s="94">
        <v>1</v>
      </c>
      <c r="E648" s="95">
        <v>0</v>
      </c>
      <c r="F648" s="165">
        <f>VLOOKUP($B648,dbsaa1!$A$2:$AA$675,5,FALSE)</f>
        <v>8033139</v>
      </c>
      <c r="G648" s="165">
        <f>VLOOKUP($B648,dcsaa1!$A$2:$AA$675,5,FALSE)</f>
        <v>8033139</v>
      </c>
      <c r="H648" s="166">
        <f t="shared" si="133"/>
        <v>0</v>
      </c>
      <c r="I648" s="98" t="str">
        <f t="shared" si="131"/>
        <v>NO CHANGE IN FA</v>
      </c>
      <c r="J648" s="88"/>
      <c r="K648" s="93" t="s">
        <v>1289</v>
      </c>
      <c r="L648" s="94" t="s">
        <v>1290</v>
      </c>
      <c r="M648" s="94">
        <v>1</v>
      </c>
      <c r="N648" s="95">
        <v>0</v>
      </c>
      <c r="O648" s="96">
        <f>VLOOKUP($K648,dbsad1!$A$2:$AE$677,13,FALSE)</f>
        <v>2362</v>
      </c>
      <c r="P648" s="96">
        <f>VLOOKUP($K648,dcsad1!$A$2:$AE$677,13,FALSE)</f>
        <v>2362</v>
      </c>
      <c r="Q648" s="97">
        <f t="shared" si="134"/>
        <v>0</v>
      </c>
      <c r="R648" s="98" t="str">
        <f t="shared" si="130"/>
        <v>NO CHANGE IN SEL. TAFPU</v>
      </c>
      <c r="S648" s="88"/>
      <c r="T648" s="93" t="s">
        <v>1289</v>
      </c>
      <c r="U648" s="94" t="s">
        <v>1290</v>
      </c>
      <c r="V648" s="94">
        <v>1</v>
      </c>
      <c r="W648" s="95">
        <v>0</v>
      </c>
      <c r="X648" s="99">
        <f>VLOOKUP($T648,dbsad1!$A$2:$AE$677,22,FALSE)</f>
        <v>3400.99</v>
      </c>
      <c r="Y648" s="99">
        <f>VLOOKUP($T648,dcsad1!$A$2:$AE$677,22,FALSE)</f>
        <v>3400.99</v>
      </c>
      <c r="Z648" s="100">
        <f t="shared" si="135"/>
        <v>0</v>
      </c>
      <c r="AA648" s="98" t="str">
        <f t="shared" si="136"/>
        <v>NO CHANGE IN SEL. FA/PUPIL</v>
      </c>
      <c r="AB648" s="88"/>
      <c r="AC648" s="93" t="s">
        <v>1289</v>
      </c>
      <c r="AD648" s="94" t="s">
        <v>1290</v>
      </c>
      <c r="AE648" s="94">
        <v>1</v>
      </c>
      <c r="AF648" s="95">
        <v>0</v>
      </c>
      <c r="AG648" s="165">
        <f>VLOOKUP($AC648,dbsad1!$A$2:$AE$677,24,FALSE)</f>
        <v>7575878</v>
      </c>
      <c r="AH648" s="165">
        <f>VLOOKUP($AC648,dcsad1!$A$2:$AE$677,24,FALSE)</f>
        <v>7575878</v>
      </c>
      <c r="AI648" s="166">
        <f t="shared" si="137"/>
        <v>0</v>
      </c>
      <c r="AJ648" s="98" t="str">
        <f t="shared" si="132"/>
        <v>NO CHANGE IN FAB</v>
      </c>
      <c r="AK648" s="88"/>
      <c r="AL648" s="93" t="s">
        <v>1289</v>
      </c>
      <c r="AM648" s="94" t="s">
        <v>1290</v>
      </c>
      <c r="AN648" s="94">
        <v>1</v>
      </c>
      <c r="AO648" s="95">
        <v>0</v>
      </c>
      <c r="AP648" s="175">
        <f>VLOOKUP($AL648,dbsaa1!$A$2:$AE$677,5,FALSE)</f>
        <v>8033139</v>
      </c>
      <c r="AQ648" s="176">
        <f>VLOOKUP($AL648,dbsad1!$A$2:$AE$677,23,FALSE)</f>
        <v>8033139</v>
      </c>
      <c r="AR648" s="101" t="str">
        <f t="shared" si="138"/>
        <v>ON FORMULA</v>
      </c>
      <c r="AS648" s="175">
        <f>VLOOKUP($AL648,dcsaa1!$A$2:$AE$677,5,FALSE)</f>
        <v>8033139</v>
      </c>
      <c r="AT648" s="176">
        <f>VLOOKUP($AL648,dcsad1!$A$2:$AE$677,23,FALSE)</f>
        <v>8033139</v>
      </c>
      <c r="AU648" s="101" t="str">
        <f t="shared" si="139"/>
        <v>ON FORMULA</v>
      </c>
      <c r="AV648" s="102" t="b">
        <f t="shared" si="140"/>
        <v>1</v>
      </c>
      <c r="AW648" s="176">
        <f t="shared" si="141"/>
        <v>0</v>
      </c>
      <c r="AX648" s="184">
        <f t="shared" si="142"/>
        <v>0</v>
      </c>
      <c r="AY648" s="29"/>
    </row>
    <row r="649" spans="1:51" ht="25" x14ac:dyDescent="0.25">
      <c r="A649" s="29"/>
      <c r="B649" s="93" t="s">
        <v>1291</v>
      </c>
      <c r="C649" s="94" t="s">
        <v>1292</v>
      </c>
      <c r="D649" s="94">
        <v>1</v>
      </c>
      <c r="E649" s="95">
        <v>0</v>
      </c>
      <c r="F649" s="165">
        <f>VLOOKUP($B649,dbsaa1!$A$2:$AA$675,5,FALSE)</f>
        <v>719055</v>
      </c>
      <c r="G649" s="165">
        <f>VLOOKUP($B649,dcsaa1!$A$2:$AA$675,5,FALSE)</f>
        <v>719055</v>
      </c>
      <c r="H649" s="166">
        <f t="shared" si="133"/>
        <v>0</v>
      </c>
      <c r="I649" s="98" t="str">
        <f t="shared" si="131"/>
        <v>NO CHANGE IN FA</v>
      </c>
      <c r="J649" s="88"/>
      <c r="K649" s="93" t="s">
        <v>1291</v>
      </c>
      <c r="L649" s="94" t="s">
        <v>1292</v>
      </c>
      <c r="M649" s="94">
        <v>1</v>
      </c>
      <c r="N649" s="95">
        <v>0</v>
      </c>
      <c r="O649" s="96">
        <f>VLOOKUP($K649,dbsad1!$A$2:$AE$677,13,FALSE)</f>
        <v>328</v>
      </c>
      <c r="P649" s="96">
        <f>VLOOKUP($K649,dcsad1!$A$2:$AE$677,13,FALSE)</f>
        <v>328</v>
      </c>
      <c r="Q649" s="97">
        <f t="shared" si="134"/>
        <v>0</v>
      </c>
      <c r="R649" s="98" t="str">
        <f t="shared" si="130"/>
        <v>NO CHANGE IN SEL. TAFPU</v>
      </c>
      <c r="S649" s="88"/>
      <c r="T649" s="93" t="s">
        <v>1291</v>
      </c>
      <c r="U649" s="94" t="s">
        <v>1292</v>
      </c>
      <c r="V649" s="94">
        <v>1</v>
      </c>
      <c r="W649" s="95">
        <v>0</v>
      </c>
      <c r="X649" s="99">
        <f>VLOOKUP($T649,dbsad1!$A$2:$AE$677,22,FALSE)</f>
        <v>500</v>
      </c>
      <c r="Y649" s="99">
        <f>VLOOKUP($T649,dcsad1!$A$2:$AE$677,22,FALSE)</f>
        <v>500</v>
      </c>
      <c r="Z649" s="100">
        <f t="shared" si="135"/>
        <v>0</v>
      </c>
      <c r="AA649" s="98" t="str">
        <f t="shared" si="136"/>
        <v>NO CHANGE IN SEL. FA/PUPIL</v>
      </c>
      <c r="AB649" s="88"/>
      <c r="AC649" s="93" t="s">
        <v>1291</v>
      </c>
      <c r="AD649" s="94" t="s">
        <v>1292</v>
      </c>
      <c r="AE649" s="94">
        <v>1</v>
      </c>
      <c r="AF649" s="95">
        <v>0</v>
      </c>
      <c r="AG649" s="165">
        <f>VLOOKUP($AC649,dbsad1!$A$2:$AE$677,24,FALSE)</f>
        <v>704956</v>
      </c>
      <c r="AH649" s="165">
        <f>VLOOKUP($AC649,dcsad1!$A$2:$AE$677,24,FALSE)</f>
        <v>704956</v>
      </c>
      <c r="AI649" s="166">
        <f t="shared" si="137"/>
        <v>0</v>
      </c>
      <c r="AJ649" s="98" t="str">
        <f t="shared" si="132"/>
        <v>NO CHANGE IN FAB</v>
      </c>
      <c r="AK649" s="88"/>
      <c r="AL649" s="93" t="s">
        <v>1291</v>
      </c>
      <c r="AM649" s="94" t="s">
        <v>1292</v>
      </c>
      <c r="AN649" s="94">
        <v>1</v>
      </c>
      <c r="AO649" s="95">
        <v>0</v>
      </c>
      <c r="AP649" s="175">
        <f>VLOOKUP($AL649,dbsaa1!$A$2:$AE$677,5,FALSE)</f>
        <v>719055</v>
      </c>
      <c r="AQ649" s="176">
        <f>VLOOKUP($AL649,dbsad1!$A$2:$AE$677,23,FALSE)</f>
        <v>164000</v>
      </c>
      <c r="AR649" s="101" t="str">
        <f t="shared" si="138"/>
        <v>HOLD HARMLESS</v>
      </c>
      <c r="AS649" s="175">
        <f>VLOOKUP($AL649,dcsaa1!$A$2:$AE$677,5,FALSE)</f>
        <v>719055</v>
      </c>
      <c r="AT649" s="176">
        <f>VLOOKUP($AL649,dcsad1!$A$2:$AE$677,23,FALSE)</f>
        <v>164000</v>
      </c>
      <c r="AU649" s="101" t="str">
        <f t="shared" si="139"/>
        <v>HOLD HARMLESS</v>
      </c>
      <c r="AV649" s="102" t="b">
        <f t="shared" si="140"/>
        <v>1</v>
      </c>
      <c r="AW649" s="176">
        <f t="shared" si="141"/>
        <v>0</v>
      </c>
      <c r="AX649" s="184">
        <f t="shared" si="142"/>
        <v>0</v>
      </c>
      <c r="AY649" s="29"/>
    </row>
    <row r="650" spans="1:51" x14ac:dyDescent="0.25">
      <c r="A650" s="29"/>
      <c r="B650" s="93" t="s">
        <v>1293</v>
      </c>
      <c r="C650" s="94" t="s">
        <v>1294</v>
      </c>
      <c r="D650" s="94">
        <v>1</v>
      </c>
      <c r="E650" s="95">
        <v>0</v>
      </c>
      <c r="F650" s="165">
        <f>VLOOKUP($B650,dbsaa1!$A$2:$AA$675,5,FALSE)</f>
        <v>5773214</v>
      </c>
      <c r="G650" s="165">
        <f>VLOOKUP($B650,dcsaa1!$A$2:$AA$675,5,FALSE)</f>
        <v>5773214</v>
      </c>
      <c r="H650" s="166">
        <f t="shared" si="133"/>
        <v>0</v>
      </c>
      <c r="I650" s="98" t="str">
        <f t="shared" si="131"/>
        <v>NO CHANGE IN FA</v>
      </c>
      <c r="J650" s="88"/>
      <c r="K650" s="93" t="s">
        <v>1293</v>
      </c>
      <c r="L650" s="94" t="s">
        <v>1294</v>
      </c>
      <c r="M650" s="94">
        <v>1</v>
      </c>
      <c r="N650" s="95">
        <v>0</v>
      </c>
      <c r="O650" s="96">
        <f>VLOOKUP($K650,dbsad1!$A$2:$AE$677,13,FALSE)</f>
        <v>1628</v>
      </c>
      <c r="P650" s="96">
        <f>VLOOKUP($K650,dcsad1!$A$2:$AE$677,13,FALSE)</f>
        <v>1628</v>
      </c>
      <c r="Q650" s="97">
        <f t="shared" si="134"/>
        <v>0</v>
      </c>
      <c r="R650" s="98" t="str">
        <f t="shared" si="130"/>
        <v>NO CHANGE IN SEL. TAFPU</v>
      </c>
      <c r="S650" s="88"/>
      <c r="T650" s="93" t="s">
        <v>1293</v>
      </c>
      <c r="U650" s="94" t="s">
        <v>1294</v>
      </c>
      <c r="V650" s="94">
        <v>1</v>
      </c>
      <c r="W650" s="95">
        <v>0</v>
      </c>
      <c r="X650" s="99">
        <f>VLOOKUP($T650,dbsad1!$A$2:$AE$677,22,FALSE)</f>
        <v>3546.2</v>
      </c>
      <c r="Y650" s="99">
        <f>VLOOKUP($T650,dcsad1!$A$2:$AE$677,22,FALSE)</f>
        <v>3546.2</v>
      </c>
      <c r="Z650" s="100">
        <f t="shared" si="135"/>
        <v>0</v>
      </c>
      <c r="AA650" s="98" t="str">
        <f t="shared" si="136"/>
        <v>NO CHANGE IN SEL. FA/PUPIL</v>
      </c>
      <c r="AB650" s="88"/>
      <c r="AC650" s="93" t="s">
        <v>1293</v>
      </c>
      <c r="AD650" s="94" t="s">
        <v>1294</v>
      </c>
      <c r="AE650" s="94">
        <v>1</v>
      </c>
      <c r="AF650" s="95">
        <v>0</v>
      </c>
      <c r="AG650" s="165">
        <f>VLOOKUP($AC650,dbsad1!$A$2:$AE$677,24,FALSE)</f>
        <v>4960527</v>
      </c>
      <c r="AH650" s="165">
        <f>VLOOKUP($AC650,dcsad1!$A$2:$AE$677,24,FALSE)</f>
        <v>4960527</v>
      </c>
      <c r="AI650" s="166">
        <f t="shared" si="137"/>
        <v>0</v>
      </c>
      <c r="AJ650" s="98" t="str">
        <f t="shared" si="132"/>
        <v>NO CHANGE IN FAB</v>
      </c>
      <c r="AK650" s="88"/>
      <c r="AL650" s="93" t="s">
        <v>1293</v>
      </c>
      <c r="AM650" s="94" t="s">
        <v>1294</v>
      </c>
      <c r="AN650" s="94">
        <v>1</v>
      </c>
      <c r="AO650" s="95">
        <v>0</v>
      </c>
      <c r="AP650" s="175">
        <f>VLOOKUP($AL650,dbsaa1!$A$2:$AE$677,5,FALSE)</f>
        <v>5773214</v>
      </c>
      <c r="AQ650" s="176">
        <f>VLOOKUP($AL650,dbsad1!$A$2:$AE$677,23,FALSE)</f>
        <v>5773214</v>
      </c>
      <c r="AR650" s="101" t="str">
        <f t="shared" si="138"/>
        <v>ON FORMULA</v>
      </c>
      <c r="AS650" s="175">
        <f>VLOOKUP($AL650,dcsaa1!$A$2:$AE$677,5,FALSE)</f>
        <v>5773214</v>
      </c>
      <c r="AT650" s="176">
        <f>VLOOKUP($AL650,dcsad1!$A$2:$AE$677,23,FALSE)</f>
        <v>5773214</v>
      </c>
      <c r="AU650" s="101" t="str">
        <f t="shared" si="139"/>
        <v>ON FORMULA</v>
      </c>
      <c r="AV650" s="102" t="b">
        <f t="shared" si="140"/>
        <v>1</v>
      </c>
      <c r="AW650" s="176">
        <f t="shared" si="141"/>
        <v>0</v>
      </c>
      <c r="AX650" s="184">
        <f t="shared" si="142"/>
        <v>0</v>
      </c>
      <c r="AY650" s="29"/>
    </row>
    <row r="651" spans="1:51" ht="25" x14ac:dyDescent="0.25">
      <c r="A651" s="29"/>
      <c r="B651" s="93" t="s">
        <v>1295</v>
      </c>
      <c r="C651" s="94" t="s">
        <v>1296</v>
      </c>
      <c r="D651" s="94">
        <v>1</v>
      </c>
      <c r="E651" s="95">
        <v>0</v>
      </c>
      <c r="F651" s="165">
        <f>VLOOKUP($B651,dbsaa1!$A$2:$AA$675,5,FALSE)</f>
        <v>7642358</v>
      </c>
      <c r="G651" s="165">
        <f>VLOOKUP($B651,dcsaa1!$A$2:$AA$675,5,FALSE)</f>
        <v>7642358</v>
      </c>
      <c r="H651" s="166">
        <f t="shared" si="133"/>
        <v>0</v>
      </c>
      <c r="I651" s="98" t="str">
        <f t="shared" si="131"/>
        <v>NO CHANGE IN FA</v>
      </c>
      <c r="J651" s="88"/>
      <c r="K651" s="93" t="s">
        <v>1295</v>
      </c>
      <c r="L651" s="94" t="s">
        <v>1296</v>
      </c>
      <c r="M651" s="94">
        <v>1</v>
      </c>
      <c r="N651" s="95">
        <v>0</v>
      </c>
      <c r="O651" s="96">
        <f>VLOOKUP($K651,dbsad1!$A$2:$AE$677,13,FALSE)</f>
        <v>2035</v>
      </c>
      <c r="P651" s="96">
        <f>VLOOKUP($K651,dcsad1!$A$2:$AE$677,13,FALSE)</f>
        <v>2035</v>
      </c>
      <c r="Q651" s="97">
        <f t="shared" si="134"/>
        <v>0</v>
      </c>
      <c r="R651" s="98" t="str">
        <f t="shared" si="130"/>
        <v>NO CHANGE IN SEL. TAFPU</v>
      </c>
      <c r="S651" s="88"/>
      <c r="T651" s="93" t="s">
        <v>1295</v>
      </c>
      <c r="U651" s="94" t="s">
        <v>1296</v>
      </c>
      <c r="V651" s="94">
        <v>1</v>
      </c>
      <c r="W651" s="95">
        <v>0</v>
      </c>
      <c r="X651" s="99">
        <f>VLOOKUP($T651,dbsad1!$A$2:$AE$677,22,FALSE)</f>
        <v>3713.63</v>
      </c>
      <c r="Y651" s="99">
        <f>VLOOKUP($T651,dcsad1!$A$2:$AE$677,22,FALSE)</f>
        <v>3713.63</v>
      </c>
      <c r="Z651" s="100">
        <f t="shared" si="135"/>
        <v>0</v>
      </c>
      <c r="AA651" s="98" t="str">
        <f t="shared" si="136"/>
        <v>NO CHANGE IN SEL. FA/PUPIL</v>
      </c>
      <c r="AB651" s="88"/>
      <c r="AC651" s="93" t="s">
        <v>1295</v>
      </c>
      <c r="AD651" s="94" t="s">
        <v>1296</v>
      </c>
      <c r="AE651" s="94">
        <v>1</v>
      </c>
      <c r="AF651" s="95">
        <v>0</v>
      </c>
      <c r="AG651" s="165">
        <f>VLOOKUP($AC651,dbsad1!$A$2:$AE$677,24,FALSE)</f>
        <v>7492508</v>
      </c>
      <c r="AH651" s="165">
        <f>VLOOKUP($AC651,dcsad1!$A$2:$AE$677,24,FALSE)</f>
        <v>7492508</v>
      </c>
      <c r="AI651" s="166">
        <f t="shared" si="137"/>
        <v>0</v>
      </c>
      <c r="AJ651" s="98" t="str">
        <f t="shared" si="132"/>
        <v>NO CHANGE IN FAB</v>
      </c>
      <c r="AK651" s="88"/>
      <c r="AL651" s="93" t="s">
        <v>1295</v>
      </c>
      <c r="AM651" s="94" t="s">
        <v>1296</v>
      </c>
      <c r="AN651" s="94">
        <v>1</v>
      </c>
      <c r="AO651" s="95">
        <v>0</v>
      </c>
      <c r="AP651" s="175">
        <f>VLOOKUP($AL651,dbsaa1!$A$2:$AE$677,5,FALSE)</f>
        <v>7642358</v>
      </c>
      <c r="AQ651" s="176">
        <f>VLOOKUP($AL651,dbsad1!$A$2:$AE$677,23,FALSE)</f>
        <v>7557238</v>
      </c>
      <c r="AR651" s="101" t="str">
        <f t="shared" si="138"/>
        <v>HOLD HARMLESS</v>
      </c>
      <c r="AS651" s="175">
        <f>VLOOKUP($AL651,dcsaa1!$A$2:$AE$677,5,FALSE)</f>
        <v>7642358</v>
      </c>
      <c r="AT651" s="176">
        <f>VLOOKUP($AL651,dcsad1!$A$2:$AE$677,23,FALSE)</f>
        <v>7557238</v>
      </c>
      <c r="AU651" s="101" t="str">
        <f t="shared" si="139"/>
        <v>HOLD HARMLESS</v>
      </c>
      <c r="AV651" s="102" t="b">
        <f t="shared" si="140"/>
        <v>1</v>
      </c>
      <c r="AW651" s="176">
        <f t="shared" si="141"/>
        <v>0</v>
      </c>
      <c r="AX651" s="184">
        <f t="shared" si="142"/>
        <v>0</v>
      </c>
      <c r="AY651" s="29"/>
    </row>
    <row r="652" spans="1:51" ht="25" x14ac:dyDescent="0.25">
      <c r="A652" s="29"/>
      <c r="B652" s="93" t="s">
        <v>1297</v>
      </c>
      <c r="C652" s="94" t="s">
        <v>1298</v>
      </c>
      <c r="D652" s="94">
        <v>1</v>
      </c>
      <c r="E652" s="95">
        <v>0</v>
      </c>
      <c r="F652" s="165">
        <f>VLOOKUP($B652,dbsaa1!$A$2:$AA$675,5,FALSE)</f>
        <v>85654956</v>
      </c>
      <c r="G652" s="165">
        <f>VLOOKUP($B652,dcsaa1!$A$2:$AA$675,5,FALSE)</f>
        <v>85654956</v>
      </c>
      <c r="H652" s="166">
        <f t="shared" si="133"/>
        <v>0</v>
      </c>
      <c r="I652" s="98" t="str">
        <f t="shared" si="131"/>
        <v>NO CHANGE IN FA</v>
      </c>
      <c r="J652" s="88"/>
      <c r="K652" s="93" t="s">
        <v>1297</v>
      </c>
      <c r="L652" s="94" t="s">
        <v>1298</v>
      </c>
      <c r="M652" s="94">
        <v>1</v>
      </c>
      <c r="N652" s="95">
        <v>0</v>
      </c>
      <c r="O652" s="96">
        <f>VLOOKUP($K652,dbsad1!$A$2:$AE$677,13,FALSE)</f>
        <v>8948</v>
      </c>
      <c r="P652" s="96">
        <f>VLOOKUP($K652,dcsad1!$A$2:$AE$677,13,FALSE)</f>
        <v>8820</v>
      </c>
      <c r="Q652" s="97">
        <f t="shared" si="134"/>
        <v>-128</v>
      </c>
      <c r="R652" s="98" t="str">
        <f t="shared" si="130"/>
        <v>SEL. TAFPU DECREASE</v>
      </c>
      <c r="S652" s="88"/>
      <c r="T652" s="93" t="s">
        <v>1297</v>
      </c>
      <c r="U652" s="94" t="s">
        <v>1298</v>
      </c>
      <c r="V652" s="94">
        <v>1</v>
      </c>
      <c r="W652" s="95">
        <v>0</v>
      </c>
      <c r="X652" s="99">
        <f>VLOOKUP($T652,dbsad1!$A$2:$AE$677,22,FALSE)</f>
        <v>9364.09</v>
      </c>
      <c r="Y652" s="99">
        <f>VLOOKUP($T652,dcsad1!$A$2:$AE$677,22,FALSE)</f>
        <v>9369.7800000000007</v>
      </c>
      <c r="Z652" s="100">
        <f t="shared" si="135"/>
        <v>5.6900000000005093</v>
      </c>
      <c r="AA652" s="98" t="str">
        <f t="shared" si="136"/>
        <v>SEL. FA/PUPIL INCREASE</v>
      </c>
      <c r="AB652" s="88"/>
      <c r="AC652" s="93" t="s">
        <v>1297</v>
      </c>
      <c r="AD652" s="94" t="s">
        <v>1298</v>
      </c>
      <c r="AE652" s="94">
        <v>1</v>
      </c>
      <c r="AF652" s="95">
        <v>0</v>
      </c>
      <c r="AG652" s="165">
        <f>VLOOKUP($AC652,dbsad1!$A$2:$AE$677,24,FALSE)</f>
        <v>83975448</v>
      </c>
      <c r="AH652" s="165">
        <f>VLOOKUP($AC652,dcsad1!$A$2:$AE$677,24,FALSE)</f>
        <v>83975448</v>
      </c>
      <c r="AI652" s="166">
        <f t="shared" si="137"/>
        <v>0</v>
      </c>
      <c r="AJ652" s="98" t="str">
        <f t="shared" si="132"/>
        <v>NO CHANGE IN FAB</v>
      </c>
      <c r="AK652" s="88"/>
      <c r="AL652" s="93" t="s">
        <v>1297</v>
      </c>
      <c r="AM652" s="94" t="s">
        <v>1298</v>
      </c>
      <c r="AN652" s="94">
        <v>1</v>
      </c>
      <c r="AO652" s="95">
        <v>0</v>
      </c>
      <c r="AP652" s="175">
        <f>VLOOKUP($AL652,dbsaa1!$A$2:$AE$677,5,FALSE)</f>
        <v>85654956</v>
      </c>
      <c r="AQ652" s="176">
        <f>VLOOKUP($AL652,dbsad1!$A$2:$AE$677,23,FALSE)</f>
        <v>83789878</v>
      </c>
      <c r="AR652" s="101" t="str">
        <f t="shared" si="138"/>
        <v>HOLD HARMLESS</v>
      </c>
      <c r="AS652" s="175">
        <f>VLOOKUP($AL652,dcsaa1!$A$2:$AE$677,5,FALSE)</f>
        <v>85654956</v>
      </c>
      <c r="AT652" s="176">
        <f>VLOOKUP($AL652,dcsad1!$A$2:$AE$677,23,FALSE)</f>
        <v>82641460</v>
      </c>
      <c r="AU652" s="101" t="str">
        <f t="shared" si="139"/>
        <v>HOLD HARMLESS</v>
      </c>
      <c r="AV652" s="102" t="b">
        <f t="shared" si="140"/>
        <v>1</v>
      </c>
      <c r="AW652" s="176">
        <f t="shared" si="141"/>
        <v>0</v>
      </c>
      <c r="AX652" s="184">
        <f t="shared" si="142"/>
        <v>0</v>
      </c>
      <c r="AY652" s="29"/>
    </row>
    <row r="653" spans="1:51" x14ac:dyDescent="0.25">
      <c r="A653" s="29"/>
      <c r="B653" s="93" t="s">
        <v>1299</v>
      </c>
      <c r="C653" s="94" t="s">
        <v>1300</v>
      </c>
      <c r="D653" s="94">
        <v>1</v>
      </c>
      <c r="E653" s="95">
        <v>0</v>
      </c>
      <c r="F653" s="165">
        <f>VLOOKUP($B653,dbsaa1!$A$2:$AA$675,5,FALSE)</f>
        <v>4931927</v>
      </c>
      <c r="G653" s="165">
        <f>VLOOKUP($B653,dcsaa1!$A$2:$AA$675,5,FALSE)</f>
        <v>4931927</v>
      </c>
      <c r="H653" s="166">
        <f t="shared" si="133"/>
        <v>0</v>
      </c>
      <c r="I653" s="98" t="str">
        <f t="shared" si="131"/>
        <v>NO CHANGE IN FA</v>
      </c>
      <c r="J653" s="88"/>
      <c r="K653" s="93" t="s">
        <v>1299</v>
      </c>
      <c r="L653" s="94" t="s">
        <v>1300</v>
      </c>
      <c r="M653" s="94">
        <v>1</v>
      </c>
      <c r="N653" s="95">
        <v>0</v>
      </c>
      <c r="O653" s="96">
        <f>VLOOKUP($K653,dbsad1!$A$2:$AE$677,13,FALSE)</f>
        <v>3999</v>
      </c>
      <c r="P653" s="96">
        <f>VLOOKUP($K653,dcsad1!$A$2:$AE$677,13,FALSE)</f>
        <v>3999</v>
      </c>
      <c r="Q653" s="97">
        <f t="shared" si="134"/>
        <v>0</v>
      </c>
      <c r="R653" s="98" t="str">
        <f t="shared" si="130"/>
        <v>NO CHANGE IN SEL. TAFPU</v>
      </c>
      <c r="S653" s="88"/>
      <c r="T653" s="93" t="s">
        <v>1299</v>
      </c>
      <c r="U653" s="94" t="s">
        <v>1300</v>
      </c>
      <c r="V653" s="94">
        <v>1</v>
      </c>
      <c r="W653" s="95">
        <v>0</v>
      </c>
      <c r="X653" s="99">
        <f>VLOOKUP($T653,dbsad1!$A$2:$AE$677,22,FALSE)</f>
        <v>1233.29</v>
      </c>
      <c r="Y653" s="99">
        <f>VLOOKUP($T653,dcsad1!$A$2:$AE$677,22,FALSE)</f>
        <v>1233.29</v>
      </c>
      <c r="Z653" s="100">
        <f t="shared" si="135"/>
        <v>0</v>
      </c>
      <c r="AA653" s="98" t="str">
        <f t="shared" si="136"/>
        <v>NO CHANGE IN SEL. FA/PUPIL</v>
      </c>
      <c r="AB653" s="88"/>
      <c r="AC653" s="93" t="s">
        <v>1299</v>
      </c>
      <c r="AD653" s="94" t="s">
        <v>1300</v>
      </c>
      <c r="AE653" s="94">
        <v>1</v>
      </c>
      <c r="AF653" s="95">
        <v>0</v>
      </c>
      <c r="AG653" s="165">
        <f>VLOOKUP($AC653,dbsad1!$A$2:$AE$677,24,FALSE)</f>
        <v>4281404</v>
      </c>
      <c r="AH653" s="165">
        <f>VLOOKUP($AC653,dcsad1!$A$2:$AE$677,24,FALSE)</f>
        <v>4281404</v>
      </c>
      <c r="AI653" s="166">
        <f t="shared" si="137"/>
        <v>0</v>
      </c>
      <c r="AJ653" s="98" t="str">
        <f t="shared" si="132"/>
        <v>NO CHANGE IN FAB</v>
      </c>
      <c r="AK653" s="88"/>
      <c r="AL653" s="93" t="s">
        <v>1299</v>
      </c>
      <c r="AM653" s="94" t="s">
        <v>1300</v>
      </c>
      <c r="AN653" s="94">
        <v>1</v>
      </c>
      <c r="AO653" s="95">
        <v>0</v>
      </c>
      <c r="AP653" s="175">
        <f>VLOOKUP($AL653,dbsaa1!$A$2:$AE$677,5,FALSE)</f>
        <v>4931927</v>
      </c>
      <c r="AQ653" s="176">
        <f>VLOOKUP($AL653,dbsad1!$A$2:$AE$677,23,FALSE)</f>
        <v>4931927</v>
      </c>
      <c r="AR653" s="101" t="str">
        <f t="shared" si="138"/>
        <v>ON FORMULA</v>
      </c>
      <c r="AS653" s="175">
        <f>VLOOKUP($AL653,dcsaa1!$A$2:$AE$677,5,FALSE)</f>
        <v>4931927</v>
      </c>
      <c r="AT653" s="176">
        <f>VLOOKUP($AL653,dcsad1!$A$2:$AE$677,23,FALSE)</f>
        <v>4931927</v>
      </c>
      <c r="AU653" s="101" t="str">
        <f t="shared" si="139"/>
        <v>ON FORMULA</v>
      </c>
      <c r="AV653" s="102" t="b">
        <f t="shared" si="140"/>
        <v>1</v>
      </c>
      <c r="AW653" s="176">
        <f t="shared" si="141"/>
        <v>0</v>
      </c>
      <c r="AX653" s="184">
        <f t="shared" si="142"/>
        <v>0</v>
      </c>
      <c r="AY653" s="29"/>
    </row>
    <row r="654" spans="1:51" ht="25" x14ac:dyDescent="0.25">
      <c r="A654" s="29"/>
      <c r="B654" s="93" t="s">
        <v>1301</v>
      </c>
      <c r="C654" s="94" t="s">
        <v>1302</v>
      </c>
      <c r="D654" s="94">
        <v>1</v>
      </c>
      <c r="E654" s="95">
        <v>0</v>
      </c>
      <c r="F654" s="165">
        <f>VLOOKUP($B654,dbsaa1!$A$2:$AA$675,5,FALSE)</f>
        <v>67429720</v>
      </c>
      <c r="G654" s="165">
        <f>VLOOKUP($B654,dcsaa1!$A$2:$AA$675,5,FALSE)</f>
        <v>67429720</v>
      </c>
      <c r="H654" s="166">
        <f t="shared" si="133"/>
        <v>0</v>
      </c>
      <c r="I654" s="98" t="str">
        <f t="shared" si="131"/>
        <v>NO CHANGE IN FA</v>
      </c>
      <c r="J654" s="88"/>
      <c r="K654" s="93" t="s">
        <v>1301</v>
      </c>
      <c r="L654" s="94" t="s">
        <v>1302</v>
      </c>
      <c r="M654" s="94">
        <v>1</v>
      </c>
      <c r="N654" s="95">
        <v>0</v>
      </c>
      <c r="O654" s="96">
        <f>VLOOKUP($K654,dbsad1!$A$2:$AE$677,13,FALSE)</f>
        <v>12091</v>
      </c>
      <c r="P654" s="96">
        <f>VLOOKUP($K654,dcsad1!$A$2:$AE$677,13,FALSE)</f>
        <v>12082</v>
      </c>
      <c r="Q654" s="97">
        <f t="shared" si="134"/>
        <v>-9</v>
      </c>
      <c r="R654" s="98" t="str">
        <f t="shared" si="130"/>
        <v>SEL. TAFPU DECREASE</v>
      </c>
      <c r="S654" s="88"/>
      <c r="T654" s="93" t="s">
        <v>1301</v>
      </c>
      <c r="U654" s="94" t="s">
        <v>1302</v>
      </c>
      <c r="V654" s="94">
        <v>1</v>
      </c>
      <c r="W654" s="95">
        <v>0</v>
      </c>
      <c r="X654" s="99">
        <f>VLOOKUP($T654,dbsad1!$A$2:$AE$677,22,FALSE)</f>
        <v>5086.32</v>
      </c>
      <c r="Y654" s="99">
        <f>VLOOKUP($T654,dcsad1!$A$2:$AE$677,22,FALSE)</f>
        <v>5089.66</v>
      </c>
      <c r="Z654" s="100">
        <f t="shared" si="135"/>
        <v>3.3400000000001455</v>
      </c>
      <c r="AA654" s="98" t="str">
        <f t="shared" si="136"/>
        <v>SEL. FA/PUPIL INCREASE</v>
      </c>
      <c r="AB654" s="88"/>
      <c r="AC654" s="93" t="s">
        <v>1301</v>
      </c>
      <c r="AD654" s="94" t="s">
        <v>1302</v>
      </c>
      <c r="AE654" s="94">
        <v>1</v>
      </c>
      <c r="AF654" s="95">
        <v>0</v>
      </c>
      <c r="AG654" s="165">
        <f>VLOOKUP($AC654,dbsad1!$A$2:$AE$677,24,FALSE)</f>
        <v>66107569</v>
      </c>
      <c r="AH654" s="165">
        <f>VLOOKUP($AC654,dcsad1!$A$2:$AE$677,24,FALSE)</f>
        <v>66107569</v>
      </c>
      <c r="AI654" s="166">
        <f t="shared" si="137"/>
        <v>0</v>
      </c>
      <c r="AJ654" s="98" t="str">
        <f t="shared" si="132"/>
        <v>NO CHANGE IN FAB</v>
      </c>
      <c r="AK654" s="88"/>
      <c r="AL654" s="93" t="s">
        <v>1301</v>
      </c>
      <c r="AM654" s="94" t="s">
        <v>1302</v>
      </c>
      <c r="AN654" s="94">
        <v>1</v>
      </c>
      <c r="AO654" s="95">
        <v>0</v>
      </c>
      <c r="AP654" s="175">
        <f>VLOOKUP($AL654,dbsaa1!$A$2:$AE$677,5,FALSE)</f>
        <v>67429720</v>
      </c>
      <c r="AQ654" s="176">
        <f>VLOOKUP($AL654,dbsad1!$A$2:$AE$677,23,FALSE)</f>
        <v>61498696</v>
      </c>
      <c r="AR654" s="101" t="str">
        <f t="shared" si="138"/>
        <v>HOLD HARMLESS</v>
      </c>
      <c r="AS654" s="175">
        <f>VLOOKUP($AL654,dcsaa1!$A$2:$AE$677,5,FALSE)</f>
        <v>67429720</v>
      </c>
      <c r="AT654" s="176">
        <f>VLOOKUP($AL654,dcsad1!$A$2:$AE$677,23,FALSE)</f>
        <v>61493273</v>
      </c>
      <c r="AU654" s="101" t="str">
        <f t="shared" si="139"/>
        <v>HOLD HARMLESS</v>
      </c>
      <c r="AV654" s="102" t="b">
        <f t="shared" si="140"/>
        <v>1</v>
      </c>
      <c r="AW654" s="176">
        <f t="shared" si="141"/>
        <v>0</v>
      </c>
      <c r="AX654" s="184">
        <f t="shared" si="142"/>
        <v>0</v>
      </c>
      <c r="AY654" s="29"/>
    </row>
    <row r="655" spans="1:51" ht="25" x14ac:dyDescent="0.25">
      <c r="A655" s="29"/>
      <c r="B655" s="93" t="s">
        <v>1303</v>
      </c>
      <c r="C655" s="94" t="s">
        <v>1304</v>
      </c>
      <c r="D655" s="94">
        <v>1</v>
      </c>
      <c r="E655" s="95">
        <v>0</v>
      </c>
      <c r="F655" s="165">
        <f>VLOOKUP($B655,dbsaa1!$A$2:$AA$675,5,FALSE)</f>
        <v>2243967</v>
      </c>
      <c r="G655" s="165">
        <f>VLOOKUP($B655,dcsaa1!$A$2:$AA$675,5,FALSE)</f>
        <v>2243967</v>
      </c>
      <c r="H655" s="166">
        <f t="shared" si="133"/>
        <v>0</v>
      </c>
      <c r="I655" s="98" t="str">
        <f t="shared" si="131"/>
        <v>NO CHANGE IN FA</v>
      </c>
      <c r="J655" s="88"/>
      <c r="K655" s="93" t="s">
        <v>1303</v>
      </c>
      <c r="L655" s="94" t="s">
        <v>1304</v>
      </c>
      <c r="M655" s="94">
        <v>1</v>
      </c>
      <c r="N655" s="95">
        <v>0</v>
      </c>
      <c r="O655" s="96">
        <f>VLOOKUP($K655,dbsad1!$A$2:$AE$677,13,FALSE)</f>
        <v>2682</v>
      </c>
      <c r="P655" s="96">
        <f>VLOOKUP($K655,dcsad1!$A$2:$AE$677,13,FALSE)</f>
        <v>2682</v>
      </c>
      <c r="Q655" s="97">
        <f t="shared" si="134"/>
        <v>0</v>
      </c>
      <c r="R655" s="98" t="str">
        <f t="shared" si="130"/>
        <v>NO CHANGE IN SEL. TAFPU</v>
      </c>
      <c r="S655" s="88"/>
      <c r="T655" s="93" t="s">
        <v>1303</v>
      </c>
      <c r="U655" s="94" t="s">
        <v>1304</v>
      </c>
      <c r="V655" s="94">
        <v>1</v>
      </c>
      <c r="W655" s="95">
        <v>0</v>
      </c>
      <c r="X655" s="99">
        <f>VLOOKUP($T655,dbsad1!$A$2:$AE$677,22,FALSE)</f>
        <v>500</v>
      </c>
      <c r="Y655" s="99">
        <f>VLOOKUP($T655,dcsad1!$A$2:$AE$677,22,FALSE)</f>
        <v>500</v>
      </c>
      <c r="Z655" s="100">
        <f t="shared" si="135"/>
        <v>0</v>
      </c>
      <c r="AA655" s="98" t="str">
        <f t="shared" si="136"/>
        <v>NO CHANGE IN SEL. FA/PUPIL</v>
      </c>
      <c r="AB655" s="88"/>
      <c r="AC655" s="93" t="s">
        <v>1303</v>
      </c>
      <c r="AD655" s="94" t="s">
        <v>1304</v>
      </c>
      <c r="AE655" s="94">
        <v>1</v>
      </c>
      <c r="AF655" s="95">
        <v>0</v>
      </c>
      <c r="AG655" s="165">
        <f>VLOOKUP($AC655,dbsad1!$A$2:$AE$677,24,FALSE)</f>
        <v>2199968</v>
      </c>
      <c r="AH655" s="165">
        <f>VLOOKUP($AC655,dcsad1!$A$2:$AE$677,24,FALSE)</f>
        <v>2199968</v>
      </c>
      <c r="AI655" s="166">
        <f t="shared" si="137"/>
        <v>0</v>
      </c>
      <c r="AJ655" s="98" t="str">
        <f t="shared" si="132"/>
        <v>NO CHANGE IN FAB</v>
      </c>
      <c r="AK655" s="88"/>
      <c r="AL655" s="93" t="s">
        <v>1303</v>
      </c>
      <c r="AM655" s="94" t="s">
        <v>1304</v>
      </c>
      <c r="AN655" s="94">
        <v>1</v>
      </c>
      <c r="AO655" s="95">
        <v>0</v>
      </c>
      <c r="AP655" s="175">
        <f>VLOOKUP($AL655,dbsaa1!$A$2:$AE$677,5,FALSE)</f>
        <v>2243967</v>
      </c>
      <c r="AQ655" s="176">
        <f>VLOOKUP($AL655,dbsad1!$A$2:$AE$677,23,FALSE)</f>
        <v>1341000</v>
      </c>
      <c r="AR655" s="101" t="str">
        <f t="shared" si="138"/>
        <v>HOLD HARMLESS</v>
      </c>
      <c r="AS655" s="175">
        <f>VLOOKUP($AL655,dcsaa1!$A$2:$AE$677,5,FALSE)</f>
        <v>2243967</v>
      </c>
      <c r="AT655" s="176">
        <f>VLOOKUP($AL655,dcsad1!$A$2:$AE$677,23,FALSE)</f>
        <v>1341000</v>
      </c>
      <c r="AU655" s="101" t="str">
        <f t="shared" si="139"/>
        <v>HOLD HARMLESS</v>
      </c>
      <c r="AV655" s="102" t="b">
        <f t="shared" si="140"/>
        <v>1</v>
      </c>
      <c r="AW655" s="176">
        <f t="shared" si="141"/>
        <v>0</v>
      </c>
      <c r="AX655" s="184">
        <f t="shared" si="142"/>
        <v>0</v>
      </c>
      <c r="AY655" s="29"/>
    </row>
    <row r="656" spans="1:51" ht="25" x14ac:dyDescent="0.25">
      <c r="A656" s="29"/>
      <c r="B656" s="93" t="s">
        <v>1305</v>
      </c>
      <c r="C656" s="94" t="s">
        <v>1306</v>
      </c>
      <c r="D656" s="94">
        <v>1</v>
      </c>
      <c r="E656" s="95">
        <v>0</v>
      </c>
      <c r="F656" s="165">
        <f>VLOOKUP($B656,dbsaa1!$A$2:$AA$675,5,FALSE)</f>
        <v>2219836</v>
      </c>
      <c r="G656" s="165">
        <f>VLOOKUP($B656,dcsaa1!$A$2:$AA$675,5,FALSE)</f>
        <v>2219836</v>
      </c>
      <c r="H656" s="166">
        <f t="shared" si="133"/>
        <v>0</v>
      </c>
      <c r="I656" s="98" t="str">
        <f t="shared" si="131"/>
        <v>NO CHANGE IN FA</v>
      </c>
      <c r="J656" s="88"/>
      <c r="K656" s="93" t="s">
        <v>1305</v>
      </c>
      <c r="L656" s="94" t="s">
        <v>1306</v>
      </c>
      <c r="M656" s="94">
        <v>1</v>
      </c>
      <c r="N656" s="95">
        <v>0</v>
      </c>
      <c r="O656" s="96">
        <f>VLOOKUP($K656,dbsad1!$A$2:$AE$677,13,FALSE)</f>
        <v>1170</v>
      </c>
      <c r="P656" s="96">
        <f>VLOOKUP($K656,dcsad1!$A$2:$AE$677,13,FALSE)</f>
        <v>1169</v>
      </c>
      <c r="Q656" s="97">
        <f t="shared" si="134"/>
        <v>-1</v>
      </c>
      <c r="R656" s="98" t="str">
        <f t="shared" si="130"/>
        <v>SEL. TAFPU DECREASE</v>
      </c>
      <c r="S656" s="88"/>
      <c r="T656" s="93" t="s">
        <v>1305</v>
      </c>
      <c r="U656" s="94" t="s">
        <v>1306</v>
      </c>
      <c r="V656" s="94">
        <v>1</v>
      </c>
      <c r="W656" s="95">
        <v>0</v>
      </c>
      <c r="X656" s="99">
        <f>VLOOKUP($T656,dbsad1!$A$2:$AE$677,22,FALSE)</f>
        <v>1704.35</v>
      </c>
      <c r="Y656" s="99">
        <f>VLOOKUP($T656,dcsad1!$A$2:$AE$677,22,FALSE)</f>
        <v>1704.35</v>
      </c>
      <c r="Z656" s="100">
        <f t="shared" si="135"/>
        <v>0</v>
      </c>
      <c r="AA656" s="98" t="str">
        <f t="shared" si="136"/>
        <v>NO CHANGE IN SEL. FA/PUPIL</v>
      </c>
      <c r="AB656" s="88"/>
      <c r="AC656" s="93" t="s">
        <v>1305</v>
      </c>
      <c r="AD656" s="94" t="s">
        <v>1306</v>
      </c>
      <c r="AE656" s="94">
        <v>1</v>
      </c>
      <c r="AF656" s="95">
        <v>0</v>
      </c>
      <c r="AG656" s="165">
        <f>VLOOKUP($AC656,dbsad1!$A$2:$AE$677,24,FALSE)</f>
        <v>2176310</v>
      </c>
      <c r="AH656" s="165">
        <f>VLOOKUP($AC656,dcsad1!$A$2:$AE$677,24,FALSE)</f>
        <v>2176310</v>
      </c>
      <c r="AI656" s="166">
        <f t="shared" si="137"/>
        <v>0</v>
      </c>
      <c r="AJ656" s="98" t="str">
        <f t="shared" si="132"/>
        <v>NO CHANGE IN FAB</v>
      </c>
      <c r="AK656" s="88"/>
      <c r="AL656" s="93" t="s">
        <v>1305</v>
      </c>
      <c r="AM656" s="94" t="s">
        <v>1306</v>
      </c>
      <c r="AN656" s="94">
        <v>1</v>
      </c>
      <c r="AO656" s="95">
        <v>0</v>
      </c>
      <c r="AP656" s="175">
        <f>VLOOKUP($AL656,dbsaa1!$A$2:$AE$677,5,FALSE)</f>
        <v>2219836</v>
      </c>
      <c r="AQ656" s="176">
        <f>VLOOKUP($AL656,dbsad1!$A$2:$AE$677,23,FALSE)</f>
        <v>1994090</v>
      </c>
      <c r="AR656" s="101" t="str">
        <f t="shared" si="138"/>
        <v>HOLD HARMLESS</v>
      </c>
      <c r="AS656" s="175">
        <f>VLOOKUP($AL656,dcsaa1!$A$2:$AE$677,5,FALSE)</f>
        <v>2219836</v>
      </c>
      <c r="AT656" s="176">
        <f>VLOOKUP($AL656,dcsad1!$A$2:$AE$677,23,FALSE)</f>
        <v>1992386</v>
      </c>
      <c r="AU656" s="101" t="str">
        <f t="shared" si="139"/>
        <v>HOLD HARMLESS</v>
      </c>
      <c r="AV656" s="102" t="b">
        <f t="shared" si="140"/>
        <v>1</v>
      </c>
      <c r="AW656" s="176">
        <f t="shared" si="141"/>
        <v>0</v>
      </c>
      <c r="AX656" s="184">
        <f t="shared" si="142"/>
        <v>0</v>
      </c>
      <c r="AY656" s="29"/>
    </row>
    <row r="657" spans="1:51" x14ac:dyDescent="0.25">
      <c r="A657" s="29"/>
      <c r="B657" s="93" t="s">
        <v>1307</v>
      </c>
      <c r="C657" s="94" t="s">
        <v>1308</v>
      </c>
      <c r="D657" s="94">
        <v>1</v>
      </c>
      <c r="E657" s="95">
        <v>0</v>
      </c>
      <c r="F657" s="165">
        <f>VLOOKUP($B657,dbsaa1!$A$2:$AA$675,5,FALSE)</f>
        <v>43024957</v>
      </c>
      <c r="G657" s="165">
        <f>VLOOKUP($B657,dcsaa1!$A$2:$AA$675,5,FALSE)</f>
        <v>42948250</v>
      </c>
      <c r="H657" s="166">
        <f t="shared" si="133"/>
        <v>-76707</v>
      </c>
      <c r="I657" s="98" t="str">
        <f t="shared" si="131"/>
        <v>FA DECREASE</v>
      </c>
      <c r="J657" s="88"/>
      <c r="K657" s="93" t="s">
        <v>1307</v>
      </c>
      <c r="L657" s="94" t="s">
        <v>1308</v>
      </c>
      <c r="M657" s="94">
        <v>1</v>
      </c>
      <c r="N657" s="95">
        <v>0</v>
      </c>
      <c r="O657" s="96">
        <f>VLOOKUP($K657,dbsad1!$A$2:$AE$677,13,FALSE)</f>
        <v>5609</v>
      </c>
      <c r="P657" s="96">
        <f>VLOOKUP($K657,dcsad1!$A$2:$AE$677,13,FALSE)</f>
        <v>5599</v>
      </c>
      <c r="Q657" s="97">
        <f t="shared" si="134"/>
        <v>-10</v>
      </c>
      <c r="R657" s="98" t="str">
        <f t="shared" si="130"/>
        <v>SEL. TAFPU DECREASE</v>
      </c>
      <c r="S657" s="88"/>
      <c r="T657" s="93" t="s">
        <v>1307</v>
      </c>
      <c r="U657" s="94" t="s">
        <v>1308</v>
      </c>
      <c r="V657" s="94">
        <v>1</v>
      </c>
      <c r="W657" s="95">
        <v>0</v>
      </c>
      <c r="X657" s="99">
        <f>VLOOKUP($T657,dbsad1!$A$2:$AE$677,22,FALSE)</f>
        <v>7670.7</v>
      </c>
      <c r="Y657" s="99">
        <f>VLOOKUP($T657,dcsad1!$A$2:$AE$677,22,FALSE)</f>
        <v>7670.7</v>
      </c>
      <c r="Z657" s="100">
        <f t="shared" si="135"/>
        <v>0</v>
      </c>
      <c r="AA657" s="98" t="str">
        <f t="shared" si="136"/>
        <v>NO CHANGE IN SEL. FA/PUPIL</v>
      </c>
      <c r="AB657" s="88"/>
      <c r="AC657" s="93" t="s">
        <v>1307</v>
      </c>
      <c r="AD657" s="94" t="s">
        <v>1308</v>
      </c>
      <c r="AE657" s="94">
        <v>1</v>
      </c>
      <c r="AF657" s="95">
        <v>0</v>
      </c>
      <c r="AG657" s="165">
        <f>VLOOKUP($AC657,dbsad1!$A$2:$AE$677,24,FALSE)</f>
        <v>39436822</v>
      </c>
      <c r="AH657" s="165">
        <f>VLOOKUP($AC657,dcsad1!$A$2:$AE$677,24,FALSE)</f>
        <v>39436822</v>
      </c>
      <c r="AI657" s="166">
        <f t="shared" si="137"/>
        <v>0</v>
      </c>
      <c r="AJ657" s="98" t="str">
        <f t="shared" si="132"/>
        <v>NO CHANGE IN FAB</v>
      </c>
      <c r="AK657" s="88"/>
      <c r="AL657" s="93" t="s">
        <v>1307</v>
      </c>
      <c r="AM657" s="94" t="s">
        <v>1308</v>
      </c>
      <c r="AN657" s="94">
        <v>1</v>
      </c>
      <c r="AO657" s="95">
        <v>0</v>
      </c>
      <c r="AP657" s="175">
        <f>VLOOKUP($AL657,dbsaa1!$A$2:$AE$677,5,FALSE)</f>
        <v>43024957</v>
      </c>
      <c r="AQ657" s="176">
        <f>VLOOKUP($AL657,dbsad1!$A$2:$AE$677,23,FALSE)</f>
        <v>43024957</v>
      </c>
      <c r="AR657" s="101" t="str">
        <f t="shared" si="138"/>
        <v>ON FORMULA</v>
      </c>
      <c r="AS657" s="175">
        <f>VLOOKUP($AL657,dcsaa1!$A$2:$AE$677,5,FALSE)</f>
        <v>42948250</v>
      </c>
      <c r="AT657" s="176">
        <f>VLOOKUP($AL657,dcsad1!$A$2:$AE$677,23,FALSE)</f>
        <v>42948250</v>
      </c>
      <c r="AU657" s="101" t="str">
        <f t="shared" si="139"/>
        <v>ON FORMULA</v>
      </c>
      <c r="AV657" s="102" t="b">
        <f t="shared" si="140"/>
        <v>1</v>
      </c>
      <c r="AW657" s="176">
        <f t="shared" si="141"/>
        <v>-76707</v>
      </c>
      <c r="AX657" s="184">
        <f t="shared" si="142"/>
        <v>0</v>
      </c>
      <c r="AY657" s="29"/>
    </row>
    <row r="658" spans="1:51" ht="25" x14ac:dyDescent="0.25">
      <c r="A658" s="29"/>
      <c r="B658" s="93" t="s">
        <v>1309</v>
      </c>
      <c r="C658" s="94" t="s">
        <v>1310</v>
      </c>
      <c r="D658" s="94">
        <v>1</v>
      </c>
      <c r="E658" s="95">
        <v>0</v>
      </c>
      <c r="F658" s="165">
        <f>VLOOKUP($B658,dbsaa1!$A$2:$AA$675,5,FALSE)</f>
        <v>2125071</v>
      </c>
      <c r="G658" s="165">
        <f>VLOOKUP($B658,dcsaa1!$A$2:$AA$675,5,FALSE)</f>
        <v>2125071</v>
      </c>
      <c r="H658" s="166">
        <f t="shared" si="133"/>
        <v>0</v>
      </c>
      <c r="I658" s="98" t="str">
        <f t="shared" si="131"/>
        <v>NO CHANGE IN FA</v>
      </c>
      <c r="J658" s="88"/>
      <c r="K658" s="93" t="s">
        <v>1309</v>
      </c>
      <c r="L658" s="94" t="s">
        <v>1310</v>
      </c>
      <c r="M658" s="94">
        <v>1</v>
      </c>
      <c r="N658" s="95">
        <v>0</v>
      </c>
      <c r="O658" s="96">
        <f>VLOOKUP($K658,dbsad1!$A$2:$AE$677,13,FALSE)</f>
        <v>1463</v>
      </c>
      <c r="P658" s="96">
        <f>VLOOKUP($K658,dcsad1!$A$2:$AE$677,13,FALSE)</f>
        <v>1463</v>
      </c>
      <c r="Q658" s="97">
        <f t="shared" si="134"/>
        <v>0</v>
      </c>
      <c r="R658" s="98" t="str">
        <f t="shared" si="130"/>
        <v>NO CHANGE IN SEL. TAFPU</v>
      </c>
      <c r="S658" s="88"/>
      <c r="T658" s="93" t="s">
        <v>1309</v>
      </c>
      <c r="U658" s="94" t="s">
        <v>1310</v>
      </c>
      <c r="V658" s="94">
        <v>1</v>
      </c>
      <c r="W658" s="95">
        <v>0</v>
      </c>
      <c r="X658" s="99">
        <f>VLOOKUP($T658,dbsad1!$A$2:$AE$677,22,FALSE)</f>
        <v>1442.74</v>
      </c>
      <c r="Y658" s="99">
        <f>VLOOKUP($T658,dcsad1!$A$2:$AE$677,22,FALSE)</f>
        <v>1442.74</v>
      </c>
      <c r="Z658" s="100">
        <f t="shared" si="135"/>
        <v>0</v>
      </c>
      <c r="AA658" s="98" t="str">
        <f t="shared" si="136"/>
        <v>NO CHANGE IN SEL. FA/PUPIL</v>
      </c>
      <c r="AB658" s="88"/>
      <c r="AC658" s="93" t="s">
        <v>1309</v>
      </c>
      <c r="AD658" s="94" t="s">
        <v>1310</v>
      </c>
      <c r="AE658" s="94">
        <v>1</v>
      </c>
      <c r="AF658" s="95">
        <v>0</v>
      </c>
      <c r="AG658" s="165">
        <f>VLOOKUP($AC658,dbsad1!$A$2:$AE$677,24,FALSE)</f>
        <v>2083403</v>
      </c>
      <c r="AH658" s="165">
        <f>VLOOKUP($AC658,dcsad1!$A$2:$AE$677,24,FALSE)</f>
        <v>2083403</v>
      </c>
      <c r="AI658" s="166">
        <f t="shared" si="137"/>
        <v>0</v>
      </c>
      <c r="AJ658" s="98" t="str">
        <f t="shared" si="132"/>
        <v>NO CHANGE IN FAB</v>
      </c>
      <c r="AK658" s="88"/>
      <c r="AL658" s="93" t="s">
        <v>1309</v>
      </c>
      <c r="AM658" s="94" t="s">
        <v>1310</v>
      </c>
      <c r="AN658" s="94">
        <v>1</v>
      </c>
      <c r="AO658" s="95">
        <v>0</v>
      </c>
      <c r="AP658" s="175">
        <f>VLOOKUP($AL658,dbsaa1!$A$2:$AE$677,5,FALSE)</f>
        <v>2125071</v>
      </c>
      <c r="AQ658" s="176">
        <f>VLOOKUP($AL658,dbsad1!$A$2:$AE$677,23,FALSE)</f>
        <v>2110729</v>
      </c>
      <c r="AR658" s="101" t="str">
        <f t="shared" si="138"/>
        <v>HOLD HARMLESS</v>
      </c>
      <c r="AS658" s="175">
        <f>VLOOKUP($AL658,dcsaa1!$A$2:$AE$677,5,FALSE)</f>
        <v>2125071</v>
      </c>
      <c r="AT658" s="176">
        <f>VLOOKUP($AL658,dcsad1!$A$2:$AE$677,23,FALSE)</f>
        <v>2110729</v>
      </c>
      <c r="AU658" s="101" t="str">
        <f t="shared" si="139"/>
        <v>HOLD HARMLESS</v>
      </c>
      <c r="AV658" s="102" t="b">
        <f t="shared" si="140"/>
        <v>1</v>
      </c>
      <c r="AW658" s="176">
        <f t="shared" si="141"/>
        <v>0</v>
      </c>
      <c r="AX658" s="184">
        <f t="shared" si="142"/>
        <v>0</v>
      </c>
      <c r="AY658" s="29"/>
    </row>
    <row r="659" spans="1:51" x14ac:dyDescent="0.25">
      <c r="A659" s="29"/>
      <c r="B659" s="93" t="s">
        <v>1311</v>
      </c>
      <c r="C659" s="94" t="s">
        <v>1312</v>
      </c>
      <c r="D659" s="94">
        <v>1</v>
      </c>
      <c r="E659" s="95">
        <v>0</v>
      </c>
      <c r="F659" s="165">
        <f>VLOOKUP($B659,dbsaa1!$A$2:$AA$675,5,FALSE)</f>
        <v>63021223</v>
      </c>
      <c r="G659" s="165">
        <f>VLOOKUP($B659,dcsaa1!$A$2:$AA$675,5,FALSE)</f>
        <v>62927504</v>
      </c>
      <c r="H659" s="166">
        <f t="shared" si="133"/>
        <v>-93719</v>
      </c>
      <c r="I659" s="98" t="str">
        <f t="shared" si="131"/>
        <v>FA DECREASE</v>
      </c>
      <c r="J659" s="88"/>
      <c r="K659" s="93" t="s">
        <v>1311</v>
      </c>
      <c r="L659" s="94" t="s">
        <v>1312</v>
      </c>
      <c r="M659" s="94">
        <v>1</v>
      </c>
      <c r="N659" s="95">
        <v>0</v>
      </c>
      <c r="O659" s="96">
        <f>VLOOKUP($K659,dbsad1!$A$2:$AE$677,13,FALSE)</f>
        <v>4432</v>
      </c>
      <c r="P659" s="96">
        <f>VLOOKUP($K659,dcsad1!$A$2:$AE$677,13,FALSE)</f>
        <v>4428</v>
      </c>
      <c r="Q659" s="97">
        <f t="shared" si="134"/>
        <v>-4</v>
      </c>
      <c r="R659" s="98" t="str">
        <f t="shared" si="130"/>
        <v>SEL. TAFPU DECREASE</v>
      </c>
      <c r="S659" s="88"/>
      <c r="T659" s="93" t="s">
        <v>1311</v>
      </c>
      <c r="U659" s="94" t="s">
        <v>1312</v>
      </c>
      <c r="V659" s="94">
        <v>1</v>
      </c>
      <c r="W659" s="95">
        <v>0</v>
      </c>
      <c r="X659" s="99">
        <f>VLOOKUP($T659,dbsad1!$A$2:$AE$677,22,FALSE)</f>
        <v>14219.59</v>
      </c>
      <c r="Y659" s="99">
        <f>VLOOKUP($T659,dcsad1!$A$2:$AE$677,22,FALSE)</f>
        <v>14211.27</v>
      </c>
      <c r="Z659" s="100">
        <f t="shared" si="135"/>
        <v>-8.319999999999709</v>
      </c>
      <c r="AA659" s="98" t="str">
        <f t="shared" si="136"/>
        <v>SEL. FA/PUPIL DECREASE</v>
      </c>
      <c r="AB659" s="88"/>
      <c r="AC659" s="93" t="s">
        <v>1311</v>
      </c>
      <c r="AD659" s="94" t="s">
        <v>1312</v>
      </c>
      <c r="AE659" s="94">
        <v>1</v>
      </c>
      <c r="AF659" s="95">
        <v>0</v>
      </c>
      <c r="AG659" s="165">
        <f>VLOOKUP($AC659,dbsad1!$A$2:$AE$677,24,FALSE)</f>
        <v>55218077</v>
      </c>
      <c r="AH659" s="165">
        <f>VLOOKUP($AC659,dcsad1!$A$2:$AE$677,24,FALSE)</f>
        <v>55218077</v>
      </c>
      <c r="AI659" s="166">
        <f t="shared" si="137"/>
        <v>0</v>
      </c>
      <c r="AJ659" s="98" t="str">
        <f t="shared" si="132"/>
        <v>NO CHANGE IN FAB</v>
      </c>
      <c r="AK659" s="88"/>
      <c r="AL659" s="93" t="s">
        <v>1311</v>
      </c>
      <c r="AM659" s="94" t="s">
        <v>1312</v>
      </c>
      <c r="AN659" s="94">
        <v>1</v>
      </c>
      <c r="AO659" s="95">
        <v>0</v>
      </c>
      <c r="AP659" s="175">
        <f>VLOOKUP($AL659,dbsaa1!$A$2:$AE$677,5,FALSE)</f>
        <v>63021223</v>
      </c>
      <c r="AQ659" s="176">
        <f>VLOOKUP($AL659,dbsad1!$A$2:$AE$677,23,FALSE)</f>
        <v>63021223</v>
      </c>
      <c r="AR659" s="101" t="str">
        <f t="shared" si="138"/>
        <v>ON FORMULA</v>
      </c>
      <c r="AS659" s="175">
        <f>VLOOKUP($AL659,dcsaa1!$A$2:$AE$677,5,FALSE)</f>
        <v>62927504</v>
      </c>
      <c r="AT659" s="176">
        <f>VLOOKUP($AL659,dcsad1!$A$2:$AE$677,23,FALSE)</f>
        <v>62927504</v>
      </c>
      <c r="AU659" s="101" t="str">
        <f t="shared" si="139"/>
        <v>ON FORMULA</v>
      </c>
      <c r="AV659" s="102" t="b">
        <f t="shared" si="140"/>
        <v>1</v>
      </c>
      <c r="AW659" s="176">
        <f t="shared" si="141"/>
        <v>-93719</v>
      </c>
      <c r="AX659" s="184">
        <f t="shared" si="142"/>
        <v>0</v>
      </c>
      <c r="AY659" s="29"/>
    </row>
    <row r="660" spans="1:51" x14ac:dyDescent="0.25">
      <c r="A660" s="29"/>
      <c r="B660" s="93" t="s">
        <v>1313</v>
      </c>
      <c r="C660" s="94" t="s">
        <v>1314</v>
      </c>
      <c r="D660" s="94">
        <v>1</v>
      </c>
      <c r="E660" s="95">
        <v>0</v>
      </c>
      <c r="F660" s="165">
        <f>VLOOKUP($B660,dbsaa1!$A$2:$AA$675,5,FALSE)</f>
        <v>9008379</v>
      </c>
      <c r="G660" s="165">
        <f>VLOOKUP($B660,dcsaa1!$A$2:$AA$675,5,FALSE)</f>
        <v>9008379</v>
      </c>
      <c r="H660" s="166">
        <f t="shared" si="133"/>
        <v>0</v>
      </c>
      <c r="I660" s="98" t="str">
        <f t="shared" si="131"/>
        <v>NO CHANGE IN FA</v>
      </c>
      <c r="J660" s="88"/>
      <c r="K660" s="93" t="s">
        <v>1313</v>
      </c>
      <c r="L660" s="94" t="s">
        <v>1314</v>
      </c>
      <c r="M660" s="94">
        <v>1</v>
      </c>
      <c r="N660" s="95">
        <v>0</v>
      </c>
      <c r="O660" s="96">
        <f>VLOOKUP($K660,dbsad1!$A$2:$AE$677,13,FALSE)</f>
        <v>3193</v>
      </c>
      <c r="P660" s="96">
        <f>VLOOKUP($K660,dcsad1!$A$2:$AE$677,13,FALSE)</f>
        <v>3193</v>
      </c>
      <c r="Q660" s="97">
        <f t="shared" si="134"/>
        <v>0</v>
      </c>
      <c r="R660" s="98" t="str">
        <f t="shared" si="130"/>
        <v>NO CHANGE IN SEL. TAFPU</v>
      </c>
      <c r="S660" s="88"/>
      <c r="T660" s="93" t="s">
        <v>1313</v>
      </c>
      <c r="U660" s="94" t="s">
        <v>1314</v>
      </c>
      <c r="V660" s="94">
        <v>1</v>
      </c>
      <c r="W660" s="95">
        <v>0</v>
      </c>
      <c r="X660" s="99">
        <f>VLOOKUP($T660,dbsad1!$A$2:$AE$677,22,FALSE)</f>
        <v>2821.29</v>
      </c>
      <c r="Y660" s="99">
        <f>VLOOKUP($T660,dcsad1!$A$2:$AE$677,22,FALSE)</f>
        <v>2821.29</v>
      </c>
      <c r="Z660" s="100">
        <f t="shared" si="135"/>
        <v>0</v>
      </c>
      <c r="AA660" s="98" t="str">
        <f t="shared" si="136"/>
        <v>NO CHANGE IN SEL. FA/PUPIL</v>
      </c>
      <c r="AB660" s="88"/>
      <c r="AC660" s="93" t="s">
        <v>1313</v>
      </c>
      <c r="AD660" s="94" t="s">
        <v>1314</v>
      </c>
      <c r="AE660" s="94">
        <v>1</v>
      </c>
      <c r="AF660" s="95">
        <v>0</v>
      </c>
      <c r="AG660" s="165">
        <f>VLOOKUP($AC660,dbsad1!$A$2:$AE$677,24,FALSE)</f>
        <v>8375931</v>
      </c>
      <c r="AH660" s="165">
        <f>VLOOKUP($AC660,dcsad1!$A$2:$AE$677,24,FALSE)</f>
        <v>8375931</v>
      </c>
      <c r="AI660" s="166">
        <f t="shared" si="137"/>
        <v>0</v>
      </c>
      <c r="AJ660" s="98" t="str">
        <f t="shared" si="132"/>
        <v>NO CHANGE IN FAB</v>
      </c>
      <c r="AK660" s="88"/>
      <c r="AL660" s="93" t="s">
        <v>1313</v>
      </c>
      <c r="AM660" s="94" t="s">
        <v>1314</v>
      </c>
      <c r="AN660" s="94">
        <v>1</v>
      </c>
      <c r="AO660" s="95">
        <v>0</v>
      </c>
      <c r="AP660" s="175">
        <f>VLOOKUP($AL660,dbsaa1!$A$2:$AE$677,5,FALSE)</f>
        <v>9008379</v>
      </c>
      <c r="AQ660" s="176">
        <f>VLOOKUP($AL660,dbsad1!$A$2:$AE$677,23,FALSE)</f>
        <v>9008379</v>
      </c>
      <c r="AR660" s="101" t="str">
        <f t="shared" si="138"/>
        <v>ON FORMULA</v>
      </c>
      <c r="AS660" s="175">
        <f>VLOOKUP($AL660,dcsaa1!$A$2:$AE$677,5,FALSE)</f>
        <v>9008379</v>
      </c>
      <c r="AT660" s="176">
        <f>VLOOKUP($AL660,dcsad1!$A$2:$AE$677,23,FALSE)</f>
        <v>9008379</v>
      </c>
      <c r="AU660" s="101" t="str">
        <f t="shared" si="139"/>
        <v>ON FORMULA</v>
      </c>
      <c r="AV660" s="102" t="b">
        <f t="shared" si="140"/>
        <v>1</v>
      </c>
      <c r="AW660" s="176">
        <f t="shared" si="141"/>
        <v>0</v>
      </c>
      <c r="AX660" s="184">
        <f t="shared" si="142"/>
        <v>0</v>
      </c>
      <c r="AY660" s="29"/>
    </row>
    <row r="661" spans="1:51" ht="25" x14ac:dyDescent="0.25">
      <c r="A661" s="29"/>
      <c r="B661" s="93" t="s">
        <v>1315</v>
      </c>
      <c r="C661" s="94" t="s">
        <v>1316</v>
      </c>
      <c r="D661" s="94">
        <v>1</v>
      </c>
      <c r="E661" s="95">
        <v>0</v>
      </c>
      <c r="F661" s="165">
        <f>VLOOKUP($B661,dbsaa1!$A$2:$AA$675,5,FALSE)</f>
        <v>2332444</v>
      </c>
      <c r="G661" s="165">
        <f>VLOOKUP($B661,dcsaa1!$A$2:$AA$675,5,FALSE)</f>
        <v>2332444</v>
      </c>
      <c r="H661" s="166">
        <f t="shared" si="133"/>
        <v>0</v>
      </c>
      <c r="I661" s="98" t="str">
        <f t="shared" si="131"/>
        <v>NO CHANGE IN FA</v>
      </c>
      <c r="J661" s="88"/>
      <c r="K661" s="93" t="s">
        <v>1315</v>
      </c>
      <c r="L661" s="94" t="s">
        <v>1316</v>
      </c>
      <c r="M661" s="94">
        <v>1</v>
      </c>
      <c r="N661" s="95">
        <v>0</v>
      </c>
      <c r="O661" s="96">
        <f>VLOOKUP($K661,dbsad1!$A$2:$AE$677,13,FALSE)</f>
        <v>3235</v>
      </c>
      <c r="P661" s="96">
        <f>VLOOKUP($K661,dcsad1!$A$2:$AE$677,13,FALSE)</f>
        <v>3235</v>
      </c>
      <c r="Q661" s="97">
        <f t="shared" si="134"/>
        <v>0</v>
      </c>
      <c r="R661" s="98" t="str">
        <f t="shared" si="130"/>
        <v>NO CHANGE IN SEL. TAFPU</v>
      </c>
      <c r="S661" s="88"/>
      <c r="T661" s="93" t="s">
        <v>1315</v>
      </c>
      <c r="U661" s="94" t="s">
        <v>1316</v>
      </c>
      <c r="V661" s="94">
        <v>1</v>
      </c>
      <c r="W661" s="95">
        <v>0</v>
      </c>
      <c r="X661" s="99">
        <f>VLOOKUP($T661,dbsad1!$A$2:$AE$677,22,FALSE)</f>
        <v>500</v>
      </c>
      <c r="Y661" s="99">
        <f>VLOOKUP($T661,dcsad1!$A$2:$AE$677,22,FALSE)</f>
        <v>500</v>
      </c>
      <c r="Z661" s="100">
        <f t="shared" si="135"/>
        <v>0</v>
      </c>
      <c r="AA661" s="98" t="str">
        <f t="shared" si="136"/>
        <v>NO CHANGE IN SEL. FA/PUPIL</v>
      </c>
      <c r="AB661" s="88"/>
      <c r="AC661" s="93" t="s">
        <v>1315</v>
      </c>
      <c r="AD661" s="94" t="s">
        <v>1316</v>
      </c>
      <c r="AE661" s="94">
        <v>1</v>
      </c>
      <c r="AF661" s="95">
        <v>0</v>
      </c>
      <c r="AG661" s="165">
        <f>VLOOKUP($AC661,dbsad1!$A$2:$AE$677,24,FALSE)</f>
        <v>2286710</v>
      </c>
      <c r="AH661" s="165">
        <f>VLOOKUP($AC661,dcsad1!$A$2:$AE$677,24,FALSE)</f>
        <v>2286710</v>
      </c>
      <c r="AI661" s="166">
        <f t="shared" si="137"/>
        <v>0</v>
      </c>
      <c r="AJ661" s="98" t="str">
        <f t="shared" si="132"/>
        <v>NO CHANGE IN FAB</v>
      </c>
      <c r="AK661" s="88"/>
      <c r="AL661" s="93" t="s">
        <v>1315</v>
      </c>
      <c r="AM661" s="94" t="s">
        <v>1316</v>
      </c>
      <c r="AN661" s="94">
        <v>1</v>
      </c>
      <c r="AO661" s="95">
        <v>0</v>
      </c>
      <c r="AP661" s="175">
        <f>VLOOKUP($AL661,dbsaa1!$A$2:$AE$677,5,FALSE)</f>
        <v>2332444</v>
      </c>
      <c r="AQ661" s="176">
        <f>VLOOKUP($AL661,dbsad1!$A$2:$AE$677,23,FALSE)</f>
        <v>1617500</v>
      </c>
      <c r="AR661" s="101" t="str">
        <f t="shared" si="138"/>
        <v>HOLD HARMLESS</v>
      </c>
      <c r="AS661" s="175">
        <f>VLOOKUP($AL661,dcsaa1!$A$2:$AE$677,5,FALSE)</f>
        <v>2332444</v>
      </c>
      <c r="AT661" s="176">
        <f>VLOOKUP($AL661,dcsad1!$A$2:$AE$677,23,FALSE)</f>
        <v>1617500</v>
      </c>
      <c r="AU661" s="101" t="str">
        <f t="shared" si="139"/>
        <v>HOLD HARMLESS</v>
      </c>
      <c r="AV661" s="102" t="b">
        <f t="shared" si="140"/>
        <v>1</v>
      </c>
      <c r="AW661" s="176">
        <f t="shared" si="141"/>
        <v>0</v>
      </c>
      <c r="AX661" s="184">
        <f t="shared" si="142"/>
        <v>0</v>
      </c>
      <c r="AY661" s="29"/>
    </row>
    <row r="662" spans="1:51" ht="25" x14ac:dyDescent="0.25">
      <c r="A662" s="29"/>
      <c r="B662" s="93" t="s">
        <v>1317</v>
      </c>
      <c r="C662" s="94" t="s">
        <v>1318</v>
      </c>
      <c r="D662" s="94">
        <v>1</v>
      </c>
      <c r="E662" s="95">
        <v>0</v>
      </c>
      <c r="F662" s="165">
        <f>VLOOKUP($B662,dbsaa1!$A$2:$AA$675,5,FALSE)</f>
        <v>3750236</v>
      </c>
      <c r="G662" s="165">
        <f>VLOOKUP($B662,dcsaa1!$A$2:$AA$675,5,FALSE)</f>
        <v>3750236</v>
      </c>
      <c r="H662" s="166">
        <f t="shared" si="133"/>
        <v>0</v>
      </c>
      <c r="I662" s="98" t="str">
        <f t="shared" si="131"/>
        <v>NO CHANGE IN FA</v>
      </c>
      <c r="J662" s="88"/>
      <c r="K662" s="93" t="s">
        <v>1317</v>
      </c>
      <c r="L662" s="94" t="s">
        <v>1318</v>
      </c>
      <c r="M662" s="94">
        <v>1</v>
      </c>
      <c r="N662" s="95">
        <v>0</v>
      </c>
      <c r="O662" s="96">
        <f>VLOOKUP($K662,dbsad1!$A$2:$AE$677,13,FALSE)</f>
        <v>1660</v>
      </c>
      <c r="P662" s="96">
        <f>VLOOKUP($K662,dcsad1!$A$2:$AE$677,13,FALSE)</f>
        <v>1660</v>
      </c>
      <c r="Q662" s="97">
        <f t="shared" si="134"/>
        <v>0</v>
      </c>
      <c r="R662" s="98" t="str">
        <f t="shared" si="130"/>
        <v>NO CHANGE IN SEL. TAFPU</v>
      </c>
      <c r="S662" s="88"/>
      <c r="T662" s="93" t="s">
        <v>1317</v>
      </c>
      <c r="U662" s="94" t="s">
        <v>1318</v>
      </c>
      <c r="V662" s="94">
        <v>1</v>
      </c>
      <c r="W662" s="95">
        <v>0</v>
      </c>
      <c r="X662" s="99">
        <f>VLOOKUP($T662,dbsad1!$A$2:$AE$677,22,FALSE)</f>
        <v>2146.44</v>
      </c>
      <c r="Y662" s="99">
        <f>VLOOKUP($T662,dcsad1!$A$2:$AE$677,22,FALSE)</f>
        <v>2146.44</v>
      </c>
      <c r="Z662" s="100">
        <f t="shared" si="135"/>
        <v>0</v>
      </c>
      <c r="AA662" s="98" t="str">
        <f t="shared" si="136"/>
        <v>NO CHANGE IN SEL. FA/PUPIL</v>
      </c>
      <c r="AB662" s="88"/>
      <c r="AC662" s="93" t="s">
        <v>1317</v>
      </c>
      <c r="AD662" s="94" t="s">
        <v>1318</v>
      </c>
      <c r="AE662" s="94">
        <v>1</v>
      </c>
      <c r="AF662" s="95">
        <v>0</v>
      </c>
      <c r="AG662" s="165">
        <f>VLOOKUP($AC662,dbsad1!$A$2:$AE$677,24,FALSE)</f>
        <v>3676702</v>
      </c>
      <c r="AH662" s="165">
        <f>VLOOKUP($AC662,dcsad1!$A$2:$AE$677,24,FALSE)</f>
        <v>3676702</v>
      </c>
      <c r="AI662" s="166">
        <f t="shared" si="137"/>
        <v>0</v>
      </c>
      <c r="AJ662" s="98" t="str">
        <f t="shared" si="132"/>
        <v>NO CHANGE IN FAB</v>
      </c>
      <c r="AK662" s="88"/>
      <c r="AL662" s="93" t="s">
        <v>1317</v>
      </c>
      <c r="AM662" s="94" t="s">
        <v>1318</v>
      </c>
      <c r="AN662" s="94">
        <v>1</v>
      </c>
      <c r="AO662" s="95">
        <v>0</v>
      </c>
      <c r="AP662" s="175">
        <f>VLOOKUP($AL662,dbsaa1!$A$2:$AE$677,5,FALSE)</f>
        <v>3750236</v>
      </c>
      <c r="AQ662" s="176">
        <f>VLOOKUP($AL662,dbsad1!$A$2:$AE$677,23,FALSE)</f>
        <v>3563091</v>
      </c>
      <c r="AR662" s="101" t="str">
        <f t="shared" si="138"/>
        <v>HOLD HARMLESS</v>
      </c>
      <c r="AS662" s="175">
        <f>VLOOKUP($AL662,dcsaa1!$A$2:$AE$677,5,FALSE)</f>
        <v>3750236</v>
      </c>
      <c r="AT662" s="176">
        <f>VLOOKUP($AL662,dcsad1!$A$2:$AE$677,23,FALSE)</f>
        <v>3563091</v>
      </c>
      <c r="AU662" s="101" t="str">
        <f t="shared" si="139"/>
        <v>HOLD HARMLESS</v>
      </c>
      <c r="AV662" s="102" t="b">
        <f t="shared" si="140"/>
        <v>1</v>
      </c>
      <c r="AW662" s="176">
        <f t="shared" si="141"/>
        <v>0</v>
      </c>
      <c r="AX662" s="184">
        <f t="shared" si="142"/>
        <v>0</v>
      </c>
      <c r="AY662" s="29"/>
    </row>
    <row r="663" spans="1:51" x14ac:dyDescent="0.25">
      <c r="A663" s="29"/>
      <c r="B663" s="93" t="s">
        <v>1319</v>
      </c>
      <c r="C663" s="94" t="s">
        <v>1320</v>
      </c>
      <c r="D663" s="94">
        <v>1</v>
      </c>
      <c r="E663" s="95">
        <v>0</v>
      </c>
      <c r="F663" s="165">
        <f>VLOOKUP($B663,dbsaa1!$A$2:$AA$675,5,FALSE)</f>
        <v>67870952</v>
      </c>
      <c r="G663" s="165">
        <f>VLOOKUP($B663,dcsaa1!$A$2:$AA$675,5,FALSE)</f>
        <v>67920142</v>
      </c>
      <c r="H663" s="166">
        <f t="shared" si="133"/>
        <v>49190</v>
      </c>
      <c r="I663" s="98" t="str">
        <f t="shared" si="131"/>
        <v>FA INCREASE</v>
      </c>
      <c r="J663" s="88"/>
      <c r="K663" s="93" t="s">
        <v>1319</v>
      </c>
      <c r="L663" s="94" t="s">
        <v>1320</v>
      </c>
      <c r="M663" s="94">
        <v>1</v>
      </c>
      <c r="N663" s="95">
        <v>0</v>
      </c>
      <c r="O663" s="96">
        <f>VLOOKUP($K663,dbsad1!$A$2:$AE$677,13,FALSE)</f>
        <v>5519</v>
      </c>
      <c r="P663" s="96">
        <f>VLOOKUP($K663,dcsad1!$A$2:$AE$677,13,FALSE)</f>
        <v>5523</v>
      </c>
      <c r="Q663" s="97">
        <f t="shared" si="134"/>
        <v>4</v>
      </c>
      <c r="R663" s="98" t="str">
        <f t="shared" si="130"/>
        <v>SEL. TAFPU INCREASE</v>
      </c>
      <c r="S663" s="88"/>
      <c r="T663" s="93" t="s">
        <v>1319</v>
      </c>
      <c r="U663" s="94" t="s">
        <v>1320</v>
      </c>
      <c r="V663" s="94">
        <v>1</v>
      </c>
      <c r="W663" s="95">
        <v>0</v>
      </c>
      <c r="X663" s="99">
        <f>VLOOKUP($T663,dbsad1!$A$2:$AE$677,22,FALSE)</f>
        <v>12297.69</v>
      </c>
      <c r="Y663" s="99">
        <f>VLOOKUP($T663,dcsad1!$A$2:$AE$677,22,FALSE)</f>
        <v>12297.69</v>
      </c>
      <c r="Z663" s="100">
        <f t="shared" si="135"/>
        <v>0</v>
      </c>
      <c r="AA663" s="98" t="str">
        <f t="shared" si="136"/>
        <v>NO CHANGE IN SEL. FA/PUPIL</v>
      </c>
      <c r="AB663" s="88"/>
      <c r="AC663" s="93" t="s">
        <v>1319</v>
      </c>
      <c r="AD663" s="94" t="s">
        <v>1320</v>
      </c>
      <c r="AE663" s="94">
        <v>1</v>
      </c>
      <c r="AF663" s="95">
        <v>0</v>
      </c>
      <c r="AG663" s="165">
        <f>VLOOKUP($AC663,dbsad1!$A$2:$AE$677,24,FALSE)</f>
        <v>55652395</v>
      </c>
      <c r="AH663" s="165">
        <f>VLOOKUP($AC663,dcsad1!$A$2:$AE$677,24,FALSE)</f>
        <v>55652395</v>
      </c>
      <c r="AI663" s="166">
        <f t="shared" si="137"/>
        <v>0</v>
      </c>
      <c r="AJ663" s="98" t="str">
        <f t="shared" si="132"/>
        <v>NO CHANGE IN FAB</v>
      </c>
      <c r="AK663" s="88"/>
      <c r="AL663" s="93" t="s">
        <v>1319</v>
      </c>
      <c r="AM663" s="94" t="s">
        <v>1320</v>
      </c>
      <c r="AN663" s="94">
        <v>1</v>
      </c>
      <c r="AO663" s="95">
        <v>0</v>
      </c>
      <c r="AP663" s="175">
        <f>VLOOKUP($AL663,dbsaa1!$A$2:$AE$677,5,FALSE)</f>
        <v>67870952</v>
      </c>
      <c r="AQ663" s="176">
        <f>VLOOKUP($AL663,dbsad1!$A$2:$AE$677,23,FALSE)</f>
        <v>67870952</v>
      </c>
      <c r="AR663" s="101" t="str">
        <f t="shared" si="138"/>
        <v>ON FORMULA</v>
      </c>
      <c r="AS663" s="175">
        <f>VLOOKUP($AL663,dcsaa1!$A$2:$AE$677,5,FALSE)</f>
        <v>67920142</v>
      </c>
      <c r="AT663" s="176">
        <f>VLOOKUP($AL663,dcsad1!$A$2:$AE$677,23,FALSE)</f>
        <v>67920142</v>
      </c>
      <c r="AU663" s="101" t="str">
        <f t="shared" si="139"/>
        <v>ON FORMULA</v>
      </c>
      <c r="AV663" s="102" t="b">
        <f t="shared" si="140"/>
        <v>1</v>
      </c>
      <c r="AW663" s="176">
        <f t="shared" si="141"/>
        <v>49191</v>
      </c>
      <c r="AX663" s="184">
        <f t="shared" si="142"/>
        <v>-1</v>
      </c>
      <c r="AY663" s="29"/>
    </row>
    <row r="664" spans="1:51" x14ac:dyDescent="0.25">
      <c r="A664" s="29"/>
      <c r="B664" s="93" t="s">
        <v>1321</v>
      </c>
      <c r="C664" s="94" t="s">
        <v>1322</v>
      </c>
      <c r="D664" s="94">
        <v>1</v>
      </c>
      <c r="E664" s="95">
        <v>0</v>
      </c>
      <c r="F664" s="165">
        <f>VLOOKUP($B664,dbsaa1!$A$2:$AA$675,5,FALSE)</f>
        <v>2846478</v>
      </c>
      <c r="G664" s="165">
        <f>VLOOKUP($B664,dcsaa1!$A$2:$AA$675,5,FALSE)</f>
        <v>2846478</v>
      </c>
      <c r="H664" s="166">
        <f t="shared" si="133"/>
        <v>0</v>
      </c>
      <c r="I664" s="98" t="str">
        <f t="shared" si="131"/>
        <v>NO CHANGE IN FA</v>
      </c>
      <c r="J664" s="88"/>
      <c r="K664" s="93" t="s">
        <v>1321</v>
      </c>
      <c r="L664" s="94" t="s">
        <v>1322</v>
      </c>
      <c r="M664" s="94">
        <v>1</v>
      </c>
      <c r="N664" s="95">
        <v>0</v>
      </c>
      <c r="O664" s="96">
        <f>VLOOKUP($K664,dbsad1!$A$2:$AE$677,13,FALSE)</f>
        <v>1518</v>
      </c>
      <c r="P664" s="96">
        <f>VLOOKUP($K664,dcsad1!$A$2:$AE$677,13,FALSE)</f>
        <v>1518</v>
      </c>
      <c r="Q664" s="97">
        <f t="shared" si="134"/>
        <v>0</v>
      </c>
      <c r="R664" s="98" t="str">
        <f t="shared" si="130"/>
        <v>NO CHANGE IN SEL. TAFPU</v>
      </c>
      <c r="S664" s="88"/>
      <c r="T664" s="93" t="s">
        <v>1321</v>
      </c>
      <c r="U664" s="94" t="s">
        <v>1322</v>
      </c>
      <c r="V664" s="94">
        <v>1</v>
      </c>
      <c r="W664" s="95">
        <v>0</v>
      </c>
      <c r="X664" s="99">
        <f>VLOOKUP($T664,dbsad1!$A$2:$AE$677,22,FALSE)</f>
        <v>1875.15</v>
      </c>
      <c r="Y664" s="99">
        <f>VLOOKUP($T664,dcsad1!$A$2:$AE$677,22,FALSE)</f>
        <v>1875.15</v>
      </c>
      <c r="Z664" s="100">
        <f t="shared" si="135"/>
        <v>0</v>
      </c>
      <c r="AA664" s="98" t="str">
        <f t="shared" si="136"/>
        <v>NO CHANGE IN SEL. FA/PUPIL</v>
      </c>
      <c r="AB664" s="88"/>
      <c r="AC664" s="93" t="s">
        <v>1321</v>
      </c>
      <c r="AD664" s="94" t="s">
        <v>1322</v>
      </c>
      <c r="AE664" s="94">
        <v>1</v>
      </c>
      <c r="AF664" s="95">
        <v>0</v>
      </c>
      <c r="AG664" s="165">
        <f>VLOOKUP($AC664,dbsad1!$A$2:$AE$677,24,FALSE)</f>
        <v>2654072</v>
      </c>
      <c r="AH664" s="165">
        <f>VLOOKUP($AC664,dcsad1!$A$2:$AE$677,24,FALSE)</f>
        <v>2654072</v>
      </c>
      <c r="AI664" s="166">
        <f t="shared" si="137"/>
        <v>0</v>
      </c>
      <c r="AJ664" s="98" t="str">
        <f t="shared" si="132"/>
        <v>NO CHANGE IN FAB</v>
      </c>
      <c r="AK664" s="88"/>
      <c r="AL664" s="93" t="s">
        <v>1321</v>
      </c>
      <c r="AM664" s="94" t="s">
        <v>1322</v>
      </c>
      <c r="AN664" s="94">
        <v>1</v>
      </c>
      <c r="AO664" s="95">
        <v>0</v>
      </c>
      <c r="AP664" s="175">
        <f>VLOOKUP($AL664,dbsaa1!$A$2:$AE$677,5,FALSE)</f>
        <v>2846478</v>
      </c>
      <c r="AQ664" s="176">
        <f>VLOOKUP($AL664,dbsad1!$A$2:$AE$677,23,FALSE)</f>
        <v>2846478</v>
      </c>
      <c r="AR664" s="101" t="str">
        <f t="shared" si="138"/>
        <v>ON FORMULA</v>
      </c>
      <c r="AS664" s="175">
        <f>VLOOKUP($AL664,dcsaa1!$A$2:$AE$677,5,FALSE)</f>
        <v>2846478</v>
      </c>
      <c r="AT664" s="176">
        <f>VLOOKUP($AL664,dcsad1!$A$2:$AE$677,23,FALSE)</f>
        <v>2846478</v>
      </c>
      <c r="AU664" s="101" t="str">
        <f t="shared" si="139"/>
        <v>ON FORMULA</v>
      </c>
      <c r="AV664" s="102" t="b">
        <f t="shared" si="140"/>
        <v>1</v>
      </c>
      <c r="AW664" s="176">
        <f t="shared" si="141"/>
        <v>0</v>
      </c>
      <c r="AX664" s="184">
        <f t="shared" si="142"/>
        <v>0</v>
      </c>
      <c r="AY664" s="29"/>
    </row>
    <row r="665" spans="1:51" ht="25" x14ac:dyDescent="0.25">
      <c r="A665" s="29"/>
      <c r="B665" s="93" t="s">
        <v>1323</v>
      </c>
      <c r="C665" s="94" t="s">
        <v>1324</v>
      </c>
      <c r="D665" s="94">
        <v>1</v>
      </c>
      <c r="E665" s="95">
        <v>0</v>
      </c>
      <c r="F665" s="165">
        <f>VLOOKUP($B665,dbsaa1!$A$2:$AA$675,5,FALSE)</f>
        <v>3854009</v>
      </c>
      <c r="G665" s="165">
        <f>VLOOKUP($B665,dcsaa1!$A$2:$AA$675,5,FALSE)</f>
        <v>3854009</v>
      </c>
      <c r="H665" s="166">
        <f t="shared" si="133"/>
        <v>0</v>
      </c>
      <c r="I665" s="98" t="str">
        <f t="shared" si="131"/>
        <v>NO CHANGE IN FA</v>
      </c>
      <c r="J665" s="88"/>
      <c r="K665" s="93" t="s">
        <v>1323</v>
      </c>
      <c r="L665" s="94" t="s">
        <v>1324</v>
      </c>
      <c r="M665" s="94">
        <v>1</v>
      </c>
      <c r="N665" s="95">
        <v>0</v>
      </c>
      <c r="O665" s="96">
        <f>VLOOKUP($K665,dbsad1!$A$2:$AE$677,13,FALSE)</f>
        <v>5318</v>
      </c>
      <c r="P665" s="96">
        <f>VLOOKUP($K665,dcsad1!$A$2:$AE$677,13,FALSE)</f>
        <v>5318</v>
      </c>
      <c r="Q665" s="97">
        <f t="shared" si="134"/>
        <v>0</v>
      </c>
      <c r="R665" s="98" t="str">
        <f t="shared" si="130"/>
        <v>NO CHANGE IN SEL. TAFPU</v>
      </c>
      <c r="S665" s="88"/>
      <c r="T665" s="93" t="s">
        <v>1323</v>
      </c>
      <c r="U665" s="94" t="s">
        <v>1324</v>
      </c>
      <c r="V665" s="94">
        <v>1</v>
      </c>
      <c r="W665" s="95">
        <v>0</v>
      </c>
      <c r="X665" s="99">
        <f>VLOOKUP($T665,dbsad1!$A$2:$AE$677,22,FALSE)</f>
        <v>500</v>
      </c>
      <c r="Y665" s="99">
        <f>VLOOKUP($T665,dcsad1!$A$2:$AE$677,22,FALSE)</f>
        <v>500</v>
      </c>
      <c r="Z665" s="100">
        <f t="shared" si="135"/>
        <v>0</v>
      </c>
      <c r="AA665" s="98" t="str">
        <f t="shared" si="136"/>
        <v>NO CHANGE IN SEL. FA/PUPIL</v>
      </c>
      <c r="AB665" s="88"/>
      <c r="AC665" s="93" t="s">
        <v>1323</v>
      </c>
      <c r="AD665" s="94" t="s">
        <v>1324</v>
      </c>
      <c r="AE665" s="94">
        <v>1</v>
      </c>
      <c r="AF665" s="95">
        <v>0</v>
      </c>
      <c r="AG665" s="165">
        <f>VLOOKUP($AC665,dbsad1!$A$2:$AE$677,24,FALSE)</f>
        <v>3778441</v>
      </c>
      <c r="AH665" s="165">
        <f>VLOOKUP($AC665,dcsad1!$A$2:$AE$677,24,FALSE)</f>
        <v>3778441</v>
      </c>
      <c r="AI665" s="166">
        <f t="shared" si="137"/>
        <v>0</v>
      </c>
      <c r="AJ665" s="98" t="str">
        <f t="shared" si="132"/>
        <v>NO CHANGE IN FAB</v>
      </c>
      <c r="AK665" s="88"/>
      <c r="AL665" s="93" t="s">
        <v>1323</v>
      </c>
      <c r="AM665" s="94" t="s">
        <v>1324</v>
      </c>
      <c r="AN665" s="94">
        <v>1</v>
      </c>
      <c r="AO665" s="95">
        <v>0</v>
      </c>
      <c r="AP665" s="175">
        <f>VLOOKUP($AL665,dbsaa1!$A$2:$AE$677,5,FALSE)</f>
        <v>3854009</v>
      </c>
      <c r="AQ665" s="176">
        <f>VLOOKUP($AL665,dbsad1!$A$2:$AE$677,23,FALSE)</f>
        <v>2659000</v>
      </c>
      <c r="AR665" s="101" t="str">
        <f t="shared" si="138"/>
        <v>HOLD HARMLESS</v>
      </c>
      <c r="AS665" s="175">
        <f>VLOOKUP($AL665,dcsaa1!$A$2:$AE$677,5,FALSE)</f>
        <v>3854009</v>
      </c>
      <c r="AT665" s="176">
        <f>VLOOKUP($AL665,dcsad1!$A$2:$AE$677,23,FALSE)</f>
        <v>2659000</v>
      </c>
      <c r="AU665" s="101" t="str">
        <f t="shared" si="139"/>
        <v>HOLD HARMLESS</v>
      </c>
      <c r="AV665" s="102" t="b">
        <f t="shared" si="140"/>
        <v>1</v>
      </c>
      <c r="AW665" s="176">
        <f t="shared" si="141"/>
        <v>0</v>
      </c>
      <c r="AX665" s="184">
        <f t="shared" si="142"/>
        <v>0</v>
      </c>
      <c r="AY665" s="29"/>
    </row>
    <row r="666" spans="1:51" ht="25" x14ac:dyDescent="0.25">
      <c r="A666" s="29"/>
      <c r="B666" s="93" t="s">
        <v>1325</v>
      </c>
      <c r="C666" s="94" t="s">
        <v>1326</v>
      </c>
      <c r="D666" s="94">
        <v>1</v>
      </c>
      <c r="E666" s="95">
        <v>0</v>
      </c>
      <c r="F666" s="165">
        <f>VLOOKUP($B666,dbsaa1!$A$2:$AA$675,5,FALSE)</f>
        <v>9914345</v>
      </c>
      <c r="G666" s="165">
        <f>VLOOKUP($B666,dcsaa1!$A$2:$AA$675,5,FALSE)</f>
        <v>9914345</v>
      </c>
      <c r="H666" s="166">
        <f t="shared" si="133"/>
        <v>0</v>
      </c>
      <c r="I666" s="98" t="str">
        <f t="shared" si="131"/>
        <v>NO CHANGE IN FA</v>
      </c>
      <c r="J666" s="88"/>
      <c r="K666" s="93" t="s">
        <v>1325</v>
      </c>
      <c r="L666" s="94" t="s">
        <v>1326</v>
      </c>
      <c r="M666" s="94">
        <v>1</v>
      </c>
      <c r="N666" s="95">
        <v>0</v>
      </c>
      <c r="O666" s="96">
        <f>VLOOKUP($K666,dbsad1!$A$2:$AE$677,13,FALSE)</f>
        <v>3178</v>
      </c>
      <c r="P666" s="96">
        <f>VLOOKUP($K666,dcsad1!$A$2:$AE$677,13,FALSE)</f>
        <v>3178</v>
      </c>
      <c r="Q666" s="97">
        <f t="shared" si="134"/>
        <v>0</v>
      </c>
      <c r="R666" s="98" t="str">
        <f t="shared" si="130"/>
        <v>NO CHANGE IN SEL. TAFPU</v>
      </c>
      <c r="S666" s="88"/>
      <c r="T666" s="93" t="s">
        <v>1325</v>
      </c>
      <c r="U666" s="94" t="s">
        <v>1326</v>
      </c>
      <c r="V666" s="94">
        <v>1</v>
      </c>
      <c r="W666" s="95">
        <v>0</v>
      </c>
      <c r="X666" s="99">
        <f>VLOOKUP($T666,dbsad1!$A$2:$AE$677,22,FALSE)</f>
        <v>2999.61</v>
      </c>
      <c r="Y666" s="99">
        <f>VLOOKUP($T666,dcsad1!$A$2:$AE$677,22,FALSE)</f>
        <v>2999.61</v>
      </c>
      <c r="Z666" s="100">
        <f t="shared" si="135"/>
        <v>0</v>
      </c>
      <c r="AA666" s="98" t="str">
        <f t="shared" si="136"/>
        <v>NO CHANGE IN SEL. FA/PUPIL</v>
      </c>
      <c r="AB666" s="88"/>
      <c r="AC666" s="93" t="s">
        <v>1325</v>
      </c>
      <c r="AD666" s="94" t="s">
        <v>1326</v>
      </c>
      <c r="AE666" s="94">
        <v>1</v>
      </c>
      <c r="AF666" s="95">
        <v>0</v>
      </c>
      <c r="AG666" s="165">
        <f>VLOOKUP($AC666,dbsad1!$A$2:$AE$677,24,FALSE)</f>
        <v>9719947</v>
      </c>
      <c r="AH666" s="165">
        <f>VLOOKUP($AC666,dcsad1!$A$2:$AE$677,24,FALSE)</f>
        <v>9719947</v>
      </c>
      <c r="AI666" s="166">
        <f t="shared" si="137"/>
        <v>0</v>
      </c>
      <c r="AJ666" s="98" t="str">
        <f t="shared" si="132"/>
        <v>NO CHANGE IN FAB</v>
      </c>
      <c r="AK666" s="88"/>
      <c r="AL666" s="93" t="s">
        <v>1325</v>
      </c>
      <c r="AM666" s="94" t="s">
        <v>1326</v>
      </c>
      <c r="AN666" s="94">
        <v>1</v>
      </c>
      <c r="AO666" s="95">
        <v>0</v>
      </c>
      <c r="AP666" s="175">
        <f>VLOOKUP($AL666,dbsaa1!$A$2:$AE$677,5,FALSE)</f>
        <v>9914345</v>
      </c>
      <c r="AQ666" s="176">
        <f>VLOOKUP($AL666,dbsad1!$A$2:$AE$677,23,FALSE)</f>
        <v>9532761</v>
      </c>
      <c r="AR666" s="101" t="str">
        <f t="shared" si="138"/>
        <v>HOLD HARMLESS</v>
      </c>
      <c r="AS666" s="175">
        <f>VLOOKUP($AL666,dcsaa1!$A$2:$AE$677,5,FALSE)</f>
        <v>9914345</v>
      </c>
      <c r="AT666" s="176">
        <f>VLOOKUP($AL666,dcsad1!$A$2:$AE$677,23,FALSE)</f>
        <v>9532761</v>
      </c>
      <c r="AU666" s="101" t="str">
        <f t="shared" si="139"/>
        <v>HOLD HARMLESS</v>
      </c>
      <c r="AV666" s="102" t="b">
        <f t="shared" si="140"/>
        <v>1</v>
      </c>
      <c r="AW666" s="176">
        <f t="shared" si="141"/>
        <v>0</v>
      </c>
      <c r="AX666" s="184">
        <f t="shared" si="142"/>
        <v>0</v>
      </c>
      <c r="AY666" s="29"/>
    </row>
    <row r="667" spans="1:51" x14ac:dyDescent="0.25">
      <c r="A667" s="29"/>
      <c r="B667" s="93" t="s">
        <v>1327</v>
      </c>
      <c r="C667" s="94" t="s">
        <v>1328</v>
      </c>
      <c r="D667" s="94">
        <v>1</v>
      </c>
      <c r="E667" s="95">
        <v>0</v>
      </c>
      <c r="F667" s="165">
        <f>VLOOKUP($B667,dbsaa1!$A$2:$AA$675,5,FALSE)</f>
        <v>36486938</v>
      </c>
      <c r="G667" s="165">
        <f>VLOOKUP($B667,dcsaa1!$A$2:$AA$675,5,FALSE)</f>
        <v>36456594</v>
      </c>
      <c r="H667" s="166">
        <f t="shared" si="133"/>
        <v>-30344</v>
      </c>
      <c r="I667" s="98" t="str">
        <f t="shared" si="131"/>
        <v>FA DECREASE</v>
      </c>
      <c r="J667" s="88"/>
      <c r="K667" s="93" t="s">
        <v>1327</v>
      </c>
      <c r="L667" s="94" t="s">
        <v>1328</v>
      </c>
      <c r="M667" s="94">
        <v>1</v>
      </c>
      <c r="N667" s="95">
        <v>0</v>
      </c>
      <c r="O667" s="96">
        <f>VLOOKUP($K667,dbsad1!$A$2:$AE$677,13,FALSE)</f>
        <v>8417</v>
      </c>
      <c r="P667" s="96">
        <f>VLOOKUP($K667,dcsad1!$A$2:$AE$677,13,FALSE)</f>
        <v>8410</v>
      </c>
      <c r="Q667" s="97">
        <f t="shared" si="134"/>
        <v>-7</v>
      </c>
      <c r="R667" s="98" t="str">
        <f t="shared" si="130"/>
        <v>SEL. TAFPU DECREASE</v>
      </c>
      <c r="S667" s="88"/>
      <c r="T667" s="93" t="s">
        <v>1327</v>
      </c>
      <c r="U667" s="94" t="s">
        <v>1328</v>
      </c>
      <c r="V667" s="94">
        <v>1</v>
      </c>
      <c r="W667" s="95">
        <v>0</v>
      </c>
      <c r="X667" s="99">
        <f>VLOOKUP($T667,dbsad1!$A$2:$AE$677,22,FALSE)</f>
        <v>4334.91</v>
      </c>
      <c r="Y667" s="99">
        <f>VLOOKUP($T667,dcsad1!$A$2:$AE$677,22,FALSE)</f>
        <v>4334.91</v>
      </c>
      <c r="Z667" s="100">
        <f t="shared" si="135"/>
        <v>0</v>
      </c>
      <c r="AA667" s="98" t="str">
        <f t="shared" si="136"/>
        <v>NO CHANGE IN SEL. FA/PUPIL</v>
      </c>
      <c r="AB667" s="88"/>
      <c r="AC667" s="93" t="s">
        <v>1327</v>
      </c>
      <c r="AD667" s="94" t="s">
        <v>1328</v>
      </c>
      <c r="AE667" s="94">
        <v>1</v>
      </c>
      <c r="AF667" s="95">
        <v>0</v>
      </c>
      <c r="AG667" s="165">
        <f>VLOOKUP($AC667,dbsad1!$A$2:$AE$677,24,FALSE)</f>
        <v>31926502</v>
      </c>
      <c r="AH667" s="165">
        <f>VLOOKUP($AC667,dcsad1!$A$2:$AE$677,24,FALSE)</f>
        <v>31926502</v>
      </c>
      <c r="AI667" s="166">
        <f t="shared" si="137"/>
        <v>0</v>
      </c>
      <c r="AJ667" s="98" t="str">
        <f t="shared" si="132"/>
        <v>NO CHANGE IN FAB</v>
      </c>
      <c r="AK667" s="88"/>
      <c r="AL667" s="93" t="s">
        <v>1327</v>
      </c>
      <c r="AM667" s="94" t="s">
        <v>1328</v>
      </c>
      <c r="AN667" s="94">
        <v>1</v>
      </c>
      <c r="AO667" s="95">
        <v>0</v>
      </c>
      <c r="AP667" s="175">
        <f>VLOOKUP($AL667,dbsaa1!$A$2:$AE$677,5,FALSE)</f>
        <v>36486938</v>
      </c>
      <c r="AQ667" s="176">
        <f>VLOOKUP($AL667,dbsad1!$A$2:$AE$677,23,FALSE)</f>
        <v>36486938</v>
      </c>
      <c r="AR667" s="101" t="str">
        <f t="shared" si="138"/>
        <v>ON FORMULA</v>
      </c>
      <c r="AS667" s="175">
        <f>VLOOKUP($AL667,dcsaa1!$A$2:$AE$677,5,FALSE)</f>
        <v>36456594</v>
      </c>
      <c r="AT667" s="176">
        <f>VLOOKUP($AL667,dcsad1!$A$2:$AE$677,23,FALSE)</f>
        <v>36456594</v>
      </c>
      <c r="AU667" s="101" t="str">
        <f t="shared" si="139"/>
        <v>ON FORMULA</v>
      </c>
      <c r="AV667" s="102" t="b">
        <f t="shared" si="140"/>
        <v>1</v>
      </c>
      <c r="AW667" s="176">
        <f t="shared" si="141"/>
        <v>-30344</v>
      </c>
      <c r="AX667" s="184">
        <f t="shared" si="142"/>
        <v>0</v>
      </c>
      <c r="AY667" s="29"/>
    </row>
    <row r="668" spans="1:51" x14ac:dyDescent="0.25">
      <c r="A668" s="29"/>
      <c r="B668" s="93" t="s">
        <v>1329</v>
      </c>
      <c r="C668" s="94" t="s">
        <v>1330</v>
      </c>
      <c r="D668" s="94">
        <v>1</v>
      </c>
      <c r="E668" s="95">
        <v>1</v>
      </c>
      <c r="F668" s="165">
        <f>VLOOKUP($B668,dbsaa1!$A$2:$AA$675,5,FALSE)</f>
        <v>313191671</v>
      </c>
      <c r="G668" s="165">
        <f>VLOOKUP($B668,dcsaa1!$A$2:$AA$675,5,FALSE)</f>
        <v>310689419</v>
      </c>
      <c r="H668" s="166">
        <f t="shared" si="133"/>
        <v>-2502252</v>
      </c>
      <c r="I668" s="98" t="str">
        <f t="shared" si="131"/>
        <v>FA DECREASE</v>
      </c>
      <c r="J668" s="88"/>
      <c r="K668" s="93" t="s">
        <v>1329</v>
      </c>
      <c r="L668" s="94" t="s">
        <v>1330</v>
      </c>
      <c r="M668" s="94">
        <v>1</v>
      </c>
      <c r="N668" s="95">
        <v>1</v>
      </c>
      <c r="O668" s="96">
        <f>VLOOKUP($K668,dbsad1!$A$2:$AE$677,13,FALSE)</f>
        <v>30540</v>
      </c>
      <c r="P668" s="96">
        <f>VLOOKUP($K668,dcsad1!$A$2:$AE$677,13,FALSE)</f>
        <v>30296</v>
      </c>
      <c r="Q668" s="97">
        <f t="shared" si="134"/>
        <v>-244</v>
      </c>
      <c r="R668" s="98" t="str">
        <f t="shared" si="130"/>
        <v>SEL. TAFPU DECREASE</v>
      </c>
      <c r="S668" s="88"/>
      <c r="T668" s="93" t="s">
        <v>1329</v>
      </c>
      <c r="U668" s="94" t="s">
        <v>1330</v>
      </c>
      <c r="V668" s="94">
        <v>1</v>
      </c>
      <c r="W668" s="95">
        <v>1</v>
      </c>
      <c r="X668" s="99">
        <f>VLOOKUP($T668,dbsad1!$A$2:$AE$677,22,FALSE)</f>
        <v>10255.129999999999</v>
      </c>
      <c r="Y668" s="99">
        <f>VLOOKUP($T668,dcsad1!$A$2:$AE$677,22,FALSE)</f>
        <v>10255.129999999999</v>
      </c>
      <c r="Z668" s="100">
        <f t="shared" si="135"/>
        <v>0</v>
      </c>
      <c r="AA668" s="98" t="str">
        <f t="shared" si="136"/>
        <v>NO CHANGE IN SEL. FA/PUPIL</v>
      </c>
      <c r="AB668" s="88"/>
      <c r="AC668" s="93" t="s">
        <v>1329</v>
      </c>
      <c r="AD668" s="94" t="s">
        <v>1330</v>
      </c>
      <c r="AE668" s="94">
        <v>1</v>
      </c>
      <c r="AF668" s="95">
        <v>1</v>
      </c>
      <c r="AG668" s="165">
        <f>VLOOKUP($AC668,dbsad1!$A$2:$AE$677,24,FALSE)</f>
        <v>282763058</v>
      </c>
      <c r="AH668" s="165">
        <f>VLOOKUP($AC668,dcsad1!$A$2:$AE$677,24,FALSE)</f>
        <v>282763058</v>
      </c>
      <c r="AI668" s="166">
        <f t="shared" si="137"/>
        <v>0</v>
      </c>
      <c r="AJ668" s="98" t="str">
        <f t="shared" si="132"/>
        <v>NO CHANGE IN FAB</v>
      </c>
      <c r="AK668" s="88"/>
      <c r="AL668" s="93" t="s">
        <v>1329</v>
      </c>
      <c r="AM668" s="94" t="s">
        <v>1330</v>
      </c>
      <c r="AN668" s="94">
        <v>1</v>
      </c>
      <c r="AO668" s="95">
        <v>1</v>
      </c>
      <c r="AP668" s="175">
        <f>VLOOKUP($AL668,dbsaa1!$A$2:$AE$677,5,FALSE)</f>
        <v>313191671</v>
      </c>
      <c r="AQ668" s="176">
        <f>VLOOKUP($AL668,dbsad1!$A$2:$AE$677,23,FALSE)</f>
        <v>313191671</v>
      </c>
      <c r="AR668" s="101" t="str">
        <f t="shared" si="138"/>
        <v>ON FORMULA</v>
      </c>
      <c r="AS668" s="175">
        <f>VLOOKUP($AL668,dcsaa1!$A$2:$AE$677,5,FALSE)</f>
        <v>310689419</v>
      </c>
      <c r="AT668" s="176">
        <f>VLOOKUP($AL668,dcsad1!$A$2:$AE$677,23,FALSE)</f>
        <v>310689419</v>
      </c>
      <c r="AU668" s="101" t="str">
        <f t="shared" si="139"/>
        <v>ON FORMULA</v>
      </c>
      <c r="AV668" s="102" t="b">
        <f t="shared" si="140"/>
        <v>1</v>
      </c>
      <c r="AW668" s="176">
        <f t="shared" si="141"/>
        <v>-2502252</v>
      </c>
      <c r="AX668" s="184">
        <f t="shared" si="142"/>
        <v>0</v>
      </c>
      <c r="AY668" s="29"/>
    </row>
    <row r="669" spans="1:51" x14ac:dyDescent="0.25">
      <c r="A669" s="29"/>
      <c r="B669" s="93" t="s">
        <v>1331</v>
      </c>
      <c r="C669" s="94" t="s">
        <v>1332</v>
      </c>
      <c r="D669" s="94">
        <v>1</v>
      </c>
      <c r="E669" s="95">
        <v>0</v>
      </c>
      <c r="F669" s="165">
        <f>VLOOKUP($B669,dbsaa1!$A$2:$AA$675,5,FALSE)</f>
        <v>40464324</v>
      </c>
      <c r="G669" s="165">
        <f>VLOOKUP($B669,dcsaa1!$A$2:$AA$675,5,FALSE)</f>
        <v>40464324</v>
      </c>
      <c r="H669" s="166">
        <f t="shared" si="133"/>
        <v>0</v>
      </c>
      <c r="I669" s="98" t="str">
        <f t="shared" si="131"/>
        <v>NO CHANGE IN FA</v>
      </c>
      <c r="J669" s="88"/>
      <c r="K669" s="93" t="s">
        <v>1331</v>
      </c>
      <c r="L669" s="94" t="s">
        <v>1332</v>
      </c>
      <c r="M669" s="94">
        <v>1</v>
      </c>
      <c r="N669" s="95">
        <v>0</v>
      </c>
      <c r="O669" s="96">
        <f>VLOOKUP($K669,dbsad1!$A$2:$AE$677,13,FALSE)</f>
        <v>6371</v>
      </c>
      <c r="P669" s="96">
        <f>VLOOKUP($K669,dcsad1!$A$2:$AE$677,13,FALSE)</f>
        <v>6371</v>
      </c>
      <c r="Q669" s="97">
        <f t="shared" si="134"/>
        <v>0</v>
      </c>
      <c r="R669" s="98" t="str">
        <f t="shared" si="130"/>
        <v>NO CHANGE IN SEL. TAFPU</v>
      </c>
      <c r="S669" s="88"/>
      <c r="T669" s="93" t="s">
        <v>1331</v>
      </c>
      <c r="U669" s="94" t="s">
        <v>1332</v>
      </c>
      <c r="V669" s="94">
        <v>1</v>
      </c>
      <c r="W669" s="95">
        <v>0</v>
      </c>
      <c r="X669" s="99">
        <f>VLOOKUP($T669,dbsad1!$A$2:$AE$677,22,FALSE)</f>
        <v>6351.33</v>
      </c>
      <c r="Y669" s="99">
        <f>VLOOKUP($T669,dcsad1!$A$2:$AE$677,22,FALSE)</f>
        <v>6351.33</v>
      </c>
      <c r="Z669" s="100">
        <f t="shared" si="135"/>
        <v>0</v>
      </c>
      <c r="AA669" s="98" t="str">
        <f t="shared" si="136"/>
        <v>NO CHANGE IN SEL. FA/PUPIL</v>
      </c>
      <c r="AB669" s="88"/>
      <c r="AC669" s="93" t="s">
        <v>1331</v>
      </c>
      <c r="AD669" s="94" t="s">
        <v>1332</v>
      </c>
      <c r="AE669" s="94">
        <v>1</v>
      </c>
      <c r="AF669" s="95">
        <v>0</v>
      </c>
      <c r="AG669" s="165">
        <f>VLOOKUP($AC669,dbsad1!$A$2:$AE$677,24,FALSE)</f>
        <v>37052246</v>
      </c>
      <c r="AH669" s="165">
        <f>VLOOKUP($AC669,dcsad1!$A$2:$AE$677,24,FALSE)</f>
        <v>37052246</v>
      </c>
      <c r="AI669" s="166">
        <f t="shared" si="137"/>
        <v>0</v>
      </c>
      <c r="AJ669" s="98" t="str">
        <f t="shared" si="132"/>
        <v>NO CHANGE IN FAB</v>
      </c>
      <c r="AK669" s="88"/>
      <c r="AL669" s="93" t="s">
        <v>1331</v>
      </c>
      <c r="AM669" s="94" t="s">
        <v>1332</v>
      </c>
      <c r="AN669" s="94">
        <v>1</v>
      </c>
      <c r="AO669" s="95">
        <v>0</v>
      </c>
      <c r="AP669" s="175">
        <f>VLOOKUP($AL669,dbsaa1!$A$2:$AE$677,5,FALSE)</f>
        <v>40464324</v>
      </c>
      <c r="AQ669" s="176">
        <f>VLOOKUP($AL669,dbsad1!$A$2:$AE$677,23,FALSE)</f>
        <v>40464324</v>
      </c>
      <c r="AR669" s="101" t="str">
        <f t="shared" si="138"/>
        <v>ON FORMULA</v>
      </c>
      <c r="AS669" s="175">
        <f>VLOOKUP($AL669,dcsaa1!$A$2:$AE$677,5,FALSE)</f>
        <v>40464324</v>
      </c>
      <c r="AT669" s="176">
        <f>VLOOKUP($AL669,dcsad1!$A$2:$AE$677,23,FALSE)</f>
        <v>40464324</v>
      </c>
      <c r="AU669" s="101" t="str">
        <f t="shared" si="139"/>
        <v>ON FORMULA</v>
      </c>
      <c r="AV669" s="102" t="b">
        <f t="shared" si="140"/>
        <v>1</v>
      </c>
      <c r="AW669" s="176">
        <f t="shared" si="141"/>
        <v>0</v>
      </c>
      <c r="AX669" s="184">
        <f t="shared" si="142"/>
        <v>0</v>
      </c>
      <c r="AY669" s="29"/>
    </row>
    <row r="670" spans="1:51" x14ac:dyDescent="0.25">
      <c r="A670" s="29"/>
      <c r="B670" s="93" t="s">
        <v>1333</v>
      </c>
      <c r="C670" s="94" t="s">
        <v>1334</v>
      </c>
      <c r="D670" s="94">
        <v>1</v>
      </c>
      <c r="E670" s="95">
        <v>0</v>
      </c>
      <c r="F670" s="165">
        <f>VLOOKUP($B670,dbsaa1!$A$2:$AA$675,5,FALSE)</f>
        <v>19954483</v>
      </c>
      <c r="G670" s="165">
        <f>VLOOKUP($B670,dcsaa1!$A$2:$AA$675,5,FALSE)</f>
        <v>19954483</v>
      </c>
      <c r="H670" s="166">
        <f t="shared" si="133"/>
        <v>0</v>
      </c>
      <c r="I670" s="98" t="str">
        <f t="shared" si="131"/>
        <v>NO CHANGE IN FA</v>
      </c>
      <c r="J670" s="88"/>
      <c r="K670" s="93" t="s">
        <v>1333</v>
      </c>
      <c r="L670" s="94" t="s">
        <v>1334</v>
      </c>
      <c r="M670" s="94">
        <v>1</v>
      </c>
      <c r="N670" s="95">
        <v>0</v>
      </c>
      <c r="O670" s="96">
        <f>VLOOKUP($K670,dbsad1!$A$2:$AE$677,13,FALSE)</f>
        <v>4313</v>
      </c>
      <c r="P670" s="96">
        <f>VLOOKUP($K670,dcsad1!$A$2:$AE$677,13,FALSE)</f>
        <v>4313</v>
      </c>
      <c r="Q670" s="97">
        <f t="shared" si="134"/>
        <v>0</v>
      </c>
      <c r="R670" s="98" t="str">
        <f t="shared" si="130"/>
        <v>NO CHANGE IN SEL. TAFPU</v>
      </c>
      <c r="S670" s="88"/>
      <c r="T670" s="93" t="s">
        <v>1333</v>
      </c>
      <c r="U670" s="94" t="s">
        <v>1334</v>
      </c>
      <c r="V670" s="94">
        <v>1</v>
      </c>
      <c r="W670" s="95">
        <v>0</v>
      </c>
      <c r="X670" s="99">
        <f>VLOOKUP($T670,dbsad1!$A$2:$AE$677,22,FALSE)</f>
        <v>4626.59</v>
      </c>
      <c r="Y670" s="99">
        <f>VLOOKUP($T670,dcsad1!$A$2:$AE$677,22,FALSE)</f>
        <v>4626.59</v>
      </c>
      <c r="Z670" s="100">
        <f t="shared" si="135"/>
        <v>0</v>
      </c>
      <c r="AA670" s="98" t="str">
        <f t="shared" si="136"/>
        <v>NO CHANGE IN SEL. FA/PUPIL</v>
      </c>
      <c r="AB670" s="88"/>
      <c r="AC670" s="93" t="s">
        <v>1333</v>
      </c>
      <c r="AD670" s="94" t="s">
        <v>1334</v>
      </c>
      <c r="AE670" s="94">
        <v>1</v>
      </c>
      <c r="AF670" s="95">
        <v>0</v>
      </c>
      <c r="AG670" s="165">
        <f>VLOOKUP($AC670,dbsad1!$A$2:$AE$677,24,FALSE)</f>
        <v>16783446</v>
      </c>
      <c r="AH670" s="165">
        <f>VLOOKUP($AC670,dcsad1!$A$2:$AE$677,24,FALSE)</f>
        <v>16783446</v>
      </c>
      <c r="AI670" s="166">
        <f t="shared" si="137"/>
        <v>0</v>
      </c>
      <c r="AJ670" s="98" t="str">
        <f t="shared" si="132"/>
        <v>NO CHANGE IN FAB</v>
      </c>
      <c r="AK670" s="88"/>
      <c r="AL670" s="93" t="s">
        <v>1333</v>
      </c>
      <c r="AM670" s="94" t="s">
        <v>1334</v>
      </c>
      <c r="AN670" s="94">
        <v>1</v>
      </c>
      <c r="AO670" s="95">
        <v>0</v>
      </c>
      <c r="AP670" s="175">
        <f>VLOOKUP($AL670,dbsaa1!$A$2:$AE$677,5,FALSE)</f>
        <v>19954483</v>
      </c>
      <c r="AQ670" s="176">
        <f>VLOOKUP($AL670,dbsad1!$A$2:$AE$677,23,FALSE)</f>
        <v>19954483</v>
      </c>
      <c r="AR670" s="101" t="str">
        <f t="shared" si="138"/>
        <v>ON FORMULA</v>
      </c>
      <c r="AS670" s="175">
        <f>VLOOKUP($AL670,dcsaa1!$A$2:$AE$677,5,FALSE)</f>
        <v>19954483</v>
      </c>
      <c r="AT670" s="176">
        <f>VLOOKUP($AL670,dcsad1!$A$2:$AE$677,23,FALSE)</f>
        <v>19954483</v>
      </c>
      <c r="AU670" s="101" t="str">
        <f t="shared" si="139"/>
        <v>ON FORMULA</v>
      </c>
      <c r="AV670" s="102" t="b">
        <f t="shared" si="140"/>
        <v>1</v>
      </c>
      <c r="AW670" s="176">
        <f t="shared" si="141"/>
        <v>0</v>
      </c>
      <c r="AX670" s="184">
        <f t="shared" si="142"/>
        <v>0</v>
      </c>
      <c r="AY670" s="29"/>
    </row>
    <row r="671" spans="1:51" ht="25" x14ac:dyDescent="0.25">
      <c r="A671" s="29"/>
      <c r="B671" s="93" t="s">
        <v>1335</v>
      </c>
      <c r="C671" s="94" t="s">
        <v>1336</v>
      </c>
      <c r="D671" s="94">
        <v>1</v>
      </c>
      <c r="E671" s="95">
        <v>0</v>
      </c>
      <c r="F671" s="165">
        <f>VLOOKUP($B671,dbsaa1!$A$2:$AA$675,5,FALSE)</f>
        <v>13689786</v>
      </c>
      <c r="G671" s="165">
        <f>VLOOKUP($B671,dcsaa1!$A$2:$AA$675,5,FALSE)</f>
        <v>13689786</v>
      </c>
      <c r="H671" s="166">
        <f t="shared" si="133"/>
        <v>0</v>
      </c>
      <c r="I671" s="98" t="str">
        <f t="shared" si="131"/>
        <v>NO CHANGE IN FA</v>
      </c>
      <c r="J671" s="88"/>
      <c r="K671" s="93" t="s">
        <v>1335</v>
      </c>
      <c r="L671" s="94" t="s">
        <v>1336</v>
      </c>
      <c r="M671" s="94">
        <v>1</v>
      </c>
      <c r="N671" s="95">
        <v>0</v>
      </c>
      <c r="O671" s="96">
        <f>VLOOKUP($K671,dbsad1!$A$2:$AE$677,13,FALSE)</f>
        <v>1340</v>
      </c>
      <c r="P671" s="96">
        <f>VLOOKUP($K671,dcsad1!$A$2:$AE$677,13,FALSE)</f>
        <v>1340</v>
      </c>
      <c r="Q671" s="97">
        <f t="shared" si="134"/>
        <v>0</v>
      </c>
      <c r="R671" s="98" t="str">
        <f t="shared" si="130"/>
        <v>NO CHANGE IN SEL. TAFPU</v>
      </c>
      <c r="S671" s="88"/>
      <c r="T671" s="93" t="s">
        <v>1335</v>
      </c>
      <c r="U671" s="94" t="s">
        <v>1336</v>
      </c>
      <c r="V671" s="94">
        <v>1</v>
      </c>
      <c r="W671" s="95">
        <v>0</v>
      </c>
      <c r="X671" s="99">
        <f>VLOOKUP($T671,dbsad1!$A$2:$AE$677,22,FALSE)</f>
        <v>9462.9</v>
      </c>
      <c r="Y671" s="99">
        <f>VLOOKUP($T671,dcsad1!$A$2:$AE$677,22,FALSE)</f>
        <v>9462.9</v>
      </c>
      <c r="Z671" s="100">
        <f t="shared" si="135"/>
        <v>0</v>
      </c>
      <c r="AA671" s="98" t="str">
        <f t="shared" si="136"/>
        <v>NO CHANGE IN SEL. FA/PUPIL</v>
      </c>
      <c r="AB671" s="88"/>
      <c r="AC671" s="93" t="s">
        <v>1335</v>
      </c>
      <c r="AD671" s="94" t="s">
        <v>1336</v>
      </c>
      <c r="AE671" s="94">
        <v>1</v>
      </c>
      <c r="AF671" s="95">
        <v>0</v>
      </c>
      <c r="AG671" s="165">
        <f>VLOOKUP($AC671,dbsad1!$A$2:$AE$677,24,FALSE)</f>
        <v>13421359</v>
      </c>
      <c r="AH671" s="165">
        <f>VLOOKUP($AC671,dcsad1!$A$2:$AE$677,24,FALSE)</f>
        <v>13421359</v>
      </c>
      <c r="AI671" s="166">
        <f t="shared" si="137"/>
        <v>0</v>
      </c>
      <c r="AJ671" s="98" t="str">
        <f t="shared" si="132"/>
        <v>NO CHANGE IN FAB</v>
      </c>
      <c r="AK671" s="88"/>
      <c r="AL671" s="93" t="s">
        <v>1335</v>
      </c>
      <c r="AM671" s="94" t="s">
        <v>1336</v>
      </c>
      <c r="AN671" s="94">
        <v>1</v>
      </c>
      <c r="AO671" s="95">
        <v>0</v>
      </c>
      <c r="AP671" s="175">
        <f>VLOOKUP($AL671,dbsaa1!$A$2:$AE$677,5,FALSE)</f>
        <v>13689786</v>
      </c>
      <c r="AQ671" s="176">
        <f>VLOOKUP($AL671,dbsad1!$A$2:$AE$677,23,FALSE)</f>
        <v>12680286</v>
      </c>
      <c r="AR671" s="101" t="str">
        <f t="shared" si="138"/>
        <v>HOLD HARMLESS</v>
      </c>
      <c r="AS671" s="175">
        <f>VLOOKUP($AL671,dcsaa1!$A$2:$AE$677,5,FALSE)</f>
        <v>13689786</v>
      </c>
      <c r="AT671" s="176">
        <f>VLOOKUP($AL671,dcsad1!$A$2:$AE$677,23,FALSE)</f>
        <v>12680286</v>
      </c>
      <c r="AU671" s="101" t="str">
        <f t="shared" si="139"/>
        <v>HOLD HARMLESS</v>
      </c>
      <c r="AV671" s="102" t="b">
        <f t="shared" si="140"/>
        <v>1</v>
      </c>
      <c r="AW671" s="176">
        <f t="shared" si="141"/>
        <v>0</v>
      </c>
      <c r="AX671" s="184">
        <f t="shared" si="142"/>
        <v>0</v>
      </c>
      <c r="AY671" s="29"/>
    </row>
    <row r="672" spans="1:51" x14ac:dyDescent="0.25">
      <c r="A672" s="29"/>
      <c r="B672" s="93" t="s">
        <v>1337</v>
      </c>
      <c r="C672" s="94" t="s">
        <v>1338</v>
      </c>
      <c r="D672" s="94">
        <v>1</v>
      </c>
      <c r="E672" s="95">
        <v>0</v>
      </c>
      <c r="F672" s="165">
        <f>VLOOKUP($B672,dbsaa1!$A$2:$AA$675,5,FALSE)</f>
        <v>13372403</v>
      </c>
      <c r="G672" s="165">
        <f>VLOOKUP($B672,dcsaa1!$A$2:$AA$675,5,FALSE)</f>
        <v>13372403</v>
      </c>
      <c r="H672" s="166">
        <f t="shared" si="133"/>
        <v>0</v>
      </c>
      <c r="I672" s="98" t="str">
        <f t="shared" si="131"/>
        <v>NO CHANGE IN FA</v>
      </c>
      <c r="J672" s="88"/>
      <c r="K672" s="93" t="s">
        <v>1337</v>
      </c>
      <c r="L672" s="94" t="s">
        <v>1338</v>
      </c>
      <c r="M672" s="94">
        <v>1</v>
      </c>
      <c r="N672" s="95">
        <v>0</v>
      </c>
      <c r="O672" s="96">
        <f>VLOOKUP($K672,dbsad1!$A$2:$AE$677,13,FALSE)</f>
        <v>984</v>
      </c>
      <c r="P672" s="96">
        <f>VLOOKUP($K672,dcsad1!$A$2:$AE$677,13,FALSE)</f>
        <v>984</v>
      </c>
      <c r="Q672" s="97">
        <f t="shared" si="134"/>
        <v>0</v>
      </c>
      <c r="R672" s="98" t="str">
        <f t="shared" si="130"/>
        <v>NO CHANGE IN SEL. TAFPU</v>
      </c>
      <c r="S672" s="88"/>
      <c r="T672" s="93" t="s">
        <v>1337</v>
      </c>
      <c r="U672" s="94" t="s">
        <v>1338</v>
      </c>
      <c r="V672" s="94">
        <v>1</v>
      </c>
      <c r="W672" s="95">
        <v>0</v>
      </c>
      <c r="X672" s="99">
        <f>VLOOKUP($T672,dbsad1!$A$2:$AE$677,22,FALSE)</f>
        <v>13589.84</v>
      </c>
      <c r="Y672" s="99">
        <f>VLOOKUP($T672,dcsad1!$A$2:$AE$677,22,FALSE)</f>
        <v>13589.84</v>
      </c>
      <c r="Z672" s="100">
        <f t="shared" si="135"/>
        <v>0</v>
      </c>
      <c r="AA672" s="98" t="str">
        <f t="shared" si="136"/>
        <v>NO CHANGE IN SEL. FA/PUPIL</v>
      </c>
      <c r="AB672" s="88"/>
      <c r="AC672" s="93" t="s">
        <v>1337</v>
      </c>
      <c r="AD672" s="94" t="s">
        <v>1338</v>
      </c>
      <c r="AE672" s="94">
        <v>1</v>
      </c>
      <c r="AF672" s="95">
        <v>0</v>
      </c>
      <c r="AG672" s="165">
        <f>VLOOKUP($AC672,dbsad1!$A$2:$AE$677,24,FALSE)</f>
        <v>12955188</v>
      </c>
      <c r="AH672" s="165">
        <f>VLOOKUP($AC672,dcsad1!$A$2:$AE$677,24,FALSE)</f>
        <v>12955188</v>
      </c>
      <c r="AI672" s="166">
        <f t="shared" si="137"/>
        <v>0</v>
      </c>
      <c r="AJ672" s="98" t="str">
        <f t="shared" si="132"/>
        <v>NO CHANGE IN FAB</v>
      </c>
      <c r="AK672" s="88"/>
      <c r="AL672" s="93" t="s">
        <v>1337</v>
      </c>
      <c r="AM672" s="94" t="s">
        <v>1338</v>
      </c>
      <c r="AN672" s="94">
        <v>1</v>
      </c>
      <c r="AO672" s="95">
        <v>0</v>
      </c>
      <c r="AP672" s="175">
        <f>VLOOKUP($AL672,dbsaa1!$A$2:$AE$677,5,FALSE)</f>
        <v>13372403</v>
      </c>
      <c r="AQ672" s="176">
        <f>VLOOKUP($AL672,dbsad1!$A$2:$AE$677,23,FALSE)</f>
        <v>13372403</v>
      </c>
      <c r="AR672" s="101" t="str">
        <f t="shared" si="138"/>
        <v>ON FORMULA</v>
      </c>
      <c r="AS672" s="175">
        <f>VLOOKUP($AL672,dcsaa1!$A$2:$AE$677,5,FALSE)</f>
        <v>13372403</v>
      </c>
      <c r="AT672" s="176">
        <f>VLOOKUP($AL672,dcsad1!$A$2:$AE$677,23,FALSE)</f>
        <v>13372403</v>
      </c>
      <c r="AU672" s="101" t="str">
        <f t="shared" si="139"/>
        <v>ON FORMULA</v>
      </c>
      <c r="AV672" s="102" t="b">
        <f t="shared" si="140"/>
        <v>1</v>
      </c>
      <c r="AW672" s="176">
        <f t="shared" si="141"/>
        <v>0</v>
      </c>
      <c r="AX672" s="184">
        <f t="shared" si="142"/>
        <v>0</v>
      </c>
      <c r="AY672" s="29"/>
    </row>
    <row r="673" spans="1:51" ht="25" x14ac:dyDescent="0.25">
      <c r="A673" s="29"/>
      <c r="B673" s="93" t="s">
        <v>1339</v>
      </c>
      <c r="C673" s="94" t="s">
        <v>1340</v>
      </c>
      <c r="D673" s="94">
        <v>1</v>
      </c>
      <c r="E673" s="95">
        <v>0</v>
      </c>
      <c r="F673" s="165">
        <f>VLOOKUP($B673,dbsaa1!$A$2:$AA$675,5,FALSE)</f>
        <v>1854648</v>
      </c>
      <c r="G673" s="165">
        <f>VLOOKUP($B673,dcsaa1!$A$2:$AA$675,5,FALSE)</f>
        <v>1854648</v>
      </c>
      <c r="H673" s="166">
        <f t="shared" si="133"/>
        <v>0</v>
      </c>
      <c r="I673" s="98" t="str">
        <f t="shared" si="131"/>
        <v>NO CHANGE IN FA</v>
      </c>
      <c r="J673" s="88"/>
      <c r="K673" s="93" t="s">
        <v>1339</v>
      </c>
      <c r="L673" s="94" t="s">
        <v>1340</v>
      </c>
      <c r="M673" s="94">
        <v>1</v>
      </c>
      <c r="N673" s="95">
        <v>0</v>
      </c>
      <c r="O673" s="96">
        <f>VLOOKUP($K673,dbsad1!$A$2:$AE$677,13,FALSE)</f>
        <v>157</v>
      </c>
      <c r="P673" s="96">
        <f>VLOOKUP($K673,dcsad1!$A$2:$AE$677,13,FALSE)</f>
        <v>157</v>
      </c>
      <c r="Q673" s="97">
        <f t="shared" si="134"/>
        <v>0</v>
      </c>
      <c r="R673" s="98" t="str">
        <f t="shared" si="130"/>
        <v>NO CHANGE IN SEL. TAFPU</v>
      </c>
      <c r="S673" s="88"/>
      <c r="T673" s="93" t="s">
        <v>1339</v>
      </c>
      <c r="U673" s="94" t="s">
        <v>1340</v>
      </c>
      <c r="V673" s="94">
        <v>1</v>
      </c>
      <c r="W673" s="95">
        <v>0</v>
      </c>
      <c r="X673" s="99">
        <f>VLOOKUP($T673,dbsad1!$A$2:$AE$677,22,FALSE)</f>
        <v>7084.42</v>
      </c>
      <c r="Y673" s="99">
        <f>VLOOKUP($T673,dcsad1!$A$2:$AE$677,22,FALSE)</f>
        <v>7084.42</v>
      </c>
      <c r="Z673" s="100">
        <f t="shared" si="135"/>
        <v>0</v>
      </c>
      <c r="AA673" s="98" t="str">
        <f t="shared" si="136"/>
        <v>NO CHANGE IN SEL. FA/PUPIL</v>
      </c>
      <c r="AB673" s="88"/>
      <c r="AC673" s="93" t="s">
        <v>1339</v>
      </c>
      <c r="AD673" s="94" t="s">
        <v>1340</v>
      </c>
      <c r="AE673" s="94">
        <v>1</v>
      </c>
      <c r="AF673" s="95">
        <v>0</v>
      </c>
      <c r="AG673" s="165">
        <f>VLOOKUP($AC673,dbsad1!$A$2:$AE$677,24,FALSE)</f>
        <v>1818283</v>
      </c>
      <c r="AH673" s="165">
        <f>VLOOKUP($AC673,dcsad1!$A$2:$AE$677,24,FALSE)</f>
        <v>1818283</v>
      </c>
      <c r="AI673" s="166">
        <f t="shared" si="137"/>
        <v>0</v>
      </c>
      <c r="AJ673" s="98" t="str">
        <f t="shared" si="132"/>
        <v>NO CHANGE IN FAB</v>
      </c>
      <c r="AK673" s="88"/>
      <c r="AL673" s="93" t="s">
        <v>1339</v>
      </c>
      <c r="AM673" s="94" t="s">
        <v>1340</v>
      </c>
      <c r="AN673" s="94">
        <v>1</v>
      </c>
      <c r="AO673" s="95">
        <v>0</v>
      </c>
      <c r="AP673" s="175">
        <f>VLOOKUP($AL673,dbsaa1!$A$2:$AE$677,5,FALSE)</f>
        <v>1854648</v>
      </c>
      <c r="AQ673" s="176">
        <f>VLOOKUP($AL673,dbsad1!$A$2:$AE$677,23,FALSE)</f>
        <v>1112254</v>
      </c>
      <c r="AR673" s="101" t="str">
        <f t="shared" si="138"/>
        <v>HOLD HARMLESS</v>
      </c>
      <c r="AS673" s="175">
        <f>VLOOKUP($AL673,dcsaa1!$A$2:$AE$677,5,FALSE)</f>
        <v>1854648</v>
      </c>
      <c r="AT673" s="176">
        <f>VLOOKUP($AL673,dcsad1!$A$2:$AE$677,23,FALSE)</f>
        <v>1112254</v>
      </c>
      <c r="AU673" s="101" t="str">
        <f t="shared" si="139"/>
        <v>HOLD HARMLESS</v>
      </c>
      <c r="AV673" s="102" t="b">
        <f t="shared" si="140"/>
        <v>1</v>
      </c>
      <c r="AW673" s="176">
        <f t="shared" si="141"/>
        <v>0</v>
      </c>
      <c r="AX673" s="184">
        <f t="shared" si="142"/>
        <v>0</v>
      </c>
      <c r="AY673" s="29"/>
    </row>
    <row r="674" spans="1:51" x14ac:dyDescent="0.25">
      <c r="A674" s="29"/>
      <c r="B674" s="93" t="s">
        <v>1341</v>
      </c>
      <c r="C674" s="94" t="s">
        <v>1342</v>
      </c>
      <c r="D674" s="94">
        <v>1</v>
      </c>
      <c r="E674" s="95">
        <v>0</v>
      </c>
      <c r="F674" s="165">
        <f>VLOOKUP($B674,dbsaa1!$A$2:$AA$675,5,FALSE)</f>
        <v>8681536</v>
      </c>
      <c r="G674" s="165">
        <f>VLOOKUP($B674,dcsaa1!$A$2:$AA$675,5,FALSE)</f>
        <v>8681536</v>
      </c>
      <c r="H674" s="166">
        <f t="shared" si="133"/>
        <v>0</v>
      </c>
      <c r="I674" s="98" t="str">
        <f t="shared" si="131"/>
        <v>NO CHANGE IN FA</v>
      </c>
      <c r="J674" s="88"/>
      <c r="K674" s="93" t="s">
        <v>1341</v>
      </c>
      <c r="L674" s="94" t="s">
        <v>1342</v>
      </c>
      <c r="M674" s="94">
        <v>1</v>
      </c>
      <c r="N674" s="95">
        <v>0</v>
      </c>
      <c r="O674" s="96">
        <f>VLOOKUP($K674,dbsad1!$A$2:$AE$677,13,FALSE)</f>
        <v>844</v>
      </c>
      <c r="P674" s="96">
        <f>VLOOKUP($K674,dcsad1!$A$2:$AE$677,13,FALSE)</f>
        <v>844</v>
      </c>
      <c r="Q674" s="97">
        <f t="shared" si="134"/>
        <v>0</v>
      </c>
      <c r="R674" s="98" t="str">
        <f t="shared" si="130"/>
        <v>NO CHANGE IN SEL. TAFPU</v>
      </c>
      <c r="S674" s="88"/>
      <c r="T674" s="93" t="s">
        <v>1341</v>
      </c>
      <c r="U674" s="94" t="s">
        <v>1342</v>
      </c>
      <c r="V674" s="94">
        <v>1</v>
      </c>
      <c r="W674" s="95">
        <v>0</v>
      </c>
      <c r="X674" s="99">
        <f>VLOOKUP($T674,dbsad1!$A$2:$AE$677,22,FALSE)</f>
        <v>10286.18</v>
      </c>
      <c r="Y674" s="99">
        <f>VLOOKUP($T674,dcsad1!$A$2:$AE$677,22,FALSE)</f>
        <v>10286.18</v>
      </c>
      <c r="Z674" s="100">
        <f t="shared" si="135"/>
        <v>0</v>
      </c>
      <c r="AA674" s="98" t="str">
        <f t="shared" si="136"/>
        <v>NO CHANGE IN SEL. FA/PUPIL</v>
      </c>
      <c r="AB674" s="88"/>
      <c r="AC674" s="93" t="s">
        <v>1341</v>
      </c>
      <c r="AD674" s="94" t="s">
        <v>1342</v>
      </c>
      <c r="AE674" s="94">
        <v>1</v>
      </c>
      <c r="AF674" s="95">
        <v>0</v>
      </c>
      <c r="AG674" s="165">
        <f>VLOOKUP($AC674,dbsad1!$A$2:$AE$677,24,FALSE)</f>
        <v>8457392</v>
      </c>
      <c r="AH674" s="165">
        <f>VLOOKUP($AC674,dcsad1!$A$2:$AE$677,24,FALSE)</f>
        <v>8457392</v>
      </c>
      <c r="AI674" s="166">
        <f t="shared" si="137"/>
        <v>0</v>
      </c>
      <c r="AJ674" s="98" t="str">
        <f t="shared" si="132"/>
        <v>NO CHANGE IN FAB</v>
      </c>
      <c r="AK674" s="88"/>
      <c r="AL674" s="93" t="s">
        <v>1341</v>
      </c>
      <c r="AM674" s="94" t="s">
        <v>1342</v>
      </c>
      <c r="AN674" s="94">
        <v>1</v>
      </c>
      <c r="AO674" s="95">
        <v>0</v>
      </c>
      <c r="AP674" s="175">
        <f>VLOOKUP($AL674,dbsaa1!$A$2:$AE$677,5,FALSE)</f>
        <v>8681536</v>
      </c>
      <c r="AQ674" s="176">
        <f>VLOOKUP($AL674,dbsad1!$A$2:$AE$677,23,FALSE)</f>
        <v>8681536</v>
      </c>
      <c r="AR674" s="101" t="str">
        <f t="shared" si="138"/>
        <v>ON FORMULA</v>
      </c>
      <c r="AS674" s="175">
        <f>VLOOKUP($AL674,dcsaa1!$A$2:$AE$677,5,FALSE)</f>
        <v>8681536</v>
      </c>
      <c r="AT674" s="176">
        <f>VLOOKUP($AL674,dcsad1!$A$2:$AE$677,23,FALSE)</f>
        <v>8681536</v>
      </c>
      <c r="AU674" s="101" t="str">
        <f t="shared" si="139"/>
        <v>ON FORMULA</v>
      </c>
      <c r="AV674" s="102" t="b">
        <f t="shared" si="140"/>
        <v>1</v>
      </c>
      <c r="AW674" s="176">
        <f t="shared" si="141"/>
        <v>0</v>
      </c>
      <c r="AX674" s="184">
        <f t="shared" si="142"/>
        <v>0</v>
      </c>
      <c r="AY674" s="29"/>
    </row>
    <row r="675" spans="1:51" x14ac:dyDescent="0.25">
      <c r="A675" s="29"/>
      <c r="B675" s="93" t="s">
        <v>1343</v>
      </c>
      <c r="C675" s="94" t="s">
        <v>1344</v>
      </c>
      <c r="D675" s="94">
        <v>1</v>
      </c>
      <c r="E675" s="95">
        <v>0</v>
      </c>
      <c r="F675" s="165">
        <f>VLOOKUP($B675,dbsaa1!$A$2:$AA$675,5,FALSE)</f>
        <v>10913080</v>
      </c>
      <c r="G675" s="165">
        <f>VLOOKUP($B675,dcsaa1!$A$2:$AA$675,5,FALSE)</f>
        <v>10913080</v>
      </c>
      <c r="H675" s="166">
        <f t="shared" si="133"/>
        <v>0</v>
      </c>
      <c r="I675" s="98" t="str">
        <f t="shared" si="131"/>
        <v>NO CHANGE IN FA</v>
      </c>
      <c r="J675" s="88"/>
      <c r="K675" s="93" t="s">
        <v>1343</v>
      </c>
      <c r="L675" s="94" t="s">
        <v>1344</v>
      </c>
      <c r="M675" s="94">
        <v>1</v>
      </c>
      <c r="N675" s="95">
        <v>0</v>
      </c>
      <c r="O675" s="96">
        <f>VLOOKUP($K675,dbsad1!$A$2:$AE$677,13,FALSE)</f>
        <v>913</v>
      </c>
      <c r="P675" s="96">
        <f>VLOOKUP($K675,dcsad1!$A$2:$AE$677,13,FALSE)</f>
        <v>913</v>
      </c>
      <c r="Q675" s="97">
        <f t="shared" si="134"/>
        <v>0</v>
      </c>
      <c r="R675" s="98" t="str">
        <f t="shared" si="130"/>
        <v>NO CHANGE IN SEL. TAFPU</v>
      </c>
      <c r="S675" s="88"/>
      <c r="T675" s="93" t="s">
        <v>1343</v>
      </c>
      <c r="U675" s="94" t="s">
        <v>1344</v>
      </c>
      <c r="V675" s="94">
        <v>1</v>
      </c>
      <c r="W675" s="95">
        <v>0</v>
      </c>
      <c r="X675" s="99">
        <f>VLOOKUP($T675,dbsad1!$A$2:$AE$677,22,FALSE)</f>
        <v>11952.99</v>
      </c>
      <c r="Y675" s="99">
        <f>VLOOKUP($T675,dcsad1!$A$2:$AE$677,22,FALSE)</f>
        <v>11952.99</v>
      </c>
      <c r="Z675" s="100">
        <f t="shared" si="135"/>
        <v>0</v>
      </c>
      <c r="AA675" s="98" t="str">
        <f t="shared" si="136"/>
        <v>NO CHANGE IN SEL. FA/PUPIL</v>
      </c>
      <c r="AB675" s="88"/>
      <c r="AC675" s="93" t="s">
        <v>1343</v>
      </c>
      <c r="AD675" s="94" t="s">
        <v>1344</v>
      </c>
      <c r="AE675" s="94">
        <v>1</v>
      </c>
      <c r="AF675" s="95">
        <v>0</v>
      </c>
      <c r="AG675" s="165">
        <f>VLOOKUP($AC675,dbsad1!$A$2:$AE$677,24,FALSE)</f>
        <v>10495591</v>
      </c>
      <c r="AH675" s="165">
        <f>VLOOKUP($AC675,dcsad1!$A$2:$AE$677,24,FALSE)</f>
        <v>10495591</v>
      </c>
      <c r="AI675" s="166">
        <f t="shared" si="137"/>
        <v>0</v>
      </c>
      <c r="AJ675" s="98" t="str">
        <f t="shared" si="132"/>
        <v>NO CHANGE IN FAB</v>
      </c>
      <c r="AK675" s="88"/>
      <c r="AL675" s="93" t="s">
        <v>1343</v>
      </c>
      <c r="AM675" s="94" t="s">
        <v>1344</v>
      </c>
      <c r="AN675" s="94">
        <v>1</v>
      </c>
      <c r="AO675" s="95">
        <v>0</v>
      </c>
      <c r="AP675" s="175">
        <f>VLOOKUP($AL675,dbsaa1!$A$2:$AE$677,5,FALSE)</f>
        <v>10913080</v>
      </c>
      <c r="AQ675" s="176">
        <f>VLOOKUP($AL675,dbsad1!$A$2:$AE$677,23,FALSE)</f>
        <v>10913080</v>
      </c>
      <c r="AR675" s="101" t="str">
        <f t="shared" si="138"/>
        <v>ON FORMULA</v>
      </c>
      <c r="AS675" s="175">
        <f>VLOOKUP($AL675,dcsaa1!$A$2:$AE$677,5,FALSE)</f>
        <v>10913080</v>
      </c>
      <c r="AT675" s="176">
        <f>VLOOKUP($AL675,dcsad1!$A$2:$AE$677,23,FALSE)</f>
        <v>10913080</v>
      </c>
      <c r="AU675" s="101" t="str">
        <f t="shared" si="139"/>
        <v>ON FORMULA</v>
      </c>
      <c r="AV675" s="102" t="b">
        <f t="shared" si="140"/>
        <v>1</v>
      </c>
      <c r="AW675" s="176">
        <f t="shared" si="141"/>
        <v>0</v>
      </c>
      <c r="AX675" s="184">
        <f t="shared" si="142"/>
        <v>0</v>
      </c>
      <c r="AY675" s="29"/>
    </row>
    <row r="676" spans="1:51" ht="25" x14ac:dyDescent="0.25">
      <c r="A676" s="29"/>
      <c r="B676" s="93" t="s">
        <v>1345</v>
      </c>
      <c r="C676" s="94" t="s">
        <v>1346</v>
      </c>
      <c r="D676" s="94">
        <v>1</v>
      </c>
      <c r="E676" s="95">
        <v>0</v>
      </c>
      <c r="F676" s="165">
        <f>VLOOKUP($B676,dbsaa1!$A$2:$AA$675,5,FALSE)</f>
        <v>12000589</v>
      </c>
      <c r="G676" s="165">
        <f>VLOOKUP($B676,dcsaa1!$A$2:$AA$675,5,FALSE)</f>
        <v>12000589</v>
      </c>
      <c r="H676" s="166">
        <f t="shared" si="133"/>
        <v>0</v>
      </c>
      <c r="I676" s="98" t="str">
        <f t="shared" si="131"/>
        <v>NO CHANGE IN FA</v>
      </c>
      <c r="J676" s="88"/>
      <c r="K676" s="93" t="s">
        <v>1345</v>
      </c>
      <c r="L676" s="94" t="s">
        <v>1346</v>
      </c>
      <c r="M676" s="94">
        <v>1</v>
      </c>
      <c r="N676" s="95">
        <v>0</v>
      </c>
      <c r="O676" s="96">
        <f>VLOOKUP($K676,dbsad1!$A$2:$AE$677,13,FALSE)</f>
        <v>1509</v>
      </c>
      <c r="P676" s="96">
        <f>VLOOKUP($K676,dcsad1!$A$2:$AE$677,13,FALSE)</f>
        <v>1509</v>
      </c>
      <c r="Q676" s="97">
        <f t="shared" si="134"/>
        <v>0</v>
      </c>
      <c r="R676" s="98" t="str">
        <f t="shared" si="130"/>
        <v>NO CHANGE IN SEL. TAFPU</v>
      </c>
      <c r="S676" s="88"/>
      <c r="T676" s="93" t="s">
        <v>1345</v>
      </c>
      <c r="U676" s="94" t="s">
        <v>1346</v>
      </c>
      <c r="V676" s="94">
        <v>1</v>
      </c>
      <c r="W676" s="95">
        <v>0</v>
      </c>
      <c r="X676" s="99">
        <f>VLOOKUP($T676,dbsad1!$A$2:$AE$677,22,FALSE)</f>
        <v>5198.87</v>
      </c>
      <c r="Y676" s="99">
        <f>VLOOKUP($T676,dcsad1!$A$2:$AE$677,22,FALSE)</f>
        <v>5198.87</v>
      </c>
      <c r="Z676" s="100">
        <f t="shared" si="135"/>
        <v>0</v>
      </c>
      <c r="AA676" s="98" t="str">
        <f t="shared" si="136"/>
        <v>NO CHANGE IN SEL. FA/PUPIL</v>
      </c>
      <c r="AB676" s="88"/>
      <c r="AC676" s="93" t="s">
        <v>1345</v>
      </c>
      <c r="AD676" s="94" t="s">
        <v>1346</v>
      </c>
      <c r="AE676" s="94">
        <v>1</v>
      </c>
      <c r="AF676" s="95">
        <v>0</v>
      </c>
      <c r="AG676" s="165">
        <f>VLOOKUP($AC676,dbsad1!$A$2:$AE$677,24,FALSE)</f>
        <v>11765284</v>
      </c>
      <c r="AH676" s="165">
        <f>VLOOKUP($AC676,dcsad1!$A$2:$AE$677,24,FALSE)</f>
        <v>11765284</v>
      </c>
      <c r="AI676" s="166">
        <f t="shared" si="137"/>
        <v>0</v>
      </c>
      <c r="AJ676" s="98" t="str">
        <f t="shared" si="132"/>
        <v>NO CHANGE IN FAB</v>
      </c>
      <c r="AK676" s="88"/>
      <c r="AL676" s="93" t="s">
        <v>1345</v>
      </c>
      <c r="AM676" s="94" t="s">
        <v>1346</v>
      </c>
      <c r="AN676" s="94">
        <v>1</v>
      </c>
      <c r="AO676" s="95">
        <v>0</v>
      </c>
      <c r="AP676" s="175">
        <f>VLOOKUP($AL676,dbsaa1!$A$2:$AE$677,5,FALSE)</f>
        <v>12000589</v>
      </c>
      <c r="AQ676" s="176">
        <f>VLOOKUP($AL676,dbsad1!$A$2:$AE$677,23,FALSE)</f>
        <v>7845095</v>
      </c>
      <c r="AR676" s="101" t="str">
        <f t="shared" si="138"/>
        <v>HOLD HARMLESS</v>
      </c>
      <c r="AS676" s="175">
        <f>VLOOKUP($AL676,dcsaa1!$A$2:$AE$677,5,FALSE)</f>
        <v>12000589</v>
      </c>
      <c r="AT676" s="176">
        <f>VLOOKUP($AL676,dcsad1!$A$2:$AE$677,23,FALSE)</f>
        <v>7845095</v>
      </c>
      <c r="AU676" s="101" t="str">
        <f t="shared" si="139"/>
        <v>HOLD HARMLESS</v>
      </c>
      <c r="AV676" s="102" t="b">
        <f t="shared" si="140"/>
        <v>1</v>
      </c>
      <c r="AW676" s="176">
        <f t="shared" si="141"/>
        <v>0</v>
      </c>
      <c r="AX676" s="184">
        <f t="shared" si="142"/>
        <v>0</v>
      </c>
      <c r="AY676" s="29"/>
    </row>
    <row r="677" spans="1:51" ht="25.5" thickBot="1" x14ac:dyDescent="0.3">
      <c r="A677" s="29"/>
      <c r="B677" s="108" t="s">
        <v>1347</v>
      </c>
      <c r="C677" s="109" t="s">
        <v>1348</v>
      </c>
      <c r="D677" s="109">
        <v>1</v>
      </c>
      <c r="E677" s="110">
        <v>0</v>
      </c>
      <c r="F677" s="167">
        <f>VLOOKUP($B677,dbsaa1!$A$2:$AA$675,5,FALSE)</f>
        <v>8820873</v>
      </c>
      <c r="G677" s="167">
        <f>VLOOKUP($B677,dcsaa1!$A$2:$AA$675,5,FALSE)</f>
        <v>8820873</v>
      </c>
      <c r="H677" s="168">
        <f t="shared" si="133"/>
        <v>0</v>
      </c>
      <c r="I677" s="113" t="str">
        <f>IF(H677&lt;&gt;0,IF(H677&gt;0,"FA INCREASE","FA DECREASE"),"NO CHANGE IN FA")</f>
        <v>NO CHANGE IN FA</v>
      </c>
      <c r="J677" s="88"/>
      <c r="K677" s="108" t="s">
        <v>1347</v>
      </c>
      <c r="L677" s="109" t="s">
        <v>1348</v>
      </c>
      <c r="M677" s="109">
        <v>1</v>
      </c>
      <c r="N677" s="110">
        <v>0</v>
      </c>
      <c r="O677" s="111">
        <f>VLOOKUP($K677,dbsad1!$A$2:$AE$677,13,FALSE)</f>
        <v>727</v>
      </c>
      <c r="P677" s="111">
        <f>VLOOKUP($K677,dcsad1!$A$2:$AE$677,13,FALSE)</f>
        <v>727</v>
      </c>
      <c r="Q677" s="112">
        <f t="shared" si="134"/>
        <v>0</v>
      </c>
      <c r="R677" s="113" t="str">
        <f t="shared" si="130"/>
        <v>NO CHANGE IN SEL. TAFPU</v>
      </c>
      <c r="S677" s="88"/>
      <c r="T677" s="108" t="s">
        <v>1347</v>
      </c>
      <c r="U677" s="109" t="s">
        <v>1348</v>
      </c>
      <c r="V677" s="109">
        <v>1</v>
      </c>
      <c r="W677" s="110">
        <v>0</v>
      </c>
      <c r="X677" s="114">
        <f>VLOOKUP($T677,dbsad1!$A$2:$AE$677,22,FALSE)</f>
        <v>9456.59</v>
      </c>
      <c r="Y677" s="114">
        <f>VLOOKUP($T677,dcsad1!$A$2:$AE$677,22,FALSE)</f>
        <v>9456.59</v>
      </c>
      <c r="Z677" s="115">
        <f t="shared" si="135"/>
        <v>0</v>
      </c>
      <c r="AA677" s="113" t="str">
        <f t="shared" si="136"/>
        <v>NO CHANGE IN SEL. FA/PUPIL</v>
      </c>
      <c r="AB677" s="88"/>
      <c r="AC677" s="108" t="s">
        <v>1347</v>
      </c>
      <c r="AD677" s="109" t="s">
        <v>1348</v>
      </c>
      <c r="AE677" s="109">
        <v>1</v>
      </c>
      <c r="AF677" s="110">
        <v>0</v>
      </c>
      <c r="AG677" s="167">
        <f>VLOOKUP($AC677,dbsad1!$A$2:$AE$677,24,FALSE)</f>
        <v>8647915</v>
      </c>
      <c r="AH677" s="167">
        <f>VLOOKUP($AC677,dcsad1!$A$2:$AE$677,24,FALSE)</f>
        <v>8647915</v>
      </c>
      <c r="AI677" s="168">
        <f t="shared" si="137"/>
        <v>0</v>
      </c>
      <c r="AJ677" s="113" t="str">
        <f t="shared" si="132"/>
        <v>NO CHANGE IN FAB</v>
      </c>
      <c r="AK677" s="88"/>
      <c r="AL677" s="108" t="s">
        <v>1347</v>
      </c>
      <c r="AM677" s="109" t="s">
        <v>1348</v>
      </c>
      <c r="AN677" s="109">
        <v>1</v>
      </c>
      <c r="AO677" s="110">
        <v>0</v>
      </c>
      <c r="AP677" s="179">
        <f>VLOOKUP($AL677,dbsaa1!$A$2:$AE$677,5,FALSE)</f>
        <v>8820873</v>
      </c>
      <c r="AQ677" s="180">
        <f>VLOOKUP($AL677,dbsad1!$A$2:$AE$677,23,FALSE)</f>
        <v>6874941</v>
      </c>
      <c r="AR677" s="116" t="str">
        <f t="shared" si="138"/>
        <v>HOLD HARMLESS</v>
      </c>
      <c r="AS677" s="179">
        <f>VLOOKUP($AL677,dcsaa1!$A$2:$AE$677,5,FALSE)</f>
        <v>8820873</v>
      </c>
      <c r="AT677" s="180">
        <f>VLOOKUP($AL677,dcsad1!$A$2:$AE$677,23,FALSE)</f>
        <v>6874941</v>
      </c>
      <c r="AU677" s="116" t="str">
        <f t="shared" si="139"/>
        <v>HOLD HARMLESS</v>
      </c>
      <c r="AV677" s="117" t="b">
        <f t="shared" si="140"/>
        <v>1</v>
      </c>
      <c r="AW677" s="180">
        <f t="shared" si="141"/>
        <v>0</v>
      </c>
      <c r="AX677" s="186">
        <f t="shared" si="142"/>
        <v>0</v>
      </c>
      <c r="AY677" s="29"/>
    </row>
    <row r="678" spans="1:51" ht="13" thickBot="1" x14ac:dyDescent="0.3">
      <c r="A678" s="29"/>
      <c r="B678" s="29"/>
      <c r="C678" s="29"/>
      <c r="D678" s="29"/>
      <c r="E678" s="29"/>
      <c r="F678" s="169">
        <f t="shared" ref="F678" si="143">SUM(F5:F677)</f>
        <v>26355967313</v>
      </c>
      <c r="G678" s="169">
        <f t="shared" ref="G678" si="144">SUM(G5:G677)</f>
        <v>26342524385</v>
      </c>
      <c r="H678" s="170">
        <f t="shared" ref="H678" si="145">SUM(H5:H677)</f>
        <v>-13442928</v>
      </c>
      <c r="I678" s="29"/>
      <c r="J678" s="29"/>
      <c r="K678" s="29"/>
      <c r="L678" s="29"/>
      <c r="M678" s="29"/>
      <c r="N678" s="29"/>
      <c r="O678" s="50">
        <f t="shared" ref="O678:Q678" si="146">SUM(O5:O677)</f>
        <v>3104799</v>
      </c>
      <c r="P678" s="50">
        <f t="shared" si="146"/>
        <v>3102871</v>
      </c>
      <c r="Q678" s="49">
        <f t="shared" si="146"/>
        <v>-1928</v>
      </c>
      <c r="R678" s="29"/>
      <c r="S678" s="29"/>
      <c r="T678" s="29"/>
      <c r="U678" s="29"/>
      <c r="V678" s="29"/>
      <c r="W678" s="29"/>
      <c r="X678" s="51">
        <f t="shared" ref="X678:Z678" si="147">SUM(X5:X677)</f>
        <v>5398537.3300000019</v>
      </c>
      <c r="Y678" s="51">
        <f t="shared" si="147"/>
        <v>5399360.7500000009</v>
      </c>
      <c r="Z678" s="52">
        <f t="shared" si="147"/>
        <v>823.42000000000371</v>
      </c>
      <c r="AA678" s="29"/>
      <c r="AB678" s="29"/>
      <c r="AC678" s="29"/>
      <c r="AD678" s="29"/>
      <c r="AE678" s="29"/>
      <c r="AF678" s="29"/>
      <c r="AG678" s="169">
        <f>SUM(AG5:AG677)</f>
        <v>24929387296</v>
      </c>
      <c r="AH678" s="169">
        <f>SUM(AH5:AH677)</f>
        <v>24932273183</v>
      </c>
      <c r="AI678" s="170">
        <f>SUM(AI5:AI677)</f>
        <v>2885887</v>
      </c>
      <c r="AJ678" s="29"/>
      <c r="AK678" s="29"/>
      <c r="AL678" s="29"/>
      <c r="AM678" s="29"/>
      <c r="AN678" s="29"/>
      <c r="AO678" s="29"/>
      <c r="AP678" s="181">
        <f t="shared" ref="AP678:AQ678" si="148">SUM(AP5:AP677)</f>
        <v>26355967313</v>
      </c>
      <c r="AQ678" s="182">
        <f t="shared" si="148"/>
        <v>25886621815</v>
      </c>
      <c r="AR678" s="53"/>
      <c r="AS678" s="181">
        <f t="shared" ref="AS678" si="149">SUM(AS5:AS677)</f>
        <v>26342524385</v>
      </c>
      <c r="AT678" s="182">
        <f t="shared" ref="AT678" si="150">SUM(AT5:AT677)</f>
        <v>25872319833</v>
      </c>
      <c r="AU678" s="53"/>
      <c r="AV678" s="29"/>
      <c r="AW678" s="181">
        <f t="shared" ref="AW678:AX678" si="151">SUM(AW5:AW677)</f>
        <v>-13456337</v>
      </c>
      <c r="AX678" s="187">
        <f t="shared" si="151"/>
        <v>13409</v>
      </c>
      <c r="AY678" s="29"/>
    </row>
    <row r="679" spans="1:51" ht="13" thickBot="1" x14ac:dyDescent="0.3">
      <c r="A679" s="29"/>
      <c r="B679" s="29"/>
      <c r="C679" s="29"/>
      <c r="D679" s="29"/>
      <c r="E679" s="29"/>
      <c r="F679" s="54"/>
      <c r="G679" s="54"/>
      <c r="H679" s="54"/>
      <c r="I679" s="29"/>
      <c r="J679" s="29"/>
      <c r="K679" s="29"/>
      <c r="L679" s="29"/>
      <c r="M679" s="29"/>
      <c r="N679" s="29"/>
      <c r="O679" s="54"/>
      <c r="P679" s="54"/>
      <c r="Q679" s="54"/>
      <c r="R679" s="29"/>
      <c r="S679" s="29"/>
      <c r="T679" s="29"/>
      <c r="U679" s="29"/>
      <c r="V679" s="29"/>
      <c r="W679" s="29"/>
      <c r="X679" s="55"/>
      <c r="Y679" s="55"/>
      <c r="Z679" s="55"/>
      <c r="AA679" s="29"/>
      <c r="AB679" s="29"/>
      <c r="AC679" s="29"/>
      <c r="AD679" s="29"/>
      <c r="AE679" s="29"/>
      <c r="AF679" s="29"/>
      <c r="AG679" s="55"/>
      <c r="AH679" s="55"/>
      <c r="AI679" s="55"/>
      <c r="AJ679" s="29"/>
      <c r="AK679" s="29"/>
      <c r="AL679" s="29"/>
      <c r="AM679" s="29"/>
      <c r="AN679" s="29"/>
      <c r="AO679" s="29"/>
      <c r="AP679" s="56"/>
      <c r="AQ679" s="56"/>
      <c r="AR679" s="53"/>
      <c r="AS679" s="56"/>
      <c r="AT679" s="56"/>
      <c r="AU679" s="53"/>
      <c r="AV679" s="29"/>
      <c r="AW679" s="188">
        <f>AW678-H678</f>
        <v>-13409</v>
      </c>
      <c r="AX679" s="56"/>
      <c r="AY679" s="29"/>
    </row>
    <row r="680" spans="1:51" ht="26" x14ac:dyDescent="0.25">
      <c r="A680" s="29"/>
      <c r="B680" s="29"/>
      <c r="C680" s="29"/>
      <c r="D680" s="29"/>
      <c r="E680" s="29"/>
      <c r="F680" s="29"/>
      <c r="G680" s="57" t="s">
        <v>1365</v>
      </c>
      <c r="H680" s="171">
        <f>SUMIF($I$5:$I$677,$G680,$H$5:$H$677)</f>
        <v>0</v>
      </c>
      <c r="I680" s="59">
        <f>COUNTIF($I$5:$I$677,$G680)</f>
        <v>498</v>
      </c>
      <c r="J680" s="29"/>
      <c r="K680" s="29"/>
      <c r="L680" s="29"/>
      <c r="M680" s="29"/>
      <c r="N680" s="29"/>
      <c r="O680" s="29"/>
      <c r="P680" s="57" t="s">
        <v>1381</v>
      </c>
      <c r="Q680" s="58">
        <f>SUMIF($R$5:$R$677,$P680,$Q$5:$Q$677)</f>
        <v>0</v>
      </c>
      <c r="R680" s="59">
        <f>COUNTIF($R$5:$R$677,$P680)</f>
        <v>395</v>
      </c>
      <c r="S680" s="29"/>
      <c r="T680" s="29"/>
      <c r="U680" s="29"/>
      <c r="V680" s="29"/>
      <c r="W680" s="29"/>
      <c r="X680" s="29"/>
      <c r="Y680" s="57" t="s">
        <v>1385</v>
      </c>
      <c r="Z680" s="60">
        <f>SUMIF($AA$5:$AA$677,$Y680,$Z$5:$Z$677)</f>
        <v>0</v>
      </c>
      <c r="AA680" s="59">
        <f>COUNTIF($AA$5:$AA$677,$Y680)</f>
        <v>513</v>
      </c>
      <c r="AB680" s="29"/>
      <c r="AC680" s="29"/>
      <c r="AD680" s="29"/>
      <c r="AE680" s="29"/>
      <c r="AF680" s="29"/>
      <c r="AG680" s="29"/>
      <c r="AH680" s="57" t="s">
        <v>3039</v>
      </c>
      <c r="AI680" s="171">
        <f>SUMIF($AJ$5:$AJ$677,$AH680,$AI$5:$AI$677)</f>
        <v>0</v>
      </c>
      <c r="AJ680" s="59">
        <f>COUNTIF($AJ$5:$AJ$677,$AH680)</f>
        <v>657</v>
      </c>
      <c r="AK680" s="29"/>
      <c r="AL680" s="29"/>
      <c r="AM680" s="29"/>
      <c r="AN680" s="29"/>
      <c r="AO680" s="29"/>
      <c r="AP680" s="30"/>
      <c r="AQ680" s="57" t="s">
        <v>1367</v>
      </c>
      <c r="AR680" s="61">
        <f>COUNTIF($AR$5:$AR$677,AQ680)</f>
        <v>0</v>
      </c>
      <c r="AS680" s="30"/>
      <c r="AT680" s="57" t="s">
        <v>1367</v>
      </c>
      <c r="AU680" s="61">
        <f>COUNTIF($AU$5:$AU$677,AT680)</f>
        <v>0</v>
      </c>
      <c r="AV680" s="29"/>
      <c r="AW680" s="30"/>
      <c r="AX680" s="30"/>
      <c r="AY680" s="29"/>
    </row>
    <row r="681" spans="1:51" ht="26" x14ac:dyDescent="0.25">
      <c r="A681" s="29"/>
      <c r="B681" s="29"/>
      <c r="C681" s="29"/>
      <c r="D681" s="29"/>
      <c r="E681" s="29"/>
      <c r="F681" s="29"/>
      <c r="G681" s="62" t="s">
        <v>1367</v>
      </c>
      <c r="H681" s="172">
        <f>SUMIF($I$5:$I$677,$G681,$H$5:$H$677)</f>
        <v>0</v>
      </c>
      <c r="I681" s="64">
        <f>COUNTIF($I$5:$I$677,$G681)</f>
        <v>0</v>
      </c>
      <c r="J681" s="29"/>
      <c r="K681" s="29"/>
      <c r="L681" s="29"/>
      <c r="M681" s="29"/>
      <c r="N681" s="29"/>
      <c r="O681" s="29"/>
      <c r="P681" s="62" t="s">
        <v>1367</v>
      </c>
      <c r="Q681" s="63">
        <f t="shared" ref="Q681:Q683" si="152">SUMIF($R$5:$R$677,$P681,$Q$5:$Q$677)</f>
        <v>0</v>
      </c>
      <c r="R681" s="64">
        <f t="shared" ref="R681:R683" si="153">COUNTIF($R$5:$R$677,$P681)</f>
        <v>0</v>
      </c>
      <c r="S681" s="29"/>
      <c r="T681" s="29"/>
      <c r="U681" s="29"/>
      <c r="V681" s="29"/>
      <c r="W681" s="29"/>
      <c r="X681" s="29"/>
      <c r="Y681" s="62" t="s">
        <v>1367</v>
      </c>
      <c r="Z681" s="65">
        <f t="shared" ref="Z681:Z683" si="154">SUMIF($AA$5:$AA$677,$Y681,$Z$5:$Z$677)</f>
        <v>0</v>
      </c>
      <c r="AA681" s="64">
        <f t="shared" ref="AA681:AA683" si="155">COUNTIF($AA$5:$AA$677,$Y681)</f>
        <v>0</v>
      </c>
      <c r="AB681" s="29"/>
      <c r="AC681" s="29"/>
      <c r="AD681" s="29"/>
      <c r="AE681" s="29"/>
      <c r="AF681" s="29"/>
      <c r="AG681" s="29"/>
      <c r="AH681" s="62" t="s">
        <v>1367</v>
      </c>
      <c r="AI681" s="172">
        <f t="shared" ref="AI681:AI683" si="156">SUMIF($AJ$5:$AJ$677,$AH681,$AI$5:$AI$677)</f>
        <v>0</v>
      </c>
      <c r="AJ681" s="64">
        <f t="shared" ref="AJ681:AJ683" si="157">COUNTIF($AJ$5:$AJ$677,$AH681)</f>
        <v>0</v>
      </c>
      <c r="AK681" s="29"/>
      <c r="AL681" s="29"/>
      <c r="AM681" s="29"/>
      <c r="AN681" s="29"/>
      <c r="AO681" s="29"/>
      <c r="AP681" s="30"/>
      <c r="AQ681" s="62" t="s">
        <v>1388</v>
      </c>
      <c r="AR681" s="66">
        <f t="shared" ref="AR681:AR682" si="158">COUNTIF($AR$5:$AR$677,AQ681)</f>
        <v>378</v>
      </c>
      <c r="AS681" s="30"/>
      <c r="AT681" s="62" t="s">
        <v>1388</v>
      </c>
      <c r="AU681" s="66">
        <f t="shared" ref="AU681:AU682" si="159">COUNTIF($AU$5:$AU$677,AT681)</f>
        <v>377</v>
      </c>
      <c r="AV681" s="29"/>
      <c r="AW681" s="30"/>
      <c r="AX681" s="30"/>
      <c r="AY681" s="29"/>
    </row>
    <row r="682" spans="1:51" ht="26.5" thickBot="1" x14ac:dyDescent="0.3">
      <c r="A682" s="29"/>
      <c r="B682" s="29"/>
      <c r="C682" s="29"/>
      <c r="D682" s="29"/>
      <c r="E682" s="29"/>
      <c r="F682" s="29"/>
      <c r="G682" s="62" t="s">
        <v>1363</v>
      </c>
      <c r="H682" s="172">
        <f>SUMIF($I$5:$I$677,$G682,$H$5:$H$677)</f>
        <v>6532146</v>
      </c>
      <c r="I682" s="64">
        <f>COUNTIF($I$5:$I$677,$G682)</f>
        <v>66</v>
      </c>
      <c r="J682" s="29"/>
      <c r="K682" s="29"/>
      <c r="L682" s="29"/>
      <c r="M682" s="29"/>
      <c r="N682" s="29"/>
      <c r="O682" s="29"/>
      <c r="P682" s="62" t="s">
        <v>1382</v>
      </c>
      <c r="Q682" s="63">
        <f t="shared" si="152"/>
        <v>467</v>
      </c>
      <c r="R682" s="64">
        <f t="shared" si="153"/>
        <v>96</v>
      </c>
      <c r="S682" s="29"/>
      <c r="T682" s="29"/>
      <c r="U682" s="29"/>
      <c r="V682" s="29"/>
      <c r="W682" s="29"/>
      <c r="X682" s="29"/>
      <c r="Y682" s="62" t="s">
        <v>1386</v>
      </c>
      <c r="Z682" s="65">
        <f t="shared" si="154"/>
        <v>1420.5700000000052</v>
      </c>
      <c r="AA682" s="64">
        <f t="shared" si="155"/>
        <v>99</v>
      </c>
      <c r="AB682" s="29"/>
      <c r="AC682" s="29"/>
      <c r="AD682" s="29"/>
      <c r="AE682" s="29"/>
      <c r="AF682" s="29"/>
      <c r="AG682" s="29"/>
      <c r="AH682" s="62" t="s">
        <v>3040</v>
      </c>
      <c r="AI682" s="172">
        <f t="shared" si="156"/>
        <v>3208575</v>
      </c>
      <c r="AJ682" s="64">
        <f t="shared" si="157"/>
        <v>12</v>
      </c>
      <c r="AK682" s="29"/>
      <c r="AL682" s="29"/>
      <c r="AM682" s="29"/>
      <c r="AN682" s="29"/>
      <c r="AO682" s="29"/>
      <c r="AP682" s="30"/>
      <c r="AQ682" s="67" t="s">
        <v>1389</v>
      </c>
      <c r="AR682" s="68">
        <f t="shared" si="158"/>
        <v>295</v>
      </c>
      <c r="AS682" s="30"/>
      <c r="AT682" s="67" t="s">
        <v>1389</v>
      </c>
      <c r="AU682" s="68">
        <f t="shared" si="159"/>
        <v>296</v>
      </c>
      <c r="AV682" s="29"/>
      <c r="AW682" s="30"/>
      <c r="AX682" s="30"/>
      <c r="AY682" s="29"/>
    </row>
    <row r="683" spans="1:51" ht="26.5" thickBot="1" x14ac:dyDescent="0.3">
      <c r="A683" s="29"/>
      <c r="B683" s="29"/>
      <c r="C683" s="29"/>
      <c r="D683" s="29"/>
      <c r="E683" s="29"/>
      <c r="F683" s="29"/>
      <c r="G683" s="67" t="s">
        <v>1364</v>
      </c>
      <c r="H683" s="173">
        <f>SUMIF($I$5:$I$677,$G683,$H$5:$H$677)</f>
        <v>-19975074</v>
      </c>
      <c r="I683" s="70">
        <f>COUNTIF($I$5:$I$677,$G683)</f>
        <v>109</v>
      </c>
      <c r="J683" s="29"/>
      <c r="K683" s="29"/>
      <c r="L683" s="29"/>
      <c r="M683" s="29"/>
      <c r="N683" s="29"/>
      <c r="O683" s="29"/>
      <c r="P683" s="71" t="s">
        <v>1383</v>
      </c>
      <c r="Q683" s="69">
        <f t="shared" si="152"/>
        <v>-2395</v>
      </c>
      <c r="R683" s="70">
        <f t="shared" si="153"/>
        <v>182</v>
      </c>
      <c r="S683" s="29"/>
      <c r="T683" s="29"/>
      <c r="U683" s="29"/>
      <c r="V683" s="29"/>
      <c r="W683" s="29"/>
      <c r="X683" s="29"/>
      <c r="Y683" s="67" t="s">
        <v>1387</v>
      </c>
      <c r="Z683" s="72">
        <f t="shared" si="154"/>
        <v>-597.15000000000146</v>
      </c>
      <c r="AA683" s="70">
        <f t="shared" si="155"/>
        <v>61</v>
      </c>
      <c r="AB683" s="29"/>
      <c r="AC683" s="29"/>
      <c r="AD683" s="29"/>
      <c r="AE683" s="29"/>
      <c r="AF683" s="29"/>
      <c r="AG683" s="29"/>
      <c r="AH683" s="67" t="s">
        <v>3041</v>
      </c>
      <c r="AI683" s="173">
        <f t="shared" si="156"/>
        <v>-322688</v>
      </c>
      <c r="AJ683" s="70">
        <f t="shared" si="157"/>
        <v>4</v>
      </c>
      <c r="AK683" s="29"/>
      <c r="AL683" s="29"/>
      <c r="AM683" s="29"/>
      <c r="AN683" s="29"/>
      <c r="AO683" s="29"/>
      <c r="AP683" s="30"/>
      <c r="AQ683" s="73" t="s">
        <v>1421</v>
      </c>
      <c r="AR683" s="74">
        <f>SUM(AR680:AR682)</f>
        <v>673</v>
      </c>
      <c r="AS683" s="30"/>
      <c r="AT683" s="73" t="s">
        <v>1421</v>
      </c>
      <c r="AU683" s="74">
        <f>SUM(AU680:AU682)</f>
        <v>673</v>
      </c>
      <c r="AV683" s="29"/>
      <c r="AW683" s="30"/>
      <c r="AX683" s="30"/>
      <c r="AY683" s="29"/>
    </row>
    <row r="684" spans="1:51" ht="15" thickBot="1" x14ac:dyDescent="0.4">
      <c r="A684" s="29"/>
      <c r="B684" s="29"/>
      <c r="C684" s="29"/>
      <c r="D684" s="29"/>
      <c r="E684" s="29"/>
      <c r="F684" s="29"/>
      <c r="G684" s="75" t="s">
        <v>1421</v>
      </c>
      <c r="H684" s="174">
        <f>SUM(H680:H683)</f>
        <v>-13442928</v>
      </c>
      <c r="I684" s="77">
        <f>SUM(I680:I683)</f>
        <v>673</v>
      </c>
      <c r="J684" s="29"/>
      <c r="K684" s="29"/>
      <c r="L684" s="29"/>
      <c r="M684" s="29"/>
      <c r="N684" s="29"/>
      <c r="O684" s="29"/>
      <c r="P684" s="75" t="s">
        <v>1421</v>
      </c>
      <c r="Q684" s="76">
        <f>SUM(Q680:Q683)</f>
        <v>-1928</v>
      </c>
      <c r="R684" s="77">
        <f>SUM(R680:R683)</f>
        <v>673</v>
      </c>
      <c r="S684" s="29"/>
      <c r="T684" s="29"/>
      <c r="U684" s="29"/>
      <c r="V684" s="29"/>
      <c r="W684" s="29"/>
      <c r="X684" s="29"/>
      <c r="Y684" s="75" t="s">
        <v>1421</v>
      </c>
      <c r="Z684" s="78">
        <f>SUM(Z680:Z683)</f>
        <v>823.42000000000371</v>
      </c>
      <c r="AA684" s="77">
        <f>SUM(AA680:AA683)</f>
        <v>673</v>
      </c>
      <c r="AB684" s="29"/>
      <c r="AC684" s="29"/>
      <c r="AD684" s="29"/>
      <c r="AE684" s="29"/>
      <c r="AF684" s="29"/>
      <c r="AG684" s="29"/>
      <c r="AH684" s="75" t="s">
        <v>1421</v>
      </c>
      <c r="AI684" s="174">
        <f>SUM(AI680:AI683)</f>
        <v>2885887</v>
      </c>
      <c r="AJ684" s="77">
        <f>SUM(AJ680:AJ683)</f>
        <v>673</v>
      </c>
      <c r="AK684" s="29"/>
      <c r="AL684" s="29"/>
      <c r="AM684" s="29"/>
      <c r="AN684" s="29"/>
      <c r="AO684" s="29"/>
      <c r="AP684" s="30"/>
      <c r="AQ684" s="30"/>
      <c r="AR684" s="30"/>
      <c r="AS684" s="30"/>
      <c r="AT684" s="30"/>
      <c r="AU684" s="30"/>
      <c r="AV684" s="29"/>
      <c r="AW684" s="79"/>
      <c r="AX684" s="30"/>
      <c r="AY684" s="29"/>
    </row>
    <row r="685" spans="1:51" ht="14.5" x14ac:dyDescent="0.35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30"/>
      <c r="AQ685" s="30"/>
      <c r="AR685" s="30"/>
      <c r="AS685" s="30"/>
      <c r="AT685" s="30"/>
      <c r="AU685" s="30"/>
      <c r="AV685" s="29"/>
      <c r="AW685" s="79"/>
      <c r="AX685" s="30"/>
      <c r="AY685" s="29"/>
    </row>
    <row r="686" spans="1:51" ht="14.5" x14ac:dyDescent="0.35">
      <c r="AW686" s="28"/>
    </row>
    <row r="687" spans="1:51" ht="14.5" x14ac:dyDescent="0.35">
      <c r="AW687" s="28"/>
    </row>
    <row r="688" spans="1:51" ht="14.5" x14ac:dyDescent="0.35">
      <c r="AW688" s="28"/>
    </row>
    <row r="689" spans="49:49" ht="14.5" x14ac:dyDescent="0.35">
      <c r="AW689" s="28"/>
    </row>
    <row r="690" spans="49:49" ht="14.5" x14ac:dyDescent="0.35">
      <c r="AW690" s="28"/>
    </row>
    <row r="691" spans="49:49" ht="14.5" x14ac:dyDescent="0.35">
      <c r="AW691" s="28"/>
    </row>
    <row r="692" spans="49:49" ht="14.5" x14ac:dyDescent="0.35">
      <c r="AW692" s="28"/>
    </row>
    <row r="693" spans="49:49" ht="14.5" x14ac:dyDescent="0.35">
      <c r="AW693" s="28"/>
    </row>
    <row r="694" spans="49:49" ht="14.5" x14ac:dyDescent="0.35">
      <c r="AW694" s="28"/>
    </row>
    <row r="695" spans="49:49" ht="14.5" x14ac:dyDescent="0.35">
      <c r="AW695" s="28"/>
    </row>
    <row r="696" spans="49:49" ht="14.5" x14ac:dyDescent="0.35">
      <c r="AW696" s="28"/>
    </row>
    <row r="697" spans="49:49" ht="14.5" x14ac:dyDescent="0.35">
      <c r="AW697" s="28"/>
    </row>
    <row r="698" spans="49:49" ht="14.5" x14ac:dyDescent="0.35">
      <c r="AW698" s="28"/>
    </row>
    <row r="699" spans="49:49" ht="14.5" x14ac:dyDescent="0.35">
      <c r="AW699" s="28"/>
    </row>
    <row r="700" spans="49:49" ht="14.5" x14ac:dyDescent="0.35">
      <c r="AW700" s="28"/>
    </row>
    <row r="701" spans="49:49" ht="14.5" x14ac:dyDescent="0.35">
      <c r="AW701" s="28"/>
    </row>
    <row r="702" spans="49:49" ht="14.5" x14ac:dyDescent="0.35">
      <c r="AW702" s="28"/>
    </row>
    <row r="703" spans="49:49" ht="14.5" x14ac:dyDescent="0.35">
      <c r="AW703" s="28"/>
    </row>
    <row r="704" spans="49:49" ht="14.5" x14ac:dyDescent="0.35">
      <c r="AW704" s="28"/>
    </row>
    <row r="705" spans="49:49" ht="14.5" x14ac:dyDescent="0.35">
      <c r="AW705" s="28"/>
    </row>
    <row r="706" spans="49:49" ht="14.5" x14ac:dyDescent="0.35">
      <c r="AW706" s="28"/>
    </row>
    <row r="707" spans="49:49" ht="14.5" x14ac:dyDescent="0.35">
      <c r="AW707" s="28"/>
    </row>
    <row r="708" spans="49:49" ht="14.5" x14ac:dyDescent="0.35">
      <c r="AW708" s="28"/>
    </row>
    <row r="709" spans="49:49" ht="14.5" x14ac:dyDescent="0.35">
      <c r="AW709" s="28"/>
    </row>
    <row r="710" spans="49:49" ht="14.5" x14ac:dyDescent="0.35">
      <c r="AW710" s="28"/>
    </row>
    <row r="711" spans="49:49" ht="14.5" x14ac:dyDescent="0.35">
      <c r="AW711" s="28"/>
    </row>
    <row r="712" spans="49:49" ht="14.5" x14ac:dyDescent="0.35">
      <c r="AW712" s="28"/>
    </row>
    <row r="713" spans="49:49" ht="14.5" x14ac:dyDescent="0.35">
      <c r="AW713" s="28"/>
    </row>
    <row r="714" spans="49:49" ht="14.5" x14ac:dyDescent="0.35">
      <c r="AW714" s="28"/>
    </row>
    <row r="715" spans="49:49" ht="14.5" x14ac:dyDescent="0.35">
      <c r="AW715" s="28"/>
    </row>
    <row r="716" spans="49:49" ht="14.5" x14ac:dyDescent="0.35">
      <c r="AW716" s="28"/>
    </row>
    <row r="717" spans="49:49" ht="14.5" x14ac:dyDescent="0.35">
      <c r="AW717" s="28"/>
    </row>
    <row r="718" spans="49:49" ht="14.5" x14ac:dyDescent="0.35">
      <c r="AW718" s="28"/>
    </row>
    <row r="719" spans="49:49" ht="14.5" x14ac:dyDescent="0.35">
      <c r="AW719" s="28"/>
    </row>
    <row r="720" spans="49:49" ht="14.5" x14ac:dyDescent="0.35">
      <c r="AW720" s="28"/>
    </row>
    <row r="721" spans="49:49" ht="14.5" x14ac:dyDescent="0.35">
      <c r="AW721" s="28"/>
    </row>
    <row r="722" spans="49:49" ht="14.5" x14ac:dyDescent="0.35">
      <c r="AW722" s="28"/>
    </row>
    <row r="723" spans="49:49" ht="14.5" x14ac:dyDescent="0.35">
      <c r="AW723" s="28"/>
    </row>
    <row r="724" spans="49:49" ht="14.5" x14ac:dyDescent="0.35">
      <c r="AW724" s="28"/>
    </row>
    <row r="725" spans="49:49" ht="14.5" x14ac:dyDescent="0.35">
      <c r="AW725" s="28"/>
    </row>
    <row r="726" spans="49:49" ht="14.5" x14ac:dyDescent="0.35">
      <c r="AW726" s="28"/>
    </row>
    <row r="727" spans="49:49" ht="14.5" x14ac:dyDescent="0.35">
      <c r="AW727" s="28"/>
    </row>
    <row r="728" spans="49:49" ht="14.5" x14ac:dyDescent="0.35">
      <c r="AW728" s="28"/>
    </row>
    <row r="729" spans="49:49" ht="14.5" x14ac:dyDescent="0.35">
      <c r="AW729" s="28"/>
    </row>
    <row r="730" spans="49:49" ht="14.5" x14ac:dyDescent="0.35">
      <c r="AW730" s="28"/>
    </row>
    <row r="731" spans="49:49" ht="14.5" x14ac:dyDescent="0.35">
      <c r="AW731" s="28"/>
    </row>
    <row r="732" spans="49:49" ht="14.5" x14ac:dyDescent="0.35">
      <c r="AW732" s="28"/>
    </row>
    <row r="733" spans="49:49" ht="14.5" x14ac:dyDescent="0.35">
      <c r="AW733" s="28"/>
    </row>
    <row r="734" spans="49:49" ht="14.5" x14ac:dyDescent="0.35">
      <c r="AW734" s="28"/>
    </row>
    <row r="735" spans="49:49" ht="14.5" x14ac:dyDescent="0.35">
      <c r="AW735" s="28"/>
    </row>
    <row r="736" spans="49:49" ht="14.5" x14ac:dyDescent="0.35">
      <c r="AW736" s="28"/>
    </row>
    <row r="737" spans="49:49" ht="14.5" x14ac:dyDescent="0.35">
      <c r="AW737" s="28"/>
    </row>
    <row r="738" spans="49:49" ht="14.5" x14ac:dyDescent="0.35">
      <c r="AW738" s="28"/>
    </row>
    <row r="739" spans="49:49" ht="14.5" x14ac:dyDescent="0.35">
      <c r="AW739" s="28"/>
    </row>
    <row r="740" spans="49:49" ht="14.5" x14ac:dyDescent="0.35">
      <c r="AW740" s="28"/>
    </row>
    <row r="741" spans="49:49" ht="14.5" x14ac:dyDescent="0.35">
      <c r="AW741" s="28"/>
    </row>
    <row r="742" spans="49:49" ht="14.5" x14ac:dyDescent="0.35">
      <c r="AW742" s="28"/>
    </row>
    <row r="743" spans="49:49" ht="14.5" x14ac:dyDescent="0.35">
      <c r="AW743" s="28"/>
    </row>
    <row r="744" spans="49:49" ht="14.5" x14ac:dyDescent="0.35">
      <c r="AW744" s="28"/>
    </row>
    <row r="745" spans="49:49" ht="14.5" x14ac:dyDescent="0.35">
      <c r="AW745" s="28"/>
    </row>
    <row r="746" spans="49:49" ht="14.5" x14ac:dyDescent="0.35">
      <c r="AW746" s="28"/>
    </row>
    <row r="747" spans="49:49" ht="14.5" x14ac:dyDescent="0.35">
      <c r="AW747" s="28"/>
    </row>
    <row r="748" spans="49:49" ht="14.5" x14ac:dyDescent="0.35">
      <c r="AW748" s="28"/>
    </row>
    <row r="749" spans="49:49" ht="14.5" x14ac:dyDescent="0.35">
      <c r="AW749" s="28"/>
    </row>
    <row r="750" spans="49:49" ht="14.5" x14ac:dyDescent="0.35">
      <c r="AW750" s="28"/>
    </row>
    <row r="751" spans="49:49" ht="14.5" x14ac:dyDescent="0.35">
      <c r="AW751" s="28"/>
    </row>
    <row r="752" spans="49:49" ht="14.5" x14ac:dyDescent="0.35">
      <c r="AW752" s="28"/>
    </row>
    <row r="753" spans="49:49" ht="14.5" x14ac:dyDescent="0.35">
      <c r="AW753" s="28"/>
    </row>
    <row r="754" spans="49:49" ht="14.5" x14ac:dyDescent="0.35">
      <c r="AW754" s="28"/>
    </row>
    <row r="755" spans="49:49" ht="14.5" x14ac:dyDescent="0.35">
      <c r="AW755" s="28"/>
    </row>
    <row r="756" spans="49:49" ht="14.5" x14ac:dyDescent="0.35">
      <c r="AW756" s="28"/>
    </row>
    <row r="757" spans="49:49" ht="14.5" x14ac:dyDescent="0.35">
      <c r="AW757" s="28"/>
    </row>
    <row r="758" spans="49:49" ht="14.5" x14ac:dyDescent="0.35">
      <c r="AW758" s="28"/>
    </row>
    <row r="759" spans="49:49" ht="14.5" x14ac:dyDescent="0.35">
      <c r="AW759" s="28"/>
    </row>
    <row r="760" spans="49:49" ht="14.5" x14ac:dyDescent="0.35">
      <c r="AW760" s="28"/>
    </row>
    <row r="761" spans="49:49" ht="14.5" x14ac:dyDescent="0.35">
      <c r="AW761" s="28"/>
    </row>
    <row r="762" spans="49:49" ht="14.5" x14ac:dyDescent="0.35">
      <c r="AW762" s="28"/>
    </row>
    <row r="763" spans="49:49" ht="14.5" x14ac:dyDescent="0.35">
      <c r="AW763" s="28"/>
    </row>
    <row r="764" spans="49:49" ht="14.5" x14ac:dyDescent="0.35">
      <c r="AW764" s="28"/>
    </row>
    <row r="765" spans="49:49" ht="14.5" x14ac:dyDescent="0.35">
      <c r="AW765" s="28"/>
    </row>
    <row r="766" spans="49:49" ht="14.5" x14ac:dyDescent="0.35">
      <c r="AW766" s="28"/>
    </row>
    <row r="767" spans="49:49" ht="14.5" x14ac:dyDescent="0.35">
      <c r="AW767" s="28"/>
    </row>
    <row r="768" spans="49:49" ht="14.5" x14ac:dyDescent="0.35">
      <c r="AW768" s="28"/>
    </row>
    <row r="769" spans="49:49" ht="14.5" x14ac:dyDescent="0.35">
      <c r="AW769" s="28"/>
    </row>
    <row r="770" spans="49:49" ht="14.5" x14ac:dyDescent="0.35">
      <c r="AW770" s="28"/>
    </row>
    <row r="771" spans="49:49" ht="14.5" x14ac:dyDescent="0.35">
      <c r="AW771" s="28"/>
    </row>
    <row r="772" spans="49:49" ht="14.5" x14ac:dyDescent="0.35">
      <c r="AW772" s="28"/>
    </row>
    <row r="773" spans="49:49" ht="14.5" x14ac:dyDescent="0.35">
      <c r="AW773" s="28"/>
    </row>
    <row r="774" spans="49:49" ht="14.5" x14ac:dyDescent="0.35">
      <c r="AW774" s="28"/>
    </row>
    <row r="775" spans="49:49" ht="14.5" x14ac:dyDescent="0.35">
      <c r="AW775" s="28"/>
    </row>
    <row r="776" spans="49:49" ht="14.5" x14ac:dyDescent="0.35">
      <c r="AW776" s="28"/>
    </row>
    <row r="777" spans="49:49" ht="14.5" x14ac:dyDescent="0.35">
      <c r="AW777" s="28"/>
    </row>
    <row r="778" spans="49:49" ht="14.5" x14ac:dyDescent="0.35">
      <c r="AW778" s="28"/>
    </row>
    <row r="779" spans="49:49" ht="14.5" x14ac:dyDescent="0.35">
      <c r="AW779" s="28"/>
    </row>
    <row r="780" spans="49:49" ht="14.5" x14ac:dyDescent="0.35">
      <c r="AW780" s="28"/>
    </row>
    <row r="781" spans="49:49" ht="14.5" x14ac:dyDescent="0.35">
      <c r="AW781" s="28"/>
    </row>
    <row r="782" spans="49:49" ht="14.5" x14ac:dyDescent="0.35">
      <c r="AW782" s="28"/>
    </row>
    <row r="783" spans="49:49" ht="14.5" x14ac:dyDescent="0.35">
      <c r="AW783" s="28"/>
    </row>
    <row r="784" spans="49:49" ht="14.5" x14ac:dyDescent="0.35">
      <c r="AW784" s="28"/>
    </row>
    <row r="785" spans="49:49" ht="14.5" x14ac:dyDescent="0.35">
      <c r="AW785" s="28"/>
    </row>
    <row r="786" spans="49:49" ht="14.5" x14ac:dyDescent="0.35">
      <c r="AW786" s="28"/>
    </row>
    <row r="787" spans="49:49" ht="14.5" x14ac:dyDescent="0.35">
      <c r="AW787" s="28"/>
    </row>
    <row r="788" spans="49:49" ht="14.5" x14ac:dyDescent="0.35">
      <c r="AW788" s="28"/>
    </row>
    <row r="789" spans="49:49" ht="14.5" x14ac:dyDescent="0.35">
      <c r="AW789" s="28"/>
    </row>
    <row r="790" spans="49:49" ht="14.5" x14ac:dyDescent="0.35">
      <c r="AW790" s="28"/>
    </row>
    <row r="791" spans="49:49" ht="14.5" x14ac:dyDescent="0.35">
      <c r="AW791" s="28"/>
    </row>
    <row r="792" spans="49:49" ht="14.5" x14ac:dyDescent="0.35">
      <c r="AW792" s="28"/>
    </row>
    <row r="793" spans="49:49" ht="14.5" x14ac:dyDescent="0.35">
      <c r="AW793" s="28"/>
    </row>
    <row r="794" spans="49:49" ht="14.5" x14ac:dyDescent="0.35">
      <c r="AW794" s="28"/>
    </row>
    <row r="795" spans="49:49" ht="14.5" x14ac:dyDescent="0.35">
      <c r="AW795" s="28"/>
    </row>
    <row r="796" spans="49:49" ht="14.5" x14ac:dyDescent="0.35">
      <c r="AW796" s="28"/>
    </row>
    <row r="797" spans="49:49" ht="14.5" x14ac:dyDescent="0.35">
      <c r="AW797" s="28"/>
    </row>
    <row r="798" spans="49:49" ht="14.5" x14ac:dyDescent="0.35">
      <c r="AW798" s="28"/>
    </row>
    <row r="799" spans="49:49" ht="14.5" x14ac:dyDescent="0.35">
      <c r="AW799" s="28"/>
    </row>
    <row r="800" spans="49:49" ht="14.5" x14ac:dyDescent="0.35">
      <c r="AW800" s="28"/>
    </row>
    <row r="801" spans="49:49" ht="14.5" x14ac:dyDescent="0.35">
      <c r="AW801" s="28"/>
    </row>
    <row r="802" spans="49:49" ht="14.5" x14ac:dyDescent="0.35">
      <c r="AW802" s="28"/>
    </row>
    <row r="803" spans="49:49" ht="14.5" x14ac:dyDescent="0.35">
      <c r="AW803" s="28"/>
    </row>
    <row r="804" spans="49:49" ht="14.5" x14ac:dyDescent="0.35">
      <c r="AW804" s="28"/>
    </row>
    <row r="805" spans="49:49" ht="14.5" x14ac:dyDescent="0.35">
      <c r="AW805" s="28"/>
    </row>
    <row r="806" spans="49:49" ht="14.5" x14ac:dyDescent="0.35">
      <c r="AW806" s="28"/>
    </row>
    <row r="807" spans="49:49" ht="14.5" x14ac:dyDescent="0.35">
      <c r="AW807" s="28"/>
    </row>
    <row r="808" spans="49:49" ht="14.5" x14ac:dyDescent="0.35">
      <c r="AW808" s="28"/>
    </row>
    <row r="809" spans="49:49" ht="14.5" x14ac:dyDescent="0.35">
      <c r="AW809" s="28"/>
    </row>
    <row r="810" spans="49:49" ht="14.5" x14ac:dyDescent="0.35">
      <c r="AW810" s="28"/>
    </row>
    <row r="811" spans="49:49" ht="14.5" x14ac:dyDescent="0.35">
      <c r="AW811" s="28"/>
    </row>
    <row r="812" spans="49:49" ht="14.5" x14ac:dyDescent="0.35">
      <c r="AW812" s="28"/>
    </row>
    <row r="813" spans="49:49" ht="14.5" x14ac:dyDescent="0.35">
      <c r="AW813" s="28"/>
    </row>
    <row r="814" spans="49:49" ht="14.5" x14ac:dyDescent="0.35">
      <c r="AW814" s="28"/>
    </row>
    <row r="815" spans="49:49" ht="14.5" x14ac:dyDescent="0.35">
      <c r="AW815" s="28"/>
    </row>
    <row r="816" spans="49:49" ht="14.5" x14ac:dyDescent="0.35">
      <c r="AW816" s="28"/>
    </row>
    <row r="817" spans="49:49" ht="14.5" x14ac:dyDescent="0.35">
      <c r="AW817" s="28"/>
    </row>
    <row r="818" spans="49:49" ht="14.5" x14ac:dyDescent="0.35">
      <c r="AW818" s="28"/>
    </row>
    <row r="819" spans="49:49" ht="14.5" x14ac:dyDescent="0.35">
      <c r="AW819" s="28"/>
    </row>
    <row r="820" spans="49:49" ht="14.5" x14ac:dyDescent="0.35">
      <c r="AW820" s="28"/>
    </row>
    <row r="821" spans="49:49" ht="14.5" x14ac:dyDescent="0.35">
      <c r="AW821" s="28"/>
    </row>
    <row r="822" spans="49:49" ht="14.5" x14ac:dyDescent="0.35">
      <c r="AW822" s="28"/>
    </row>
    <row r="823" spans="49:49" ht="14.5" x14ac:dyDescent="0.35">
      <c r="AW823" s="28"/>
    </row>
    <row r="824" spans="49:49" ht="14.5" x14ac:dyDescent="0.35">
      <c r="AW824" s="28"/>
    </row>
    <row r="825" spans="49:49" ht="14.5" x14ac:dyDescent="0.35">
      <c r="AW825" s="28"/>
    </row>
    <row r="826" spans="49:49" ht="14.5" x14ac:dyDescent="0.35">
      <c r="AW826" s="28"/>
    </row>
    <row r="827" spans="49:49" ht="14.5" x14ac:dyDescent="0.35">
      <c r="AW827" s="28"/>
    </row>
    <row r="828" spans="49:49" ht="14.5" x14ac:dyDescent="0.35">
      <c r="AW828" s="28"/>
    </row>
    <row r="829" spans="49:49" ht="14.5" x14ac:dyDescent="0.35">
      <c r="AW829" s="28"/>
    </row>
    <row r="830" spans="49:49" ht="14.5" x14ac:dyDescent="0.35">
      <c r="AW830" s="28"/>
    </row>
    <row r="831" spans="49:49" ht="14.5" x14ac:dyDescent="0.35">
      <c r="AW831" s="28"/>
    </row>
    <row r="832" spans="49:49" ht="14.5" x14ac:dyDescent="0.35">
      <c r="AW832" s="28"/>
    </row>
    <row r="833" spans="49:49" ht="14.5" x14ac:dyDescent="0.35">
      <c r="AW833" s="28"/>
    </row>
    <row r="834" spans="49:49" ht="14.5" x14ac:dyDescent="0.35">
      <c r="AW834" s="28"/>
    </row>
    <row r="835" spans="49:49" ht="14.5" x14ac:dyDescent="0.35">
      <c r="AW835" s="28"/>
    </row>
    <row r="836" spans="49:49" ht="14.5" x14ac:dyDescent="0.35">
      <c r="AW836" s="28"/>
    </row>
    <row r="837" spans="49:49" ht="14.5" x14ac:dyDescent="0.35">
      <c r="AW837" s="28"/>
    </row>
    <row r="838" spans="49:49" ht="14.5" x14ac:dyDescent="0.35">
      <c r="AW838" s="28"/>
    </row>
    <row r="839" spans="49:49" ht="14.5" x14ac:dyDescent="0.35">
      <c r="AW839" s="28"/>
    </row>
    <row r="840" spans="49:49" ht="14.5" x14ac:dyDescent="0.35">
      <c r="AW840" s="28"/>
    </row>
    <row r="841" spans="49:49" ht="14.5" x14ac:dyDescent="0.35">
      <c r="AW841" s="28"/>
    </row>
    <row r="842" spans="49:49" ht="14.5" x14ac:dyDescent="0.35">
      <c r="AW842" s="28"/>
    </row>
    <row r="843" spans="49:49" ht="14.5" x14ac:dyDescent="0.35">
      <c r="AW843" s="28"/>
    </row>
    <row r="844" spans="49:49" ht="14.5" x14ac:dyDescent="0.35">
      <c r="AW844" s="28"/>
    </row>
    <row r="845" spans="49:49" ht="14.5" x14ac:dyDescent="0.35">
      <c r="AW845" s="28"/>
    </row>
    <row r="846" spans="49:49" ht="14.5" x14ac:dyDescent="0.35">
      <c r="AW846" s="28"/>
    </row>
    <row r="847" spans="49:49" ht="14.5" x14ac:dyDescent="0.35">
      <c r="AW847" s="28"/>
    </row>
    <row r="848" spans="49:49" ht="14.5" x14ac:dyDescent="0.35">
      <c r="AW848" s="28"/>
    </row>
    <row r="849" spans="49:49" ht="14.5" x14ac:dyDescent="0.35">
      <c r="AW849" s="28"/>
    </row>
    <row r="850" spans="49:49" ht="14.5" x14ac:dyDescent="0.35">
      <c r="AW850" s="28"/>
    </row>
    <row r="851" spans="49:49" ht="14.5" x14ac:dyDescent="0.35">
      <c r="AW851" s="28"/>
    </row>
    <row r="852" spans="49:49" ht="14.5" x14ac:dyDescent="0.35">
      <c r="AW852" s="28"/>
    </row>
    <row r="853" spans="49:49" ht="14.5" x14ac:dyDescent="0.35">
      <c r="AW853" s="28"/>
    </row>
    <row r="854" spans="49:49" ht="14.5" x14ac:dyDescent="0.35">
      <c r="AW854" s="28"/>
    </row>
    <row r="855" spans="49:49" ht="14.5" x14ac:dyDescent="0.35">
      <c r="AW855" s="28"/>
    </row>
    <row r="856" spans="49:49" ht="14.5" x14ac:dyDescent="0.35">
      <c r="AW856" s="28"/>
    </row>
    <row r="857" spans="49:49" ht="14.5" x14ac:dyDescent="0.35">
      <c r="AW857" s="28"/>
    </row>
    <row r="858" spans="49:49" ht="14.5" x14ac:dyDescent="0.35">
      <c r="AW858" s="28"/>
    </row>
    <row r="859" spans="49:49" ht="14.5" x14ac:dyDescent="0.35">
      <c r="AW859" s="28"/>
    </row>
    <row r="860" spans="49:49" ht="14.5" x14ac:dyDescent="0.35">
      <c r="AW860" s="28"/>
    </row>
    <row r="861" spans="49:49" ht="14.5" x14ac:dyDescent="0.35">
      <c r="AW861" s="28"/>
    </row>
    <row r="862" spans="49:49" ht="14.5" x14ac:dyDescent="0.35">
      <c r="AW862" s="28"/>
    </row>
    <row r="863" spans="49:49" ht="14.5" x14ac:dyDescent="0.35">
      <c r="AW863" s="28"/>
    </row>
    <row r="864" spans="49:49" ht="14.5" x14ac:dyDescent="0.35">
      <c r="AW864" s="28"/>
    </row>
    <row r="865" spans="49:49" ht="14.5" x14ac:dyDescent="0.35">
      <c r="AW865" s="28"/>
    </row>
    <row r="866" spans="49:49" ht="14.5" x14ac:dyDescent="0.35">
      <c r="AW866" s="28"/>
    </row>
    <row r="867" spans="49:49" ht="14.5" x14ac:dyDescent="0.35">
      <c r="AW867" s="28"/>
    </row>
    <row r="868" spans="49:49" ht="14.5" x14ac:dyDescent="0.35">
      <c r="AW868" s="28"/>
    </row>
    <row r="869" spans="49:49" ht="14.5" x14ac:dyDescent="0.35">
      <c r="AW869" s="28"/>
    </row>
    <row r="870" spans="49:49" ht="14.5" x14ac:dyDescent="0.35">
      <c r="AW870" s="28"/>
    </row>
    <row r="871" spans="49:49" ht="14.5" x14ac:dyDescent="0.35">
      <c r="AW871" s="28"/>
    </row>
    <row r="872" spans="49:49" ht="14.5" x14ac:dyDescent="0.35">
      <c r="AW872" s="28"/>
    </row>
    <row r="873" spans="49:49" ht="14.5" x14ac:dyDescent="0.35">
      <c r="AW873" s="28"/>
    </row>
    <row r="874" spans="49:49" ht="14.5" x14ac:dyDescent="0.35">
      <c r="AW874" s="28"/>
    </row>
    <row r="875" spans="49:49" ht="14.5" x14ac:dyDescent="0.35">
      <c r="AW875" s="28"/>
    </row>
    <row r="876" spans="49:49" ht="14.5" x14ac:dyDescent="0.35">
      <c r="AW876" s="28"/>
    </row>
    <row r="877" spans="49:49" ht="14.5" x14ac:dyDescent="0.35">
      <c r="AW877" s="28"/>
    </row>
    <row r="878" spans="49:49" ht="14.5" x14ac:dyDescent="0.35">
      <c r="AW878" s="28"/>
    </row>
    <row r="879" spans="49:49" ht="14.5" x14ac:dyDescent="0.35">
      <c r="AW879" s="28"/>
    </row>
    <row r="880" spans="49:49" ht="14.5" x14ac:dyDescent="0.35">
      <c r="AW880" s="28"/>
    </row>
    <row r="881" spans="49:49" ht="14.5" x14ac:dyDescent="0.35">
      <c r="AW881" s="28"/>
    </row>
    <row r="882" spans="49:49" ht="14.5" x14ac:dyDescent="0.35">
      <c r="AW882" s="28"/>
    </row>
    <row r="883" spans="49:49" ht="14.5" x14ac:dyDescent="0.35">
      <c r="AW883" s="28"/>
    </row>
    <row r="884" spans="49:49" ht="14.5" x14ac:dyDescent="0.35">
      <c r="AW884" s="28"/>
    </row>
    <row r="885" spans="49:49" ht="14.5" x14ac:dyDescent="0.35">
      <c r="AW885" s="28"/>
    </row>
    <row r="886" spans="49:49" ht="14.5" x14ac:dyDescent="0.35">
      <c r="AW886" s="28"/>
    </row>
    <row r="887" spans="49:49" ht="14.5" x14ac:dyDescent="0.35">
      <c r="AW887" s="28"/>
    </row>
    <row r="888" spans="49:49" ht="14.5" x14ac:dyDescent="0.35">
      <c r="AW888" s="28"/>
    </row>
    <row r="889" spans="49:49" ht="14.5" x14ac:dyDescent="0.35">
      <c r="AW889" s="28"/>
    </row>
    <row r="890" spans="49:49" ht="14.5" x14ac:dyDescent="0.35">
      <c r="AW890" s="28"/>
    </row>
    <row r="891" spans="49:49" ht="14.5" x14ac:dyDescent="0.35">
      <c r="AW891" s="28"/>
    </row>
    <row r="892" spans="49:49" ht="14.5" x14ac:dyDescent="0.35">
      <c r="AW892" s="28"/>
    </row>
    <row r="893" spans="49:49" ht="14.5" x14ac:dyDescent="0.35">
      <c r="AW893" s="28"/>
    </row>
    <row r="894" spans="49:49" ht="14.5" x14ac:dyDescent="0.35">
      <c r="AW894" s="28"/>
    </row>
    <row r="895" spans="49:49" ht="14.5" x14ac:dyDescent="0.35">
      <c r="AW895" s="28"/>
    </row>
    <row r="896" spans="49:49" ht="14.5" x14ac:dyDescent="0.35">
      <c r="AW896" s="28"/>
    </row>
    <row r="897" spans="49:49" ht="14.5" x14ac:dyDescent="0.35">
      <c r="AW897" s="28"/>
    </row>
    <row r="898" spans="49:49" ht="14.5" x14ac:dyDescent="0.35">
      <c r="AW898" s="28"/>
    </row>
    <row r="899" spans="49:49" ht="14.5" x14ac:dyDescent="0.35">
      <c r="AW899" s="28"/>
    </row>
    <row r="900" spans="49:49" ht="14.5" x14ac:dyDescent="0.35">
      <c r="AW900" s="28"/>
    </row>
    <row r="901" spans="49:49" ht="14.5" x14ac:dyDescent="0.35">
      <c r="AW901" s="28"/>
    </row>
    <row r="902" spans="49:49" ht="14.5" x14ac:dyDescent="0.35">
      <c r="AW902" s="28"/>
    </row>
    <row r="903" spans="49:49" ht="14.5" x14ac:dyDescent="0.35">
      <c r="AW903" s="28"/>
    </row>
    <row r="904" spans="49:49" ht="14.5" x14ac:dyDescent="0.35">
      <c r="AW904" s="28"/>
    </row>
    <row r="905" spans="49:49" ht="14.5" x14ac:dyDescent="0.35">
      <c r="AW905" s="28"/>
    </row>
    <row r="906" spans="49:49" ht="14.5" x14ac:dyDescent="0.35">
      <c r="AW906" s="28"/>
    </row>
    <row r="907" spans="49:49" ht="14.5" x14ac:dyDescent="0.35">
      <c r="AW907" s="28"/>
    </row>
    <row r="908" spans="49:49" ht="14.5" x14ac:dyDescent="0.35">
      <c r="AW908" s="28"/>
    </row>
    <row r="909" spans="49:49" ht="14.5" x14ac:dyDescent="0.35">
      <c r="AW909" s="28"/>
    </row>
    <row r="910" spans="49:49" ht="14.5" x14ac:dyDescent="0.35">
      <c r="AW910" s="28"/>
    </row>
    <row r="911" spans="49:49" ht="14.5" x14ac:dyDescent="0.35">
      <c r="AW911" s="28"/>
    </row>
    <row r="912" spans="49:49" ht="14.5" x14ac:dyDescent="0.35">
      <c r="AW912" s="28"/>
    </row>
    <row r="913" spans="49:49" ht="14.5" x14ac:dyDescent="0.35">
      <c r="AW913" s="28"/>
    </row>
    <row r="914" spans="49:49" ht="14.5" x14ac:dyDescent="0.35">
      <c r="AW914" s="28"/>
    </row>
    <row r="915" spans="49:49" ht="14.5" x14ac:dyDescent="0.35">
      <c r="AW915" s="28"/>
    </row>
    <row r="916" spans="49:49" ht="14.5" x14ac:dyDescent="0.35">
      <c r="AW916" s="28"/>
    </row>
    <row r="917" spans="49:49" ht="14.5" x14ac:dyDescent="0.35">
      <c r="AW917" s="28"/>
    </row>
    <row r="918" spans="49:49" ht="14.5" x14ac:dyDescent="0.35">
      <c r="AW918" s="28"/>
    </row>
    <row r="919" spans="49:49" ht="14.5" x14ac:dyDescent="0.35">
      <c r="AW919" s="28"/>
    </row>
    <row r="920" spans="49:49" ht="14.5" x14ac:dyDescent="0.35">
      <c r="AW920" s="28"/>
    </row>
    <row r="921" spans="49:49" ht="14.5" x14ac:dyDescent="0.35">
      <c r="AW921" s="28"/>
    </row>
    <row r="922" spans="49:49" ht="14.5" x14ac:dyDescent="0.35">
      <c r="AW922" s="28"/>
    </row>
    <row r="923" spans="49:49" ht="14.5" x14ac:dyDescent="0.35">
      <c r="AW923" s="28"/>
    </row>
    <row r="924" spans="49:49" ht="14.5" x14ac:dyDescent="0.35">
      <c r="AW924" s="28"/>
    </row>
    <row r="925" spans="49:49" ht="14.5" x14ac:dyDescent="0.35">
      <c r="AW925" s="28"/>
    </row>
    <row r="926" spans="49:49" ht="14.5" x14ac:dyDescent="0.35">
      <c r="AW926" s="28"/>
    </row>
    <row r="927" spans="49:49" ht="14.5" x14ac:dyDescent="0.35">
      <c r="AW927" s="28"/>
    </row>
    <row r="928" spans="49:49" ht="14.5" x14ac:dyDescent="0.35">
      <c r="AW928" s="28"/>
    </row>
    <row r="929" spans="49:49" ht="14.5" x14ac:dyDescent="0.35">
      <c r="AW929" s="28"/>
    </row>
    <row r="930" spans="49:49" ht="14.5" x14ac:dyDescent="0.35">
      <c r="AW930" s="28"/>
    </row>
    <row r="931" spans="49:49" ht="14.5" x14ac:dyDescent="0.35">
      <c r="AW931" s="28"/>
    </row>
    <row r="932" spans="49:49" ht="14.5" x14ac:dyDescent="0.35">
      <c r="AW932" s="28"/>
    </row>
    <row r="933" spans="49:49" ht="14.5" x14ac:dyDescent="0.35">
      <c r="AW933" s="28"/>
    </row>
    <row r="934" spans="49:49" ht="14.5" x14ac:dyDescent="0.35">
      <c r="AW934" s="28"/>
    </row>
    <row r="935" spans="49:49" ht="14.5" x14ac:dyDescent="0.35">
      <c r="AW935" s="28"/>
    </row>
    <row r="936" spans="49:49" ht="14.5" x14ac:dyDescent="0.35">
      <c r="AW936" s="28"/>
    </row>
    <row r="937" spans="49:49" ht="14.5" x14ac:dyDescent="0.35">
      <c r="AW937" s="28"/>
    </row>
    <row r="938" spans="49:49" ht="14.5" x14ac:dyDescent="0.35">
      <c r="AW938" s="28"/>
    </row>
    <row r="939" spans="49:49" ht="14.5" x14ac:dyDescent="0.35">
      <c r="AW939" s="28"/>
    </row>
    <row r="940" spans="49:49" ht="14.5" x14ac:dyDescent="0.35">
      <c r="AW940" s="28"/>
    </row>
    <row r="941" spans="49:49" ht="14.5" x14ac:dyDescent="0.35">
      <c r="AW941" s="28"/>
    </row>
    <row r="942" spans="49:49" ht="14.5" x14ac:dyDescent="0.35">
      <c r="AW942" s="28"/>
    </row>
    <row r="943" spans="49:49" ht="14.5" x14ac:dyDescent="0.35">
      <c r="AW943" s="28"/>
    </row>
    <row r="944" spans="49:49" ht="14.5" x14ac:dyDescent="0.35">
      <c r="AW944" s="28"/>
    </row>
    <row r="945" spans="49:49" ht="14.5" x14ac:dyDescent="0.35">
      <c r="AW945" s="28"/>
    </row>
    <row r="946" spans="49:49" ht="14.5" x14ac:dyDescent="0.35">
      <c r="AW946" s="28"/>
    </row>
    <row r="947" spans="49:49" ht="14.5" x14ac:dyDescent="0.35">
      <c r="AW947" s="28"/>
    </row>
    <row r="948" spans="49:49" ht="14.5" x14ac:dyDescent="0.35">
      <c r="AW948" s="28"/>
    </row>
    <row r="949" spans="49:49" ht="14.5" x14ac:dyDescent="0.35">
      <c r="AW949" s="28"/>
    </row>
    <row r="950" spans="49:49" ht="14.5" x14ac:dyDescent="0.35">
      <c r="AW950" s="28"/>
    </row>
    <row r="951" spans="49:49" ht="14.5" x14ac:dyDescent="0.35">
      <c r="AW951" s="28"/>
    </row>
    <row r="952" spans="49:49" ht="14.5" x14ac:dyDescent="0.35">
      <c r="AW952" s="28"/>
    </row>
    <row r="953" spans="49:49" ht="14.5" x14ac:dyDescent="0.35">
      <c r="AW953" s="28"/>
    </row>
    <row r="954" spans="49:49" ht="14.5" x14ac:dyDescent="0.35">
      <c r="AW954" s="28"/>
    </row>
    <row r="955" spans="49:49" ht="14.5" x14ac:dyDescent="0.35">
      <c r="AW955" s="28"/>
    </row>
    <row r="956" spans="49:49" ht="14.5" x14ac:dyDescent="0.35">
      <c r="AW956" s="28"/>
    </row>
    <row r="957" spans="49:49" ht="14.5" x14ac:dyDescent="0.35">
      <c r="AW957" s="28"/>
    </row>
    <row r="958" spans="49:49" ht="14.5" x14ac:dyDescent="0.35">
      <c r="AW958" s="28"/>
    </row>
    <row r="959" spans="49:49" ht="14.5" x14ac:dyDescent="0.35">
      <c r="AW959" s="28"/>
    </row>
    <row r="960" spans="49:49" ht="14.5" x14ac:dyDescent="0.35">
      <c r="AW960" s="28"/>
    </row>
    <row r="961" spans="49:49" ht="14.5" x14ac:dyDescent="0.35">
      <c r="AW961" s="28"/>
    </row>
    <row r="962" spans="49:49" ht="14.5" x14ac:dyDescent="0.35">
      <c r="AW962" s="28"/>
    </row>
    <row r="963" spans="49:49" ht="14.5" x14ac:dyDescent="0.35">
      <c r="AW963" s="28"/>
    </row>
    <row r="964" spans="49:49" ht="14.5" x14ac:dyDescent="0.35">
      <c r="AW964" s="28"/>
    </row>
    <row r="965" spans="49:49" ht="14.5" x14ac:dyDescent="0.35">
      <c r="AW965" s="28"/>
    </row>
    <row r="966" spans="49:49" ht="14.5" x14ac:dyDescent="0.35">
      <c r="AW966" s="28"/>
    </row>
    <row r="967" spans="49:49" ht="14.5" x14ac:dyDescent="0.35">
      <c r="AW967" s="28"/>
    </row>
    <row r="968" spans="49:49" ht="14.5" x14ac:dyDescent="0.35">
      <c r="AW968" s="28"/>
    </row>
    <row r="969" spans="49:49" ht="14.5" x14ac:dyDescent="0.35">
      <c r="AW969" s="28"/>
    </row>
    <row r="970" spans="49:49" ht="14.5" x14ac:dyDescent="0.35">
      <c r="AW970" s="28"/>
    </row>
    <row r="971" spans="49:49" ht="14.5" x14ac:dyDescent="0.35">
      <c r="AW971" s="28"/>
    </row>
    <row r="972" spans="49:49" ht="14.5" x14ac:dyDescent="0.35">
      <c r="AW972" s="28"/>
    </row>
    <row r="973" spans="49:49" ht="14.5" x14ac:dyDescent="0.35">
      <c r="AW973" s="28"/>
    </row>
    <row r="974" spans="49:49" ht="14.5" x14ac:dyDescent="0.35">
      <c r="AW974" s="28"/>
    </row>
    <row r="975" spans="49:49" ht="14.5" x14ac:dyDescent="0.35">
      <c r="AW975" s="28"/>
    </row>
    <row r="976" spans="49:49" ht="14.5" x14ac:dyDescent="0.35">
      <c r="AW976" s="28"/>
    </row>
    <row r="977" spans="49:49" ht="14.5" x14ac:dyDescent="0.35">
      <c r="AW977" s="28"/>
    </row>
    <row r="978" spans="49:49" ht="14.5" x14ac:dyDescent="0.35">
      <c r="AW978" s="28"/>
    </row>
    <row r="979" spans="49:49" ht="14.5" x14ac:dyDescent="0.35">
      <c r="AW979" s="28"/>
    </row>
    <row r="980" spans="49:49" ht="14.5" x14ac:dyDescent="0.35">
      <c r="AW980" s="28"/>
    </row>
    <row r="981" spans="49:49" ht="14.5" x14ac:dyDescent="0.35">
      <c r="AW981" s="28"/>
    </row>
    <row r="982" spans="49:49" ht="14.5" x14ac:dyDescent="0.35">
      <c r="AW982" s="28"/>
    </row>
    <row r="983" spans="49:49" ht="14.5" x14ac:dyDescent="0.35">
      <c r="AW983" s="28"/>
    </row>
    <row r="984" spans="49:49" ht="14.5" x14ac:dyDescent="0.35">
      <c r="AW984" s="28"/>
    </row>
    <row r="985" spans="49:49" ht="14.5" x14ac:dyDescent="0.35">
      <c r="AW985" s="28"/>
    </row>
    <row r="986" spans="49:49" ht="14.5" x14ac:dyDescent="0.35">
      <c r="AW986" s="28"/>
    </row>
    <row r="987" spans="49:49" ht="14.5" x14ac:dyDescent="0.35">
      <c r="AW987" s="28"/>
    </row>
    <row r="988" spans="49:49" ht="14.5" x14ac:dyDescent="0.35">
      <c r="AW988" s="28"/>
    </row>
    <row r="989" spans="49:49" ht="14.5" x14ac:dyDescent="0.35">
      <c r="AW989" s="28"/>
    </row>
    <row r="990" spans="49:49" ht="14.5" x14ac:dyDescent="0.35">
      <c r="AW990" s="28"/>
    </row>
    <row r="991" spans="49:49" ht="14.5" x14ac:dyDescent="0.35">
      <c r="AW991" s="28"/>
    </row>
    <row r="992" spans="49:49" ht="14.5" x14ac:dyDescent="0.35">
      <c r="AW992" s="28"/>
    </row>
    <row r="993" spans="49:49" ht="14.5" x14ac:dyDescent="0.35">
      <c r="AW993" s="28"/>
    </row>
    <row r="994" spans="49:49" ht="14.5" x14ac:dyDescent="0.35">
      <c r="AW994" s="28"/>
    </row>
    <row r="995" spans="49:49" ht="14.5" x14ac:dyDescent="0.35">
      <c r="AW995" s="28"/>
    </row>
    <row r="996" spans="49:49" ht="14.5" x14ac:dyDescent="0.35">
      <c r="AW996" s="28"/>
    </row>
    <row r="997" spans="49:49" ht="14.5" x14ac:dyDescent="0.35">
      <c r="AW997" s="28"/>
    </row>
    <row r="998" spans="49:49" ht="14.5" x14ac:dyDescent="0.35">
      <c r="AW998" s="28"/>
    </row>
    <row r="999" spans="49:49" ht="14.5" x14ac:dyDescent="0.35">
      <c r="AW999" s="28"/>
    </row>
    <row r="1000" spans="49:49" ht="14.5" x14ac:dyDescent="0.35">
      <c r="AW1000" s="28"/>
    </row>
    <row r="1001" spans="49:49" ht="14.5" x14ac:dyDescent="0.35">
      <c r="AW1001" s="28"/>
    </row>
    <row r="1002" spans="49:49" ht="14.5" x14ac:dyDescent="0.35">
      <c r="AW1002" s="28"/>
    </row>
    <row r="1003" spans="49:49" ht="14.5" x14ac:dyDescent="0.35">
      <c r="AW1003" s="28"/>
    </row>
    <row r="1004" spans="49:49" ht="14.5" x14ac:dyDescent="0.35">
      <c r="AW1004" s="28"/>
    </row>
    <row r="1005" spans="49:49" ht="14.5" x14ac:dyDescent="0.35">
      <c r="AW1005" s="28"/>
    </row>
    <row r="1006" spans="49:49" ht="14.5" x14ac:dyDescent="0.35">
      <c r="AW1006" s="28"/>
    </row>
    <row r="1007" spans="49:49" ht="14.5" x14ac:dyDescent="0.35">
      <c r="AW1007" s="28"/>
    </row>
    <row r="1008" spans="49:49" ht="14.5" x14ac:dyDescent="0.35">
      <c r="AW1008" s="28"/>
    </row>
    <row r="1009" spans="49:49" ht="14.5" x14ac:dyDescent="0.35">
      <c r="AW1009" s="28"/>
    </row>
    <row r="1010" spans="49:49" ht="14.5" x14ac:dyDescent="0.35">
      <c r="AW1010" s="28"/>
    </row>
    <row r="1011" spans="49:49" ht="14.5" x14ac:dyDescent="0.35">
      <c r="AW1011" s="28"/>
    </row>
    <row r="1012" spans="49:49" ht="14.5" x14ac:dyDescent="0.35">
      <c r="AW1012" s="28"/>
    </row>
    <row r="1013" spans="49:49" ht="14.5" x14ac:dyDescent="0.35">
      <c r="AW1013" s="28"/>
    </row>
    <row r="1014" spans="49:49" ht="14.5" x14ac:dyDescent="0.35">
      <c r="AW1014" s="28"/>
    </row>
    <row r="1015" spans="49:49" ht="14.5" x14ac:dyDescent="0.35">
      <c r="AW1015" s="28"/>
    </row>
    <row r="1016" spans="49:49" ht="14.5" x14ac:dyDescent="0.35">
      <c r="AW1016" s="28"/>
    </row>
    <row r="1017" spans="49:49" ht="14.5" x14ac:dyDescent="0.35">
      <c r="AW1017" s="28"/>
    </row>
    <row r="1018" spans="49:49" ht="14.5" x14ac:dyDescent="0.35">
      <c r="AW1018" s="28"/>
    </row>
    <row r="1019" spans="49:49" ht="14.5" x14ac:dyDescent="0.35">
      <c r="AW1019" s="28"/>
    </row>
    <row r="1020" spans="49:49" ht="14.5" x14ac:dyDescent="0.35">
      <c r="AW1020" s="28"/>
    </row>
    <row r="1021" spans="49:49" ht="14.5" x14ac:dyDescent="0.35">
      <c r="AW1021" s="28"/>
    </row>
    <row r="1022" spans="49:49" ht="14.5" x14ac:dyDescent="0.35">
      <c r="AW1022" s="28"/>
    </row>
    <row r="1023" spans="49:49" ht="14.5" x14ac:dyDescent="0.35">
      <c r="AW1023" s="28"/>
    </row>
    <row r="1024" spans="49:49" ht="14.5" x14ac:dyDescent="0.35">
      <c r="AW1024" s="28"/>
    </row>
    <row r="1025" spans="49:49" ht="14.5" x14ac:dyDescent="0.35">
      <c r="AW1025" s="28"/>
    </row>
    <row r="1026" spans="49:49" ht="14.5" x14ac:dyDescent="0.35">
      <c r="AW1026" s="28"/>
    </row>
    <row r="1027" spans="49:49" ht="14.5" x14ac:dyDescent="0.35">
      <c r="AW1027" s="28"/>
    </row>
    <row r="1028" spans="49:49" ht="14.5" x14ac:dyDescent="0.35">
      <c r="AW1028" s="28"/>
    </row>
    <row r="1029" spans="49:49" ht="14.5" x14ac:dyDescent="0.35">
      <c r="AW1029" s="28"/>
    </row>
    <row r="1030" spans="49:49" ht="14.5" x14ac:dyDescent="0.35">
      <c r="AW1030" s="28"/>
    </row>
    <row r="1031" spans="49:49" ht="14.5" x14ac:dyDescent="0.35">
      <c r="AW1031" s="28"/>
    </row>
    <row r="1032" spans="49:49" ht="14.5" x14ac:dyDescent="0.35">
      <c r="AW1032" s="28"/>
    </row>
    <row r="1033" spans="49:49" ht="14.5" x14ac:dyDescent="0.35">
      <c r="AW1033" s="28"/>
    </row>
    <row r="1034" spans="49:49" ht="14.5" x14ac:dyDescent="0.35">
      <c r="AW1034" s="28"/>
    </row>
    <row r="1035" spans="49:49" ht="14.5" x14ac:dyDescent="0.35">
      <c r="AW1035" s="28"/>
    </row>
    <row r="1036" spans="49:49" ht="14.5" x14ac:dyDescent="0.35">
      <c r="AW1036" s="28"/>
    </row>
    <row r="1037" spans="49:49" ht="14.5" x14ac:dyDescent="0.35">
      <c r="AW1037" s="28"/>
    </row>
    <row r="1038" spans="49:49" ht="14.5" x14ac:dyDescent="0.35">
      <c r="AW1038" s="28"/>
    </row>
    <row r="1039" spans="49:49" ht="14.5" x14ac:dyDescent="0.35">
      <c r="AW1039" s="28"/>
    </row>
    <row r="1040" spans="49:49" ht="14.5" x14ac:dyDescent="0.35">
      <c r="AW1040" s="28"/>
    </row>
    <row r="1041" spans="49:49" ht="14.5" x14ac:dyDescent="0.35">
      <c r="AW1041" s="28"/>
    </row>
    <row r="1042" spans="49:49" ht="14.5" x14ac:dyDescent="0.35">
      <c r="AW1042" s="28"/>
    </row>
    <row r="1043" spans="49:49" ht="14.5" x14ac:dyDescent="0.35">
      <c r="AW1043" s="28"/>
    </row>
    <row r="1044" spans="49:49" ht="14.5" x14ac:dyDescent="0.35">
      <c r="AW1044" s="28"/>
    </row>
    <row r="1045" spans="49:49" ht="14.5" x14ac:dyDescent="0.35">
      <c r="AW1045" s="28"/>
    </row>
    <row r="1046" spans="49:49" ht="14.5" x14ac:dyDescent="0.35">
      <c r="AW1046" s="28"/>
    </row>
    <row r="1047" spans="49:49" ht="14.5" x14ac:dyDescent="0.35">
      <c r="AW1047" s="28"/>
    </row>
    <row r="1048" spans="49:49" ht="14.5" x14ac:dyDescent="0.35">
      <c r="AW1048" s="28"/>
    </row>
    <row r="1049" spans="49:49" ht="14.5" x14ac:dyDescent="0.35">
      <c r="AW1049" s="28"/>
    </row>
    <row r="1050" spans="49:49" ht="14.5" x14ac:dyDescent="0.35">
      <c r="AW1050" s="28"/>
    </row>
    <row r="1051" spans="49:49" ht="14.5" x14ac:dyDescent="0.35">
      <c r="AW1051" s="28"/>
    </row>
    <row r="1052" spans="49:49" ht="14.5" x14ac:dyDescent="0.35">
      <c r="AW1052" s="28"/>
    </row>
    <row r="1053" spans="49:49" ht="14.5" x14ac:dyDescent="0.35">
      <c r="AW1053" s="28"/>
    </row>
    <row r="1054" spans="49:49" ht="14.5" x14ac:dyDescent="0.35">
      <c r="AW1054" s="28"/>
    </row>
    <row r="1055" spans="49:49" ht="14.5" x14ac:dyDescent="0.35">
      <c r="AW1055" s="28"/>
    </row>
    <row r="1056" spans="49:49" ht="14.5" x14ac:dyDescent="0.35">
      <c r="AW1056" s="28"/>
    </row>
    <row r="1057" spans="49:49" ht="14.5" x14ac:dyDescent="0.35">
      <c r="AW1057" s="28"/>
    </row>
    <row r="1058" spans="49:49" ht="14.5" x14ac:dyDescent="0.35">
      <c r="AW1058" s="28"/>
    </row>
    <row r="1059" spans="49:49" ht="14.5" x14ac:dyDescent="0.35">
      <c r="AW1059" s="28"/>
    </row>
    <row r="1060" spans="49:49" ht="14.5" x14ac:dyDescent="0.35">
      <c r="AW1060" s="28"/>
    </row>
    <row r="1061" spans="49:49" ht="14.5" x14ac:dyDescent="0.35">
      <c r="AW1061" s="28"/>
    </row>
    <row r="1062" spans="49:49" ht="14.5" x14ac:dyDescent="0.35">
      <c r="AW1062" s="28"/>
    </row>
    <row r="1063" spans="49:49" ht="14.5" x14ac:dyDescent="0.35">
      <c r="AW1063" s="28"/>
    </row>
    <row r="1064" spans="49:49" ht="14.5" x14ac:dyDescent="0.35">
      <c r="AW1064" s="28"/>
    </row>
    <row r="1065" spans="49:49" ht="14.5" x14ac:dyDescent="0.35">
      <c r="AW1065" s="28"/>
    </row>
    <row r="1066" spans="49:49" ht="14.5" x14ac:dyDescent="0.35">
      <c r="AW1066" s="28"/>
    </row>
    <row r="1067" spans="49:49" ht="14.5" x14ac:dyDescent="0.35">
      <c r="AW1067" s="28"/>
    </row>
    <row r="1068" spans="49:49" ht="14.5" x14ac:dyDescent="0.35">
      <c r="AW1068" s="28"/>
    </row>
    <row r="1069" spans="49:49" ht="14.5" x14ac:dyDescent="0.35">
      <c r="AW1069" s="28"/>
    </row>
    <row r="1070" spans="49:49" ht="14.5" x14ac:dyDescent="0.35">
      <c r="AW1070" s="28"/>
    </row>
    <row r="1071" spans="49:49" ht="14.5" x14ac:dyDescent="0.35">
      <c r="AW1071" s="28"/>
    </row>
    <row r="1072" spans="49:49" ht="14.5" x14ac:dyDescent="0.35">
      <c r="AW1072" s="28"/>
    </row>
    <row r="1073" spans="49:49" ht="14.5" x14ac:dyDescent="0.35">
      <c r="AW1073" s="28"/>
    </row>
    <row r="1074" spans="49:49" ht="14.5" x14ac:dyDescent="0.35">
      <c r="AW1074" s="28"/>
    </row>
    <row r="1075" spans="49:49" ht="14.5" x14ac:dyDescent="0.35">
      <c r="AW1075" s="28"/>
    </row>
    <row r="1076" spans="49:49" ht="14.5" x14ac:dyDescent="0.35">
      <c r="AW1076" s="28"/>
    </row>
    <row r="1077" spans="49:49" ht="14.5" x14ac:dyDescent="0.35">
      <c r="AW1077" s="28"/>
    </row>
    <row r="1078" spans="49:49" ht="14.5" x14ac:dyDescent="0.35">
      <c r="AW1078" s="28"/>
    </row>
    <row r="1079" spans="49:49" ht="14.5" x14ac:dyDescent="0.35">
      <c r="AW1079" s="28"/>
    </row>
    <row r="1080" spans="49:49" ht="14.5" x14ac:dyDescent="0.35">
      <c r="AW1080" s="28"/>
    </row>
    <row r="1081" spans="49:49" ht="14.5" x14ac:dyDescent="0.35">
      <c r="AW1081" s="28"/>
    </row>
    <row r="1082" spans="49:49" ht="14.5" x14ac:dyDescent="0.35">
      <c r="AW1082" s="28"/>
    </row>
    <row r="1083" spans="49:49" ht="14.5" x14ac:dyDescent="0.35">
      <c r="AW1083" s="28"/>
    </row>
    <row r="1084" spans="49:49" ht="14.5" x14ac:dyDescent="0.35">
      <c r="AW1084" s="28"/>
    </row>
    <row r="1085" spans="49:49" ht="14.5" x14ac:dyDescent="0.35">
      <c r="AW1085" s="28"/>
    </row>
    <row r="1086" spans="49:49" ht="14.5" x14ac:dyDescent="0.35">
      <c r="AW1086" s="28"/>
    </row>
    <row r="1087" spans="49:49" ht="14.5" x14ac:dyDescent="0.35">
      <c r="AW1087" s="28"/>
    </row>
    <row r="1088" spans="49:49" ht="14.5" x14ac:dyDescent="0.35">
      <c r="AW1088" s="28"/>
    </row>
    <row r="1089" spans="49:49" ht="14.5" x14ac:dyDescent="0.35">
      <c r="AW1089" s="28"/>
    </row>
    <row r="1090" spans="49:49" ht="14.5" x14ac:dyDescent="0.35">
      <c r="AW1090" s="28"/>
    </row>
    <row r="1091" spans="49:49" ht="14.5" x14ac:dyDescent="0.35">
      <c r="AW1091" s="28"/>
    </row>
    <row r="1092" spans="49:49" ht="14.5" x14ac:dyDescent="0.35">
      <c r="AW1092" s="28"/>
    </row>
    <row r="1093" spans="49:49" ht="14.5" x14ac:dyDescent="0.35">
      <c r="AW1093" s="28"/>
    </row>
    <row r="1094" spans="49:49" ht="14.5" x14ac:dyDescent="0.35">
      <c r="AW1094" s="28"/>
    </row>
    <row r="1095" spans="49:49" ht="14.5" x14ac:dyDescent="0.35">
      <c r="AW1095" s="28"/>
    </row>
    <row r="1096" spans="49:49" ht="14.5" x14ac:dyDescent="0.35">
      <c r="AW1096" s="28"/>
    </row>
    <row r="1097" spans="49:49" ht="14.5" x14ac:dyDescent="0.35">
      <c r="AW1097" s="28"/>
    </row>
    <row r="1098" spans="49:49" ht="14.5" x14ac:dyDescent="0.35">
      <c r="AW1098" s="28"/>
    </row>
    <row r="1099" spans="49:49" ht="14.5" x14ac:dyDescent="0.35">
      <c r="AW1099" s="28"/>
    </row>
    <row r="1100" spans="49:49" ht="14.5" x14ac:dyDescent="0.35">
      <c r="AW1100" s="28"/>
    </row>
    <row r="1101" spans="49:49" ht="14.5" x14ac:dyDescent="0.35">
      <c r="AW1101" s="28"/>
    </row>
    <row r="1102" spans="49:49" ht="14.5" x14ac:dyDescent="0.35">
      <c r="AW1102" s="28"/>
    </row>
    <row r="1103" spans="49:49" ht="14.5" x14ac:dyDescent="0.35">
      <c r="AW1103" s="28"/>
    </row>
    <row r="1104" spans="49:49" ht="14.5" x14ac:dyDescent="0.35">
      <c r="AW1104" s="28"/>
    </row>
    <row r="1105" spans="49:49" ht="14.5" x14ac:dyDescent="0.35">
      <c r="AW1105" s="28"/>
    </row>
    <row r="1106" spans="49:49" ht="14.5" x14ac:dyDescent="0.35">
      <c r="AW1106" s="28"/>
    </row>
    <row r="1107" spans="49:49" ht="14.5" x14ac:dyDescent="0.35">
      <c r="AW1107" s="28"/>
    </row>
    <row r="1108" spans="49:49" ht="14.5" x14ac:dyDescent="0.35">
      <c r="AW1108" s="28"/>
    </row>
    <row r="1109" spans="49:49" ht="14.5" x14ac:dyDescent="0.35">
      <c r="AW1109" s="28"/>
    </row>
    <row r="1110" spans="49:49" ht="14.5" x14ac:dyDescent="0.35">
      <c r="AW1110" s="28"/>
    </row>
    <row r="1111" spans="49:49" ht="14.5" x14ac:dyDescent="0.35">
      <c r="AW1111" s="28"/>
    </row>
    <row r="1112" spans="49:49" ht="14.5" x14ac:dyDescent="0.35">
      <c r="AW1112" s="28"/>
    </row>
    <row r="1113" spans="49:49" ht="14.5" x14ac:dyDescent="0.35">
      <c r="AW1113" s="28"/>
    </row>
    <row r="1114" spans="49:49" ht="14.5" x14ac:dyDescent="0.35">
      <c r="AW1114" s="28"/>
    </row>
    <row r="1115" spans="49:49" ht="14.5" x14ac:dyDescent="0.35">
      <c r="AW1115" s="28"/>
    </row>
    <row r="1116" spans="49:49" ht="14.5" x14ac:dyDescent="0.35">
      <c r="AW1116" s="28"/>
    </row>
    <row r="1117" spans="49:49" ht="14.5" x14ac:dyDescent="0.35">
      <c r="AW1117" s="28"/>
    </row>
    <row r="1118" spans="49:49" ht="14.5" x14ac:dyDescent="0.35">
      <c r="AW1118" s="28"/>
    </row>
    <row r="1119" spans="49:49" ht="14.5" x14ac:dyDescent="0.35">
      <c r="AW1119" s="28"/>
    </row>
    <row r="1120" spans="49:49" ht="14.5" x14ac:dyDescent="0.35">
      <c r="AW1120" s="28"/>
    </row>
    <row r="1121" spans="49:49" ht="14.5" x14ac:dyDescent="0.35">
      <c r="AW1121" s="28"/>
    </row>
    <row r="1122" spans="49:49" ht="14.5" x14ac:dyDescent="0.35">
      <c r="AW1122" s="28"/>
    </row>
    <row r="1123" spans="49:49" ht="14.5" x14ac:dyDescent="0.35">
      <c r="AW1123" s="28"/>
    </row>
    <row r="1124" spans="49:49" ht="14.5" x14ac:dyDescent="0.35">
      <c r="AW1124" s="28"/>
    </row>
    <row r="1125" spans="49:49" ht="14.5" x14ac:dyDescent="0.35">
      <c r="AW1125" s="28"/>
    </row>
    <row r="1126" spans="49:49" ht="14.5" x14ac:dyDescent="0.35">
      <c r="AW1126" s="28"/>
    </row>
    <row r="1127" spans="49:49" ht="14.5" x14ac:dyDescent="0.35">
      <c r="AW1127" s="28"/>
    </row>
    <row r="1128" spans="49:49" ht="14.5" x14ac:dyDescent="0.35">
      <c r="AW1128" s="28"/>
    </row>
    <row r="1129" spans="49:49" ht="14.5" x14ac:dyDescent="0.35">
      <c r="AW1129" s="28"/>
    </row>
    <row r="1130" spans="49:49" ht="14.5" x14ac:dyDescent="0.35">
      <c r="AW1130" s="28"/>
    </row>
    <row r="1131" spans="49:49" ht="14.5" x14ac:dyDescent="0.35">
      <c r="AW1131" s="28"/>
    </row>
    <row r="1132" spans="49:49" ht="14.5" x14ac:dyDescent="0.35">
      <c r="AW1132" s="28"/>
    </row>
    <row r="1133" spans="49:49" ht="14.5" x14ac:dyDescent="0.35">
      <c r="AW1133" s="28"/>
    </row>
    <row r="1134" spans="49:49" ht="14.5" x14ac:dyDescent="0.35">
      <c r="AW1134" s="28"/>
    </row>
    <row r="1135" spans="49:49" ht="14.5" x14ac:dyDescent="0.35">
      <c r="AW1135" s="28"/>
    </row>
    <row r="1136" spans="49:49" ht="14.5" x14ac:dyDescent="0.35">
      <c r="AW1136" s="28"/>
    </row>
    <row r="1137" spans="49:49" ht="14.5" x14ac:dyDescent="0.35">
      <c r="AW1137" s="28"/>
    </row>
    <row r="1138" spans="49:49" ht="14.5" x14ac:dyDescent="0.35">
      <c r="AW1138" s="28"/>
    </row>
    <row r="1139" spans="49:49" ht="14.5" x14ac:dyDescent="0.35">
      <c r="AW1139" s="28"/>
    </row>
    <row r="1140" spans="49:49" ht="14.5" x14ac:dyDescent="0.35">
      <c r="AW1140" s="28"/>
    </row>
    <row r="1141" spans="49:49" ht="14.5" x14ac:dyDescent="0.35">
      <c r="AW1141" s="28"/>
    </row>
    <row r="1142" spans="49:49" ht="14.5" x14ac:dyDescent="0.35">
      <c r="AW1142" s="28"/>
    </row>
    <row r="1143" spans="49:49" ht="14.5" x14ac:dyDescent="0.35">
      <c r="AW1143" s="28"/>
    </row>
    <row r="1144" spans="49:49" ht="14.5" x14ac:dyDescent="0.35">
      <c r="AW1144" s="28"/>
    </row>
    <row r="1145" spans="49:49" ht="14.5" x14ac:dyDescent="0.35">
      <c r="AW1145" s="28"/>
    </row>
    <row r="1146" spans="49:49" ht="14.5" x14ac:dyDescent="0.35">
      <c r="AW1146" s="28"/>
    </row>
    <row r="1147" spans="49:49" ht="14.5" x14ac:dyDescent="0.35">
      <c r="AW1147" s="28"/>
    </row>
    <row r="1148" spans="49:49" ht="14.5" x14ac:dyDescent="0.35">
      <c r="AW1148" s="28"/>
    </row>
    <row r="1149" spans="49:49" ht="14.5" x14ac:dyDescent="0.35">
      <c r="AW1149" s="28"/>
    </row>
    <row r="1150" spans="49:49" ht="14.5" x14ac:dyDescent="0.35">
      <c r="AW1150" s="28"/>
    </row>
    <row r="1151" spans="49:49" ht="14.5" x14ac:dyDescent="0.35">
      <c r="AW1151" s="28"/>
    </row>
    <row r="1152" spans="49:49" ht="14.5" x14ac:dyDescent="0.35">
      <c r="AW1152" s="28"/>
    </row>
    <row r="1153" spans="49:49" ht="14.5" x14ac:dyDescent="0.35">
      <c r="AW1153" s="28"/>
    </row>
    <row r="1154" spans="49:49" ht="14.5" x14ac:dyDescent="0.35">
      <c r="AW1154" s="28"/>
    </row>
    <row r="1155" spans="49:49" ht="14.5" x14ac:dyDescent="0.35">
      <c r="AW1155" s="28"/>
    </row>
    <row r="1156" spans="49:49" ht="14.5" x14ac:dyDescent="0.35">
      <c r="AW1156" s="28"/>
    </row>
    <row r="1157" spans="49:49" ht="14.5" x14ac:dyDescent="0.35">
      <c r="AW1157" s="28"/>
    </row>
    <row r="1158" spans="49:49" ht="14.5" x14ac:dyDescent="0.35">
      <c r="AW1158" s="28"/>
    </row>
    <row r="1159" spans="49:49" ht="14.5" x14ac:dyDescent="0.35">
      <c r="AW1159" s="28"/>
    </row>
    <row r="1160" spans="49:49" ht="14.5" x14ac:dyDescent="0.35">
      <c r="AW1160" s="28"/>
    </row>
    <row r="1161" spans="49:49" ht="14.5" x14ac:dyDescent="0.35">
      <c r="AW1161" s="28"/>
    </row>
    <row r="1162" spans="49:49" ht="14.5" x14ac:dyDescent="0.35">
      <c r="AW1162" s="28"/>
    </row>
    <row r="1163" spans="49:49" ht="14.5" x14ac:dyDescent="0.35">
      <c r="AW1163" s="28"/>
    </row>
    <row r="1164" spans="49:49" ht="14.5" x14ac:dyDescent="0.35">
      <c r="AW1164" s="28"/>
    </row>
    <row r="1165" spans="49:49" ht="14.5" x14ac:dyDescent="0.35">
      <c r="AW1165" s="28"/>
    </row>
    <row r="1166" spans="49:49" ht="14.5" x14ac:dyDescent="0.35">
      <c r="AW1166" s="28"/>
    </row>
    <row r="1167" spans="49:49" ht="14.5" x14ac:dyDescent="0.35">
      <c r="AW1167" s="28"/>
    </row>
    <row r="1168" spans="49:49" ht="14.5" x14ac:dyDescent="0.35">
      <c r="AW1168" s="28"/>
    </row>
    <row r="1169" spans="49:49" ht="14.5" x14ac:dyDescent="0.35">
      <c r="AW1169" s="28"/>
    </row>
    <row r="1170" spans="49:49" ht="14.5" x14ac:dyDescent="0.35">
      <c r="AW1170" s="28"/>
    </row>
    <row r="1171" spans="49:49" ht="14.5" x14ac:dyDescent="0.35">
      <c r="AW1171" s="28"/>
    </row>
    <row r="1172" spans="49:49" ht="14.5" x14ac:dyDescent="0.35">
      <c r="AW1172" s="28"/>
    </row>
    <row r="1173" spans="49:49" ht="14.5" x14ac:dyDescent="0.35">
      <c r="AW1173" s="28"/>
    </row>
    <row r="1174" spans="49:49" ht="14.5" x14ac:dyDescent="0.35">
      <c r="AW1174" s="28"/>
    </row>
    <row r="1175" spans="49:49" ht="14.5" x14ac:dyDescent="0.35">
      <c r="AW1175" s="28"/>
    </row>
    <row r="1176" spans="49:49" ht="14.5" x14ac:dyDescent="0.35">
      <c r="AW1176" s="28"/>
    </row>
    <row r="1177" spans="49:49" ht="14.5" x14ac:dyDescent="0.35">
      <c r="AW1177" s="28"/>
    </row>
    <row r="1178" spans="49:49" ht="14.5" x14ac:dyDescent="0.35">
      <c r="AW1178" s="28"/>
    </row>
    <row r="1179" spans="49:49" ht="14.5" x14ac:dyDescent="0.35">
      <c r="AW1179" s="28"/>
    </row>
    <row r="1180" spans="49:49" ht="14.5" x14ac:dyDescent="0.35">
      <c r="AW1180" s="28"/>
    </row>
    <row r="1181" spans="49:49" ht="14.5" x14ac:dyDescent="0.35">
      <c r="AW1181" s="28"/>
    </row>
    <row r="1182" spans="49:49" ht="14.5" x14ac:dyDescent="0.35">
      <c r="AW1182" s="28"/>
    </row>
    <row r="1183" spans="49:49" ht="14.5" x14ac:dyDescent="0.35">
      <c r="AW1183" s="28"/>
    </row>
    <row r="1184" spans="49:49" ht="14.5" x14ac:dyDescent="0.35">
      <c r="AW1184" s="28"/>
    </row>
    <row r="1185" spans="49:49" ht="14.5" x14ac:dyDescent="0.35">
      <c r="AW1185" s="28"/>
    </row>
    <row r="1186" spans="49:49" ht="14.5" x14ac:dyDescent="0.35">
      <c r="AW1186" s="28"/>
    </row>
    <row r="1187" spans="49:49" ht="14.5" x14ac:dyDescent="0.35">
      <c r="AW1187" s="28"/>
    </row>
    <row r="1188" spans="49:49" ht="14.5" x14ac:dyDescent="0.35">
      <c r="AW1188" s="28"/>
    </row>
    <row r="1189" spans="49:49" ht="14.5" x14ac:dyDescent="0.35">
      <c r="AW1189" s="28"/>
    </row>
    <row r="1190" spans="49:49" ht="14.5" x14ac:dyDescent="0.35">
      <c r="AW1190" s="28"/>
    </row>
    <row r="1191" spans="49:49" ht="14.5" x14ac:dyDescent="0.35">
      <c r="AW1191" s="28"/>
    </row>
    <row r="1192" spans="49:49" ht="14.5" x14ac:dyDescent="0.35">
      <c r="AW1192" s="28"/>
    </row>
    <row r="1193" spans="49:49" ht="14.5" x14ac:dyDescent="0.35">
      <c r="AW1193" s="28"/>
    </row>
    <row r="1194" spans="49:49" ht="14.5" x14ac:dyDescent="0.35">
      <c r="AW1194" s="28"/>
    </row>
    <row r="1195" spans="49:49" ht="14.5" x14ac:dyDescent="0.35">
      <c r="AW1195" s="28"/>
    </row>
    <row r="1196" spans="49:49" ht="14.5" x14ac:dyDescent="0.35">
      <c r="AW1196" s="28"/>
    </row>
    <row r="1197" spans="49:49" ht="14.5" x14ac:dyDescent="0.35">
      <c r="AW1197" s="28"/>
    </row>
    <row r="1198" spans="49:49" ht="14.5" x14ac:dyDescent="0.35">
      <c r="AW1198" s="28"/>
    </row>
    <row r="1199" spans="49:49" ht="14.5" x14ac:dyDescent="0.35">
      <c r="AW1199" s="28"/>
    </row>
    <row r="1200" spans="49:49" ht="14.5" x14ac:dyDescent="0.35">
      <c r="AW1200" s="28"/>
    </row>
    <row r="1201" spans="49:49" ht="14.5" x14ac:dyDescent="0.35">
      <c r="AW1201" s="28"/>
    </row>
    <row r="1202" spans="49:49" ht="14.5" x14ac:dyDescent="0.35">
      <c r="AW1202" s="28"/>
    </row>
    <row r="1203" spans="49:49" ht="14.5" x14ac:dyDescent="0.35">
      <c r="AW1203" s="28"/>
    </row>
    <row r="1204" spans="49:49" ht="14.5" x14ac:dyDescent="0.35">
      <c r="AW1204" s="28"/>
    </row>
    <row r="1205" spans="49:49" ht="14.5" x14ac:dyDescent="0.35">
      <c r="AW1205" s="28"/>
    </row>
    <row r="1206" spans="49:49" ht="14.5" x14ac:dyDescent="0.35">
      <c r="AW1206" s="28"/>
    </row>
    <row r="1207" spans="49:49" ht="14.5" x14ac:dyDescent="0.35">
      <c r="AW1207" s="28"/>
    </row>
    <row r="1208" spans="49:49" ht="14.5" x14ac:dyDescent="0.35">
      <c r="AW1208" s="28"/>
    </row>
    <row r="1209" spans="49:49" ht="14.5" x14ac:dyDescent="0.35">
      <c r="AW1209" s="28"/>
    </row>
    <row r="1210" spans="49:49" ht="14.5" x14ac:dyDescent="0.35">
      <c r="AW1210" s="28"/>
    </row>
    <row r="1211" spans="49:49" ht="14.5" x14ac:dyDescent="0.35">
      <c r="AW1211" s="28"/>
    </row>
    <row r="1212" spans="49:49" ht="14.5" x14ac:dyDescent="0.35">
      <c r="AW1212" s="28"/>
    </row>
    <row r="1213" spans="49:49" ht="14.5" x14ac:dyDescent="0.35">
      <c r="AW1213" s="28"/>
    </row>
    <row r="1214" spans="49:49" ht="14.5" x14ac:dyDescent="0.35">
      <c r="AW1214" s="28"/>
    </row>
    <row r="1215" spans="49:49" ht="14.5" x14ac:dyDescent="0.35">
      <c r="AW1215" s="28"/>
    </row>
    <row r="1216" spans="49:49" ht="14.5" x14ac:dyDescent="0.35">
      <c r="AW1216" s="28"/>
    </row>
    <row r="1217" spans="49:49" ht="14.5" x14ac:dyDescent="0.35">
      <c r="AW1217" s="28"/>
    </row>
    <row r="1218" spans="49:49" ht="14.5" x14ac:dyDescent="0.35">
      <c r="AW1218" s="28"/>
    </row>
    <row r="1219" spans="49:49" ht="14.5" x14ac:dyDescent="0.35">
      <c r="AW1219" s="28"/>
    </row>
    <row r="1220" spans="49:49" ht="14.5" x14ac:dyDescent="0.35">
      <c r="AW1220" s="28"/>
    </row>
    <row r="1221" spans="49:49" ht="14.5" x14ac:dyDescent="0.35">
      <c r="AW1221" s="28"/>
    </row>
    <row r="1222" spans="49:49" ht="14.5" x14ac:dyDescent="0.35">
      <c r="AW1222" s="28"/>
    </row>
    <row r="1223" spans="49:49" ht="14.5" x14ac:dyDescent="0.35">
      <c r="AW1223" s="28"/>
    </row>
    <row r="1224" spans="49:49" ht="14.5" x14ac:dyDescent="0.35">
      <c r="AW1224" s="28"/>
    </row>
    <row r="1225" spans="49:49" ht="14.5" x14ac:dyDescent="0.35">
      <c r="AW1225" s="28"/>
    </row>
    <row r="1226" spans="49:49" ht="14.5" x14ac:dyDescent="0.35">
      <c r="AW1226" s="28"/>
    </row>
    <row r="1227" spans="49:49" ht="14.5" x14ac:dyDescent="0.35">
      <c r="AW1227" s="28"/>
    </row>
    <row r="1228" spans="49:49" ht="14.5" x14ac:dyDescent="0.35">
      <c r="AW1228" s="28"/>
    </row>
    <row r="1229" spans="49:49" ht="14.5" x14ac:dyDescent="0.35">
      <c r="AW1229" s="28"/>
    </row>
    <row r="1230" spans="49:49" ht="14.5" x14ac:dyDescent="0.35">
      <c r="AW1230" s="28"/>
    </row>
    <row r="1231" spans="49:49" ht="14.5" x14ac:dyDescent="0.35">
      <c r="AW1231" s="28"/>
    </row>
    <row r="1232" spans="49:49" ht="14.5" x14ac:dyDescent="0.35">
      <c r="AW1232" s="28"/>
    </row>
    <row r="1233" spans="49:49" ht="14.5" x14ac:dyDescent="0.35">
      <c r="AW1233" s="28"/>
    </row>
    <row r="1234" spans="49:49" ht="14.5" x14ac:dyDescent="0.35">
      <c r="AW1234" s="28"/>
    </row>
    <row r="1235" spans="49:49" ht="14.5" x14ac:dyDescent="0.35">
      <c r="AW1235" s="28"/>
    </row>
    <row r="1236" spans="49:49" ht="14.5" x14ac:dyDescent="0.35">
      <c r="AW1236" s="28"/>
    </row>
    <row r="1237" spans="49:49" ht="14.5" x14ac:dyDescent="0.35">
      <c r="AW1237" s="28"/>
    </row>
    <row r="1238" spans="49:49" ht="14.5" x14ac:dyDescent="0.35">
      <c r="AW1238" s="28"/>
    </row>
    <row r="1239" spans="49:49" ht="14.5" x14ac:dyDescent="0.35">
      <c r="AW1239" s="28"/>
    </row>
    <row r="1240" spans="49:49" ht="14.5" x14ac:dyDescent="0.35">
      <c r="AW1240" s="28"/>
    </row>
    <row r="1241" spans="49:49" ht="14.5" x14ac:dyDescent="0.35">
      <c r="AW1241" s="28"/>
    </row>
    <row r="1242" spans="49:49" ht="14.5" x14ac:dyDescent="0.35">
      <c r="AW1242" s="28"/>
    </row>
    <row r="1243" spans="49:49" ht="14.5" x14ac:dyDescent="0.35">
      <c r="AW1243" s="28"/>
    </row>
    <row r="1244" spans="49:49" ht="14.5" x14ac:dyDescent="0.35">
      <c r="AW1244" s="28"/>
    </row>
    <row r="1245" spans="49:49" ht="14.5" x14ac:dyDescent="0.35">
      <c r="AW1245" s="28"/>
    </row>
    <row r="1246" spans="49:49" ht="14.5" x14ac:dyDescent="0.35">
      <c r="AW1246" s="28"/>
    </row>
    <row r="1247" spans="49:49" ht="14.5" x14ac:dyDescent="0.35">
      <c r="AW1247" s="28"/>
    </row>
    <row r="1248" spans="49:49" ht="14.5" x14ac:dyDescent="0.35">
      <c r="AW1248" s="28"/>
    </row>
    <row r="1249" spans="49:49" ht="14.5" x14ac:dyDescent="0.35">
      <c r="AW1249" s="28"/>
    </row>
    <row r="1250" spans="49:49" ht="14.5" x14ac:dyDescent="0.35">
      <c r="AW1250" s="28"/>
    </row>
    <row r="1251" spans="49:49" ht="14.5" x14ac:dyDescent="0.35">
      <c r="AW1251" s="28"/>
    </row>
    <row r="1252" spans="49:49" ht="14.5" x14ac:dyDescent="0.35">
      <c r="AW1252" s="28"/>
    </row>
    <row r="1253" spans="49:49" ht="14.5" x14ac:dyDescent="0.35">
      <c r="AW1253" s="28"/>
    </row>
    <row r="1254" spans="49:49" ht="14.5" x14ac:dyDescent="0.35">
      <c r="AW1254" s="28"/>
    </row>
    <row r="1255" spans="49:49" ht="14.5" x14ac:dyDescent="0.35">
      <c r="AW1255" s="28"/>
    </row>
    <row r="1256" spans="49:49" ht="14.5" x14ac:dyDescent="0.35">
      <c r="AW1256" s="28"/>
    </row>
    <row r="1257" spans="49:49" ht="14.5" x14ac:dyDescent="0.35">
      <c r="AW1257" s="28"/>
    </row>
    <row r="1258" spans="49:49" ht="14.5" x14ac:dyDescent="0.35">
      <c r="AW1258" s="28"/>
    </row>
    <row r="1259" spans="49:49" ht="14.5" x14ac:dyDescent="0.35">
      <c r="AW1259" s="28"/>
    </row>
    <row r="1260" spans="49:49" ht="14.5" x14ac:dyDescent="0.35">
      <c r="AW1260" s="28"/>
    </row>
    <row r="1261" spans="49:49" ht="14.5" x14ac:dyDescent="0.35">
      <c r="AW1261" s="28"/>
    </row>
    <row r="1262" spans="49:49" ht="14.5" x14ac:dyDescent="0.35">
      <c r="AW1262" s="28"/>
    </row>
    <row r="1263" spans="49:49" ht="14.5" x14ac:dyDescent="0.35">
      <c r="AW1263" s="28"/>
    </row>
    <row r="1264" spans="49:49" ht="14.5" x14ac:dyDescent="0.35">
      <c r="AW1264" s="28"/>
    </row>
    <row r="1265" spans="49:49" ht="14.5" x14ac:dyDescent="0.35">
      <c r="AW1265" s="28"/>
    </row>
    <row r="1266" spans="49:49" ht="14.5" x14ac:dyDescent="0.35">
      <c r="AW1266" s="28"/>
    </row>
    <row r="1267" spans="49:49" ht="14.5" x14ac:dyDescent="0.35">
      <c r="AW1267" s="28"/>
    </row>
    <row r="1268" spans="49:49" ht="14.5" x14ac:dyDescent="0.35">
      <c r="AW1268" s="28"/>
    </row>
    <row r="1269" spans="49:49" ht="14.5" x14ac:dyDescent="0.35">
      <c r="AW1269" s="28"/>
    </row>
    <row r="1270" spans="49:49" ht="14.5" x14ac:dyDescent="0.35">
      <c r="AW1270" s="28"/>
    </row>
    <row r="1271" spans="49:49" ht="14.5" x14ac:dyDescent="0.35">
      <c r="AW1271" s="28"/>
    </row>
    <row r="1272" spans="49:49" ht="14.5" x14ac:dyDescent="0.35">
      <c r="AW1272" s="28"/>
    </row>
    <row r="1273" spans="49:49" ht="14.5" x14ac:dyDescent="0.35">
      <c r="AW1273" s="28"/>
    </row>
    <row r="1274" spans="49:49" ht="14.5" x14ac:dyDescent="0.35">
      <c r="AW1274" s="28"/>
    </row>
    <row r="1275" spans="49:49" ht="14.5" x14ac:dyDescent="0.35">
      <c r="AW1275" s="28"/>
    </row>
    <row r="1276" spans="49:49" ht="14.5" x14ac:dyDescent="0.35">
      <c r="AW1276" s="28"/>
    </row>
    <row r="1277" spans="49:49" ht="14.5" x14ac:dyDescent="0.35">
      <c r="AW1277" s="28"/>
    </row>
    <row r="1278" spans="49:49" ht="14.5" x14ac:dyDescent="0.35">
      <c r="AW1278" s="28"/>
    </row>
    <row r="1279" spans="49:49" ht="14.5" x14ac:dyDescent="0.35">
      <c r="AW1279" s="28"/>
    </row>
    <row r="1280" spans="49:49" ht="14.5" x14ac:dyDescent="0.35">
      <c r="AW1280" s="28"/>
    </row>
    <row r="1281" spans="49:49" ht="14.5" x14ac:dyDescent="0.35">
      <c r="AW1281" s="28"/>
    </row>
    <row r="1282" spans="49:49" ht="14.5" x14ac:dyDescent="0.35">
      <c r="AW1282" s="28"/>
    </row>
    <row r="1283" spans="49:49" ht="14.5" x14ac:dyDescent="0.35">
      <c r="AW1283" s="28"/>
    </row>
    <row r="1284" spans="49:49" ht="14.5" x14ac:dyDescent="0.35">
      <c r="AW1284" s="28"/>
    </row>
    <row r="1285" spans="49:49" ht="14.5" x14ac:dyDescent="0.35">
      <c r="AW1285" s="28"/>
    </row>
    <row r="1286" spans="49:49" ht="14.5" x14ac:dyDescent="0.35">
      <c r="AW1286" s="28"/>
    </row>
    <row r="1287" spans="49:49" ht="14.5" x14ac:dyDescent="0.35">
      <c r="AW1287" s="28"/>
    </row>
    <row r="1288" spans="49:49" ht="14.5" x14ac:dyDescent="0.35">
      <c r="AW1288" s="28"/>
    </row>
    <row r="1289" spans="49:49" ht="14.5" x14ac:dyDescent="0.35">
      <c r="AW1289" s="28"/>
    </row>
    <row r="1290" spans="49:49" ht="14.5" x14ac:dyDescent="0.35">
      <c r="AW1290" s="28"/>
    </row>
    <row r="1291" spans="49:49" ht="14.5" x14ac:dyDescent="0.35">
      <c r="AW1291" s="28"/>
    </row>
    <row r="1292" spans="49:49" ht="14.5" x14ac:dyDescent="0.35">
      <c r="AW1292" s="28"/>
    </row>
    <row r="1293" spans="49:49" ht="14.5" x14ac:dyDescent="0.35">
      <c r="AW1293" s="28"/>
    </row>
    <row r="1294" spans="49:49" ht="14.5" x14ac:dyDescent="0.35">
      <c r="AW1294" s="28"/>
    </row>
    <row r="1295" spans="49:49" ht="14.5" x14ac:dyDescent="0.35">
      <c r="AW1295" s="28"/>
    </row>
    <row r="1296" spans="49:49" ht="14.5" x14ac:dyDescent="0.35">
      <c r="AW1296" s="28"/>
    </row>
    <row r="1297" spans="49:49" ht="14.5" x14ac:dyDescent="0.35">
      <c r="AW1297" s="28"/>
    </row>
    <row r="1298" spans="49:49" ht="14.5" x14ac:dyDescent="0.35">
      <c r="AW1298" s="28"/>
    </row>
    <row r="1299" spans="49:49" ht="14.5" x14ac:dyDescent="0.35">
      <c r="AW1299" s="28"/>
    </row>
    <row r="1300" spans="49:49" ht="14.5" x14ac:dyDescent="0.35">
      <c r="AW1300" s="28"/>
    </row>
    <row r="1301" spans="49:49" ht="14.5" x14ac:dyDescent="0.35">
      <c r="AW1301" s="28"/>
    </row>
    <row r="1302" spans="49:49" ht="14.5" x14ac:dyDescent="0.35">
      <c r="AW1302" s="28"/>
    </row>
    <row r="1303" spans="49:49" ht="14.5" x14ac:dyDescent="0.35">
      <c r="AW1303" s="28"/>
    </row>
    <row r="1304" spans="49:49" ht="14.5" x14ac:dyDescent="0.35">
      <c r="AW1304" s="28"/>
    </row>
    <row r="1305" spans="49:49" ht="14.5" x14ac:dyDescent="0.35">
      <c r="AW1305" s="28"/>
    </row>
    <row r="1306" spans="49:49" ht="14.5" x14ac:dyDescent="0.35">
      <c r="AW1306" s="28"/>
    </row>
    <row r="1307" spans="49:49" ht="14.5" x14ac:dyDescent="0.35">
      <c r="AW1307" s="28"/>
    </row>
    <row r="1308" spans="49:49" ht="14.5" x14ac:dyDescent="0.35">
      <c r="AW1308" s="28"/>
    </row>
    <row r="1309" spans="49:49" ht="14.5" x14ac:dyDescent="0.35">
      <c r="AW1309" s="28"/>
    </row>
    <row r="1310" spans="49:49" ht="14.5" x14ac:dyDescent="0.35">
      <c r="AW1310" s="28"/>
    </row>
    <row r="1311" spans="49:49" ht="14.5" x14ac:dyDescent="0.35">
      <c r="AW1311" s="28"/>
    </row>
    <row r="1312" spans="49:49" ht="14.5" x14ac:dyDescent="0.35">
      <c r="AW1312" s="28"/>
    </row>
    <row r="1313" spans="49:49" ht="14.5" x14ac:dyDescent="0.35">
      <c r="AW1313" s="28"/>
    </row>
    <row r="1314" spans="49:49" ht="14.5" x14ac:dyDescent="0.35">
      <c r="AW1314" s="28"/>
    </row>
    <row r="1315" spans="49:49" ht="14.5" x14ac:dyDescent="0.35">
      <c r="AW1315" s="28"/>
    </row>
    <row r="1316" spans="49:49" ht="14.5" x14ac:dyDescent="0.35">
      <c r="AW1316" s="28"/>
    </row>
    <row r="1317" spans="49:49" ht="14.5" x14ac:dyDescent="0.35">
      <c r="AW1317" s="28"/>
    </row>
    <row r="1318" spans="49:49" ht="14.5" x14ac:dyDescent="0.35">
      <c r="AW1318" s="28"/>
    </row>
    <row r="1319" spans="49:49" ht="14.5" x14ac:dyDescent="0.35">
      <c r="AW1319" s="28"/>
    </row>
    <row r="1320" spans="49:49" ht="14.5" x14ac:dyDescent="0.35">
      <c r="AW1320" s="28"/>
    </row>
    <row r="1321" spans="49:49" ht="14.5" x14ac:dyDescent="0.35">
      <c r="AW1321" s="28"/>
    </row>
    <row r="1322" spans="49:49" ht="14.5" x14ac:dyDescent="0.35">
      <c r="AW1322" s="28"/>
    </row>
    <row r="1323" spans="49:49" ht="14.5" x14ac:dyDescent="0.35">
      <c r="AW1323" s="28"/>
    </row>
    <row r="1324" spans="49:49" ht="14.5" x14ac:dyDescent="0.35">
      <c r="AW1324" s="28"/>
    </row>
    <row r="1325" spans="49:49" ht="14.5" x14ac:dyDescent="0.35">
      <c r="AW1325" s="28"/>
    </row>
    <row r="1326" spans="49:49" ht="14.5" x14ac:dyDescent="0.35">
      <c r="AW1326" s="28"/>
    </row>
    <row r="1327" spans="49:49" ht="14.5" x14ac:dyDescent="0.35">
      <c r="AW1327" s="28"/>
    </row>
    <row r="1328" spans="49:49" ht="14.5" x14ac:dyDescent="0.35">
      <c r="AW1328" s="28"/>
    </row>
    <row r="1329" spans="49:49" ht="14.5" x14ac:dyDescent="0.35">
      <c r="AW1329" s="28"/>
    </row>
    <row r="1330" spans="49:49" ht="14.5" x14ac:dyDescent="0.35">
      <c r="AW1330" s="28"/>
    </row>
    <row r="1331" spans="49:49" ht="14.5" x14ac:dyDescent="0.35">
      <c r="AW1331" s="28"/>
    </row>
    <row r="1332" spans="49:49" ht="14.5" x14ac:dyDescent="0.35">
      <c r="AW1332" s="28"/>
    </row>
    <row r="1333" spans="49:49" ht="14.5" x14ac:dyDescent="0.35">
      <c r="AW1333" s="28"/>
    </row>
    <row r="1334" spans="49:49" ht="14.5" x14ac:dyDescent="0.35">
      <c r="AW1334" s="28"/>
    </row>
    <row r="1335" spans="49:49" ht="14.5" x14ac:dyDescent="0.35">
      <c r="AW1335" s="28"/>
    </row>
    <row r="1336" spans="49:49" ht="14.5" x14ac:dyDescent="0.35">
      <c r="AW1336" s="28"/>
    </row>
    <row r="1337" spans="49:49" ht="14.5" x14ac:dyDescent="0.35">
      <c r="AW1337" s="28"/>
    </row>
    <row r="1338" spans="49:49" ht="14.5" x14ac:dyDescent="0.35">
      <c r="AW1338" s="28"/>
    </row>
    <row r="1339" spans="49:49" ht="14.5" x14ac:dyDescent="0.35">
      <c r="AW1339" s="28"/>
    </row>
    <row r="1340" spans="49:49" ht="14.5" x14ac:dyDescent="0.35">
      <c r="AW1340" s="28"/>
    </row>
    <row r="1341" spans="49:49" ht="14.5" x14ac:dyDescent="0.35">
      <c r="AW1341" s="28"/>
    </row>
    <row r="1342" spans="49:49" ht="14.5" x14ac:dyDescent="0.35">
      <c r="AW1342" s="28"/>
    </row>
    <row r="1343" spans="49:49" ht="14.5" x14ac:dyDescent="0.35">
      <c r="AW1343" s="28"/>
    </row>
    <row r="1344" spans="49:49" ht="14.5" x14ac:dyDescent="0.35">
      <c r="AW1344" s="28"/>
    </row>
    <row r="1345" spans="49:49" ht="14.5" x14ac:dyDescent="0.35">
      <c r="AW1345" s="28"/>
    </row>
    <row r="1346" spans="49:49" ht="14.5" x14ac:dyDescent="0.35">
      <c r="AW1346" s="28"/>
    </row>
    <row r="1347" spans="49:49" ht="14.5" x14ac:dyDescent="0.35">
      <c r="AW1347" s="28"/>
    </row>
    <row r="1348" spans="49:49" ht="14.5" x14ac:dyDescent="0.35">
      <c r="AW1348" s="28"/>
    </row>
    <row r="1349" spans="49:49" ht="14.5" x14ac:dyDescent="0.35">
      <c r="AW1349" s="28"/>
    </row>
    <row r="1350" spans="49:49" ht="14.5" x14ac:dyDescent="0.35">
      <c r="AW1350" s="28"/>
    </row>
    <row r="1351" spans="49:49" ht="14.5" x14ac:dyDescent="0.35">
      <c r="AW1351" s="28"/>
    </row>
    <row r="1352" spans="49:49" ht="14.5" x14ac:dyDescent="0.35">
      <c r="AW1352" s="28"/>
    </row>
    <row r="1353" spans="49:49" ht="14.5" x14ac:dyDescent="0.35">
      <c r="AW1353" s="28"/>
    </row>
    <row r="1354" spans="49:49" ht="14.5" x14ac:dyDescent="0.35">
      <c r="AW1354" s="28"/>
    </row>
  </sheetData>
  <sheetProtection algorithmName="SHA-512" hashValue="ew0AI125sHvwLwZSmPqexeioxLZP7QYqr7VJMNQduGTaV3n1dFtw7jbIad3pQEpRhcUNFPr1cn/6AXrIB+NDDQ==" saltValue="AUVGg/UDamHgXMkjtoZQ3w==" spinCount="100000" sheet="1" objects="1" scenarios="1"/>
  <sortState xmlns:xlrd2="http://schemas.microsoft.com/office/spreadsheetml/2017/richdata2" ref="AV693:AV1365">
    <sortCondition ref="AV693:AV1365"/>
  </sortState>
  <conditionalFormatting sqref="B5:I677">
    <cfRule type="expression" dxfId="7" priority="62">
      <formula>$H5&gt;0</formula>
    </cfRule>
    <cfRule type="expression" dxfId="6" priority="64">
      <formula>$H5&lt;0</formula>
    </cfRule>
  </conditionalFormatting>
  <conditionalFormatting sqref="K5:R677">
    <cfRule type="expression" dxfId="5" priority="5">
      <formula>$Q5&gt;0</formula>
    </cfRule>
    <cfRule type="expression" dxfId="4" priority="6">
      <formula>$Q5&lt;0</formula>
    </cfRule>
  </conditionalFormatting>
  <conditionalFormatting sqref="T5:AA677">
    <cfRule type="expression" dxfId="3" priority="3">
      <formula>$Z5&gt;0</formula>
    </cfRule>
    <cfRule type="expression" dxfId="2" priority="4">
      <formula>$Z5&lt;0</formula>
    </cfRule>
  </conditionalFormatting>
  <conditionalFormatting sqref="AC5:AJ677">
    <cfRule type="expression" dxfId="1" priority="1">
      <formula>$AI5&gt;0</formula>
    </cfRule>
    <cfRule type="expression" dxfId="0" priority="2">
      <formula>$AI5&lt;0</formula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70E2D-B5B6-4A3C-8FEB-ED522C2DA9FF}">
  <sheetPr codeName="Sheet4"/>
  <dimension ref="A1:AA680"/>
  <sheetViews>
    <sheetView workbookViewId="0">
      <pane xSplit="2" ySplit="1" topLeftCell="C628" activePane="bottomRight" state="frozen"/>
      <selection activeCell="D674" sqref="A2:D674"/>
      <selection pane="topRight" activeCell="D674" sqref="A2:D674"/>
      <selection pane="bottomLeft" activeCell="D674" sqref="A2:D674"/>
      <selection pane="bottomRight" activeCell="D674" sqref="A2:D674"/>
    </sheetView>
  </sheetViews>
  <sheetFormatPr defaultRowHeight="14" x14ac:dyDescent="0.3"/>
  <cols>
    <col min="1" max="1" width="8.7265625" style="121"/>
    <col min="2" max="2" width="21.81640625" style="121" bestFit="1" customWidth="1"/>
    <col min="3" max="3" width="4.1796875" style="121" bestFit="1" customWidth="1"/>
    <col min="4" max="4" width="5.1796875" style="121" bestFit="1" customWidth="1"/>
    <col min="5" max="5" width="14.7265625" style="121" bestFit="1" customWidth="1"/>
    <col min="6" max="6" width="10.7265625" style="121" bestFit="1" customWidth="1"/>
    <col min="7" max="7" width="11.81640625" style="121" bestFit="1" customWidth="1"/>
    <col min="8" max="8" width="8.7265625" style="121"/>
    <col min="9" max="10" width="13.453125" style="121" bestFit="1" customWidth="1"/>
    <col min="11" max="12" width="8.7265625" style="121"/>
    <col min="13" max="13" width="10.7265625" style="121" bestFit="1" customWidth="1"/>
    <col min="14" max="14" width="11.81640625" style="121" bestFit="1" customWidth="1"/>
    <col min="15" max="15" width="10.7265625" style="121" bestFit="1" customWidth="1"/>
    <col min="16" max="16" width="13.453125" style="121" bestFit="1" customWidth="1"/>
    <col min="17" max="18" width="11.81640625" style="121" bestFit="1" customWidth="1"/>
    <col min="19" max="20" width="10.7265625" style="121" bestFit="1" customWidth="1"/>
    <col min="21" max="21" width="11.81640625" style="121" bestFit="1" customWidth="1"/>
    <col min="22" max="22" width="10.7265625" style="121" bestFit="1" customWidth="1"/>
    <col min="23" max="23" width="9.54296875" style="121" bestFit="1" customWidth="1"/>
    <col min="24" max="24" width="13.453125" style="121" bestFit="1" customWidth="1"/>
    <col min="25" max="25" width="9.6328125" style="121" bestFit="1" customWidth="1"/>
    <col min="26" max="26" width="10.7265625" style="121" bestFit="1" customWidth="1"/>
    <col min="27" max="27" width="14.7265625" style="121" bestFit="1" customWidth="1"/>
    <col min="28" max="16384" width="8.7265625" style="121"/>
  </cols>
  <sheetData>
    <row r="1" spans="1:27" ht="126" x14ac:dyDescent="0.3">
      <c r="A1" s="120" t="s">
        <v>1360</v>
      </c>
      <c r="B1" s="121" t="s">
        <v>1458</v>
      </c>
      <c r="C1" s="121" t="s">
        <v>1</v>
      </c>
      <c r="D1" s="121" t="s">
        <v>2</v>
      </c>
      <c r="E1" s="122" t="s">
        <v>1459</v>
      </c>
      <c r="F1" s="122" t="s">
        <v>1460</v>
      </c>
      <c r="G1" s="122" t="s">
        <v>1461</v>
      </c>
      <c r="H1" s="122" t="s">
        <v>1462</v>
      </c>
      <c r="I1" s="122" t="s">
        <v>1463</v>
      </c>
      <c r="J1" s="122" t="s">
        <v>1464</v>
      </c>
      <c r="K1" s="122" t="s">
        <v>1465</v>
      </c>
      <c r="L1" s="122" t="s">
        <v>1466</v>
      </c>
      <c r="M1" s="122" t="s">
        <v>1467</v>
      </c>
      <c r="N1" s="122" t="s">
        <v>1468</v>
      </c>
      <c r="O1" s="122" t="s">
        <v>1469</v>
      </c>
      <c r="P1" s="122" t="s">
        <v>1470</v>
      </c>
      <c r="Q1" s="122" t="s">
        <v>1471</v>
      </c>
      <c r="R1" s="122" t="s">
        <v>1472</v>
      </c>
      <c r="S1" s="122" t="s">
        <v>1473</v>
      </c>
      <c r="T1" s="122" t="s">
        <v>1474</v>
      </c>
      <c r="U1" s="122" t="s">
        <v>1475</v>
      </c>
      <c r="V1" s="122" t="s">
        <v>1476</v>
      </c>
      <c r="W1" s="122" t="s">
        <v>1477</v>
      </c>
      <c r="X1" s="122" t="s">
        <v>1478</v>
      </c>
      <c r="Y1" s="122" t="s">
        <v>1479</v>
      </c>
      <c r="Z1" s="122" t="s">
        <v>1480</v>
      </c>
      <c r="AA1" s="122" t="s">
        <v>1481</v>
      </c>
    </row>
    <row r="2" spans="1:27" x14ac:dyDescent="0.3">
      <c r="A2" s="123" t="s">
        <v>3</v>
      </c>
      <c r="B2" s="121" t="s">
        <v>4</v>
      </c>
      <c r="C2" s="121">
        <v>1</v>
      </c>
      <c r="D2" s="121">
        <v>1</v>
      </c>
      <c r="E2" s="124">
        <v>140614673</v>
      </c>
      <c r="F2" s="124">
        <v>2700720</v>
      </c>
      <c r="G2" s="124">
        <v>0</v>
      </c>
      <c r="H2" s="124">
        <v>0</v>
      </c>
      <c r="I2" s="124">
        <v>11071060</v>
      </c>
      <c r="J2" s="124">
        <v>14878030</v>
      </c>
      <c r="K2" s="124">
        <v>0</v>
      </c>
      <c r="L2" s="124">
        <v>0</v>
      </c>
      <c r="M2" s="124">
        <v>462130</v>
      </c>
      <c r="N2" s="124">
        <v>3810725</v>
      </c>
      <c r="O2" s="124">
        <v>1679018</v>
      </c>
      <c r="P2" s="124">
        <v>0</v>
      </c>
      <c r="Q2" s="124">
        <v>1327903</v>
      </c>
      <c r="R2" s="124">
        <v>3739557</v>
      </c>
      <c r="S2" s="124">
        <v>199054</v>
      </c>
      <c r="T2" s="124">
        <v>83050</v>
      </c>
      <c r="U2" s="124">
        <v>693758</v>
      </c>
      <c r="V2" s="124">
        <v>236675</v>
      </c>
      <c r="W2" s="124">
        <v>0</v>
      </c>
      <c r="X2" s="124">
        <v>7336720</v>
      </c>
      <c r="Y2" s="124">
        <v>0</v>
      </c>
      <c r="Z2" s="124">
        <v>1247799</v>
      </c>
      <c r="AA2" s="124">
        <v>190080872</v>
      </c>
    </row>
    <row r="3" spans="1:27" x14ac:dyDescent="0.3">
      <c r="A3" s="123" t="s">
        <v>5</v>
      </c>
      <c r="B3" s="121" t="s">
        <v>6</v>
      </c>
      <c r="C3" s="121">
        <v>1</v>
      </c>
      <c r="D3" s="121">
        <v>0</v>
      </c>
      <c r="E3" s="124">
        <v>7213947</v>
      </c>
      <c r="F3" s="124">
        <v>0</v>
      </c>
      <c r="G3" s="124">
        <v>0</v>
      </c>
      <c r="H3" s="124">
        <v>3822</v>
      </c>
      <c r="I3" s="124">
        <v>1298224</v>
      </c>
      <c r="J3" s="124">
        <v>1649164</v>
      </c>
      <c r="K3" s="124">
        <v>0</v>
      </c>
      <c r="L3" s="124">
        <v>0</v>
      </c>
      <c r="M3" s="124">
        <v>0</v>
      </c>
      <c r="N3" s="124">
        <v>0</v>
      </c>
      <c r="O3" s="124">
        <v>0</v>
      </c>
      <c r="P3" s="124">
        <v>816770</v>
      </c>
      <c r="Q3" s="124">
        <v>138180</v>
      </c>
      <c r="R3" s="124">
        <v>392310</v>
      </c>
      <c r="S3" s="124">
        <v>10381</v>
      </c>
      <c r="T3" s="124">
        <v>4331</v>
      </c>
      <c r="U3" s="124">
        <v>40659</v>
      </c>
      <c r="V3" s="124">
        <v>8871</v>
      </c>
      <c r="W3" s="124">
        <v>0</v>
      </c>
      <c r="X3" s="124">
        <v>196086</v>
      </c>
      <c r="Y3" s="124">
        <v>0</v>
      </c>
      <c r="Z3" s="124">
        <v>0</v>
      </c>
      <c r="AA3" s="124">
        <v>11772745</v>
      </c>
    </row>
    <row r="4" spans="1:27" x14ac:dyDescent="0.3">
      <c r="A4" s="123" t="s">
        <v>7</v>
      </c>
      <c r="B4" s="121" t="s">
        <v>8</v>
      </c>
      <c r="C4" s="121">
        <v>1</v>
      </c>
      <c r="D4" s="121">
        <v>0</v>
      </c>
      <c r="E4" s="124">
        <v>19629911</v>
      </c>
      <c r="F4" s="124">
        <v>0</v>
      </c>
      <c r="G4" s="124">
        <v>950728</v>
      </c>
      <c r="H4" s="124">
        <v>0</v>
      </c>
      <c r="I4" s="124">
        <v>5055212</v>
      </c>
      <c r="J4" s="124">
        <v>5795917</v>
      </c>
      <c r="K4" s="124">
        <v>0</v>
      </c>
      <c r="L4" s="124">
        <v>0</v>
      </c>
      <c r="M4" s="124">
        <v>0</v>
      </c>
      <c r="N4" s="124">
        <v>0</v>
      </c>
      <c r="O4" s="124">
        <v>0</v>
      </c>
      <c r="P4" s="124">
        <v>1823549</v>
      </c>
      <c r="Q4" s="124">
        <v>378012</v>
      </c>
      <c r="R4" s="124">
        <v>694965</v>
      </c>
      <c r="S4" s="124">
        <v>63845</v>
      </c>
      <c r="T4" s="124">
        <v>26638</v>
      </c>
      <c r="U4" s="124">
        <v>257698</v>
      </c>
      <c r="V4" s="124">
        <v>63741</v>
      </c>
      <c r="W4" s="124">
        <v>0</v>
      </c>
      <c r="X4" s="124">
        <v>1269000</v>
      </c>
      <c r="Y4" s="124">
        <v>0</v>
      </c>
      <c r="Z4" s="124">
        <v>0</v>
      </c>
      <c r="AA4" s="124">
        <v>36009216</v>
      </c>
    </row>
    <row r="5" spans="1:27" x14ac:dyDescent="0.3">
      <c r="A5" s="123" t="s">
        <v>9</v>
      </c>
      <c r="B5" s="121" t="s">
        <v>10</v>
      </c>
      <c r="C5" s="121">
        <v>1</v>
      </c>
      <c r="D5" s="121">
        <v>0</v>
      </c>
      <c r="E5" s="124">
        <v>15063322</v>
      </c>
      <c r="F5" s="124">
        <v>0</v>
      </c>
      <c r="G5" s="124">
        <v>0</v>
      </c>
      <c r="H5" s="124">
        <v>0</v>
      </c>
      <c r="I5" s="124">
        <v>3343048</v>
      </c>
      <c r="J5" s="124">
        <v>1669492</v>
      </c>
      <c r="K5" s="124">
        <v>0</v>
      </c>
      <c r="L5" s="124">
        <v>0</v>
      </c>
      <c r="M5" s="124">
        <v>0</v>
      </c>
      <c r="N5" s="124">
        <v>0</v>
      </c>
      <c r="O5" s="124">
        <v>0</v>
      </c>
      <c r="P5" s="124">
        <v>1244104</v>
      </c>
      <c r="Q5" s="124">
        <v>165645</v>
      </c>
      <c r="R5" s="124">
        <v>605320</v>
      </c>
      <c r="S5" s="124">
        <v>25211</v>
      </c>
      <c r="T5" s="124">
        <v>10519</v>
      </c>
      <c r="U5" s="124">
        <v>103394</v>
      </c>
      <c r="V5" s="124">
        <v>25007</v>
      </c>
      <c r="W5" s="124">
        <v>0</v>
      </c>
      <c r="X5" s="124">
        <v>913548</v>
      </c>
      <c r="Y5" s="124">
        <v>0</v>
      </c>
      <c r="Z5" s="124">
        <v>0</v>
      </c>
      <c r="AA5" s="124">
        <v>23168610</v>
      </c>
    </row>
    <row r="6" spans="1:27" x14ac:dyDescent="0.3">
      <c r="A6" s="123" t="s">
        <v>11</v>
      </c>
      <c r="B6" s="121" t="s">
        <v>12</v>
      </c>
      <c r="C6" s="121">
        <v>1</v>
      </c>
      <c r="D6" s="121">
        <v>0</v>
      </c>
      <c r="E6" s="124">
        <v>28387885</v>
      </c>
      <c r="F6" s="124">
        <v>54432</v>
      </c>
      <c r="G6" s="124">
        <v>0</v>
      </c>
      <c r="H6" s="124">
        <v>0</v>
      </c>
      <c r="I6" s="124">
        <v>1862912</v>
      </c>
      <c r="J6" s="124">
        <v>761738</v>
      </c>
      <c r="K6" s="124">
        <v>0</v>
      </c>
      <c r="L6" s="124">
        <v>0</v>
      </c>
      <c r="M6" s="124">
        <v>0</v>
      </c>
      <c r="N6" s="124">
        <v>0</v>
      </c>
      <c r="O6" s="124">
        <v>0</v>
      </c>
      <c r="P6" s="124">
        <v>1894886</v>
      </c>
      <c r="Q6" s="124">
        <v>711971</v>
      </c>
      <c r="R6" s="124">
        <v>1304332</v>
      </c>
      <c r="S6" s="124">
        <v>28252</v>
      </c>
      <c r="T6" s="124">
        <v>11788</v>
      </c>
      <c r="U6" s="124">
        <v>118422</v>
      </c>
      <c r="V6" s="124">
        <v>34139</v>
      </c>
      <c r="W6" s="124">
        <v>0</v>
      </c>
      <c r="X6" s="124">
        <v>1109437</v>
      </c>
      <c r="Y6" s="124">
        <v>0</v>
      </c>
      <c r="Z6" s="124">
        <v>0</v>
      </c>
      <c r="AA6" s="124">
        <v>36280194</v>
      </c>
    </row>
    <row r="7" spans="1:27" x14ac:dyDescent="0.3">
      <c r="A7" s="123" t="s">
        <v>13</v>
      </c>
      <c r="B7" s="121" t="s">
        <v>14</v>
      </c>
      <c r="C7" s="121">
        <v>1</v>
      </c>
      <c r="D7" s="121">
        <v>0</v>
      </c>
      <c r="E7" s="124">
        <v>35938921</v>
      </c>
      <c r="F7" s="124">
        <v>0</v>
      </c>
      <c r="G7" s="124">
        <v>0</v>
      </c>
      <c r="H7" s="124">
        <v>10510</v>
      </c>
      <c r="I7" s="124">
        <v>3980350</v>
      </c>
      <c r="J7" s="124">
        <v>1803192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1744606</v>
      </c>
      <c r="Q7" s="124">
        <v>393366</v>
      </c>
      <c r="R7" s="124">
        <v>792736</v>
      </c>
      <c r="S7" s="124">
        <v>87438</v>
      </c>
      <c r="T7" s="124">
        <v>36481</v>
      </c>
      <c r="U7" s="124">
        <v>305172</v>
      </c>
      <c r="V7" s="124">
        <v>82493</v>
      </c>
      <c r="W7" s="124">
        <v>0</v>
      </c>
      <c r="X7" s="124">
        <v>970078</v>
      </c>
      <c r="Y7" s="124">
        <v>0</v>
      </c>
      <c r="Z7" s="124">
        <v>0</v>
      </c>
      <c r="AA7" s="124">
        <v>46145343</v>
      </c>
    </row>
    <row r="8" spans="1:27" x14ac:dyDescent="0.3">
      <c r="A8" s="123" t="s">
        <v>15</v>
      </c>
      <c r="B8" s="121" t="s">
        <v>16</v>
      </c>
      <c r="C8" s="121">
        <v>1</v>
      </c>
      <c r="D8" s="121">
        <v>0</v>
      </c>
      <c r="E8" s="124">
        <v>1593555</v>
      </c>
      <c r="F8" s="124">
        <v>42098</v>
      </c>
      <c r="G8" s="124">
        <v>0</v>
      </c>
      <c r="H8" s="124">
        <v>1189</v>
      </c>
      <c r="I8" s="124">
        <v>464455</v>
      </c>
      <c r="J8" s="124">
        <v>453988</v>
      </c>
      <c r="K8" s="124">
        <v>0</v>
      </c>
      <c r="L8" s="124">
        <v>0</v>
      </c>
      <c r="M8" s="124">
        <v>0</v>
      </c>
      <c r="N8" s="124">
        <v>0</v>
      </c>
      <c r="O8" s="124">
        <v>0</v>
      </c>
      <c r="P8" s="124">
        <v>271481</v>
      </c>
      <c r="Q8" s="124">
        <v>82437</v>
      </c>
      <c r="R8" s="124">
        <v>105247</v>
      </c>
      <c r="S8" s="124">
        <v>4314</v>
      </c>
      <c r="T8" s="124">
        <v>1800</v>
      </c>
      <c r="U8" s="124">
        <v>31397</v>
      </c>
      <c r="V8" s="124">
        <v>3770</v>
      </c>
      <c r="W8" s="124">
        <v>0</v>
      </c>
      <c r="X8" s="124">
        <v>108000</v>
      </c>
      <c r="Y8" s="124">
        <v>0</v>
      </c>
      <c r="Z8" s="124">
        <v>0</v>
      </c>
      <c r="AA8" s="124">
        <v>3163731</v>
      </c>
    </row>
    <row r="9" spans="1:27" x14ac:dyDescent="0.3">
      <c r="A9" s="123" t="s">
        <v>17</v>
      </c>
      <c r="B9" s="121" t="s">
        <v>18</v>
      </c>
      <c r="C9" s="121">
        <v>1</v>
      </c>
      <c r="D9" s="121">
        <v>1</v>
      </c>
      <c r="E9" s="124">
        <v>34864145</v>
      </c>
      <c r="F9" s="124">
        <v>0</v>
      </c>
      <c r="G9" s="124">
        <v>0</v>
      </c>
      <c r="H9" s="124">
        <v>5581</v>
      </c>
      <c r="I9" s="124">
        <v>4902994</v>
      </c>
      <c r="J9" s="124">
        <v>5443626</v>
      </c>
      <c r="K9" s="124">
        <v>1259953</v>
      </c>
      <c r="L9" s="124">
        <v>0</v>
      </c>
      <c r="M9" s="124">
        <v>0</v>
      </c>
      <c r="N9" s="124">
        <v>0</v>
      </c>
      <c r="O9" s="124">
        <v>0</v>
      </c>
      <c r="P9" s="124">
        <v>2041189</v>
      </c>
      <c r="Q9" s="124">
        <v>373121</v>
      </c>
      <c r="R9" s="124">
        <v>399330</v>
      </c>
      <c r="S9" s="124">
        <v>104830</v>
      </c>
      <c r="T9" s="124">
        <v>43738</v>
      </c>
      <c r="U9" s="124">
        <v>374664</v>
      </c>
      <c r="V9" s="124">
        <v>96869</v>
      </c>
      <c r="W9" s="124">
        <v>0</v>
      </c>
      <c r="X9" s="124">
        <v>1576800</v>
      </c>
      <c r="Y9" s="124">
        <v>531</v>
      </c>
      <c r="Z9" s="124">
        <v>0</v>
      </c>
      <c r="AA9" s="124">
        <v>51487371</v>
      </c>
    </row>
    <row r="10" spans="1:27" x14ac:dyDescent="0.3">
      <c r="A10" s="123" t="s">
        <v>19</v>
      </c>
      <c r="B10" s="121" t="s">
        <v>20</v>
      </c>
      <c r="C10" s="121">
        <v>1</v>
      </c>
      <c r="D10" s="121">
        <v>0</v>
      </c>
      <c r="E10" s="124">
        <v>2803442</v>
      </c>
      <c r="F10" s="124">
        <v>6625</v>
      </c>
      <c r="G10" s="124">
        <v>0</v>
      </c>
      <c r="H10" s="124">
        <v>0</v>
      </c>
      <c r="I10" s="124">
        <v>293209</v>
      </c>
      <c r="J10" s="124">
        <v>73287</v>
      </c>
      <c r="K10" s="124">
        <v>0</v>
      </c>
      <c r="L10" s="124">
        <v>0</v>
      </c>
      <c r="M10" s="124">
        <v>0</v>
      </c>
      <c r="N10" s="124">
        <v>0</v>
      </c>
      <c r="O10" s="124">
        <v>0</v>
      </c>
      <c r="P10" s="124">
        <v>334661</v>
      </c>
      <c r="Q10" s="124">
        <v>18258</v>
      </c>
      <c r="R10" s="124">
        <v>231987</v>
      </c>
      <c r="S10" s="124">
        <v>3281</v>
      </c>
      <c r="T10" s="124">
        <v>1369</v>
      </c>
      <c r="U10" s="124">
        <v>14213</v>
      </c>
      <c r="V10" s="124">
        <v>3179</v>
      </c>
      <c r="W10" s="124">
        <v>0</v>
      </c>
      <c r="X10" s="124">
        <v>127520</v>
      </c>
      <c r="Y10" s="124">
        <v>0</v>
      </c>
      <c r="Z10" s="124">
        <v>0</v>
      </c>
      <c r="AA10" s="124">
        <v>3911031</v>
      </c>
    </row>
    <row r="11" spans="1:27" x14ac:dyDescent="0.3">
      <c r="A11" s="123" t="s">
        <v>21</v>
      </c>
      <c r="B11" s="121" t="s">
        <v>22</v>
      </c>
      <c r="C11" s="121">
        <v>1</v>
      </c>
      <c r="D11" s="121">
        <v>0</v>
      </c>
      <c r="E11" s="124">
        <v>27021910</v>
      </c>
      <c r="F11" s="124">
        <v>0</v>
      </c>
      <c r="G11" s="124">
        <v>0</v>
      </c>
      <c r="H11" s="124">
        <v>3564</v>
      </c>
      <c r="I11" s="124">
        <v>5946399</v>
      </c>
      <c r="J11" s="124">
        <v>4423231</v>
      </c>
      <c r="K11" s="124">
        <v>0</v>
      </c>
      <c r="L11" s="124">
        <v>0</v>
      </c>
      <c r="M11" s="124">
        <v>0</v>
      </c>
      <c r="N11" s="124">
        <v>0</v>
      </c>
      <c r="O11" s="124">
        <v>0</v>
      </c>
      <c r="P11" s="124">
        <v>2552807</v>
      </c>
      <c r="Q11" s="124">
        <v>1072718</v>
      </c>
      <c r="R11" s="124">
        <v>831800</v>
      </c>
      <c r="S11" s="124">
        <v>74376</v>
      </c>
      <c r="T11" s="124">
        <v>31031</v>
      </c>
      <c r="U11" s="124">
        <v>296318</v>
      </c>
      <c r="V11" s="124">
        <v>72572</v>
      </c>
      <c r="W11" s="124">
        <v>0</v>
      </c>
      <c r="X11" s="124">
        <v>2279600</v>
      </c>
      <c r="Y11" s="124">
        <v>0</v>
      </c>
      <c r="Z11" s="124">
        <v>0</v>
      </c>
      <c r="AA11" s="124">
        <v>44606326</v>
      </c>
    </row>
    <row r="12" spans="1:27" x14ac:dyDescent="0.3">
      <c r="A12" s="123" t="s">
        <v>23</v>
      </c>
      <c r="B12" s="121" t="s">
        <v>24</v>
      </c>
      <c r="C12" s="121">
        <v>1</v>
      </c>
      <c r="D12" s="121">
        <v>0</v>
      </c>
      <c r="E12" s="124">
        <v>5940720</v>
      </c>
      <c r="F12" s="124">
        <v>0</v>
      </c>
      <c r="G12" s="124">
        <v>0</v>
      </c>
      <c r="H12" s="124">
        <v>0</v>
      </c>
      <c r="I12" s="124">
        <v>1249098</v>
      </c>
      <c r="J12" s="124">
        <v>642578</v>
      </c>
      <c r="K12" s="124">
        <v>0</v>
      </c>
      <c r="L12" s="124">
        <v>0</v>
      </c>
      <c r="M12" s="124">
        <v>0</v>
      </c>
      <c r="N12" s="124">
        <v>0</v>
      </c>
      <c r="O12" s="124">
        <v>0</v>
      </c>
      <c r="P12" s="124">
        <v>1060892</v>
      </c>
      <c r="Q12" s="124">
        <v>192886</v>
      </c>
      <c r="R12" s="124">
        <v>126294</v>
      </c>
      <c r="S12" s="124">
        <v>18365</v>
      </c>
      <c r="T12" s="124">
        <v>7663</v>
      </c>
      <c r="U12" s="124">
        <v>73978</v>
      </c>
      <c r="V12" s="124">
        <v>17208</v>
      </c>
      <c r="W12" s="124">
        <v>0</v>
      </c>
      <c r="X12" s="124">
        <v>361800</v>
      </c>
      <c r="Y12" s="124">
        <v>0</v>
      </c>
      <c r="Z12" s="124">
        <v>0</v>
      </c>
      <c r="AA12" s="124">
        <v>9691482</v>
      </c>
    </row>
    <row r="13" spans="1:27" x14ac:dyDescent="0.3">
      <c r="A13" s="123" t="s">
        <v>25</v>
      </c>
      <c r="B13" s="121" t="s">
        <v>26</v>
      </c>
      <c r="C13" s="121">
        <v>1</v>
      </c>
      <c r="D13" s="121">
        <v>0</v>
      </c>
      <c r="E13" s="124">
        <v>28353081</v>
      </c>
      <c r="F13" s="124">
        <v>73134</v>
      </c>
      <c r="G13" s="124">
        <v>0</v>
      </c>
      <c r="H13" s="124">
        <v>4529</v>
      </c>
      <c r="I13" s="124">
        <v>2046256</v>
      </c>
      <c r="J13" s="124">
        <v>1425597</v>
      </c>
      <c r="K13" s="124">
        <v>0</v>
      </c>
      <c r="L13" s="124">
        <v>0</v>
      </c>
      <c r="M13" s="124">
        <v>0</v>
      </c>
      <c r="N13" s="124">
        <v>0</v>
      </c>
      <c r="O13" s="124">
        <v>0</v>
      </c>
      <c r="P13" s="124">
        <v>1262437</v>
      </c>
      <c r="Q13" s="124">
        <v>986071</v>
      </c>
      <c r="R13" s="124">
        <v>963037</v>
      </c>
      <c r="S13" s="124">
        <v>22410</v>
      </c>
      <c r="T13" s="124">
        <v>9350</v>
      </c>
      <c r="U13" s="124">
        <v>97045</v>
      </c>
      <c r="V13" s="124">
        <v>30230</v>
      </c>
      <c r="W13" s="124">
        <v>0</v>
      </c>
      <c r="X13" s="124">
        <v>752433</v>
      </c>
      <c r="Y13" s="124">
        <v>0</v>
      </c>
      <c r="Z13" s="124">
        <v>0</v>
      </c>
      <c r="AA13" s="124">
        <v>36025610</v>
      </c>
    </row>
    <row r="14" spans="1:27" x14ac:dyDescent="0.3">
      <c r="A14" s="123" t="s">
        <v>27</v>
      </c>
      <c r="B14" s="121" t="s">
        <v>28</v>
      </c>
      <c r="C14" s="121">
        <v>1</v>
      </c>
      <c r="D14" s="121">
        <v>0</v>
      </c>
      <c r="E14" s="124">
        <v>7354232</v>
      </c>
      <c r="F14" s="124">
        <v>0</v>
      </c>
      <c r="G14" s="124">
        <v>0</v>
      </c>
      <c r="H14" s="124">
        <v>0</v>
      </c>
      <c r="I14" s="124">
        <v>875205</v>
      </c>
      <c r="J14" s="124">
        <v>1285337</v>
      </c>
      <c r="K14" s="124">
        <v>0</v>
      </c>
      <c r="L14" s="124">
        <v>0</v>
      </c>
      <c r="M14" s="124">
        <v>0</v>
      </c>
      <c r="N14" s="124">
        <v>0</v>
      </c>
      <c r="O14" s="124">
        <v>0</v>
      </c>
      <c r="P14" s="124">
        <v>1556928</v>
      </c>
      <c r="Q14" s="124">
        <v>118070</v>
      </c>
      <c r="R14" s="124">
        <v>0</v>
      </c>
      <c r="S14" s="124">
        <v>7250</v>
      </c>
      <c r="T14" s="124">
        <v>3025</v>
      </c>
      <c r="U14" s="124">
        <v>27611</v>
      </c>
      <c r="V14" s="124">
        <v>8971</v>
      </c>
      <c r="W14" s="124">
        <v>0</v>
      </c>
      <c r="X14" s="124">
        <v>263273</v>
      </c>
      <c r="Y14" s="124">
        <v>0</v>
      </c>
      <c r="Z14" s="124">
        <v>0</v>
      </c>
      <c r="AA14" s="124">
        <v>11499902</v>
      </c>
    </row>
    <row r="15" spans="1:27" x14ac:dyDescent="0.3">
      <c r="A15" s="123" t="s">
        <v>29</v>
      </c>
      <c r="B15" s="121" t="s">
        <v>30</v>
      </c>
      <c r="C15" s="121">
        <v>1</v>
      </c>
      <c r="D15" s="121">
        <v>0</v>
      </c>
      <c r="E15" s="124">
        <v>4606396</v>
      </c>
      <c r="F15" s="124">
        <v>0</v>
      </c>
      <c r="G15" s="124">
        <v>0</v>
      </c>
      <c r="H15" s="124">
        <v>0</v>
      </c>
      <c r="I15" s="124">
        <v>428632</v>
      </c>
      <c r="J15" s="124">
        <v>611191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879964</v>
      </c>
      <c r="Q15" s="124">
        <v>42186</v>
      </c>
      <c r="R15" s="124">
        <v>0</v>
      </c>
      <c r="S15" s="124">
        <v>3670</v>
      </c>
      <c r="T15" s="124">
        <v>1531</v>
      </c>
      <c r="U15" s="124">
        <v>13165</v>
      </c>
      <c r="V15" s="124">
        <v>4553</v>
      </c>
      <c r="W15" s="124">
        <v>0</v>
      </c>
      <c r="X15" s="124">
        <v>196484</v>
      </c>
      <c r="Y15" s="124">
        <v>0</v>
      </c>
      <c r="Z15" s="124">
        <v>0</v>
      </c>
      <c r="AA15" s="124">
        <v>6787772</v>
      </c>
    </row>
    <row r="16" spans="1:27" x14ac:dyDescent="0.3">
      <c r="A16" s="123" t="s">
        <v>31</v>
      </c>
      <c r="B16" s="121" t="s">
        <v>32</v>
      </c>
      <c r="C16" s="121">
        <v>1</v>
      </c>
      <c r="D16" s="121">
        <v>0</v>
      </c>
      <c r="E16" s="124">
        <v>8799973</v>
      </c>
      <c r="F16" s="124">
        <v>0</v>
      </c>
      <c r="G16" s="124">
        <v>0</v>
      </c>
      <c r="H16" s="124">
        <v>0</v>
      </c>
      <c r="I16" s="124">
        <v>765649</v>
      </c>
      <c r="J16" s="124">
        <v>3292317</v>
      </c>
      <c r="K16" s="124">
        <v>1</v>
      </c>
      <c r="L16" s="124">
        <v>0</v>
      </c>
      <c r="M16" s="124">
        <v>0</v>
      </c>
      <c r="N16" s="124">
        <v>0</v>
      </c>
      <c r="O16" s="124">
        <v>0</v>
      </c>
      <c r="P16" s="124">
        <v>1376658</v>
      </c>
      <c r="Q16" s="124">
        <v>149548</v>
      </c>
      <c r="R16" s="124">
        <v>0</v>
      </c>
      <c r="S16" s="124">
        <v>7894</v>
      </c>
      <c r="T16" s="124">
        <v>3294</v>
      </c>
      <c r="U16" s="124">
        <v>26213</v>
      </c>
      <c r="V16" s="124">
        <v>9718</v>
      </c>
      <c r="W16" s="124">
        <v>0</v>
      </c>
      <c r="X16" s="124">
        <v>464204</v>
      </c>
      <c r="Y16" s="124">
        <v>0</v>
      </c>
      <c r="Z16" s="124">
        <v>0</v>
      </c>
      <c r="AA16" s="124">
        <v>14895469</v>
      </c>
    </row>
    <row r="17" spans="1:27" x14ac:dyDescent="0.3">
      <c r="A17" s="123" t="s">
        <v>33</v>
      </c>
      <c r="B17" s="121" t="s">
        <v>34</v>
      </c>
      <c r="C17" s="121">
        <v>1</v>
      </c>
      <c r="D17" s="121">
        <v>0</v>
      </c>
      <c r="E17" s="124">
        <v>6496601</v>
      </c>
      <c r="F17" s="124">
        <v>0</v>
      </c>
      <c r="G17" s="124">
        <v>0</v>
      </c>
      <c r="H17" s="124">
        <v>4467</v>
      </c>
      <c r="I17" s="124">
        <v>518059</v>
      </c>
      <c r="J17" s="124">
        <v>1034896</v>
      </c>
      <c r="K17" s="124">
        <v>0</v>
      </c>
      <c r="L17" s="124">
        <v>0</v>
      </c>
      <c r="M17" s="124">
        <v>0</v>
      </c>
      <c r="N17" s="124">
        <v>0</v>
      </c>
      <c r="O17" s="124">
        <v>0</v>
      </c>
      <c r="P17" s="124">
        <v>1267703</v>
      </c>
      <c r="Q17" s="124">
        <v>20377</v>
      </c>
      <c r="R17" s="124">
        <v>0</v>
      </c>
      <c r="S17" s="124">
        <v>4554</v>
      </c>
      <c r="T17" s="124">
        <v>1900</v>
      </c>
      <c r="U17" s="124">
        <v>17533</v>
      </c>
      <c r="V17" s="124">
        <v>6047</v>
      </c>
      <c r="W17" s="124">
        <v>0</v>
      </c>
      <c r="X17" s="124">
        <v>148844</v>
      </c>
      <c r="Y17" s="124">
        <v>0</v>
      </c>
      <c r="Z17" s="124">
        <v>0</v>
      </c>
      <c r="AA17" s="124">
        <v>9520981</v>
      </c>
    </row>
    <row r="18" spans="1:27" x14ac:dyDescent="0.3">
      <c r="A18" s="123" t="s">
        <v>35</v>
      </c>
      <c r="B18" s="121" t="s">
        <v>36</v>
      </c>
      <c r="C18" s="121">
        <v>1</v>
      </c>
      <c r="D18" s="121">
        <v>0</v>
      </c>
      <c r="E18" s="124">
        <v>3563032</v>
      </c>
      <c r="F18" s="124">
        <v>0</v>
      </c>
      <c r="G18" s="124">
        <v>0</v>
      </c>
      <c r="H18" s="124">
        <v>0</v>
      </c>
      <c r="I18" s="124">
        <v>482301</v>
      </c>
      <c r="J18" s="124">
        <v>792841</v>
      </c>
      <c r="K18" s="124">
        <v>0</v>
      </c>
      <c r="L18" s="124">
        <v>0</v>
      </c>
      <c r="M18" s="124">
        <v>0</v>
      </c>
      <c r="N18" s="124">
        <v>0</v>
      </c>
      <c r="O18" s="124">
        <v>0</v>
      </c>
      <c r="P18" s="124">
        <v>652157</v>
      </c>
      <c r="Q18" s="124">
        <v>0</v>
      </c>
      <c r="R18" s="124">
        <v>49615</v>
      </c>
      <c r="S18" s="124">
        <v>2936</v>
      </c>
      <c r="T18" s="124">
        <v>1225</v>
      </c>
      <c r="U18" s="124">
        <v>10602</v>
      </c>
      <c r="V18" s="124">
        <v>3496</v>
      </c>
      <c r="W18" s="124">
        <v>0</v>
      </c>
      <c r="X18" s="124">
        <v>82278</v>
      </c>
      <c r="Y18" s="124">
        <v>0</v>
      </c>
      <c r="Z18" s="124">
        <v>0</v>
      </c>
      <c r="AA18" s="124">
        <v>5640483</v>
      </c>
    </row>
    <row r="19" spans="1:27" x14ac:dyDescent="0.3">
      <c r="A19" s="123" t="s">
        <v>37</v>
      </c>
      <c r="B19" s="121" t="s">
        <v>38</v>
      </c>
      <c r="C19" s="121">
        <v>1</v>
      </c>
      <c r="D19" s="121">
        <v>0</v>
      </c>
      <c r="E19" s="124">
        <v>5674365</v>
      </c>
      <c r="F19" s="124">
        <v>0</v>
      </c>
      <c r="G19" s="124">
        <v>0</v>
      </c>
      <c r="H19" s="124">
        <v>0</v>
      </c>
      <c r="I19" s="124">
        <v>392772</v>
      </c>
      <c r="J19" s="124">
        <v>399794</v>
      </c>
      <c r="K19" s="124">
        <v>0</v>
      </c>
      <c r="L19" s="124">
        <v>0</v>
      </c>
      <c r="M19" s="124">
        <v>0</v>
      </c>
      <c r="N19" s="124">
        <v>0</v>
      </c>
      <c r="O19" s="124">
        <v>0</v>
      </c>
      <c r="P19" s="124">
        <v>1319835</v>
      </c>
      <c r="Q19" s="124">
        <v>226237</v>
      </c>
      <c r="R19" s="124">
        <v>0</v>
      </c>
      <c r="S19" s="124">
        <v>4299</v>
      </c>
      <c r="T19" s="124">
        <v>1794</v>
      </c>
      <c r="U19" s="124">
        <v>16776</v>
      </c>
      <c r="V19" s="124">
        <v>5834</v>
      </c>
      <c r="W19" s="124">
        <v>0</v>
      </c>
      <c r="X19" s="124">
        <v>109929</v>
      </c>
      <c r="Y19" s="124">
        <v>0</v>
      </c>
      <c r="Z19" s="124">
        <v>0</v>
      </c>
      <c r="AA19" s="124">
        <v>8151635</v>
      </c>
    </row>
    <row r="20" spans="1:27" x14ac:dyDescent="0.3">
      <c r="A20" s="123" t="s">
        <v>39</v>
      </c>
      <c r="B20" s="121" t="s">
        <v>40</v>
      </c>
      <c r="C20" s="121">
        <v>1</v>
      </c>
      <c r="D20" s="121">
        <v>0</v>
      </c>
      <c r="E20" s="124">
        <v>11170798</v>
      </c>
      <c r="F20" s="124">
        <v>0</v>
      </c>
      <c r="G20" s="124">
        <v>0</v>
      </c>
      <c r="H20" s="124">
        <v>2947</v>
      </c>
      <c r="I20" s="124">
        <v>1301421</v>
      </c>
      <c r="J20" s="124">
        <v>1597995</v>
      </c>
      <c r="K20" s="124">
        <v>0</v>
      </c>
      <c r="L20" s="124">
        <v>0</v>
      </c>
      <c r="M20" s="124">
        <v>0</v>
      </c>
      <c r="N20" s="124">
        <v>0</v>
      </c>
      <c r="O20" s="124">
        <v>0</v>
      </c>
      <c r="P20" s="124">
        <v>1570269</v>
      </c>
      <c r="Q20" s="124">
        <v>132147</v>
      </c>
      <c r="R20" s="124">
        <v>0</v>
      </c>
      <c r="S20" s="124">
        <v>10082</v>
      </c>
      <c r="T20" s="124">
        <v>4206</v>
      </c>
      <c r="U20" s="124">
        <v>32038</v>
      </c>
      <c r="V20" s="124">
        <v>13501</v>
      </c>
      <c r="W20" s="124">
        <v>0</v>
      </c>
      <c r="X20" s="124">
        <v>587390</v>
      </c>
      <c r="Y20" s="124">
        <v>0</v>
      </c>
      <c r="Z20" s="124">
        <v>0</v>
      </c>
      <c r="AA20" s="124">
        <v>16422794</v>
      </c>
    </row>
    <row r="21" spans="1:27" x14ac:dyDescent="0.3">
      <c r="A21" s="123" t="s">
        <v>41</v>
      </c>
      <c r="B21" s="121" t="s">
        <v>42</v>
      </c>
      <c r="C21" s="121">
        <v>1</v>
      </c>
      <c r="D21" s="121">
        <v>0</v>
      </c>
      <c r="E21" s="124">
        <v>3670092</v>
      </c>
      <c r="F21" s="124">
        <v>0</v>
      </c>
      <c r="G21" s="124">
        <v>0</v>
      </c>
      <c r="H21" s="124">
        <v>5280</v>
      </c>
      <c r="I21" s="124">
        <v>346432</v>
      </c>
      <c r="J21" s="124">
        <v>495781</v>
      </c>
      <c r="K21" s="124">
        <v>0</v>
      </c>
      <c r="L21" s="124">
        <v>0</v>
      </c>
      <c r="M21" s="124">
        <v>0</v>
      </c>
      <c r="N21" s="124">
        <v>0</v>
      </c>
      <c r="O21" s="124">
        <v>0</v>
      </c>
      <c r="P21" s="124">
        <v>565400</v>
      </c>
      <c r="Q21" s="124">
        <v>6923</v>
      </c>
      <c r="R21" s="124">
        <v>0</v>
      </c>
      <c r="S21" s="124">
        <v>1768</v>
      </c>
      <c r="T21" s="124">
        <v>738</v>
      </c>
      <c r="U21" s="124">
        <v>6582</v>
      </c>
      <c r="V21" s="124">
        <v>1919</v>
      </c>
      <c r="W21" s="124">
        <v>0</v>
      </c>
      <c r="X21" s="124">
        <v>37407</v>
      </c>
      <c r="Y21" s="124">
        <v>0</v>
      </c>
      <c r="Z21" s="124">
        <v>0</v>
      </c>
      <c r="AA21" s="124">
        <v>5138322</v>
      </c>
    </row>
    <row r="22" spans="1:27" x14ac:dyDescent="0.3">
      <c r="A22" s="123" t="s">
        <v>43</v>
      </c>
      <c r="B22" s="121" t="s">
        <v>44</v>
      </c>
      <c r="C22" s="121">
        <v>1</v>
      </c>
      <c r="D22" s="121">
        <v>0</v>
      </c>
      <c r="E22" s="124">
        <v>11453915</v>
      </c>
      <c r="F22" s="124">
        <v>0</v>
      </c>
      <c r="G22" s="124">
        <v>0</v>
      </c>
      <c r="H22" s="124">
        <v>2101</v>
      </c>
      <c r="I22" s="124">
        <v>1085289</v>
      </c>
      <c r="J22" s="124">
        <v>1696170</v>
      </c>
      <c r="K22" s="124">
        <v>0</v>
      </c>
      <c r="L22" s="124">
        <v>0</v>
      </c>
      <c r="M22" s="124">
        <v>0</v>
      </c>
      <c r="N22" s="124">
        <v>0</v>
      </c>
      <c r="O22" s="124">
        <v>0</v>
      </c>
      <c r="P22" s="124">
        <v>2022467</v>
      </c>
      <c r="Q22" s="124">
        <v>181235</v>
      </c>
      <c r="R22" s="124">
        <v>189128</v>
      </c>
      <c r="S22" s="124">
        <v>10591</v>
      </c>
      <c r="T22" s="124">
        <v>4419</v>
      </c>
      <c r="U22" s="124">
        <v>41241</v>
      </c>
      <c r="V22" s="124">
        <v>11805</v>
      </c>
      <c r="W22" s="124">
        <v>0</v>
      </c>
      <c r="X22" s="124">
        <v>495527</v>
      </c>
      <c r="Y22" s="124">
        <v>0</v>
      </c>
      <c r="Z22" s="124">
        <v>0</v>
      </c>
      <c r="AA22" s="124">
        <v>17193888</v>
      </c>
    </row>
    <row r="23" spans="1:27" x14ac:dyDescent="0.3">
      <c r="A23" s="123" t="s">
        <v>45</v>
      </c>
      <c r="B23" s="121" t="s">
        <v>46</v>
      </c>
      <c r="C23" s="121">
        <v>1</v>
      </c>
      <c r="D23" s="121">
        <v>0</v>
      </c>
      <c r="E23" s="124">
        <v>5736268</v>
      </c>
      <c r="F23" s="124">
        <v>0</v>
      </c>
      <c r="G23" s="124">
        <v>0</v>
      </c>
      <c r="H23" s="124">
        <v>3363</v>
      </c>
      <c r="I23" s="124">
        <v>585921</v>
      </c>
      <c r="J23" s="124">
        <v>915253</v>
      </c>
      <c r="K23" s="124">
        <v>0</v>
      </c>
      <c r="L23" s="124">
        <v>0</v>
      </c>
      <c r="M23" s="124">
        <v>0</v>
      </c>
      <c r="N23" s="124">
        <v>0</v>
      </c>
      <c r="O23" s="124">
        <v>0</v>
      </c>
      <c r="P23" s="124">
        <v>1285731</v>
      </c>
      <c r="Q23" s="124">
        <v>99760</v>
      </c>
      <c r="R23" s="124">
        <v>0</v>
      </c>
      <c r="S23" s="124">
        <v>4015</v>
      </c>
      <c r="T23" s="124">
        <v>1675</v>
      </c>
      <c r="U23" s="124">
        <v>14330</v>
      </c>
      <c r="V23" s="124">
        <v>5376</v>
      </c>
      <c r="W23" s="124">
        <v>0</v>
      </c>
      <c r="X23" s="124">
        <v>101006</v>
      </c>
      <c r="Y23" s="124">
        <v>0</v>
      </c>
      <c r="Z23" s="124">
        <v>0</v>
      </c>
      <c r="AA23" s="124">
        <v>8752698</v>
      </c>
    </row>
    <row r="24" spans="1:27" x14ac:dyDescent="0.3">
      <c r="A24" s="123" t="s">
        <v>47</v>
      </c>
      <c r="B24" s="121" t="s">
        <v>48</v>
      </c>
      <c r="C24" s="121">
        <v>1</v>
      </c>
      <c r="D24" s="121">
        <v>0</v>
      </c>
      <c r="E24" s="124">
        <v>20632282</v>
      </c>
      <c r="F24" s="124">
        <v>0</v>
      </c>
      <c r="G24" s="124">
        <v>0</v>
      </c>
      <c r="H24" s="124">
        <v>0</v>
      </c>
      <c r="I24" s="124">
        <v>1604458</v>
      </c>
      <c r="J24" s="124">
        <v>1891616</v>
      </c>
      <c r="K24" s="124">
        <v>0</v>
      </c>
      <c r="L24" s="124">
        <v>0</v>
      </c>
      <c r="M24" s="124">
        <v>0</v>
      </c>
      <c r="N24" s="124">
        <v>0</v>
      </c>
      <c r="O24" s="124">
        <v>0</v>
      </c>
      <c r="P24" s="124">
        <v>2620355</v>
      </c>
      <c r="Q24" s="124">
        <v>461181</v>
      </c>
      <c r="R24" s="124">
        <v>91752</v>
      </c>
      <c r="S24" s="124">
        <v>16733</v>
      </c>
      <c r="T24" s="124">
        <v>6981</v>
      </c>
      <c r="U24" s="124">
        <v>61978</v>
      </c>
      <c r="V24" s="124">
        <v>22030</v>
      </c>
      <c r="W24" s="124">
        <v>0</v>
      </c>
      <c r="X24" s="124">
        <v>487062</v>
      </c>
      <c r="Y24" s="124">
        <v>0</v>
      </c>
      <c r="Z24" s="124">
        <v>0</v>
      </c>
      <c r="AA24" s="124">
        <v>27896428</v>
      </c>
    </row>
    <row r="25" spans="1:27" x14ac:dyDescent="0.3">
      <c r="A25" s="123" t="s">
        <v>49</v>
      </c>
      <c r="B25" s="121" t="s">
        <v>50</v>
      </c>
      <c r="C25" s="121">
        <v>1</v>
      </c>
      <c r="D25" s="121">
        <v>0</v>
      </c>
      <c r="E25" s="124">
        <v>12815970</v>
      </c>
      <c r="F25" s="124">
        <v>0</v>
      </c>
      <c r="G25" s="124">
        <v>0</v>
      </c>
      <c r="H25" s="124">
        <v>0</v>
      </c>
      <c r="I25" s="124">
        <v>1178519</v>
      </c>
      <c r="J25" s="124">
        <v>1787200</v>
      </c>
      <c r="K25" s="124">
        <v>0</v>
      </c>
      <c r="L25" s="124">
        <v>0</v>
      </c>
      <c r="M25" s="124">
        <v>0</v>
      </c>
      <c r="N25" s="124">
        <v>0</v>
      </c>
      <c r="O25" s="124">
        <v>0</v>
      </c>
      <c r="P25" s="124">
        <v>2259719</v>
      </c>
      <c r="Q25" s="124">
        <v>195038</v>
      </c>
      <c r="R25" s="124">
        <v>0</v>
      </c>
      <c r="S25" s="124">
        <v>10037</v>
      </c>
      <c r="T25" s="124">
        <v>4188</v>
      </c>
      <c r="U25" s="124">
        <v>36173</v>
      </c>
      <c r="V25" s="124">
        <v>14009</v>
      </c>
      <c r="W25" s="124">
        <v>0</v>
      </c>
      <c r="X25" s="124">
        <v>461659</v>
      </c>
      <c r="Y25" s="124">
        <v>0</v>
      </c>
      <c r="Z25" s="124">
        <v>0</v>
      </c>
      <c r="AA25" s="124">
        <v>18762512</v>
      </c>
    </row>
    <row r="26" spans="1:27" x14ac:dyDescent="0.3">
      <c r="A26" s="123" t="s">
        <v>51</v>
      </c>
      <c r="B26" s="121" t="s">
        <v>52</v>
      </c>
      <c r="C26" s="121">
        <v>1</v>
      </c>
      <c r="D26" s="121">
        <v>0</v>
      </c>
      <c r="E26" s="124">
        <v>14266040</v>
      </c>
      <c r="F26" s="124">
        <v>0</v>
      </c>
      <c r="G26" s="124">
        <v>0</v>
      </c>
      <c r="H26" s="124">
        <v>0</v>
      </c>
      <c r="I26" s="124">
        <v>2109155</v>
      </c>
      <c r="J26" s="124">
        <v>2302005</v>
      </c>
      <c r="K26" s="124">
        <v>0</v>
      </c>
      <c r="L26" s="124">
        <v>0</v>
      </c>
      <c r="M26" s="124">
        <v>0</v>
      </c>
      <c r="N26" s="124">
        <v>0</v>
      </c>
      <c r="O26" s="124">
        <v>0</v>
      </c>
      <c r="P26" s="124">
        <v>2626902</v>
      </c>
      <c r="Q26" s="124">
        <v>245571</v>
      </c>
      <c r="R26" s="124">
        <v>72942</v>
      </c>
      <c r="S26" s="124">
        <v>18890</v>
      </c>
      <c r="T26" s="124">
        <v>7881</v>
      </c>
      <c r="U26" s="124">
        <v>72987</v>
      </c>
      <c r="V26" s="124">
        <v>24352</v>
      </c>
      <c r="W26" s="124">
        <v>0</v>
      </c>
      <c r="X26" s="124">
        <v>348240</v>
      </c>
      <c r="Y26" s="124">
        <v>47253</v>
      </c>
      <c r="Z26" s="124">
        <v>0</v>
      </c>
      <c r="AA26" s="124">
        <v>22142218</v>
      </c>
    </row>
    <row r="27" spans="1:27" x14ac:dyDescent="0.3">
      <c r="A27" s="123" t="s">
        <v>53</v>
      </c>
      <c r="B27" s="121" t="s">
        <v>54</v>
      </c>
      <c r="C27" s="121">
        <v>1</v>
      </c>
      <c r="D27" s="121">
        <v>0</v>
      </c>
      <c r="E27" s="124">
        <v>72601661</v>
      </c>
      <c r="F27" s="124">
        <v>0</v>
      </c>
      <c r="G27" s="124">
        <v>0</v>
      </c>
      <c r="H27" s="124">
        <v>0</v>
      </c>
      <c r="I27" s="124">
        <v>3200173</v>
      </c>
      <c r="J27" s="124">
        <v>7237335</v>
      </c>
      <c r="K27" s="124">
        <v>0</v>
      </c>
      <c r="L27" s="124">
        <v>0</v>
      </c>
      <c r="M27" s="124">
        <v>0</v>
      </c>
      <c r="N27" s="124">
        <v>0</v>
      </c>
      <c r="O27" s="124">
        <v>0</v>
      </c>
      <c r="P27" s="124">
        <v>11340992</v>
      </c>
      <c r="Q27" s="124">
        <v>1221280</v>
      </c>
      <c r="R27" s="124">
        <v>1203510</v>
      </c>
      <c r="S27" s="124">
        <v>75859</v>
      </c>
      <c r="T27" s="124">
        <v>31650</v>
      </c>
      <c r="U27" s="124">
        <v>288163</v>
      </c>
      <c r="V27" s="124">
        <v>99877</v>
      </c>
      <c r="W27" s="124">
        <v>0</v>
      </c>
      <c r="X27" s="124">
        <v>3045554</v>
      </c>
      <c r="Y27" s="124">
        <v>0</v>
      </c>
      <c r="Z27" s="124">
        <v>0</v>
      </c>
      <c r="AA27" s="124">
        <v>100346054</v>
      </c>
    </row>
    <row r="28" spans="1:27" x14ac:dyDescent="0.3">
      <c r="A28" s="123" t="s">
        <v>55</v>
      </c>
      <c r="B28" s="121" t="s">
        <v>56</v>
      </c>
      <c r="C28" s="121">
        <v>1</v>
      </c>
      <c r="D28" s="121">
        <v>0</v>
      </c>
      <c r="E28" s="124">
        <v>11760056</v>
      </c>
      <c r="F28" s="124">
        <v>0</v>
      </c>
      <c r="G28" s="124">
        <v>0</v>
      </c>
      <c r="H28" s="124">
        <v>2179</v>
      </c>
      <c r="I28" s="124">
        <v>1565702</v>
      </c>
      <c r="J28" s="124">
        <v>2123676</v>
      </c>
      <c r="K28" s="124">
        <v>0</v>
      </c>
      <c r="L28" s="124">
        <v>0</v>
      </c>
      <c r="M28" s="124">
        <v>0</v>
      </c>
      <c r="N28" s="124">
        <v>0</v>
      </c>
      <c r="O28" s="124">
        <v>0</v>
      </c>
      <c r="P28" s="124">
        <v>1598874</v>
      </c>
      <c r="Q28" s="124">
        <v>324708</v>
      </c>
      <c r="R28" s="124">
        <v>176963</v>
      </c>
      <c r="S28" s="124">
        <v>8688</v>
      </c>
      <c r="T28" s="124">
        <v>3625</v>
      </c>
      <c r="U28" s="124">
        <v>33902</v>
      </c>
      <c r="V28" s="124">
        <v>10709</v>
      </c>
      <c r="W28" s="124">
        <v>0</v>
      </c>
      <c r="X28" s="124">
        <v>166175</v>
      </c>
      <c r="Y28" s="124">
        <v>0</v>
      </c>
      <c r="Z28" s="124">
        <v>0</v>
      </c>
      <c r="AA28" s="124">
        <v>17775257</v>
      </c>
    </row>
    <row r="29" spans="1:27" x14ac:dyDescent="0.3">
      <c r="A29" s="123" t="s">
        <v>57</v>
      </c>
      <c r="B29" s="121" t="s">
        <v>58</v>
      </c>
      <c r="C29" s="121">
        <v>1</v>
      </c>
      <c r="D29" s="121">
        <v>0</v>
      </c>
      <c r="E29" s="124">
        <v>14807389</v>
      </c>
      <c r="F29" s="124">
        <v>0</v>
      </c>
      <c r="G29" s="124">
        <v>0</v>
      </c>
      <c r="H29" s="124">
        <v>2909</v>
      </c>
      <c r="I29" s="124">
        <v>1694502</v>
      </c>
      <c r="J29" s="124">
        <v>3361730</v>
      </c>
      <c r="K29" s="124">
        <v>0</v>
      </c>
      <c r="L29" s="124">
        <v>0</v>
      </c>
      <c r="M29" s="124">
        <v>0</v>
      </c>
      <c r="N29" s="124">
        <v>0</v>
      </c>
      <c r="O29" s="124">
        <v>0</v>
      </c>
      <c r="P29" s="124">
        <v>2531027</v>
      </c>
      <c r="Q29" s="124">
        <v>234225</v>
      </c>
      <c r="R29" s="124">
        <v>224534</v>
      </c>
      <c r="S29" s="124">
        <v>21182</v>
      </c>
      <c r="T29" s="124">
        <v>8838</v>
      </c>
      <c r="U29" s="124">
        <v>84113</v>
      </c>
      <c r="V29" s="124">
        <v>26861</v>
      </c>
      <c r="W29" s="124">
        <v>0</v>
      </c>
      <c r="X29" s="124">
        <v>660297</v>
      </c>
      <c r="Y29" s="124">
        <v>0</v>
      </c>
      <c r="Z29" s="124">
        <v>0</v>
      </c>
      <c r="AA29" s="124">
        <v>23657607</v>
      </c>
    </row>
    <row r="30" spans="1:27" x14ac:dyDescent="0.3">
      <c r="A30" s="123" t="s">
        <v>59</v>
      </c>
      <c r="B30" s="121" t="s">
        <v>60</v>
      </c>
      <c r="C30" s="121">
        <v>1</v>
      </c>
      <c r="D30" s="121">
        <v>0</v>
      </c>
      <c r="E30" s="124">
        <v>16880613</v>
      </c>
      <c r="F30" s="124">
        <v>0</v>
      </c>
      <c r="G30" s="124">
        <v>0</v>
      </c>
      <c r="H30" s="124">
        <v>1335</v>
      </c>
      <c r="I30" s="124">
        <v>1564873</v>
      </c>
      <c r="J30" s="124">
        <v>3497740</v>
      </c>
      <c r="K30" s="124">
        <v>0</v>
      </c>
      <c r="L30" s="124">
        <v>0</v>
      </c>
      <c r="M30" s="124">
        <v>0</v>
      </c>
      <c r="N30" s="124">
        <v>0</v>
      </c>
      <c r="O30" s="124">
        <v>0</v>
      </c>
      <c r="P30" s="124">
        <v>3687743</v>
      </c>
      <c r="Q30" s="124">
        <v>839992</v>
      </c>
      <c r="R30" s="124">
        <v>130334</v>
      </c>
      <c r="S30" s="124">
        <v>24582</v>
      </c>
      <c r="T30" s="124">
        <v>10256</v>
      </c>
      <c r="U30" s="124">
        <v>96287</v>
      </c>
      <c r="V30" s="124">
        <v>31134</v>
      </c>
      <c r="W30" s="124">
        <v>0</v>
      </c>
      <c r="X30" s="124">
        <v>389366</v>
      </c>
      <c r="Y30" s="124">
        <v>0</v>
      </c>
      <c r="Z30" s="124">
        <v>0</v>
      </c>
      <c r="AA30" s="124">
        <v>27154255</v>
      </c>
    </row>
    <row r="31" spans="1:27" x14ac:dyDescent="0.3">
      <c r="A31" s="123" t="s">
        <v>61</v>
      </c>
      <c r="B31" s="121" t="s">
        <v>62</v>
      </c>
      <c r="C31" s="121">
        <v>1</v>
      </c>
      <c r="D31" s="121">
        <v>0</v>
      </c>
      <c r="E31" s="124">
        <v>29073546</v>
      </c>
      <c r="F31" s="124">
        <v>0</v>
      </c>
      <c r="G31" s="124">
        <v>0</v>
      </c>
      <c r="H31" s="124">
        <v>8764</v>
      </c>
      <c r="I31" s="124">
        <v>3081843</v>
      </c>
      <c r="J31" s="124">
        <v>3274052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4996020</v>
      </c>
      <c r="Q31" s="124">
        <v>1518824</v>
      </c>
      <c r="R31" s="124">
        <v>362356</v>
      </c>
      <c r="S31" s="124">
        <v>38199</v>
      </c>
      <c r="T31" s="124">
        <v>15938</v>
      </c>
      <c r="U31" s="124">
        <v>150052</v>
      </c>
      <c r="V31" s="124">
        <v>51528</v>
      </c>
      <c r="W31" s="124">
        <v>0</v>
      </c>
      <c r="X31" s="124">
        <v>1253184</v>
      </c>
      <c r="Y31" s="124">
        <v>0</v>
      </c>
      <c r="Z31" s="124">
        <v>0</v>
      </c>
      <c r="AA31" s="124">
        <v>43824306</v>
      </c>
    </row>
    <row r="32" spans="1:27" x14ac:dyDescent="0.3">
      <c r="A32" s="123" t="s">
        <v>63</v>
      </c>
      <c r="B32" s="121" t="s">
        <v>64</v>
      </c>
      <c r="C32" s="121">
        <v>1</v>
      </c>
      <c r="D32" s="121">
        <v>0</v>
      </c>
      <c r="E32" s="124">
        <v>5805325</v>
      </c>
      <c r="F32" s="124">
        <v>0</v>
      </c>
      <c r="G32" s="124">
        <v>290478</v>
      </c>
      <c r="H32" s="124">
        <v>1899</v>
      </c>
      <c r="I32" s="124">
        <v>595850</v>
      </c>
      <c r="J32" s="124">
        <v>1172272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549333</v>
      </c>
      <c r="Q32" s="124">
        <v>38406</v>
      </c>
      <c r="R32" s="124">
        <v>0</v>
      </c>
      <c r="S32" s="124">
        <v>7235</v>
      </c>
      <c r="T32" s="124">
        <v>3019</v>
      </c>
      <c r="U32" s="124">
        <v>27960</v>
      </c>
      <c r="V32" s="124">
        <v>4243</v>
      </c>
      <c r="W32" s="124">
        <v>0</v>
      </c>
      <c r="X32" s="124">
        <v>348000</v>
      </c>
      <c r="Y32" s="124">
        <v>0</v>
      </c>
      <c r="Z32" s="124">
        <v>0</v>
      </c>
      <c r="AA32" s="124">
        <v>8844020</v>
      </c>
    </row>
    <row r="33" spans="1:27" x14ac:dyDescent="0.3">
      <c r="A33" s="123" t="s">
        <v>65</v>
      </c>
      <c r="B33" s="121" t="s">
        <v>66</v>
      </c>
      <c r="C33" s="121">
        <v>1</v>
      </c>
      <c r="D33" s="121">
        <v>0</v>
      </c>
      <c r="E33" s="124">
        <v>24602723</v>
      </c>
      <c r="F33" s="124">
        <v>0</v>
      </c>
      <c r="G33" s="124">
        <v>0</v>
      </c>
      <c r="H33" s="124">
        <v>9791</v>
      </c>
      <c r="I33" s="124">
        <v>3453505</v>
      </c>
      <c r="J33" s="124">
        <v>5983203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3208957</v>
      </c>
      <c r="Q33" s="124">
        <v>527293</v>
      </c>
      <c r="R33" s="124">
        <v>270264</v>
      </c>
      <c r="S33" s="124">
        <v>20328</v>
      </c>
      <c r="T33" s="124">
        <v>8481</v>
      </c>
      <c r="U33" s="124">
        <v>78638</v>
      </c>
      <c r="V33" s="124">
        <v>27585</v>
      </c>
      <c r="W33" s="124">
        <v>0</v>
      </c>
      <c r="X33" s="124">
        <v>1707412</v>
      </c>
      <c r="Y33" s="124">
        <v>0</v>
      </c>
      <c r="Z33" s="124">
        <v>0</v>
      </c>
      <c r="AA33" s="124">
        <v>39898180</v>
      </c>
    </row>
    <row r="34" spans="1:27" x14ac:dyDescent="0.3">
      <c r="A34" s="123" t="s">
        <v>67</v>
      </c>
      <c r="B34" s="121" t="s">
        <v>68</v>
      </c>
      <c r="C34" s="121">
        <v>1</v>
      </c>
      <c r="D34" s="121">
        <v>0</v>
      </c>
      <c r="E34" s="124">
        <v>39470915</v>
      </c>
      <c r="F34" s="124">
        <v>0</v>
      </c>
      <c r="G34" s="124">
        <v>0</v>
      </c>
      <c r="H34" s="124">
        <v>0</v>
      </c>
      <c r="I34" s="124">
        <v>3383833</v>
      </c>
      <c r="J34" s="124">
        <v>4110550</v>
      </c>
      <c r="K34" s="124">
        <v>0</v>
      </c>
      <c r="L34" s="124">
        <v>0</v>
      </c>
      <c r="M34" s="124">
        <v>0</v>
      </c>
      <c r="N34" s="124">
        <v>0</v>
      </c>
      <c r="O34" s="124">
        <v>0</v>
      </c>
      <c r="P34" s="124">
        <v>7772159</v>
      </c>
      <c r="Q34" s="124">
        <v>1178451</v>
      </c>
      <c r="R34" s="124">
        <v>550456</v>
      </c>
      <c r="S34" s="124">
        <v>55561</v>
      </c>
      <c r="T34" s="124">
        <v>23181</v>
      </c>
      <c r="U34" s="124">
        <v>222340</v>
      </c>
      <c r="V34" s="124">
        <v>70908</v>
      </c>
      <c r="W34" s="124">
        <v>0</v>
      </c>
      <c r="X34" s="124">
        <v>860447</v>
      </c>
      <c r="Y34" s="124">
        <v>0</v>
      </c>
      <c r="Z34" s="124">
        <v>0</v>
      </c>
      <c r="AA34" s="124">
        <v>57698801</v>
      </c>
    </row>
    <row r="35" spans="1:27" x14ac:dyDescent="0.3">
      <c r="A35" s="123" t="s">
        <v>69</v>
      </c>
      <c r="B35" s="121" t="s">
        <v>70</v>
      </c>
      <c r="C35" s="121">
        <v>1</v>
      </c>
      <c r="D35" s="121">
        <v>1</v>
      </c>
      <c r="E35" s="124">
        <v>34443547</v>
      </c>
      <c r="F35" s="124">
        <v>0</v>
      </c>
      <c r="G35" s="124">
        <v>0</v>
      </c>
      <c r="H35" s="124">
        <v>0</v>
      </c>
      <c r="I35" s="124">
        <v>3333360</v>
      </c>
      <c r="J35" s="124">
        <v>6253265</v>
      </c>
      <c r="K35" s="124">
        <v>0</v>
      </c>
      <c r="L35" s="124">
        <v>0</v>
      </c>
      <c r="M35" s="124">
        <v>0</v>
      </c>
      <c r="N35" s="124">
        <v>0</v>
      </c>
      <c r="O35" s="124">
        <v>0</v>
      </c>
      <c r="P35" s="124">
        <v>3474911</v>
      </c>
      <c r="Q35" s="124">
        <v>681919</v>
      </c>
      <c r="R35" s="124">
        <v>305869</v>
      </c>
      <c r="S35" s="124">
        <v>37899</v>
      </c>
      <c r="T35" s="124">
        <v>15813</v>
      </c>
      <c r="U35" s="124">
        <v>142130</v>
      </c>
      <c r="V35" s="124">
        <v>48185</v>
      </c>
      <c r="W35" s="124">
        <v>0</v>
      </c>
      <c r="X35" s="124">
        <v>759226</v>
      </c>
      <c r="Y35" s="124">
        <v>0</v>
      </c>
      <c r="Z35" s="124">
        <v>0</v>
      </c>
      <c r="AA35" s="124">
        <v>49496124</v>
      </c>
    </row>
    <row r="36" spans="1:27" x14ac:dyDescent="0.3">
      <c r="A36" s="123" t="s">
        <v>71</v>
      </c>
      <c r="B36" s="121" t="s">
        <v>72</v>
      </c>
      <c r="C36" s="121">
        <v>1</v>
      </c>
      <c r="D36" s="121">
        <v>0</v>
      </c>
      <c r="E36" s="124">
        <v>23883981</v>
      </c>
      <c r="F36" s="124">
        <v>0</v>
      </c>
      <c r="G36" s="124">
        <v>0</v>
      </c>
      <c r="H36" s="124">
        <v>0</v>
      </c>
      <c r="I36" s="124">
        <v>3875824</v>
      </c>
      <c r="J36" s="124">
        <v>2589762</v>
      </c>
      <c r="K36" s="124">
        <v>0</v>
      </c>
      <c r="L36" s="124">
        <v>0</v>
      </c>
      <c r="M36" s="124">
        <v>0</v>
      </c>
      <c r="N36" s="124">
        <v>0</v>
      </c>
      <c r="O36" s="124">
        <v>0</v>
      </c>
      <c r="P36" s="124">
        <v>4953058</v>
      </c>
      <c r="Q36" s="124">
        <v>1711444</v>
      </c>
      <c r="R36" s="124">
        <v>427180</v>
      </c>
      <c r="S36" s="124">
        <v>55052</v>
      </c>
      <c r="T36" s="124">
        <v>22969</v>
      </c>
      <c r="U36" s="124">
        <v>213137</v>
      </c>
      <c r="V36" s="124">
        <v>62877</v>
      </c>
      <c r="W36" s="124">
        <v>0</v>
      </c>
      <c r="X36" s="124">
        <v>834300</v>
      </c>
      <c r="Y36" s="124">
        <v>4264</v>
      </c>
      <c r="Z36" s="124">
        <v>0</v>
      </c>
      <c r="AA36" s="124">
        <v>38633848</v>
      </c>
    </row>
    <row r="37" spans="1:27" x14ac:dyDescent="0.3">
      <c r="A37" s="123" t="s">
        <v>73</v>
      </c>
      <c r="B37" s="121" t="s">
        <v>74</v>
      </c>
      <c r="C37" s="121">
        <v>1</v>
      </c>
      <c r="D37" s="121">
        <v>0</v>
      </c>
      <c r="E37" s="124">
        <v>19382214</v>
      </c>
      <c r="F37" s="124">
        <v>0</v>
      </c>
      <c r="G37" s="124">
        <v>0</v>
      </c>
      <c r="H37" s="124">
        <v>0</v>
      </c>
      <c r="I37" s="124">
        <v>2850002</v>
      </c>
      <c r="J37" s="124">
        <v>5206385</v>
      </c>
      <c r="K37" s="124">
        <v>0</v>
      </c>
      <c r="L37" s="124">
        <v>0</v>
      </c>
      <c r="M37" s="124">
        <v>0</v>
      </c>
      <c r="N37" s="124">
        <v>0</v>
      </c>
      <c r="O37" s="124">
        <v>0</v>
      </c>
      <c r="P37" s="124">
        <v>3829394</v>
      </c>
      <c r="Q37" s="124">
        <v>324676</v>
      </c>
      <c r="R37" s="124">
        <v>171773</v>
      </c>
      <c r="S37" s="124">
        <v>21991</v>
      </c>
      <c r="T37" s="124">
        <v>9175</v>
      </c>
      <c r="U37" s="124">
        <v>82948</v>
      </c>
      <c r="V37" s="124">
        <v>26395</v>
      </c>
      <c r="W37" s="124">
        <v>0</v>
      </c>
      <c r="X37" s="124">
        <v>540343</v>
      </c>
      <c r="Y37" s="124">
        <v>0</v>
      </c>
      <c r="Z37" s="124">
        <v>0</v>
      </c>
      <c r="AA37" s="124">
        <v>32445296</v>
      </c>
    </row>
    <row r="38" spans="1:27" x14ac:dyDescent="0.3">
      <c r="A38" s="123" t="s">
        <v>75</v>
      </c>
      <c r="B38" s="121" t="s">
        <v>76</v>
      </c>
      <c r="C38" s="121">
        <v>1</v>
      </c>
      <c r="D38" s="121">
        <v>0</v>
      </c>
      <c r="E38" s="124">
        <v>3742210</v>
      </c>
      <c r="F38" s="124">
        <v>0</v>
      </c>
      <c r="G38" s="124">
        <v>166648</v>
      </c>
      <c r="H38" s="124">
        <v>2960</v>
      </c>
      <c r="I38" s="124">
        <v>433197</v>
      </c>
      <c r="J38" s="124">
        <v>404144</v>
      </c>
      <c r="K38" s="124">
        <v>0</v>
      </c>
      <c r="L38" s="124">
        <v>0</v>
      </c>
      <c r="M38" s="124">
        <v>0</v>
      </c>
      <c r="N38" s="124">
        <v>0</v>
      </c>
      <c r="O38" s="124">
        <v>0</v>
      </c>
      <c r="P38" s="124">
        <v>622800</v>
      </c>
      <c r="Q38" s="124">
        <v>0</v>
      </c>
      <c r="R38" s="124">
        <v>0</v>
      </c>
      <c r="S38" s="124">
        <v>2786</v>
      </c>
      <c r="T38" s="124">
        <v>1163</v>
      </c>
      <c r="U38" s="124">
        <v>10427</v>
      </c>
      <c r="V38" s="124">
        <v>2714</v>
      </c>
      <c r="W38" s="124">
        <v>0</v>
      </c>
      <c r="X38" s="124">
        <v>76933</v>
      </c>
      <c r="Y38" s="124">
        <v>4176</v>
      </c>
      <c r="Z38" s="124">
        <v>0</v>
      </c>
      <c r="AA38" s="124">
        <v>5470158</v>
      </c>
    </row>
    <row r="39" spans="1:27" x14ac:dyDescent="0.3">
      <c r="A39" s="123" t="s">
        <v>77</v>
      </c>
      <c r="B39" s="121" t="s">
        <v>78</v>
      </c>
      <c r="C39" s="121">
        <v>1</v>
      </c>
      <c r="D39" s="121">
        <v>0</v>
      </c>
      <c r="E39" s="124">
        <v>13253755</v>
      </c>
      <c r="F39" s="124">
        <v>0</v>
      </c>
      <c r="G39" s="124">
        <v>0</v>
      </c>
      <c r="H39" s="124">
        <v>0</v>
      </c>
      <c r="I39" s="124">
        <v>1671805</v>
      </c>
      <c r="J39" s="124">
        <v>2807373</v>
      </c>
      <c r="K39" s="124">
        <v>54428</v>
      </c>
      <c r="L39" s="124">
        <v>0</v>
      </c>
      <c r="M39" s="124">
        <v>0</v>
      </c>
      <c r="N39" s="124">
        <v>0</v>
      </c>
      <c r="O39" s="124">
        <v>0</v>
      </c>
      <c r="P39" s="124">
        <v>2627902</v>
      </c>
      <c r="Q39" s="124">
        <v>294736</v>
      </c>
      <c r="R39" s="124">
        <v>46028</v>
      </c>
      <c r="S39" s="124">
        <v>15100</v>
      </c>
      <c r="T39" s="124">
        <v>6300</v>
      </c>
      <c r="U39" s="124">
        <v>56095</v>
      </c>
      <c r="V39" s="124">
        <v>18953</v>
      </c>
      <c r="W39" s="124">
        <v>0</v>
      </c>
      <c r="X39" s="124">
        <v>337050</v>
      </c>
      <c r="Y39" s="124">
        <v>0</v>
      </c>
      <c r="Z39" s="124">
        <v>0</v>
      </c>
      <c r="AA39" s="124">
        <v>21189525</v>
      </c>
    </row>
    <row r="40" spans="1:27" x14ac:dyDescent="0.3">
      <c r="A40" s="123" t="s">
        <v>79</v>
      </c>
      <c r="B40" s="121" t="s">
        <v>80</v>
      </c>
      <c r="C40" s="121">
        <v>1</v>
      </c>
      <c r="D40" s="121">
        <v>0</v>
      </c>
      <c r="E40" s="124">
        <v>3205640</v>
      </c>
      <c r="F40" s="124">
        <v>0</v>
      </c>
      <c r="G40" s="124">
        <v>0</v>
      </c>
      <c r="H40" s="124">
        <v>0</v>
      </c>
      <c r="I40" s="124">
        <v>297515</v>
      </c>
      <c r="J40" s="124">
        <v>970486</v>
      </c>
      <c r="K40" s="124">
        <v>0</v>
      </c>
      <c r="L40" s="124">
        <v>0</v>
      </c>
      <c r="M40" s="124">
        <v>0</v>
      </c>
      <c r="N40" s="124">
        <v>0</v>
      </c>
      <c r="O40" s="124">
        <v>0</v>
      </c>
      <c r="P40" s="124">
        <v>568785</v>
      </c>
      <c r="Q40" s="124">
        <v>57446</v>
      </c>
      <c r="R40" s="124">
        <v>36930</v>
      </c>
      <c r="S40" s="124">
        <v>7490</v>
      </c>
      <c r="T40" s="124">
        <v>3125</v>
      </c>
      <c r="U40" s="124">
        <v>23475</v>
      </c>
      <c r="V40" s="124">
        <v>0</v>
      </c>
      <c r="W40" s="124">
        <v>0</v>
      </c>
      <c r="X40" s="124">
        <v>362014</v>
      </c>
      <c r="Y40" s="124">
        <v>0</v>
      </c>
      <c r="Z40" s="124">
        <v>0</v>
      </c>
      <c r="AA40" s="124">
        <v>5532906</v>
      </c>
    </row>
    <row r="41" spans="1:27" x14ac:dyDescent="0.3">
      <c r="A41" s="123" t="s">
        <v>81</v>
      </c>
      <c r="B41" s="121" t="s">
        <v>82</v>
      </c>
      <c r="C41" s="121">
        <v>1</v>
      </c>
      <c r="D41" s="121">
        <v>0</v>
      </c>
      <c r="E41" s="124">
        <v>11266279</v>
      </c>
      <c r="F41" s="124">
        <v>0</v>
      </c>
      <c r="G41" s="124">
        <v>0</v>
      </c>
      <c r="H41" s="124">
        <v>1303</v>
      </c>
      <c r="I41" s="124">
        <v>1582881</v>
      </c>
      <c r="J41" s="124">
        <v>1566657</v>
      </c>
      <c r="K41" s="124">
        <v>0</v>
      </c>
      <c r="L41" s="124">
        <v>0</v>
      </c>
      <c r="M41" s="124">
        <v>0</v>
      </c>
      <c r="N41" s="124">
        <v>0</v>
      </c>
      <c r="O41" s="124">
        <v>0</v>
      </c>
      <c r="P41" s="124">
        <v>1929062</v>
      </c>
      <c r="Q41" s="124">
        <v>294007</v>
      </c>
      <c r="R41" s="124">
        <v>146623</v>
      </c>
      <c r="S41" s="124">
        <v>9363</v>
      </c>
      <c r="T41" s="124">
        <v>3906</v>
      </c>
      <c r="U41" s="124">
        <v>35183</v>
      </c>
      <c r="V41" s="124">
        <v>11813</v>
      </c>
      <c r="W41" s="124">
        <v>0</v>
      </c>
      <c r="X41" s="124">
        <v>426451</v>
      </c>
      <c r="Y41" s="124">
        <v>0</v>
      </c>
      <c r="Z41" s="124">
        <v>0</v>
      </c>
      <c r="AA41" s="124">
        <v>17273528</v>
      </c>
    </row>
    <row r="42" spans="1:27" x14ac:dyDescent="0.3">
      <c r="A42" s="123" t="s">
        <v>83</v>
      </c>
      <c r="B42" s="121" t="s">
        <v>84</v>
      </c>
      <c r="C42" s="121">
        <v>1</v>
      </c>
      <c r="D42" s="121">
        <v>0</v>
      </c>
      <c r="E42" s="124">
        <v>5872068</v>
      </c>
      <c r="F42" s="124">
        <v>0</v>
      </c>
      <c r="G42" s="124">
        <v>0</v>
      </c>
      <c r="H42" s="124">
        <v>1279</v>
      </c>
      <c r="I42" s="124">
        <v>604107</v>
      </c>
      <c r="J42" s="124">
        <v>677042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1308015</v>
      </c>
      <c r="Q42" s="124">
        <v>228931</v>
      </c>
      <c r="R42" s="124">
        <v>0</v>
      </c>
      <c r="S42" s="124">
        <v>5228</v>
      </c>
      <c r="T42" s="124">
        <v>2181</v>
      </c>
      <c r="U42" s="124">
        <v>17999</v>
      </c>
      <c r="V42" s="124">
        <v>6131</v>
      </c>
      <c r="W42" s="124">
        <v>0</v>
      </c>
      <c r="X42" s="124">
        <v>98300</v>
      </c>
      <c r="Y42" s="124">
        <v>0</v>
      </c>
      <c r="Z42" s="124">
        <v>0</v>
      </c>
      <c r="AA42" s="124">
        <v>8821281</v>
      </c>
    </row>
    <row r="43" spans="1:27" x14ac:dyDescent="0.3">
      <c r="A43" s="123" t="s">
        <v>85</v>
      </c>
      <c r="B43" s="121" t="s">
        <v>86</v>
      </c>
      <c r="C43" s="121">
        <v>1</v>
      </c>
      <c r="D43" s="121">
        <v>0</v>
      </c>
      <c r="E43" s="124">
        <v>13598489</v>
      </c>
      <c r="F43" s="124">
        <v>0</v>
      </c>
      <c r="G43" s="124">
        <v>0</v>
      </c>
      <c r="H43" s="124">
        <v>1595</v>
      </c>
      <c r="I43" s="124">
        <v>2505146</v>
      </c>
      <c r="J43" s="124">
        <v>4457843</v>
      </c>
      <c r="K43" s="124">
        <v>176300</v>
      </c>
      <c r="L43" s="124">
        <v>0</v>
      </c>
      <c r="M43" s="124">
        <v>0</v>
      </c>
      <c r="N43" s="124">
        <v>0</v>
      </c>
      <c r="O43" s="124">
        <v>0</v>
      </c>
      <c r="P43" s="124">
        <v>2008402</v>
      </c>
      <c r="Q43" s="124">
        <v>649060</v>
      </c>
      <c r="R43" s="124">
        <v>331198</v>
      </c>
      <c r="S43" s="124">
        <v>11924</v>
      </c>
      <c r="T43" s="124">
        <v>4975</v>
      </c>
      <c r="U43" s="124">
        <v>46367</v>
      </c>
      <c r="V43" s="124">
        <v>14235</v>
      </c>
      <c r="W43" s="124">
        <v>0</v>
      </c>
      <c r="X43" s="124">
        <v>484972</v>
      </c>
      <c r="Y43" s="124">
        <v>45377</v>
      </c>
      <c r="Z43" s="124">
        <v>0</v>
      </c>
      <c r="AA43" s="124">
        <v>24335883</v>
      </c>
    </row>
    <row r="44" spans="1:27" x14ac:dyDescent="0.3">
      <c r="A44" s="123" t="s">
        <v>87</v>
      </c>
      <c r="B44" s="121" t="s">
        <v>88</v>
      </c>
      <c r="C44" s="121">
        <v>1</v>
      </c>
      <c r="D44" s="121">
        <v>0</v>
      </c>
      <c r="E44" s="124">
        <v>27637077</v>
      </c>
      <c r="F44" s="124">
        <v>0</v>
      </c>
      <c r="G44" s="124">
        <v>0</v>
      </c>
      <c r="H44" s="124">
        <v>9510</v>
      </c>
      <c r="I44" s="124">
        <v>1614363</v>
      </c>
      <c r="J44" s="124">
        <v>6166616</v>
      </c>
      <c r="K44" s="124">
        <v>0</v>
      </c>
      <c r="L44" s="124">
        <v>0</v>
      </c>
      <c r="M44" s="124">
        <v>0</v>
      </c>
      <c r="N44" s="124">
        <v>0</v>
      </c>
      <c r="O44" s="124">
        <v>0</v>
      </c>
      <c r="P44" s="124">
        <v>3993623</v>
      </c>
      <c r="Q44" s="124">
        <v>721411</v>
      </c>
      <c r="R44" s="124">
        <v>280576</v>
      </c>
      <c r="S44" s="124">
        <v>28282</v>
      </c>
      <c r="T44" s="124">
        <v>11800</v>
      </c>
      <c r="U44" s="124">
        <v>106831</v>
      </c>
      <c r="V44" s="124">
        <v>38379</v>
      </c>
      <c r="W44" s="124">
        <v>0</v>
      </c>
      <c r="X44" s="124">
        <v>477387</v>
      </c>
      <c r="Y44" s="124">
        <v>0</v>
      </c>
      <c r="Z44" s="124">
        <v>0</v>
      </c>
      <c r="AA44" s="124">
        <v>41085855</v>
      </c>
    </row>
    <row r="45" spans="1:27" x14ac:dyDescent="0.3">
      <c r="A45" s="123" t="s">
        <v>89</v>
      </c>
      <c r="B45" s="121" t="s">
        <v>90</v>
      </c>
      <c r="C45" s="121">
        <v>1</v>
      </c>
      <c r="D45" s="121">
        <v>0</v>
      </c>
      <c r="E45" s="124">
        <v>20039923</v>
      </c>
      <c r="F45" s="124">
        <v>0</v>
      </c>
      <c r="G45" s="124">
        <v>0</v>
      </c>
      <c r="H45" s="124">
        <v>6925</v>
      </c>
      <c r="I45" s="124">
        <v>1948249</v>
      </c>
      <c r="J45" s="124">
        <v>2640012</v>
      </c>
      <c r="K45" s="124">
        <v>0</v>
      </c>
      <c r="L45" s="124">
        <v>0</v>
      </c>
      <c r="M45" s="124">
        <v>0</v>
      </c>
      <c r="N45" s="124">
        <v>0</v>
      </c>
      <c r="O45" s="124">
        <v>0</v>
      </c>
      <c r="P45" s="124">
        <v>1572555</v>
      </c>
      <c r="Q45" s="124">
        <v>489932</v>
      </c>
      <c r="R45" s="124">
        <v>475969</v>
      </c>
      <c r="S45" s="124">
        <v>15744</v>
      </c>
      <c r="T45" s="124">
        <v>6569</v>
      </c>
      <c r="U45" s="124">
        <v>62968</v>
      </c>
      <c r="V45" s="124">
        <v>20703</v>
      </c>
      <c r="W45" s="124">
        <v>0</v>
      </c>
      <c r="X45" s="124">
        <v>417714</v>
      </c>
      <c r="Y45" s="124">
        <v>0</v>
      </c>
      <c r="Z45" s="124">
        <v>0</v>
      </c>
      <c r="AA45" s="124">
        <v>27697263</v>
      </c>
    </row>
    <row r="46" spans="1:27" x14ac:dyDescent="0.3">
      <c r="A46" s="123" t="s">
        <v>91</v>
      </c>
      <c r="B46" s="121" t="s">
        <v>92</v>
      </c>
      <c r="C46" s="121">
        <v>1</v>
      </c>
      <c r="D46" s="121">
        <v>0</v>
      </c>
      <c r="E46" s="124">
        <v>12813247</v>
      </c>
      <c r="F46" s="124">
        <v>0</v>
      </c>
      <c r="G46" s="124">
        <v>0</v>
      </c>
      <c r="H46" s="124">
        <v>0</v>
      </c>
      <c r="I46" s="124">
        <v>1196557</v>
      </c>
      <c r="J46" s="124">
        <v>2270301</v>
      </c>
      <c r="K46" s="124">
        <v>0</v>
      </c>
      <c r="L46" s="124">
        <v>0</v>
      </c>
      <c r="M46" s="124">
        <v>0</v>
      </c>
      <c r="N46" s="124">
        <v>0</v>
      </c>
      <c r="O46" s="124">
        <v>0</v>
      </c>
      <c r="P46" s="124">
        <v>1882751</v>
      </c>
      <c r="Q46" s="124">
        <v>106931</v>
      </c>
      <c r="R46" s="124">
        <v>196786</v>
      </c>
      <c r="S46" s="124">
        <v>14201</v>
      </c>
      <c r="T46" s="124">
        <v>5925</v>
      </c>
      <c r="U46" s="124">
        <v>38678</v>
      </c>
      <c r="V46" s="124">
        <v>19546</v>
      </c>
      <c r="W46" s="124">
        <v>0</v>
      </c>
      <c r="X46" s="124">
        <v>169472</v>
      </c>
      <c r="Y46" s="124">
        <v>0</v>
      </c>
      <c r="Z46" s="124">
        <v>0</v>
      </c>
      <c r="AA46" s="124">
        <v>18714395</v>
      </c>
    </row>
    <row r="47" spans="1:27" x14ac:dyDescent="0.3">
      <c r="A47" s="123" t="s">
        <v>93</v>
      </c>
      <c r="B47" s="121" t="s">
        <v>94</v>
      </c>
      <c r="C47" s="121">
        <v>1</v>
      </c>
      <c r="D47" s="121">
        <v>0</v>
      </c>
      <c r="E47" s="124">
        <v>10964788</v>
      </c>
      <c r="F47" s="124">
        <v>0</v>
      </c>
      <c r="G47" s="124">
        <v>0</v>
      </c>
      <c r="H47" s="124">
        <v>23264</v>
      </c>
      <c r="I47" s="124">
        <v>1348437</v>
      </c>
      <c r="J47" s="124">
        <v>571087</v>
      </c>
      <c r="K47" s="124">
        <v>0</v>
      </c>
      <c r="L47" s="124">
        <v>0</v>
      </c>
      <c r="M47" s="124">
        <v>0</v>
      </c>
      <c r="N47" s="124">
        <v>0</v>
      </c>
      <c r="O47" s="124">
        <v>0</v>
      </c>
      <c r="P47" s="124">
        <v>1689586</v>
      </c>
      <c r="Q47" s="124">
        <v>293022</v>
      </c>
      <c r="R47" s="124">
        <v>139788</v>
      </c>
      <c r="S47" s="124">
        <v>14291</v>
      </c>
      <c r="T47" s="124">
        <v>5963</v>
      </c>
      <c r="U47" s="124">
        <v>54347</v>
      </c>
      <c r="V47" s="124">
        <v>14914</v>
      </c>
      <c r="W47" s="124">
        <v>0</v>
      </c>
      <c r="X47" s="124">
        <v>340730</v>
      </c>
      <c r="Y47" s="124">
        <v>0</v>
      </c>
      <c r="Z47" s="124">
        <v>0</v>
      </c>
      <c r="AA47" s="124">
        <v>15460217</v>
      </c>
    </row>
    <row r="48" spans="1:27" x14ac:dyDescent="0.3">
      <c r="A48" s="123" t="s">
        <v>95</v>
      </c>
      <c r="B48" s="121" t="s">
        <v>96</v>
      </c>
      <c r="C48" s="121">
        <v>1</v>
      </c>
      <c r="D48" s="121">
        <v>0</v>
      </c>
      <c r="E48" s="124">
        <v>23298986</v>
      </c>
      <c r="F48" s="124">
        <v>0</v>
      </c>
      <c r="G48" s="124">
        <v>0</v>
      </c>
      <c r="H48" s="124">
        <v>4918</v>
      </c>
      <c r="I48" s="124">
        <v>1439600</v>
      </c>
      <c r="J48" s="124">
        <v>2651174</v>
      </c>
      <c r="K48" s="124">
        <v>0</v>
      </c>
      <c r="L48" s="124">
        <v>0</v>
      </c>
      <c r="M48" s="124">
        <v>0</v>
      </c>
      <c r="N48" s="124">
        <v>0</v>
      </c>
      <c r="O48" s="124">
        <v>0</v>
      </c>
      <c r="P48" s="124">
        <v>3661989</v>
      </c>
      <c r="Q48" s="124">
        <v>505420</v>
      </c>
      <c r="R48" s="124">
        <v>278561</v>
      </c>
      <c r="S48" s="124">
        <v>20178</v>
      </c>
      <c r="T48" s="124">
        <v>8419</v>
      </c>
      <c r="U48" s="124">
        <v>77473</v>
      </c>
      <c r="V48" s="124">
        <v>29859</v>
      </c>
      <c r="W48" s="124">
        <v>0</v>
      </c>
      <c r="X48" s="124">
        <v>560628</v>
      </c>
      <c r="Y48" s="124">
        <v>0</v>
      </c>
      <c r="Z48" s="124">
        <v>0</v>
      </c>
      <c r="AA48" s="124">
        <v>32537205</v>
      </c>
    </row>
    <row r="49" spans="1:27" x14ac:dyDescent="0.3">
      <c r="A49" s="123" t="s">
        <v>97</v>
      </c>
      <c r="B49" s="121" t="s">
        <v>98</v>
      </c>
      <c r="C49" s="121">
        <v>1</v>
      </c>
      <c r="D49" s="121">
        <v>0</v>
      </c>
      <c r="E49" s="124">
        <v>34126805</v>
      </c>
      <c r="F49" s="124">
        <v>0</v>
      </c>
      <c r="G49" s="124">
        <v>0</v>
      </c>
      <c r="H49" s="124">
        <v>0</v>
      </c>
      <c r="I49" s="124">
        <v>3185562</v>
      </c>
      <c r="J49" s="124">
        <v>5880181</v>
      </c>
      <c r="K49" s="124">
        <v>4468</v>
      </c>
      <c r="L49" s="124">
        <v>0</v>
      </c>
      <c r="M49" s="124">
        <v>0</v>
      </c>
      <c r="N49" s="124">
        <v>0</v>
      </c>
      <c r="O49" s="124">
        <v>0</v>
      </c>
      <c r="P49" s="124">
        <v>4015734</v>
      </c>
      <c r="Q49" s="124">
        <v>673444</v>
      </c>
      <c r="R49" s="124">
        <v>308418</v>
      </c>
      <c r="S49" s="124">
        <v>32791</v>
      </c>
      <c r="T49" s="124">
        <v>13681</v>
      </c>
      <c r="U49" s="124">
        <v>125179</v>
      </c>
      <c r="V49" s="124">
        <v>39041</v>
      </c>
      <c r="W49" s="124">
        <v>0</v>
      </c>
      <c r="X49" s="124">
        <v>890402</v>
      </c>
      <c r="Y49" s="124">
        <v>12169</v>
      </c>
      <c r="Z49" s="124">
        <v>0</v>
      </c>
      <c r="AA49" s="124">
        <v>49307875</v>
      </c>
    </row>
    <row r="50" spans="1:27" x14ac:dyDescent="0.3">
      <c r="A50" s="123" t="s">
        <v>99</v>
      </c>
      <c r="B50" s="121" t="s">
        <v>100</v>
      </c>
      <c r="C50" s="121">
        <v>1</v>
      </c>
      <c r="D50" s="121">
        <v>0</v>
      </c>
      <c r="E50" s="124">
        <v>47038576</v>
      </c>
      <c r="F50" s="124">
        <v>0</v>
      </c>
      <c r="G50" s="124">
        <v>0</v>
      </c>
      <c r="H50" s="124">
        <v>0</v>
      </c>
      <c r="I50" s="124">
        <v>3165175</v>
      </c>
      <c r="J50" s="124">
        <v>4277883</v>
      </c>
      <c r="K50" s="124">
        <v>0</v>
      </c>
      <c r="L50" s="124">
        <v>0</v>
      </c>
      <c r="M50" s="124">
        <v>0</v>
      </c>
      <c r="N50" s="124">
        <v>0</v>
      </c>
      <c r="O50" s="124">
        <v>0</v>
      </c>
      <c r="P50" s="124">
        <v>7116255</v>
      </c>
      <c r="Q50" s="124">
        <v>1303925</v>
      </c>
      <c r="R50" s="124">
        <v>40945</v>
      </c>
      <c r="S50" s="124">
        <v>59815</v>
      </c>
      <c r="T50" s="124">
        <v>24956</v>
      </c>
      <c r="U50" s="124">
        <v>232185</v>
      </c>
      <c r="V50" s="124">
        <v>73342</v>
      </c>
      <c r="W50" s="124">
        <v>0</v>
      </c>
      <c r="X50" s="124">
        <v>3527361</v>
      </c>
      <c r="Y50" s="124">
        <v>0</v>
      </c>
      <c r="Z50" s="124">
        <v>0</v>
      </c>
      <c r="AA50" s="124">
        <v>66860418</v>
      </c>
    </row>
    <row r="51" spans="1:27" x14ac:dyDescent="0.3">
      <c r="A51" s="123" t="s">
        <v>101</v>
      </c>
      <c r="B51" s="121" t="s">
        <v>102</v>
      </c>
      <c r="C51" s="121">
        <v>1</v>
      </c>
      <c r="D51" s="121">
        <v>0</v>
      </c>
      <c r="E51" s="124">
        <v>7813641</v>
      </c>
      <c r="F51" s="124">
        <v>0</v>
      </c>
      <c r="G51" s="124">
        <v>0</v>
      </c>
      <c r="H51" s="124">
        <v>0</v>
      </c>
      <c r="I51" s="124">
        <v>913954</v>
      </c>
      <c r="J51" s="124">
        <v>2813602</v>
      </c>
      <c r="K51" s="124">
        <v>0</v>
      </c>
      <c r="L51" s="124">
        <v>0</v>
      </c>
      <c r="M51" s="124">
        <v>0</v>
      </c>
      <c r="N51" s="124">
        <v>0</v>
      </c>
      <c r="O51" s="124">
        <v>0</v>
      </c>
      <c r="P51" s="124">
        <v>1501832</v>
      </c>
      <c r="Q51" s="124">
        <v>50586</v>
      </c>
      <c r="R51" s="124">
        <v>0</v>
      </c>
      <c r="S51" s="124">
        <v>10126</v>
      </c>
      <c r="T51" s="124">
        <v>4225</v>
      </c>
      <c r="U51" s="124">
        <v>39261</v>
      </c>
      <c r="V51" s="124">
        <v>11795</v>
      </c>
      <c r="W51" s="124">
        <v>0</v>
      </c>
      <c r="X51" s="124">
        <v>346330</v>
      </c>
      <c r="Y51" s="124">
        <v>0</v>
      </c>
      <c r="Z51" s="124">
        <v>0</v>
      </c>
      <c r="AA51" s="124">
        <v>13505352</v>
      </c>
    </row>
    <row r="52" spans="1:27" x14ac:dyDescent="0.3">
      <c r="A52" s="123" t="s">
        <v>103</v>
      </c>
      <c r="B52" s="121" t="s">
        <v>104</v>
      </c>
      <c r="C52" s="121">
        <v>1</v>
      </c>
      <c r="D52" s="121">
        <v>0</v>
      </c>
      <c r="E52" s="124">
        <v>10891319</v>
      </c>
      <c r="F52" s="124">
        <v>0</v>
      </c>
      <c r="G52" s="124">
        <v>0</v>
      </c>
      <c r="H52" s="124">
        <v>2240</v>
      </c>
      <c r="I52" s="124">
        <v>1743352</v>
      </c>
      <c r="J52" s="124">
        <v>1023170</v>
      </c>
      <c r="K52" s="124">
        <v>0</v>
      </c>
      <c r="L52" s="124">
        <v>0</v>
      </c>
      <c r="M52" s="124">
        <v>0</v>
      </c>
      <c r="N52" s="124">
        <v>0</v>
      </c>
      <c r="O52" s="124">
        <v>0</v>
      </c>
      <c r="P52" s="124">
        <v>1895609</v>
      </c>
      <c r="Q52" s="124">
        <v>315424</v>
      </c>
      <c r="R52" s="124">
        <v>42740</v>
      </c>
      <c r="S52" s="124">
        <v>12314</v>
      </c>
      <c r="T52" s="124">
        <v>5138</v>
      </c>
      <c r="U52" s="124">
        <v>47940</v>
      </c>
      <c r="V52" s="124">
        <v>15476</v>
      </c>
      <c r="W52" s="124">
        <v>0</v>
      </c>
      <c r="X52" s="124">
        <v>369455</v>
      </c>
      <c r="Y52" s="124">
        <v>0</v>
      </c>
      <c r="Z52" s="124">
        <v>0</v>
      </c>
      <c r="AA52" s="124">
        <v>16364177</v>
      </c>
    </row>
    <row r="53" spans="1:27" x14ac:dyDescent="0.3">
      <c r="A53" s="123" t="s">
        <v>105</v>
      </c>
      <c r="B53" s="121" t="s">
        <v>106</v>
      </c>
      <c r="C53" s="121">
        <v>1</v>
      </c>
      <c r="D53" s="121">
        <v>0</v>
      </c>
      <c r="E53" s="124">
        <v>7409525</v>
      </c>
      <c r="F53" s="124">
        <v>0</v>
      </c>
      <c r="G53" s="124">
        <v>0</v>
      </c>
      <c r="H53" s="124">
        <v>2869</v>
      </c>
      <c r="I53" s="124">
        <v>884697</v>
      </c>
      <c r="J53" s="124">
        <v>1099640</v>
      </c>
      <c r="K53" s="124">
        <v>0</v>
      </c>
      <c r="L53" s="124">
        <v>0</v>
      </c>
      <c r="M53" s="124">
        <v>0</v>
      </c>
      <c r="N53" s="124">
        <v>0</v>
      </c>
      <c r="O53" s="124">
        <v>0</v>
      </c>
      <c r="P53" s="124">
        <v>803421</v>
      </c>
      <c r="Q53" s="124">
        <v>93556</v>
      </c>
      <c r="R53" s="124">
        <v>0</v>
      </c>
      <c r="S53" s="124">
        <v>9707</v>
      </c>
      <c r="T53" s="124">
        <v>4050</v>
      </c>
      <c r="U53" s="124">
        <v>37979</v>
      </c>
      <c r="V53" s="124">
        <v>7496</v>
      </c>
      <c r="W53" s="124">
        <v>0</v>
      </c>
      <c r="X53" s="124">
        <v>296824</v>
      </c>
      <c r="Y53" s="124">
        <v>0</v>
      </c>
      <c r="Z53" s="124">
        <v>0</v>
      </c>
      <c r="AA53" s="124">
        <v>10649764</v>
      </c>
    </row>
    <row r="54" spans="1:27" x14ac:dyDescent="0.3">
      <c r="A54" s="123" t="s">
        <v>107</v>
      </c>
      <c r="B54" s="121" t="s">
        <v>108</v>
      </c>
      <c r="C54" s="121">
        <v>1</v>
      </c>
      <c r="D54" s="121">
        <v>0</v>
      </c>
      <c r="E54" s="124">
        <v>11010367</v>
      </c>
      <c r="F54" s="124">
        <v>0</v>
      </c>
      <c r="G54" s="124">
        <v>0</v>
      </c>
      <c r="H54" s="124">
        <v>0</v>
      </c>
      <c r="I54" s="124">
        <v>1602948</v>
      </c>
      <c r="J54" s="124">
        <v>1513954</v>
      </c>
      <c r="K54" s="124">
        <v>0</v>
      </c>
      <c r="L54" s="124">
        <v>0</v>
      </c>
      <c r="M54" s="124">
        <v>0</v>
      </c>
      <c r="N54" s="124">
        <v>0</v>
      </c>
      <c r="O54" s="124">
        <v>0</v>
      </c>
      <c r="P54" s="124">
        <v>2018426</v>
      </c>
      <c r="Q54" s="124">
        <v>229809</v>
      </c>
      <c r="R54" s="124">
        <v>42058</v>
      </c>
      <c r="S54" s="124">
        <v>11879</v>
      </c>
      <c r="T54" s="124">
        <v>4956</v>
      </c>
      <c r="U54" s="124">
        <v>46542</v>
      </c>
      <c r="V54" s="124">
        <v>14949</v>
      </c>
      <c r="W54" s="124">
        <v>0</v>
      </c>
      <c r="X54" s="124">
        <v>390820</v>
      </c>
      <c r="Y54" s="124">
        <v>0</v>
      </c>
      <c r="Z54" s="124">
        <v>0</v>
      </c>
      <c r="AA54" s="124">
        <v>16886708</v>
      </c>
    </row>
    <row r="55" spans="1:27" x14ac:dyDescent="0.3">
      <c r="A55" s="123" t="s">
        <v>109</v>
      </c>
      <c r="B55" s="121" t="s">
        <v>110</v>
      </c>
      <c r="C55" s="121">
        <v>1</v>
      </c>
      <c r="D55" s="121">
        <v>0</v>
      </c>
      <c r="E55" s="124">
        <v>11357972</v>
      </c>
      <c r="F55" s="124">
        <v>0</v>
      </c>
      <c r="G55" s="124">
        <v>0</v>
      </c>
      <c r="H55" s="124">
        <v>0</v>
      </c>
      <c r="I55" s="124">
        <v>1688626</v>
      </c>
      <c r="J55" s="124">
        <v>1546916</v>
      </c>
      <c r="K55" s="124">
        <v>0</v>
      </c>
      <c r="L55" s="124">
        <v>0</v>
      </c>
      <c r="M55" s="124">
        <v>0</v>
      </c>
      <c r="N55" s="124">
        <v>0</v>
      </c>
      <c r="O55" s="124">
        <v>0</v>
      </c>
      <c r="P55" s="124">
        <v>2028429</v>
      </c>
      <c r="Q55" s="124">
        <v>161968</v>
      </c>
      <c r="R55" s="124">
        <v>0</v>
      </c>
      <c r="S55" s="124">
        <v>12568</v>
      </c>
      <c r="T55" s="124">
        <v>5244</v>
      </c>
      <c r="U55" s="124">
        <v>49920</v>
      </c>
      <c r="V55" s="124">
        <v>13481</v>
      </c>
      <c r="W55" s="124">
        <v>0</v>
      </c>
      <c r="X55" s="124">
        <v>502815</v>
      </c>
      <c r="Y55" s="124">
        <v>0</v>
      </c>
      <c r="Z55" s="124">
        <v>0</v>
      </c>
      <c r="AA55" s="124">
        <v>17367939</v>
      </c>
    </row>
    <row r="56" spans="1:27" x14ac:dyDescent="0.3">
      <c r="A56" s="123" t="s">
        <v>111</v>
      </c>
      <c r="B56" s="121" t="s">
        <v>112</v>
      </c>
      <c r="C56" s="121">
        <v>1</v>
      </c>
      <c r="D56" s="121">
        <v>0</v>
      </c>
      <c r="E56" s="124">
        <v>7971948</v>
      </c>
      <c r="F56" s="124">
        <v>0</v>
      </c>
      <c r="G56" s="124">
        <v>0</v>
      </c>
      <c r="H56" s="124">
        <v>2278</v>
      </c>
      <c r="I56" s="124">
        <v>883053</v>
      </c>
      <c r="J56" s="124">
        <v>1513973</v>
      </c>
      <c r="K56" s="124">
        <v>0</v>
      </c>
      <c r="L56" s="124">
        <v>0</v>
      </c>
      <c r="M56" s="124">
        <v>0</v>
      </c>
      <c r="N56" s="124">
        <v>0</v>
      </c>
      <c r="O56" s="124">
        <v>0</v>
      </c>
      <c r="P56" s="124">
        <v>1191273</v>
      </c>
      <c r="Q56" s="124">
        <v>53964</v>
      </c>
      <c r="R56" s="124">
        <v>0</v>
      </c>
      <c r="S56" s="124">
        <v>12194</v>
      </c>
      <c r="T56" s="124">
        <v>5088</v>
      </c>
      <c r="U56" s="124">
        <v>43338</v>
      </c>
      <c r="V56" s="124">
        <v>11858</v>
      </c>
      <c r="W56" s="124">
        <v>0</v>
      </c>
      <c r="X56" s="124">
        <v>300000</v>
      </c>
      <c r="Y56" s="124">
        <v>0</v>
      </c>
      <c r="Z56" s="124">
        <v>0</v>
      </c>
      <c r="AA56" s="124">
        <v>11988967</v>
      </c>
    </row>
    <row r="57" spans="1:27" x14ac:dyDescent="0.3">
      <c r="A57" s="123" t="s">
        <v>113</v>
      </c>
      <c r="B57" s="121" t="s">
        <v>114</v>
      </c>
      <c r="C57" s="121">
        <v>1</v>
      </c>
      <c r="D57" s="121">
        <v>0</v>
      </c>
      <c r="E57" s="124">
        <v>11519198</v>
      </c>
      <c r="F57" s="124">
        <v>0</v>
      </c>
      <c r="G57" s="124">
        <v>0</v>
      </c>
      <c r="H57" s="124">
        <v>4618</v>
      </c>
      <c r="I57" s="124">
        <v>1289574</v>
      </c>
      <c r="J57" s="124">
        <v>3655652</v>
      </c>
      <c r="K57" s="124">
        <v>0</v>
      </c>
      <c r="L57" s="124">
        <v>0</v>
      </c>
      <c r="M57" s="124">
        <v>0</v>
      </c>
      <c r="N57" s="124">
        <v>0</v>
      </c>
      <c r="O57" s="124">
        <v>0</v>
      </c>
      <c r="P57" s="124">
        <v>1936277</v>
      </c>
      <c r="Q57" s="124">
        <v>450934</v>
      </c>
      <c r="R57" s="124">
        <v>123519</v>
      </c>
      <c r="S57" s="124">
        <v>20642</v>
      </c>
      <c r="T57" s="124">
        <v>8613</v>
      </c>
      <c r="U57" s="124">
        <v>71065</v>
      </c>
      <c r="V57" s="124">
        <v>24177</v>
      </c>
      <c r="W57" s="124">
        <v>0</v>
      </c>
      <c r="X57" s="124">
        <v>375614</v>
      </c>
      <c r="Y57" s="124">
        <v>1094</v>
      </c>
      <c r="Z57" s="124">
        <v>0</v>
      </c>
      <c r="AA57" s="124">
        <v>19480977</v>
      </c>
    </row>
    <row r="58" spans="1:27" x14ac:dyDescent="0.3">
      <c r="A58" s="123" t="s">
        <v>115</v>
      </c>
      <c r="B58" s="121" t="s">
        <v>116</v>
      </c>
      <c r="C58" s="121">
        <v>1</v>
      </c>
      <c r="D58" s="121">
        <v>0</v>
      </c>
      <c r="E58" s="124">
        <v>11071309</v>
      </c>
      <c r="F58" s="124">
        <v>0</v>
      </c>
      <c r="G58" s="124">
        <v>0</v>
      </c>
      <c r="H58" s="124">
        <v>0</v>
      </c>
      <c r="I58" s="124">
        <v>1031118</v>
      </c>
      <c r="J58" s="124">
        <v>2083590</v>
      </c>
      <c r="K58" s="124">
        <v>0</v>
      </c>
      <c r="L58" s="124">
        <v>0</v>
      </c>
      <c r="M58" s="124">
        <v>0</v>
      </c>
      <c r="N58" s="124">
        <v>0</v>
      </c>
      <c r="O58" s="124">
        <v>0</v>
      </c>
      <c r="P58" s="124">
        <v>1106465</v>
      </c>
      <c r="Q58" s="124">
        <v>385996</v>
      </c>
      <c r="R58" s="124">
        <v>136491</v>
      </c>
      <c r="S58" s="124">
        <v>10696</v>
      </c>
      <c r="T58" s="124">
        <v>4463</v>
      </c>
      <c r="U58" s="124">
        <v>39727</v>
      </c>
      <c r="V58" s="124">
        <v>14462</v>
      </c>
      <c r="W58" s="124">
        <v>0</v>
      </c>
      <c r="X58" s="124">
        <v>481615</v>
      </c>
      <c r="Y58" s="124">
        <v>0</v>
      </c>
      <c r="Z58" s="124">
        <v>0</v>
      </c>
      <c r="AA58" s="124">
        <v>16365932</v>
      </c>
    </row>
    <row r="59" spans="1:27" x14ac:dyDescent="0.3">
      <c r="A59" s="123" t="s">
        <v>117</v>
      </c>
      <c r="B59" s="121" t="s">
        <v>118</v>
      </c>
      <c r="C59" s="121">
        <v>1</v>
      </c>
      <c r="D59" s="121">
        <v>0</v>
      </c>
      <c r="E59" s="124">
        <v>13348465</v>
      </c>
      <c r="F59" s="124">
        <v>0</v>
      </c>
      <c r="G59" s="124">
        <v>0</v>
      </c>
      <c r="H59" s="124">
        <v>4839</v>
      </c>
      <c r="I59" s="124">
        <v>1456095</v>
      </c>
      <c r="J59" s="124">
        <v>2538418</v>
      </c>
      <c r="K59" s="124">
        <v>0</v>
      </c>
      <c r="L59" s="124">
        <v>0</v>
      </c>
      <c r="M59" s="124">
        <v>0</v>
      </c>
      <c r="N59" s="124">
        <v>0</v>
      </c>
      <c r="O59" s="124">
        <v>0</v>
      </c>
      <c r="P59" s="124">
        <v>1062513</v>
      </c>
      <c r="Q59" s="124">
        <v>586975</v>
      </c>
      <c r="R59" s="124">
        <v>0</v>
      </c>
      <c r="S59" s="124">
        <v>11460</v>
      </c>
      <c r="T59" s="124">
        <v>4781</v>
      </c>
      <c r="U59" s="124">
        <v>46309</v>
      </c>
      <c r="V59" s="124">
        <v>14144</v>
      </c>
      <c r="W59" s="124">
        <v>0</v>
      </c>
      <c r="X59" s="124">
        <v>450508</v>
      </c>
      <c r="Y59" s="124">
        <v>0</v>
      </c>
      <c r="Z59" s="124">
        <v>0</v>
      </c>
      <c r="AA59" s="124">
        <v>19524507</v>
      </c>
    </row>
    <row r="60" spans="1:27" x14ac:dyDescent="0.3">
      <c r="A60" s="123" t="s">
        <v>119</v>
      </c>
      <c r="B60" s="121" t="s">
        <v>120</v>
      </c>
      <c r="C60" s="121">
        <v>1</v>
      </c>
      <c r="D60" s="121">
        <v>0</v>
      </c>
      <c r="E60" s="124">
        <v>4897712</v>
      </c>
      <c r="F60" s="124">
        <v>0</v>
      </c>
      <c r="G60" s="124">
        <v>256703</v>
      </c>
      <c r="H60" s="124">
        <v>0</v>
      </c>
      <c r="I60" s="124">
        <v>479665</v>
      </c>
      <c r="J60" s="124">
        <v>2521716</v>
      </c>
      <c r="K60" s="124">
        <v>235312</v>
      </c>
      <c r="L60" s="124">
        <v>0</v>
      </c>
      <c r="M60" s="124">
        <v>0</v>
      </c>
      <c r="N60" s="124">
        <v>0</v>
      </c>
      <c r="O60" s="124">
        <v>0</v>
      </c>
      <c r="P60" s="124">
        <v>459488</v>
      </c>
      <c r="Q60" s="124">
        <v>74848</v>
      </c>
      <c r="R60" s="124">
        <v>28006</v>
      </c>
      <c r="S60" s="124">
        <v>11774</v>
      </c>
      <c r="T60" s="124">
        <v>4913</v>
      </c>
      <c r="U60" s="124">
        <v>39727</v>
      </c>
      <c r="V60" s="124">
        <v>0</v>
      </c>
      <c r="W60" s="124">
        <v>0</v>
      </c>
      <c r="X60" s="124">
        <v>162000</v>
      </c>
      <c r="Y60" s="124">
        <v>0</v>
      </c>
      <c r="Z60" s="124">
        <v>0</v>
      </c>
      <c r="AA60" s="124">
        <v>9171864</v>
      </c>
    </row>
    <row r="61" spans="1:27" x14ac:dyDescent="0.3">
      <c r="A61" s="123" t="s">
        <v>121</v>
      </c>
      <c r="B61" s="121" t="s">
        <v>122</v>
      </c>
      <c r="C61" s="121">
        <v>1</v>
      </c>
      <c r="D61" s="121">
        <v>0</v>
      </c>
      <c r="E61" s="124">
        <v>9007604</v>
      </c>
      <c r="F61" s="124">
        <v>0</v>
      </c>
      <c r="G61" s="124">
        <v>0</v>
      </c>
      <c r="H61" s="124">
        <v>7111</v>
      </c>
      <c r="I61" s="124">
        <v>1284350</v>
      </c>
      <c r="J61" s="124">
        <v>1685959</v>
      </c>
      <c r="K61" s="124">
        <v>0</v>
      </c>
      <c r="L61" s="124">
        <v>0</v>
      </c>
      <c r="M61" s="124">
        <v>0</v>
      </c>
      <c r="N61" s="124">
        <v>0</v>
      </c>
      <c r="O61" s="124">
        <v>0</v>
      </c>
      <c r="P61" s="124">
        <v>1028872</v>
      </c>
      <c r="Q61" s="124">
        <v>208909</v>
      </c>
      <c r="R61" s="124">
        <v>76091</v>
      </c>
      <c r="S61" s="124">
        <v>9407</v>
      </c>
      <c r="T61" s="124">
        <v>3925</v>
      </c>
      <c r="U61" s="124">
        <v>36465</v>
      </c>
      <c r="V61" s="124">
        <v>11580</v>
      </c>
      <c r="W61" s="124">
        <v>0</v>
      </c>
      <c r="X61" s="124">
        <v>279112</v>
      </c>
      <c r="Y61" s="124">
        <v>0</v>
      </c>
      <c r="Z61" s="124">
        <v>0</v>
      </c>
      <c r="AA61" s="124">
        <v>13639385</v>
      </c>
    </row>
    <row r="62" spans="1:27" x14ac:dyDescent="0.3">
      <c r="A62" s="123" t="s">
        <v>123</v>
      </c>
      <c r="B62" s="121" t="s">
        <v>124</v>
      </c>
      <c r="C62" s="121">
        <v>1</v>
      </c>
      <c r="D62" s="121">
        <v>0</v>
      </c>
      <c r="E62" s="124">
        <v>4500276</v>
      </c>
      <c r="F62" s="124">
        <v>0</v>
      </c>
      <c r="G62" s="124">
        <v>111903</v>
      </c>
      <c r="H62" s="124">
        <v>0</v>
      </c>
      <c r="I62" s="124">
        <v>331620</v>
      </c>
      <c r="J62" s="124">
        <v>356957</v>
      </c>
      <c r="K62" s="124">
        <v>0</v>
      </c>
      <c r="L62" s="124">
        <v>0</v>
      </c>
      <c r="M62" s="124">
        <v>0</v>
      </c>
      <c r="N62" s="124">
        <v>0</v>
      </c>
      <c r="O62" s="124">
        <v>0</v>
      </c>
      <c r="P62" s="124">
        <v>428677</v>
      </c>
      <c r="Q62" s="124">
        <v>147502</v>
      </c>
      <c r="R62" s="124">
        <v>0</v>
      </c>
      <c r="S62" s="124">
        <v>6112</v>
      </c>
      <c r="T62" s="124">
        <v>2550</v>
      </c>
      <c r="U62" s="124">
        <v>23242</v>
      </c>
      <c r="V62" s="124">
        <v>5973</v>
      </c>
      <c r="W62" s="124">
        <v>0</v>
      </c>
      <c r="X62" s="124">
        <v>219416</v>
      </c>
      <c r="Y62" s="124">
        <v>0</v>
      </c>
      <c r="Z62" s="124">
        <v>0</v>
      </c>
      <c r="AA62" s="124">
        <v>6134228</v>
      </c>
    </row>
    <row r="63" spans="1:27" x14ac:dyDescent="0.3">
      <c r="A63" s="123" t="s">
        <v>125</v>
      </c>
      <c r="B63" s="121" t="s">
        <v>126</v>
      </c>
      <c r="C63" s="121">
        <v>1</v>
      </c>
      <c r="D63" s="121">
        <v>0</v>
      </c>
      <c r="E63" s="124">
        <v>35007440</v>
      </c>
      <c r="F63" s="124">
        <v>0</v>
      </c>
      <c r="G63" s="124">
        <v>0</v>
      </c>
      <c r="H63" s="124">
        <v>0</v>
      </c>
      <c r="I63" s="124">
        <v>1165196</v>
      </c>
      <c r="J63" s="124">
        <v>4934192</v>
      </c>
      <c r="K63" s="124">
        <v>0</v>
      </c>
      <c r="L63" s="124">
        <v>0</v>
      </c>
      <c r="M63" s="124">
        <v>0</v>
      </c>
      <c r="N63" s="124">
        <v>0</v>
      </c>
      <c r="O63" s="124">
        <v>0</v>
      </c>
      <c r="P63" s="124">
        <v>2894009</v>
      </c>
      <c r="Q63" s="124">
        <v>1261840</v>
      </c>
      <c r="R63" s="124">
        <v>691819</v>
      </c>
      <c r="S63" s="124">
        <v>31263</v>
      </c>
      <c r="T63" s="124">
        <v>13044</v>
      </c>
      <c r="U63" s="124">
        <v>117607</v>
      </c>
      <c r="V63" s="124">
        <v>42576</v>
      </c>
      <c r="W63" s="124">
        <v>0</v>
      </c>
      <c r="X63" s="124">
        <v>2478781</v>
      </c>
      <c r="Y63" s="124">
        <v>0</v>
      </c>
      <c r="Z63" s="124">
        <v>0</v>
      </c>
      <c r="AA63" s="124">
        <v>48637767</v>
      </c>
    </row>
    <row r="64" spans="1:27" x14ac:dyDescent="0.3">
      <c r="A64" s="123" t="s">
        <v>127</v>
      </c>
      <c r="B64" s="121" t="s">
        <v>128</v>
      </c>
      <c r="C64" s="121">
        <v>1</v>
      </c>
      <c r="D64" s="121">
        <v>0</v>
      </c>
      <c r="E64" s="124">
        <v>4059003</v>
      </c>
      <c r="F64" s="124">
        <v>0</v>
      </c>
      <c r="G64" s="124">
        <v>0</v>
      </c>
      <c r="H64" s="124">
        <v>1036</v>
      </c>
      <c r="I64" s="124">
        <v>595621</v>
      </c>
      <c r="J64" s="124">
        <v>1206715</v>
      </c>
      <c r="K64" s="124">
        <v>0</v>
      </c>
      <c r="L64" s="124">
        <v>0</v>
      </c>
      <c r="M64" s="124">
        <v>0</v>
      </c>
      <c r="N64" s="124">
        <v>0</v>
      </c>
      <c r="O64" s="124">
        <v>0</v>
      </c>
      <c r="P64" s="124">
        <v>341237</v>
      </c>
      <c r="Q64" s="124">
        <v>172534</v>
      </c>
      <c r="R64" s="124">
        <v>32855</v>
      </c>
      <c r="S64" s="124">
        <v>8299</v>
      </c>
      <c r="T64" s="124">
        <v>3463</v>
      </c>
      <c r="U64" s="124">
        <v>31630</v>
      </c>
      <c r="V64" s="124">
        <v>5711</v>
      </c>
      <c r="W64" s="124">
        <v>0</v>
      </c>
      <c r="X64" s="124">
        <v>175500</v>
      </c>
      <c r="Y64" s="124">
        <v>0</v>
      </c>
      <c r="Z64" s="124">
        <v>0</v>
      </c>
      <c r="AA64" s="124">
        <v>6633604</v>
      </c>
    </row>
    <row r="65" spans="1:27" x14ac:dyDescent="0.3">
      <c r="A65" s="123" t="s">
        <v>129</v>
      </c>
      <c r="B65" s="121" t="s">
        <v>130</v>
      </c>
      <c r="C65" s="121">
        <v>1</v>
      </c>
      <c r="D65" s="121">
        <v>0</v>
      </c>
      <c r="E65" s="124">
        <v>16766162</v>
      </c>
      <c r="F65" s="124">
        <v>0</v>
      </c>
      <c r="G65" s="124">
        <v>0</v>
      </c>
      <c r="H65" s="124">
        <v>0</v>
      </c>
      <c r="I65" s="124">
        <v>1368884</v>
      </c>
      <c r="J65" s="124">
        <v>1993932</v>
      </c>
      <c r="K65" s="124">
        <v>0</v>
      </c>
      <c r="L65" s="124">
        <v>0</v>
      </c>
      <c r="M65" s="124">
        <v>0</v>
      </c>
      <c r="N65" s="124">
        <v>0</v>
      </c>
      <c r="O65" s="124">
        <v>0</v>
      </c>
      <c r="P65" s="124">
        <v>1484353</v>
      </c>
      <c r="Q65" s="124">
        <v>162684</v>
      </c>
      <c r="R65" s="124">
        <v>236262</v>
      </c>
      <c r="S65" s="124">
        <v>15804</v>
      </c>
      <c r="T65" s="124">
        <v>6594</v>
      </c>
      <c r="U65" s="124">
        <v>61221</v>
      </c>
      <c r="V65" s="124">
        <v>20833</v>
      </c>
      <c r="W65" s="124">
        <v>0</v>
      </c>
      <c r="X65" s="124">
        <v>381712</v>
      </c>
      <c r="Y65" s="124">
        <v>0</v>
      </c>
      <c r="Z65" s="124">
        <v>0</v>
      </c>
      <c r="AA65" s="124">
        <v>22498441</v>
      </c>
    </row>
    <row r="66" spans="1:27" x14ac:dyDescent="0.3">
      <c r="A66" s="123" t="s">
        <v>131</v>
      </c>
      <c r="B66" s="121" t="s">
        <v>132</v>
      </c>
      <c r="C66" s="121">
        <v>1</v>
      </c>
      <c r="D66" s="121">
        <v>0</v>
      </c>
      <c r="E66" s="124">
        <v>14246299</v>
      </c>
      <c r="F66" s="124">
        <v>0</v>
      </c>
      <c r="G66" s="124">
        <v>0</v>
      </c>
      <c r="H66" s="124">
        <v>4169</v>
      </c>
      <c r="I66" s="124">
        <v>1249313</v>
      </c>
      <c r="J66" s="124">
        <v>2278303</v>
      </c>
      <c r="K66" s="124">
        <v>0</v>
      </c>
      <c r="L66" s="124">
        <v>0</v>
      </c>
      <c r="M66" s="124">
        <v>0</v>
      </c>
      <c r="N66" s="124">
        <v>0</v>
      </c>
      <c r="O66" s="124">
        <v>0</v>
      </c>
      <c r="P66" s="124">
        <v>2139630</v>
      </c>
      <c r="Q66" s="124">
        <v>365080</v>
      </c>
      <c r="R66" s="124">
        <v>172361</v>
      </c>
      <c r="S66" s="124">
        <v>13572</v>
      </c>
      <c r="T66" s="124">
        <v>5663</v>
      </c>
      <c r="U66" s="124">
        <v>54464</v>
      </c>
      <c r="V66" s="124">
        <v>16948</v>
      </c>
      <c r="W66" s="124">
        <v>0</v>
      </c>
      <c r="X66" s="124">
        <v>297145</v>
      </c>
      <c r="Y66" s="124">
        <v>0</v>
      </c>
      <c r="Z66" s="124">
        <v>0</v>
      </c>
      <c r="AA66" s="124">
        <v>20842947</v>
      </c>
    </row>
    <row r="67" spans="1:27" x14ac:dyDescent="0.3">
      <c r="A67" s="123" t="s">
        <v>133</v>
      </c>
      <c r="B67" s="121" t="s">
        <v>134</v>
      </c>
      <c r="C67" s="121">
        <v>1</v>
      </c>
      <c r="D67" s="121">
        <v>0</v>
      </c>
      <c r="E67" s="124">
        <v>5639575</v>
      </c>
      <c r="F67" s="124">
        <v>0</v>
      </c>
      <c r="G67" s="124">
        <v>0</v>
      </c>
      <c r="H67" s="124">
        <v>1633</v>
      </c>
      <c r="I67" s="124">
        <v>1064361</v>
      </c>
      <c r="J67" s="124">
        <v>1262598</v>
      </c>
      <c r="K67" s="124">
        <v>0</v>
      </c>
      <c r="L67" s="124">
        <v>0</v>
      </c>
      <c r="M67" s="124">
        <v>0</v>
      </c>
      <c r="N67" s="124">
        <v>0</v>
      </c>
      <c r="O67" s="124">
        <v>0</v>
      </c>
      <c r="P67" s="124">
        <v>618634</v>
      </c>
      <c r="Q67" s="124">
        <v>53037</v>
      </c>
      <c r="R67" s="124">
        <v>128859</v>
      </c>
      <c r="S67" s="124">
        <v>5782</v>
      </c>
      <c r="T67" s="124">
        <v>2413</v>
      </c>
      <c r="U67" s="124">
        <v>22951</v>
      </c>
      <c r="V67" s="124">
        <v>6520</v>
      </c>
      <c r="W67" s="124">
        <v>0</v>
      </c>
      <c r="X67" s="124">
        <v>193378</v>
      </c>
      <c r="Y67" s="124">
        <v>0</v>
      </c>
      <c r="Z67" s="124">
        <v>0</v>
      </c>
      <c r="AA67" s="124">
        <v>8999741</v>
      </c>
    </row>
    <row r="68" spans="1:27" x14ac:dyDescent="0.3">
      <c r="A68" s="123" t="s">
        <v>135</v>
      </c>
      <c r="B68" s="121" t="s">
        <v>136</v>
      </c>
      <c r="C68" s="121">
        <v>1</v>
      </c>
      <c r="D68" s="121">
        <v>0</v>
      </c>
      <c r="E68" s="124">
        <v>7303520</v>
      </c>
      <c r="F68" s="124">
        <v>0</v>
      </c>
      <c r="G68" s="124">
        <v>0</v>
      </c>
      <c r="H68" s="124">
        <v>1323</v>
      </c>
      <c r="I68" s="124">
        <v>621321</v>
      </c>
      <c r="J68" s="124">
        <v>526739</v>
      </c>
      <c r="K68" s="124">
        <v>0</v>
      </c>
      <c r="L68" s="124">
        <v>0</v>
      </c>
      <c r="M68" s="124">
        <v>0</v>
      </c>
      <c r="N68" s="124">
        <v>0</v>
      </c>
      <c r="O68" s="124">
        <v>0</v>
      </c>
      <c r="P68" s="124">
        <v>633104</v>
      </c>
      <c r="Q68" s="124">
        <v>181504</v>
      </c>
      <c r="R68" s="124">
        <v>91490</v>
      </c>
      <c r="S68" s="124">
        <v>5902</v>
      </c>
      <c r="T68" s="124">
        <v>2463</v>
      </c>
      <c r="U68" s="124">
        <v>22776</v>
      </c>
      <c r="V68" s="124">
        <v>7122</v>
      </c>
      <c r="W68" s="124">
        <v>0</v>
      </c>
      <c r="X68" s="124">
        <v>232315</v>
      </c>
      <c r="Y68" s="124">
        <v>0</v>
      </c>
      <c r="Z68" s="124">
        <v>0</v>
      </c>
      <c r="AA68" s="124">
        <v>9629579</v>
      </c>
    </row>
    <row r="69" spans="1:27" x14ac:dyDescent="0.3">
      <c r="A69" s="123" t="s">
        <v>137</v>
      </c>
      <c r="B69" s="121" t="s">
        <v>138</v>
      </c>
      <c r="C69" s="121">
        <v>1</v>
      </c>
      <c r="D69" s="121">
        <v>0</v>
      </c>
      <c r="E69" s="124">
        <v>75830684</v>
      </c>
      <c r="F69" s="124">
        <v>0</v>
      </c>
      <c r="G69" s="124">
        <v>0</v>
      </c>
      <c r="H69" s="124">
        <v>0</v>
      </c>
      <c r="I69" s="124">
        <v>2269930</v>
      </c>
      <c r="J69" s="124">
        <v>9060960</v>
      </c>
      <c r="K69" s="124">
        <v>0</v>
      </c>
      <c r="L69" s="124">
        <v>0</v>
      </c>
      <c r="M69" s="124">
        <v>0</v>
      </c>
      <c r="N69" s="124">
        <v>0</v>
      </c>
      <c r="O69" s="124">
        <v>0</v>
      </c>
      <c r="P69" s="124">
        <v>5636796</v>
      </c>
      <c r="Q69" s="124">
        <v>1632852</v>
      </c>
      <c r="R69" s="124">
        <v>576201</v>
      </c>
      <c r="S69" s="124">
        <v>62961</v>
      </c>
      <c r="T69" s="124">
        <v>26269</v>
      </c>
      <c r="U69" s="124">
        <v>245757</v>
      </c>
      <c r="V69" s="124">
        <v>91948</v>
      </c>
      <c r="W69" s="124">
        <v>0</v>
      </c>
      <c r="X69" s="124">
        <v>3066147</v>
      </c>
      <c r="Y69" s="124">
        <v>0</v>
      </c>
      <c r="Z69" s="124">
        <v>0</v>
      </c>
      <c r="AA69" s="124">
        <v>98500505</v>
      </c>
    </row>
    <row r="70" spans="1:27" x14ac:dyDescent="0.3">
      <c r="A70" s="123" t="s">
        <v>139</v>
      </c>
      <c r="B70" s="121" t="s">
        <v>140</v>
      </c>
      <c r="C70" s="121">
        <v>1</v>
      </c>
      <c r="D70" s="121">
        <v>0</v>
      </c>
      <c r="E70" s="124">
        <v>14070370</v>
      </c>
      <c r="F70" s="124">
        <v>0</v>
      </c>
      <c r="G70" s="124">
        <v>0</v>
      </c>
      <c r="H70" s="124">
        <v>0</v>
      </c>
      <c r="I70" s="124">
        <v>1449044</v>
      </c>
      <c r="J70" s="124">
        <v>1004567</v>
      </c>
      <c r="K70" s="124">
        <v>0</v>
      </c>
      <c r="L70" s="124">
        <v>0</v>
      </c>
      <c r="M70" s="124">
        <v>0</v>
      </c>
      <c r="N70" s="124">
        <v>0</v>
      </c>
      <c r="O70" s="124">
        <v>0</v>
      </c>
      <c r="P70" s="124">
        <v>1583290</v>
      </c>
      <c r="Q70" s="124">
        <v>604231</v>
      </c>
      <c r="R70" s="124">
        <v>343072</v>
      </c>
      <c r="S70" s="124">
        <v>21721</v>
      </c>
      <c r="T70" s="124">
        <v>9063</v>
      </c>
      <c r="U70" s="124">
        <v>86734</v>
      </c>
      <c r="V70" s="124">
        <v>25510</v>
      </c>
      <c r="W70" s="124">
        <v>0</v>
      </c>
      <c r="X70" s="124">
        <v>302479</v>
      </c>
      <c r="Y70" s="124">
        <v>0</v>
      </c>
      <c r="Z70" s="124">
        <v>0</v>
      </c>
      <c r="AA70" s="124">
        <v>19500081</v>
      </c>
    </row>
    <row r="71" spans="1:27" x14ac:dyDescent="0.3">
      <c r="A71" s="123" t="s">
        <v>141</v>
      </c>
      <c r="B71" s="121" t="s">
        <v>142</v>
      </c>
      <c r="C71" s="121">
        <v>1</v>
      </c>
      <c r="D71" s="121">
        <v>0</v>
      </c>
      <c r="E71" s="124">
        <v>9729900</v>
      </c>
      <c r="F71" s="124">
        <v>0</v>
      </c>
      <c r="G71" s="124">
        <v>275127</v>
      </c>
      <c r="H71" s="124">
        <v>0</v>
      </c>
      <c r="I71" s="124">
        <v>890120</v>
      </c>
      <c r="J71" s="124">
        <v>1870014</v>
      </c>
      <c r="K71" s="124">
        <v>0</v>
      </c>
      <c r="L71" s="124">
        <v>0</v>
      </c>
      <c r="M71" s="124">
        <v>0</v>
      </c>
      <c r="N71" s="124">
        <v>0</v>
      </c>
      <c r="O71" s="124">
        <v>0</v>
      </c>
      <c r="P71" s="124">
        <v>916253</v>
      </c>
      <c r="Q71" s="124">
        <v>496693</v>
      </c>
      <c r="R71" s="124">
        <v>44901</v>
      </c>
      <c r="S71" s="124">
        <v>7265</v>
      </c>
      <c r="T71" s="124">
        <v>3031</v>
      </c>
      <c r="U71" s="124">
        <v>29649</v>
      </c>
      <c r="V71" s="124">
        <v>9425</v>
      </c>
      <c r="W71" s="124">
        <v>0</v>
      </c>
      <c r="X71" s="124">
        <v>447419</v>
      </c>
      <c r="Y71" s="124">
        <v>0</v>
      </c>
      <c r="Z71" s="124">
        <v>0</v>
      </c>
      <c r="AA71" s="124">
        <v>14719797</v>
      </c>
    </row>
    <row r="72" spans="1:27" x14ac:dyDescent="0.3">
      <c r="A72" s="123" t="s">
        <v>143</v>
      </c>
      <c r="B72" s="121" t="s">
        <v>144</v>
      </c>
      <c r="C72" s="121">
        <v>1</v>
      </c>
      <c r="D72" s="121">
        <v>0</v>
      </c>
      <c r="E72" s="124">
        <v>5026064</v>
      </c>
      <c r="F72" s="124">
        <v>0</v>
      </c>
      <c r="G72" s="124">
        <v>147825</v>
      </c>
      <c r="H72" s="124">
        <v>0</v>
      </c>
      <c r="I72" s="124">
        <v>722821</v>
      </c>
      <c r="J72" s="124">
        <v>631307</v>
      </c>
      <c r="K72" s="124">
        <v>0</v>
      </c>
      <c r="L72" s="124">
        <v>0</v>
      </c>
      <c r="M72" s="124">
        <v>0</v>
      </c>
      <c r="N72" s="124">
        <v>0</v>
      </c>
      <c r="O72" s="124">
        <v>0</v>
      </c>
      <c r="P72" s="124">
        <v>564272</v>
      </c>
      <c r="Q72" s="124">
        <v>0</v>
      </c>
      <c r="R72" s="124">
        <v>0</v>
      </c>
      <c r="S72" s="124">
        <v>2052</v>
      </c>
      <c r="T72" s="124">
        <v>856</v>
      </c>
      <c r="U72" s="124">
        <v>14912</v>
      </c>
      <c r="V72" s="124">
        <v>2665</v>
      </c>
      <c r="W72" s="124">
        <v>0</v>
      </c>
      <c r="X72" s="124">
        <v>194319</v>
      </c>
      <c r="Y72" s="124">
        <v>0</v>
      </c>
      <c r="Z72" s="124">
        <v>0</v>
      </c>
      <c r="AA72" s="124">
        <v>7307093</v>
      </c>
    </row>
    <row r="73" spans="1:27" x14ac:dyDescent="0.3">
      <c r="A73" s="123" t="s">
        <v>145</v>
      </c>
      <c r="B73" s="121" t="s">
        <v>146</v>
      </c>
      <c r="C73" s="121">
        <v>1</v>
      </c>
      <c r="D73" s="121">
        <v>0</v>
      </c>
      <c r="E73" s="124">
        <v>7028026</v>
      </c>
      <c r="F73" s="124">
        <v>0</v>
      </c>
      <c r="G73" s="124">
        <v>0</v>
      </c>
      <c r="H73" s="124">
        <v>2229</v>
      </c>
      <c r="I73" s="124">
        <v>390274</v>
      </c>
      <c r="J73" s="124">
        <v>670111</v>
      </c>
      <c r="K73" s="124">
        <v>0</v>
      </c>
      <c r="L73" s="124">
        <v>0</v>
      </c>
      <c r="M73" s="124">
        <v>0</v>
      </c>
      <c r="N73" s="124">
        <v>0</v>
      </c>
      <c r="O73" s="124">
        <v>0</v>
      </c>
      <c r="P73" s="124">
        <v>637592</v>
      </c>
      <c r="Q73" s="124">
        <v>0</v>
      </c>
      <c r="R73" s="124">
        <v>0</v>
      </c>
      <c r="S73" s="124">
        <v>6846</v>
      </c>
      <c r="T73" s="124">
        <v>2856</v>
      </c>
      <c r="U73" s="124">
        <v>22659</v>
      </c>
      <c r="V73" s="124">
        <v>8350</v>
      </c>
      <c r="W73" s="124">
        <v>0</v>
      </c>
      <c r="X73" s="124">
        <v>234016</v>
      </c>
      <c r="Y73" s="124">
        <v>0</v>
      </c>
      <c r="Z73" s="124">
        <v>0</v>
      </c>
      <c r="AA73" s="124">
        <v>9002959</v>
      </c>
    </row>
    <row r="74" spans="1:27" x14ac:dyDescent="0.3">
      <c r="A74" s="123" t="s">
        <v>147</v>
      </c>
      <c r="B74" s="121" t="s">
        <v>148</v>
      </c>
      <c r="C74" s="121">
        <v>1</v>
      </c>
      <c r="D74" s="121">
        <v>0</v>
      </c>
      <c r="E74" s="124">
        <v>9556217</v>
      </c>
      <c r="F74" s="124">
        <v>0</v>
      </c>
      <c r="G74" s="124">
        <v>250006</v>
      </c>
      <c r="H74" s="124">
        <v>0</v>
      </c>
      <c r="I74" s="124">
        <v>991686</v>
      </c>
      <c r="J74" s="124">
        <v>725141</v>
      </c>
      <c r="K74" s="124">
        <v>0</v>
      </c>
      <c r="L74" s="124">
        <v>0</v>
      </c>
      <c r="M74" s="124">
        <v>0</v>
      </c>
      <c r="N74" s="124">
        <v>0</v>
      </c>
      <c r="O74" s="124">
        <v>0</v>
      </c>
      <c r="P74" s="124">
        <v>852861</v>
      </c>
      <c r="Q74" s="124">
        <v>297642</v>
      </c>
      <c r="R74" s="124">
        <v>0</v>
      </c>
      <c r="S74" s="124">
        <v>9048</v>
      </c>
      <c r="T74" s="124">
        <v>3775</v>
      </c>
      <c r="U74" s="124">
        <v>35591</v>
      </c>
      <c r="V74" s="124">
        <v>10524</v>
      </c>
      <c r="W74" s="124">
        <v>0</v>
      </c>
      <c r="X74" s="124">
        <v>71567</v>
      </c>
      <c r="Y74" s="124">
        <v>0</v>
      </c>
      <c r="Z74" s="124">
        <v>0</v>
      </c>
      <c r="AA74" s="124">
        <v>12804058</v>
      </c>
    </row>
    <row r="75" spans="1:27" x14ac:dyDescent="0.3">
      <c r="A75" s="123" t="s">
        <v>149</v>
      </c>
      <c r="B75" s="121" t="s">
        <v>150</v>
      </c>
      <c r="C75" s="121">
        <v>1</v>
      </c>
      <c r="D75" s="121">
        <v>0</v>
      </c>
      <c r="E75" s="124">
        <v>87125497</v>
      </c>
      <c r="F75" s="124">
        <v>533697</v>
      </c>
      <c r="G75" s="124">
        <v>0</v>
      </c>
      <c r="H75" s="124">
        <v>30199</v>
      </c>
      <c r="I75" s="124">
        <v>5515265</v>
      </c>
      <c r="J75" s="124">
        <v>5826534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12388794</v>
      </c>
      <c r="Q75" s="124">
        <v>1081411</v>
      </c>
      <c r="R75" s="124">
        <v>188033</v>
      </c>
      <c r="S75" s="124">
        <v>90524</v>
      </c>
      <c r="T75" s="124">
        <v>37769</v>
      </c>
      <c r="U75" s="124">
        <v>352005</v>
      </c>
      <c r="V75" s="124">
        <v>123573</v>
      </c>
      <c r="W75" s="124">
        <v>0</v>
      </c>
      <c r="X75" s="124">
        <v>2265034</v>
      </c>
      <c r="Y75" s="124">
        <v>0</v>
      </c>
      <c r="Z75" s="124">
        <v>0</v>
      </c>
      <c r="AA75" s="124">
        <v>115558335</v>
      </c>
    </row>
    <row r="76" spans="1:27" x14ac:dyDescent="0.3">
      <c r="A76" s="123" t="s">
        <v>151</v>
      </c>
      <c r="B76" s="121" t="s">
        <v>152</v>
      </c>
      <c r="C76" s="121">
        <v>1</v>
      </c>
      <c r="D76" s="121">
        <v>0</v>
      </c>
      <c r="E76" s="124">
        <v>28158859</v>
      </c>
      <c r="F76" s="124">
        <v>0</v>
      </c>
      <c r="G76" s="124">
        <v>0</v>
      </c>
      <c r="H76" s="124">
        <v>15899</v>
      </c>
      <c r="I76" s="124">
        <v>4766157</v>
      </c>
      <c r="J76" s="124">
        <v>8979185</v>
      </c>
      <c r="K76" s="124">
        <v>0</v>
      </c>
      <c r="L76" s="124">
        <v>0</v>
      </c>
      <c r="M76" s="124">
        <v>0</v>
      </c>
      <c r="N76" s="124">
        <v>0</v>
      </c>
      <c r="O76" s="124">
        <v>0</v>
      </c>
      <c r="P76" s="124">
        <v>5165100</v>
      </c>
      <c r="Q76" s="124">
        <v>469921</v>
      </c>
      <c r="R76" s="124">
        <v>0</v>
      </c>
      <c r="S76" s="124">
        <v>59815</v>
      </c>
      <c r="T76" s="124">
        <v>24956</v>
      </c>
      <c r="U76" s="124">
        <v>220010</v>
      </c>
      <c r="V76" s="124">
        <v>67544</v>
      </c>
      <c r="W76" s="124">
        <v>0</v>
      </c>
      <c r="X76" s="124">
        <v>745436</v>
      </c>
      <c r="Y76" s="124">
        <v>50827</v>
      </c>
      <c r="Z76" s="124">
        <v>0</v>
      </c>
      <c r="AA76" s="124">
        <v>48723709</v>
      </c>
    </row>
    <row r="77" spans="1:27" x14ac:dyDescent="0.3">
      <c r="A77" s="123" t="s">
        <v>153</v>
      </c>
      <c r="B77" s="121" t="s">
        <v>154</v>
      </c>
      <c r="C77" s="121">
        <v>1</v>
      </c>
      <c r="D77" s="121">
        <v>0</v>
      </c>
      <c r="E77" s="124">
        <v>14193312</v>
      </c>
      <c r="F77" s="124">
        <v>0</v>
      </c>
      <c r="G77" s="124">
        <v>0</v>
      </c>
      <c r="H77" s="124">
        <v>0</v>
      </c>
      <c r="I77" s="124">
        <v>817794</v>
      </c>
      <c r="J77" s="124">
        <v>1327550</v>
      </c>
      <c r="K77" s="124">
        <v>0</v>
      </c>
      <c r="L77" s="124">
        <v>0</v>
      </c>
      <c r="M77" s="124">
        <v>0</v>
      </c>
      <c r="N77" s="124">
        <v>0</v>
      </c>
      <c r="O77" s="124">
        <v>0</v>
      </c>
      <c r="P77" s="124">
        <v>2864628</v>
      </c>
      <c r="Q77" s="124">
        <v>350279</v>
      </c>
      <c r="R77" s="124">
        <v>42384</v>
      </c>
      <c r="S77" s="124">
        <v>15205</v>
      </c>
      <c r="T77" s="124">
        <v>6344</v>
      </c>
      <c r="U77" s="124">
        <v>58658</v>
      </c>
      <c r="V77" s="124">
        <v>20043</v>
      </c>
      <c r="W77" s="124">
        <v>0</v>
      </c>
      <c r="X77" s="124">
        <v>340155</v>
      </c>
      <c r="Y77" s="124">
        <v>0</v>
      </c>
      <c r="Z77" s="124">
        <v>0</v>
      </c>
      <c r="AA77" s="124">
        <v>20036352</v>
      </c>
    </row>
    <row r="78" spans="1:27" x14ac:dyDescent="0.3">
      <c r="A78" s="123" t="s">
        <v>155</v>
      </c>
      <c r="B78" s="121" t="s">
        <v>156</v>
      </c>
      <c r="C78" s="121">
        <v>1</v>
      </c>
      <c r="D78" s="121">
        <v>0</v>
      </c>
      <c r="E78" s="124">
        <v>8390387</v>
      </c>
      <c r="F78" s="124">
        <v>0</v>
      </c>
      <c r="G78" s="124">
        <v>283125</v>
      </c>
      <c r="H78" s="124">
        <v>0</v>
      </c>
      <c r="I78" s="124">
        <v>1011048</v>
      </c>
      <c r="J78" s="124">
        <v>2120800</v>
      </c>
      <c r="K78" s="124">
        <v>0</v>
      </c>
      <c r="L78" s="124">
        <v>0</v>
      </c>
      <c r="M78" s="124">
        <v>0</v>
      </c>
      <c r="N78" s="124">
        <v>0</v>
      </c>
      <c r="O78" s="124">
        <v>0</v>
      </c>
      <c r="P78" s="124">
        <v>1300221</v>
      </c>
      <c r="Q78" s="124">
        <v>23389</v>
      </c>
      <c r="R78" s="124">
        <v>120163</v>
      </c>
      <c r="S78" s="124">
        <v>7790</v>
      </c>
      <c r="T78" s="124">
        <v>3250</v>
      </c>
      <c r="U78" s="124">
        <v>29999</v>
      </c>
      <c r="V78" s="124">
        <v>9476</v>
      </c>
      <c r="W78" s="124">
        <v>0</v>
      </c>
      <c r="X78" s="124">
        <v>303497</v>
      </c>
      <c r="Y78" s="124">
        <v>0</v>
      </c>
      <c r="Z78" s="124">
        <v>0</v>
      </c>
      <c r="AA78" s="124">
        <v>13603145</v>
      </c>
    </row>
    <row r="79" spans="1:27" x14ac:dyDescent="0.3">
      <c r="A79" s="123" t="s">
        <v>157</v>
      </c>
      <c r="B79" s="121" t="s">
        <v>158</v>
      </c>
      <c r="C79" s="121">
        <v>1</v>
      </c>
      <c r="D79" s="121">
        <v>0</v>
      </c>
      <c r="E79" s="124">
        <v>11990587</v>
      </c>
      <c r="F79" s="124">
        <v>0</v>
      </c>
      <c r="G79" s="124">
        <v>0</v>
      </c>
      <c r="H79" s="124">
        <v>0</v>
      </c>
      <c r="I79" s="124">
        <v>1218573</v>
      </c>
      <c r="J79" s="124">
        <v>1477417</v>
      </c>
      <c r="K79" s="124">
        <v>0</v>
      </c>
      <c r="L79" s="124">
        <v>0</v>
      </c>
      <c r="M79" s="124">
        <v>0</v>
      </c>
      <c r="N79" s="124">
        <v>0</v>
      </c>
      <c r="O79" s="124">
        <v>0</v>
      </c>
      <c r="P79" s="124">
        <v>1842843</v>
      </c>
      <c r="Q79" s="124">
        <v>153694</v>
      </c>
      <c r="R79" s="124">
        <v>0</v>
      </c>
      <c r="S79" s="124">
        <v>11595</v>
      </c>
      <c r="T79" s="124">
        <v>4838</v>
      </c>
      <c r="U79" s="124">
        <v>42057</v>
      </c>
      <c r="V79" s="124">
        <v>14572</v>
      </c>
      <c r="W79" s="124">
        <v>0</v>
      </c>
      <c r="X79" s="124">
        <v>128230</v>
      </c>
      <c r="Y79" s="124">
        <v>0</v>
      </c>
      <c r="Z79" s="124">
        <v>0</v>
      </c>
      <c r="AA79" s="124">
        <v>16884406</v>
      </c>
    </row>
    <row r="80" spans="1:27" x14ac:dyDescent="0.3">
      <c r="A80" s="123" t="s">
        <v>159</v>
      </c>
      <c r="B80" s="121" t="s">
        <v>160</v>
      </c>
      <c r="C80" s="121">
        <v>1</v>
      </c>
      <c r="D80" s="121">
        <v>0</v>
      </c>
      <c r="E80" s="124">
        <v>12956015</v>
      </c>
      <c r="F80" s="124">
        <v>0</v>
      </c>
      <c r="G80" s="124">
        <v>0</v>
      </c>
      <c r="H80" s="124">
        <v>0</v>
      </c>
      <c r="I80" s="124">
        <v>1997752</v>
      </c>
      <c r="J80" s="124">
        <v>2341809</v>
      </c>
      <c r="K80" s="124">
        <v>0</v>
      </c>
      <c r="L80" s="124">
        <v>0</v>
      </c>
      <c r="M80" s="124">
        <v>0</v>
      </c>
      <c r="N80" s="124">
        <v>0</v>
      </c>
      <c r="O80" s="124">
        <v>0</v>
      </c>
      <c r="P80" s="124">
        <v>2239069</v>
      </c>
      <c r="Q80" s="124">
        <v>336759</v>
      </c>
      <c r="R80" s="124">
        <v>138306</v>
      </c>
      <c r="S80" s="124">
        <v>13227</v>
      </c>
      <c r="T80" s="124">
        <v>5519</v>
      </c>
      <c r="U80" s="124">
        <v>51202</v>
      </c>
      <c r="V80" s="124">
        <v>16432</v>
      </c>
      <c r="W80" s="124">
        <v>0</v>
      </c>
      <c r="X80" s="124">
        <v>380696</v>
      </c>
      <c r="Y80" s="124">
        <v>0</v>
      </c>
      <c r="Z80" s="124">
        <v>0</v>
      </c>
      <c r="AA80" s="124">
        <v>20476786</v>
      </c>
    </row>
    <row r="81" spans="1:27" x14ac:dyDescent="0.3">
      <c r="A81" s="123" t="s">
        <v>161</v>
      </c>
      <c r="B81" s="121" t="s">
        <v>162</v>
      </c>
      <c r="C81" s="121">
        <v>1</v>
      </c>
      <c r="D81" s="121">
        <v>0</v>
      </c>
      <c r="E81" s="124">
        <v>13263847</v>
      </c>
      <c r="F81" s="124">
        <v>0</v>
      </c>
      <c r="G81" s="124">
        <v>0</v>
      </c>
      <c r="H81" s="124">
        <v>1395</v>
      </c>
      <c r="I81" s="124">
        <v>1251243</v>
      </c>
      <c r="J81" s="124">
        <v>2223514</v>
      </c>
      <c r="K81" s="124">
        <v>2</v>
      </c>
      <c r="L81" s="124">
        <v>0</v>
      </c>
      <c r="M81" s="124">
        <v>0</v>
      </c>
      <c r="N81" s="124">
        <v>0</v>
      </c>
      <c r="O81" s="124">
        <v>0</v>
      </c>
      <c r="P81" s="124">
        <v>1622580</v>
      </c>
      <c r="Q81" s="124">
        <v>66690</v>
      </c>
      <c r="R81" s="124">
        <v>237243</v>
      </c>
      <c r="S81" s="124">
        <v>11265</v>
      </c>
      <c r="T81" s="124">
        <v>4700</v>
      </c>
      <c r="U81" s="124">
        <v>42523</v>
      </c>
      <c r="V81" s="124">
        <v>13976</v>
      </c>
      <c r="W81" s="124">
        <v>0</v>
      </c>
      <c r="X81" s="124">
        <v>363867</v>
      </c>
      <c r="Y81" s="124">
        <v>0</v>
      </c>
      <c r="Z81" s="124">
        <v>0</v>
      </c>
      <c r="AA81" s="124">
        <v>19102845</v>
      </c>
    </row>
    <row r="82" spans="1:27" x14ac:dyDescent="0.3">
      <c r="A82" s="123" t="s">
        <v>163</v>
      </c>
      <c r="B82" s="121" t="s">
        <v>164</v>
      </c>
      <c r="C82" s="121">
        <v>1</v>
      </c>
      <c r="D82" s="121">
        <v>0</v>
      </c>
      <c r="E82" s="124">
        <v>26080393</v>
      </c>
      <c r="F82" s="124">
        <v>0</v>
      </c>
      <c r="G82" s="124">
        <v>0</v>
      </c>
      <c r="H82" s="124">
        <v>8959</v>
      </c>
      <c r="I82" s="124">
        <v>1935500</v>
      </c>
      <c r="J82" s="124">
        <v>2651889</v>
      </c>
      <c r="K82" s="124">
        <v>0</v>
      </c>
      <c r="L82" s="124">
        <v>0</v>
      </c>
      <c r="M82" s="124">
        <v>0</v>
      </c>
      <c r="N82" s="124">
        <v>0</v>
      </c>
      <c r="O82" s="124">
        <v>0</v>
      </c>
      <c r="P82" s="124">
        <v>4349606</v>
      </c>
      <c r="Q82" s="124">
        <v>600077</v>
      </c>
      <c r="R82" s="124">
        <v>184648</v>
      </c>
      <c r="S82" s="124">
        <v>25346</v>
      </c>
      <c r="T82" s="124">
        <v>10575</v>
      </c>
      <c r="U82" s="124">
        <v>95880</v>
      </c>
      <c r="V82" s="124">
        <v>33043</v>
      </c>
      <c r="W82" s="124">
        <v>0</v>
      </c>
      <c r="X82" s="124">
        <v>597491</v>
      </c>
      <c r="Y82" s="124">
        <v>0</v>
      </c>
      <c r="Z82" s="124">
        <v>0</v>
      </c>
      <c r="AA82" s="124">
        <v>36573407</v>
      </c>
    </row>
    <row r="83" spans="1:27" x14ac:dyDescent="0.3">
      <c r="A83" s="123" t="s">
        <v>165</v>
      </c>
      <c r="B83" s="121" t="s">
        <v>166</v>
      </c>
      <c r="C83" s="121">
        <v>1</v>
      </c>
      <c r="D83" s="121">
        <v>0</v>
      </c>
      <c r="E83" s="124">
        <v>5174428</v>
      </c>
      <c r="F83" s="124">
        <v>0</v>
      </c>
      <c r="G83" s="124">
        <v>0</v>
      </c>
      <c r="H83" s="124">
        <v>6473</v>
      </c>
      <c r="I83" s="124">
        <v>830279</v>
      </c>
      <c r="J83" s="124">
        <v>1387740</v>
      </c>
      <c r="K83" s="124">
        <v>0</v>
      </c>
      <c r="L83" s="124">
        <v>0</v>
      </c>
      <c r="M83" s="124">
        <v>0</v>
      </c>
      <c r="N83" s="124">
        <v>0</v>
      </c>
      <c r="O83" s="124">
        <v>0</v>
      </c>
      <c r="P83" s="124">
        <v>956287</v>
      </c>
      <c r="Q83" s="124">
        <v>49702</v>
      </c>
      <c r="R83" s="124">
        <v>0</v>
      </c>
      <c r="S83" s="124">
        <v>3910</v>
      </c>
      <c r="T83" s="124">
        <v>1631</v>
      </c>
      <c r="U83" s="124">
        <v>15262</v>
      </c>
      <c r="V83" s="124">
        <v>4225</v>
      </c>
      <c r="W83" s="124">
        <v>0</v>
      </c>
      <c r="X83" s="124">
        <v>151833</v>
      </c>
      <c r="Y83" s="124">
        <v>0</v>
      </c>
      <c r="Z83" s="124">
        <v>0</v>
      </c>
      <c r="AA83" s="124">
        <v>8581770</v>
      </c>
    </row>
    <row r="84" spans="1:27" x14ac:dyDescent="0.3">
      <c r="A84" s="123" t="s">
        <v>167</v>
      </c>
      <c r="B84" s="121" t="s">
        <v>168</v>
      </c>
      <c r="C84" s="121">
        <v>1</v>
      </c>
      <c r="D84" s="121">
        <v>0</v>
      </c>
      <c r="E84" s="124">
        <v>12211518</v>
      </c>
      <c r="F84" s="124">
        <v>0</v>
      </c>
      <c r="G84" s="124">
        <v>0</v>
      </c>
      <c r="H84" s="124">
        <v>6643</v>
      </c>
      <c r="I84" s="124">
        <v>1173787</v>
      </c>
      <c r="J84" s="124">
        <v>1924155</v>
      </c>
      <c r="K84" s="124">
        <v>0</v>
      </c>
      <c r="L84" s="124">
        <v>0</v>
      </c>
      <c r="M84" s="124">
        <v>0</v>
      </c>
      <c r="N84" s="124">
        <v>0</v>
      </c>
      <c r="O84" s="124">
        <v>0</v>
      </c>
      <c r="P84" s="124">
        <v>1813219</v>
      </c>
      <c r="Q84" s="124">
        <v>120534</v>
      </c>
      <c r="R84" s="124">
        <v>38963</v>
      </c>
      <c r="S84" s="124">
        <v>10216</v>
      </c>
      <c r="T84" s="124">
        <v>4263</v>
      </c>
      <c r="U84" s="124">
        <v>39668</v>
      </c>
      <c r="V84" s="124">
        <v>13385</v>
      </c>
      <c r="W84" s="124">
        <v>0</v>
      </c>
      <c r="X84" s="124">
        <v>136589</v>
      </c>
      <c r="Y84" s="124">
        <v>0</v>
      </c>
      <c r="Z84" s="124">
        <v>0</v>
      </c>
      <c r="AA84" s="124">
        <v>17492940</v>
      </c>
    </row>
    <row r="85" spans="1:27" x14ac:dyDescent="0.3">
      <c r="A85" s="123" t="s">
        <v>169</v>
      </c>
      <c r="B85" s="121" t="s">
        <v>170</v>
      </c>
      <c r="C85" s="121">
        <v>1</v>
      </c>
      <c r="D85" s="121">
        <v>0</v>
      </c>
      <c r="E85" s="124">
        <v>22345214</v>
      </c>
      <c r="F85" s="124">
        <v>0</v>
      </c>
      <c r="G85" s="124">
        <v>0</v>
      </c>
      <c r="H85" s="124">
        <v>7567</v>
      </c>
      <c r="I85" s="124">
        <v>2569468</v>
      </c>
      <c r="J85" s="124">
        <v>2521764</v>
      </c>
      <c r="K85" s="124">
        <v>47188</v>
      </c>
      <c r="L85" s="124">
        <v>0</v>
      </c>
      <c r="M85" s="124">
        <v>0</v>
      </c>
      <c r="N85" s="124">
        <v>0</v>
      </c>
      <c r="O85" s="124">
        <v>0</v>
      </c>
      <c r="P85" s="124">
        <v>3126993</v>
      </c>
      <c r="Q85" s="124">
        <v>146028</v>
      </c>
      <c r="R85" s="124">
        <v>295173</v>
      </c>
      <c r="S85" s="124">
        <v>18575</v>
      </c>
      <c r="T85" s="124">
        <v>7750</v>
      </c>
      <c r="U85" s="124">
        <v>72521</v>
      </c>
      <c r="V85" s="124">
        <v>24366</v>
      </c>
      <c r="W85" s="124">
        <v>0</v>
      </c>
      <c r="X85" s="124">
        <v>539230</v>
      </c>
      <c r="Y85" s="124">
        <v>0</v>
      </c>
      <c r="Z85" s="124">
        <v>0</v>
      </c>
      <c r="AA85" s="124">
        <v>31721837</v>
      </c>
    </row>
    <row r="86" spans="1:27" x14ac:dyDescent="0.3">
      <c r="A86" s="123" t="s">
        <v>171</v>
      </c>
      <c r="B86" s="121" t="s">
        <v>172</v>
      </c>
      <c r="C86" s="121">
        <v>1</v>
      </c>
      <c r="D86" s="121">
        <v>0</v>
      </c>
      <c r="E86" s="124">
        <v>13434693</v>
      </c>
      <c r="F86" s="124">
        <v>0</v>
      </c>
      <c r="G86" s="124">
        <v>283996</v>
      </c>
      <c r="H86" s="124">
        <v>9389</v>
      </c>
      <c r="I86" s="124">
        <v>1885418</v>
      </c>
      <c r="J86" s="124">
        <v>2048794</v>
      </c>
      <c r="K86" s="124">
        <v>460979</v>
      </c>
      <c r="L86" s="124">
        <v>0</v>
      </c>
      <c r="M86" s="124">
        <v>0</v>
      </c>
      <c r="N86" s="124">
        <v>0</v>
      </c>
      <c r="O86" s="124">
        <v>0</v>
      </c>
      <c r="P86" s="124">
        <v>1591487</v>
      </c>
      <c r="Q86" s="124">
        <v>311412</v>
      </c>
      <c r="R86" s="124">
        <v>0</v>
      </c>
      <c r="S86" s="124">
        <v>17512</v>
      </c>
      <c r="T86" s="124">
        <v>7306</v>
      </c>
      <c r="U86" s="124">
        <v>63551</v>
      </c>
      <c r="V86" s="124">
        <v>17256</v>
      </c>
      <c r="W86" s="124">
        <v>0</v>
      </c>
      <c r="X86" s="124">
        <v>522240</v>
      </c>
      <c r="Y86" s="124">
        <v>0</v>
      </c>
      <c r="Z86" s="124">
        <v>0</v>
      </c>
      <c r="AA86" s="124">
        <v>20654033</v>
      </c>
    </row>
    <row r="87" spans="1:27" x14ac:dyDescent="0.3">
      <c r="A87" s="123" t="s">
        <v>173</v>
      </c>
      <c r="B87" s="121" t="s">
        <v>174</v>
      </c>
      <c r="C87" s="121">
        <v>1</v>
      </c>
      <c r="D87" s="121">
        <v>0</v>
      </c>
      <c r="E87" s="124">
        <v>20471274</v>
      </c>
      <c r="F87" s="124">
        <v>0</v>
      </c>
      <c r="G87" s="124">
        <v>0</v>
      </c>
      <c r="H87" s="124">
        <v>9158</v>
      </c>
      <c r="I87" s="124">
        <v>2047218</v>
      </c>
      <c r="J87" s="124">
        <v>1893324</v>
      </c>
      <c r="K87" s="124">
        <v>0</v>
      </c>
      <c r="L87" s="124">
        <v>0</v>
      </c>
      <c r="M87" s="124">
        <v>0</v>
      </c>
      <c r="N87" s="124">
        <v>0</v>
      </c>
      <c r="O87" s="124">
        <v>0</v>
      </c>
      <c r="P87" s="124">
        <v>2219840</v>
      </c>
      <c r="Q87" s="124">
        <v>290171</v>
      </c>
      <c r="R87" s="124">
        <v>32957</v>
      </c>
      <c r="S87" s="124">
        <v>28807</v>
      </c>
      <c r="T87" s="124">
        <v>12019</v>
      </c>
      <c r="U87" s="124">
        <v>113704</v>
      </c>
      <c r="V87" s="124">
        <v>31877</v>
      </c>
      <c r="W87" s="124">
        <v>0</v>
      </c>
      <c r="X87" s="124">
        <v>618792</v>
      </c>
      <c r="Y87" s="124">
        <v>0</v>
      </c>
      <c r="Z87" s="124">
        <v>0</v>
      </c>
      <c r="AA87" s="124">
        <v>27769141</v>
      </c>
    </row>
    <row r="88" spans="1:27" x14ac:dyDescent="0.3">
      <c r="A88" s="123" t="s">
        <v>175</v>
      </c>
      <c r="B88" s="121" t="s">
        <v>176</v>
      </c>
      <c r="C88" s="121">
        <v>1</v>
      </c>
      <c r="D88" s="121">
        <v>0</v>
      </c>
      <c r="E88" s="124">
        <v>16660665</v>
      </c>
      <c r="F88" s="124">
        <v>0</v>
      </c>
      <c r="G88" s="124">
        <v>0</v>
      </c>
      <c r="H88" s="124">
        <v>0</v>
      </c>
      <c r="I88" s="124">
        <v>2237535</v>
      </c>
      <c r="J88" s="124">
        <v>2231780</v>
      </c>
      <c r="K88" s="124">
        <v>21745</v>
      </c>
      <c r="L88" s="124">
        <v>0</v>
      </c>
      <c r="M88" s="124">
        <v>0</v>
      </c>
      <c r="N88" s="124">
        <v>0</v>
      </c>
      <c r="O88" s="124">
        <v>0</v>
      </c>
      <c r="P88" s="124">
        <v>1950050</v>
      </c>
      <c r="Q88" s="124">
        <v>521929</v>
      </c>
      <c r="R88" s="124">
        <v>0</v>
      </c>
      <c r="S88" s="124">
        <v>18261</v>
      </c>
      <c r="T88" s="124">
        <v>7619</v>
      </c>
      <c r="U88" s="124">
        <v>69551</v>
      </c>
      <c r="V88" s="124">
        <v>22508</v>
      </c>
      <c r="W88" s="124">
        <v>0</v>
      </c>
      <c r="X88" s="124">
        <v>540975</v>
      </c>
      <c r="Y88" s="124">
        <v>0</v>
      </c>
      <c r="Z88" s="124">
        <v>0</v>
      </c>
      <c r="AA88" s="124">
        <v>24282618</v>
      </c>
    </row>
    <row r="89" spans="1:27" x14ac:dyDescent="0.3">
      <c r="A89" s="123" t="s">
        <v>177</v>
      </c>
      <c r="B89" s="121" t="s">
        <v>178</v>
      </c>
      <c r="C89" s="121">
        <v>1</v>
      </c>
      <c r="D89" s="121">
        <v>0</v>
      </c>
      <c r="E89" s="124">
        <v>5187877</v>
      </c>
      <c r="F89" s="124">
        <v>0</v>
      </c>
      <c r="G89" s="124">
        <v>0</v>
      </c>
      <c r="H89" s="124">
        <v>5972</v>
      </c>
      <c r="I89" s="124">
        <v>555100</v>
      </c>
      <c r="J89" s="124">
        <v>209766</v>
      </c>
      <c r="K89" s="124">
        <v>0</v>
      </c>
      <c r="L89" s="124">
        <v>0</v>
      </c>
      <c r="M89" s="124">
        <v>0</v>
      </c>
      <c r="N89" s="124">
        <v>0</v>
      </c>
      <c r="O89" s="124">
        <v>0</v>
      </c>
      <c r="P89" s="124">
        <v>837608</v>
      </c>
      <c r="Q89" s="124">
        <v>212258</v>
      </c>
      <c r="R89" s="124">
        <v>0</v>
      </c>
      <c r="S89" s="124">
        <v>6936</v>
      </c>
      <c r="T89" s="124">
        <v>2894</v>
      </c>
      <c r="U89" s="124">
        <v>26504</v>
      </c>
      <c r="V89" s="124">
        <v>8201</v>
      </c>
      <c r="W89" s="124">
        <v>0</v>
      </c>
      <c r="X89" s="124">
        <v>300198</v>
      </c>
      <c r="Y89" s="124">
        <v>0</v>
      </c>
      <c r="Z89" s="124">
        <v>0</v>
      </c>
      <c r="AA89" s="124">
        <v>7353314</v>
      </c>
    </row>
    <row r="90" spans="1:27" x14ac:dyDescent="0.3">
      <c r="A90" s="123" t="s">
        <v>179</v>
      </c>
      <c r="B90" s="121" t="s">
        <v>180</v>
      </c>
      <c r="C90" s="121">
        <v>1</v>
      </c>
      <c r="D90" s="121">
        <v>0</v>
      </c>
      <c r="E90" s="124">
        <v>12909178</v>
      </c>
      <c r="F90" s="124">
        <v>0</v>
      </c>
      <c r="G90" s="124">
        <v>0</v>
      </c>
      <c r="H90" s="124">
        <v>0</v>
      </c>
      <c r="I90" s="124">
        <v>1678048</v>
      </c>
      <c r="J90" s="124">
        <v>1844855</v>
      </c>
      <c r="K90" s="124">
        <v>0</v>
      </c>
      <c r="L90" s="124">
        <v>0</v>
      </c>
      <c r="M90" s="124">
        <v>0</v>
      </c>
      <c r="N90" s="124">
        <v>0</v>
      </c>
      <c r="O90" s="124">
        <v>0</v>
      </c>
      <c r="P90" s="124">
        <v>1505922</v>
      </c>
      <c r="Q90" s="124">
        <v>324414</v>
      </c>
      <c r="R90" s="124">
        <v>0</v>
      </c>
      <c r="S90" s="124">
        <v>12044</v>
      </c>
      <c r="T90" s="124">
        <v>5025</v>
      </c>
      <c r="U90" s="124">
        <v>46542</v>
      </c>
      <c r="V90" s="124">
        <v>14145</v>
      </c>
      <c r="W90" s="124">
        <v>0</v>
      </c>
      <c r="X90" s="124">
        <v>323662</v>
      </c>
      <c r="Y90" s="124">
        <v>0</v>
      </c>
      <c r="Z90" s="124">
        <v>0</v>
      </c>
      <c r="AA90" s="124">
        <v>18663835</v>
      </c>
    </row>
    <row r="91" spans="1:27" x14ac:dyDescent="0.3">
      <c r="A91" s="123" t="s">
        <v>181</v>
      </c>
      <c r="B91" s="121" t="s">
        <v>182</v>
      </c>
      <c r="C91" s="121">
        <v>1</v>
      </c>
      <c r="D91" s="121">
        <v>0</v>
      </c>
      <c r="E91" s="124">
        <v>21695852</v>
      </c>
      <c r="F91" s="124">
        <v>0</v>
      </c>
      <c r="G91" s="124">
        <v>0</v>
      </c>
      <c r="H91" s="124">
        <v>0</v>
      </c>
      <c r="I91" s="124">
        <v>3529821</v>
      </c>
      <c r="J91" s="124">
        <v>1890908</v>
      </c>
      <c r="K91" s="124">
        <v>0</v>
      </c>
      <c r="L91" s="124">
        <v>0</v>
      </c>
      <c r="M91" s="124">
        <v>0</v>
      </c>
      <c r="N91" s="124">
        <v>0</v>
      </c>
      <c r="O91" s="124">
        <v>0</v>
      </c>
      <c r="P91" s="124">
        <v>2664779</v>
      </c>
      <c r="Q91" s="124">
        <v>357910</v>
      </c>
      <c r="R91" s="124">
        <v>193387</v>
      </c>
      <c r="S91" s="124">
        <v>29091</v>
      </c>
      <c r="T91" s="124">
        <v>12138</v>
      </c>
      <c r="U91" s="124">
        <v>105316</v>
      </c>
      <c r="V91" s="124">
        <v>34260</v>
      </c>
      <c r="W91" s="124">
        <v>0</v>
      </c>
      <c r="X91" s="124">
        <v>809006</v>
      </c>
      <c r="Y91" s="124">
        <v>2222</v>
      </c>
      <c r="Z91" s="124">
        <v>0</v>
      </c>
      <c r="AA91" s="124">
        <v>31324690</v>
      </c>
    </row>
    <row r="92" spans="1:27" x14ac:dyDescent="0.3">
      <c r="A92" s="123" t="s">
        <v>183</v>
      </c>
      <c r="B92" s="121" t="s">
        <v>184</v>
      </c>
      <c r="C92" s="121">
        <v>1</v>
      </c>
      <c r="D92" s="121">
        <v>0</v>
      </c>
      <c r="E92" s="124">
        <v>19696680</v>
      </c>
      <c r="F92" s="124">
        <v>0</v>
      </c>
      <c r="G92" s="124">
        <v>507748</v>
      </c>
      <c r="H92" s="124">
        <v>0</v>
      </c>
      <c r="I92" s="124">
        <v>364443</v>
      </c>
      <c r="J92" s="124">
        <v>1643636</v>
      </c>
      <c r="K92" s="124">
        <v>0</v>
      </c>
      <c r="L92" s="124">
        <v>0</v>
      </c>
      <c r="M92" s="124">
        <v>0</v>
      </c>
      <c r="N92" s="124">
        <v>0</v>
      </c>
      <c r="O92" s="124">
        <v>0</v>
      </c>
      <c r="P92" s="124">
        <v>2454611</v>
      </c>
      <c r="Q92" s="124">
        <v>670296</v>
      </c>
      <c r="R92" s="124">
        <v>0</v>
      </c>
      <c r="S92" s="124">
        <v>27024</v>
      </c>
      <c r="T92" s="124">
        <v>11275</v>
      </c>
      <c r="U92" s="124">
        <v>107530</v>
      </c>
      <c r="V92" s="124">
        <v>31782</v>
      </c>
      <c r="W92" s="124">
        <v>0</v>
      </c>
      <c r="X92" s="124">
        <v>573951</v>
      </c>
      <c r="Y92" s="124">
        <v>43246</v>
      </c>
      <c r="Z92" s="124">
        <v>0</v>
      </c>
      <c r="AA92" s="124">
        <v>26132222</v>
      </c>
    </row>
    <row r="93" spans="1:27" x14ac:dyDescent="0.3">
      <c r="A93" s="123" t="s">
        <v>185</v>
      </c>
      <c r="B93" s="121" t="s">
        <v>186</v>
      </c>
      <c r="C93" s="121">
        <v>1</v>
      </c>
      <c r="D93" s="121">
        <v>0</v>
      </c>
      <c r="E93" s="124">
        <v>19513327</v>
      </c>
      <c r="F93" s="124">
        <v>0</v>
      </c>
      <c r="G93" s="124">
        <v>0</v>
      </c>
      <c r="H93" s="124">
        <v>0</v>
      </c>
      <c r="I93" s="124">
        <v>2400089</v>
      </c>
      <c r="J93" s="124">
        <v>2082218</v>
      </c>
      <c r="K93" s="124">
        <v>0</v>
      </c>
      <c r="L93" s="124">
        <v>0</v>
      </c>
      <c r="M93" s="124">
        <v>0</v>
      </c>
      <c r="N93" s="124">
        <v>0</v>
      </c>
      <c r="O93" s="124">
        <v>0</v>
      </c>
      <c r="P93" s="124">
        <v>1716400</v>
      </c>
      <c r="Q93" s="124">
        <v>476619</v>
      </c>
      <c r="R93" s="124">
        <v>0</v>
      </c>
      <c r="S93" s="124">
        <v>22650</v>
      </c>
      <c r="T93" s="124">
        <v>9450</v>
      </c>
      <c r="U93" s="124">
        <v>87375</v>
      </c>
      <c r="V93" s="124">
        <v>28138</v>
      </c>
      <c r="W93" s="124">
        <v>0</v>
      </c>
      <c r="X93" s="124">
        <v>748338</v>
      </c>
      <c r="Y93" s="124">
        <v>0</v>
      </c>
      <c r="Z93" s="124">
        <v>0</v>
      </c>
      <c r="AA93" s="124">
        <v>27084604</v>
      </c>
    </row>
    <row r="94" spans="1:27" x14ac:dyDescent="0.3">
      <c r="A94" s="123" t="s">
        <v>187</v>
      </c>
      <c r="B94" s="121" t="s">
        <v>188</v>
      </c>
      <c r="C94" s="121">
        <v>1</v>
      </c>
      <c r="D94" s="121">
        <v>0</v>
      </c>
      <c r="E94" s="124">
        <v>8380948</v>
      </c>
      <c r="F94" s="124">
        <v>0</v>
      </c>
      <c r="G94" s="124">
        <v>352002</v>
      </c>
      <c r="H94" s="124">
        <v>242</v>
      </c>
      <c r="I94" s="124">
        <v>227904</v>
      </c>
      <c r="J94" s="124">
        <v>2768356</v>
      </c>
      <c r="K94" s="124">
        <v>5806</v>
      </c>
      <c r="L94" s="124">
        <v>0</v>
      </c>
      <c r="M94" s="124">
        <v>0</v>
      </c>
      <c r="N94" s="124">
        <v>0</v>
      </c>
      <c r="O94" s="124">
        <v>0</v>
      </c>
      <c r="P94" s="124">
        <v>812165</v>
      </c>
      <c r="Q94" s="124">
        <v>6460</v>
      </c>
      <c r="R94" s="124">
        <v>211685</v>
      </c>
      <c r="S94" s="124">
        <v>18455</v>
      </c>
      <c r="T94" s="124">
        <v>7700</v>
      </c>
      <c r="U94" s="124">
        <v>61337</v>
      </c>
      <c r="V94" s="124">
        <v>0</v>
      </c>
      <c r="W94" s="124">
        <v>0</v>
      </c>
      <c r="X94" s="124">
        <v>302400</v>
      </c>
      <c r="Y94" s="124">
        <v>0</v>
      </c>
      <c r="Z94" s="124">
        <v>0</v>
      </c>
      <c r="AA94" s="124">
        <v>13155460</v>
      </c>
    </row>
    <row r="95" spans="1:27" x14ac:dyDescent="0.3">
      <c r="A95" s="123" t="s">
        <v>189</v>
      </c>
      <c r="B95" s="121" t="s">
        <v>190</v>
      </c>
      <c r="C95" s="121">
        <v>1</v>
      </c>
      <c r="D95" s="121">
        <v>0</v>
      </c>
      <c r="E95" s="124">
        <v>4107922</v>
      </c>
      <c r="F95" s="124">
        <v>0</v>
      </c>
      <c r="G95" s="124">
        <v>143067</v>
      </c>
      <c r="H95" s="124">
        <v>0</v>
      </c>
      <c r="I95" s="124">
        <v>303789</v>
      </c>
      <c r="J95" s="124">
        <v>405273</v>
      </c>
      <c r="K95" s="124">
        <v>0</v>
      </c>
      <c r="L95" s="124">
        <v>0</v>
      </c>
      <c r="M95" s="124">
        <v>0</v>
      </c>
      <c r="N95" s="124">
        <v>0</v>
      </c>
      <c r="O95" s="124">
        <v>0</v>
      </c>
      <c r="P95" s="124">
        <v>273253</v>
      </c>
      <c r="Q95" s="124">
        <v>15775</v>
      </c>
      <c r="R95" s="124">
        <v>78977</v>
      </c>
      <c r="S95" s="124">
        <v>6367</v>
      </c>
      <c r="T95" s="124">
        <v>2656</v>
      </c>
      <c r="U95" s="124">
        <v>26853</v>
      </c>
      <c r="V95" s="124">
        <v>453</v>
      </c>
      <c r="W95" s="124">
        <v>0</v>
      </c>
      <c r="X95" s="124">
        <v>380000</v>
      </c>
      <c r="Y95" s="124">
        <v>70</v>
      </c>
      <c r="Z95" s="124">
        <v>0</v>
      </c>
      <c r="AA95" s="124">
        <v>5744455</v>
      </c>
    </row>
    <row r="96" spans="1:27" x14ac:dyDescent="0.3">
      <c r="A96" s="123" t="s">
        <v>191</v>
      </c>
      <c r="B96" s="121" t="s">
        <v>192</v>
      </c>
      <c r="C96" s="121">
        <v>1</v>
      </c>
      <c r="D96" s="121">
        <v>0</v>
      </c>
      <c r="E96" s="124">
        <v>5433552</v>
      </c>
      <c r="F96" s="124">
        <v>0</v>
      </c>
      <c r="G96" s="124">
        <v>148960</v>
      </c>
      <c r="H96" s="124">
        <v>0</v>
      </c>
      <c r="I96" s="124">
        <v>560884</v>
      </c>
      <c r="J96" s="124">
        <v>640198</v>
      </c>
      <c r="K96" s="124">
        <v>0</v>
      </c>
      <c r="L96" s="124">
        <v>0</v>
      </c>
      <c r="M96" s="124">
        <v>0</v>
      </c>
      <c r="N96" s="124">
        <v>0</v>
      </c>
      <c r="O96" s="124">
        <v>0</v>
      </c>
      <c r="P96" s="124">
        <v>626607</v>
      </c>
      <c r="Q96" s="124">
        <v>27558</v>
      </c>
      <c r="R96" s="124">
        <v>122914</v>
      </c>
      <c r="S96" s="124">
        <v>13272</v>
      </c>
      <c r="T96" s="124">
        <v>5538</v>
      </c>
      <c r="U96" s="124">
        <v>55745</v>
      </c>
      <c r="V96" s="124">
        <v>0</v>
      </c>
      <c r="W96" s="124">
        <v>0</v>
      </c>
      <c r="X96" s="124">
        <v>426800</v>
      </c>
      <c r="Y96" s="124">
        <v>0</v>
      </c>
      <c r="Z96" s="124">
        <v>0</v>
      </c>
      <c r="AA96" s="124">
        <v>8062028</v>
      </c>
    </row>
    <row r="97" spans="1:27" x14ac:dyDescent="0.3">
      <c r="A97" s="123" t="s">
        <v>193</v>
      </c>
      <c r="B97" s="121" t="s">
        <v>194</v>
      </c>
      <c r="C97" s="121">
        <v>1</v>
      </c>
      <c r="D97" s="121">
        <v>0</v>
      </c>
      <c r="E97" s="124">
        <v>18221545</v>
      </c>
      <c r="F97" s="124">
        <v>0</v>
      </c>
      <c r="G97" s="124">
        <v>218990</v>
      </c>
      <c r="H97" s="124">
        <v>0</v>
      </c>
      <c r="I97" s="124">
        <v>2087141</v>
      </c>
      <c r="J97" s="124">
        <v>3784888</v>
      </c>
      <c r="K97" s="124">
        <v>683280</v>
      </c>
      <c r="L97" s="124">
        <v>0</v>
      </c>
      <c r="M97" s="124">
        <v>0</v>
      </c>
      <c r="N97" s="124">
        <v>0</v>
      </c>
      <c r="O97" s="124">
        <v>0</v>
      </c>
      <c r="P97" s="124">
        <v>903105</v>
      </c>
      <c r="Q97" s="124">
        <v>80476</v>
      </c>
      <c r="R97" s="124">
        <v>850877</v>
      </c>
      <c r="S97" s="124">
        <v>22485</v>
      </c>
      <c r="T97" s="124">
        <v>9381</v>
      </c>
      <c r="U97" s="124">
        <v>92035</v>
      </c>
      <c r="V97" s="124">
        <v>13040</v>
      </c>
      <c r="W97" s="124">
        <v>0</v>
      </c>
      <c r="X97" s="124">
        <v>738441</v>
      </c>
      <c r="Y97" s="124">
        <v>0</v>
      </c>
      <c r="Z97" s="124">
        <v>0</v>
      </c>
      <c r="AA97" s="124">
        <v>27705684</v>
      </c>
    </row>
    <row r="98" spans="1:27" x14ac:dyDescent="0.3">
      <c r="A98" s="123" t="s">
        <v>195</v>
      </c>
      <c r="B98" s="121" t="s">
        <v>196</v>
      </c>
      <c r="C98" s="121">
        <v>1</v>
      </c>
      <c r="D98" s="121">
        <v>0</v>
      </c>
      <c r="E98" s="124">
        <v>12969509</v>
      </c>
      <c r="F98" s="124">
        <v>0</v>
      </c>
      <c r="G98" s="124">
        <v>224558</v>
      </c>
      <c r="H98" s="124">
        <v>11966</v>
      </c>
      <c r="I98" s="124">
        <v>1978323</v>
      </c>
      <c r="J98" s="124">
        <v>2479368</v>
      </c>
      <c r="K98" s="124">
        <v>0</v>
      </c>
      <c r="L98" s="124">
        <v>0</v>
      </c>
      <c r="M98" s="124">
        <v>0</v>
      </c>
      <c r="N98" s="124">
        <v>0</v>
      </c>
      <c r="O98" s="124">
        <v>0</v>
      </c>
      <c r="P98" s="124">
        <v>1614557</v>
      </c>
      <c r="Q98" s="124">
        <v>168103</v>
      </c>
      <c r="R98" s="124">
        <v>204703</v>
      </c>
      <c r="S98" s="124">
        <v>25316</v>
      </c>
      <c r="T98" s="124">
        <v>10563</v>
      </c>
      <c r="U98" s="124">
        <v>103219</v>
      </c>
      <c r="V98" s="124">
        <v>22085</v>
      </c>
      <c r="W98" s="124">
        <v>0</v>
      </c>
      <c r="X98" s="124">
        <v>541192</v>
      </c>
      <c r="Y98" s="124">
        <v>2199</v>
      </c>
      <c r="Z98" s="124">
        <v>0</v>
      </c>
      <c r="AA98" s="124">
        <v>20355661</v>
      </c>
    </row>
    <row r="99" spans="1:27" x14ac:dyDescent="0.3">
      <c r="A99" s="123" t="s">
        <v>197</v>
      </c>
      <c r="B99" s="121" t="s">
        <v>198</v>
      </c>
      <c r="C99" s="121">
        <v>1</v>
      </c>
      <c r="D99" s="121">
        <v>0</v>
      </c>
      <c r="E99" s="124">
        <v>2643190</v>
      </c>
      <c r="F99" s="124">
        <v>0</v>
      </c>
      <c r="G99" s="124">
        <v>143187</v>
      </c>
      <c r="H99" s="124">
        <v>0</v>
      </c>
      <c r="I99" s="124">
        <v>331569</v>
      </c>
      <c r="J99" s="124">
        <v>475823</v>
      </c>
      <c r="K99" s="124">
        <v>855</v>
      </c>
      <c r="L99" s="124">
        <v>0</v>
      </c>
      <c r="M99" s="124">
        <v>0</v>
      </c>
      <c r="N99" s="124">
        <v>0</v>
      </c>
      <c r="O99" s="124">
        <v>0</v>
      </c>
      <c r="P99" s="124">
        <v>178320</v>
      </c>
      <c r="Q99" s="124">
        <v>18345</v>
      </c>
      <c r="R99" s="124">
        <v>45138</v>
      </c>
      <c r="S99" s="124">
        <v>7250</v>
      </c>
      <c r="T99" s="124">
        <v>3025</v>
      </c>
      <c r="U99" s="124">
        <v>24640</v>
      </c>
      <c r="V99" s="124">
        <v>1159</v>
      </c>
      <c r="W99" s="124">
        <v>0</v>
      </c>
      <c r="X99" s="124">
        <v>108000</v>
      </c>
      <c r="Y99" s="124">
        <v>3825</v>
      </c>
      <c r="Z99" s="124">
        <v>0</v>
      </c>
      <c r="AA99" s="124">
        <v>3984326</v>
      </c>
    </row>
    <row r="100" spans="1:27" x14ac:dyDescent="0.3">
      <c r="A100" s="123" t="s">
        <v>199</v>
      </c>
      <c r="B100" s="121" t="s">
        <v>200</v>
      </c>
      <c r="C100" s="121">
        <v>1</v>
      </c>
      <c r="D100" s="121">
        <v>0</v>
      </c>
      <c r="E100" s="124">
        <v>10125201</v>
      </c>
      <c r="F100" s="124">
        <v>0</v>
      </c>
      <c r="G100" s="124">
        <v>0</v>
      </c>
      <c r="H100" s="124">
        <v>0</v>
      </c>
      <c r="I100" s="124">
        <v>1054024</v>
      </c>
      <c r="J100" s="124">
        <v>1071436</v>
      </c>
      <c r="K100" s="124">
        <v>0</v>
      </c>
      <c r="L100" s="124">
        <v>0</v>
      </c>
      <c r="M100" s="124">
        <v>0</v>
      </c>
      <c r="N100" s="124">
        <v>0</v>
      </c>
      <c r="O100" s="124">
        <v>0</v>
      </c>
      <c r="P100" s="124">
        <v>1399191</v>
      </c>
      <c r="Q100" s="124">
        <v>103937</v>
      </c>
      <c r="R100" s="124">
        <v>121946</v>
      </c>
      <c r="S100" s="124">
        <v>6876</v>
      </c>
      <c r="T100" s="124">
        <v>2869</v>
      </c>
      <c r="U100" s="124">
        <v>27436</v>
      </c>
      <c r="V100" s="124">
        <v>8686</v>
      </c>
      <c r="W100" s="124">
        <v>0</v>
      </c>
      <c r="X100" s="124">
        <v>156015</v>
      </c>
      <c r="Y100" s="124">
        <v>0</v>
      </c>
      <c r="Z100" s="124">
        <v>0</v>
      </c>
      <c r="AA100" s="124">
        <v>14077617</v>
      </c>
    </row>
    <row r="101" spans="1:27" x14ac:dyDescent="0.3">
      <c r="A101" s="123" t="s">
        <v>201</v>
      </c>
      <c r="B101" s="121" t="s">
        <v>202</v>
      </c>
      <c r="C101" s="121">
        <v>1</v>
      </c>
      <c r="D101" s="121">
        <v>0</v>
      </c>
      <c r="E101" s="124">
        <v>23794636</v>
      </c>
      <c r="F101" s="124">
        <v>0</v>
      </c>
      <c r="G101" s="124">
        <v>0</v>
      </c>
      <c r="H101" s="124">
        <v>6856</v>
      </c>
      <c r="I101" s="124">
        <v>1745883</v>
      </c>
      <c r="J101" s="124">
        <v>4505602</v>
      </c>
      <c r="K101" s="124">
        <v>0</v>
      </c>
      <c r="L101" s="124">
        <v>0</v>
      </c>
      <c r="M101" s="124">
        <v>0</v>
      </c>
      <c r="N101" s="124">
        <v>0</v>
      </c>
      <c r="O101" s="124">
        <v>0</v>
      </c>
      <c r="P101" s="124">
        <v>2827114</v>
      </c>
      <c r="Q101" s="124">
        <v>673814</v>
      </c>
      <c r="R101" s="124">
        <v>176166</v>
      </c>
      <c r="S101" s="124">
        <v>31113</v>
      </c>
      <c r="T101" s="124">
        <v>12981</v>
      </c>
      <c r="U101" s="124">
        <v>118481</v>
      </c>
      <c r="V101" s="124">
        <v>37446</v>
      </c>
      <c r="W101" s="124">
        <v>0</v>
      </c>
      <c r="X101" s="124">
        <v>897843</v>
      </c>
      <c r="Y101" s="124">
        <v>0</v>
      </c>
      <c r="Z101" s="124">
        <v>0</v>
      </c>
      <c r="AA101" s="124">
        <v>34827935</v>
      </c>
    </row>
    <row r="102" spans="1:27" x14ac:dyDescent="0.3">
      <c r="A102" s="123" t="s">
        <v>203</v>
      </c>
      <c r="B102" s="121" t="s">
        <v>204</v>
      </c>
      <c r="C102" s="121">
        <v>1</v>
      </c>
      <c r="D102" s="121">
        <v>0</v>
      </c>
      <c r="E102" s="124">
        <v>9082712</v>
      </c>
      <c r="F102" s="124">
        <v>0</v>
      </c>
      <c r="G102" s="124">
        <v>0</v>
      </c>
      <c r="H102" s="124">
        <v>2303</v>
      </c>
      <c r="I102" s="124">
        <v>531000</v>
      </c>
      <c r="J102" s="124">
        <v>1353361</v>
      </c>
      <c r="K102" s="124">
        <v>0</v>
      </c>
      <c r="L102" s="124">
        <v>0</v>
      </c>
      <c r="M102" s="124">
        <v>0</v>
      </c>
      <c r="N102" s="124">
        <v>0</v>
      </c>
      <c r="O102" s="124">
        <v>0</v>
      </c>
      <c r="P102" s="124">
        <v>1029931</v>
      </c>
      <c r="Q102" s="124">
        <v>150146</v>
      </c>
      <c r="R102" s="124">
        <v>40602</v>
      </c>
      <c r="S102" s="124">
        <v>6981</v>
      </c>
      <c r="T102" s="124">
        <v>2913</v>
      </c>
      <c r="U102" s="124">
        <v>27669</v>
      </c>
      <c r="V102" s="124">
        <v>9101</v>
      </c>
      <c r="W102" s="124">
        <v>0</v>
      </c>
      <c r="X102" s="124">
        <v>260512</v>
      </c>
      <c r="Y102" s="124">
        <v>0</v>
      </c>
      <c r="Z102" s="124">
        <v>0</v>
      </c>
      <c r="AA102" s="124">
        <v>12497231</v>
      </c>
    </row>
    <row r="103" spans="1:27" x14ac:dyDescent="0.3">
      <c r="A103" s="123" t="s">
        <v>205</v>
      </c>
      <c r="B103" s="121" t="s">
        <v>206</v>
      </c>
      <c r="C103" s="121">
        <v>1</v>
      </c>
      <c r="D103" s="121">
        <v>0</v>
      </c>
      <c r="E103" s="124">
        <v>20051801</v>
      </c>
      <c r="F103" s="124">
        <v>0</v>
      </c>
      <c r="G103" s="124">
        <v>0</v>
      </c>
      <c r="H103" s="124">
        <v>5808</v>
      </c>
      <c r="I103" s="124">
        <v>2222331</v>
      </c>
      <c r="J103" s="124">
        <v>3202275</v>
      </c>
      <c r="K103" s="124">
        <v>0</v>
      </c>
      <c r="L103" s="124">
        <v>0</v>
      </c>
      <c r="M103" s="124">
        <v>0</v>
      </c>
      <c r="N103" s="124">
        <v>0</v>
      </c>
      <c r="O103" s="124">
        <v>0</v>
      </c>
      <c r="P103" s="124">
        <v>2606308</v>
      </c>
      <c r="Q103" s="124">
        <v>123166</v>
      </c>
      <c r="R103" s="124">
        <v>88955</v>
      </c>
      <c r="S103" s="124">
        <v>27683</v>
      </c>
      <c r="T103" s="124">
        <v>11550</v>
      </c>
      <c r="U103" s="124">
        <v>103743</v>
      </c>
      <c r="V103" s="124">
        <v>33407</v>
      </c>
      <c r="W103" s="124">
        <v>0</v>
      </c>
      <c r="X103" s="124">
        <v>971848</v>
      </c>
      <c r="Y103" s="124">
        <v>0</v>
      </c>
      <c r="Z103" s="124">
        <v>0</v>
      </c>
      <c r="AA103" s="124">
        <v>29448875</v>
      </c>
    </row>
    <row r="104" spans="1:27" x14ac:dyDescent="0.3">
      <c r="A104" s="123" t="s">
        <v>207</v>
      </c>
      <c r="B104" s="121" t="s">
        <v>208</v>
      </c>
      <c r="C104" s="121">
        <v>1</v>
      </c>
      <c r="D104" s="121">
        <v>0</v>
      </c>
      <c r="E104" s="124">
        <v>11950658</v>
      </c>
      <c r="F104" s="124">
        <v>0</v>
      </c>
      <c r="G104" s="124">
        <v>0</v>
      </c>
      <c r="H104" s="124">
        <v>0</v>
      </c>
      <c r="I104" s="124">
        <v>962314</v>
      </c>
      <c r="J104" s="124">
        <v>1835627</v>
      </c>
      <c r="K104" s="124">
        <v>0</v>
      </c>
      <c r="L104" s="124">
        <v>0</v>
      </c>
      <c r="M104" s="124">
        <v>0</v>
      </c>
      <c r="N104" s="124">
        <v>0</v>
      </c>
      <c r="O104" s="124">
        <v>0</v>
      </c>
      <c r="P104" s="124">
        <v>1648931</v>
      </c>
      <c r="Q104" s="124">
        <v>120505</v>
      </c>
      <c r="R104" s="124">
        <v>0</v>
      </c>
      <c r="S104" s="124">
        <v>9887</v>
      </c>
      <c r="T104" s="124">
        <v>4125</v>
      </c>
      <c r="U104" s="124">
        <v>38212</v>
      </c>
      <c r="V104" s="124">
        <v>12810</v>
      </c>
      <c r="W104" s="124">
        <v>0</v>
      </c>
      <c r="X104" s="124">
        <v>331003</v>
      </c>
      <c r="Y104" s="124">
        <v>0</v>
      </c>
      <c r="Z104" s="124">
        <v>0</v>
      </c>
      <c r="AA104" s="124">
        <v>16914072</v>
      </c>
    </row>
    <row r="105" spans="1:27" x14ac:dyDescent="0.3">
      <c r="A105" s="123" t="s">
        <v>209</v>
      </c>
      <c r="B105" s="121" t="s">
        <v>210</v>
      </c>
      <c r="C105" s="121">
        <v>1</v>
      </c>
      <c r="D105" s="121">
        <v>0</v>
      </c>
      <c r="E105" s="124">
        <v>749688</v>
      </c>
      <c r="F105" s="124">
        <v>0</v>
      </c>
      <c r="G105" s="124">
        <v>100000</v>
      </c>
      <c r="H105" s="124">
        <v>0</v>
      </c>
      <c r="I105" s="124">
        <v>28094</v>
      </c>
      <c r="J105" s="124">
        <v>72665</v>
      </c>
      <c r="K105" s="124">
        <v>0</v>
      </c>
      <c r="L105" s="124">
        <v>0</v>
      </c>
      <c r="M105" s="124">
        <v>0</v>
      </c>
      <c r="N105" s="124">
        <v>0</v>
      </c>
      <c r="O105" s="124">
        <v>0</v>
      </c>
      <c r="P105" s="124">
        <v>185788</v>
      </c>
      <c r="Q105" s="124">
        <v>0</v>
      </c>
      <c r="R105" s="124">
        <v>0</v>
      </c>
      <c r="S105" s="124">
        <v>1034</v>
      </c>
      <c r="T105" s="124">
        <v>431</v>
      </c>
      <c r="U105" s="124">
        <v>3612</v>
      </c>
      <c r="V105" s="124">
        <v>0</v>
      </c>
      <c r="W105" s="124">
        <v>0</v>
      </c>
      <c r="X105" s="124">
        <v>16200</v>
      </c>
      <c r="Y105" s="124">
        <v>1318</v>
      </c>
      <c r="Z105" s="124">
        <v>0</v>
      </c>
      <c r="AA105" s="124">
        <v>1158830</v>
      </c>
    </row>
    <row r="106" spans="1:27" x14ac:dyDescent="0.3">
      <c r="A106" s="123" t="s">
        <v>211</v>
      </c>
      <c r="B106" s="121" t="s">
        <v>212</v>
      </c>
      <c r="C106" s="121">
        <v>1</v>
      </c>
      <c r="D106" s="121">
        <v>0</v>
      </c>
      <c r="E106" s="124">
        <v>1281521</v>
      </c>
      <c r="F106" s="124">
        <v>0</v>
      </c>
      <c r="G106" s="124">
        <v>237714</v>
      </c>
      <c r="H106" s="124">
        <v>234</v>
      </c>
      <c r="I106" s="124">
        <v>40814</v>
      </c>
      <c r="J106" s="124">
        <v>54135</v>
      </c>
      <c r="K106" s="124">
        <v>0</v>
      </c>
      <c r="L106" s="124">
        <v>0</v>
      </c>
      <c r="M106" s="124">
        <v>0</v>
      </c>
      <c r="N106" s="124">
        <v>0</v>
      </c>
      <c r="O106" s="124">
        <v>0</v>
      </c>
      <c r="P106" s="124">
        <v>283072</v>
      </c>
      <c r="Q106" s="124">
        <v>0</v>
      </c>
      <c r="R106" s="124">
        <v>5686</v>
      </c>
      <c r="S106" s="124">
        <v>3176</v>
      </c>
      <c r="T106" s="124">
        <v>1325</v>
      </c>
      <c r="U106" s="124">
        <v>12524</v>
      </c>
      <c r="V106" s="124">
        <v>0</v>
      </c>
      <c r="W106" s="124">
        <v>0</v>
      </c>
      <c r="X106" s="124">
        <v>0</v>
      </c>
      <c r="Y106" s="124">
        <v>0</v>
      </c>
      <c r="Z106" s="124">
        <v>0</v>
      </c>
      <c r="AA106" s="124">
        <v>1920201</v>
      </c>
    </row>
    <row r="107" spans="1:27" x14ac:dyDescent="0.3">
      <c r="A107" s="123" t="s">
        <v>213</v>
      </c>
      <c r="B107" s="121" t="s">
        <v>214</v>
      </c>
      <c r="C107" s="121">
        <v>1</v>
      </c>
      <c r="D107" s="121">
        <v>0</v>
      </c>
      <c r="E107" s="124">
        <v>5078355</v>
      </c>
      <c r="F107" s="124">
        <v>0</v>
      </c>
      <c r="G107" s="124">
        <v>70000</v>
      </c>
      <c r="H107" s="124">
        <v>0</v>
      </c>
      <c r="I107" s="124">
        <v>459174</v>
      </c>
      <c r="J107" s="124">
        <v>555884</v>
      </c>
      <c r="K107" s="124">
        <v>0</v>
      </c>
      <c r="L107" s="124">
        <v>0</v>
      </c>
      <c r="M107" s="124">
        <v>0</v>
      </c>
      <c r="N107" s="124">
        <v>0</v>
      </c>
      <c r="O107" s="124">
        <v>0</v>
      </c>
      <c r="P107" s="124">
        <v>785876</v>
      </c>
      <c r="Q107" s="124">
        <v>45772</v>
      </c>
      <c r="R107" s="124">
        <v>47895</v>
      </c>
      <c r="S107" s="124">
        <v>4554</v>
      </c>
      <c r="T107" s="124">
        <v>1900</v>
      </c>
      <c r="U107" s="124">
        <v>17533</v>
      </c>
      <c r="V107" s="124">
        <v>4237</v>
      </c>
      <c r="W107" s="124">
        <v>0</v>
      </c>
      <c r="X107" s="124">
        <v>80000</v>
      </c>
      <c r="Y107" s="124">
        <v>0</v>
      </c>
      <c r="Z107" s="124">
        <v>0</v>
      </c>
      <c r="AA107" s="124">
        <v>7151180</v>
      </c>
    </row>
    <row r="108" spans="1:27" x14ac:dyDescent="0.3">
      <c r="A108" s="123" t="s">
        <v>215</v>
      </c>
      <c r="B108" s="121" t="s">
        <v>216</v>
      </c>
      <c r="C108" s="121">
        <v>1</v>
      </c>
      <c r="D108" s="121">
        <v>0</v>
      </c>
      <c r="E108" s="124">
        <v>6819216</v>
      </c>
      <c r="F108" s="124">
        <v>0</v>
      </c>
      <c r="G108" s="124">
        <v>181328</v>
      </c>
      <c r="H108" s="124">
        <v>3791</v>
      </c>
      <c r="I108" s="124">
        <v>647909</v>
      </c>
      <c r="J108" s="124">
        <v>1122941</v>
      </c>
      <c r="K108" s="124">
        <v>0</v>
      </c>
      <c r="L108" s="124">
        <v>0</v>
      </c>
      <c r="M108" s="124">
        <v>0</v>
      </c>
      <c r="N108" s="124">
        <v>0</v>
      </c>
      <c r="O108" s="124">
        <v>0</v>
      </c>
      <c r="P108" s="124">
        <v>894064</v>
      </c>
      <c r="Q108" s="124">
        <v>77504</v>
      </c>
      <c r="R108" s="124">
        <v>181822</v>
      </c>
      <c r="S108" s="124">
        <v>10741</v>
      </c>
      <c r="T108" s="124">
        <v>4481</v>
      </c>
      <c r="U108" s="124">
        <v>41591</v>
      </c>
      <c r="V108" s="124">
        <v>9144</v>
      </c>
      <c r="W108" s="124">
        <v>0</v>
      </c>
      <c r="X108" s="124">
        <v>118900</v>
      </c>
      <c r="Y108" s="124">
        <v>16795</v>
      </c>
      <c r="Z108" s="124">
        <v>0</v>
      </c>
      <c r="AA108" s="124">
        <v>10130227</v>
      </c>
    </row>
    <row r="109" spans="1:27" x14ac:dyDescent="0.3">
      <c r="A109" s="123" t="s">
        <v>217</v>
      </c>
      <c r="B109" s="121" t="s">
        <v>218</v>
      </c>
      <c r="C109" s="121">
        <v>1</v>
      </c>
      <c r="D109" s="121">
        <v>0</v>
      </c>
      <c r="E109" s="124">
        <v>3119430</v>
      </c>
      <c r="F109" s="124">
        <v>0</v>
      </c>
      <c r="G109" s="124">
        <v>100000</v>
      </c>
      <c r="H109" s="124">
        <v>0</v>
      </c>
      <c r="I109" s="124">
        <v>672018</v>
      </c>
      <c r="J109" s="124">
        <v>411779</v>
      </c>
      <c r="K109" s="124">
        <v>0</v>
      </c>
      <c r="L109" s="124">
        <v>0</v>
      </c>
      <c r="M109" s="124">
        <v>0</v>
      </c>
      <c r="N109" s="124">
        <v>0</v>
      </c>
      <c r="O109" s="124">
        <v>0</v>
      </c>
      <c r="P109" s="124">
        <v>421245</v>
      </c>
      <c r="Q109" s="124">
        <v>0</v>
      </c>
      <c r="R109" s="124">
        <v>42138</v>
      </c>
      <c r="S109" s="124">
        <v>2981</v>
      </c>
      <c r="T109" s="124">
        <v>1244</v>
      </c>
      <c r="U109" s="124">
        <v>11417</v>
      </c>
      <c r="V109" s="124">
        <v>2643</v>
      </c>
      <c r="W109" s="124">
        <v>0</v>
      </c>
      <c r="X109" s="124">
        <v>34623</v>
      </c>
      <c r="Y109" s="124">
        <v>3938</v>
      </c>
      <c r="Z109" s="124">
        <v>0</v>
      </c>
      <c r="AA109" s="124">
        <v>4823456</v>
      </c>
    </row>
    <row r="110" spans="1:27" x14ac:dyDescent="0.3">
      <c r="A110" s="123" t="s">
        <v>219</v>
      </c>
      <c r="B110" s="121" t="s">
        <v>220</v>
      </c>
      <c r="C110" s="121">
        <v>1</v>
      </c>
      <c r="D110" s="121">
        <v>0</v>
      </c>
      <c r="E110" s="124">
        <v>5409984</v>
      </c>
      <c r="F110" s="124">
        <v>0</v>
      </c>
      <c r="G110" s="124">
        <v>249655</v>
      </c>
      <c r="H110" s="124">
        <v>1399</v>
      </c>
      <c r="I110" s="124">
        <v>419192</v>
      </c>
      <c r="J110" s="124">
        <v>1114685</v>
      </c>
      <c r="K110" s="124">
        <v>0</v>
      </c>
      <c r="L110" s="124">
        <v>0</v>
      </c>
      <c r="M110" s="124">
        <v>0</v>
      </c>
      <c r="N110" s="124">
        <v>0</v>
      </c>
      <c r="O110" s="124">
        <v>0</v>
      </c>
      <c r="P110" s="124">
        <v>490713</v>
      </c>
      <c r="Q110" s="124">
        <v>0</v>
      </c>
      <c r="R110" s="124">
        <v>0</v>
      </c>
      <c r="S110" s="124">
        <v>4314</v>
      </c>
      <c r="T110" s="124">
        <v>1800</v>
      </c>
      <c r="U110" s="124">
        <v>14446</v>
      </c>
      <c r="V110" s="124">
        <v>2795</v>
      </c>
      <c r="W110" s="124">
        <v>0</v>
      </c>
      <c r="X110" s="124">
        <v>141016</v>
      </c>
      <c r="Y110" s="124">
        <v>3994</v>
      </c>
      <c r="Z110" s="124">
        <v>0</v>
      </c>
      <c r="AA110" s="124">
        <v>7853993</v>
      </c>
    </row>
    <row r="111" spans="1:27" x14ac:dyDescent="0.3">
      <c r="A111" s="123" t="s">
        <v>221</v>
      </c>
      <c r="B111" s="121" t="s">
        <v>222</v>
      </c>
      <c r="C111" s="121">
        <v>1</v>
      </c>
      <c r="D111" s="121">
        <v>0</v>
      </c>
      <c r="E111" s="124">
        <v>2683355</v>
      </c>
      <c r="F111" s="124">
        <v>0</v>
      </c>
      <c r="G111" s="124">
        <v>70000</v>
      </c>
      <c r="H111" s="124">
        <v>0</v>
      </c>
      <c r="I111" s="124">
        <v>204988</v>
      </c>
      <c r="J111" s="124">
        <v>205599</v>
      </c>
      <c r="K111" s="124">
        <v>0</v>
      </c>
      <c r="L111" s="124">
        <v>0</v>
      </c>
      <c r="M111" s="124">
        <v>0</v>
      </c>
      <c r="N111" s="124">
        <v>0</v>
      </c>
      <c r="O111" s="124">
        <v>0</v>
      </c>
      <c r="P111" s="124">
        <v>399309</v>
      </c>
      <c r="Q111" s="124">
        <v>6709</v>
      </c>
      <c r="R111" s="124">
        <v>0</v>
      </c>
      <c r="S111" s="124">
        <v>4419</v>
      </c>
      <c r="T111" s="124">
        <v>1844</v>
      </c>
      <c r="U111" s="124">
        <v>16485</v>
      </c>
      <c r="V111" s="124">
        <v>0</v>
      </c>
      <c r="W111" s="124">
        <v>0</v>
      </c>
      <c r="X111" s="124">
        <v>48000</v>
      </c>
      <c r="Y111" s="124">
        <v>10960</v>
      </c>
      <c r="Z111" s="124">
        <v>0</v>
      </c>
      <c r="AA111" s="124">
        <v>3651668</v>
      </c>
    </row>
    <row r="112" spans="1:27" x14ac:dyDescent="0.3">
      <c r="A112" s="123" t="s">
        <v>223</v>
      </c>
      <c r="B112" s="121" t="s">
        <v>224</v>
      </c>
      <c r="C112" s="121">
        <v>1</v>
      </c>
      <c r="D112" s="121">
        <v>0</v>
      </c>
      <c r="E112" s="124">
        <v>2727529</v>
      </c>
      <c r="F112" s="124">
        <v>0</v>
      </c>
      <c r="G112" s="124">
        <v>192600</v>
      </c>
      <c r="H112" s="124">
        <v>0</v>
      </c>
      <c r="I112" s="124">
        <v>211764</v>
      </c>
      <c r="J112" s="124">
        <v>214460</v>
      </c>
      <c r="K112" s="124">
        <v>0</v>
      </c>
      <c r="L112" s="124">
        <v>0</v>
      </c>
      <c r="M112" s="124">
        <v>0</v>
      </c>
      <c r="N112" s="124">
        <v>0</v>
      </c>
      <c r="O112" s="124">
        <v>0</v>
      </c>
      <c r="P112" s="124">
        <v>359279</v>
      </c>
      <c r="Q112" s="124">
        <v>0</v>
      </c>
      <c r="R112" s="124">
        <v>27727</v>
      </c>
      <c r="S112" s="124">
        <v>3385</v>
      </c>
      <c r="T112" s="124">
        <v>1413</v>
      </c>
      <c r="U112" s="124">
        <v>12873</v>
      </c>
      <c r="V112" s="124">
        <v>0</v>
      </c>
      <c r="W112" s="124">
        <v>0</v>
      </c>
      <c r="X112" s="124">
        <v>128350</v>
      </c>
      <c r="Y112" s="124">
        <v>290</v>
      </c>
      <c r="Z112" s="124">
        <v>0</v>
      </c>
      <c r="AA112" s="124">
        <v>3879670</v>
      </c>
    </row>
    <row r="113" spans="1:27" x14ac:dyDescent="0.3">
      <c r="A113" s="123" t="s">
        <v>225</v>
      </c>
      <c r="B113" s="121" t="s">
        <v>226</v>
      </c>
      <c r="C113" s="121">
        <v>1</v>
      </c>
      <c r="D113" s="121">
        <v>0</v>
      </c>
      <c r="E113" s="124">
        <v>17367468</v>
      </c>
      <c r="F113" s="124">
        <v>0</v>
      </c>
      <c r="G113" s="124">
        <v>125580</v>
      </c>
      <c r="H113" s="124">
        <v>4466</v>
      </c>
      <c r="I113" s="124">
        <v>1421303</v>
      </c>
      <c r="J113" s="124">
        <v>3865651</v>
      </c>
      <c r="K113" s="124">
        <v>0</v>
      </c>
      <c r="L113" s="124">
        <v>0</v>
      </c>
      <c r="M113" s="124">
        <v>0</v>
      </c>
      <c r="N113" s="124">
        <v>0</v>
      </c>
      <c r="O113" s="124">
        <v>0</v>
      </c>
      <c r="P113" s="124">
        <v>3280312</v>
      </c>
      <c r="Q113" s="124">
        <v>550730</v>
      </c>
      <c r="R113" s="124">
        <v>56206</v>
      </c>
      <c r="S113" s="124">
        <v>15340</v>
      </c>
      <c r="T113" s="124">
        <v>6400</v>
      </c>
      <c r="U113" s="124">
        <v>58425</v>
      </c>
      <c r="V113" s="124">
        <v>19997</v>
      </c>
      <c r="W113" s="124">
        <v>0</v>
      </c>
      <c r="X113" s="124">
        <v>463383</v>
      </c>
      <c r="Y113" s="124">
        <v>0</v>
      </c>
      <c r="Z113" s="124">
        <v>0</v>
      </c>
      <c r="AA113" s="124">
        <v>27235261</v>
      </c>
    </row>
    <row r="114" spans="1:27" x14ac:dyDescent="0.3">
      <c r="A114" s="123" t="s">
        <v>227</v>
      </c>
      <c r="B114" s="121" t="s">
        <v>228</v>
      </c>
      <c r="C114" s="121">
        <v>1</v>
      </c>
      <c r="D114" s="121">
        <v>0</v>
      </c>
      <c r="E114" s="124">
        <v>4620132</v>
      </c>
      <c r="F114" s="124">
        <v>0</v>
      </c>
      <c r="G114" s="124">
        <v>92649</v>
      </c>
      <c r="H114" s="124">
        <v>0</v>
      </c>
      <c r="I114" s="124">
        <v>516763</v>
      </c>
      <c r="J114" s="124">
        <v>402412</v>
      </c>
      <c r="K114" s="124">
        <v>0</v>
      </c>
      <c r="L114" s="124">
        <v>0</v>
      </c>
      <c r="M114" s="124">
        <v>0</v>
      </c>
      <c r="N114" s="124">
        <v>0</v>
      </c>
      <c r="O114" s="124">
        <v>0</v>
      </c>
      <c r="P114" s="124">
        <v>530031</v>
      </c>
      <c r="Q114" s="124">
        <v>5524</v>
      </c>
      <c r="R114" s="124">
        <v>94644</v>
      </c>
      <c r="S114" s="124">
        <v>3565</v>
      </c>
      <c r="T114" s="124">
        <v>1488</v>
      </c>
      <c r="U114" s="124">
        <v>14038</v>
      </c>
      <c r="V114" s="124">
        <v>3208</v>
      </c>
      <c r="W114" s="124">
        <v>0</v>
      </c>
      <c r="X114" s="124">
        <v>39199</v>
      </c>
      <c r="Y114" s="124">
        <v>0</v>
      </c>
      <c r="Z114" s="124">
        <v>0</v>
      </c>
      <c r="AA114" s="124">
        <v>6323653</v>
      </c>
    </row>
    <row r="115" spans="1:27" x14ac:dyDescent="0.3">
      <c r="A115" s="123" t="s">
        <v>229</v>
      </c>
      <c r="B115" s="121" t="s">
        <v>230</v>
      </c>
      <c r="C115" s="121">
        <v>1</v>
      </c>
      <c r="D115" s="121">
        <v>0</v>
      </c>
      <c r="E115" s="124">
        <v>3508540</v>
      </c>
      <c r="F115" s="124">
        <v>0</v>
      </c>
      <c r="G115" s="124">
        <v>100000</v>
      </c>
      <c r="H115" s="124">
        <v>2615</v>
      </c>
      <c r="I115" s="124">
        <v>555318</v>
      </c>
      <c r="J115" s="124">
        <v>813224</v>
      </c>
      <c r="K115" s="124">
        <v>0</v>
      </c>
      <c r="L115" s="124">
        <v>0</v>
      </c>
      <c r="M115" s="124">
        <v>0</v>
      </c>
      <c r="N115" s="124">
        <v>0</v>
      </c>
      <c r="O115" s="124">
        <v>0</v>
      </c>
      <c r="P115" s="124">
        <v>500451</v>
      </c>
      <c r="Q115" s="124">
        <v>32620</v>
      </c>
      <c r="R115" s="124">
        <v>92081</v>
      </c>
      <c r="S115" s="124">
        <v>4674</v>
      </c>
      <c r="T115" s="124">
        <v>1950</v>
      </c>
      <c r="U115" s="124">
        <v>15495</v>
      </c>
      <c r="V115" s="124">
        <v>3450</v>
      </c>
      <c r="W115" s="124">
        <v>0</v>
      </c>
      <c r="X115" s="124">
        <v>56250</v>
      </c>
      <c r="Y115" s="124">
        <v>0</v>
      </c>
      <c r="Z115" s="124">
        <v>0</v>
      </c>
      <c r="AA115" s="124">
        <v>5686668</v>
      </c>
    </row>
    <row r="116" spans="1:27" x14ac:dyDescent="0.3">
      <c r="A116" s="123" t="s">
        <v>231</v>
      </c>
      <c r="B116" s="121" t="s">
        <v>232</v>
      </c>
      <c r="C116" s="121">
        <v>1</v>
      </c>
      <c r="D116" s="121">
        <v>0</v>
      </c>
      <c r="E116" s="124">
        <v>11498962</v>
      </c>
      <c r="F116" s="124">
        <v>0</v>
      </c>
      <c r="G116" s="124">
        <v>117847</v>
      </c>
      <c r="H116" s="124">
        <v>0</v>
      </c>
      <c r="I116" s="124">
        <v>1427037</v>
      </c>
      <c r="J116" s="124">
        <v>1345581</v>
      </c>
      <c r="K116" s="124">
        <v>0</v>
      </c>
      <c r="L116" s="124">
        <v>0</v>
      </c>
      <c r="M116" s="124">
        <v>0</v>
      </c>
      <c r="N116" s="124">
        <v>0</v>
      </c>
      <c r="O116" s="124">
        <v>0</v>
      </c>
      <c r="P116" s="124">
        <v>1428309</v>
      </c>
      <c r="Q116" s="124">
        <v>133104</v>
      </c>
      <c r="R116" s="124">
        <v>51722</v>
      </c>
      <c r="S116" s="124">
        <v>11834</v>
      </c>
      <c r="T116" s="124">
        <v>4938</v>
      </c>
      <c r="U116" s="124">
        <v>45959</v>
      </c>
      <c r="V116" s="124">
        <v>12503</v>
      </c>
      <c r="W116" s="124">
        <v>0</v>
      </c>
      <c r="X116" s="124">
        <v>298435</v>
      </c>
      <c r="Y116" s="124">
        <v>0</v>
      </c>
      <c r="Z116" s="124">
        <v>0</v>
      </c>
      <c r="AA116" s="124">
        <v>16376231</v>
      </c>
    </row>
    <row r="117" spans="1:27" x14ac:dyDescent="0.3">
      <c r="A117" s="123" t="s">
        <v>233</v>
      </c>
      <c r="B117" s="121" t="s">
        <v>234</v>
      </c>
      <c r="C117" s="121">
        <v>1</v>
      </c>
      <c r="D117" s="121">
        <v>0</v>
      </c>
      <c r="E117" s="124">
        <v>21740900</v>
      </c>
      <c r="F117" s="124">
        <v>0</v>
      </c>
      <c r="G117" s="124">
        <v>0</v>
      </c>
      <c r="H117" s="124">
        <v>15211</v>
      </c>
      <c r="I117" s="124">
        <v>2507178</v>
      </c>
      <c r="J117" s="124">
        <v>3387223</v>
      </c>
      <c r="K117" s="124">
        <v>522510</v>
      </c>
      <c r="L117" s="124">
        <v>0</v>
      </c>
      <c r="M117" s="124">
        <v>0</v>
      </c>
      <c r="N117" s="124">
        <v>0</v>
      </c>
      <c r="O117" s="124">
        <v>0</v>
      </c>
      <c r="P117" s="124">
        <v>1258878</v>
      </c>
      <c r="Q117" s="124">
        <v>260057</v>
      </c>
      <c r="R117" s="124">
        <v>976262</v>
      </c>
      <c r="S117" s="124">
        <v>38484</v>
      </c>
      <c r="T117" s="124">
        <v>16056</v>
      </c>
      <c r="U117" s="124">
        <v>158440</v>
      </c>
      <c r="V117" s="124">
        <v>29344</v>
      </c>
      <c r="W117" s="124">
        <v>0</v>
      </c>
      <c r="X117" s="124">
        <v>635651</v>
      </c>
      <c r="Y117" s="124">
        <v>0</v>
      </c>
      <c r="Z117" s="124">
        <v>0</v>
      </c>
      <c r="AA117" s="124">
        <v>31546194</v>
      </c>
    </row>
    <row r="118" spans="1:27" x14ac:dyDescent="0.3">
      <c r="A118" s="123" t="s">
        <v>235</v>
      </c>
      <c r="B118" s="121" t="s">
        <v>236</v>
      </c>
      <c r="C118" s="121">
        <v>1</v>
      </c>
      <c r="D118" s="121">
        <v>0</v>
      </c>
      <c r="E118" s="124">
        <v>18892962</v>
      </c>
      <c r="F118" s="124">
        <v>0</v>
      </c>
      <c r="G118" s="124">
        <v>0</v>
      </c>
      <c r="H118" s="124">
        <v>0</v>
      </c>
      <c r="I118" s="124">
        <v>2260052</v>
      </c>
      <c r="J118" s="124">
        <v>611454</v>
      </c>
      <c r="K118" s="124">
        <v>0</v>
      </c>
      <c r="L118" s="124">
        <v>0</v>
      </c>
      <c r="M118" s="124">
        <v>0</v>
      </c>
      <c r="N118" s="124">
        <v>0</v>
      </c>
      <c r="O118" s="124">
        <v>0</v>
      </c>
      <c r="P118" s="124">
        <v>1040364</v>
      </c>
      <c r="Q118" s="124">
        <v>183675</v>
      </c>
      <c r="R118" s="124">
        <v>592272</v>
      </c>
      <c r="S118" s="124">
        <v>20133</v>
      </c>
      <c r="T118" s="124">
        <v>8400</v>
      </c>
      <c r="U118" s="124">
        <v>90521</v>
      </c>
      <c r="V118" s="124">
        <v>21238</v>
      </c>
      <c r="W118" s="124">
        <v>0</v>
      </c>
      <c r="X118" s="124">
        <v>529145</v>
      </c>
      <c r="Y118" s="124">
        <v>0</v>
      </c>
      <c r="Z118" s="124">
        <v>0</v>
      </c>
      <c r="AA118" s="124">
        <v>24250216</v>
      </c>
    </row>
    <row r="119" spans="1:27" x14ac:dyDescent="0.3">
      <c r="A119" s="123" t="s">
        <v>237</v>
      </c>
      <c r="B119" s="121" t="s">
        <v>238</v>
      </c>
      <c r="C119" s="121">
        <v>1</v>
      </c>
      <c r="D119" s="121">
        <v>0</v>
      </c>
      <c r="E119" s="124">
        <v>30473327</v>
      </c>
      <c r="F119" s="124">
        <v>0</v>
      </c>
      <c r="G119" s="124">
        <v>727915</v>
      </c>
      <c r="H119" s="124">
        <v>17137</v>
      </c>
      <c r="I119" s="124">
        <v>5216517</v>
      </c>
      <c r="J119" s="124">
        <v>2749439</v>
      </c>
      <c r="K119" s="124">
        <v>0</v>
      </c>
      <c r="L119" s="124">
        <v>0</v>
      </c>
      <c r="M119" s="124">
        <v>0</v>
      </c>
      <c r="N119" s="124">
        <v>0</v>
      </c>
      <c r="O119" s="124">
        <v>0</v>
      </c>
      <c r="P119" s="124">
        <v>3118095</v>
      </c>
      <c r="Q119" s="124">
        <v>574082</v>
      </c>
      <c r="R119" s="124">
        <v>1303895</v>
      </c>
      <c r="S119" s="124">
        <v>50677</v>
      </c>
      <c r="T119" s="124">
        <v>21144</v>
      </c>
      <c r="U119" s="124">
        <v>205448</v>
      </c>
      <c r="V119" s="124">
        <v>46255</v>
      </c>
      <c r="W119" s="124">
        <v>0</v>
      </c>
      <c r="X119" s="124">
        <v>1619489</v>
      </c>
      <c r="Y119" s="124">
        <v>0</v>
      </c>
      <c r="Z119" s="124">
        <v>0</v>
      </c>
      <c r="AA119" s="124">
        <v>46123420</v>
      </c>
    </row>
    <row r="120" spans="1:27" x14ac:dyDescent="0.3">
      <c r="A120" s="123" t="s">
        <v>239</v>
      </c>
      <c r="B120" s="121" t="s">
        <v>240</v>
      </c>
      <c r="C120" s="121">
        <v>1</v>
      </c>
      <c r="D120" s="121">
        <v>0</v>
      </c>
      <c r="E120" s="124">
        <v>4525727</v>
      </c>
      <c r="F120" s="124">
        <v>0</v>
      </c>
      <c r="G120" s="124">
        <v>232682</v>
      </c>
      <c r="H120" s="124">
        <v>0</v>
      </c>
      <c r="I120" s="124">
        <v>398730</v>
      </c>
      <c r="J120" s="124">
        <v>240051</v>
      </c>
      <c r="K120" s="124">
        <v>0</v>
      </c>
      <c r="L120" s="124">
        <v>0</v>
      </c>
      <c r="M120" s="124">
        <v>0</v>
      </c>
      <c r="N120" s="124">
        <v>0</v>
      </c>
      <c r="O120" s="124">
        <v>0</v>
      </c>
      <c r="P120" s="124">
        <v>479637</v>
      </c>
      <c r="Q120" s="124">
        <v>72623</v>
      </c>
      <c r="R120" s="124">
        <v>137166</v>
      </c>
      <c r="S120" s="124">
        <v>14950</v>
      </c>
      <c r="T120" s="124">
        <v>6238</v>
      </c>
      <c r="U120" s="124">
        <v>38911</v>
      </c>
      <c r="V120" s="124">
        <v>0</v>
      </c>
      <c r="W120" s="124">
        <v>0</v>
      </c>
      <c r="X120" s="124">
        <v>185002</v>
      </c>
      <c r="Y120" s="124">
        <v>0</v>
      </c>
      <c r="Z120" s="124">
        <v>0</v>
      </c>
      <c r="AA120" s="124">
        <v>6331717</v>
      </c>
    </row>
    <row r="121" spans="1:27" x14ac:dyDescent="0.3">
      <c r="A121" s="123" t="s">
        <v>241</v>
      </c>
      <c r="B121" s="121" t="s">
        <v>242</v>
      </c>
      <c r="C121" s="121">
        <v>1</v>
      </c>
      <c r="D121" s="121">
        <v>0</v>
      </c>
      <c r="E121" s="124">
        <v>6258264</v>
      </c>
      <c r="F121" s="124">
        <v>0</v>
      </c>
      <c r="G121" s="124">
        <v>505490</v>
      </c>
      <c r="H121" s="124">
        <v>2753</v>
      </c>
      <c r="I121" s="124">
        <v>1474132</v>
      </c>
      <c r="J121" s="124">
        <v>1624733</v>
      </c>
      <c r="K121" s="124">
        <v>0</v>
      </c>
      <c r="L121" s="124">
        <v>0</v>
      </c>
      <c r="M121" s="124">
        <v>0</v>
      </c>
      <c r="N121" s="124">
        <v>0</v>
      </c>
      <c r="O121" s="124">
        <v>0</v>
      </c>
      <c r="P121" s="124">
        <v>1267345</v>
      </c>
      <c r="Q121" s="124">
        <v>110715</v>
      </c>
      <c r="R121" s="124">
        <v>93849</v>
      </c>
      <c r="S121" s="124">
        <v>21646</v>
      </c>
      <c r="T121" s="124">
        <v>9031</v>
      </c>
      <c r="U121" s="124">
        <v>65124</v>
      </c>
      <c r="V121" s="124">
        <v>14023</v>
      </c>
      <c r="W121" s="124">
        <v>0</v>
      </c>
      <c r="X121" s="124">
        <v>345600</v>
      </c>
      <c r="Y121" s="124">
        <v>0</v>
      </c>
      <c r="Z121" s="124">
        <v>0</v>
      </c>
      <c r="AA121" s="124">
        <v>11792705</v>
      </c>
    </row>
    <row r="122" spans="1:27" x14ac:dyDescent="0.3">
      <c r="A122" s="123" t="s">
        <v>243</v>
      </c>
      <c r="B122" s="121" t="s">
        <v>244</v>
      </c>
      <c r="C122" s="121">
        <v>1</v>
      </c>
      <c r="D122" s="121">
        <v>0</v>
      </c>
      <c r="E122" s="124">
        <v>6521607</v>
      </c>
      <c r="F122" s="124">
        <v>0</v>
      </c>
      <c r="G122" s="124">
        <v>27384</v>
      </c>
      <c r="H122" s="124">
        <v>963</v>
      </c>
      <c r="I122" s="124">
        <v>264874</v>
      </c>
      <c r="J122" s="124">
        <v>778765</v>
      </c>
      <c r="K122" s="124">
        <v>0</v>
      </c>
      <c r="L122" s="124">
        <v>0</v>
      </c>
      <c r="M122" s="124">
        <v>0</v>
      </c>
      <c r="N122" s="124">
        <v>0</v>
      </c>
      <c r="O122" s="124">
        <v>0</v>
      </c>
      <c r="P122" s="124">
        <v>567617</v>
      </c>
      <c r="Q122" s="124">
        <v>24377</v>
      </c>
      <c r="R122" s="124">
        <v>280041</v>
      </c>
      <c r="S122" s="124">
        <v>11520</v>
      </c>
      <c r="T122" s="124">
        <v>4806</v>
      </c>
      <c r="U122" s="124">
        <v>47124</v>
      </c>
      <c r="V122" s="124">
        <v>0</v>
      </c>
      <c r="W122" s="124">
        <v>0</v>
      </c>
      <c r="X122" s="124">
        <v>253800</v>
      </c>
      <c r="Y122" s="124">
        <v>2989</v>
      </c>
      <c r="Z122" s="124">
        <v>0</v>
      </c>
      <c r="AA122" s="124">
        <v>8785867</v>
      </c>
    </row>
    <row r="123" spans="1:27" x14ac:dyDescent="0.3">
      <c r="A123" s="123" t="s">
        <v>245</v>
      </c>
      <c r="B123" s="121" t="s">
        <v>246</v>
      </c>
      <c r="C123" s="121">
        <v>1</v>
      </c>
      <c r="D123" s="121">
        <v>0</v>
      </c>
      <c r="E123" s="124">
        <v>81459885</v>
      </c>
      <c r="F123" s="124">
        <v>1822540</v>
      </c>
      <c r="G123" s="124">
        <v>0</v>
      </c>
      <c r="H123" s="124">
        <v>0</v>
      </c>
      <c r="I123" s="124">
        <v>4736206</v>
      </c>
      <c r="J123" s="124">
        <v>4852648</v>
      </c>
      <c r="K123" s="124">
        <v>0</v>
      </c>
      <c r="L123" s="124">
        <v>0</v>
      </c>
      <c r="M123" s="124">
        <v>0</v>
      </c>
      <c r="N123" s="124">
        <v>0</v>
      </c>
      <c r="O123" s="124">
        <v>0</v>
      </c>
      <c r="P123" s="124">
        <v>2803306</v>
      </c>
      <c r="Q123" s="124">
        <v>1226764</v>
      </c>
      <c r="R123" s="124">
        <v>3560581</v>
      </c>
      <c r="S123" s="124">
        <v>60624</v>
      </c>
      <c r="T123" s="124">
        <v>25294</v>
      </c>
      <c r="U123" s="124">
        <v>253096</v>
      </c>
      <c r="V123" s="124">
        <v>72082</v>
      </c>
      <c r="W123" s="124">
        <v>0</v>
      </c>
      <c r="X123" s="124">
        <v>3027487</v>
      </c>
      <c r="Y123" s="124">
        <v>0</v>
      </c>
      <c r="Z123" s="124">
        <v>0</v>
      </c>
      <c r="AA123" s="124">
        <v>103900513</v>
      </c>
    </row>
    <row r="124" spans="1:27" x14ac:dyDescent="0.3">
      <c r="A124" s="123" t="s">
        <v>247</v>
      </c>
      <c r="B124" s="121" t="s">
        <v>248</v>
      </c>
      <c r="C124" s="121">
        <v>1</v>
      </c>
      <c r="D124" s="121">
        <v>0</v>
      </c>
      <c r="E124" s="124">
        <v>63626961</v>
      </c>
      <c r="F124" s="124">
        <v>0</v>
      </c>
      <c r="G124" s="124">
        <v>222138</v>
      </c>
      <c r="H124" s="124">
        <v>0</v>
      </c>
      <c r="I124" s="124">
        <v>13251995</v>
      </c>
      <c r="J124" s="124">
        <v>4415687</v>
      </c>
      <c r="K124" s="124">
        <v>0</v>
      </c>
      <c r="L124" s="124">
        <v>0</v>
      </c>
      <c r="M124" s="124">
        <v>0</v>
      </c>
      <c r="N124" s="124">
        <v>0</v>
      </c>
      <c r="O124" s="124">
        <v>0</v>
      </c>
      <c r="P124" s="124">
        <v>5410573</v>
      </c>
      <c r="Q124" s="124">
        <v>1781634</v>
      </c>
      <c r="R124" s="124">
        <v>2761952</v>
      </c>
      <c r="S124" s="124">
        <v>136168</v>
      </c>
      <c r="T124" s="124">
        <v>56813</v>
      </c>
      <c r="U124" s="124">
        <v>484757</v>
      </c>
      <c r="V124" s="124">
        <v>134187</v>
      </c>
      <c r="W124" s="124">
        <v>0</v>
      </c>
      <c r="X124" s="124">
        <v>2668180</v>
      </c>
      <c r="Y124" s="124">
        <v>0</v>
      </c>
      <c r="Z124" s="124">
        <v>0</v>
      </c>
      <c r="AA124" s="124">
        <v>94951045</v>
      </c>
    </row>
    <row r="125" spans="1:27" x14ac:dyDescent="0.3">
      <c r="A125" s="123" t="s">
        <v>249</v>
      </c>
      <c r="B125" s="121" t="s">
        <v>250</v>
      </c>
      <c r="C125" s="121">
        <v>1</v>
      </c>
      <c r="D125" s="121">
        <v>0</v>
      </c>
      <c r="E125" s="124">
        <v>14010715</v>
      </c>
      <c r="F125" s="124">
        <v>0</v>
      </c>
      <c r="G125" s="124">
        <v>341381</v>
      </c>
      <c r="H125" s="124">
        <v>0</v>
      </c>
      <c r="I125" s="124">
        <v>1796208</v>
      </c>
      <c r="J125" s="124">
        <v>1020171</v>
      </c>
      <c r="K125" s="124">
        <v>0</v>
      </c>
      <c r="L125" s="124">
        <v>0</v>
      </c>
      <c r="M125" s="124">
        <v>0</v>
      </c>
      <c r="N125" s="124">
        <v>0</v>
      </c>
      <c r="O125" s="124">
        <v>0</v>
      </c>
      <c r="P125" s="124">
        <v>1762319</v>
      </c>
      <c r="Q125" s="124">
        <v>219357</v>
      </c>
      <c r="R125" s="124">
        <v>410365</v>
      </c>
      <c r="S125" s="124">
        <v>27908</v>
      </c>
      <c r="T125" s="124">
        <v>11644</v>
      </c>
      <c r="U125" s="124">
        <v>90812</v>
      </c>
      <c r="V125" s="124">
        <v>31694</v>
      </c>
      <c r="W125" s="124">
        <v>0</v>
      </c>
      <c r="X125" s="124">
        <v>436342</v>
      </c>
      <c r="Y125" s="124">
        <v>0</v>
      </c>
      <c r="Z125" s="124">
        <v>0</v>
      </c>
      <c r="AA125" s="124">
        <v>20158916</v>
      </c>
    </row>
    <row r="126" spans="1:27" x14ac:dyDescent="0.3">
      <c r="A126" s="123" t="s">
        <v>251</v>
      </c>
      <c r="B126" s="121" t="s">
        <v>252</v>
      </c>
      <c r="C126" s="121">
        <v>1</v>
      </c>
      <c r="D126" s="121">
        <v>0</v>
      </c>
      <c r="E126" s="124">
        <v>11470706</v>
      </c>
      <c r="F126" s="124">
        <v>0</v>
      </c>
      <c r="G126" s="124">
        <v>438238</v>
      </c>
      <c r="H126" s="124">
        <v>0</v>
      </c>
      <c r="I126" s="124">
        <v>1882280</v>
      </c>
      <c r="J126" s="124">
        <v>1934272</v>
      </c>
      <c r="K126" s="124">
        <v>0</v>
      </c>
      <c r="L126" s="124">
        <v>0</v>
      </c>
      <c r="M126" s="124">
        <v>0</v>
      </c>
      <c r="N126" s="124">
        <v>0</v>
      </c>
      <c r="O126" s="124">
        <v>0</v>
      </c>
      <c r="P126" s="124">
        <v>1393670</v>
      </c>
      <c r="Q126" s="124">
        <v>64403</v>
      </c>
      <c r="R126" s="124">
        <v>454140</v>
      </c>
      <c r="S126" s="124">
        <v>23399</v>
      </c>
      <c r="T126" s="124">
        <v>9763</v>
      </c>
      <c r="U126" s="124">
        <v>93025</v>
      </c>
      <c r="V126" s="124">
        <v>17237</v>
      </c>
      <c r="W126" s="124">
        <v>0</v>
      </c>
      <c r="X126" s="124">
        <v>351000</v>
      </c>
      <c r="Y126" s="124">
        <v>0</v>
      </c>
      <c r="Z126" s="124">
        <v>0</v>
      </c>
      <c r="AA126" s="124">
        <v>18132133</v>
      </c>
    </row>
    <row r="127" spans="1:27" x14ac:dyDescent="0.3">
      <c r="A127" s="123" t="s">
        <v>253</v>
      </c>
      <c r="B127" s="121" t="s">
        <v>254</v>
      </c>
      <c r="C127" s="121">
        <v>1</v>
      </c>
      <c r="D127" s="121">
        <v>0</v>
      </c>
      <c r="E127" s="124">
        <v>2240414</v>
      </c>
      <c r="F127" s="124">
        <v>0</v>
      </c>
      <c r="G127" s="124">
        <v>100000</v>
      </c>
      <c r="H127" s="124">
        <v>218</v>
      </c>
      <c r="I127" s="124">
        <v>151964</v>
      </c>
      <c r="J127" s="124">
        <v>407098</v>
      </c>
      <c r="K127" s="124">
        <v>0</v>
      </c>
      <c r="L127" s="124">
        <v>0</v>
      </c>
      <c r="M127" s="124">
        <v>0</v>
      </c>
      <c r="N127" s="124">
        <v>0</v>
      </c>
      <c r="O127" s="124">
        <v>0</v>
      </c>
      <c r="P127" s="124">
        <v>466945</v>
      </c>
      <c r="Q127" s="124">
        <v>14736</v>
      </c>
      <c r="R127" s="124">
        <v>170467</v>
      </c>
      <c r="S127" s="124">
        <v>14081</v>
      </c>
      <c r="T127" s="124">
        <v>5875</v>
      </c>
      <c r="U127" s="124">
        <v>55978</v>
      </c>
      <c r="V127" s="124">
        <v>0</v>
      </c>
      <c r="W127" s="124">
        <v>0</v>
      </c>
      <c r="X127" s="124">
        <v>318600</v>
      </c>
      <c r="Y127" s="124">
        <v>0</v>
      </c>
      <c r="Z127" s="124">
        <v>0</v>
      </c>
      <c r="AA127" s="124">
        <v>3946376</v>
      </c>
    </row>
    <row r="128" spans="1:27" x14ac:dyDescent="0.3">
      <c r="A128" s="123" t="s">
        <v>255</v>
      </c>
      <c r="B128" s="121" t="s">
        <v>256</v>
      </c>
      <c r="C128" s="121">
        <v>1</v>
      </c>
      <c r="D128" s="121">
        <v>0</v>
      </c>
      <c r="E128" s="124">
        <v>80326654</v>
      </c>
      <c r="F128" s="124">
        <v>0</v>
      </c>
      <c r="G128" s="124">
        <v>0</v>
      </c>
      <c r="H128" s="124">
        <v>0</v>
      </c>
      <c r="I128" s="124">
        <v>15615458</v>
      </c>
      <c r="J128" s="124">
        <v>5423293</v>
      </c>
      <c r="K128" s="124">
        <v>0</v>
      </c>
      <c r="L128" s="124">
        <v>0</v>
      </c>
      <c r="M128" s="124">
        <v>0</v>
      </c>
      <c r="N128" s="124">
        <v>0</v>
      </c>
      <c r="O128" s="124">
        <v>0</v>
      </c>
      <c r="P128" s="124">
        <v>4264659</v>
      </c>
      <c r="Q128" s="124">
        <v>3127806</v>
      </c>
      <c r="R128" s="124">
        <v>4443940</v>
      </c>
      <c r="S128" s="124">
        <v>163911</v>
      </c>
      <c r="T128" s="124">
        <v>68388</v>
      </c>
      <c r="U128" s="124">
        <v>646459</v>
      </c>
      <c r="V128" s="124">
        <v>145903</v>
      </c>
      <c r="W128" s="124">
        <v>0</v>
      </c>
      <c r="X128" s="124">
        <v>3653522</v>
      </c>
      <c r="Y128" s="124">
        <v>0</v>
      </c>
      <c r="Z128" s="124">
        <v>0</v>
      </c>
      <c r="AA128" s="124">
        <v>117879993</v>
      </c>
    </row>
    <row r="129" spans="1:27" x14ac:dyDescent="0.3">
      <c r="A129" s="123" t="s">
        <v>257</v>
      </c>
      <c r="B129" s="121" t="s">
        <v>258</v>
      </c>
      <c r="C129" s="121">
        <v>1</v>
      </c>
      <c r="D129" s="121">
        <v>0</v>
      </c>
      <c r="E129" s="124">
        <v>2948630</v>
      </c>
      <c r="F129" s="124">
        <v>0</v>
      </c>
      <c r="G129" s="124">
        <v>83975</v>
      </c>
      <c r="H129" s="124">
        <v>0</v>
      </c>
      <c r="I129" s="124">
        <v>232275</v>
      </c>
      <c r="J129" s="124">
        <v>450484</v>
      </c>
      <c r="K129" s="124">
        <v>0</v>
      </c>
      <c r="L129" s="124">
        <v>0</v>
      </c>
      <c r="M129" s="124">
        <v>0</v>
      </c>
      <c r="N129" s="124">
        <v>0</v>
      </c>
      <c r="O129" s="124">
        <v>0</v>
      </c>
      <c r="P129" s="124">
        <v>620719</v>
      </c>
      <c r="Q129" s="124">
        <v>30195</v>
      </c>
      <c r="R129" s="124">
        <v>100940</v>
      </c>
      <c r="S129" s="124">
        <v>14531</v>
      </c>
      <c r="T129" s="124">
        <v>6063</v>
      </c>
      <c r="U129" s="124">
        <v>51318</v>
      </c>
      <c r="V129" s="124">
        <v>0</v>
      </c>
      <c r="W129" s="124">
        <v>0</v>
      </c>
      <c r="X129" s="124">
        <v>280800</v>
      </c>
      <c r="Y129" s="124">
        <v>0</v>
      </c>
      <c r="Z129" s="124">
        <v>0</v>
      </c>
      <c r="AA129" s="124">
        <v>4819930</v>
      </c>
    </row>
    <row r="130" spans="1:27" x14ac:dyDescent="0.3">
      <c r="A130" s="123" t="s">
        <v>259</v>
      </c>
      <c r="B130" s="121" t="s">
        <v>260</v>
      </c>
      <c r="C130" s="121">
        <v>1</v>
      </c>
      <c r="D130" s="121">
        <v>0</v>
      </c>
      <c r="E130" s="124">
        <v>10604273</v>
      </c>
      <c r="F130" s="124">
        <v>0</v>
      </c>
      <c r="G130" s="124">
        <v>0</v>
      </c>
      <c r="H130" s="124">
        <v>0</v>
      </c>
      <c r="I130" s="124">
        <v>1829630</v>
      </c>
      <c r="J130" s="124">
        <v>2171335</v>
      </c>
      <c r="K130" s="124">
        <v>0</v>
      </c>
      <c r="L130" s="124">
        <v>0</v>
      </c>
      <c r="M130" s="124">
        <v>0</v>
      </c>
      <c r="N130" s="124">
        <v>0</v>
      </c>
      <c r="O130" s="124">
        <v>0</v>
      </c>
      <c r="P130" s="124">
        <v>1145896</v>
      </c>
      <c r="Q130" s="124">
        <v>176683</v>
      </c>
      <c r="R130" s="124">
        <v>299189</v>
      </c>
      <c r="S130" s="124">
        <v>23683</v>
      </c>
      <c r="T130" s="124">
        <v>9881</v>
      </c>
      <c r="U130" s="124">
        <v>90055</v>
      </c>
      <c r="V130" s="124">
        <v>25366</v>
      </c>
      <c r="W130" s="124">
        <v>0</v>
      </c>
      <c r="X130" s="124">
        <v>420372</v>
      </c>
      <c r="Y130" s="124">
        <v>878</v>
      </c>
      <c r="Z130" s="124">
        <v>0</v>
      </c>
      <c r="AA130" s="124">
        <v>16797241</v>
      </c>
    </row>
    <row r="131" spans="1:27" x14ac:dyDescent="0.3">
      <c r="A131" s="123" t="s">
        <v>261</v>
      </c>
      <c r="B131" s="121" t="s">
        <v>262</v>
      </c>
      <c r="C131" s="121">
        <v>1</v>
      </c>
      <c r="D131" s="121">
        <v>0</v>
      </c>
      <c r="E131" s="124">
        <v>19027387</v>
      </c>
      <c r="F131" s="124">
        <v>0</v>
      </c>
      <c r="G131" s="124">
        <v>0</v>
      </c>
      <c r="H131" s="124">
        <v>0</v>
      </c>
      <c r="I131" s="124">
        <v>2970691</v>
      </c>
      <c r="J131" s="124">
        <v>3521394</v>
      </c>
      <c r="K131" s="124">
        <v>0</v>
      </c>
      <c r="L131" s="124">
        <v>0</v>
      </c>
      <c r="M131" s="124">
        <v>0</v>
      </c>
      <c r="N131" s="124">
        <v>0</v>
      </c>
      <c r="O131" s="124">
        <v>0</v>
      </c>
      <c r="P131" s="124">
        <v>1959839</v>
      </c>
      <c r="Q131" s="124">
        <v>270246</v>
      </c>
      <c r="R131" s="124">
        <v>1548538</v>
      </c>
      <c r="S131" s="124">
        <v>60220</v>
      </c>
      <c r="T131" s="124">
        <v>25125</v>
      </c>
      <c r="U131" s="124">
        <v>206030</v>
      </c>
      <c r="V131" s="124">
        <v>63332</v>
      </c>
      <c r="W131" s="124">
        <v>0</v>
      </c>
      <c r="X131" s="124">
        <v>755955</v>
      </c>
      <c r="Y131" s="124">
        <v>0</v>
      </c>
      <c r="Z131" s="124">
        <v>0</v>
      </c>
      <c r="AA131" s="124">
        <v>30408757</v>
      </c>
    </row>
    <row r="132" spans="1:27" x14ac:dyDescent="0.3">
      <c r="A132" s="123" t="s">
        <v>263</v>
      </c>
      <c r="B132" s="121" t="s">
        <v>264</v>
      </c>
      <c r="C132" s="121">
        <v>1</v>
      </c>
      <c r="D132" s="121">
        <v>0</v>
      </c>
      <c r="E132" s="124">
        <v>46620984</v>
      </c>
      <c r="F132" s="124">
        <v>0</v>
      </c>
      <c r="G132" s="124">
        <v>0</v>
      </c>
      <c r="H132" s="124">
        <v>0</v>
      </c>
      <c r="I132" s="124">
        <v>7424895</v>
      </c>
      <c r="J132" s="124">
        <v>10034825</v>
      </c>
      <c r="K132" s="124">
        <v>0</v>
      </c>
      <c r="L132" s="124">
        <v>0</v>
      </c>
      <c r="M132" s="124">
        <v>0</v>
      </c>
      <c r="N132" s="124">
        <v>0</v>
      </c>
      <c r="O132" s="124">
        <v>0</v>
      </c>
      <c r="P132" s="124">
        <v>4127288</v>
      </c>
      <c r="Q132" s="124">
        <v>394560</v>
      </c>
      <c r="R132" s="124">
        <v>2630197</v>
      </c>
      <c r="S132" s="124">
        <v>156346</v>
      </c>
      <c r="T132" s="124">
        <v>65231</v>
      </c>
      <c r="U132" s="124">
        <v>616402</v>
      </c>
      <c r="V132" s="124">
        <v>141947</v>
      </c>
      <c r="W132" s="124">
        <v>0</v>
      </c>
      <c r="X132" s="124">
        <v>2913231</v>
      </c>
      <c r="Y132" s="124">
        <v>0</v>
      </c>
      <c r="Z132" s="124">
        <v>0</v>
      </c>
      <c r="AA132" s="124">
        <v>75125906</v>
      </c>
    </row>
    <row r="133" spans="1:27" x14ac:dyDescent="0.3">
      <c r="A133" s="123" t="s">
        <v>265</v>
      </c>
      <c r="B133" s="121" t="s">
        <v>266</v>
      </c>
      <c r="C133" s="121">
        <v>1</v>
      </c>
      <c r="D133" s="121">
        <v>0</v>
      </c>
      <c r="E133" s="124">
        <v>26805779</v>
      </c>
      <c r="F133" s="124">
        <v>0</v>
      </c>
      <c r="G133" s="124">
        <v>0</v>
      </c>
      <c r="H133" s="124">
        <v>13198</v>
      </c>
      <c r="I133" s="124">
        <v>5245293</v>
      </c>
      <c r="J133" s="124">
        <v>3608814</v>
      </c>
      <c r="K133" s="124">
        <v>0</v>
      </c>
      <c r="L133" s="124">
        <v>0</v>
      </c>
      <c r="M133" s="124">
        <v>0</v>
      </c>
      <c r="N133" s="124">
        <v>0</v>
      </c>
      <c r="O133" s="124">
        <v>0</v>
      </c>
      <c r="P133" s="124">
        <v>1702585</v>
      </c>
      <c r="Q133" s="124">
        <v>342834</v>
      </c>
      <c r="R133" s="124">
        <v>1487353</v>
      </c>
      <c r="S133" s="124">
        <v>59171</v>
      </c>
      <c r="T133" s="124">
        <v>24688</v>
      </c>
      <c r="U133" s="124">
        <v>234981</v>
      </c>
      <c r="V133" s="124">
        <v>53339</v>
      </c>
      <c r="W133" s="124">
        <v>0</v>
      </c>
      <c r="X133" s="124">
        <v>1250100</v>
      </c>
      <c r="Y133" s="124">
        <v>0</v>
      </c>
      <c r="Z133" s="124">
        <v>0</v>
      </c>
      <c r="AA133" s="124">
        <v>40828135</v>
      </c>
    </row>
    <row r="134" spans="1:27" x14ac:dyDescent="0.3">
      <c r="A134" s="123" t="s">
        <v>267</v>
      </c>
      <c r="B134" s="121" t="s">
        <v>268</v>
      </c>
      <c r="C134" s="121">
        <v>1</v>
      </c>
      <c r="D134" s="121">
        <v>0</v>
      </c>
      <c r="E134" s="124">
        <v>7901789</v>
      </c>
      <c r="F134" s="124">
        <v>0</v>
      </c>
      <c r="G134" s="124">
        <v>0</v>
      </c>
      <c r="H134" s="124">
        <v>0</v>
      </c>
      <c r="I134" s="124">
        <v>1298250</v>
      </c>
      <c r="J134" s="124">
        <v>2854571</v>
      </c>
      <c r="K134" s="124">
        <v>0</v>
      </c>
      <c r="L134" s="124">
        <v>0</v>
      </c>
      <c r="M134" s="124">
        <v>0</v>
      </c>
      <c r="N134" s="124">
        <v>0</v>
      </c>
      <c r="O134" s="124">
        <v>0</v>
      </c>
      <c r="P134" s="124">
        <v>982244</v>
      </c>
      <c r="Q134" s="124">
        <v>314064</v>
      </c>
      <c r="R134" s="124">
        <v>238491</v>
      </c>
      <c r="S134" s="124">
        <v>30664</v>
      </c>
      <c r="T134" s="124">
        <v>12794</v>
      </c>
      <c r="U134" s="124">
        <v>105957</v>
      </c>
      <c r="V134" s="124">
        <v>24719</v>
      </c>
      <c r="W134" s="124">
        <v>0</v>
      </c>
      <c r="X134" s="124">
        <v>599400</v>
      </c>
      <c r="Y134" s="124">
        <v>0</v>
      </c>
      <c r="Z134" s="124">
        <v>0</v>
      </c>
      <c r="AA134" s="124">
        <v>14362943</v>
      </c>
    </row>
    <row r="135" spans="1:27" x14ac:dyDescent="0.3">
      <c r="A135" s="123" t="s">
        <v>269</v>
      </c>
      <c r="B135" s="121" t="s">
        <v>270</v>
      </c>
      <c r="C135" s="121">
        <v>1</v>
      </c>
      <c r="D135" s="121">
        <v>1</v>
      </c>
      <c r="E135" s="124">
        <v>744692266</v>
      </c>
      <c r="F135" s="124">
        <v>6780897</v>
      </c>
      <c r="G135" s="124">
        <v>0</v>
      </c>
      <c r="H135" s="124">
        <v>0</v>
      </c>
      <c r="I135" s="124">
        <v>60125788</v>
      </c>
      <c r="J135" s="124">
        <v>89287642</v>
      </c>
      <c r="K135" s="124">
        <v>0</v>
      </c>
      <c r="L135" s="124">
        <v>0</v>
      </c>
      <c r="M135" s="124">
        <v>1947117</v>
      </c>
      <c r="N135" s="124">
        <v>6684054</v>
      </c>
      <c r="O135" s="124">
        <v>4386467</v>
      </c>
      <c r="P135" s="124">
        <v>0</v>
      </c>
      <c r="Q135" s="124">
        <v>4290629</v>
      </c>
      <c r="R135" s="124">
        <v>25726794</v>
      </c>
      <c r="S135" s="124">
        <v>638702</v>
      </c>
      <c r="T135" s="124">
        <v>266481</v>
      </c>
      <c r="U135" s="124">
        <v>2503585</v>
      </c>
      <c r="V135" s="124">
        <v>854343</v>
      </c>
      <c r="W135" s="124">
        <v>0</v>
      </c>
      <c r="X135" s="124">
        <v>21594227</v>
      </c>
      <c r="Y135" s="124">
        <v>0</v>
      </c>
      <c r="Z135" s="124">
        <v>0</v>
      </c>
      <c r="AA135" s="124">
        <v>969778992</v>
      </c>
    </row>
    <row r="136" spans="1:27" x14ac:dyDescent="0.3">
      <c r="A136" s="123" t="s">
        <v>271</v>
      </c>
      <c r="B136" s="121" t="s">
        <v>272</v>
      </c>
      <c r="C136" s="121">
        <v>1</v>
      </c>
      <c r="D136" s="121">
        <v>0</v>
      </c>
      <c r="E136" s="124">
        <v>25590484</v>
      </c>
      <c r="F136" s="124">
        <v>294923</v>
      </c>
      <c r="G136" s="124">
        <v>0</v>
      </c>
      <c r="H136" s="124">
        <v>23635</v>
      </c>
      <c r="I136" s="124">
        <v>6224528</v>
      </c>
      <c r="J136" s="124">
        <v>2514106</v>
      </c>
      <c r="K136" s="124">
        <v>0</v>
      </c>
      <c r="L136" s="124">
        <v>0</v>
      </c>
      <c r="M136" s="124">
        <v>0</v>
      </c>
      <c r="N136" s="124">
        <v>0</v>
      </c>
      <c r="O136" s="124">
        <v>0</v>
      </c>
      <c r="P136" s="124">
        <v>1613067</v>
      </c>
      <c r="Q136" s="124">
        <v>472836</v>
      </c>
      <c r="R136" s="124">
        <v>1154277</v>
      </c>
      <c r="S136" s="124">
        <v>34184</v>
      </c>
      <c r="T136" s="124">
        <v>14263</v>
      </c>
      <c r="U136" s="124">
        <v>157625</v>
      </c>
      <c r="V136" s="124">
        <v>34570</v>
      </c>
      <c r="W136" s="124">
        <v>0</v>
      </c>
      <c r="X136" s="124">
        <v>1254320</v>
      </c>
      <c r="Y136" s="124">
        <v>0</v>
      </c>
      <c r="Z136" s="124">
        <v>0</v>
      </c>
      <c r="AA136" s="124">
        <v>39382818</v>
      </c>
    </row>
    <row r="137" spans="1:27" x14ac:dyDescent="0.3">
      <c r="A137" s="123" t="s">
        <v>273</v>
      </c>
      <c r="B137" s="121" t="s">
        <v>274</v>
      </c>
      <c r="C137" s="121">
        <v>1</v>
      </c>
      <c r="D137" s="121">
        <v>0</v>
      </c>
      <c r="E137" s="124">
        <v>23221873</v>
      </c>
      <c r="F137" s="124">
        <v>40461</v>
      </c>
      <c r="G137" s="124">
        <v>0</v>
      </c>
      <c r="H137" s="124">
        <v>0</v>
      </c>
      <c r="I137" s="124">
        <v>3862722</v>
      </c>
      <c r="J137" s="124">
        <v>4382287</v>
      </c>
      <c r="K137" s="124">
        <v>0</v>
      </c>
      <c r="L137" s="124">
        <v>0</v>
      </c>
      <c r="M137" s="124">
        <v>0</v>
      </c>
      <c r="N137" s="124">
        <v>0</v>
      </c>
      <c r="O137" s="124">
        <v>0</v>
      </c>
      <c r="P137" s="124">
        <v>1418741</v>
      </c>
      <c r="Q137" s="124">
        <v>495136</v>
      </c>
      <c r="R137" s="124">
        <v>1604381</v>
      </c>
      <c r="S137" s="124">
        <v>33226</v>
      </c>
      <c r="T137" s="124">
        <v>13863</v>
      </c>
      <c r="U137" s="124">
        <v>138402</v>
      </c>
      <c r="V137" s="124">
        <v>36553</v>
      </c>
      <c r="W137" s="124">
        <v>0</v>
      </c>
      <c r="X137" s="124">
        <v>445942</v>
      </c>
      <c r="Y137" s="124">
        <v>0</v>
      </c>
      <c r="Z137" s="124">
        <v>0</v>
      </c>
      <c r="AA137" s="124">
        <v>35693587</v>
      </c>
    </row>
    <row r="138" spans="1:27" x14ac:dyDescent="0.3">
      <c r="A138" s="123" t="s">
        <v>275</v>
      </c>
      <c r="B138" s="121" t="s">
        <v>276</v>
      </c>
      <c r="C138" s="121">
        <v>1</v>
      </c>
      <c r="D138" s="121">
        <v>0</v>
      </c>
      <c r="E138" s="124">
        <v>15901888</v>
      </c>
      <c r="F138" s="124">
        <v>32230</v>
      </c>
      <c r="G138" s="124">
        <v>0</v>
      </c>
      <c r="H138" s="124">
        <v>9126</v>
      </c>
      <c r="I138" s="124">
        <v>2201032</v>
      </c>
      <c r="J138" s="124">
        <v>1330335</v>
      </c>
      <c r="K138" s="124">
        <v>0</v>
      </c>
      <c r="L138" s="124">
        <v>0</v>
      </c>
      <c r="M138" s="124">
        <v>0</v>
      </c>
      <c r="N138" s="124">
        <v>0</v>
      </c>
      <c r="O138" s="124">
        <v>0</v>
      </c>
      <c r="P138" s="124">
        <v>1476616</v>
      </c>
      <c r="Q138" s="124">
        <v>431172</v>
      </c>
      <c r="R138" s="124">
        <v>1091102</v>
      </c>
      <c r="S138" s="124">
        <v>20702</v>
      </c>
      <c r="T138" s="124">
        <v>8638</v>
      </c>
      <c r="U138" s="124">
        <v>88598</v>
      </c>
      <c r="V138" s="124">
        <v>25384</v>
      </c>
      <c r="W138" s="124">
        <v>0</v>
      </c>
      <c r="X138" s="124">
        <v>528363</v>
      </c>
      <c r="Y138" s="124">
        <v>0</v>
      </c>
      <c r="Z138" s="124">
        <v>0</v>
      </c>
      <c r="AA138" s="124">
        <v>23145186</v>
      </c>
    </row>
    <row r="139" spans="1:27" x14ac:dyDescent="0.3">
      <c r="A139" s="123" t="s">
        <v>277</v>
      </c>
      <c r="B139" s="121" t="s">
        <v>278</v>
      </c>
      <c r="C139" s="121">
        <v>1</v>
      </c>
      <c r="D139" s="121">
        <v>0</v>
      </c>
      <c r="E139" s="124">
        <v>17389611</v>
      </c>
      <c r="F139" s="124">
        <v>0</v>
      </c>
      <c r="G139" s="124">
        <v>0</v>
      </c>
      <c r="H139" s="124">
        <v>0</v>
      </c>
      <c r="I139" s="124">
        <v>2340034</v>
      </c>
      <c r="J139" s="124">
        <v>3347181</v>
      </c>
      <c r="K139" s="124">
        <v>0</v>
      </c>
      <c r="L139" s="124">
        <v>0</v>
      </c>
      <c r="M139" s="124">
        <v>0</v>
      </c>
      <c r="N139" s="124">
        <v>0</v>
      </c>
      <c r="O139" s="124">
        <v>0</v>
      </c>
      <c r="P139" s="124">
        <v>1479027</v>
      </c>
      <c r="Q139" s="124">
        <v>351451</v>
      </c>
      <c r="R139" s="124">
        <v>1248606</v>
      </c>
      <c r="S139" s="124">
        <v>27803</v>
      </c>
      <c r="T139" s="124">
        <v>11600</v>
      </c>
      <c r="U139" s="124">
        <v>113704</v>
      </c>
      <c r="V139" s="124">
        <v>31620</v>
      </c>
      <c r="W139" s="124">
        <v>0</v>
      </c>
      <c r="X139" s="124">
        <v>604316</v>
      </c>
      <c r="Y139" s="124">
        <v>19075</v>
      </c>
      <c r="Z139" s="124">
        <v>0</v>
      </c>
      <c r="AA139" s="124">
        <v>26964028</v>
      </c>
    </row>
    <row r="140" spans="1:27" x14ac:dyDescent="0.3">
      <c r="A140" s="123" t="s">
        <v>279</v>
      </c>
      <c r="B140" s="121" t="s">
        <v>280</v>
      </c>
      <c r="C140" s="121">
        <v>1</v>
      </c>
      <c r="D140" s="121">
        <v>0</v>
      </c>
      <c r="E140" s="124">
        <v>15149241</v>
      </c>
      <c r="F140" s="124">
        <v>495652</v>
      </c>
      <c r="G140" s="124">
        <v>520911</v>
      </c>
      <c r="H140" s="124">
        <v>0</v>
      </c>
      <c r="I140" s="124">
        <v>2104461</v>
      </c>
      <c r="J140" s="124">
        <v>1338616</v>
      </c>
      <c r="K140" s="124">
        <v>0</v>
      </c>
      <c r="L140" s="124">
        <v>0</v>
      </c>
      <c r="M140" s="124">
        <v>0</v>
      </c>
      <c r="N140" s="124">
        <v>0</v>
      </c>
      <c r="O140" s="124">
        <v>0</v>
      </c>
      <c r="P140" s="124">
        <v>1412714</v>
      </c>
      <c r="Q140" s="124">
        <v>473751</v>
      </c>
      <c r="R140" s="124">
        <v>1756405</v>
      </c>
      <c r="S140" s="124">
        <v>19159</v>
      </c>
      <c r="T140" s="124">
        <v>7994</v>
      </c>
      <c r="U140" s="124">
        <v>87608</v>
      </c>
      <c r="V140" s="124">
        <v>22625</v>
      </c>
      <c r="W140" s="124">
        <v>0</v>
      </c>
      <c r="X140" s="124">
        <v>506476</v>
      </c>
      <c r="Y140" s="124">
        <v>0</v>
      </c>
      <c r="Z140" s="124">
        <v>0</v>
      </c>
      <c r="AA140" s="124">
        <v>23895613</v>
      </c>
    </row>
    <row r="141" spans="1:27" x14ac:dyDescent="0.3">
      <c r="A141" s="123" t="s">
        <v>281</v>
      </c>
      <c r="B141" s="121" t="s">
        <v>282</v>
      </c>
      <c r="C141" s="121">
        <v>1</v>
      </c>
      <c r="D141" s="121">
        <v>0</v>
      </c>
      <c r="E141" s="124">
        <v>16726104</v>
      </c>
      <c r="F141" s="124">
        <v>0</v>
      </c>
      <c r="G141" s="124">
        <v>0</v>
      </c>
      <c r="H141" s="124">
        <v>0</v>
      </c>
      <c r="I141" s="124">
        <v>4208734</v>
      </c>
      <c r="J141" s="124">
        <v>3207851</v>
      </c>
      <c r="K141" s="124">
        <v>0</v>
      </c>
      <c r="L141" s="124">
        <v>0</v>
      </c>
      <c r="M141" s="124">
        <v>0</v>
      </c>
      <c r="N141" s="124">
        <v>0</v>
      </c>
      <c r="O141" s="124">
        <v>0</v>
      </c>
      <c r="P141" s="124">
        <v>1747142</v>
      </c>
      <c r="Q141" s="124">
        <v>161234</v>
      </c>
      <c r="R141" s="124">
        <v>1167637</v>
      </c>
      <c r="S141" s="124">
        <v>63920</v>
      </c>
      <c r="T141" s="124">
        <v>26669</v>
      </c>
      <c r="U141" s="124">
        <v>266610</v>
      </c>
      <c r="V141" s="124">
        <v>56174</v>
      </c>
      <c r="W141" s="124">
        <v>0</v>
      </c>
      <c r="X141" s="124">
        <v>1409400</v>
      </c>
      <c r="Y141" s="124">
        <v>0</v>
      </c>
      <c r="Z141" s="124">
        <v>0</v>
      </c>
      <c r="AA141" s="124">
        <v>29041475</v>
      </c>
    </row>
    <row r="142" spans="1:27" x14ac:dyDescent="0.3">
      <c r="A142" s="123" t="s">
        <v>283</v>
      </c>
      <c r="B142" s="121" t="s">
        <v>284</v>
      </c>
      <c r="C142" s="121">
        <v>1</v>
      </c>
      <c r="D142" s="121">
        <v>0</v>
      </c>
      <c r="E142" s="124">
        <v>14446756</v>
      </c>
      <c r="F142" s="124">
        <v>0</v>
      </c>
      <c r="G142" s="124">
        <v>0</v>
      </c>
      <c r="H142" s="124">
        <v>0</v>
      </c>
      <c r="I142" s="124">
        <v>2418045</v>
      </c>
      <c r="J142" s="124">
        <v>4286342</v>
      </c>
      <c r="K142" s="124">
        <v>0</v>
      </c>
      <c r="L142" s="124">
        <v>0</v>
      </c>
      <c r="M142" s="124">
        <v>0</v>
      </c>
      <c r="N142" s="124">
        <v>0</v>
      </c>
      <c r="O142" s="124">
        <v>0</v>
      </c>
      <c r="P142" s="124">
        <v>1784440</v>
      </c>
      <c r="Q142" s="124">
        <v>289767</v>
      </c>
      <c r="R142" s="124">
        <v>203548</v>
      </c>
      <c r="S142" s="124">
        <v>23234</v>
      </c>
      <c r="T142" s="124">
        <v>9694</v>
      </c>
      <c r="U142" s="124">
        <v>95355</v>
      </c>
      <c r="V142" s="124">
        <v>24660</v>
      </c>
      <c r="W142" s="124">
        <v>0</v>
      </c>
      <c r="X142" s="124">
        <v>691504</v>
      </c>
      <c r="Y142" s="124">
        <v>0</v>
      </c>
      <c r="Z142" s="124">
        <v>0</v>
      </c>
      <c r="AA142" s="124">
        <v>24273345</v>
      </c>
    </row>
    <row r="143" spans="1:27" x14ac:dyDescent="0.3">
      <c r="A143" s="123" t="s">
        <v>285</v>
      </c>
      <c r="B143" s="121" t="s">
        <v>286</v>
      </c>
      <c r="C143" s="121">
        <v>1</v>
      </c>
      <c r="D143" s="121">
        <v>0</v>
      </c>
      <c r="E143" s="124">
        <v>9545331</v>
      </c>
      <c r="F143" s="124">
        <v>0</v>
      </c>
      <c r="G143" s="124">
        <v>0</v>
      </c>
      <c r="H143" s="124">
        <v>0</v>
      </c>
      <c r="I143" s="124">
        <v>1956379</v>
      </c>
      <c r="J143" s="124">
        <v>3600625</v>
      </c>
      <c r="K143" s="124">
        <v>0</v>
      </c>
      <c r="L143" s="124">
        <v>0</v>
      </c>
      <c r="M143" s="124">
        <v>0</v>
      </c>
      <c r="N143" s="124">
        <v>0</v>
      </c>
      <c r="O143" s="124">
        <v>0</v>
      </c>
      <c r="P143" s="124">
        <v>1160300</v>
      </c>
      <c r="Q143" s="124">
        <v>262017</v>
      </c>
      <c r="R143" s="124">
        <v>581500</v>
      </c>
      <c r="S143" s="124">
        <v>18530</v>
      </c>
      <c r="T143" s="124">
        <v>7731</v>
      </c>
      <c r="U143" s="124">
        <v>75783</v>
      </c>
      <c r="V143" s="124">
        <v>19188</v>
      </c>
      <c r="W143" s="124">
        <v>0</v>
      </c>
      <c r="X143" s="124">
        <v>506024</v>
      </c>
      <c r="Y143" s="124">
        <v>0</v>
      </c>
      <c r="Z143" s="124">
        <v>0</v>
      </c>
      <c r="AA143" s="124">
        <v>17733408</v>
      </c>
    </row>
    <row r="144" spans="1:27" x14ac:dyDescent="0.3">
      <c r="A144" s="123" t="s">
        <v>287</v>
      </c>
      <c r="B144" s="121" t="s">
        <v>288</v>
      </c>
      <c r="C144" s="121">
        <v>1</v>
      </c>
      <c r="D144" s="121">
        <v>0</v>
      </c>
      <c r="E144" s="124">
        <v>10503567</v>
      </c>
      <c r="F144" s="124">
        <v>0</v>
      </c>
      <c r="G144" s="124">
        <v>0</v>
      </c>
      <c r="H144" s="124">
        <v>0</v>
      </c>
      <c r="I144" s="124">
        <v>1839575</v>
      </c>
      <c r="J144" s="124">
        <v>3121203</v>
      </c>
      <c r="K144" s="124">
        <v>0</v>
      </c>
      <c r="L144" s="124">
        <v>0</v>
      </c>
      <c r="M144" s="124">
        <v>0</v>
      </c>
      <c r="N144" s="124">
        <v>0</v>
      </c>
      <c r="O144" s="124">
        <v>0</v>
      </c>
      <c r="P144" s="124">
        <v>1172301</v>
      </c>
      <c r="Q144" s="124">
        <v>148428</v>
      </c>
      <c r="R144" s="124">
        <v>413643</v>
      </c>
      <c r="S144" s="124">
        <v>30200</v>
      </c>
      <c r="T144" s="124">
        <v>12600</v>
      </c>
      <c r="U144" s="124">
        <v>125296</v>
      </c>
      <c r="V144" s="124">
        <v>22832</v>
      </c>
      <c r="W144" s="124">
        <v>0</v>
      </c>
      <c r="X144" s="124">
        <v>959400</v>
      </c>
      <c r="Y144" s="124">
        <v>0</v>
      </c>
      <c r="Z144" s="124">
        <v>0</v>
      </c>
      <c r="AA144" s="124">
        <v>18349045</v>
      </c>
    </row>
    <row r="145" spans="1:27" x14ac:dyDescent="0.3">
      <c r="A145" s="123" t="s">
        <v>289</v>
      </c>
      <c r="B145" s="121" t="s">
        <v>290</v>
      </c>
      <c r="C145" s="121">
        <v>1</v>
      </c>
      <c r="D145" s="121">
        <v>0</v>
      </c>
      <c r="E145" s="124">
        <v>23951734</v>
      </c>
      <c r="F145" s="124">
        <v>0</v>
      </c>
      <c r="G145" s="124">
        <v>0</v>
      </c>
      <c r="H145" s="124">
        <v>8118</v>
      </c>
      <c r="I145" s="124">
        <v>3172572</v>
      </c>
      <c r="J145" s="124">
        <v>4217493</v>
      </c>
      <c r="K145" s="124">
        <v>95976</v>
      </c>
      <c r="L145" s="124">
        <v>0</v>
      </c>
      <c r="M145" s="124">
        <v>0</v>
      </c>
      <c r="N145" s="124">
        <v>0</v>
      </c>
      <c r="O145" s="124">
        <v>0</v>
      </c>
      <c r="P145" s="124">
        <v>1921495</v>
      </c>
      <c r="Q145" s="124">
        <v>595250</v>
      </c>
      <c r="R145" s="124">
        <v>413386</v>
      </c>
      <c r="S145" s="124">
        <v>30484</v>
      </c>
      <c r="T145" s="124">
        <v>12719</v>
      </c>
      <c r="U145" s="124">
        <v>123898</v>
      </c>
      <c r="V145" s="124">
        <v>34079</v>
      </c>
      <c r="W145" s="124">
        <v>0</v>
      </c>
      <c r="X145" s="124">
        <v>704681</v>
      </c>
      <c r="Y145" s="124">
        <v>7236</v>
      </c>
      <c r="Z145" s="124">
        <v>0</v>
      </c>
      <c r="AA145" s="124">
        <v>35289121</v>
      </c>
    </row>
    <row r="146" spans="1:27" x14ac:dyDescent="0.3">
      <c r="A146" s="123" t="s">
        <v>291</v>
      </c>
      <c r="B146" s="121" t="s">
        <v>292</v>
      </c>
      <c r="C146" s="121">
        <v>1</v>
      </c>
      <c r="D146" s="121">
        <v>0</v>
      </c>
      <c r="E146" s="124">
        <v>15829302</v>
      </c>
      <c r="F146" s="124">
        <v>0</v>
      </c>
      <c r="G146" s="124">
        <v>0</v>
      </c>
      <c r="H146" s="124">
        <v>0</v>
      </c>
      <c r="I146" s="124">
        <v>2773080</v>
      </c>
      <c r="J146" s="124">
        <v>4240854</v>
      </c>
      <c r="K146" s="124">
        <v>0</v>
      </c>
      <c r="L146" s="124">
        <v>0</v>
      </c>
      <c r="M146" s="124">
        <v>0</v>
      </c>
      <c r="N146" s="124">
        <v>0</v>
      </c>
      <c r="O146" s="124">
        <v>0</v>
      </c>
      <c r="P146" s="124">
        <v>1820716</v>
      </c>
      <c r="Q146" s="124">
        <v>232218</v>
      </c>
      <c r="R146" s="124">
        <v>694702</v>
      </c>
      <c r="S146" s="124">
        <v>44011</v>
      </c>
      <c r="T146" s="124">
        <v>18363</v>
      </c>
      <c r="U146" s="124">
        <v>179701</v>
      </c>
      <c r="V146" s="124">
        <v>43726</v>
      </c>
      <c r="W146" s="124">
        <v>0</v>
      </c>
      <c r="X146" s="124">
        <v>991023</v>
      </c>
      <c r="Y146" s="124">
        <v>0</v>
      </c>
      <c r="Z146" s="124">
        <v>0</v>
      </c>
      <c r="AA146" s="124">
        <v>26867696</v>
      </c>
    </row>
    <row r="147" spans="1:27" x14ac:dyDescent="0.3">
      <c r="A147" s="123" t="s">
        <v>293</v>
      </c>
      <c r="B147" s="121" t="s">
        <v>294</v>
      </c>
      <c r="C147" s="121">
        <v>1</v>
      </c>
      <c r="D147" s="121">
        <v>0</v>
      </c>
      <c r="E147" s="124">
        <v>21225335</v>
      </c>
      <c r="F147" s="124">
        <v>0</v>
      </c>
      <c r="G147" s="124">
        <v>0</v>
      </c>
      <c r="H147" s="124">
        <v>0</v>
      </c>
      <c r="I147" s="124">
        <v>3484209</v>
      </c>
      <c r="J147" s="124">
        <v>3557753</v>
      </c>
      <c r="K147" s="124">
        <v>0</v>
      </c>
      <c r="L147" s="124">
        <v>0</v>
      </c>
      <c r="M147" s="124">
        <v>0</v>
      </c>
      <c r="N147" s="124">
        <v>0</v>
      </c>
      <c r="O147" s="124">
        <v>0</v>
      </c>
      <c r="P147" s="124">
        <v>2662799</v>
      </c>
      <c r="Q147" s="124">
        <v>578504</v>
      </c>
      <c r="R147" s="124">
        <v>736098</v>
      </c>
      <c r="S147" s="124">
        <v>50692</v>
      </c>
      <c r="T147" s="124">
        <v>21150</v>
      </c>
      <c r="U147" s="124">
        <v>198807</v>
      </c>
      <c r="V147" s="124">
        <v>53066</v>
      </c>
      <c r="W147" s="124">
        <v>0</v>
      </c>
      <c r="X147" s="124">
        <v>890705</v>
      </c>
      <c r="Y147" s="124">
        <v>0</v>
      </c>
      <c r="Z147" s="124">
        <v>0</v>
      </c>
      <c r="AA147" s="124">
        <v>33459118</v>
      </c>
    </row>
    <row r="148" spans="1:27" x14ac:dyDescent="0.3">
      <c r="A148" s="123" t="s">
        <v>295</v>
      </c>
      <c r="B148" s="121" t="s">
        <v>296</v>
      </c>
      <c r="C148" s="121">
        <v>1</v>
      </c>
      <c r="D148" s="121">
        <v>0</v>
      </c>
      <c r="E148" s="124">
        <v>33309727</v>
      </c>
      <c r="F148" s="124">
        <v>0</v>
      </c>
      <c r="G148" s="124">
        <v>0</v>
      </c>
      <c r="H148" s="124">
        <v>0</v>
      </c>
      <c r="I148" s="124">
        <v>4572585</v>
      </c>
      <c r="J148" s="124">
        <v>6134223</v>
      </c>
      <c r="K148" s="124">
        <v>0</v>
      </c>
      <c r="L148" s="124">
        <v>0</v>
      </c>
      <c r="M148" s="124">
        <v>0</v>
      </c>
      <c r="N148" s="124">
        <v>0</v>
      </c>
      <c r="O148" s="124">
        <v>0</v>
      </c>
      <c r="P148" s="124">
        <v>3512076</v>
      </c>
      <c r="Q148" s="124">
        <v>834916</v>
      </c>
      <c r="R148" s="124">
        <v>1278491</v>
      </c>
      <c r="S148" s="124">
        <v>73402</v>
      </c>
      <c r="T148" s="124">
        <v>30625</v>
      </c>
      <c r="U148" s="124">
        <v>283794</v>
      </c>
      <c r="V148" s="124">
        <v>74587</v>
      </c>
      <c r="W148" s="124">
        <v>0</v>
      </c>
      <c r="X148" s="124">
        <v>1560088</v>
      </c>
      <c r="Y148" s="124">
        <v>0</v>
      </c>
      <c r="Z148" s="124">
        <v>0</v>
      </c>
      <c r="AA148" s="124">
        <v>51664514</v>
      </c>
    </row>
    <row r="149" spans="1:27" x14ac:dyDescent="0.3">
      <c r="A149" s="123" t="s">
        <v>297</v>
      </c>
      <c r="B149" s="121" t="s">
        <v>298</v>
      </c>
      <c r="C149" s="121">
        <v>1</v>
      </c>
      <c r="D149" s="121">
        <v>0</v>
      </c>
      <c r="E149" s="124">
        <v>7495550</v>
      </c>
      <c r="F149" s="124">
        <v>0</v>
      </c>
      <c r="G149" s="124">
        <v>0</v>
      </c>
      <c r="H149" s="124">
        <v>0</v>
      </c>
      <c r="I149" s="124">
        <v>1010272</v>
      </c>
      <c r="J149" s="124">
        <v>1539799</v>
      </c>
      <c r="K149" s="124">
        <v>0</v>
      </c>
      <c r="L149" s="124">
        <v>0</v>
      </c>
      <c r="M149" s="124">
        <v>0</v>
      </c>
      <c r="N149" s="124">
        <v>0</v>
      </c>
      <c r="O149" s="124">
        <v>0</v>
      </c>
      <c r="P149" s="124">
        <v>1100909</v>
      </c>
      <c r="Q149" s="124">
        <v>99993</v>
      </c>
      <c r="R149" s="124">
        <v>164959</v>
      </c>
      <c r="S149" s="124">
        <v>10741</v>
      </c>
      <c r="T149" s="124">
        <v>4481</v>
      </c>
      <c r="U149" s="124">
        <v>44969</v>
      </c>
      <c r="V149" s="124">
        <v>9508</v>
      </c>
      <c r="W149" s="124">
        <v>0</v>
      </c>
      <c r="X149" s="124">
        <v>205725</v>
      </c>
      <c r="Y149" s="124">
        <v>0</v>
      </c>
      <c r="Z149" s="124">
        <v>0</v>
      </c>
      <c r="AA149" s="124">
        <v>11686906</v>
      </c>
    </row>
    <row r="150" spans="1:27" x14ac:dyDescent="0.3">
      <c r="A150" s="123" t="s">
        <v>299</v>
      </c>
      <c r="B150" s="121" t="s">
        <v>300</v>
      </c>
      <c r="C150" s="121">
        <v>1</v>
      </c>
      <c r="D150" s="121">
        <v>0</v>
      </c>
      <c r="E150" s="124">
        <v>49324459</v>
      </c>
      <c r="F150" s="124">
        <v>1633392</v>
      </c>
      <c r="G150" s="124">
        <v>0</v>
      </c>
      <c r="H150" s="124">
        <v>0</v>
      </c>
      <c r="I150" s="124">
        <v>4390784</v>
      </c>
      <c r="J150" s="124">
        <v>3450012</v>
      </c>
      <c r="K150" s="124">
        <v>0</v>
      </c>
      <c r="L150" s="124">
        <v>0</v>
      </c>
      <c r="M150" s="124">
        <v>0</v>
      </c>
      <c r="N150" s="124">
        <v>0</v>
      </c>
      <c r="O150" s="124">
        <v>0</v>
      </c>
      <c r="P150" s="124">
        <v>2567648</v>
      </c>
      <c r="Q150" s="124">
        <v>672235</v>
      </c>
      <c r="R150" s="124">
        <v>2141748</v>
      </c>
      <c r="S150" s="124">
        <v>47666</v>
      </c>
      <c r="T150" s="124">
        <v>19888</v>
      </c>
      <c r="U150" s="124">
        <v>182381</v>
      </c>
      <c r="V150" s="124">
        <v>66146</v>
      </c>
      <c r="W150" s="124">
        <v>0</v>
      </c>
      <c r="X150" s="124">
        <v>2004182</v>
      </c>
      <c r="Y150" s="124">
        <v>0</v>
      </c>
      <c r="Z150" s="124">
        <v>0</v>
      </c>
      <c r="AA150" s="124">
        <v>66500541</v>
      </c>
    </row>
    <row r="151" spans="1:27" x14ac:dyDescent="0.3">
      <c r="A151" s="123" t="s">
        <v>301</v>
      </c>
      <c r="B151" s="121" t="s">
        <v>302</v>
      </c>
      <c r="C151" s="121">
        <v>1</v>
      </c>
      <c r="D151" s="121">
        <v>0</v>
      </c>
      <c r="E151" s="124">
        <v>35489115</v>
      </c>
      <c r="F151" s="124">
        <v>0</v>
      </c>
      <c r="G151" s="124">
        <v>0</v>
      </c>
      <c r="H151" s="124">
        <v>20232</v>
      </c>
      <c r="I151" s="124">
        <v>6623020</v>
      </c>
      <c r="J151" s="124">
        <v>7266743</v>
      </c>
      <c r="K151" s="124">
        <v>0</v>
      </c>
      <c r="L151" s="124">
        <v>0</v>
      </c>
      <c r="M151" s="124">
        <v>0</v>
      </c>
      <c r="N151" s="124">
        <v>0</v>
      </c>
      <c r="O151" s="124">
        <v>0</v>
      </c>
      <c r="P151" s="124">
        <v>3071520</v>
      </c>
      <c r="Q151" s="124">
        <v>948672</v>
      </c>
      <c r="R151" s="124">
        <v>2623535</v>
      </c>
      <c r="S151" s="124">
        <v>91663</v>
      </c>
      <c r="T151" s="124">
        <v>38244</v>
      </c>
      <c r="U151" s="124">
        <v>341054</v>
      </c>
      <c r="V151" s="124">
        <v>92994</v>
      </c>
      <c r="W151" s="124">
        <v>0</v>
      </c>
      <c r="X151" s="124">
        <v>999000</v>
      </c>
      <c r="Y151" s="124">
        <v>0</v>
      </c>
      <c r="Z151" s="124">
        <v>0</v>
      </c>
      <c r="AA151" s="124">
        <v>57605792</v>
      </c>
    </row>
    <row r="152" spans="1:27" x14ac:dyDescent="0.3">
      <c r="A152" s="123" t="s">
        <v>303</v>
      </c>
      <c r="B152" s="121" t="s">
        <v>304</v>
      </c>
      <c r="C152" s="121">
        <v>1</v>
      </c>
      <c r="D152" s="121">
        <v>0</v>
      </c>
      <c r="E152" s="124">
        <v>11749722</v>
      </c>
      <c r="F152" s="124">
        <v>0</v>
      </c>
      <c r="G152" s="124">
        <v>0</v>
      </c>
      <c r="H152" s="124">
        <v>3350</v>
      </c>
      <c r="I152" s="124">
        <v>1815933</v>
      </c>
      <c r="J152" s="124">
        <v>1254633</v>
      </c>
      <c r="K152" s="124">
        <v>0</v>
      </c>
      <c r="L152" s="124">
        <v>0</v>
      </c>
      <c r="M152" s="124">
        <v>0</v>
      </c>
      <c r="N152" s="124">
        <v>0</v>
      </c>
      <c r="O152" s="124">
        <v>0</v>
      </c>
      <c r="P152" s="124">
        <v>1378415</v>
      </c>
      <c r="Q152" s="124">
        <v>60734</v>
      </c>
      <c r="R152" s="124">
        <v>664235</v>
      </c>
      <c r="S152" s="124">
        <v>18141</v>
      </c>
      <c r="T152" s="124">
        <v>7569</v>
      </c>
      <c r="U152" s="124">
        <v>73279</v>
      </c>
      <c r="V152" s="124">
        <v>19401</v>
      </c>
      <c r="W152" s="124">
        <v>0</v>
      </c>
      <c r="X152" s="124">
        <v>334172</v>
      </c>
      <c r="Y152" s="124">
        <v>0</v>
      </c>
      <c r="Z152" s="124">
        <v>0</v>
      </c>
      <c r="AA152" s="124">
        <v>17379584</v>
      </c>
    </row>
    <row r="153" spans="1:27" x14ac:dyDescent="0.3">
      <c r="A153" s="123" t="s">
        <v>305</v>
      </c>
      <c r="B153" s="121" t="s">
        <v>306</v>
      </c>
      <c r="C153" s="121">
        <v>1</v>
      </c>
      <c r="D153" s="121">
        <v>0</v>
      </c>
      <c r="E153" s="124">
        <v>6023044</v>
      </c>
      <c r="F153" s="124">
        <v>0</v>
      </c>
      <c r="G153" s="124">
        <v>0</v>
      </c>
      <c r="H153" s="124">
        <v>0</v>
      </c>
      <c r="I153" s="124">
        <v>1111128</v>
      </c>
      <c r="J153" s="124">
        <v>874900</v>
      </c>
      <c r="K153" s="124">
        <v>0</v>
      </c>
      <c r="L153" s="124">
        <v>0</v>
      </c>
      <c r="M153" s="124">
        <v>0</v>
      </c>
      <c r="N153" s="124">
        <v>0</v>
      </c>
      <c r="O153" s="124">
        <v>0</v>
      </c>
      <c r="P153" s="124">
        <v>576463</v>
      </c>
      <c r="Q153" s="124">
        <v>135295</v>
      </c>
      <c r="R153" s="124">
        <v>174527</v>
      </c>
      <c r="S153" s="124">
        <v>8074</v>
      </c>
      <c r="T153" s="124">
        <v>3369</v>
      </c>
      <c r="U153" s="124">
        <v>32853</v>
      </c>
      <c r="V153" s="124">
        <v>8608</v>
      </c>
      <c r="W153" s="124">
        <v>0</v>
      </c>
      <c r="X153" s="124">
        <v>353177</v>
      </c>
      <c r="Y153" s="124">
        <v>0</v>
      </c>
      <c r="Z153" s="124">
        <v>0</v>
      </c>
      <c r="AA153" s="124">
        <v>9301438</v>
      </c>
    </row>
    <row r="154" spans="1:27" x14ac:dyDescent="0.3">
      <c r="A154" s="123" t="s">
        <v>307</v>
      </c>
      <c r="B154" s="121" t="s">
        <v>308</v>
      </c>
      <c r="C154" s="121">
        <v>1</v>
      </c>
      <c r="D154" s="121">
        <v>0</v>
      </c>
      <c r="E154" s="124">
        <v>22649834</v>
      </c>
      <c r="F154" s="124">
        <v>0</v>
      </c>
      <c r="G154" s="124">
        <v>0</v>
      </c>
      <c r="H154" s="124">
        <v>0</v>
      </c>
      <c r="I154" s="124">
        <v>4237903</v>
      </c>
      <c r="J154" s="124">
        <v>2589399</v>
      </c>
      <c r="K154" s="124">
        <v>0</v>
      </c>
      <c r="L154" s="124">
        <v>0</v>
      </c>
      <c r="M154" s="124">
        <v>0</v>
      </c>
      <c r="N154" s="124">
        <v>0</v>
      </c>
      <c r="O154" s="124">
        <v>0</v>
      </c>
      <c r="P154" s="124">
        <v>2894772</v>
      </c>
      <c r="Q154" s="124">
        <v>629853</v>
      </c>
      <c r="R154" s="124">
        <v>714653</v>
      </c>
      <c r="S154" s="124">
        <v>73986</v>
      </c>
      <c r="T154" s="124">
        <v>30869</v>
      </c>
      <c r="U154" s="124">
        <v>299289</v>
      </c>
      <c r="V154" s="124">
        <v>68845</v>
      </c>
      <c r="W154" s="124">
        <v>0</v>
      </c>
      <c r="X154" s="124">
        <v>1458000</v>
      </c>
      <c r="Y154" s="124">
        <v>0</v>
      </c>
      <c r="Z154" s="124">
        <v>0</v>
      </c>
      <c r="AA154" s="124">
        <v>35647403</v>
      </c>
    </row>
    <row r="155" spans="1:27" x14ac:dyDescent="0.3">
      <c r="A155" s="123" t="s">
        <v>309</v>
      </c>
      <c r="B155" s="121" t="s">
        <v>310</v>
      </c>
      <c r="C155" s="121">
        <v>1</v>
      </c>
      <c r="D155" s="121">
        <v>0</v>
      </c>
      <c r="E155" s="124">
        <v>17851117</v>
      </c>
      <c r="F155" s="124">
        <v>14740</v>
      </c>
      <c r="G155" s="124">
        <v>0</v>
      </c>
      <c r="H155" s="124">
        <v>0</v>
      </c>
      <c r="I155" s="124">
        <v>1095539</v>
      </c>
      <c r="J155" s="124">
        <v>3315065</v>
      </c>
      <c r="K155" s="124">
        <v>0</v>
      </c>
      <c r="L155" s="124">
        <v>0</v>
      </c>
      <c r="M155" s="124">
        <v>0</v>
      </c>
      <c r="N155" s="124">
        <v>0</v>
      </c>
      <c r="O155" s="124">
        <v>0</v>
      </c>
      <c r="P155" s="124">
        <v>1931205</v>
      </c>
      <c r="Q155" s="124">
        <v>187098</v>
      </c>
      <c r="R155" s="124">
        <v>426615</v>
      </c>
      <c r="S155" s="124">
        <v>25361</v>
      </c>
      <c r="T155" s="124">
        <v>10581</v>
      </c>
      <c r="U155" s="124">
        <v>107588</v>
      </c>
      <c r="V155" s="124">
        <v>30850</v>
      </c>
      <c r="W155" s="124">
        <v>0</v>
      </c>
      <c r="X155" s="124">
        <v>407834</v>
      </c>
      <c r="Y155" s="124">
        <v>0</v>
      </c>
      <c r="Z155" s="124">
        <v>0</v>
      </c>
      <c r="AA155" s="124">
        <v>25403593</v>
      </c>
    </row>
    <row r="156" spans="1:27" x14ac:dyDescent="0.3">
      <c r="A156" s="123" t="s">
        <v>311</v>
      </c>
      <c r="B156" s="121" t="s">
        <v>312</v>
      </c>
      <c r="C156" s="121">
        <v>1</v>
      </c>
      <c r="D156" s="121">
        <v>0</v>
      </c>
      <c r="E156" s="124">
        <v>53036122</v>
      </c>
      <c r="F156" s="124">
        <v>129255</v>
      </c>
      <c r="G156" s="124">
        <v>0</v>
      </c>
      <c r="H156" s="124">
        <v>17066</v>
      </c>
      <c r="I156" s="124">
        <v>5680822</v>
      </c>
      <c r="J156" s="124">
        <v>9515475</v>
      </c>
      <c r="K156" s="124">
        <v>0</v>
      </c>
      <c r="L156" s="124">
        <v>0</v>
      </c>
      <c r="M156" s="124">
        <v>0</v>
      </c>
      <c r="N156" s="124">
        <v>0</v>
      </c>
      <c r="O156" s="124">
        <v>0</v>
      </c>
      <c r="P156" s="124">
        <v>3588792</v>
      </c>
      <c r="Q156" s="124">
        <v>530783</v>
      </c>
      <c r="R156" s="124">
        <v>4498404</v>
      </c>
      <c r="S156" s="124">
        <v>157080</v>
      </c>
      <c r="T156" s="124">
        <v>65538</v>
      </c>
      <c r="U156" s="124">
        <v>451787</v>
      </c>
      <c r="V156" s="124">
        <v>160884</v>
      </c>
      <c r="W156" s="124">
        <v>0</v>
      </c>
      <c r="X156" s="124">
        <v>2482773</v>
      </c>
      <c r="Y156" s="124">
        <v>0</v>
      </c>
      <c r="Z156" s="124">
        <v>0</v>
      </c>
      <c r="AA156" s="124">
        <v>80314781</v>
      </c>
    </row>
    <row r="157" spans="1:27" x14ac:dyDescent="0.3">
      <c r="A157" s="123" t="s">
        <v>313</v>
      </c>
      <c r="B157" s="121" t="s">
        <v>314</v>
      </c>
      <c r="C157" s="121">
        <v>1</v>
      </c>
      <c r="D157" s="121">
        <v>0</v>
      </c>
      <c r="E157" s="124">
        <v>50099102</v>
      </c>
      <c r="F157" s="124">
        <v>303432</v>
      </c>
      <c r="G157" s="124">
        <v>0</v>
      </c>
      <c r="H157" s="124">
        <v>0</v>
      </c>
      <c r="I157" s="124">
        <v>6470087</v>
      </c>
      <c r="J157" s="124">
        <v>5729409</v>
      </c>
      <c r="K157" s="124">
        <v>0</v>
      </c>
      <c r="L157" s="124">
        <v>0</v>
      </c>
      <c r="M157" s="124">
        <v>0</v>
      </c>
      <c r="N157" s="124">
        <v>0</v>
      </c>
      <c r="O157" s="124">
        <v>0</v>
      </c>
      <c r="P157" s="124">
        <v>4763713</v>
      </c>
      <c r="Q157" s="124">
        <v>808697</v>
      </c>
      <c r="R157" s="124">
        <v>3034838</v>
      </c>
      <c r="S157" s="124">
        <v>100261</v>
      </c>
      <c r="T157" s="124">
        <v>41831</v>
      </c>
      <c r="U157" s="124">
        <v>383518</v>
      </c>
      <c r="V157" s="124">
        <v>106576</v>
      </c>
      <c r="W157" s="124">
        <v>0</v>
      </c>
      <c r="X157" s="124">
        <v>1265192</v>
      </c>
      <c r="Y157" s="124">
        <v>0</v>
      </c>
      <c r="Z157" s="124">
        <v>0</v>
      </c>
      <c r="AA157" s="124">
        <v>73106656</v>
      </c>
    </row>
    <row r="158" spans="1:27" x14ac:dyDescent="0.3">
      <c r="A158" s="123" t="s">
        <v>315</v>
      </c>
      <c r="B158" s="121" t="s">
        <v>316</v>
      </c>
      <c r="C158" s="121">
        <v>1</v>
      </c>
      <c r="D158" s="121">
        <v>0</v>
      </c>
      <c r="E158" s="124">
        <v>5542454</v>
      </c>
      <c r="F158" s="124">
        <v>0</v>
      </c>
      <c r="G158" s="124">
        <v>70000</v>
      </c>
      <c r="H158" s="124">
        <v>2285</v>
      </c>
      <c r="I158" s="124">
        <v>633477</v>
      </c>
      <c r="J158" s="124">
        <v>74779</v>
      </c>
      <c r="K158" s="124">
        <v>0</v>
      </c>
      <c r="L158" s="124">
        <v>0</v>
      </c>
      <c r="M158" s="124">
        <v>0</v>
      </c>
      <c r="N158" s="124">
        <v>0</v>
      </c>
      <c r="O158" s="124">
        <v>0</v>
      </c>
      <c r="P158" s="124">
        <v>612329</v>
      </c>
      <c r="Q158" s="124">
        <v>161147</v>
      </c>
      <c r="R158" s="124">
        <v>0</v>
      </c>
      <c r="S158" s="124">
        <v>4554</v>
      </c>
      <c r="T158" s="124">
        <v>1900</v>
      </c>
      <c r="U158" s="124">
        <v>17417</v>
      </c>
      <c r="V158" s="124">
        <v>5554</v>
      </c>
      <c r="W158" s="124">
        <v>0</v>
      </c>
      <c r="X158" s="124">
        <v>66424</v>
      </c>
      <c r="Y158" s="124">
        <v>1248</v>
      </c>
      <c r="Z158" s="124">
        <v>0</v>
      </c>
      <c r="AA158" s="124">
        <v>7193568</v>
      </c>
    </row>
    <row r="159" spans="1:27" x14ac:dyDescent="0.3">
      <c r="A159" s="123" t="s">
        <v>317</v>
      </c>
      <c r="B159" s="121" t="s">
        <v>318</v>
      </c>
      <c r="C159" s="121">
        <v>1</v>
      </c>
      <c r="D159" s="121">
        <v>0</v>
      </c>
      <c r="E159" s="124">
        <v>495818</v>
      </c>
      <c r="F159" s="124">
        <v>0</v>
      </c>
      <c r="G159" s="124">
        <v>170528</v>
      </c>
      <c r="H159" s="124">
        <v>0</v>
      </c>
      <c r="I159" s="124">
        <v>25471</v>
      </c>
      <c r="J159" s="124">
        <v>56958</v>
      </c>
      <c r="K159" s="124">
        <v>0</v>
      </c>
      <c r="L159" s="124">
        <v>0</v>
      </c>
      <c r="M159" s="124">
        <v>0</v>
      </c>
      <c r="N159" s="124">
        <v>0</v>
      </c>
      <c r="O159" s="124">
        <v>0</v>
      </c>
      <c r="P159" s="124">
        <v>125002</v>
      </c>
      <c r="Q159" s="124">
        <v>1728</v>
      </c>
      <c r="R159" s="124">
        <v>0</v>
      </c>
      <c r="S159" s="124">
        <v>2592</v>
      </c>
      <c r="T159" s="124">
        <v>1081</v>
      </c>
      <c r="U159" s="124">
        <v>7980</v>
      </c>
      <c r="V159" s="124">
        <v>0</v>
      </c>
      <c r="W159" s="124">
        <v>0</v>
      </c>
      <c r="X159" s="124">
        <v>13500</v>
      </c>
      <c r="Y159" s="124">
        <v>1555</v>
      </c>
      <c r="Z159" s="124">
        <v>0</v>
      </c>
      <c r="AA159" s="124">
        <v>902213</v>
      </c>
    </row>
    <row r="160" spans="1:27" x14ac:dyDescent="0.3">
      <c r="A160" s="123" t="s">
        <v>319</v>
      </c>
      <c r="B160" s="121" t="s">
        <v>320</v>
      </c>
      <c r="C160" s="121">
        <v>1</v>
      </c>
      <c r="D160" s="121">
        <v>0</v>
      </c>
      <c r="E160" s="124">
        <v>1026513</v>
      </c>
      <c r="F160" s="124">
        <v>0</v>
      </c>
      <c r="G160" s="124">
        <v>285697</v>
      </c>
      <c r="H160" s="124">
        <v>929</v>
      </c>
      <c r="I160" s="124">
        <v>55230</v>
      </c>
      <c r="J160" s="124">
        <v>27877</v>
      </c>
      <c r="K160" s="124">
        <v>0</v>
      </c>
      <c r="L160" s="124">
        <v>0</v>
      </c>
      <c r="M160" s="124">
        <v>0</v>
      </c>
      <c r="N160" s="124">
        <v>0</v>
      </c>
      <c r="O160" s="124">
        <v>0</v>
      </c>
      <c r="P160" s="124">
        <v>115695</v>
      </c>
      <c r="Q160" s="124">
        <v>0</v>
      </c>
      <c r="R160" s="124">
        <v>0</v>
      </c>
      <c r="S160" s="124">
        <v>1528</v>
      </c>
      <c r="T160" s="124">
        <v>638</v>
      </c>
      <c r="U160" s="124">
        <v>5592</v>
      </c>
      <c r="V160" s="124">
        <v>0</v>
      </c>
      <c r="W160" s="124">
        <v>0</v>
      </c>
      <c r="X160" s="124">
        <v>24300</v>
      </c>
      <c r="Y160" s="124">
        <v>0</v>
      </c>
      <c r="Z160" s="124">
        <v>0</v>
      </c>
      <c r="AA160" s="124">
        <v>1543999</v>
      </c>
    </row>
    <row r="161" spans="1:27" x14ac:dyDescent="0.3">
      <c r="A161" s="123" t="s">
        <v>321</v>
      </c>
      <c r="B161" s="121" t="s">
        <v>322</v>
      </c>
      <c r="C161" s="121">
        <v>1</v>
      </c>
      <c r="D161" s="121">
        <v>0</v>
      </c>
      <c r="E161" s="124">
        <v>12590910</v>
      </c>
      <c r="F161" s="124">
        <v>0</v>
      </c>
      <c r="G161" s="124">
        <v>75884</v>
      </c>
      <c r="H161" s="124">
        <v>0</v>
      </c>
      <c r="I161" s="124">
        <v>845791</v>
      </c>
      <c r="J161" s="124">
        <v>1369599</v>
      </c>
      <c r="K161" s="124">
        <v>0</v>
      </c>
      <c r="L161" s="124">
        <v>0</v>
      </c>
      <c r="M161" s="124">
        <v>0</v>
      </c>
      <c r="N161" s="124">
        <v>0</v>
      </c>
      <c r="O161" s="124">
        <v>0</v>
      </c>
      <c r="P161" s="124">
        <v>1679863</v>
      </c>
      <c r="Q161" s="124">
        <v>412574</v>
      </c>
      <c r="R161" s="124">
        <v>0</v>
      </c>
      <c r="S161" s="124">
        <v>9782</v>
      </c>
      <c r="T161" s="124">
        <v>4081</v>
      </c>
      <c r="U161" s="124">
        <v>37571</v>
      </c>
      <c r="V161" s="124">
        <v>13274</v>
      </c>
      <c r="W161" s="124">
        <v>0</v>
      </c>
      <c r="X161" s="124">
        <v>395822</v>
      </c>
      <c r="Y161" s="124">
        <v>0</v>
      </c>
      <c r="Z161" s="124">
        <v>0</v>
      </c>
      <c r="AA161" s="124">
        <v>17435151</v>
      </c>
    </row>
    <row r="162" spans="1:27" x14ac:dyDescent="0.3">
      <c r="A162" s="123" t="s">
        <v>323</v>
      </c>
      <c r="B162" s="121" t="s">
        <v>324</v>
      </c>
      <c r="C162" s="121">
        <v>1</v>
      </c>
      <c r="D162" s="121">
        <v>0</v>
      </c>
      <c r="E162" s="124">
        <v>358405</v>
      </c>
      <c r="F162" s="124">
        <v>0</v>
      </c>
      <c r="G162" s="124">
        <v>70000</v>
      </c>
      <c r="H162" s="124">
        <v>3</v>
      </c>
      <c r="I162" s="124">
        <v>15572</v>
      </c>
      <c r="J162" s="124">
        <v>75118</v>
      </c>
      <c r="K162" s="124">
        <v>0</v>
      </c>
      <c r="L162" s="124">
        <v>0</v>
      </c>
      <c r="M162" s="124">
        <v>0</v>
      </c>
      <c r="N162" s="124">
        <v>0</v>
      </c>
      <c r="O162" s="124">
        <v>0</v>
      </c>
      <c r="P162" s="124">
        <v>103841</v>
      </c>
      <c r="Q162" s="124">
        <v>0</v>
      </c>
      <c r="R162" s="124">
        <v>0</v>
      </c>
      <c r="S162" s="124">
        <v>719</v>
      </c>
      <c r="T162" s="124">
        <v>300</v>
      </c>
      <c r="U162" s="124">
        <v>2680</v>
      </c>
      <c r="V162" s="124">
        <v>0</v>
      </c>
      <c r="W162" s="124">
        <v>0</v>
      </c>
      <c r="X162" s="124">
        <v>2700</v>
      </c>
      <c r="Y162" s="124">
        <v>0</v>
      </c>
      <c r="Z162" s="124">
        <v>0</v>
      </c>
      <c r="AA162" s="124">
        <v>629338</v>
      </c>
    </row>
    <row r="163" spans="1:27" x14ac:dyDescent="0.3">
      <c r="A163" s="123" t="s">
        <v>325</v>
      </c>
      <c r="B163" s="121" t="s">
        <v>326</v>
      </c>
      <c r="C163" s="121">
        <v>1</v>
      </c>
      <c r="D163" s="121">
        <v>0</v>
      </c>
      <c r="E163" s="124">
        <v>2065201</v>
      </c>
      <c r="F163" s="124">
        <v>0</v>
      </c>
      <c r="G163" s="124">
        <v>150669</v>
      </c>
      <c r="H163" s="124">
        <v>0</v>
      </c>
      <c r="I163" s="124">
        <v>54101</v>
      </c>
      <c r="J163" s="124">
        <v>429770</v>
      </c>
      <c r="K163" s="124">
        <v>0</v>
      </c>
      <c r="L163" s="124">
        <v>0</v>
      </c>
      <c r="M163" s="124">
        <v>0</v>
      </c>
      <c r="N163" s="124">
        <v>0</v>
      </c>
      <c r="O163" s="124">
        <v>0</v>
      </c>
      <c r="P163" s="124">
        <v>416571</v>
      </c>
      <c r="Q163" s="124">
        <v>39083</v>
      </c>
      <c r="R163" s="124">
        <v>0</v>
      </c>
      <c r="S163" s="124">
        <v>12823</v>
      </c>
      <c r="T163" s="124">
        <v>5350</v>
      </c>
      <c r="U163" s="124">
        <v>34018</v>
      </c>
      <c r="V163" s="124">
        <v>0</v>
      </c>
      <c r="W163" s="124">
        <v>0</v>
      </c>
      <c r="X163" s="124">
        <v>631800</v>
      </c>
      <c r="Y163" s="124">
        <v>0</v>
      </c>
      <c r="Z163" s="124">
        <v>0</v>
      </c>
      <c r="AA163" s="124">
        <v>3839386</v>
      </c>
    </row>
    <row r="164" spans="1:27" x14ac:dyDescent="0.3">
      <c r="A164" s="123" t="s">
        <v>327</v>
      </c>
      <c r="B164" s="121" t="s">
        <v>328</v>
      </c>
      <c r="C164" s="121">
        <v>1</v>
      </c>
      <c r="D164" s="121">
        <v>0</v>
      </c>
      <c r="E164" s="124">
        <v>892231</v>
      </c>
      <c r="F164" s="124">
        <v>0</v>
      </c>
      <c r="G164" s="124">
        <v>181474</v>
      </c>
      <c r="H164" s="124">
        <v>120</v>
      </c>
      <c r="I164" s="124">
        <v>30330</v>
      </c>
      <c r="J164" s="124">
        <v>52103</v>
      </c>
      <c r="K164" s="124">
        <v>0</v>
      </c>
      <c r="L164" s="124">
        <v>0</v>
      </c>
      <c r="M164" s="124">
        <v>0</v>
      </c>
      <c r="N164" s="124">
        <v>0</v>
      </c>
      <c r="O164" s="124">
        <v>0</v>
      </c>
      <c r="P164" s="124">
        <v>259885</v>
      </c>
      <c r="Q164" s="124">
        <v>3389</v>
      </c>
      <c r="R164" s="124">
        <v>14468</v>
      </c>
      <c r="S164" s="124">
        <v>3326</v>
      </c>
      <c r="T164" s="124">
        <v>1388</v>
      </c>
      <c r="U164" s="124">
        <v>12466</v>
      </c>
      <c r="V164" s="124">
        <v>0</v>
      </c>
      <c r="W164" s="124">
        <v>0</v>
      </c>
      <c r="X164" s="124">
        <v>0</v>
      </c>
      <c r="Y164" s="124">
        <v>0</v>
      </c>
      <c r="Z164" s="124">
        <v>0</v>
      </c>
      <c r="AA164" s="124">
        <v>1451180</v>
      </c>
    </row>
    <row r="165" spans="1:27" x14ac:dyDescent="0.3">
      <c r="A165" s="123" t="s">
        <v>329</v>
      </c>
      <c r="B165" s="121" t="s">
        <v>330</v>
      </c>
      <c r="C165" s="121">
        <v>1</v>
      </c>
      <c r="D165" s="121">
        <v>0</v>
      </c>
      <c r="E165" s="124">
        <v>6284263</v>
      </c>
      <c r="F165" s="124">
        <v>0</v>
      </c>
      <c r="G165" s="124">
        <v>247326</v>
      </c>
      <c r="H165" s="124">
        <v>1208</v>
      </c>
      <c r="I165" s="124">
        <v>439593</v>
      </c>
      <c r="J165" s="124">
        <v>677305</v>
      </c>
      <c r="K165" s="124">
        <v>68996</v>
      </c>
      <c r="L165" s="124">
        <v>0</v>
      </c>
      <c r="M165" s="124">
        <v>0</v>
      </c>
      <c r="N165" s="124">
        <v>0</v>
      </c>
      <c r="O165" s="124">
        <v>0</v>
      </c>
      <c r="P165" s="124">
        <v>476376</v>
      </c>
      <c r="Q165" s="124">
        <v>60514</v>
      </c>
      <c r="R165" s="124">
        <v>42827</v>
      </c>
      <c r="S165" s="124">
        <v>10501</v>
      </c>
      <c r="T165" s="124">
        <v>4381</v>
      </c>
      <c r="U165" s="124">
        <v>40775</v>
      </c>
      <c r="V165" s="124">
        <v>3953</v>
      </c>
      <c r="W165" s="124">
        <v>0</v>
      </c>
      <c r="X165" s="124">
        <v>456681</v>
      </c>
      <c r="Y165" s="124">
        <v>0</v>
      </c>
      <c r="Z165" s="124">
        <v>0</v>
      </c>
      <c r="AA165" s="124">
        <v>8814699</v>
      </c>
    </row>
    <row r="166" spans="1:27" x14ac:dyDescent="0.3">
      <c r="A166" s="123" t="s">
        <v>331</v>
      </c>
      <c r="B166" s="121" t="s">
        <v>332</v>
      </c>
      <c r="C166" s="121">
        <v>1</v>
      </c>
      <c r="D166" s="121">
        <v>0</v>
      </c>
      <c r="E166" s="124">
        <v>1983806</v>
      </c>
      <c r="F166" s="124">
        <v>0</v>
      </c>
      <c r="G166" s="124">
        <v>127909</v>
      </c>
      <c r="H166" s="124">
        <v>0</v>
      </c>
      <c r="I166" s="124">
        <v>200752</v>
      </c>
      <c r="J166" s="124">
        <v>445683</v>
      </c>
      <c r="K166" s="124">
        <v>0</v>
      </c>
      <c r="L166" s="124">
        <v>0</v>
      </c>
      <c r="M166" s="124">
        <v>0</v>
      </c>
      <c r="N166" s="124">
        <v>0</v>
      </c>
      <c r="O166" s="124">
        <v>0</v>
      </c>
      <c r="P166" s="124">
        <v>333818</v>
      </c>
      <c r="Q166" s="124">
        <v>85793</v>
      </c>
      <c r="R166" s="124">
        <v>76804</v>
      </c>
      <c r="S166" s="124">
        <v>3640</v>
      </c>
      <c r="T166" s="124">
        <v>1519</v>
      </c>
      <c r="U166" s="124">
        <v>14271</v>
      </c>
      <c r="V166" s="124">
        <v>241</v>
      </c>
      <c r="W166" s="124">
        <v>0</v>
      </c>
      <c r="X166" s="124">
        <v>25138</v>
      </c>
      <c r="Y166" s="124">
        <v>0</v>
      </c>
      <c r="Z166" s="124">
        <v>0</v>
      </c>
      <c r="AA166" s="124">
        <v>3299374</v>
      </c>
    </row>
    <row r="167" spans="1:27" x14ac:dyDescent="0.3">
      <c r="A167" s="123" t="s">
        <v>333</v>
      </c>
      <c r="B167" s="121" t="s">
        <v>334</v>
      </c>
      <c r="C167" s="121">
        <v>1</v>
      </c>
      <c r="D167" s="121">
        <v>1</v>
      </c>
      <c r="E167" s="124">
        <v>5064418</v>
      </c>
      <c r="F167" s="124">
        <v>0</v>
      </c>
      <c r="G167" s="124">
        <v>209232</v>
      </c>
      <c r="H167" s="124">
        <v>0</v>
      </c>
      <c r="I167" s="124">
        <v>410395</v>
      </c>
      <c r="J167" s="124">
        <v>70186</v>
      </c>
      <c r="K167" s="124">
        <v>0</v>
      </c>
      <c r="L167" s="124">
        <v>526271</v>
      </c>
      <c r="M167" s="124">
        <v>0</v>
      </c>
      <c r="N167" s="124">
        <v>0</v>
      </c>
      <c r="O167" s="124">
        <v>0</v>
      </c>
      <c r="P167" s="124">
        <v>631112</v>
      </c>
      <c r="Q167" s="124">
        <v>39552</v>
      </c>
      <c r="R167" s="124">
        <v>0</v>
      </c>
      <c r="S167" s="124">
        <v>5558</v>
      </c>
      <c r="T167" s="124">
        <v>2319</v>
      </c>
      <c r="U167" s="124">
        <v>22135</v>
      </c>
      <c r="V167" s="124">
        <v>2666</v>
      </c>
      <c r="W167" s="124">
        <v>0</v>
      </c>
      <c r="X167" s="124">
        <v>275680</v>
      </c>
      <c r="Y167" s="124">
        <v>3796</v>
      </c>
      <c r="Z167" s="124">
        <v>0</v>
      </c>
      <c r="AA167" s="124">
        <v>7263320</v>
      </c>
    </row>
    <row r="168" spans="1:27" x14ac:dyDescent="0.3">
      <c r="A168" s="123" t="s">
        <v>335</v>
      </c>
      <c r="B168" s="121" t="s">
        <v>336</v>
      </c>
      <c r="C168" s="121">
        <v>1</v>
      </c>
      <c r="D168" s="121">
        <v>0</v>
      </c>
      <c r="E168" s="124">
        <v>7731886</v>
      </c>
      <c r="F168" s="124">
        <v>0</v>
      </c>
      <c r="G168" s="124">
        <v>0</v>
      </c>
      <c r="H168" s="124">
        <v>0</v>
      </c>
      <c r="I168" s="124">
        <v>538883</v>
      </c>
      <c r="J168" s="124">
        <v>582140</v>
      </c>
      <c r="K168" s="124">
        <v>0</v>
      </c>
      <c r="L168" s="124">
        <v>0</v>
      </c>
      <c r="M168" s="124">
        <v>0</v>
      </c>
      <c r="N168" s="124">
        <v>0</v>
      </c>
      <c r="O168" s="124">
        <v>0</v>
      </c>
      <c r="P168" s="124">
        <v>1503903</v>
      </c>
      <c r="Q168" s="124">
        <v>129404</v>
      </c>
      <c r="R168" s="124">
        <v>34288</v>
      </c>
      <c r="S168" s="124">
        <v>10246</v>
      </c>
      <c r="T168" s="124">
        <v>4275</v>
      </c>
      <c r="U168" s="124">
        <v>40018</v>
      </c>
      <c r="V168" s="124">
        <v>9021</v>
      </c>
      <c r="W168" s="124">
        <v>0</v>
      </c>
      <c r="X168" s="124">
        <v>243910</v>
      </c>
      <c r="Y168" s="124">
        <v>0</v>
      </c>
      <c r="Z168" s="124">
        <v>0</v>
      </c>
      <c r="AA168" s="124">
        <v>10827974</v>
      </c>
    </row>
    <row r="169" spans="1:27" x14ac:dyDescent="0.3">
      <c r="A169" s="123" t="s">
        <v>337</v>
      </c>
      <c r="B169" s="121" t="s">
        <v>338</v>
      </c>
      <c r="C169" s="121">
        <v>1</v>
      </c>
      <c r="D169" s="121">
        <v>0</v>
      </c>
      <c r="E169" s="124">
        <v>9098278</v>
      </c>
      <c r="F169" s="124">
        <v>0</v>
      </c>
      <c r="G169" s="124">
        <v>0</v>
      </c>
      <c r="H169" s="124">
        <v>0</v>
      </c>
      <c r="I169" s="124">
        <v>739090</v>
      </c>
      <c r="J169" s="124">
        <v>1754114</v>
      </c>
      <c r="K169" s="124">
        <v>0</v>
      </c>
      <c r="L169" s="124">
        <v>0</v>
      </c>
      <c r="M169" s="124">
        <v>0</v>
      </c>
      <c r="N169" s="124">
        <v>0</v>
      </c>
      <c r="O169" s="124">
        <v>0</v>
      </c>
      <c r="P169" s="124">
        <v>1723556</v>
      </c>
      <c r="Q169" s="124">
        <v>77984</v>
      </c>
      <c r="R169" s="124">
        <v>11</v>
      </c>
      <c r="S169" s="124">
        <v>7850</v>
      </c>
      <c r="T169" s="124">
        <v>3275</v>
      </c>
      <c r="U169" s="124">
        <v>29300</v>
      </c>
      <c r="V169" s="124">
        <v>9840</v>
      </c>
      <c r="W169" s="124">
        <v>0</v>
      </c>
      <c r="X169" s="124">
        <v>426593</v>
      </c>
      <c r="Y169" s="124">
        <v>0</v>
      </c>
      <c r="Z169" s="124">
        <v>0</v>
      </c>
      <c r="AA169" s="124">
        <v>13869891</v>
      </c>
    </row>
    <row r="170" spans="1:27" x14ac:dyDescent="0.3">
      <c r="A170" s="123" t="s">
        <v>339</v>
      </c>
      <c r="B170" s="121" t="s">
        <v>340</v>
      </c>
      <c r="C170" s="121">
        <v>1</v>
      </c>
      <c r="D170" s="121">
        <v>0</v>
      </c>
      <c r="E170" s="124">
        <v>25306106</v>
      </c>
      <c r="F170" s="124">
        <v>0</v>
      </c>
      <c r="G170" s="124">
        <v>0</v>
      </c>
      <c r="H170" s="124">
        <v>13460</v>
      </c>
      <c r="I170" s="124">
        <v>1268229</v>
      </c>
      <c r="J170" s="124">
        <v>4013240</v>
      </c>
      <c r="K170" s="124">
        <v>0</v>
      </c>
      <c r="L170" s="124">
        <v>0</v>
      </c>
      <c r="M170" s="124">
        <v>0</v>
      </c>
      <c r="N170" s="124">
        <v>0</v>
      </c>
      <c r="O170" s="124">
        <v>0</v>
      </c>
      <c r="P170" s="124">
        <v>4470001</v>
      </c>
      <c r="Q170" s="124">
        <v>195273</v>
      </c>
      <c r="R170" s="124">
        <v>45318</v>
      </c>
      <c r="S170" s="124">
        <v>19699</v>
      </c>
      <c r="T170" s="124">
        <v>8219</v>
      </c>
      <c r="U170" s="124">
        <v>74968</v>
      </c>
      <c r="V170" s="124">
        <v>29277</v>
      </c>
      <c r="W170" s="124">
        <v>0</v>
      </c>
      <c r="X170" s="124">
        <v>493387</v>
      </c>
      <c r="Y170" s="124">
        <v>32260</v>
      </c>
      <c r="Z170" s="124">
        <v>0</v>
      </c>
      <c r="AA170" s="124">
        <v>35969437</v>
      </c>
    </row>
    <row r="171" spans="1:27" x14ac:dyDescent="0.3">
      <c r="A171" s="123" t="s">
        <v>341</v>
      </c>
      <c r="B171" s="121" t="s">
        <v>342</v>
      </c>
      <c r="C171" s="121">
        <v>1</v>
      </c>
      <c r="D171" s="121">
        <v>0</v>
      </c>
      <c r="E171" s="124">
        <v>7722740</v>
      </c>
      <c r="F171" s="124">
        <v>0</v>
      </c>
      <c r="G171" s="124">
        <v>227664</v>
      </c>
      <c r="H171" s="124">
        <v>0</v>
      </c>
      <c r="I171" s="124">
        <v>629397</v>
      </c>
      <c r="J171" s="124">
        <v>790219</v>
      </c>
      <c r="K171" s="124">
        <v>0</v>
      </c>
      <c r="L171" s="124">
        <v>0</v>
      </c>
      <c r="M171" s="124">
        <v>0</v>
      </c>
      <c r="N171" s="124">
        <v>0</v>
      </c>
      <c r="O171" s="124">
        <v>0</v>
      </c>
      <c r="P171" s="124">
        <v>642282</v>
      </c>
      <c r="Q171" s="124">
        <v>53787</v>
      </c>
      <c r="R171" s="124">
        <v>35034</v>
      </c>
      <c r="S171" s="124">
        <v>16628</v>
      </c>
      <c r="T171" s="124">
        <v>6938</v>
      </c>
      <c r="U171" s="124">
        <v>66813</v>
      </c>
      <c r="V171" s="124">
        <v>0</v>
      </c>
      <c r="W171" s="124">
        <v>0</v>
      </c>
      <c r="X171" s="124">
        <v>756000</v>
      </c>
      <c r="Y171" s="124">
        <v>0</v>
      </c>
      <c r="Z171" s="124">
        <v>0</v>
      </c>
      <c r="AA171" s="124">
        <v>10947502</v>
      </c>
    </row>
    <row r="172" spans="1:27" x14ac:dyDescent="0.3">
      <c r="A172" s="123" t="s">
        <v>343</v>
      </c>
      <c r="B172" s="121" t="s">
        <v>344</v>
      </c>
      <c r="C172" s="121">
        <v>1</v>
      </c>
      <c r="D172" s="121">
        <v>0</v>
      </c>
      <c r="E172" s="124">
        <v>37272293</v>
      </c>
      <c r="F172" s="124">
        <v>0</v>
      </c>
      <c r="G172" s="124">
        <v>0</v>
      </c>
      <c r="H172" s="124">
        <v>0</v>
      </c>
      <c r="I172" s="124">
        <v>2765075</v>
      </c>
      <c r="J172" s="124">
        <v>6315004</v>
      </c>
      <c r="K172" s="124">
        <v>0</v>
      </c>
      <c r="L172" s="124">
        <v>0</v>
      </c>
      <c r="M172" s="124">
        <v>0</v>
      </c>
      <c r="N172" s="124">
        <v>0</v>
      </c>
      <c r="O172" s="124">
        <v>0</v>
      </c>
      <c r="P172" s="124">
        <v>4755021</v>
      </c>
      <c r="Q172" s="124">
        <v>915745</v>
      </c>
      <c r="R172" s="124">
        <v>327750</v>
      </c>
      <c r="S172" s="124">
        <v>30799</v>
      </c>
      <c r="T172" s="124">
        <v>12850</v>
      </c>
      <c r="U172" s="124">
        <v>120112</v>
      </c>
      <c r="V172" s="124">
        <v>40103</v>
      </c>
      <c r="W172" s="124">
        <v>0</v>
      </c>
      <c r="X172" s="124">
        <v>755861</v>
      </c>
      <c r="Y172" s="124">
        <v>0</v>
      </c>
      <c r="Z172" s="124">
        <v>0</v>
      </c>
      <c r="AA172" s="124">
        <v>53310613</v>
      </c>
    </row>
    <row r="173" spans="1:27" x14ac:dyDescent="0.3">
      <c r="A173" s="123" t="s">
        <v>345</v>
      </c>
      <c r="B173" s="121" t="s">
        <v>346</v>
      </c>
      <c r="C173" s="121">
        <v>1</v>
      </c>
      <c r="D173" s="121">
        <v>0</v>
      </c>
      <c r="E173" s="124">
        <v>13287464</v>
      </c>
      <c r="F173" s="124">
        <v>0</v>
      </c>
      <c r="G173" s="124">
        <v>0</v>
      </c>
      <c r="H173" s="124">
        <v>0</v>
      </c>
      <c r="I173" s="124">
        <v>1362742</v>
      </c>
      <c r="J173" s="124">
        <v>2188905</v>
      </c>
      <c r="K173" s="124">
        <v>0</v>
      </c>
      <c r="L173" s="124">
        <v>0</v>
      </c>
      <c r="M173" s="124">
        <v>0</v>
      </c>
      <c r="N173" s="124">
        <v>0</v>
      </c>
      <c r="O173" s="124">
        <v>0</v>
      </c>
      <c r="P173" s="124">
        <v>1982676</v>
      </c>
      <c r="Q173" s="124">
        <v>156771</v>
      </c>
      <c r="R173" s="124">
        <v>0</v>
      </c>
      <c r="S173" s="124">
        <v>11505</v>
      </c>
      <c r="T173" s="124">
        <v>4800</v>
      </c>
      <c r="U173" s="124">
        <v>42989</v>
      </c>
      <c r="V173" s="124">
        <v>16188</v>
      </c>
      <c r="W173" s="124">
        <v>0</v>
      </c>
      <c r="X173" s="124">
        <v>497429</v>
      </c>
      <c r="Y173" s="124">
        <v>0</v>
      </c>
      <c r="Z173" s="124">
        <v>0</v>
      </c>
      <c r="AA173" s="124">
        <v>19551469</v>
      </c>
    </row>
    <row r="174" spans="1:27" x14ac:dyDescent="0.3">
      <c r="A174" s="123" t="s">
        <v>347</v>
      </c>
      <c r="B174" s="121" t="s">
        <v>348</v>
      </c>
      <c r="C174" s="121">
        <v>1</v>
      </c>
      <c r="D174" s="121">
        <v>0</v>
      </c>
      <c r="E174" s="124">
        <v>4017383</v>
      </c>
      <c r="F174" s="124">
        <v>0</v>
      </c>
      <c r="G174" s="124">
        <v>88986</v>
      </c>
      <c r="H174" s="124">
        <v>0</v>
      </c>
      <c r="I174" s="124">
        <v>529982</v>
      </c>
      <c r="J174" s="124">
        <v>1003066</v>
      </c>
      <c r="K174" s="124">
        <v>0</v>
      </c>
      <c r="L174" s="124">
        <v>0</v>
      </c>
      <c r="M174" s="124">
        <v>0</v>
      </c>
      <c r="N174" s="124">
        <v>0</v>
      </c>
      <c r="O174" s="124">
        <v>0</v>
      </c>
      <c r="P174" s="124">
        <v>912616</v>
      </c>
      <c r="Q174" s="124">
        <v>0</v>
      </c>
      <c r="R174" s="124">
        <v>0</v>
      </c>
      <c r="S174" s="124">
        <v>2921</v>
      </c>
      <c r="T174" s="124">
        <v>1219</v>
      </c>
      <c r="U174" s="124">
        <v>11126</v>
      </c>
      <c r="V174" s="124">
        <v>2930</v>
      </c>
      <c r="W174" s="124">
        <v>0</v>
      </c>
      <c r="X174" s="124">
        <v>41103</v>
      </c>
      <c r="Y174" s="124">
        <v>0</v>
      </c>
      <c r="Z174" s="124">
        <v>0</v>
      </c>
      <c r="AA174" s="124">
        <v>6611332</v>
      </c>
    </row>
    <row r="175" spans="1:27" x14ac:dyDescent="0.3">
      <c r="A175" s="123" t="s">
        <v>349</v>
      </c>
      <c r="B175" s="121" t="s">
        <v>350</v>
      </c>
      <c r="C175" s="121">
        <v>1</v>
      </c>
      <c r="D175" s="121">
        <v>0</v>
      </c>
      <c r="E175" s="124">
        <v>1177541</v>
      </c>
      <c r="F175" s="124">
        <v>0</v>
      </c>
      <c r="G175" s="124">
        <v>142853</v>
      </c>
      <c r="H175" s="124">
        <v>0</v>
      </c>
      <c r="I175" s="124">
        <v>129993</v>
      </c>
      <c r="J175" s="124">
        <v>221727</v>
      </c>
      <c r="K175" s="124">
        <v>0</v>
      </c>
      <c r="L175" s="124">
        <v>0</v>
      </c>
      <c r="M175" s="124">
        <v>0</v>
      </c>
      <c r="N175" s="124">
        <v>0</v>
      </c>
      <c r="O175" s="124">
        <v>0</v>
      </c>
      <c r="P175" s="124">
        <v>111447</v>
      </c>
      <c r="Q175" s="124">
        <v>0</v>
      </c>
      <c r="R175" s="124">
        <v>29729</v>
      </c>
      <c r="S175" s="124">
        <v>1543</v>
      </c>
      <c r="T175" s="124">
        <v>644</v>
      </c>
      <c r="U175" s="124">
        <v>6874</v>
      </c>
      <c r="V175" s="124">
        <v>0</v>
      </c>
      <c r="W175" s="124">
        <v>0</v>
      </c>
      <c r="X175" s="124">
        <v>0</v>
      </c>
      <c r="Y175" s="124">
        <v>845</v>
      </c>
      <c r="Z175" s="124">
        <v>0</v>
      </c>
      <c r="AA175" s="124">
        <v>1823196</v>
      </c>
    </row>
    <row r="176" spans="1:27" x14ac:dyDescent="0.3">
      <c r="A176" s="123" t="s">
        <v>351</v>
      </c>
      <c r="B176" s="121" t="s">
        <v>352</v>
      </c>
      <c r="C176" s="121">
        <v>1</v>
      </c>
      <c r="D176" s="121">
        <v>0</v>
      </c>
      <c r="E176" s="124">
        <v>39613104</v>
      </c>
      <c r="F176" s="124">
        <v>0</v>
      </c>
      <c r="G176" s="124">
        <v>0</v>
      </c>
      <c r="H176" s="124">
        <v>0</v>
      </c>
      <c r="I176" s="124">
        <v>1504839</v>
      </c>
      <c r="J176" s="124">
        <v>5977352</v>
      </c>
      <c r="K176" s="124">
        <v>1</v>
      </c>
      <c r="L176" s="124">
        <v>0</v>
      </c>
      <c r="M176" s="124">
        <v>0</v>
      </c>
      <c r="N176" s="124">
        <v>0</v>
      </c>
      <c r="O176" s="124">
        <v>0</v>
      </c>
      <c r="P176" s="124">
        <v>4651835</v>
      </c>
      <c r="Q176" s="124">
        <v>2281700</v>
      </c>
      <c r="R176" s="124">
        <v>807415</v>
      </c>
      <c r="S176" s="124">
        <v>36611</v>
      </c>
      <c r="T176" s="124">
        <v>15275</v>
      </c>
      <c r="U176" s="124">
        <v>146848</v>
      </c>
      <c r="V176" s="124">
        <v>50627</v>
      </c>
      <c r="W176" s="124">
        <v>0</v>
      </c>
      <c r="X176" s="124">
        <v>1544902</v>
      </c>
      <c r="Y176" s="124">
        <v>0</v>
      </c>
      <c r="Z176" s="124">
        <v>0</v>
      </c>
      <c r="AA176" s="124">
        <v>56630509</v>
      </c>
    </row>
    <row r="177" spans="1:27" x14ac:dyDescent="0.3">
      <c r="A177" s="123" t="s">
        <v>353</v>
      </c>
      <c r="B177" s="121" t="s">
        <v>354</v>
      </c>
      <c r="C177" s="121">
        <v>1</v>
      </c>
      <c r="D177" s="121">
        <v>0</v>
      </c>
      <c r="E177" s="124">
        <v>17585505</v>
      </c>
      <c r="F177" s="124">
        <v>0</v>
      </c>
      <c r="G177" s="124">
        <v>0</v>
      </c>
      <c r="H177" s="124">
        <v>0</v>
      </c>
      <c r="I177" s="124">
        <v>2180130</v>
      </c>
      <c r="J177" s="124">
        <v>3180533</v>
      </c>
      <c r="K177" s="124">
        <v>20255</v>
      </c>
      <c r="L177" s="124">
        <v>0</v>
      </c>
      <c r="M177" s="124">
        <v>0</v>
      </c>
      <c r="N177" s="124">
        <v>0</v>
      </c>
      <c r="O177" s="124">
        <v>0</v>
      </c>
      <c r="P177" s="124">
        <v>3143146</v>
      </c>
      <c r="Q177" s="124">
        <v>318384</v>
      </c>
      <c r="R177" s="124">
        <v>152923</v>
      </c>
      <c r="S177" s="124">
        <v>21496</v>
      </c>
      <c r="T177" s="124">
        <v>8969</v>
      </c>
      <c r="U177" s="124">
        <v>83006</v>
      </c>
      <c r="V177" s="124">
        <v>27504</v>
      </c>
      <c r="W177" s="124">
        <v>0</v>
      </c>
      <c r="X177" s="124">
        <v>642780</v>
      </c>
      <c r="Y177" s="124">
        <v>0</v>
      </c>
      <c r="Z177" s="124">
        <v>0</v>
      </c>
      <c r="AA177" s="124">
        <v>27364631</v>
      </c>
    </row>
    <row r="178" spans="1:27" x14ac:dyDescent="0.3">
      <c r="A178" s="123" t="s">
        <v>355</v>
      </c>
      <c r="B178" s="121" t="s">
        <v>356</v>
      </c>
      <c r="C178" s="121">
        <v>1</v>
      </c>
      <c r="D178" s="121">
        <v>0</v>
      </c>
      <c r="E178" s="124">
        <v>8151949</v>
      </c>
      <c r="F178" s="124">
        <v>0</v>
      </c>
      <c r="G178" s="124">
        <v>0</v>
      </c>
      <c r="H178" s="124">
        <v>4095</v>
      </c>
      <c r="I178" s="124">
        <v>856688</v>
      </c>
      <c r="J178" s="124">
        <v>1581596</v>
      </c>
      <c r="K178" s="124">
        <v>0</v>
      </c>
      <c r="L178" s="124">
        <v>0</v>
      </c>
      <c r="M178" s="124">
        <v>0</v>
      </c>
      <c r="N178" s="124">
        <v>0</v>
      </c>
      <c r="O178" s="124">
        <v>0</v>
      </c>
      <c r="P178" s="124">
        <v>1467490</v>
      </c>
      <c r="Q178" s="124">
        <v>117531</v>
      </c>
      <c r="R178" s="124">
        <v>187243</v>
      </c>
      <c r="S178" s="124">
        <v>11759</v>
      </c>
      <c r="T178" s="124">
        <v>4906</v>
      </c>
      <c r="U178" s="124">
        <v>46367</v>
      </c>
      <c r="V178" s="124">
        <v>12462</v>
      </c>
      <c r="W178" s="124">
        <v>0</v>
      </c>
      <c r="X178" s="124">
        <v>289632</v>
      </c>
      <c r="Y178" s="124">
        <v>0</v>
      </c>
      <c r="Z178" s="124">
        <v>0</v>
      </c>
      <c r="AA178" s="124">
        <v>12731718</v>
      </c>
    </row>
    <row r="179" spans="1:27" x14ac:dyDescent="0.3">
      <c r="A179" s="123" t="s">
        <v>357</v>
      </c>
      <c r="B179" s="121" t="s">
        <v>358</v>
      </c>
      <c r="C179" s="121">
        <v>1</v>
      </c>
      <c r="D179" s="121">
        <v>0</v>
      </c>
      <c r="E179" s="124">
        <v>3484426</v>
      </c>
      <c r="F179" s="124">
        <v>0</v>
      </c>
      <c r="G179" s="124">
        <v>74724</v>
      </c>
      <c r="H179" s="124">
        <v>0</v>
      </c>
      <c r="I179" s="124">
        <v>371877</v>
      </c>
      <c r="J179" s="124">
        <v>1232369</v>
      </c>
      <c r="K179" s="124">
        <v>0</v>
      </c>
      <c r="L179" s="124">
        <v>0</v>
      </c>
      <c r="M179" s="124">
        <v>0</v>
      </c>
      <c r="N179" s="124">
        <v>0</v>
      </c>
      <c r="O179" s="124">
        <v>0</v>
      </c>
      <c r="P179" s="124">
        <v>204751</v>
      </c>
      <c r="Q179" s="124">
        <v>114663</v>
      </c>
      <c r="R179" s="124">
        <v>0</v>
      </c>
      <c r="S179" s="124">
        <v>6112</v>
      </c>
      <c r="T179" s="124">
        <v>2550</v>
      </c>
      <c r="U179" s="124">
        <v>19339</v>
      </c>
      <c r="V179" s="124">
        <v>1619</v>
      </c>
      <c r="W179" s="124">
        <v>0</v>
      </c>
      <c r="X179" s="124">
        <v>198600</v>
      </c>
      <c r="Y179" s="124">
        <v>0</v>
      </c>
      <c r="Z179" s="124">
        <v>0</v>
      </c>
      <c r="AA179" s="124">
        <v>5711030</v>
      </c>
    </row>
    <row r="180" spans="1:27" x14ac:dyDescent="0.3">
      <c r="A180" s="123" t="s">
        <v>359</v>
      </c>
      <c r="B180" s="121" t="s">
        <v>360</v>
      </c>
      <c r="C180" s="121">
        <v>1</v>
      </c>
      <c r="D180" s="121">
        <v>0</v>
      </c>
      <c r="E180" s="124">
        <v>13637326</v>
      </c>
      <c r="F180" s="124">
        <v>0</v>
      </c>
      <c r="G180" s="124">
        <v>0</v>
      </c>
      <c r="H180" s="124">
        <v>0</v>
      </c>
      <c r="I180" s="124">
        <v>2479321</v>
      </c>
      <c r="J180" s="124">
        <v>2415907</v>
      </c>
      <c r="K180" s="124">
        <v>0</v>
      </c>
      <c r="L180" s="124">
        <v>0</v>
      </c>
      <c r="M180" s="124">
        <v>0</v>
      </c>
      <c r="N180" s="124">
        <v>0</v>
      </c>
      <c r="O180" s="124">
        <v>0</v>
      </c>
      <c r="P180" s="124">
        <v>2164510</v>
      </c>
      <c r="Q180" s="124">
        <v>294465</v>
      </c>
      <c r="R180" s="124">
        <v>173210</v>
      </c>
      <c r="S180" s="124">
        <v>23833</v>
      </c>
      <c r="T180" s="124">
        <v>9944</v>
      </c>
      <c r="U180" s="124">
        <v>89064</v>
      </c>
      <c r="V180" s="124">
        <v>26720</v>
      </c>
      <c r="W180" s="124">
        <v>0</v>
      </c>
      <c r="X180" s="124">
        <v>1073544</v>
      </c>
      <c r="Y180" s="124">
        <v>0</v>
      </c>
      <c r="Z180" s="124">
        <v>0</v>
      </c>
      <c r="AA180" s="124">
        <v>22387844</v>
      </c>
    </row>
    <row r="181" spans="1:27" x14ac:dyDescent="0.3">
      <c r="A181" s="123" t="s">
        <v>361</v>
      </c>
      <c r="B181" s="121" t="s">
        <v>362</v>
      </c>
      <c r="C181" s="121">
        <v>1</v>
      </c>
      <c r="D181" s="121">
        <v>0</v>
      </c>
      <c r="E181" s="124">
        <v>9847411</v>
      </c>
      <c r="F181" s="124">
        <v>0</v>
      </c>
      <c r="G181" s="124">
        <v>0</v>
      </c>
      <c r="H181" s="124">
        <v>0</v>
      </c>
      <c r="I181" s="124">
        <v>1404010</v>
      </c>
      <c r="J181" s="124">
        <v>1353844</v>
      </c>
      <c r="K181" s="124">
        <v>0</v>
      </c>
      <c r="L181" s="124">
        <v>0</v>
      </c>
      <c r="M181" s="124">
        <v>0</v>
      </c>
      <c r="N181" s="124">
        <v>0</v>
      </c>
      <c r="O181" s="124">
        <v>0</v>
      </c>
      <c r="P181" s="124">
        <v>1173982</v>
      </c>
      <c r="Q181" s="124">
        <v>85964</v>
      </c>
      <c r="R181" s="124">
        <v>329338</v>
      </c>
      <c r="S181" s="124">
        <v>10621</v>
      </c>
      <c r="T181" s="124">
        <v>4431</v>
      </c>
      <c r="U181" s="124">
        <v>40717</v>
      </c>
      <c r="V181" s="124">
        <v>13314</v>
      </c>
      <c r="W181" s="124">
        <v>0</v>
      </c>
      <c r="X181" s="124">
        <v>273896</v>
      </c>
      <c r="Y181" s="124">
        <v>0</v>
      </c>
      <c r="Z181" s="124">
        <v>0</v>
      </c>
      <c r="AA181" s="124">
        <v>14537528</v>
      </c>
    </row>
    <row r="182" spans="1:27" x14ac:dyDescent="0.3">
      <c r="A182" s="123" t="s">
        <v>363</v>
      </c>
      <c r="B182" s="121" t="s">
        <v>364</v>
      </c>
      <c r="C182" s="121">
        <v>1</v>
      </c>
      <c r="D182" s="121">
        <v>0</v>
      </c>
      <c r="E182" s="124">
        <v>25980475</v>
      </c>
      <c r="F182" s="124">
        <v>0</v>
      </c>
      <c r="G182" s="124">
        <v>729993</v>
      </c>
      <c r="H182" s="124">
        <v>0</v>
      </c>
      <c r="I182" s="124">
        <v>1957020</v>
      </c>
      <c r="J182" s="124">
        <v>2143541</v>
      </c>
      <c r="K182" s="124">
        <v>0</v>
      </c>
      <c r="L182" s="124">
        <v>0</v>
      </c>
      <c r="M182" s="124">
        <v>0</v>
      </c>
      <c r="N182" s="124">
        <v>0</v>
      </c>
      <c r="O182" s="124">
        <v>0</v>
      </c>
      <c r="P182" s="124">
        <v>3583600</v>
      </c>
      <c r="Q182" s="124">
        <v>113057</v>
      </c>
      <c r="R182" s="124">
        <v>874295</v>
      </c>
      <c r="S182" s="124">
        <v>36986</v>
      </c>
      <c r="T182" s="124">
        <v>15431</v>
      </c>
      <c r="U182" s="124">
        <v>135548</v>
      </c>
      <c r="V182" s="124">
        <v>45768</v>
      </c>
      <c r="W182" s="124">
        <v>0</v>
      </c>
      <c r="X182" s="124">
        <v>1101261</v>
      </c>
      <c r="Y182" s="124">
        <v>0</v>
      </c>
      <c r="Z182" s="124">
        <v>0</v>
      </c>
      <c r="AA182" s="124">
        <v>36716975</v>
      </c>
    </row>
    <row r="183" spans="1:27" x14ac:dyDescent="0.3">
      <c r="A183" s="123" t="s">
        <v>365</v>
      </c>
      <c r="B183" s="121" t="s">
        <v>366</v>
      </c>
      <c r="C183" s="121">
        <v>1</v>
      </c>
      <c r="D183" s="121">
        <v>0</v>
      </c>
      <c r="E183" s="124">
        <v>10425715</v>
      </c>
      <c r="F183" s="124">
        <v>0</v>
      </c>
      <c r="G183" s="124">
        <v>0</v>
      </c>
      <c r="H183" s="124">
        <v>2540</v>
      </c>
      <c r="I183" s="124">
        <v>1394573</v>
      </c>
      <c r="J183" s="124">
        <v>2832053</v>
      </c>
      <c r="K183" s="124">
        <v>0</v>
      </c>
      <c r="L183" s="124">
        <v>0</v>
      </c>
      <c r="M183" s="124">
        <v>0</v>
      </c>
      <c r="N183" s="124">
        <v>0</v>
      </c>
      <c r="O183" s="124">
        <v>0</v>
      </c>
      <c r="P183" s="124">
        <v>1759344</v>
      </c>
      <c r="Q183" s="124">
        <v>103395</v>
      </c>
      <c r="R183" s="124">
        <v>235062</v>
      </c>
      <c r="S183" s="124">
        <v>13108</v>
      </c>
      <c r="T183" s="124">
        <v>5469</v>
      </c>
      <c r="U183" s="124">
        <v>51493</v>
      </c>
      <c r="V183" s="124">
        <v>16368</v>
      </c>
      <c r="W183" s="124">
        <v>0</v>
      </c>
      <c r="X183" s="124">
        <v>256268</v>
      </c>
      <c r="Y183" s="124">
        <v>0</v>
      </c>
      <c r="Z183" s="124">
        <v>0</v>
      </c>
      <c r="AA183" s="124">
        <v>17095388</v>
      </c>
    </row>
    <row r="184" spans="1:27" x14ac:dyDescent="0.3">
      <c r="A184" s="123" t="s">
        <v>367</v>
      </c>
      <c r="B184" s="121" t="s">
        <v>368</v>
      </c>
      <c r="C184" s="121">
        <v>1</v>
      </c>
      <c r="D184" s="121">
        <v>0</v>
      </c>
      <c r="E184" s="124">
        <v>5182513</v>
      </c>
      <c r="F184" s="124">
        <v>0</v>
      </c>
      <c r="G184" s="124">
        <v>0</v>
      </c>
      <c r="H184" s="124">
        <v>1586</v>
      </c>
      <c r="I184" s="124">
        <v>618129</v>
      </c>
      <c r="J184" s="124">
        <v>527295</v>
      </c>
      <c r="K184" s="124">
        <v>0</v>
      </c>
      <c r="L184" s="124">
        <v>0</v>
      </c>
      <c r="M184" s="124">
        <v>0</v>
      </c>
      <c r="N184" s="124">
        <v>0</v>
      </c>
      <c r="O184" s="124">
        <v>0</v>
      </c>
      <c r="P184" s="124">
        <v>648983</v>
      </c>
      <c r="Q184" s="124">
        <v>31848</v>
      </c>
      <c r="R184" s="124">
        <v>310219</v>
      </c>
      <c r="S184" s="124">
        <v>5962</v>
      </c>
      <c r="T184" s="124">
        <v>2488</v>
      </c>
      <c r="U184" s="124">
        <v>23941</v>
      </c>
      <c r="V184" s="124">
        <v>7628</v>
      </c>
      <c r="W184" s="124">
        <v>0</v>
      </c>
      <c r="X184" s="124">
        <v>308587</v>
      </c>
      <c r="Y184" s="124">
        <v>0</v>
      </c>
      <c r="Z184" s="124">
        <v>0</v>
      </c>
      <c r="AA184" s="124">
        <v>7669179</v>
      </c>
    </row>
    <row r="185" spans="1:27" x14ac:dyDescent="0.3">
      <c r="A185" s="123" t="s">
        <v>369</v>
      </c>
      <c r="B185" s="121" t="s">
        <v>370</v>
      </c>
      <c r="C185" s="121">
        <v>1</v>
      </c>
      <c r="D185" s="121">
        <v>0</v>
      </c>
      <c r="E185" s="124">
        <v>13025205</v>
      </c>
      <c r="F185" s="124">
        <v>0</v>
      </c>
      <c r="G185" s="124">
        <v>0</v>
      </c>
      <c r="H185" s="124">
        <v>5162</v>
      </c>
      <c r="I185" s="124">
        <v>1638614</v>
      </c>
      <c r="J185" s="124">
        <v>3081145</v>
      </c>
      <c r="K185" s="124">
        <v>0</v>
      </c>
      <c r="L185" s="124">
        <v>0</v>
      </c>
      <c r="M185" s="124">
        <v>0</v>
      </c>
      <c r="N185" s="124">
        <v>0</v>
      </c>
      <c r="O185" s="124">
        <v>0</v>
      </c>
      <c r="P185" s="124">
        <v>2016415</v>
      </c>
      <c r="Q185" s="124">
        <v>472669</v>
      </c>
      <c r="R185" s="124">
        <v>351120</v>
      </c>
      <c r="S185" s="124">
        <v>16223</v>
      </c>
      <c r="T185" s="124">
        <v>6769</v>
      </c>
      <c r="U185" s="124">
        <v>66289</v>
      </c>
      <c r="V185" s="124">
        <v>20862</v>
      </c>
      <c r="W185" s="124">
        <v>0</v>
      </c>
      <c r="X185" s="124">
        <v>483313</v>
      </c>
      <c r="Y185" s="124">
        <v>0</v>
      </c>
      <c r="Z185" s="124">
        <v>0</v>
      </c>
      <c r="AA185" s="124">
        <v>21183786</v>
      </c>
    </row>
    <row r="186" spans="1:27" x14ac:dyDescent="0.3">
      <c r="A186" s="123" t="s">
        <v>371</v>
      </c>
      <c r="B186" s="121" t="s">
        <v>372</v>
      </c>
      <c r="C186" s="121">
        <v>1</v>
      </c>
      <c r="D186" s="121">
        <v>0</v>
      </c>
      <c r="E186" s="124">
        <v>10297536</v>
      </c>
      <c r="F186" s="124">
        <v>0</v>
      </c>
      <c r="G186" s="124">
        <v>0</v>
      </c>
      <c r="H186" s="124">
        <v>1904</v>
      </c>
      <c r="I186" s="124">
        <v>1342082</v>
      </c>
      <c r="J186" s="124">
        <v>2624959</v>
      </c>
      <c r="K186" s="124">
        <v>0</v>
      </c>
      <c r="L186" s="124">
        <v>0</v>
      </c>
      <c r="M186" s="124">
        <v>0</v>
      </c>
      <c r="N186" s="124">
        <v>0</v>
      </c>
      <c r="O186" s="124">
        <v>0</v>
      </c>
      <c r="P186" s="124">
        <v>1867683</v>
      </c>
      <c r="Q186" s="124">
        <v>53142</v>
      </c>
      <c r="R186" s="124">
        <v>184025</v>
      </c>
      <c r="S186" s="124">
        <v>9962</v>
      </c>
      <c r="T186" s="124">
        <v>4156</v>
      </c>
      <c r="U186" s="124">
        <v>37863</v>
      </c>
      <c r="V186" s="124">
        <v>12923</v>
      </c>
      <c r="W186" s="124">
        <v>0</v>
      </c>
      <c r="X186" s="124">
        <v>343317</v>
      </c>
      <c r="Y186" s="124">
        <v>0</v>
      </c>
      <c r="Z186" s="124">
        <v>0</v>
      </c>
      <c r="AA186" s="124">
        <v>16779552</v>
      </c>
    </row>
    <row r="187" spans="1:27" x14ac:dyDescent="0.3">
      <c r="A187" s="123" t="s">
        <v>373</v>
      </c>
      <c r="B187" s="121" t="s">
        <v>374</v>
      </c>
      <c r="C187" s="121">
        <v>1</v>
      </c>
      <c r="D187" s="121">
        <v>0</v>
      </c>
      <c r="E187" s="124">
        <v>8328252</v>
      </c>
      <c r="F187" s="124">
        <v>0</v>
      </c>
      <c r="G187" s="124">
        <v>0</v>
      </c>
      <c r="H187" s="124">
        <v>3076</v>
      </c>
      <c r="I187" s="124">
        <v>993393</v>
      </c>
      <c r="J187" s="124">
        <v>556940</v>
      </c>
      <c r="K187" s="124">
        <v>0</v>
      </c>
      <c r="L187" s="124">
        <v>0</v>
      </c>
      <c r="M187" s="124">
        <v>0</v>
      </c>
      <c r="N187" s="124">
        <v>0</v>
      </c>
      <c r="O187" s="124">
        <v>0</v>
      </c>
      <c r="P187" s="124">
        <v>1304483</v>
      </c>
      <c r="Q187" s="124">
        <v>0</v>
      </c>
      <c r="R187" s="124">
        <v>141665</v>
      </c>
      <c r="S187" s="124">
        <v>8913</v>
      </c>
      <c r="T187" s="124">
        <v>3719</v>
      </c>
      <c r="U187" s="124">
        <v>33785</v>
      </c>
      <c r="V187" s="124">
        <v>10670</v>
      </c>
      <c r="W187" s="124">
        <v>0</v>
      </c>
      <c r="X187" s="124">
        <v>292448</v>
      </c>
      <c r="Y187" s="124">
        <v>0</v>
      </c>
      <c r="Z187" s="124">
        <v>0</v>
      </c>
      <c r="AA187" s="124">
        <v>11677344</v>
      </c>
    </row>
    <row r="188" spans="1:27" x14ac:dyDescent="0.3">
      <c r="A188" s="123" t="s">
        <v>375</v>
      </c>
      <c r="B188" s="121" t="s">
        <v>376</v>
      </c>
      <c r="C188" s="121">
        <v>1</v>
      </c>
      <c r="D188" s="121">
        <v>0</v>
      </c>
      <c r="E188" s="124">
        <v>10804459</v>
      </c>
      <c r="F188" s="124">
        <v>0</v>
      </c>
      <c r="G188" s="124">
        <v>0</v>
      </c>
      <c r="H188" s="124">
        <v>0</v>
      </c>
      <c r="I188" s="124">
        <v>1868772</v>
      </c>
      <c r="J188" s="124">
        <v>522564</v>
      </c>
      <c r="K188" s="124">
        <v>0</v>
      </c>
      <c r="L188" s="124">
        <v>0</v>
      </c>
      <c r="M188" s="124">
        <v>0</v>
      </c>
      <c r="N188" s="124">
        <v>0</v>
      </c>
      <c r="O188" s="124">
        <v>0</v>
      </c>
      <c r="P188" s="124">
        <v>1220216</v>
      </c>
      <c r="Q188" s="124">
        <v>123892</v>
      </c>
      <c r="R188" s="124">
        <v>418302</v>
      </c>
      <c r="S188" s="124">
        <v>13257</v>
      </c>
      <c r="T188" s="124">
        <v>5531</v>
      </c>
      <c r="U188" s="124">
        <v>51843</v>
      </c>
      <c r="V188" s="124">
        <v>15699</v>
      </c>
      <c r="W188" s="124">
        <v>0</v>
      </c>
      <c r="X188" s="124">
        <v>502996</v>
      </c>
      <c r="Y188" s="124">
        <v>0</v>
      </c>
      <c r="Z188" s="124">
        <v>0</v>
      </c>
      <c r="AA188" s="124">
        <v>15547531</v>
      </c>
    </row>
    <row r="189" spans="1:27" x14ac:dyDescent="0.3">
      <c r="A189" s="123" t="s">
        <v>377</v>
      </c>
      <c r="B189" s="121" t="s">
        <v>378</v>
      </c>
      <c r="C189" s="121">
        <v>1</v>
      </c>
      <c r="D189" s="121">
        <v>0</v>
      </c>
      <c r="E189" s="124">
        <v>11927654</v>
      </c>
      <c r="F189" s="124">
        <v>0</v>
      </c>
      <c r="G189" s="124">
        <v>184142</v>
      </c>
      <c r="H189" s="124">
        <v>2830</v>
      </c>
      <c r="I189" s="124">
        <v>1691480</v>
      </c>
      <c r="J189" s="124">
        <v>2273915</v>
      </c>
      <c r="K189" s="124">
        <v>25160</v>
      </c>
      <c r="L189" s="124">
        <v>0</v>
      </c>
      <c r="M189" s="124">
        <v>0</v>
      </c>
      <c r="N189" s="124">
        <v>0</v>
      </c>
      <c r="O189" s="124">
        <v>0</v>
      </c>
      <c r="P189" s="124">
        <v>815413</v>
      </c>
      <c r="Q189" s="124">
        <v>231543</v>
      </c>
      <c r="R189" s="124">
        <v>530833</v>
      </c>
      <c r="S189" s="124">
        <v>15879</v>
      </c>
      <c r="T189" s="124">
        <v>6625</v>
      </c>
      <c r="U189" s="124">
        <v>62794</v>
      </c>
      <c r="V189" s="124">
        <v>10774</v>
      </c>
      <c r="W189" s="124">
        <v>0</v>
      </c>
      <c r="X189" s="124">
        <v>257344</v>
      </c>
      <c r="Y189" s="124">
        <v>0</v>
      </c>
      <c r="Z189" s="124">
        <v>0</v>
      </c>
      <c r="AA189" s="124">
        <v>18036386</v>
      </c>
    </row>
    <row r="190" spans="1:27" x14ac:dyDescent="0.3">
      <c r="A190" s="123" t="s">
        <v>379</v>
      </c>
      <c r="B190" s="121" t="s">
        <v>380</v>
      </c>
      <c r="C190" s="121">
        <v>1</v>
      </c>
      <c r="D190" s="121">
        <v>0</v>
      </c>
      <c r="E190" s="124">
        <v>12088100</v>
      </c>
      <c r="F190" s="124">
        <v>0</v>
      </c>
      <c r="G190" s="124">
        <v>188575</v>
      </c>
      <c r="H190" s="124">
        <v>344</v>
      </c>
      <c r="I190" s="124">
        <v>1747120</v>
      </c>
      <c r="J190" s="124">
        <v>3679391</v>
      </c>
      <c r="K190" s="124">
        <v>311923</v>
      </c>
      <c r="L190" s="124">
        <v>0</v>
      </c>
      <c r="M190" s="124">
        <v>0</v>
      </c>
      <c r="N190" s="124">
        <v>0</v>
      </c>
      <c r="O190" s="124">
        <v>0</v>
      </c>
      <c r="P190" s="124">
        <v>1032599</v>
      </c>
      <c r="Q190" s="124">
        <v>181949</v>
      </c>
      <c r="R190" s="124">
        <v>573129</v>
      </c>
      <c r="S190" s="124">
        <v>19564</v>
      </c>
      <c r="T190" s="124">
        <v>8163</v>
      </c>
      <c r="U190" s="124">
        <v>74094</v>
      </c>
      <c r="V190" s="124">
        <v>14096</v>
      </c>
      <c r="W190" s="124">
        <v>0</v>
      </c>
      <c r="X190" s="124">
        <v>466349</v>
      </c>
      <c r="Y190" s="124">
        <v>0</v>
      </c>
      <c r="Z190" s="124">
        <v>0</v>
      </c>
      <c r="AA190" s="124">
        <v>20385396</v>
      </c>
    </row>
    <row r="191" spans="1:27" x14ac:dyDescent="0.3">
      <c r="A191" s="123" t="s">
        <v>381</v>
      </c>
      <c r="B191" s="121" t="s">
        <v>382</v>
      </c>
      <c r="C191" s="121">
        <v>1</v>
      </c>
      <c r="D191" s="121">
        <v>0</v>
      </c>
      <c r="E191" s="124">
        <v>8045096</v>
      </c>
      <c r="F191" s="124">
        <v>0</v>
      </c>
      <c r="G191" s="124">
        <v>166717</v>
      </c>
      <c r="H191" s="124">
        <v>0</v>
      </c>
      <c r="I191" s="124">
        <v>1195596</v>
      </c>
      <c r="J191" s="124">
        <v>1764414</v>
      </c>
      <c r="K191" s="124">
        <v>0</v>
      </c>
      <c r="L191" s="124">
        <v>0</v>
      </c>
      <c r="M191" s="124">
        <v>0</v>
      </c>
      <c r="N191" s="124">
        <v>0</v>
      </c>
      <c r="O191" s="124">
        <v>0</v>
      </c>
      <c r="P191" s="124">
        <v>1017089</v>
      </c>
      <c r="Q191" s="124">
        <v>96935</v>
      </c>
      <c r="R191" s="124">
        <v>336688</v>
      </c>
      <c r="S191" s="124">
        <v>16643</v>
      </c>
      <c r="T191" s="124">
        <v>6944</v>
      </c>
      <c r="U191" s="124">
        <v>66755</v>
      </c>
      <c r="V191" s="124">
        <v>13013</v>
      </c>
      <c r="W191" s="124">
        <v>0</v>
      </c>
      <c r="X191" s="124">
        <v>589248</v>
      </c>
      <c r="Y191" s="124">
        <v>0</v>
      </c>
      <c r="Z191" s="124">
        <v>0</v>
      </c>
      <c r="AA191" s="124">
        <v>13315138</v>
      </c>
    </row>
    <row r="192" spans="1:27" x14ac:dyDescent="0.3">
      <c r="A192" s="123" t="s">
        <v>383</v>
      </c>
      <c r="B192" s="121" t="s">
        <v>384</v>
      </c>
      <c r="C192" s="121">
        <v>1</v>
      </c>
      <c r="D192" s="121">
        <v>0</v>
      </c>
      <c r="E192" s="124">
        <v>10612378</v>
      </c>
      <c r="F192" s="124">
        <v>0</v>
      </c>
      <c r="G192" s="124">
        <v>281504</v>
      </c>
      <c r="H192" s="124">
        <v>0</v>
      </c>
      <c r="I192" s="124">
        <v>1605546</v>
      </c>
      <c r="J192" s="124">
        <v>1699715</v>
      </c>
      <c r="K192" s="124">
        <v>0</v>
      </c>
      <c r="L192" s="124">
        <v>0</v>
      </c>
      <c r="M192" s="124">
        <v>0</v>
      </c>
      <c r="N192" s="124">
        <v>0</v>
      </c>
      <c r="O192" s="124">
        <v>0</v>
      </c>
      <c r="P192" s="124">
        <v>1078894</v>
      </c>
      <c r="Q192" s="124">
        <v>93710</v>
      </c>
      <c r="R192" s="124">
        <v>265631</v>
      </c>
      <c r="S192" s="124">
        <v>16463</v>
      </c>
      <c r="T192" s="124">
        <v>6869</v>
      </c>
      <c r="U192" s="124">
        <v>62968</v>
      </c>
      <c r="V192" s="124">
        <v>15744</v>
      </c>
      <c r="W192" s="124">
        <v>0</v>
      </c>
      <c r="X192" s="124">
        <v>282218</v>
      </c>
      <c r="Y192" s="124">
        <v>0</v>
      </c>
      <c r="Z192" s="124">
        <v>0</v>
      </c>
      <c r="AA192" s="124">
        <v>16021640</v>
      </c>
    </row>
    <row r="193" spans="1:27" x14ac:dyDescent="0.3">
      <c r="A193" s="123" t="s">
        <v>385</v>
      </c>
      <c r="B193" s="121" t="s">
        <v>386</v>
      </c>
      <c r="C193" s="121">
        <v>1</v>
      </c>
      <c r="D193" s="121">
        <v>0</v>
      </c>
      <c r="E193" s="124">
        <v>1859126</v>
      </c>
      <c r="F193" s="124">
        <v>0</v>
      </c>
      <c r="G193" s="124">
        <v>210056</v>
      </c>
      <c r="H193" s="124">
        <v>0</v>
      </c>
      <c r="I193" s="124">
        <v>73054</v>
      </c>
      <c r="J193" s="124">
        <v>49888</v>
      </c>
      <c r="K193" s="124">
        <v>0</v>
      </c>
      <c r="L193" s="124">
        <v>0</v>
      </c>
      <c r="M193" s="124">
        <v>0</v>
      </c>
      <c r="N193" s="124">
        <v>0</v>
      </c>
      <c r="O193" s="124">
        <v>0</v>
      </c>
      <c r="P193" s="124">
        <v>244287</v>
      </c>
      <c r="Q193" s="124">
        <v>15733</v>
      </c>
      <c r="R193" s="124">
        <v>1754</v>
      </c>
      <c r="S193" s="124">
        <v>5618</v>
      </c>
      <c r="T193" s="124">
        <v>2344</v>
      </c>
      <c r="U193" s="124">
        <v>22193</v>
      </c>
      <c r="V193" s="124">
        <v>0</v>
      </c>
      <c r="W193" s="124">
        <v>0</v>
      </c>
      <c r="X193" s="124">
        <v>45900</v>
      </c>
      <c r="Y193" s="124">
        <v>0</v>
      </c>
      <c r="Z193" s="124">
        <v>0</v>
      </c>
      <c r="AA193" s="124">
        <v>2529953</v>
      </c>
    </row>
    <row r="194" spans="1:27" x14ac:dyDescent="0.3">
      <c r="A194" s="123" t="s">
        <v>387</v>
      </c>
      <c r="B194" s="121" t="s">
        <v>388</v>
      </c>
      <c r="C194" s="121">
        <v>1</v>
      </c>
      <c r="D194" s="121">
        <v>0</v>
      </c>
      <c r="E194" s="124">
        <v>1196344</v>
      </c>
      <c r="F194" s="124">
        <v>0</v>
      </c>
      <c r="G194" s="124">
        <v>200976</v>
      </c>
      <c r="H194" s="124">
        <v>0</v>
      </c>
      <c r="I194" s="124">
        <v>57190</v>
      </c>
      <c r="J194" s="124">
        <v>89465</v>
      </c>
      <c r="K194" s="124">
        <v>0</v>
      </c>
      <c r="L194" s="124">
        <v>0</v>
      </c>
      <c r="M194" s="124">
        <v>0</v>
      </c>
      <c r="N194" s="124">
        <v>0</v>
      </c>
      <c r="O194" s="124">
        <v>0</v>
      </c>
      <c r="P194" s="124">
        <v>176557</v>
      </c>
      <c r="Q194" s="124">
        <v>0</v>
      </c>
      <c r="R194" s="124">
        <v>3889</v>
      </c>
      <c r="S194" s="124">
        <v>4075</v>
      </c>
      <c r="T194" s="124">
        <v>1700</v>
      </c>
      <c r="U194" s="124">
        <v>16194</v>
      </c>
      <c r="V194" s="124">
        <v>0</v>
      </c>
      <c r="W194" s="124">
        <v>0</v>
      </c>
      <c r="X194" s="124">
        <v>108000</v>
      </c>
      <c r="Y194" s="124">
        <v>0</v>
      </c>
      <c r="Z194" s="124">
        <v>0</v>
      </c>
      <c r="AA194" s="124">
        <v>1854390</v>
      </c>
    </row>
    <row r="195" spans="1:27" x14ac:dyDescent="0.3">
      <c r="A195" s="123" t="s">
        <v>389</v>
      </c>
      <c r="B195" s="121" t="s">
        <v>390</v>
      </c>
      <c r="C195" s="121">
        <v>1</v>
      </c>
      <c r="D195" s="121">
        <v>0</v>
      </c>
      <c r="E195" s="124">
        <v>526958</v>
      </c>
      <c r="F195" s="124">
        <v>0</v>
      </c>
      <c r="G195" s="124">
        <v>223843</v>
      </c>
      <c r="H195" s="124">
        <v>0</v>
      </c>
      <c r="I195" s="124">
        <v>32829</v>
      </c>
      <c r="J195" s="124">
        <v>41701</v>
      </c>
      <c r="K195" s="124">
        <v>0</v>
      </c>
      <c r="L195" s="124">
        <v>0</v>
      </c>
      <c r="M195" s="124">
        <v>0</v>
      </c>
      <c r="N195" s="124">
        <v>0</v>
      </c>
      <c r="O195" s="124">
        <v>0</v>
      </c>
      <c r="P195" s="124">
        <v>125620</v>
      </c>
      <c r="Q195" s="124">
        <v>7539</v>
      </c>
      <c r="R195" s="124">
        <v>0</v>
      </c>
      <c r="S195" s="124">
        <v>1813</v>
      </c>
      <c r="T195" s="124">
        <v>756</v>
      </c>
      <c r="U195" s="124">
        <v>7048</v>
      </c>
      <c r="V195" s="124">
        <v>0</v>
      </c>
      <c r="W195" s="124">
        <v>0</v>
      </c>
      <c r="X195" s="124">
        <v>0</v>
      </c>
      <c r="Y195" s="124">
        <v>0</v>
      </c>
      <c r="Z195" s="124">
        <v>0</v>
      </c>
      <c r="AA195" s="124">
        <v>968107</v>
      </c>
    </row>
    <row r="196" spans="1:27" x14ac:dyDescent="0.3">
      <c r="A196" s="123" t="s">
        <v>391</v>
      </c>
      <c r="B196" s="121" t="s">
        <v>392</v>
      </c>
      <c r="C196" s="121">
        <v>1</v>
      </c>
      <c r="D196" s="121">
        <v>0</v>
      </c>
      <c r="E196" s="124">
        <v>362786</v>
      </c>
      <c r="F196" s="124">
        <v>0</v>
      </c>
      <c r="G196" s="124">
        <v>180008</v>
      </c>
      <c r="H196" s="124">
        <v>0</v>
      </c>
      <c r="I196" s="124">
        <v>33732</v>
      </c>
      <c r="J196" s="124">
        <v>94455</v>
      </c>
      <c r="K196" s="124">
        <v>0</v>
      </c>
      <c r="L196" s="124">
        <v>0</v>
      </c>
      <c r="M196" s="124">
        <v>0</v>
      </c>
      <c r="N196" s="124">
        <v>0</v>
      </c>
      <c r="O196" s="124">
        <v>0</v>
      </c>
      <c r="P196" s="124">
        <v>29207</v>
      </c>
      <c r="Q196" s="124">
        <v>0</v>
      </c>
      <c r="R196" s="124">
        <v>0</v>
      </c>
      <c r="S196" s="124">
        <v>989</v>
      </c>
      <c r="T196" s="124">
        <v>413</v>
      </c>
      <c r="U196" s="124">
        <v>3961</v>
      </c>
      <c r="V196" s="124">
        <v>0</v>
      </c>
      <c r="W196" s="124">
        <v>0</v>
      </c>
      <c r="X196" s="124">
        <v>18900</v>
      </c>
      <c r="Y196" s="124">
        <v>0</v>
      </c>
      <c r="Z196" s="124">
        <v>0</v>
      </c>
      <c r="AA196" s="124">
        <v>724451</v>
      </c>
    </row>
    <row r="197" spans="1:27" x14ac:dyDescent="0.3">
      <c r="A197" s="123" t="s">
        <v>393</v>
      </c>
      <c r="B197" s="121" t="s">
        <v>394</v>
      </c>
      <c r="C197" s="121">
        <v>1</v>
      </c>
      <c r="D197" s="121">
        <v>0</v>
      </c>
      <c r="E197" s="124">
        <v>292737</v>
      </c>
      <c r="F197" s="124">
        <v>0</v>
      </c>
      <c r="G197" s="124">
        <v>202087</v>
      </c>
      <c r="H197" s="124">
        <v>0</v>
      </c>
      <c r="I197" s="124">
        <v>5137</v>
      </c>
      <c r="J197" s="124">
        <v>36699</v>
      </c>
      <c r="K197" s="124">
        <v>0</v>
      </c>
      <c r="L197" s="124">
        <v>0</v>
      </c>
      <c r="M197" s="124">
        <v>0</v>
      </c>
      <c r="N197" s="124">
        <v>0</v>
      </c>
      <c r="O197" s="124">
        <v>0</v>
      </c>
      <c r="P197" s="124">
        <v>69766</v>
      </c>
      <c r="Q197" s="124">
        <v>0</v>
      </c>
      <c r="R197" s="124">
        <v>0</v>
      </c>
      <c r="S197" s="124">
        <v>764</v>
      </c>
      <c r="T197" s="124">
        <v>319</v>
      </c>
      <c r="U197" s="124">
        <v>2738</v>
      </c>
      <c r="V197" s="124">
        <v>0</v>
      </c>
      <c r="W197" s="124">
        <v>0</v>
      </c>
      <c r="X197" s="124">
        <v>0</v>
      </c>
      <c r="Y197" s="124">
        <v>0</v>
      </c>
      <c r="Z197" s="124">
        <v>0</v>
      </c>
      <c r="AA197" s="124">
        <v>610247</v>
      </c>
    </row>
    <row r="198" spans="1:27" x14ac:dyDescent="0.3">
      <c r="A198" s="123" t="s">
        <v>395</v>
      </c>
      <c r="B198" s="121" t="s">
        <v>396</v>
      </c>
      <c r="C198" s="121">
        <v>1</v>
      </c>
      <c r="D198" s="121">
        <v>0</v>
      </c>
      <c r="E198" s="124">
        <v>952586</v>
      </c>
      <c r="F198" s="124">
        <v>0</v>
      </c>
      <c r="G198" s="124">
        <v>207132</v>
      </c>
      <c r="H198" s="124">
        <v>0</v>
      </c>
      <c r="I198" s="124">
        <v>52437</v>
      </c>
      <c r="J198" s="124">
        <v>115355</v>
      </c>
      <c r="K198" s="124">
        <v>0</v>
      </c>
      <c r="L198" s="124">
        <v>0</v>
      </c>
      <c r="M198" s="124">
        <v>0</v>
      </c>
      <c r="N198" s="124">
        <v>0</v>
      </c>
      <c r="O198" s="124">
        <v>0</v>
      </c>
      <c r="P198" s="124">
        <v>166152</v>
      </c>
      <c r="Q198" s="124">
        <v>0</v>
      </c>
      <c r="R198" s="124">
        <v>0</v>
      </c>
      <c r="S198" s="124">
        <v>1902</v>
      </c>
      <c r="T198" s="124">
        <v>794</v>
      </c>
      <c r="U198" s="124">
        <v>6175</v>
      </c>
      <c r="V198" s="124">
        <v>0</v>
      </c>
      <c r="W198" s="124">
        <v>0</v>
      </c>
      <c r="X198" s="124">
        <v>0</v>
      </c>
      <c r="Y198" s="124">
        <v>0</v>
      </c>
      <c r="Z198" s="124">
        <v>0</v>
      </c>
      <c r="AA198" s="124">
        <v>1502533</v>
      </c>
    </row>
    <row r="199" spans="1:27" x14ac:dyDescent="0.3">
      <c r="A199" s="123" t="s">
        <v>397</v>
      </c>
      <c r="B199" s="121" t="s">
        <v>398</v>
      </c>
      <c r="C199" s="121">
        <v>1</v>
      </c>
      <c r="D199" s="121">
        <v>0</v>
      </c>
      <c r="E199" s="124">
        <v>8400670</v>
      </c>
      <c r="F199" s="124">
        <v>0</v>
      </c>
      <c r="G199" s="124">
        <v>0</v>
      </c>
      <c r="H199" s="124">
        <v>6243</v>
      </c>
      <c r="I199" s="124">
        <v>1647849</v>
      </c>
      <c r="J199" s="124">
        <v>1163410</v>
      </c>
      <c r="K199" s="124">
        <v>0</v>
      </c>
      <c r="L199" s="124">
        <v>0</v>
      </c>
      <c r="M199" s="124">
        <v>0</v>
      </c>
      <c r="N199" s="124">
        <v>0</v>
      </c>
      <c r="O199" s="124">
        <v>0</v>
      </c>
      <c r="P199" s="124">
        <v>2006625</v>
      </c>
      <c r="Q199" s="124">
        <v>10653</v>
      </c>
      <c r="R199" s="124">
        <v>104527</v>
      </c>
      <c r="S199" s="124">
        <v>9782</v>
      </c>
      <c r="T199" s="124">
        <v>4081</v>
      </c>
      <c r="U199" s="124">
        <v>37164</v>
      </c>
      <c r="V199" s="124">
        <v>11962</v>
      </c>
      <c r="W199" s="124">
        <v>0</v>
      </c>
      <c r="X199" s="124">
        <v>478650</v>
      </c>
      <c r="Y199" s="124">
        <v>0</v>
      </c>
      <c r="Z199" s="124">
        <v>0</v>
      </c>
      <c r="AA199" s="124">
        <v>13881616</v>
      </c>
    </row>
    <row r="200" spans="1:27" x14ac:dyDescent="0.3">
      <c r="A200" s="123" t="s">
        <v>399</v>
      </c>
      <c r="B200" s="121" t="s">
        <v>400</v>
      </c>
      <c r="C200" s="121">
        <v>1</v>
      </c>
      <c r="D200" s="121">
        <v>0</v>
      </c>
      <c r="E200" s="124">
        <v>8194090</v>
      </c>
      <c r="F200" s="124">
        <v>0</v>
      </c>
      <c r="G200" s="124">
        <v>0</v>
      </c>
      <c r="H200" s="124">
        <v>5454</v>
      </c>
      <c r="I200" s="124">
        <v>1232375</v>
      </c>
      <c r="J200" s="124">
        <v>563404</v>
      </c>
      <c r="K200" s="124">
        <v>0</v>
      </c>
      <c r="L200" s="124">
        <v>0</v>
      </c>
      <c r="M200" s="124">
        <v>0</v>
      </c>
      <c r="N200" s="124">
        <v>0</v>
      </c>
      <c r="O200" s="124">
        <v>0</v>
      </c>
      <c r="P200" s="124">
        <v>2436608</v>
      </c>
      <c r="Q200" s="124">
        <v>137244</v>
      </c>
      <c r="R200" s="124">
        <v>109175</v>
      </c>
      <c r="S200" s="124">
        <v>28073</v>
      </c>
      <c r="T200" s="124">
        <v>11713</v>
      </c>
      <c r="U200" s="124">
        <v>50328</v>
      </c>
      <c r="V200" s="124">
        <v>34013</v>
      </c>
      <c r="W200" s="124">
        <v>0</v>
      </c>
      <c r="X200" s="124">
        <v>253566</v>
      </c>
      <c r="Y200" s="124">
        <v>0</v>
      </c>
      <c r="Z200" s="124">
        <v>0</v>
      </c>
      <c r="AA200" s="124">
        <v>13056043</v>
      </c>
    </row>
    <row r="201" spans="1:27" x14ac:dyDescent="0.3">
      <c r="A201" s="123" t="s">
        <v>401</v>
      </c>
      <c r="B201" s="121" t="s">
        <v>402</v>
      </c>
      <c r="C201" s="121">
        <v>1</v>
      </c>
      <c r="D201" s="121">
        <v>0</v>
      </c>
      <c r="E201" s="124">
        <v>15985473</v>
      </c>
      <c r="F201" s="124">
        <v>0</v>
      </c>
      <c r="G201" s="124">
        <v>0</v>
      </c>
      <c r="H201" s="124">
        <v>6506</v>
      </c>
      <c r="I201" s="124">
        <v>1476997</v>
      </c>
      <c r="J201" s="124">
        <v>2612749</v>
      </c>
      <c r="K201" s="124">
        <v>0</v>
      </c>
      <c r="L201" s="124">
        <v>0</v>
      </c>
      <c r="M201" s="124">
        <v>0</v>
      </c>
      <c r="N201" s="124">
        <v>0</v>
      </c>
      <c r="O201" s="124">
        <v>0</v>
      </c>
      <c r="P201" s="124">
        <v>4385993</v>
      </c>
      <c r="Q201" s="124">
        <v>235782</v>
      </c>
      <c r="R201" s="124">
        <v>228028</v>
      </c>
      <c r="S201" s="124">
        <v>16433</v>
      </c>
      <c r="T201" s="124">
        <v>6856</v>
      </c>
      <c r="U201" s="124">
        <v>63667</v>
      </c>
      <c r="V201" s="124">
        <v>21848</v>
      </c>
      <c r="W201" s="124">
        <v>0</v>
      </c>
      <c r="X201" s="124">
        <v>663161</v>
      </c>
      <c r="Y201" s="124">
        <v>0</v>
      </c>
      <c r="Z201" s="124">
        <v>0</v>
      </c>
      <c r="AA201" s="124">
        <v>25703493</v>
      </c>
    </row>
    <row r="202" spans="1:27" x14ac:dyDescent="0.3">
      <c r="A202" s="123" t="s">
        <v>403</v>
      </c>
      <c r="B202" s="121" t="s">
        <v>404</v>
      </c>
      <c r="C202" s="121">
        <v>1</v>
      </c>
      <c r="D202" s="121">
        <v>0</v>
      </c>
      <c r="E202" s="124">
        <v>15514824</v>
      </c>
      <c r="F202" s="124">
        <v>0</v>
      </c>
      <c r="G202" s="124">
        <v>0</v>
      </c>
      <c r="H202" s="124">
        <v>0</v>
      </c>
      <c r="I202" s="124">
        <v>1494582</v>
      </c>
      <c r="J202" s="124">
        <v>2211361</v>
      </c>
      <c r="K202" s="124">
        <v>0</v>
      </c>
      <c r="L202" s="124">
        <v>0</v>
      </c>
      <c r="M202" s="124">
        <v>0</v>
      </c>
      <c r="N202" s="124">
        <v>0</v>
      </c>
      <c r="O202" s="124">
        <v>0</v>
      </c>
      <c r="P202" s="124">
        <v>3028427</v>
      </c>
      <c r="Q202" s="124">
        <v>299440</v>
      </c>
      <c r="R202" s="124">
        <v>180927</v>
      </c>
      <c r="S202" s="124">
        <v>15909</v>
      </c>
      <c r="T202" s="124">
        <v>6638</v>
      </c>
      <c r="U202" s="124">
        <v>53707</v>
      </c>
      <c r="V202" s="124">
        <v>21305</v>
      </c>
      <c r="W202" s="124">
        <v>0</v>
      </c>
      <c r="X202" s="124">
        <v>365790</v>
      </c>
      <c r="Y202" s="124">
        <v>3453</v>
      </c>
      <c r="Z202" s="124">
        <v>0</v>
      </c>
      <c r="AA202" s="124">
        <v>23196363</v>
      </c>
    </row>
    <row r="203" spans="1:27" x14ac:dyDescent="0.3">
      <c r="A203" s="123" t="s">
        <v>405</v>
      </c>
      <c r="B203" s="121" t="s">
        <v>406</v>
      </c>
      <c r="C203" s="121">
        <v>1</v>
      </c>
      <c r="D203" s="121">
        <v>0</v>
      </c>
      <c r="E203" s="124">
        <v>12858108</v>
      </c>
      <c r="F203" s="124">
        <v>0</v>
      </c>
      <c r="G203" s="124">
        <v>0</v>
      </c>
      <c r="H203" s="124">
        <v>2285</v>
      </c>
      <c r="I203" s="124">
        <v>1098138</v>
      </c>
      <c r="J203" s="124">
        <v>1916776</v>
      </c>
      <c r="K203" s="124">
        <v>0</v>
      </c>
      <c r="L203" s="124">
        <v>0</v>
      </c>
      <c r="M203" s="124">
        <v>0</v>
      </c>
      <c r="N203" s="124">
        <v>0</v>
      </c>
      <c r="O203" s="124">
        <v>0</v>
      </c>
      <c r="P203" s="124">
        <v>2021976</v>
      </c>
      <c r="Q203" s="124">
        <v>79532</v>
      </c>
      <c r="R203" s="124">
        <v>120633</v>
      </c>
      <c r="S203" s="124">
        <v>11639</v>
      </c>
      <c r="T203" s="124">
        <v>4856</v>
      </c>
      <c r="U203" s="124">
        <v>43280</v>
      </c>
      <c r="V203" s="124">
        <v>14008</v>
      </c>
      <c r="W203" s="124">
        <v>0</v>
      </c>
      <c r="X203" s="124">
        <v>509221</v>
      </c>
      <c r="Y203" s="124">
        <v>0</v>
      </c>
      <c r="Z203" s="124">
        <v>0</v>
      </c>
      <c r="AA203" s="124">
        <v>18680452</v>
      </c>
    </row>
    <row r="204" spans="1:27" x14ac:dyDescent="0.3">
      <c r="A204" s="123" t="s">
        <v>407</v>
      </c>
      <c r="B204" s="121" t="s">
        <v>408</v>
      </c>
      <c r="C204" s="121">
        <v>1</v>
      </c>
      <c r="D204" s="121">
        <v>0</v>
      </c>
      <c r="E204" s="124">
        <v>5473455</v>
      </c>
      <c r="F204" s="124">
        <v>0</v>
      </c>
      <c r="G204" s="124">
        <v>0</v>
      </c>
      <c r="H204" s="124">
        <v>0</v>
      </c>
      <c r="I204" s="124">
        <v>975537</v>
      </c>
      <c r="J204" s="124">
        <v>239133</v>
      </c>
      <c r="K204" s="124">
        <v>0</v>
      </c>
      <c r="L204" s="124">
        <v>0</v>
      </c>
      <c r="M204" s="124">
        <v>0</v>
      </c>
      <c r="N204" s="124">
        <v>0</v>
      </c>
      <c r="O204" s="124">
        <v>0</v>
      </c>
      <c r="P204" s="124">
        <v>1175836</v>
      </c>
      <c r="Q204" s="124">
        <v>103637</v>
      </c>
      <c r="R204" s="124">
        <v>49707</v>
      </c>
      <c r="S204" s="124">
        <v>7325</v>
      </c>
      <c r="T204" s="124">
        <v>3056</v>
      </c>
      <c r="U204" s="124">
        <v>28135</v>
      </c>
      <c r="V204" s="124">
        <v>5633</v>
      </c>
      <c r="W204" s="124">
        <v>0</v>
      </c>
      <c r="X204" s="124">
        <v>549078</v>
      </c>
      <c r="Y204" s="124">
        <v>0</v>
      </c>
      <c r="Z204" s="124">
        <v>0</v>
      </c>
      <c r="AA204" s="124">
        <v>8610532</v>
      </c>
    </row>
    <row r="205" spans="1:27" x14ac:dyDescent="0.3">
      <c r="A205" s="123" t="s">
        <v>409</v>
      </c>
      <c r="B205" s="121" t="s">
        <v>410</v>
      </c>
      <c r="C205" s="121">
        <v>1</v>
      </c>
      <c r="D205" s="121">
        <v>0</v>
      </c>
      <c r="E205" s="124">
        <v>2753171</v>
      </c>
      <c r="F205" s="124">
        <v>0</v>
      </c>
      <c r="G205" s="124">
        <v>0</v>
      </c>
      <c r="H205" s="124">
        <v>0</v>
      </c>
      <c r="I205" s="124">
        <v>485391</v>
      </c>
      <c r="J205" s="124">
        <v>562785</v>
      </c>
      <c r="K205" s="124">
        <v>0</v>
      </c>
      <c r="L205" s="124">
        <v>0</v>
      </c>
      <c r="M205" s="124">
        <v>0</v>
      </c>
      <c r="N205" s="124">
        <v>0</v>
      </c>
      <c r="O205" s="124">
        <v>0</v>
      </c>
      <c r="P205" s="124">
        <v>686763</v>
      </c>
      <c r="Q205" s="124">
        <v>0</v>
      </c>
      <c r="R205" s="124">
        <v>0</v>
      </c>
      <c r="S205" s="124">
        <v>2412</v>
      </c>
      <c r="T205" s="124">
        <v>1006</v>
      </c>
      <c r="U205" s="124">
        <v>8621</v>
      </c>
      <c r="V205" s="124">
        <v>2638</v>
      </c>
      <c r="W205" s="124">
        <v>0</v>
      </c>
      <c r="X205" s="124">
        <v>187964</v>
      </c>
      <c r="Y205" s="124">
        <v>0</v>
      </c>
      <c r="Z205" s="124">
        <v>0</v>
      </c>
      <c r="AA205" s="124">
        <v>4690751</v>
      </c>
    </row>
    <row r="206" spans="1:27" x14ac:dyDescent="0.3">
      <c r="A206" s="123" t="s">
        <v>411</v>
      </c>
      <c r="B206" s="121" t="s">
        <v>412</v>
      </c>
      <c r="C206" s="121">
        <v>1</v>
      </c>
      <c r="D206" s="121">
        <v>0</v>
      </c>
      <c r="E206" s="124">
        <v>675790</v>
      </c>
      <c r="F206" s="124">
        <v>0</v>
      </c>
      <c r="G206" s="124">
        <v>271313</v>
      </c>
      <c r="H206" s="124">
        <v>0</v>
      </c>
      <c r="I206" s="124">
        <v>41711</v>
      </c>
      <c r="J206" s="124">
        <v>18133</v>
      </c>
      <c r="K206" s="124">
        <v>0</v>
      </c>
      <c r="L206" s="124">
        <v>0</v>
      </c>
      <c r="M206" s="124">
        <v>0</v>
      </c>
      <c r="N206" s="124">
        <v>0</v>
      </c>
      <c r="O206" s="124">
        <v>0</v>
      </c>
      <c r="P206" s="124">
        <v>172313</v>
      </c>
      <c r="Q206" s="124">
        <v>0</v>
      </c>
      <c r="R206" s="124">
        <v>0</v>
      </c>
      <c r="S206" s="124">
        <v>3326</v>
      </c>
      <c r="T206" s="124">
        <v>1388</v>
      </c>
      <c r="U206" s="124">
        <v>10951</v>
      </c>
      <c r="V206" s="124">
        <v>0</v>
      </c>
      <c r="W206" s="124">
        <v>0</v>
      </c>
      <c r="X206" s="124">
        <v>108000</v>
      </c>
      <c r="Y206" s="124">
        <v>2008</v>
      </c>
      <c r="Z206" s="124">
        <v>0</v>
      </c>
      <c r="AA206" s="124">
        <v>1304933</v>
      </c>
    </row>
    <row r="207" spans="1:27" x14ac:dyDescent="0.3">
      <c r="A207" s="123" t="s">
        <v>413</v>
      </c>
      <c r="B207" s="121" t="s">
        <v>414</v>
      </c>
      <c r="C207" s="121">
        <v>1</v>
      </c>
      <c r="D207" s="121">
        <v>0</v>
      </c>
      <c r="E207" s="124">
        <v>16478741</v>
      </c>
      <c r="F207" s="124">
        <v>0</v>
      </c>
      <c r="G207" s="124">
        <v>0</v>
      </c>
      <c r="H207" s="124">
        <v>0</v>
      </c>
      <c r="I207" s="124">
        <v>2017984</v>
      </c>
      <c r="J207" s="124">
        <v>2355457</v>
      </c>
      <c r="K207" s="124">
        <v>1</v>
      </c>
      <c r="L207" s="124">
        <v>0</v>
      </c>
      <c r="M207" s="124">
        <v>0</v>
      </c>
      <c r="N207" s="124">
        <v>0</v>
      </c>
      <c r="O207" s="124">
        <v>0</v>
      </c>
      <c r="P207" s="124">
        <v>3465437</v>
      </c>
      <c r="Q207" s="124">
        <v>159120</v>
      </c>
      <c r="R207" s="124">
        <v>142245</v>
      </c>
      <c r="S207" s="124">
        <v>14815</v>
      </c>
      <c r="T207" s="124">
        <v>6181</v>
      </c>
      <c r="U207" s="124">
        <v>56561</v>
      </c>
      <c r="V207" s="124">
        <v>19099</v>
      </c>
      <c r="W207" s="124">
        <v>0</v>
      </c>
      <c r="X207" s="124">
        <v>413905</v>
      </c>
      <c r="Y207" s="124">
        <v>0</v>
      </c>
      <c r="Z207" s="124">
        <v>0</v>
      </c>
      <c r="AA207" s="124">
        <v>25129546</v>
      </c>
    </row>
    <row r="208" spans="1:27" x14ac:dyDescent="0.3">
      <c r="A208" s="123" t="s">
        <v>415</v>
      </c>
      <c r="B208" s="121" t="s">
        <v>416</v>
      </c>
      <c r="C208" s="121">
        <v>1</v>
      </c>
      <c r="D208" s="121">
        <v>1</v>
      </c>
      <c r="E208" s="124">
        <v>30333817</v>
      </c>
      <c r="F208" s="124">
        <v>0</v>
      </c>
      <c r="G208" s="124">
        <v>0</v>
      </c>
      <c r="H208" s="124">
        <v>0</v>
      </c>
      <c r="I208" s="124">
        <v>2115351</v>
      </c>
      <c r="J208" s="124">
        <v>7280935</v>
      </c>
      <c r="K208" s="124">
        <v>0</v>
      </c>
      <c r="L208" s="124">
        <v>889353</v>
      </c>
      <c r="M208" s="124">
        <v>0</v>
      </c>
      <c r="N208" s="124">
        <v>0</v>
      </c>
      <c r="O208" s="124">
        <v>0</v>
      </c>
      <c r="P208" s="124">
        <v>7524124</v>
      </c>
      <c r="Q208" s="124">
        <v>850663</v>
      </c>
      <c r="R208" s="124">
        <v>453200</v>
      </c>
      <c r="S208" s="124">
        <v>29885</v>
      </c>
      <c r="T208" s="124">
        <v>12469</v>
      </c>
      <c r="U208" s="124">
        <v>116500</v>
      </c>
      <c r="V208" s="124">
        <v>42244</v>
      </c>
      <c r="W208" s="124">
        <v>0</v>
      </c>
      <c r="X208" s="124">
        <v>1372241</v>
      </c>
      <c r="Y208" s="124">
        <v>0</v>
      </c>
      <c r="Z208" s="124">
        <v>0</v>
      </c>
      <c r="AA208" s="124">
        <v>51020782</v>
      </c>
    </row>
    <row r="209" spans="1:27" x14ac:dyDescent="0.3">
      <c r="A209" s="123" t="s">
        <v>417</v>
      </c>
      <c r="B209" s="121" t="s">
        <v>418</v>
      </c>
      <c r="C209" s="121">
        <v>1</v>
      </c>
      <c r="D209" s="121">
        <v>0</v>
      </c>
      <c r="E209" s="124">
        <v>26133499</v>
      </c>
      <c r="F209" s="124">
        <v>0</v>
      </c>
      <c r="G209" s="124">
        <v>0</v>
      </c>
      <c r="H209" s="124">
        <v>7900</v>
      </c>
      <c r="I209" s="124">
        <v>2327887</v>
      </c>
      <c r="J209" s="124">
        <v>953234</v>
      </c>
      <c r="K209" s="124">
        <v>1566</v>
      </c>
      <c r="L209" s="124">
        <v>0</v>
      </c>
      <c r="M209" s="124">
        <v>0</v>
      </c>
      <c r="N209" s="124">
        <v>0</v>
      </c>
      <c r="O209" s="124">
        <v>0</v>
      </c>
      <c r="P209" s="124">
        <v>2152854</v>
      </c>
      <c r="Q209" s="124">
        <v>171010</v>
      </c>
      <c r="R209" s="124">
        <v>45528</v>
      </c>
      <c r="S209" s="124">
        <v>25826</v>
      </c>
      <c r="T209" s="124">
        <v>10775</v>
      </c>
      <c r="U209" s="124">
        <v>100132</v>
      </c>
      <c r="V209" s="124">
        <v>33877</v>
      </c>
      <c r="W209" s="124">
        <v>0</v>
      </c>
      <c r="X209" s="124">
        <v>507421</v>
      </c>
      <c r="Y209" s="124">
        <v>0</v>
      </c>
      <c r="Z209" s="124">
        <v>0</v>
      </c>
      <c r="AA209" s="124">
        <v>32471509</v>
      </c>
    </row>
    <row r="210" spans="1:27" x14ac:dyDescent="0.3">
      <c r="A210" s="123" t="s">
        <v>419</v>
      </c>
      <c r="B210" s="121" t="s">
        <v>420</v>
      </c>
      <c r="C210" s="121">
        <v>1</v>
      </c>
      <c r="D210" s="121">
        <v>0</v>
      </c>
      <c r="E210" s="124">
        <v>3988405</v>
      </c>
      <c r="F210" s="124">
        <v>0</v>
      </c>
      <c r="G210" s="124">
        <v>0</v>
      </c>
      <c r="H210" s="124">
        <v>0</v>
      </c>
      <c r="I210" s="124">
        <v>819015</v>
      </c>
      <c r="J210" s="124">
        <v>614522</v>
      </c>
      <c r="K210" s="124">
        <v>1388</v>
      </c>
      <c r="L210" s="124">
        <v>0</v>
      </c>
      <c r="M210" s="124">
        <v>0</v>
      </c>
      <c r="N210" s="124">
        <v>0</v>
      </c>
      <c r="O210" s="124">
        <v>0</v>
      </c>
      <c r="P210" s="124">
        <v>338295</v>
      </c>
      <c r="Q210" s="124">
        <v>109402</v>
      </c>
      <c r="R210" s="124">
        <v>0</v>
      </c>
      <c r="S210" s="124">
        <v>6711</v>
      </c>
      <c r="T210" s="124">
        <v>2800</v>
      </c>
      <c r="U210" s="124">
        <v>25164</v>
      </c>
      <c r="V210" s="124">
        <v>3415</v>
      </c>
      <c r="W210" s="124">
        <v>0</v>
      </c>
      <c r="X210" s="124">
        <v>200135</v>
      </c>
      <c r="Y210" s="124">
        <v>1320</v>
      </c>
      <c r="Z210" s="124">
        <v>0</v>
      </c>
      <c r="AA210" s="124">
        <v>6110572</v>
      </c>
    </row>
    <row r="211" spans="1:27" x14ac:dyDescent="0.3">
      <c r="A211" s="123" t="s">
        <v>421</v>
      </c>
      <c r="B211" s="121" t="s">
        <v>422</v>
      </c>
      <c r="C211" s="121">
        <v>1</v>
      </c>
      <c r="D211" s="121">
        <v>0</v>
      </c>
      <c r="E211" s="124">
        <v>53931157</v>
      </c>
      <c r="F211" s="124">
        <v>0</v>
      </c>
      <c r="G211" s="124">
        <v>0</v>
      </c>
      <c r="H211" s="124">
        <v>13089</v>
      </c>
      <c r="I211" s="124">
        <v>7359250</v>
      </c>
      <c r="J211" s="124">
        <v>7231173</v>
      </c>
      <c r="K211" s="124">
        <v>0</v>
      </c>
      <c r="L211" s="124">
        <v>0</v>
      </c>
      <c r="M211" s="124">
        <v>0</v>
      </c>
      <c r="N211" s="124">
        <v>0</v>
      </c>
      <c r="O211" s="124">
        <v>0</v>
      </c>
      <c r="P211" s="124">
        <v>5408317</v>
      </c>
      <c r="Q211" s="124">
        <v>1100708</v>
      </c>
      <c r="R211" s="124">
        <v>0</v>
      </c>
      <c r="S211" s="124">
        <v>50857</v>
      </c>
      <c r="T211" s="124">
        <v>21219</v>
      </c>
      <c r="U211" s="124">
        <v>199623</v>
      </c>
      <c r="V211" s="124">
        <v>72382</v>
      </c>
      <c r="W211" s="124">
        <v>0</v>
      </c>
      <c r="X211" s="124">
        <v>1837892</v>
      </c>
      <c r="Y211" s="124">
        <v>0</v>
      </c>
      <c r="Z211" s="124">
        <v>0</v>
      </c>
      <c r="AA211" s="124">
        <v>77225667</v>
      </c>
    </row>
    <row r="212" spans="1:27" x14ac:dyDescent="0.3">
      <c r="A212" s="123" t="s">
        <v>423</v>
      </c>
      <c r="B212" s="121" t="s">
        <v>424</v>
      </c>
      <c r="C212" s="121">
        <v>1</v>
      </c>
      <c r="D212" s="121">
        <v>0</v>
      </c>
      <c r="E212" s="124">
        <v>13681664</v>
      </c>
      <c r="F212" s="124">
        <v>0</v>
      </c>
      <c r="G212" s="124">
        <v>0</v>
      </c>
      <c r="H212" s="124">
        <v>4445</v>
      </c>
      <c r="I212" s="124">
        <v>1597393</v>
      </c>
      <c r="J212" s="124">
        <v>1260720</v>
      </c>
      <c r="K212" s="124">
        <v>0</v>
      </c>
      <c r="L212" s="124">
        <v>0</v>
      </c>
      <c r="M212" s="124">
        <v>0</v>
      </c>
      <c r="N212" s="124">
        <v>0</v>
      </c>
      <c r="O212" s="124">
        <v>0</v>
      </c>
      <c r="P212" s="124">
        <v>1601031</v>
      </c>
      <c r="Q212" s="124">
        <v>184308</v>
      </c>
      <c r="R212" s="124">
        <v>190774</v>
      </c>
      <c r="S212" s="124">
        <v>19923</v>
      </c>
      <c r="T212" s="124">
        <v>8313</v>
      </c>
      <c r="U212" s="124">
        <v>79278</v>
      </c>
      <c r="V212" s="124">
        <v>22756</v>
      </c>
      <c r="W212" s="124">
        <v>0</v>
      </c>
      <c r="X212" s="124">
        <v>379484</v>
      </c>
      <c r="Y212" s="124">
        <v>0</v>
      </c>
      <c r="Z212" s="124">
        <v>0</v>
      </c>
      <c r="AA212" s="124">
        <v>19030089</v>
      </c>
    </row>
    <row r="213" spans="1:27" x14ac:dyDescent="0.3">
      <c r="A213" s="123" t="s">
        <v>425</v>
      </c>
      <c r="B213" s="121" t="s">
        <v>426</v>
      </c>
      <c r="C213" s="121">
        <v>1</v>
      </c>
      <c r="D213" s="121">
        <v>0</v>
      </c>
      <c r="E213" s="124">
        <v>7319637</v>
      </c>
      <c r="F213" s="124">
        <v>0</v>
      </c>
      <c r="G213" s="124">
        <v>0</v>
      </c>
      <c r="H213" s="124">
        <v>0</v>
      </c>
      <c r="I213" s="124">
        <v>866321</v>
      </c>
      <c r="J213" s="124">
        <v>722033</v>
      </c>
      <c r="K213" s="124">
        <v>0</v>
      </c>
      <c r="L213" s="124">
        <v>0</v>
      </c>
      <c r="M213" s="124">
        <v>0</v>
      </c>
      <c r="N213" s="124">
        <v>0</v>
      </c>
      <c r="O213" s="124">
        <v>0</v>
      </c>
      <c r="P213" s="124">
        <v>644640</v>
      </c>
      <c r="Q213" s="124">
        <v>60098</v>
      </c>
      <c r="R213" s="124">
        <v>0</v>
      </c>
      <c r="S213" s="124">
        <v>11624</v>
      </c>
      <c r="T213" s="124">
        <v>4850</v>
      </c>
      <c r="U213" s="124">
        <v>45144</v>
      </c>
      <c r="V213" s="124">
        <v>5690</v>
      </c>
      <c r="W213" s="124">
        <v>0</v>
      </c>
      <c r="X213" s="124">
        <v>469760</v>
      </c>
      <c r="Y213" s="124">
        <v>0</v>
      </c>
      <c r="Z213" s="124">
        <v>0</v>
      </c>
      <c r="AA213" s="124">
        <v>10149797</v>
      </c>
    </row>
    <row r="214" spans="1:27" x14ac:dyDescent="0.3">
      <c r="A214" s="123" t="s">
        <v>427</v>
      </c>
      <c r="B214" s="121" t="s">
        <v>428</v>
      </c>
      <c r="C214" s="121">
        <v>1</v>
      </c>
      <c r="D214" s="121">
        <v>0</v>
      </c>
      <c r="E214" s="124">
        <v>4675384</v>
      </c>
      <c r="F214" s="124">
        <v>0</v>
      </c>
      <c r="G214" s="124">
        <v>0</v>
      </c>
      <c r="H214" s="124">
        <v>2099</v>
      </c>
      <c r="I214" s="124">
        <v>644346</v>
      </c>
      <c r="J214" s="124">
        <v>795920</v>
      </c>
      <c r="K214" s="124">
        <v>122823</v>
      </c>
      <c r="L214" s="124">
        <v>0</v>
      </c>
      <c r="M214" s="124">
        <v>0</v>
      </c>
      <c r="N214" s="124">
        <v>0</v>
      </c>
      <c r="O214" s="124">
        <v>0</v>
      </c>
      <c r="P214" s="124">
        <v>522541</v>
      </c>
      <c r="Q214" s="124">
        <v>71566</v>
      </c>
      <c r="R214" s="124">
        <v>0</v>
      </c>
      <c r="S214" s="124">
        <v>7235</v>
      </c>
      <c r="T214" s="124">
        <v>3019</v>
      </c>
      <c r="U214" s="124">
        <v>28077</v>
      </c>
      <c r="V214" s="124">
        <v>5447</v>
      </c>
      <c r="W214" s="124">
        <v>0</v>
      </c>
      <c r="X214" s="124">
        <v>107310</v>
      </c>
      <c r="Y214" s="124">
        <v>3277</v>
      </c>
      <c r="Z214" s="124">
        <v>0</v>
      </c>
      <c r="AA214" s="124">
        <v>6989044</v>
      </c>
    </row>
    <row r="215" spans="1:27" x14ac:dyDescent="0.3">
      <c r="A215" s="123" t="s">
        <v>429</v>
      </c>
      <c r="B215" s="121" t="s">
        <v>430</v>
      </c>
      <c r="C215" s="121">
        <v>1</v>
      </c>
      <c r="D215" s="121">
        <v>0</v>
      </c>
      <c r="E215" s="124">
        <v>3215361</v>
      </c>
      <c r="F215" s="124">
        <v>0</v>
      </c>
      <c r="G215" s="124">
        <v>0</v>
      </c>
      <c r="H215" s="124">
        <v>0</v>
      </c>
      <c r="I215" s="124">
        <v>349254</v>
      </c>
      <c r="J215" s="124">
        <v>545263</v>
      </c>
      <c r="K215" s="124">
        <v>0</v>
      </c>
      <c r="L215" s="124">
        <v>0</v>
      </c>
      <c r="M215" s="124">
        <v>0</v>
      </c>
      <c r="N215" s="124">
        <v>0</v>
      </c>
      <c r="O215" s="124">
        <v>0</v>
      </c>
      <c r="P215" s="124">
        <v>370060</v>
      </c>
      <c r="Q215" s="124">
        <v>54907</v>
      </c>
      <c r="R215" s="124">
        <v>0</v>
      </c>
      <c r="S215" s="124">
        <v>6277</v>
      </c>
      <c r="T215" s="124">
        <v>2619</v>
      </c>
      <c r="U215" s="124">
        <v>22834</v>
      </c>
      <c r="V215" s="124">
        <v>5435</v>
      </c>
      <c r="W215" s="124">
        <v>0</v>
      </c>
      <c r="X215" s="124">
        <v>113616</v>
      </c>
      <c r="Y215" s="124">
        <v>0</v>
      </c>
      <c r="Z215" s="124">
        <v>0</v>
      </c>
      <c r="AA215" s="124">
        <v>4685626</v>
      </c>
    </row>
    <row r="216" spans="1:27" x14ac:dyDescent="0.3">
      <c r="A216" s="123" t="s">
        <v>431</v>
      </c>
      <c r="B216" s="121" t="s">
        <v>432</v>
      </c>
      <c r="C216" s="121">
        <v>1</v>
      </c>
      <c r="D216" s="121">
        <v>0</v>
      </c>
      <c r="E216" s="124">
        <v>2904293</v>
      </c>
      <c r="F216" s="124">
        <v>0</v>
      </c>
      <c r="G216" s="124">
        <v>62551</v>
      </c>
      <c r="H216" s="124">
        <v>0</v>
      </c>
      <c r="I216" s="124">
        <v>403023</v>
      </c>
      <c r="J216" s="124">
        <v>319075</v>
      </c>
      <c r="K216" s="124">
        <v>0</v>
      </c>
      <c r="L216" s="124">
        <v>0</v>
      </c>
      <c r="M216" s="124">
        <v>0</v>
      </c>
      <c r="N216" s="124">
        <v>0</v>
      </c>
      <c r="O216" s="124">
        <v>0</v>
      </c>
      <c r="P216" s="124">
        <v>323629</v>
      </c>
      <c r="Q216" s="124">
        <v>14695</v>
      </c>
      <c r="R216" s="124">
        <v>0</v>
      </c>
      <c r="S216" s="124">
        <v>5003</v>
      </c>
      <c r="T216" s="124">
        <v>2088</v>
      </c>
      <c r="U216" s="124">
        <v>19630</v>
      </c>
      <c r="V216" s="124">
        <v>3289</v>
      </c>
      <c r="W216" s="124">
        <v>0</v>
      </c>
      <c r="X216" s="124">
        <v>35649</v>
      </c>
      <c r="Y216" s="124">
        <v>19298</v>
      </c>
      <c r="Z216" s="124">
        <v>0</v>
      </c>
      <c r="AA216" s="124">
        <v>4112223</v>
      </c>
    </row>
    <row r="217" spans="1:27" x14ac:dyDescent="0.3">
      <c r="A217" s="123" t="s">
        <v>433</v>
      </c>
      <c r="B217" s="121" t="s">
        <v>434</v>
      </c>
      <c r="C217" s="121">
        <v>1</v>
      </c>
      <c r="D217" s="121">
        <v>0</v>
      </c>
      <c r="E217" s="124">
        <v>5057539</v>
      </c>
      <c r="F217" s="124">
        <v>0</v>
      </c>
      <c r="G217" s="124">
        <v>0</v>
      </c>
      <c r="H217" s="124">
        <v>1623</v>
      </c>
      <c r="I217" s="124">
        <v>523578</v>
      </c>
      <c r="J217" s="124">
        <v>93197</v>
      </c>
      <c r="K217" s="124">
        <v>0</v>
      </c>
      <c r="L217" s="124">
        <v>0</v>
      </c>
      <c r="M217" s="124">
        <v>0</v>
      </c>
      <c r="N217" s="124">
        <v>0</v>
      </c>
      <c r="O217" s="124">
        <v>0</v>
      </c>
      <c r="P217" s="124">
        <v>373805</v>
      </c>
      <c r="Q217" s="124">
        <v>73321</v>
      </c>
      <c r="R217" s="124">
        <v>0</v>
      </c>
      <c r="S217" s="124">
        <v>6501</v>
      </c>
      <c r="T217" s="124">
        <v>2713</v>
      </c>
      <c r="U217" s="124">
        <v>24640</v>
      </c>
      <c r="V217" s="124">
        <v>5346</v>
      </c>
      <c r="W217" s="124">
        <v>0</v>
      </c>
      <c r="X217" s="124">
        <v>77943</v>
      </c>
      <c r="Y217" s="124">
        <v>0</v>
      </c>
      <c r="Z217" s="124">
        <v>0</v>
      </c>
      <c r="AA217" s="124">
        <v>6240206</v>
      </c>
    </row>
    <row r="218" spans="1:27" x14ac:dyDescent="0.3">
      <c r="A218" s="123" t="s">
        <v>435</v>
      </c>
      <c r="B218" s="121" t="s">
        <v>436</v>
      </c>
      <c r="C218" s="121">
        <v>1</v>
      </c>
      <c r="D218" s="121">
        <v>0</v>
      </c>
      <c r="E218" s="124">
        <v>57098259</v>
      </c>
      <c r="F218" s="124">
        <v>0</v>
      </c>
      <c r="G218" s="124">
        <v>0</v>
      </c>
      <c r="H218" s="124">
        <v>0</v>
      </c>
      <c r="I218" s="124">
        <v>2969582</v>
      </c>
      <c r="J218" s="124">
        <v>3505210</v>
      </c>
      <c r="K218" s="124">
        <v>75324</v>
      </c>
      <c r="L218" s="124">
        <v>0</v>
      </c>
      <c r="M218" s="124">
        <v>0</v>
      </c>
      <c r="N218" s="124">
        <v>0</v>
      </c>
      <c r="O218" s="124">
        <v>0</v>
      </c>
      <c r="P218" s="124">
        <v>5281291</v>
      </c>
      <c r="Q218" s="124">
        <v>666521</v>
      </c>
      <c r="R218" s="124">
        <v>0</v>
      </c>
      <c r="S218" s="124">
        <v>65567</v>
      </c>
      <c r="T218" s="124">
        <v>27356</v>
      </c>
      <c r="U218" s="124">
        <v>241272</v>
      </c>
      <c r="V218" s="124">
        <v>83891</v>
      </c>
      <c r="W218" s="124">
        <v>0</v>
      </c>
      <c r="X218" s="124">
        <v>3833768</v>
      </c>
      <c r="Y218" s="124">
        <v>0</v>
      </c>
      <c r="Z218" s="124">
        <v>0</v>
      </c>
      <c r="AA218" s="124">
        <v>73848041</v>
      </c>
    </row>
    <row r="219" spans="1:27" x14ac:dyDescent="0.3">
      <c r="A219" s="123" t="s">
        <v>437</v>
      </c>
      <c r="B219" s="121" t="s">
        <v>438</v>
      </c>
      <c r="C219" s="121">
        <v>1</v>
      </c>
      <c r="D219" s="121">
        <v>0</v>
      </c>
      <c r="E219" s="124">
        <v>44802361</v>
      </c>
      <c r="F219" s="124">
        <v>0</v>
      </c>
      <c r="G219" s="124">
        <v>0</v>
      </c>
      <c r="H219" s="124">
        <v>4155</v>
      </c>
      <c r="I219" s="124">
        <v>6248616</v>
      </c>
      <c r="J219" s="124">
        <v>3580240</v>
      </c>
      <c r="K219" s="124">
        <v>0</v>
      </c>
      <c r="L219" s="124">
        <v>0</v>
      </c>
      <c r="M219" s="124">
        <v>0</v>
      </c>
      <c r="N219" s="124">
        <v>0</v>
      </c>
      <c r="O219" s="124">
        <v>0</v>
      </c>
      <c r="P219" s="124">
        <v>4078673</v>
      </c>
      <c r="Q219" s="124">
        <v>636904</v>
      </c>
      <c r="R219" s="124">
        <v>0</v>
      </c>
      <c r="S219" s="124">
        <v>46768</v>
      </c>
      <c r="T219" s="124">
        <v>19513</v>
      </c>
      <c r="U219" s="124">
        <v>183196</v>
      </c>
      <c r="V219" s="124">
        <v>65655</v>
      </c>
      <c r="W219" s="124">
        <v>0</v>
      </c>
      <c r="X219" s="124">
        <v>1906121</v>
      </c>
      <c r="Y219" s="124">
        <v>0</v>
      </c>
      <c r="Z219" s="124">
        <v>0</v>
      </c>
      <c r="AA219" s="124">
        <v>61572202</v>
      </c>
    </row>
    <row r="220" spans="1:27" x14ac:dyDescent="0.3">
      <c r="A220" s="123" t="s">
        <v>439</v>
      </c>
      <c r="B220" s="121" t="s">
        <v>440</v>
      </c>
      <c r="C220" s="121">
        <v>1</v>
      </c>
      <c r="D220" s="121">
        <v>0</v>
      </c>
      <c r="E220" s="124">
        <v>6249395</v>
      </c>
      <c r="F220" s="124">
        <v>0</v>
      </c>
      <c r="G220" s="124">
        <v>0</v>
      </c>
      <c r="H220" s="124">
        <v>1894</v>
      </c>
      <c r="I220" s="124">
        <v>864224</v>
      </c>
      <c r="J220" s="124">
        <v>1228246</v>
      </c>
      <c r="K220" s="124">
        <v>0</v>
      </c>
      <c r="L220" s="124">
        <v>0</v>
      </c>
      <c r="M220" s="124">
        <v>0</v>
      </c>
      <c r="N220" s="124">
        <v>0</v>
      </c>
      <c r="O220" s="124">
        <v>0</v>
      </c>
      <c r="P220" s="124">
        <v>731834</v>
      </c>
      <c r="Q220" s="124">
        <v>66506</v>
      </c>
      <c r="R220" s="124">
        <v>0</v>
      </c>
      <c r="S220" s="124">
        <v>6711</v>
      </c>
      <c r="T220" s="124">
        <v>2800</v>
      </c>
      <c r="U220" s="124">
        <v>24465</v>
      </c>
      <c r="V220" s="124">
        <v>8326</v>
      </c>
      <c r="W220" s="124">
        <v>0</v>
      </c>
      <c r="X220" s="124">
        <v>473894</v>
      </c>
      <c r="Y220" s="124">
        <v>0</v>
      </c>
      <c r="Z220" s="124">
        <v>0</v>
      </c>
      <c r="AA220" s="124">
        <v>9658295</v>
      </c>
    </row>
    <row r="221" spans="1:27" x14ac:dyDescent="0.3">
      <c r="A221" s="123" t="s">
        <v>441</v>
      </c>
      <c r="B221" s="121" t="s">
        <v>442</v>
      </c>
      <c r="C221" s="121">
        <v>1</v>
      </c>
      <c r="D221" s="121">
        <v>0</v>
      </c>
      <c r="E221" s="124">
        <v>4618228</v>
      </c>
      <c r="F221" s="124">
        <v>0</v>
      </c>
      <c r="G221" s="124">
        <v>0</v>
      </c>
      <c r="H221" s="124">
        <v>0</v>
      </c>
      <c r="I221" s="124">
        <v>610818</v>
      </c>
      <c r="J221" s="124">
        <v>730833</v>
      </c>
      <c r="K221" s="124">
        <v>0</v>
      </c>
      <c r="L221" s="124">
        <v>0</v>
      </c>
      <c r="M221" s="124">
        <v>0</v>
      </c>
      <c r="N221" s="124">
        <v>0</v>
      </c>
      <c r="O221" s="124">
        <v>0</v>
      </c>
      <c r="P221" s="124">
        <v>711424</v>
      </c>
      <c r="Q221" s="124">
        <v>29708</v>
      </c>
      <c r="R221" s="124">
        <v>0</v>
      </c>
      <c r="S221" s="124">
        <v>4449</v>
      </c>
      <c r="T221" s="124">
        <v>1856</v>
      </c>
      <c r="U221" s="124">
        <v>17300</v>
      </c>
      <c r="V221" s="124">
        <v>4787</v>
      </c>
      <c r="W221" s="124">
        <v>0</v>
      </c>
      <c r="X221" s="124">
        <v>79095</v>
      </c>
      <c r="Y221" s="124">
        <v>3888</v>
      </c>
      <c r="Z221" s="124">
        <v>0</v>
      </c>
      <c r="AA221" s="124">
        <v>6812386</v>
      </c>
    </row>
    <row r="222" spans="1:27" x14ac:dyDescent="0.3">
      <c r="A222" s="123" t="s">
        <v>443</v>
      </c>
      <c r="B222" s="121" t="s">
        <v>444</v>
      </c>
      <c r="C222" s="121">
        <v>1</v>
      </c>
      <c r="D222" s="121">
        <v>0</v>
      </c>
      <c r="E222" s="124">
        <v>17453231</v>
      </c>
      <c r="F222" s="124">
        <v>0</v>
      </c>
      <c r="G222" s="124">
        <v>0</v>
      </c>
      <c r="H222" s="124">
        <v>6149</v>
      </c>
      <c r="I222" s="124">
        <v>1508003</v>
      </c>
      <c r="J222" s="124">
        <v>2268832</v>
      </c>
      <c r="K222" s="124">
        <v>0</v>
      </c>
      <c r="L222" s="124">
        <v>0</v>
      </c>
      <c r="M222" s="124">
        <v>0</v>
      </c>
      <c r="N222" s="124">
        <v>0</v>
      </c>
      <c r="O222" s="124">
        <v>0</v>
      </c>
      <c r="P222" s="124">
        <v>1562434</v>
      </c>
      <c r="Q222" s="124">
        <v>159372</v>
      </c>
      <c r="R222" s="124">
        <v>0</v>
      </c>
      <c r="S222" s="124">
        <v>19669</v>
      </c>
      <c r="T222" s="124">
        <v>8206</v>
      </c>
      <c r="U222" s="124">
        <v>74735</v>
      </c>
      <c r="V222" s="124">
        <v>24688</v>
      </c>
      <c r="W222" s="124">
        <v>0</v>
      </c>
      <c r="X222" s="124">
        <v>485963</v>
      </c>
      <c r="Y222" s="124">
        <v>0</v>
      </c>
      <c r="Z222" s="124">
        <v>0</v>
      </c>
      <c r="AA222" s="124">
        <v>23571282</v>
      </c>
    </row>
    <row r="223" spans="1:27" x14ac:dyDescent="0.3">
      <c r="A223" s="123" t="s">
        <v>445</v>
      </c>
      <c r="B223" s="121" t="s">
        <v>446</v>
      </c>
      <c r="C223" s="121">
        <v>1</v>
      </c>
      <c r="D223" s="121">
        <v>0</v>
      </c>
      <c r="E223" s="124">
        <v>14644521</v>
      </c>
      <c r="F223" s="124">
        <v>0</v>
      </c>
      <c r="G223" s="124">
        <v>0</v>
      </c>
      <c r="H223" s="124">
        <v>18380</v>
      </c>
      <c r="I223" s="124">
        <v>2083795</v>
      </c>
      <c r="J223" s="124">
        <v>2466467</v>
      </c>
      <c r="K223" s="124">
        <v>87328</v>
      </c>
      <c r="L223" s="124">
        <v>0</v>
      </c>
      <c r="M223" s="124">
        <v>0</v>
      </c>
      <c r="N223" s="124">
        <v>0</v>
      </c>
      <c r="O223" s="124">
        <v>0</v>
      </c>
      <c r="P223" s="124">
        <v>1130380</v>
      </c>
      <c r="Q223" s="124">
        <v>124294</v>
      </c>
      <c r="R223" s="124">
        <v>129974</v>
      </c>
      <c r="S223" s="124">
        <v>15010</v>
      </c>
      <c r="T223" s="124">
        <v>6263</v>
      </c>
      <c r="U223" s="124">
        <v>57609</v>
      </c>
      <c r="V223" s="124">
        <v>16149</v>
      </c>
      <c r="W223" s="124">
        <v>0</v>
      </c>
      <c r="X223" s="124">
        <v>299816</v>
      </c>
      <c r="Y223" s="124">
        <v>0</v>
      </c>
      <c r="Z223" s="124">
        <v>0</v>
      </c>
      <c r="AA223" s="124">
        <v>21079986</v>
      </c>
    </row>
    <row r="224" spans="1:27" x14ac:dyDescent="0.3">
      <c r="A224" s="123" t="s">
        <v>447</v>
      </c>
      <c r="B224" s="121" t="s">
        <v>448</v>
      </c>
      <c r="C224" s="121">
        <v>1</v>
      </c>
      <c r="D224" s="121">
        <v>0</v>
      </c>
      <c r="E224" s="124">
        <v>10871571</v>
      </c>
      <c r="F224" s="124">
        <v>0</v>
      </c>
      <c r="G224" s="124">
        <v>0</v>
      </c>
      <c r="H224" s="124">
        <v>0</v>
      </c>
      <c r="I224" s="124">
        <v>1342617</v>
      </c>
      <c r="J224" s="124">
        <v>1418427</v>
      </c>
      <c r="K224" s="124">
        <v>0</v>
      </c>
      <c r="L224" s="124">
        <v>0</v>
      </c>
      <c r="M224" s="124">
        <v>0</v>
      </c>
      <c r="N224" s="124">
        <v>0</v>
      </c>
      <c r="O224" s="124">
        <v>0</v>
      </c>
      <c r="P224" s="124">
        <v>1106144</v>
      </c>
      <c r="Q224" s="124">
        <v>65605</v>
      </c>
      <c r="R224" s="124">
        <v>0</v>
      </c>
      <c r="S224" s="124">
        <v>13692</v>
      </c>
      <c r="T224" s="124">
        <v>5713</v>
      </c>
      <c r="U224" s="124">
        <v>50153</v>
      </c>
      <c r="V224" s="124">
        <v>15637</v>
      </c>
      <c r="W224" s="124">
        <v>0</v>
      </c>
      <c r="X224" s="124">
        <v>452910</v>
      </c>
      <c r="Y224" s="124">
        <v>0</v>
      </c>
      <c r="Z224" s="124">
        <v>0</v>
      </c>
      <c r="AA224" s="124">
        <v>15342469</v>
      </c>
    </row>
    <row r="225" spans="1:27" x14ac:dyDescent="0.3">
      <c r="A225" s="123" t="s">
        <v>449</v>
      </c>
      <c r="B225" s="121" t="s">
        <v>450</v>
      </c>
      <c r="C225" s="121">
        <v>1</v>
      </c>
      <c r="D225" s="121">
        <v>0</v>
      </c>
      <c r="E225" s="124">
        <v>8727603</v>
      </c>
      <c r="F225" s="124">
        <v>0</v>
      </c>
      <c r="G225" s="124">
        <v>0</v>
      </c>
      <c r="H225" s="124">
        <v>2208</v>
      </c>
      <c r="I225" s="124">
        <v>851406</v>
      </c>
      <c r="J225" s="124">
        <v>1357314</v>
      </c>
      <c r="K225" s="124">
        <v>0</v>
      </c>
      <c r="L225" s="124">
        <v>0</v>
      </c>
      <c r="M225" s="124">
        <v>0</v>
      </c>
      <c r="N225" s="124">
        <v>0</v>
      </c>
      <c r="O225" s="124">
        <v>0</v>
      </c>
      <c r="P225" s="124">
        <v>1629728</v>
      </c>
      <c r="Q225" s="124">
        <v>59005</v>
      </c>
      <c r="R225" s="124">
        <v>317264</v>
      </c>
      <c r="S225" s="124">
        <v>13871</v>
      </c>
      <c r="T225" s="124">
        <v>5788</v>
      </c>
      <c r="U225" s="124">
        <v>52250</v>
      </c>
      <c r="V225" s="124">
        <v>16538</v>
      </c>
      <c r="W225" s="124">
        <v>0</v>
      </c>
      <c r="X225" s="124">
        <v>349320</v>
      </c>
      <c r="Y225" s="124">
        <v>0</v>
      </c>
      <c r="Z225" s="124">
        <v>0</v>
      </c>
      <c r="AA225" s="124">
        <v>13382295</v>
      </c>
    </row>
    <row r="226" spans="1:27" x14ac:dyDescent="0.3">
      <c r="A226" s="123" t="s">
        <v>451</v>
      </c>
      <c r="B226" s="121" t="s">
        <v>452</v>
      </c>
      <c r="C226" s="121">
        <v>1</v>
      </c>
      <c r="D226" s="121">
        <v>0</v>
      </c>
      <c r="E226" s="124">
        <v>8435399</v>
      </c>
      <c r="F226" s="124">
        <v>0</v>
      </c>
      <c r="G226" s="124">
        <v>0</v>
      </c>
      <c r="H226" s="124">
        <v>0</v>
      </c>
      <c r="I226" s="124">
        <v>841064</v>
      </c>
      <c r="J226" s="124">
        <v>857031</v>
      </c>
      <c r="K226" s="124">
        <v>0</v>
      </c>
      <c r="L226" s="124">
        <v>0</v>
      </c>
      <c r="M226" s="124">
        <v>0</v>
      </c>
      <c r="N226" s="124">
        <v>0</v>
      </c>
      <c r="O226" s="124">
        <v>0</v>
      </c>
      <c r="P226" s="124">
        <v>1114651</v>
      </c>
      <c r="Q226" s="124">
        <v>150256</v>
      </c>
      <c r="R226" s="124">
        <v>237800</v>
      </c>
      <c r="S226" s="124">
        <v>11654</v>
      </c>
      <c r="T226" s="124">
        <v>4863</v>
      </c>
      <c r="U226" s="124">
        <v>45726</v>
      </c>
      <c r="V226" s="124">
        <v>13763</v>
      </c>
      <c r="W226" s="124">
        <v>0</v>
      </c>
      <c r="X226" s="124">
        <v>251059</v>
      </c>
      <c r="Y226" s="124">
        <v>0</v>
      </c>
      <c r="Z226" s="124">
        <v>0</v>
      </c>
      <c r="AA226" s="124">
        <v>11963266</v>
      </c>
    </row>
    <row r="227" spans="1:27" x14ac:dyDescent="0.3">
      <c r="A227" s="123" t="s">
        <v>453</v>
      </c>
      <c r="B227" s="121" t="s">
        <v>454</v>
      </c>
      <c r="C227" s="121">
        <v>1</v>
      </c>
      <c r="D227" s="121">
        <v>0</v>
      </c>
      <c r="E227" s="124">
        <v>8175271</v>
      </c>
      <c r="F227" s="124">
        <v>0</v>
      </c>
      <c r="G227" s="124">
        <v>0</v>
      </c>
      <c r="H227" s="124">
        <v>3020</v>
      </c>
      <c r="I227" s="124">
        <v>991468</v>
      </c>
      <c r="J227" s="124">
        <v>1840770</v>
      </c>
      <c r="K227" s="124">
        <v>0</v>
      </c>
      <c r="L227" s="124">
        <v>0</v>
      </c>
      <c r="M227" s="124">
        <v>0</v>
      </c>
      <c r="N227" s="124">
        <v>0</v>
      </c>
      <c r="O227" s="124">
        <v>0</v>
      </c>
      <c r="P227" s="124">
        <v>1161040</v>
      </c>
      <c r="Q227" s="124">
        <v>156175</v>
      </c>
      <c r="R227" s="124">
        <v>435098</v>
      </c>
      <c r="S227" s="124">
        <v>13632</v>
      </c>
      <c r="T227" s="124">
        <v>5688</v>
      </c>
      <c r="U227" s="124">
        <v>53124</v>
      </c>
      <c r="V227" s="124">
        <v>13103</v>
      </c>
      <c r="W227" s="124">
        <v>0</v>
      </c>
      <c r="X227" s="124">
        <v>276173</v>
      </c>
      <c r="Y227" s="124">
        <v>4248</v>
      </c>
      <c r="Z227" s="124">
        <v>0</v>
      </c>
      <c r="AA227" s="124">
        <v>13128810</v>
      </c>
    </row>
    <row r="228" spans="1:27" x14ac:dyDescent="0.3">
      <c r="A228" s="123" t="s">
        <v>455</v>
      </c>
      <c r="B228" s="121" t="s">
        <v>456</v>
      </c>
      <c r="C228" s="121">
        <v>1</v>
      </c>
      <c r="D228" s="121">
        <v>0</v>
      </c>
      <c r="E228" s="124">
        <v>12530162</v>
      </c>
      <c r="F228" s="124">
        <v>0</v>
      </c>
      <c r="G228" s="124">
        <v>0</v>
      </c>
      <c r="H228" s="124">
        <v>1410</v>
      </c>
      <c r="I228" s="124">
        <v>1704833</v>
      </c>
      <c r="J228" s="124">
        <v>1565849</v>
      </c>
      <c r="K228" s="124">
        <v>0</v>
      </c>
      <c r="L228" s="124">
        <v>0</v>
      </c>
      <c r="M228" s="124">
        <v>0</v>
      </c>
      <c r="N228" s="124">
        <v>0</v>
      </c>
      <c r="O228" s="124">
        <v>0</v>
      </c>
      <c r="P228" s="124">
        <v>1994591</v>
      </c>
      <c r="Q228" s="124">
        <v>101988</v>
      </c>
      <c r="R228" s="124">
        <v>232388</v>
      </c>
      <c r="S228" s="124">
        <v>19249</v>
      </c>
      <c r="T228" s="124">
        <v>8031</v>
      </c>
      <c r="U228" s="124">
        <v>74502</v>
      </c>
      <c r="V228" s="124">
        <v>20400</v>
      </c>
      <c r="W228" s="124">
        <v>0</v>
      </c>
      <c r="X228" s="124">
        <v>630324</v>
      </c>
      <c r="Y228" s="124">
        <v>0</v>
      </c>
      <c r="Z228" s="124">
        <v>0</v>
      </c>
      <c r="AA228" s="124">
        <v>18883727</v>
      </c>
    </row>
    <row r="229" spans="1:27" x14ac:dyDescent="0.3">
      <c r="A229" s="123" t="s">
        <v>457</v>
      </c>
      <c r="B229" s="121" t="s">
        <v>458</v>
      </c>
      <c r="C229" s="121">
        <v>1</v>
      </c>
      <c r="D229" s="121">
        <v>0</v>
      </c>
      <c r="E229" s="124">
        <v>10391370</v>
      </c>
      <c r="F229" s="124">
        <v>0</v>
      </c>
      <c r="G229" s="124">
        <v>0</v>
      </c>
      <c r="H229" s="124">
        <v>0</v>
      </c>
      <c r="I229" s="124">
        <v>1186524</v>
      </c>
      <c r="J229" s="124">
        <v>902356</v>
      </c>
      <c r="K229" s="124">
        <v>0</v>
      </c>
      <c r="L229" s="124">
        <v>0</v>
      </c>
      <c r="M229" s="124">
        <v>0</v>
      </c>
      <c r="N229" s="124">
        <v>0</v>
      </c>
      <c r="O229" s="124">
        <v>0</v>
      </c>
      <c r="P229" s="124">
        <v>1629437</v>
      </c>
      <c r="Q229" s="124">
        <v>329841</v>
      </c>
      <c r="R229" s="124">
        <v>288546</v>
      </c>
      <c r="S229" s="124">
        <v>8149</v>
      </c>
      <c r="T229" s="124">
        <v>3400</v>
      </c>
      <c r="U229" s="124">
        <v>31630</v>
      </c>
      <c r="V229" s="124">
        <v>11150</v>
      </c>
      <c r="W229" s="124">
        <v>0</v>
      </c>
      <c r="X229" s="124">
        <v>486536</v>
      </c>
      <c r="Y229" s="124">
        <v>0</v>
      </c>
      <c r="Z229" s="124">
        <v>0</v>
      </c>
      <c r="AA229" s="124">
        <v>15268939</v>
      </c>
    </row>
    <row r="230" spans="1:27" x14ac:dyDescent="0.3">
      <c r="A230" s="123" t="s">
        <v>459</v>
      </c>
      <c r="B230" s="121" t="s">
        <v>460</v>
      </c>
      <c r="C230" s="121">
        <v>1</v>
      </c>
      <c r="D230" s="121">
        <v>0</v>
      </c>
      <c r="E230" s="124">
        <v>19559722</v>
      </c>
      <c r="F230" s="124">
        <v>0</v>
      </c>
      <c r="G230" s="124">
        <v>0</v>
      </c>
      <c r="H230" s="124">
        <v>54827</v>
      </c>
      <c r="I230" s="124">
        <v>3601791</v>
      </c>
      <c r="J230" s="124">
        <v>1648101</v>
      </c>
      <c r="K230" s="124">
        <v>0</v>
      </c>
      <c r="L230" s="124">
        <v>0</v>
      </c>
      <c r="M230" s="124">
        <v>0</v>
      </c>
      <c r="N230" s="124">
        <v>0</v>
      </c>
      <c r="O230" s="124">
        <v>0</v>
      </c>
      <c r="P230" s="124">
        <v>2071683</v>
      </c>
      <c r="Q230" s="124">
        <v>211773</v>
      </c>
      <c r="R230" s="124">
        <v>511951</v>
      </c>
      <c r="S230" s="124">
        <v>18186</v>
      </c>
      <c r="T230" s="124">
        <v>7588</v>
      </c>
      <c r="U230" s="124">
        <v>71007</v>
      </c>
      <c r="V230" s="124">
        <v>22797</v>
      </c>
      <c r="W230" s="124">
        <v>0</v>
      </c>
      <c r="X230" s="124">
        <v>830569</v>
      </c>
      <c r="Y230" s="124">
        <v>0</v>
      </c>
      <c r="Z230" s="124">
        <v>0</v>
      </c>
      <c r="AA230" s="124">
        <v>28609995</v>
      </c>
    </row>
    <row r="231" spans="1:27" x14ac:dyDescent="0.3">
      <c r="A231" s="123" t="s">
        <v>461</v>
      </c>
      <c r="B231" s="121" t="s">
        <v>462</v>
      </c>
      <c r="C231" s="121">
        <v>1</v>
      </c>
      <c r="D231" s="121">
        <v>0</v>
      </c>
      <c r="E231" s="124">
        <v>10452962</v>
      </c>
      <c r="F231" s="124">
        <v>0</v>
      </c>
      <c r="G231" s="124">
        <v>0</v>
      </c>
      <c r="H231" s="124">
        <v>1415</v>
      </c>
      <c r="I231" s="124">
        <v>1011862</v>
      </c>
      <c r="J231" s="124">
        <v>1450764</v>
      </c>
      <c r="K231" s="124">
        <v>0</v>
      </c>
      <c r="L231" s="124">
        <v>0</v>
      </c>
      <c r="M231" s="124">
        <v>0</v>
      </c>
      <c r="N231" s="124">
        <v>0</v>
      </c>
      <c r="O231" s="124">
        <v>0</v>
      </c>
      <c r="P231" s="124">
        <v>1038593</v>
      </c>
      <c r="Q231" s="124">
        <v>33518</v>
      </c>
      <c r="R231" s="124">
        <v>192723</v>
      </c>
      <c r="S231" s="124">
        <v>7685</v>
      </c>
      <c r="T231" s="124">
        <v>3206</v>
      </c>
      <c r="U231" s="124">
        <v>29708</v>
      </c>
      <c r="V231" s="124">
        <v>9000</v>
      </c>
      <c r="W231" s="124">
        <v>0</v>
      </c>
      <c r="X231" s="124">
        <v>318269</v>
      </c>
      <c r="Y231" s="124">
        <v>0</v>
      </c>
      <c r="Z231" s="124">
        <v>0</v>
      </c>
      <c r="AA231" s="124">
        <v>14549705</v>
      </c>
    </row>
    <row r="232" spans="1:27" x14ac:dyDescent="0.3">
      <c r="A232" s="123" t="s">
        <v>463</v>
      </c>
      <c r="B232" s="121" t="s">
        <v>464</v>
      </c>
      <c r="C232" s="121">
        <v>1</v>
      </c>
      <c r="D232" s="121">
        <v>0</v>
      </c>
      <c r="E232" s="124">
        <v>9275896</v>
      </c>
      <c r="F232" s="124">
        <v>0</v>
      </c>
      <c r="G232" s="124">
        <v>0</v>
      </c>
      <c r="H232" s="124">
        <v>0</v>
      </c>
      <c r="I232" s="124">
        <v>1127555</v>
      </c>
      <c r="J232" s="124">
        <v>1159798</v>
      </c>
      <c r="K232" s="124">
        <v>0</v>
      </c>
      <c r="L232" s="124">
        <v>0</v>
      </c>
      <c r="M232" s="124">
        <v>0</v>
      </c>
      <c r="N232" s="124">
        <v>0</v>
      </c>
      <c r="O232" s="124">
        <v>0</v>
      </c>
      <c r="P232" s="124">
        <v>1320296</v>
      </c>
      <c r="Q232" s="124">
        <v>74805</v>
      </c>
      <c r="R232" s="124">
        <v>70284</v>
      </c>
      <c r="S232" s="124">
        <v>9467</v>
      </c>
      <c r="T232" s="124">
        <v>3950</v>
      </c>
      <c r="U232" s="124">
        <v>37921</v>
      </c>
      <c r="V232" s="124">
        <v>11440</v>
      </c>
      <c r="W232" s="124">
        <v>0</v>
      </c>
      <c r="X232" s="124">
        <v>396245</v>
      </c>
      <c r="Y232" s="124">
        <v>0</v>
      </c>
      <c r="Z232" s="124">
        <v>0</v>
      </c>
      <c r="AA232" s="124">
        <v>13487657</v>
      </c>
    </row>
    <row r="233" spans="1:27" x14ac:dyDescent="0.3">
      <c r="A233" s="123" t="s">
        <v>465</v>
      </c>
      <c r="B233" s="121" t="s">
        <v>466</v>
      </c>
      <c r="C233" s="121">
        <v>1</v>
      </c>
      <c r="D233" s="121">
        <v>0</v>
      </c>
      <c r="E233" s="124">
        <v>4004352</v>
      </c>
      <c r="F233" s="124">
        <v>0</v>
      </c>
      <c r="G233" s="124">
        <v>0</v>
      </c>
      <c r="H233" s="124">
        <v>0</v>
      </c>
      <c r="I233" s="124">
        <v>644230</v>
      </c>
      <c r="J233" s="124">
        <v>225604</v>
      </c>
      <c r="K233" s="124">
        <v>0</v>
      </c>
      <c r="L233" s="124">
        <v>0</v>
      </c>
      <c r="M233" s="124">
        <v>0</v>
      </c>
      <c r="N233" s="124">
        <v>0</v>
      </c>
      <c r="O233" s="124">
        <v>0</v>
      </c>
      <c r="P233" s="124">
        <v>711836</v>
      </c>
      <c r="Q233" s="124">
        <v>95268</v>
      </c>
      <c r="R233" s="124">
        <v>61955</v>
      </c>
      <c r="S233" s="124">
        <v>2906</v>
      </c>
      <c r="T233" s="124">
        <v>1213</v>
      </c>
      <c r="U233" s="124">
        <v>10485</v>
      </c>
      <c r="V233" s="124">
        <v>3628</v>
      </c>
      <c r="W233" s="124">
        <v>0</v>
      </c>
      <c r="X233" s="124">
        <v>30843</v>
      </c>
      <c r="Y233" s="124">
        <v>0</v>
      </c>
      <c r="Z233" s="124">
        <v>0</v>
      </c>
      <c r="AA233" s="124">
        <v>5792320</v>
      </c>
    </row>
    <row r="234" spans="1:27" x14ac:dyDescent="0.3">
      <c r="A234" s="123" t="s">
        <v>467</v>
      </c>
      <c r="B234" s="121" t="s">
        <v>468</v>
      </c>
      <c r="C234" s="121">
        <v>1</v>
      </c>
      <c r="D234" s="121">
        <v>0</v>
      </c>
      <c r="E234" s="124">
        <v>7709723</v>
      </c>
      <c r="F234" s="124">
        <v>0</v>
      </c>
      <c r="G234" s="124">
        <v>0</v>
      </c>
      <c r="H234" s="124">
        <v>0</v>
      </c>
      <c r="I234" s="124">
        <v>1477135</v>
      </c>
      <c r="J234" s="124">
        <v>2302656</v>
      </c>
      <c r="K234" s="124">
        <v>0</v>
      </c>
      <c r="L234" s="124">
        <v>0</v>
      </c>
      <c r="M234" s="124">
        <v>0</v>
      </c>
      <c r="N234" s="124">
        <v>0</v>
      </c>
      <c r="O234" s="124">
        <v>0</v>
      </c>
      <c r="P234" s="124">
        <v>1286779</v>
      </c>
      <c r="Q234" s="124">
        <v>169802</v>
      </c>
      <c r="R234" s="124">
        <v>87353</v>
      </c>
      <c r="S234" s="124">
        <v>19624</v>
      </c>
      <c r="T234" s="124">
        <v>8188</v>
      </c>
      <c r="U234" s="124">
        <v>77589</v>
      </c>
      <c r="V234" s="124">
        <v>19560</v>
      </c>
      <c r="W234" s="124">
        <v>0</v>
      </c>
      <c r="X234" s="124">
        <v>504000</v>
      </c>
      <c r="Y234" s="124">
        <v>0</v>
      </c>
      <c r="Z234" s="124">
        <v>0</v>
      </c>
      <c r="AA234" s="124">
        <v>13662409</v>
      </c>
    </row>
    <row r="235" spans="1:27" x14ac:dyDescent="0.3">
      <c r="A235" s="123" t="s">
        <v>469</v>
      </c>
      <c r="B235" s="121" t="s">
        <v>470</v>
      </c>
      <c r="C235" s="121">
        <v>1</v>
      </c>
      <c r="D235" s="121">
        <v>0</v>
      </c>
      <c r="E235" s="124">
        <v>4968087</v>
      </c>
      <c r="F235" s="124">
        <v>0</v>
      </c>
      <c r="G235" s="124">
        <v>158847</v>
      </c>
      <c r="H235" s="124">
        <v>0</v>
      </c>
      <c r="I235" s="124">
        <v>637715</v>
      </c>
      <c r="J235" s="124">
        <v>767905</v>
      </c>
      <c r="K235" s="124">
        <v>0</v>
      </c>
      <c r="L235" s="124">
        <v>0</v>
      </c>
      <c r="M235" s="124">
        <v>0</v>
      </c>
      <c r="N235" s="124">
        <v>0</v>
      </c>
      <c r="O235" s="124">
        <v>0</v>
      </c>
      <c r="P235" s="124">
        <v>642726</v>
      </c>
      <c r="Q235" s="124">
        <v>12292</v>
      </c>
      <c r="R235" s="124">
        <v>33807</v>
      </c>
      <c r="S235" s="124">
        <v>4404</v>
      </c>
      <c r="T235" s="124">
        <v>1838</v>
      </c>
      <c r="U235" s="124">
        <v>17009</v>
      </c>
      <c r="V235" s="124">
        <v>4332</v>
      </c>
      <c r="W235" s="124">
        <v>0</v>
      </c>
      <c r="X235" s="124">
        <v>313099</v>
      </c>
      <c r="Y235" s="124">
        <v>0</v>
      </c>
      <c r="Z235" s="124">
        <v>0</v>
      </c>
      <c r="AA235" s="124">
        <v>7562061</v>
      </c>
    </row>
    <row r="236" spans="1:27" x14ac:dyDescent="0.3">
      <c r="A236" s="123" t="s">
        <v>471</v>
      </c>
      <c r="B236" s="121" t="s">
        <v>472</v>
      </c>
      <c r="C236" s="121">
        <v>1</v>
      </c>
      <c r="D236" s="121">
        <v>0</v>
      </c>
      <c r="E236" s="124">
        <v>8525767</v>
      </c>
      <c r="F236" s="124">
        <v>0</v>
      </c>
      <c r="G236" s="124">
        <v>0</v>
      </c>
      <c r="H236" s="124">
        <v>1977</v>
      </c>
      <c r="I236" s="124">
        <v>1435467</v>
      </c>
      <c r="J236" s="124">
        <v>954921</v>
      </c>
      <c r="K236" s="124">
        <v>0</v>
      </c>
      <c r="L236" s="124">
        <v>0</v>
      </c>
      <c r="M236" s="124">
        <v>0</v>
      </c>
      <c r="N236" s="124">
        <v>0</v>
      </c>
      <c r="O236" s="124">
        <v>0</v>
      </c>
      <c r="P236" s="124">
        <v>1045771</v>
      </c>
      <c r="Q236" s="124">
        <v>220571</v>
      </c>
      <c r="R236" s="124">
        <v>241967</v>
      </c>
      <c r="S236" s="124">
        <v>8868</v>
      </c>
      <c r="T236" s="124">
        <v>3700</v>
      </c>
      <c r="U236" s="124">
        <v>35067</v>
      </c>
      <c r="V236" s="124">
        <v>10673</v>
      </c>
      <c r="W236" s="124">
        <v>0</v>
      </c>
      <c r="X236" s="124">
        <v>353748</v>
      </c>
      <c r="Y236" s="124">
        <v>0</v>
      </c>
      <c r="Z236" s="124">
        <v>0</v>
      </c>
      <c r="AA236" s="124">
        <v>12838497</v>
      </c>
    </row>
    <row r="237" spans="1:27" x14ac:dyDescent="0.3">
      <c r="A237" s="123" t="s">
        <v>473</v>
      </c>
      <c r="B237" s="121" t="s">
        <v>474</v>
      </c>
      <c r="C237" s="121">
        <v>1</v>
      </c>
      <c r="D237" s="121">
        <v>0</v>
      </c>
      <c r="E237" s="124">
        <v>3923078</v>
      </c>
      <c r="F237" s="124">
        <v>0</v>
      </c>
      <c r="G237" s="124">
        <v>0</v>
      </c>
      <c r="H237" s="124">
        <v>0</v>
      </c>
      <c r="I237" s="124">
        <v>459164</v>
      </c>
      <c r="J237" s="124">
        <v>905830</v>
      </c>
      <c r="K237" s="124">
        <v>0</v>
      </c>
      <c r="L237" s="124">
        <v>0</v>
      </c>
      <c r="M237" s="124">
        <v>0</v>
      </c>
      <c r="N237" s="124">
        <v>0</v>
      </c>
      <c r="O237" s="124">
        <v>0</v>
      </c>
      <c r="P237" s="124">
        <v>614895</v>
      </c>
      <c r="Q237" s="124">
        <v>24236</v>
      </c>
      <c r="R237" s="124">
        <v>39320</v>
      </c>
      <c r="S237" s="124">
        <v>8733</v>
      </c>
      <c r="T237" s="124">
        <v>3644</v>
      </c>
      <c r="U237" s="124">
        <v>31047</v>
      </c>
      <c r="V237" s="124">
        <v>8818</v>
      </c>
      <c r="W237" s="124">
        <v>0</v>
      </c>
      <c r="X237" s="124">
        <v>69500</v>
      </c>
      <c r="Y237" s="124">
        <v>7730</v>
      </c>
      <c r="Z237" s="124">
        <v>0</v>
      </c>
      <c r="AA237" s="124">
        <v>6095995</v>
      </c>
    </row>
    <row r="238" spans="1:27" x14ac:dyDescent="0.3">
      <c r="A238" s="123" t="s">
        <v>475</v>
      </c>
      <c r="B238" s="121" t="s">
        <v>476</v>
      </c>
      <c r="C238" s="121">
        <v>1</v>
      </c>
      <c r="D238" s="121">
        <v>0</v>
      </c>
      <c r="E238" s="124">
        <v>13925778</v>
      </c>
      <c r="F238" s="124">
        <v>0</v>
      </c>
      <c r="G238" s="124">
        <v>0</v>
      </c>
      <c r="H238" s="124">
        <v>0</v>
      </c>
      <c r="I238" s="124">
        <v>1680256</v>
      </c>
      <c r="J238" s="124">
        <v>3128170</v>
      </c>
      <c r="K238" s="124">
        <v>0</v>
      </c>
      <c r="L238" s="124">
        <v>0</v>
      </c>
      <c r="M238" s="124">
        <v>0</v>
      </c>
      <c r="N238" s="124">
        <v>0</v>
      </c>
      <c r="O238" s="124">
        <v>0</v>
      </c>
      <c r="P238" s="124">
        <v>2753950</v>
      </c>
      <c r="Q238" s="124">
        <v>271100</v>
      </c>
      <c r="R238" s="124">
        <v>142556</v>
      </c>
      <c r="S238" s="124">
        <v>18545</v>
      </c>
      <c r="T238" s="124">
        <v>7738</v>
      </c>
      <c r="U238" s="124">
        <v>74851</v>
      </c>
      <c r="V238" s="124">
        <v>23728</v>
      </c>
      <c r="W238" s="124">
        <v>0</v>
      </c>
      <c r="X238" s="124">
        <v>507861</v>
      </c>
      <c r="Y238" s="124">
        <v>0</v>
      </c>
      <c r="Z238" s="124">
        <v>0</v>
      </c>
      <c r="AA238" s="124">
        <v>22534533</v>
      </c>
    </row>
    <row r="239" spans="1:27" x14ac:dyDescent="0.3">
      <c r="A239" s="123" t="s">
        <v>477</v>
      </c>
      <c r="B239" s="121" t="s">
        <v>478</v>
      </c>
      <c r="C239" s="121">
        <v>1</v>
      </c>
      <c r="D239" s="121">
        <v>0</v>
      </c>
      <c r="E239" s="124">
        <v>5604760</v>
      </c>
      <c r="F239" s="124">
        <v>0</v>
      </c>
      <c r="G239" s="124">
        <v>0</v>
      </c>
      <c r="H239" s="124">
        <v>0</v>
      </c>
      <c r="I239" s="124">
        <v>566394</v>
      </c>
      <c r="J239" s="124">
        <v>1320892</v>
      </c>
      <c r="K239" s="124">
        <v>0</v>
      </c>
      <c r="L239" s="124">
        <v>0</v>
      </c>
      <c r="M239" s="124">
        <v>0</v>
      </c>
      <c r="N239" s="124">
        <v>0</v>
      </c>
      <c r="O239" s="124">
        <v>0</v>
      </c>
      <c r="P239" s="124">
        <v>852417</v>
      </c>
      <c r="Q239" s="124">
        <v>37922</v>
      </c>
      <c r="R239" s="124">
        <v>0</v>
      </c>
      <c r="S239" s="124">
        <v>5962</v>
      </c>
      <c r="T239" s="124">
        <v>2488</v>
      </c>
      <c r="U239" s="124">
        <v>22718</v>
      </c>
      <c r="V239" s="124">
        <v>7531</v>
      </c>
      <c r="W239" s="124">
        <v>0</v>
      </c>
      <c r="X239" s="124">
        <v>274117</v>
      </c>
      <c r="Y239" s="124">
        <v>0</v>
      </c>
      <c r="Z239" s="124">
        <v>0</v>
      </c>
      <c r="AA239" s="124">
        <v>8695201</v>
      </c>
    </row>
    <row r="240" spans="1:27" x14ac:dyDescent="0.3">
      <c r="A240" s="123" t="s">
        <v>479</v>
      </c>
      <c r="B240" s="121" t="s">
        <v>480</v>
      </c>
      <c r="C240" s="121">
        <v>1</v>
      </c>
      <c r="D240" s="121">
        <v>0</v>
      </c>
      <c r="E240" s="124">
        <v>19215899</v>
      </c>
      <c r="F240" s="124">
        <v>0</v>
      </c>
      <c r="G240" s="124">
        <v>0</v>
      </c>
      <c r="H240" s="124">
        <v>11040</v>
      </c>
      <c r="I240" s="124">
        <v>1991560</v>
      </c>
      <c r="J240" s="124">
        <v>2654371</v>
      </c>
      <c r="K240" s="124">
        <v>52043</v>
      </c>
      <c r="L240" s="124">
        <v>0</v>
      </c>
      <c r="M240" s="124">
        <v>0</v>
      </c>
      <c r="N240" s="124">
        <v>0</v>
      </c>
      <c r="O240" s="124">
        <v>0</v>
      </c>
      <c r="P240" s="124">
        <v>2525978</v>
      </c>
      <c r="Q240" s="124">
        <v>278408</v>
      </c>
      <c r="R240" s="124">
        <v>391211</v>
      </c>
      <c r="S240" s="124">
        <v>26994</v>
      </c>
      <c r="T240" s="124">
        <v>11263</v>
      </c>
      <c r="U240" s="124">
        <v>100656</v>
      </c>
      <c r="V240" s="124">
        <v>33273</v>
      </c>
      <c r="W240" s="124">
        <v>0</v>
      </c>
      <c r="X240" s="124">
        <v>545430</v>
      </c>
      <c r="Y240" s="124">
        <v>0</v>
      </c>
      <c r="Z240" s="124">
        <v>0</v>
      </c>
      <c r="AA240" s="124">
        <v>27838126</v>
      </c>
    </row>
    <row r="241" spans="1:27" x14ac:dyDescent="0.3">
      <c r="A241" s="123" t="s">
        <v>481</v>
      </c>
      <c r="B241" s="121" t="s">
        <v>482</v>
      </c>
      <c r="C241" s="121">
        <v>1</v>
      </c>
      <c r="D241" s="121">
        <v>0</v>
      </c>
      <c r="E241" s="124">
        <v>6536727</v>
      </c>
      <c r="F241" s="124">
        <v>0</v>
      </c>
      <c r="G241" s="124">
        <v>0</v>
      </c>
      <c r="H241" s="124">
        <v>1458</v>
      </c>
      <c r="I241" s="124">
        <v>990488</v>
      </c>
      <c r="J241" s="124">
        <v>541112</v>
      </c>
      <c r="K241" s="124">
        <v>0</v>
      </c>
      <c r="L241" s="124">
        <v>0</v>
      </c>
      <c r="M241" s="124">
        <v>0</v>
      </c>
      <c r="N241" s="124">
        <v>0</v>
      </c>
      <c r="O241" s="124">
        <v>0</v>
      </c>
      <c r="P241" s="124">
        <v>1249206</v>
      </c>
      <c r="Q241" s="124">
        <v>79405</v>
      </c>
      <c r="R241" s="124">
        <v>136046</v>
      </c>
      <c r="S241" s="124">
        <v>5812</v>
      </c>
      <c r="T241" s="124">
        <v>2425</v>
      </c>
      <c r="U241" s="124">
        <v>22019</v>
      </c>
      <c r="V241" s="124">
        <v>7859</v>
      </c>
      <c r="W241" s="124">
        <v>0</v>
      </c>
      <c r="X241" s="124">
        <v>69466</v>
      </c>
      <c r="Y241" s="124">
        <v>0</v>
      </c>
      <c r="Z241" s="124">
        <v>0</v>
      </c>
      <c r="AA241" s="124">
        <v>9642023</v>
      </c>
    </row>
    <row r="242" spans="1:27" x14ac:dyDescent="0.3">
      <c r="A242" s="123" t="s">
        <v>483</v>
      </c>
      <c r="B242" s="121" t="s">
        <v>484</v>
      </c>
      <c r="C242" s="121">
        <v>1</v>
      </c>
      <c r="D242" s="121">
        <v>0</v>
      </c>
      <c r="E242" s="124">
        <v>16036859</v>
      </c>
      <c r="F242" s="124">
        <v>0</v>
      </c>
      <c r="G242" s="124">
        <v>0</v>
      </c>
      <c r="H242" s="124">
        <v>1797</v>
      </c>
      <c r="I242" s="124">
        <v>3641185</v>
      </c>
      <c r="J242" s="124">
        <v>2310316</v>
      </c>
      <c r="K242" s="124">
        <v>0</v>
      </c>
      <c r="L242" s="124">
        <v>0</v>
      </c>
      <c r="M242" s="124">
        <v>0</v>
      </c>
      <c r="N242" s="124">
        <v>0</v>
      </c>
      <c r="O242" s="124">
        <v>0</v>
      </c>
      <c r="P242" s="124">
        <v>1944096</v>
      </c>
      <c r="Q242" s="124">
        <v>591544</v>
      </c>
      <c r="R242" s="124">
        <v>0</v>
      </c>
      <c r="S242" s="124">
        <v>27443</v>
      </c>
      <c r="T242" s="124">
        <v>11450</v>
      </c>
      <c r="U242" s="124">
        <v>107821</v>
      </c>
      <c r="V242" s="124">
        <v>34004</v>
      </c>
      <c r="W242" s="124">
        <v>0</v>
      </c>
      <c r="X242" s="124">
        <v>750360</v>
      </c>
      <c r="Y242" s="124">
        <v>0</v>
      </c>
      <c r="Z242" s="124">
        <v>0</v>
      </c>
      <c r="AA242" s="124">
        <v>25456875</v>
      </c>
    </row>
    <row r="243" spans="1:27" x14ac:dyDescent="0.3">
      <c r="A243" s="123" t="s">
        <v>485</v>
      </c>
      <c r="B243" s="121" t="s">
        <v>486</v>
      </c>
      <c r="C243" s="121">
        <v>1</v>
      </c>
      <c r="D243" s="121">
        <v>0</v>
      </c>
      <c r="E243" s="124">
        <v>20506868</v>
      </c>
      <c r="F243" s="124">
        <v>0</v>
      </c>
      <c r="G243" s="124">
        <v>0</v>
      </c>
      <c r="H243" s="124">
        <v>2577</v>
      </c>
      <c r="I243" s="124">
        <v>4529688</v>
      </c>
      <c r="J243" s="124">
        <v>4011576</v>
      </c>
      <c r="K243" s="124">
        <v>9842</v>
      </c>
      <c r="L243" s="124">
        <v>0</v>
      </c>
      <c r="M243" s="124">
        <v>0</v>
      </c>
      <c r="N243" s="124">
        <v>0</v>
      </c>
      <c r="O243" s="124">
        <v>0</v>
      </c>
      <c r="P243" s="124">
        <v>2866243</v>
      </c>
      <c r="Q243" s="124">
        <v>1033448</v>
      </c>
      <c r="R243" s="124">
        <v>971172</v>
      </c>
      <c r="S243" s="124">
        <v>74181</v>
      </c>
      <c r="T243" s="124">
        <v>30950</v>
      </c>
      <c r="U243" s="124">
        <v>218263</v>
      </c>
      <c r="V243" s="124">
        <v>84246</v>
      </c>
      <c r="W243" s="124">
        <v>0</v>
      </c>
      <c r="X243" s="124">
        <v>1296000</v>
      </c>
      <c r="Y243" s="124">
        <v>0</v>
      </c>
      <c r="Z243" s="124">
        <v>0</v>
      </c>
      <c r="AA243" s="124">
        <v>35635054</v>
      </c>
    </row>
    <row r="244" spans="1:27" x14ac:dyDescent="0.3">
      <c r="A244" s="123" t="s">
        <v>487</v>
      </c>
      <c r="B244" s="121" t="s">
        <v>488</v>
      </c>
      <c r="C244" s="121">
        <v>1</v>
      </c>
      <c r="D244" s="121">
        <v>0</v>
      </c>
      <c r="E244" s="124">
        <v>37532943</v>
      </c>
      <c r="F244" s="124">
        <v>0</v>
      </c>
      <c r="G244" s="124">
        <v>1154706</v>
      </c>
      <c r="H244" s="124">
        <v>16784</v>
      </c>
      <c r="I244" s="124">
        <v>6790463</v>
      </c>
      <c r="J244" s="124">
        <v>8265196</v>
      </c>
      <c r="K244" s="124">
        <v>0</v>
      </c>
      <c r="L244" s="124">
        <v>0</v>
      </c>
      <c r="M244" s="124">
        <v>0</v>
      </c>
      <c r="N244" s="124">
        <v>0</v>
      </c>
      <c r="O244" s="124">
        <v>0</v>
      </c>
      <c r="P244" s="124">
        <v>6898293</v>
      </c>
      <c r="Q244" s="124">
        <v>1390140</v>
      </c>
      <c r="R244" s="124">
        <v>1156129</v>
      </c>
      <c r="S244" s="124">
        <v>65463</v>
      </c>
      <c r="T244" s="124">
        <v>27313</v>
      </c>
      <c r="U244" s="124">
        <v>231194</v>
      </c>
      <c r="V244" s="124">
        <v>73711</v>
      </c>
      <c r="W244" s="124">
        <v>0</v>
      </c>
      <c r="X244" s="124">
        <v>1587635</v>
      </c>
      <c r="Y244" s="124">
        <v>0</v>
      </c>
      <c r="Z244" s="124">
        <v>0</v>
      </c>
      <c r="AA244" s="124">
        <v>65189970</v>
      </c>
    </row>
    <row r="245" spans="1:27" x14ac:dyDescent="0.3">
      <c r="A245" s="123" t="s">
        <v>489</v>
      </c>
      <c r="B245" s="121" t="s">
        <v>490</v>
      </c>
      <c r="C245" s="121">
        <v>1</v>
      </c>
      <c r="D245" s="121">
        <v>0</v>
      </c>
      <c r="E245" s="124">
        <v>119003051</v>
      </c>
      <c r="F245" s="124">
        <v>271993</v>
      </c>
      <c r="G245" s="124">
        <v>0</v>
      </c>
      <c r="H245" s="124">
        <v>14225</v>
      </c>
      <c r="I245" s="124">
        <v>17940718</v>
      </c>
      <c r="J245" s="124">
        <v>11158354</v>
      </c>
      <c r="K245" s="124">
        <v>0</v>
      </c>
      <c r="L245" s="124">
        <v>0</v>
      </c>
      <c r="M245" s="124">
        <v>0</v>
      </c>
      <c r="N245" s="124">
        <v>0</v>
      </c>
      <c r="O245" s="124">
        <v>0</v>
      </c>
      <c r="P245" s="124">
        <v>17577634</v>
      </c>
      <c r="Q245" s="124">
        <v>1246226</v>
      </c>
      <c r="R245" s="124">
        <v>1707812</v>
      </c>
      <c r="S245" s="124">
        <v>171866</v>
      </c>
      <c r="T245" s="124">
        <v>71706</v>
      </c>
      <c r="U245" s="124">
        <v>640925</v>
      </c>
      <c r="V245" s="124">
        <v>209623</v>
      </c>
      <c r="W245" s="124">
        <v>0</v>
      </c>
      <c r="X245" s="124">
        <v>2960802</v>
      </c>
      <c r="Y245" s="124">
        <v>0</v>
      </c>
      <c r="Z245" s="124">
        <v>0</v>
      </c>
      <c r="AA245" s="124">
        <v>172974935</v>
      </c>
    </row>
    <row r="246" spans="1:27" x14ac:dyDescent="0.3">
      <c r="A246" s="123" t="s">
        <v>491</v>
      </c>
      <c r="B246" s="121" t="s">
        <v>492</v>
      </c>
      <c r="C246" s="121">
        <v>1</v>
      </c>
      <c r="D246" s="121">
        <v>0</v>
      </c>
      <c r="E246" s="124">
        <v>25559589</v>
      </c>
      <c r="F246" s="124">
        <v>60442</v>
      </c>
      <c r="G246" s="124">
        <v>0</v>
      </c>
      <c r="H246" s="124">
        <v>4829</v>
      </c>
      <c r="I246" s="124">
        <v>3968322</v>
      </c>
      <c r="J246" s="124">
        <v>9159127</v>
      </c>
      <c r="K246" s="124">
        <v>0</v>
      </c>
      <c r="L246" s="124">
        <v>0</v>
      </c>
      <c r="M246" s="124">
        <v>0</v>
      </c>
      <c r="N246" s="124">
        <v>0</v>
      </c>
      <c r="O246" s="124">
        <v>0</v>
      </c>
      <c r="P246" s="124">
        <v>4586992</v>
      </c>
      <c r="Q246" s="124">
        <v>706077</v>
      </c>
      <c r="R246" s="124">
        <v>693330</v>
      </c>
      <c r="S246" s="124">
        <v>48715</v>
      </c>
      <c r="T246" s="124">
        <v>20325</v>
      </c>
      <c r="U246" s="124">
        <v>168634</v>
      </c>
      <c r="V246" s="124">
        <v>55089</v>
      </c>
      <c r="W246" s="124">
        <v>0</v>
      </c>
      <c r="X246" s="124">
        <v>698897</v>
      </c>
      <c r="Y246" s="124">
        <v>0</v>
      </c>
      <c r="Z246" s="124">
        <v>0</v>
      </c>
      <c r="AA246" s="124">
        <v>45730368</v>
      </c>
    </row>
    <row r="247" spans="1:27" x14ac:dyDescent="0.3">
      <c r="A247" s="123" t="s">
        <v>493</v>
      </c>
      <c r="B247" s="121" t="s">
        <v>494</v>
      </c>
      <c r="C247" s="121">
        <v>1</v>
      </c>
      <c r="D247" s="121">
        <v>0</v>
      </c>
      <c r="E247" s="124">
        <v>36312966</v>
      </c>
      <c r="F247" s="124">
        <v>0</v>
      </c>
      <c r="G247" s="124">
        <v>0</v>
      </c>
      <c r="H247" s="124">
        <v>0</v>
      </c>
      <c r="I247" s="124">
        <v>3840116</v>
      </c>
      <c r="J247" s="124">
        <v>1513065</v>
      </c>
      <c r="K247" s="124">
        <v>0</v>
      </c>
      <c r="L247" s="124">
        <v>0</v>
      </c>
      <c r="M247" s="124">
        <v>0</v>
      </c>
      <c r="N247" s="124">
        <v>0</v>
      </c>
      <c r="O247" s="124">
        <v>0</v>
      </c>
      <c r="P247" s="124">
        <v>3555991</v>
      </c>
      <c r="Q247" s="124">
        <v>1470061</v>
      </c>
      <c r="R247" s="124">
        <v>979070</v>
      </c>
      <c r="S247" s="124">
        <v>55276</v>
      </c>
      <c r="T247" s="124">
        <v>23063</v>
      </c>
      <c r="U247" s="124">
        <v>215875</v>
      </c>
      <c r="V247" s="124">
        <v>69742</v>
      </c>
      <c r="W247" s="124">
        <v>0</v>
      </c>
      <c r="X247" s="124">
        <v>1897040</v>
      </c>
      <c r="Y247" s="124">
        <v>0</v>
      </c>
      <c r="Z247" s="124">
        <v>0</v>
      </c>
      <c r="AA247" s="124">
        <v>49932265</v>
      </c>
    </row>
    <row r="248" spans="1:27" x14ac:dyDescent="0.3">
      <c r="A248" s="123" t="s">
        <v>495</v>
      </c>
      <c r="B248" s="121" t="s">
        <v>496</v>
      </c>
      <c r="C248" s="121">
        <v>1</v>
      </c>
      <c r="D248" s="121">
        <v>0</v>
      </c>
      <c r="E248" s="124">
        <v>12180851</v>
      </c>
      <c r="F248" s="124">
        <v>0</v>
      </c>
      <c r="G248" s="124">
        <v>0</v>
      </c>
      <c r="H248" s="124">
        <v>4123</v>
      </c>
      <c r="I248" s="124">
        <v>3217774</v>
      </c>
      <c r="J248" s="124">
        <v>4258332</v>
      </c>
      <c r="K248" s="124">
        <v>47203</v>
      </c>
      <c r="L248" s="124">
        <v>0</v>
      </c>
      <c r="M248" s="124">
        <v>0</v>
      </c>
      <c r="N248" s="124">
        <v>0</v>
      </c>
      <c r="O248" s="124">
        <v>0</v>
      </c>
      <c r="P248" s="124">
        <v>2244958</v>
      </c>
      <c r="Q248" s="124">
        <v>283598</v>
      </c>
      <c r="R248" s="124">
        <v>527872</v>
      </c>
      <c r="S248" s="124">
        <v>33390</v>
      </c>
      <c r="T248" s="124">
        <v>13931</v>
      </c>
      <c r="U248" s="124">
        <v>126286</v>
      </c>
      <c r="V248" s="124">
        <v>36194</v>
      </c>
      <c r="W248" s="124">
        <v>0</v>
      </c>
      <c r="X248" s="124">
        <v>610537</v>
      </c>
      <c r="Y248" s="124">
        <v>0</v>
      </c>
      <c r="Z248" s="124">
        <v>0</v>
      </c>
      <c r="AA248" s="124">
        <v>23585049</v>
      </c>
    </row>
    <row r="249" spans="1:27" x14ac:dyDescent="0.3">
      <c r="A249" s="123" t="s">
        <v>497</v>
      </c>
      <c r="B249" s="121" t="s">
        <v>498</v>
      </c>
      <c r="C249" s="121">
        <v>1</v>
      </c>
      <c r="D249" s="121">
        <v>0</v>
      </c>
      <c r="E249" s="124">
        <v>31345543</v>
      </c>
      <c r="F249" s="124">
        <v>0</v>
      </c>
      <c r="G249" s="124">
        <v>0</v>
      </c>
      <c r="H249" s="124">
        <v>11854</v>
      </c>
      <c r="I249" s="124">
        <v>4357654</v>
      </c>
      <c r="J249" s="124">
        <v>2649549</v>
      </c>
      <c r="K249" s="124">
        <v>0</v>
      </c>
      <c r="L249" s="124">
        <v>0</v>
      </c>
      <c r="M249" s="124">
        <v>0</v>
      </c>
      <c r="N249" s="124">
        <v>0</v>
      </c>
      <c r="O249" s="124">
        <v>0</v>
      </c>
      <c r="P249" s="124">
        <v>4848653</v>
      </c>
      <c r="Q249" s="124">
        <v>1168143</v>
      </c>
      <c r="R249" s="124">
        <v>564883</v>
      </c>
      <c r="S249" s="124">
        <v>52610</v>
      </c>
      <c r="T249" s="124">
        <v>21950</v>
      </c>
      <c r="U249" s="124">
        <v>213952</v>
      </c>
      <c r="V249" s="124">
        <v>62723</v>
      </c>
      <c r="W249" s="124">
        <v>0</v>
      </c>
      <c r="X249" s="124">
        <v>1210767</v>
      </c>
      <c r="Y249" s="124">
        <v>0</v>
      </c>
      <c r="Z249" s="124">
        <v>0</v>
      </c>
      <c r="AA249" s="124">
        <v>46508281</v>
      </c>
    </row>
    <row r="250" spans="1:27" x14ac:dyDescent="0.3">
      <c r="A250" s="123" t="s">
        <v>499</v>
      </c>
      <c r="B250" s="121" t="s">
        <v>500</v>
      </c>
      <c r="C250" s="121">
        <v>1</v>
      </c>
      <c r="D250" s="121">
        <v>0</v>
      </c>
      <c r="E250" s="124">
        <v>35688487</v>
      </c>
      <c r="F250" s="124">
        <v>0</v>
      </c>
      <c r="G250" s="124">
        <v>0</v>
      </c>
      <c r="H250" s="124">
        <v>4378</v>
      </c>
      <c r="I250" s="124">
        <v>5951808</v>
      </c>
      <c r="J250" s="124">
        <v>4187700</v>
      </c>
      <c r="K250" s="124">
        <v>0</v>
      </c>
      <c r="L250" s="124">
        <v>0</v>
      </c>
      <c r="M250" s="124">
        <v>0</v>
      </c>
      <c r="N250" s="124">
        <v>0</v>
      </c>
      <c r="O250" s="124">
        <v>0</v>
      </c>
      <c r="P250" s="124">
        <v>6417586</v>
      </c>
      <c r="Q250" s="124">
        <v>1098930</v>
      </c>
      <c r="R250" s="124">
        <v>739075</v>
      </c>
      <c r="S250" s="124">
        <v>62706</v>
      </c>
      <c r="T250" s="124">
        <v>26163</v>
      </c>
      <c r="U250" s="124">
        <v>245058</v>
      </c>
      <c r="V250" s="124">
        <v>77597</v>
      </c>
      <c r="W250" s="124">
        <v>0</v>
      </c>
      <c r="X250" s="124">
        <v>1142963</v>
      </c>
      <c r="Y250" s="124">
        <v>0</v>
      </c>
      <c r="Z250" s="124">
        <v>0</v>
      </c>
      <c r="AA250" s="124">
        <v>55642451</v>
      </c>
    </row>
    <row r="251" spans="1:27" x14ac:dyDescent="0.3">
      <c r="A251" s="123" t="s">
        <v>501</v>
      </c>
      <c r="B251" s="121" t="s">
        <v>502</v>
      </c>
      <c r="C251" s="121">
        <v>1</v>
      </c>
      <c r="D251" s="121">
        <v>0</v>
      </c>
      <c r="E251" s="124">
        <v>31897088</v>
      </c>
      <c r="F251" s="124">
        <v>0</v>
      </c>
      <c r="G251" s="124">
        <v>0</v>
      </c>
      <c r="H251" s="124">
        <v>6928</v>
      </c>
      <c r="I251" s="124">
        <v>5318589</v>
      </c>
      <c r="J251" s="124">
        <v>2907602</v>
      </c>
      <c r="K251" s="124">
        <v>0</v>
      </c>
      <c r="L251" s="124">
        <v>0</v>
      </c>
      <c r="M251" s="124">
        <v>0</v>
      </c>
      <c r="N251" s="124">
        <v>0</v>
      </c>
      <c r="O251" s="124">
        <v>0</v>
      </c>
      <c r="P251" s="124">
        <v>4068569</v>
      </c>
      <c r="Q251" s="124">
        <v>1166643</v>
      </c>
      <c r="R251" s="124">
        <v>786889</v>
      </c>
      <c r="S251" s="124">
        <v>90779</v>
      </c>
      <c r="T251" s="124">
        <v>37875</v>
      </c>
      <c r="U251" s="124">
        <v>295677</v>
      </c>
      <c r="V251" s="124">
        <v>103243</v>
      </c>
      <c r="W251" s="124">
        <v>0</v>
      </c>
      <c r="X251" s="124">
        <v>1620000</v>
      </c>
      <c r="Y251" s="124">
        <v>0</v>
      </c>
      <c r="Z251" s="124">
        <v>0</v>
      </c>
      <c r="AA251" s="124">
        <v>48299882</v>
      </c>
    </row>
    <row r="252" spans="1:27" x14ac:dyDescent="0.3">
      <c r="A252" s="123" t="s">
        <v>503</v>
      </c>
      <c r="B252" s="121" t="s">
        <v>504</v>
      </c>
      <c r="C252" s="121">
        <v>1</v>
      </c>
      <c r="D252" s="121">
        <v>0</v>
      </c>
      <c r="E252" s="124">
        <v>32698102</v>
      </c>
      <c r="F252" s="124">
        <v>0</v>
      </c>
      <c r="G252" s="124">
        <v>0</v>
      </c>
      <c r="H252" s="124">
        <v>26603</v>
      </c>
      <c r="I252" s="124">
        <v>6359037</v>
      </c>
      <c r="J252" s="124">
        <v>6970941</v>
      </c>
      <c r="K252" s="124">
        <v>0</v>
      </c>
      <c r="L252" s="124">
        <v>0</v>
      </c>
      <c r="M252" s="124">
        <v>0</v>
      </c>
      <c r="N252" s="124">
        <v>0</v>
      </c>
      <c r="O252" s="124">
        <v>0</v>
      </c>
      <c r="P252" s="124">
        <v>3949242</v>
      </c>
      <c r="Q252" s="124">
        <v>2127242</v>
      </c>
      <c r="R252" s="124">
        <v>623893</v>
      </c>
      <c r="S252" s="124">
        <v>78300</v>
      </c>
      <c r="T252" s="124">
        <v>32669</v>
      </c>
      <c r="U252" s="124">
        <v>319385</v>
      </c>
      <c r="V252" s="124">
        <v>82726</v>
      </c>
      <c r="W252" s="124">
        <v>0</v>
      </c>
      <c r="X252" s="124">
        <v>1807200</v>
      </c>
      <c r="Y252" s="124">
        <v>0</v>
      </c>
      <c r="Z252" s="124">
        <v>0</v>
      </c>
      <c r="AA252" s="124">
        <v>55075340</v>
      </c>
    </row>
    <row r="253" spans="1:27" x14ac:dyDescent="0.3">
      <c r="A253" s="123" t="s">
        <v>505</v>
      </c>
      <c r="B253" s="121" t="s">
        <v>506</v>
      </c>
      <c r="C253" s="121">
        <v>1</v>
      </c>
      <c r="D253" s="121">
        <v>0</v>
      </c>
      <c r="E253" s="124">
        <v>9338101</v>
      </c>
      <c r="F253" s="124">
        <v>0</v>
      </c>
      <c r="G253" s="124">
        <v>325321</v>
      </c>
      <c r="H253" s="124">
        <v>0</v>
      </c>
      <c r="I253" s="124">
        <v>458713</v>
      </c>
      <c r="J253" s="124">
        <v>1187719</v>
      </c>
      <c r="K253" s="124">
        <v>0</v>
      </c>
      <c r="L253" s="124">
        <v>0</v>
      </c>
      <c r="M253" s="124">
        <v>0</v>
      </c>
      <c r="N253" s="124">
        <v>0</v>
      </c>
      <c r="O253" s="124">
        <v>0</v>
      </c>
      <c r="P253" s="124">
        <v>1232560</v>
      </c>
      <c r="Q253" s="124">
        <v>287137</v>
      </c>
      <c r="R253" s="124">
        <v>261912</v>
      </c>
      <c r="S253" s="124">
        <v>15729</v>
      </c>
      <c r="T253" s="124">
        <v>6563</v>
      </c>
      <c r="U253" s="124">
        <v>54173</v>
      </c>
      <c r="V253" s="124">
        <v>17584</v>
      </c>
      <c r="W253" s="124">
        <v>0</v>
      </c>
      <c r="X253" s="124">
        <v>291050</v>
      </c>
      <c r="Y253" s="124">
        <v>0</v>
      </c>
      <c r="Z253" s="124">
        <v>0</v>
      </c>
      <c r="AA253" s="124">
        <v>13476562</v>
      </c>
    </row>
    <row r="254" spans="1:27" x14ac:dyDescent="0.3">
      <c r="A254" s="123" t="s">
        <v>507</v>
      </c>
      <c r="B254" s="121" t="s">
        <v>508</v>
      </c>
      <c r="C254" s="121">
        <v>1</v>
      </c>
      <c r="D254" s="121">
        <v>0</v>
      </c>
      <c r="E254" s="124">
        <v>21544032</v>
      </c>
      <c r="F254" s="124">
        <v>0</v>
      </c>
      <c r="G254" s="124">
        <v>0</v>
      </c>
      <c r="H254" s="124">
        <v>1252</v>
      </c>
      <c r="I254" s="124">
        <v>4936403</v>
      </c>
      <c r="J254" s="124">
        <v>4031491</v>
      </c>
      <c r="K254" s="124">
        <v>0</v>
      </c>
      <c r="L254" s="124">
        <v>0</v>
      </c>
      <c r="M254" s="124">
        <v>0</v>
      </c>
      <c r="N254" s="124">
        <v>0</v>
      </c>
      <c r="O254" s="124">
        <v>0</v>
      </c>
      <c r="P254" s="124">
        <v>4172890</v>
      </c>
      <c r="Q254" s="124">
        <v>680489</v>
      </c>
      <c r="R254" s="124">
        <v>445092</v>
      </c>
      <c r="S254" s="124">
        <v>91168</v>
      </c>
      <c r="T254" s="124">
        <v>38038</v>
      </c>
      <c r="U254" s="124">
        <v>345656</v>
      </c>
      <c r="V254" s="124">
        <v>92198</v>
      </c>
      <c r="W254" s="124">
        <v>0</v>
      </c>
      <c r="X254" s="124">
        <v>2019600</v>
      </c>
      <c r="Y254" s="124">
        <v>0</v>
      </c>
      <c r="Z254" s="124">
        <v>0</v>
      </c>
      <c r="AA254" s="124">
        <v>38398309</v>
      </c>
    </row>
    <row r="255" spans="1:27" x14ac:dyDescent="0.3">
      <c r="A255" s="123" t="s">
        <v>509</v>
      </c>
      <c r="B255" s="121" t="s">
        <v>510</v>
      </c>
      <c r="C255" s="121">
        <v>1</v>
      </c>
      <c r="D255" s="121">
        <v>0</v>
      </c>
      <c r="E255" s="124">
        <v>32660351</v>
      </c>
      <c r="F255" s="124">
        <v>0</v>
      </c>
      <c r="G255" s="124">
        <v>0</v>
      </c>
      <c r="H255" s="124">
        <v>0</v>
      </c>
      <c r="I255" s="124">
        <v>6405283</v>
      </c>
      <c r="J255" s="124">
        <v>8050899</v>
      </c>
      <c r="K255" s="124">
        <v>0</v>
      </c>
      <c r="L255" s="124">
        <v>0</v>
      </c>
      <c r="M255" s="124">
        <v>0</v>
      </c>
      <c r="N255" s="124">
        <v>0</v>
      </c>
      <c r="O255" s="124">
        <v>0</v>
      </c>
      <c r="P255" s="124">
        <v>4826668</v>
      </c>
      <c r="Q255" s="124">
        <v>1451122</v>
      </c>
      <c r="R255" s="124">
        <v>776455</v>
      </c>
      <c r="S255" s="124">
        <v>56415</v>
      </c>
      <c r="T255" s="124">
        <v>23538</v>
      </c>
      <c r="U255" s="124">
        <v>233757</v>
      </c>
      <c r="V255" s="124">
        <v>68991</v>
      </c>
      <c r="W255" s="124">
        <v>0</v>
      </c>
      <c r="X255" s="124">
        <v>1318221</v>
      </c>
      <c r="Y255" s="124">
        <v>0</v>
      </c>
      <c r="Z255" s="124">
        <v>0</v>
      </c>
      <c r="AA255" s="124">
        <v>55871700</v>
      </c>
    </row>
    <row r="256" spans="1:27" x14ac:dyDescent="0.3">
      <c r="A256" s="123" t="s">
        <v>511</v>
      </c>
      <c r="B256" s="121" t="s">
        <v>512</v>
      </c>
      <c r="C256" s="121">
        <v>1</v>
      </c>
      <c r="D256" s="121">
        <v>1</v>
      </c>
      <c r="E256" s="124">
        <v>610066057</v>
      </c>
      <c r="F256" s="124">
        <v>13859775</v>
      </c>
      <c r="G256" s="124">
        <v>0</v>
      </c>
      <c r="H256" s="124">
        <v>311751</v>
      </c>
      <c r="I256" s="124">
        <v>68945460</v>
      </c>
      <c r="J256" s="124">
        <v>75066475</v>
      </c>
      <c r="K256" s="124">
        <v>0</v>
      </c>
      <c r="L256" s="124">
        <v>0</v>
      </c>
      <c r="M256" s="124">
        <v>1490041</v>
      </c>
      <c r="N256" s="124">
        <v>6175978</v>
      </c>
      <c r="O256" s="124">
        <v>4978607</v>
      </c>
      <c r="P256" s="124">
        <v>0</v>
      </c>
      <c r="Q256" s="124">
        <v>8715773</v>
      </c>
      <c r="R256" s="124">
        <v>10182758</v>
      </c>
      <c r="S256" s="124">
        <v>437626</v>
      </c>
      <c r="T256" s="124">
        <v>182588</v>
      </c>
      <c r="U256" s="124">
        <v>1744355</v>
      </c>
      <c r="V256" s="124">
        <v>612950</v>
      </c>
      <c r="W256" s="124">
        <v>0</v>
      </c>
      <c r="X256" s="124">
        <v>36188959</v>
      </c>
      <c r="Y256" s="124">
        <v>0</v>
      </c>
      <c r="Z256" s="124">
        <v>0</v>
      </c>
      <c r="AA256" s="124">
        <v>838959153</v>
      </c>
    </row>
    <row r="257" spans="1:27" x14ac:dyDescent="0.3">
      <c r="A257" s="123" t="s">
        <v>513</v>
      </c>
      <c r="B257" s="121" t="s">
        <v>514</v>
      </c>
      <c r="C257" s="121">
        <v>1</v>
      </c>
      <c r="D257" s="121">
        <v>0</v>
      </c>
      <c r="E257" s="124">
        <v>45893737</v>
      </c>
      <c r="F257" s="124">
        <v>0</v>
      </c>
      <c r="G257" s="124">
        <v>0</v>
      </c>
      <c r="H257" s="124">
        <v>0</v>
      </c>
      <c r="I257" s="124">
        <v>9363922</v>
      </c>
      <c r="J257" s="124">
        <v>4211231</v>
      </c>
      <c r="K257" s="124">
        <v>0</v>
      </c>
      <c r="L257" s="124">
        <v>0</v>
      </c>
      <c r="M257" s="124">
        <v>0</v>
      </c>
      <c r="N257" s="124">
        <v>0</v>
      </c>
      <c r="O257" s="124">
        <v>0</v>
      </c>
      <c r="P257" s="124">
        <v>4344797</v>
      </c>
      <c r="Q257" s="124">
        <v>2121008</v>
      </c>
      <c r="R257" s="124">
        <v>1159030</v>
      </c>
      <c r="S257" s="124">
        <v>84832</v>
      </c>
      <c r="T257" s="124">
        <v>35394</v>
      </c>
      <c r="U257" s="124">
        <v>346529</v>
      </c>
      <c r="V257" s="124">
        <v>85653</v>
      </c>
      <c r="W257" s="124">
        <v>0</v>
      </c>
      <c r="X257" s="124">
        <v>2557108</v>
      </c>
      <c r="Y257" s="124">
        <v>0</v>
      </c>
      <c r="Z257" s="124">
        <v>0</v>
      </c>
      <c r="AA257" s="124">
        <v>70203241</v>
      </c>
    </row>
    <row r="258" spans="1:27" x14ac:dyDescent="0.3">
      <c r="A258" s="123" t="s">
        <v>515</v>
      </c>
      <c r="B258" s="121" t="s">
        <v>516</v>
      </c>
      <c r="C258" s="121">
        <v>1</v>
      </c>
      <c r="D258" s="121">
        <v>0</v>
      </c>
      <c r="E258" s="124">
        <v>37075164</v>
      </c>
      <c r="F258" s="124">
        <v>0</v>
      </c>
      <c r="G258" s="124">
        <v>0</v>
      </c>
      <c r="H258" s="124">
        <v>0</v>
      </c>
      <c r="I258" s="124">
        <v>7586806</v>
      </c>
      <c r="J258" s="124">
        <v>4491106</v>
      </c>
      <c r="K258" s="124">
        <v>0</v>
      </c>
      <c r="L258" s="124">
        <v>0</v>
      </c>
      <c r="M258" s="124">
        <v>0</v>
      </c>
      <c r="N258" s="124">
        <v>0</v>
      </c>
      <c r="O258" s="124">
        <v>0</v>
      </c>
      <c r="P258" s="124">
        <v>5783354</v>
      </c>
      <c r="Q258" s="124">
        <v>1483797</v>
      </c>
      <c r="R258" s="124">
        <v>1034767</v>
      </c>
      <c r="S258" s="124">
        <v>49494</v>
      </c>
      <c r="T258" s="124">
        <v>20650</v>
      </c>
      <c r="U258" s="124">
        <v>193623</v>
      </c>
      <c r="V258" s="124">
        <v>61326</v>
      </c>
      <c r="W258" s="124">
        <v>0</v>
      </c>
      <c r="X258" s="124">
        <v>956256</v>
      </c>
      <c r="Y258" s="124">
        <v>0</v>
      </c>
      <c r="Z258" s="124">
        <v>0</v>
      </c>
      <c r="AA258" s="124">
        <v>58736343</v>
      </c>
    </row>
    <row r="259" spans="1:27" x14ac:dyDescent="0.3">
      <c r="A259" s="123" t="s">
        <v>517</v>
      </c>
      <c r="B259" s="121" t="s">
        <v>518</v>
      </c>
      <c r="C259" s="121">
        <v>1</v>
      </c>
      <c r="D259" s="121">
        <v>0</v>
      </c>
      <c r="E259" s="124">
        <v>47622591</v>
      </c>
      <c r="F259" s="124">
        <v>0</v>
      </c>
      <c r="G259" s="124">
        <v>0</v>
      </c>
      <c r="H259" s="124">
        <v>0</v>
      </c>
      <c r="I259" s="124">
        <v>8034793</v>
      </c>
      <c r="J259" s="124">
        <v>7004202</v>
      </c>
      <c r="K259" s="124">
        <v>0</v>
      </c>
      <c r="L259" s="124">
        <v>0</v>
      </c>
      <c r="M259" s="124">
        <v>0</v>
      </c>
      <c r="N259" s="124">
        <v>0</v>
      </c>
      <c r="O259" s="124">
        <v>0</v>
      </c>
      <c r="P259" s="124">
        <v>7960694</v>
      </c>
      <c r="Q259" s="124">
        <v>852356</v>
      </c>
      <c r="R259" s="124">
        <v>1023287</v>
      </c>
      <c r="S259" s="124">
        <v>122237</v>
      </c>
      <c r="T259" s="124">
        <v>51000</v>
      </c>
      <c r="U259" s="124">
        <v>489883</v>
      </c>
      <c r="V259" s="124">
        <v>126185</v>
      </c>
      <c r="W259" s="124">
        <v>0</v>
      </c>
      <c r="X259" s="124">
        <v>3588400</v>
      </c>
      <c r="Y259" s="124">
        <v>0</v>
      </c>
      <c r="Z259" s="124">
        <v>0</v>
      </c>
      <c r="AA259" s="124">
        <v>76875628</v>
      </c>
    </row>
    <row r="260" spans="1:27" x14ac:dyDescent="0.3">
      <c r="A260" s="123" t="s">
        <v>519</v>
      </c>
      <c r="B260" s="121" t="s">
        <v>520</v>
      </c>
      <c r="C260" s="121">
        <v>1</v>
      </c>
      <c r="D260" s="121">
        <v>0</v>
      </c>
      <c r="E260" s="124">
        <v>6125340</v>
      </c>
      <c r="F260" s="124">
        <v>0</v>
      </c>
      <c r="G260" s="124">
        <v>181923</v>
      </c>
      <c r="H260" s="124">
        <v>0</v>
      </c>
      <c r="I260" s="124">
        <v>1064860</v>
      </c>
      <c r="J260" s="124">
        <v>1874121</v>
      </c>
      <c r="K260" s="124">
        <v>0</v>
      </c>
      <c r="L260" s="124">
        <v>0</v>
      </c>
      <c r="M260" s="124">
        <v>0</v>
      </c>
      <c r="N260" s="124">
        <v>0</v>
      </c>
      <c r="O260" s="124">
        <v>0</v>
      </c>
      <c r="P260" s="124">
        <v>1279532</v>
      </c>
      <c r="Q260" s="124">
        <v>161315</v>
      </c>
      <c r="R260" s="124">
        <v>314297</v>
      </c>
      <c r="S260" s="124">
        <v>9902</v>
      </c>
      <c r="T260" s="124">
        <v>4131</v>
      </c>
      <c r="U260" s="124">
        <v>37921</v>
      </c>
      <c r="V260" s="124">
        <v>10365</v>
      </c>
      <c r="W260" s="124">
        <v>0</v>
      </c>
      <c r="X260" s="124">
        <v>291337</v>
      </c>
      <c r="Y260" s="124">
        <v>0</v>
      </c>
      <c r="Z260" s="124">
        <v>0</v>
      </c>
      <c r="AA260" s="124">
        <v>11355044</v>
      </c>
    </row>
    <row r="261" spans="1:27" x14ac:dyDescent="0.3">
      <c r="A261" s="123" t="s">
        <v>521</v>
      </c>
      <c r="B261" s="121" t="s">
        <v>522</v>
      </c>
      <c r="C261" s="121">
        <v>1</v>
      </c>
      <c r="D261" s="121">
        <v>0</v>
      </c>
      <c r="E261" s="124">
        <v>55074476</v>
      </c>
      <c r="F261" s="124">
        <v>0</v>
      </c>
      <c r="G261" s="124">
        <v>0</v>
      </c>
      <c r="H261" s="124">
        <v>43446</v>
      </c>
      <c r="I261" s="124">
        <v>4778071</v>
      </c>
      <c r="J261" s="124">
        <v>8034860</v>
      </c>
      <c r="K261" s="124">
        <v>118714</v>
      </c>
      <c r="L261" s="124">
        <v>0</v>
      </c>
      <c r="M261" s="124">
        <v>0</v>
      </c>
      <c r="N261" s="124">
        <v>0</v>
      </c>
      <c r="O261" s="124">
        <v>0</v>
      </c>
      <c r="P261" s="124">
        <v>5447179</v>
      </c>
      <c r="Q261" s="124">
        <v>487448</v>
      </c>
      <c r="R261" s="124">
        <v>869887</v>
      </c>
      <c r="S261" s="124">
        <v>56460</v>
      </c>
      <c r="T261" s="124">
        <v>23556</v>
      </c>
      <c r="U261" s="124">
        <v>221641</v>
      </c>
      <c r="V261" s="124">
        <v>73606</v>
      </c>
      <c r="W261" s="124">
        <v>0</v>
      </c>
      <c r="X261" s="124">
        <v>2429849</v>
      </c>
      <c r="Y261" s="124">
        <v>0</v>
      </c>
      <c r="Z261" s="124">
        <v>0</v>
      </c>
      <c r="AA261" s="124">
        <v>77659193</v>
      </c>
    </row>
    <row r="262" spans="1:27" x14ac:dyDescent="0.3">
      <c r="A262" s="123" t="s">
        <v>523</v>
      </c>
      <c r="B262" s="121" t="s">
        <v>524</v>
      </c>
      <c r="C262" s="121">
        <v>1</v>
      </c>
      <c r="D262" s="121">
        <v>0</v>
      </c>
      <c r="E262" s="124">
        <v>11114019</v>
      </c>
      <c r="F262" s="124">
        <v>0</v>
      </c>
      <c r="G262" s="124">
        <v>0</v>
      </c>
      <c r="H262" s="124">
        <v>3980</v>
      </c>
      <c r="I262" s="124">
        <v>1153248</v>
      </c>
      <c r="J262" s="124">
        <v>1453548</v>
      </c>
      <c r="K262" s="124">
        <v>0</v>
      </c>
      <c r="L262" s="124">
        <v>0</v>
      </c>
      <c r="M262" s="124">
        <v>0</v>
      </c>
      <c r="N262" s="124">
        <v>0</v>
      </c>
      <c r="O262" s="124">
        <v>0</v>
      </c>
      <c r="P262" s="124">
        <v>1467971</v>
      </c>
      <c r="Q262" s="124">
        <v>154983</v>
      </c>
      <c r="R262" s="124">
        <v>384861</v>
      </c>
      <c r="S262" s="124">
        <v>12688</v>
      </c>
      <c r="T262" s="124">
        <v>5294</v>
      </c>
      <c r="U262" s="124">
        <v>45377</v>
      </c>
      <c r="V262" s="124">
        <v>15926</v>
      </c>
      <c r="W262" s="124">
        <v>0</v>
      </c>
      <c r="X262" s="124">
        <v>432079</v>
      </c>
      <c r="Y262" s="124">
        <v>0</v>
      </c>
      <c r="Z262" s="124">
        <v>0</v>
      </c>
      <c r="AA262" s="124">
        <v>16243974</v>
      </c>
    </row>
    <row r="263" spans="1:27" x14ac:dyDescent="0.3">
      <c r="A263" s="123" t="s">
        <v>525</v>
      </c>
      <c r="B263" s="121" t="s">
        <v>526</v>
      </c>
      <c r="C263" s="121">
        <v>1</v>
      </c>
      <c r="D263" s="121">
        <v>0</v>
      </c>
      <c r="E263" s="124">
        <v>13495886</v>
      </c>
      <c r="F263" s="124">
        <v>0</v>
      </c>
      <c r="G263" s="124">
        <v>0</v>
      </c>
      <c r="H263" s="124">
        <v>0</v>
      </c>
      <c r="I263" s="124">
        <v>1972702</v>
      </c>
      <c r="J263" s="124">
        <v>2555197</v>
      </c>
      <c r="K263" s="124">
        <v>0</v>
      </c>
      <c r="L263" s="124">
        <v>0</v>
      </c>
      <c r="M263" s="124">
        <v>0</v>
      </c>
      <c r="N263" s="124">
        <v>0</v>
      </c>
      <c r="O263" s="124">
        <v>0</v>
      </c>
      <c r="P263" s="124">
        <v>1707726</v>
      </c>
      <c r="Q263" s="124">
        <v>191435</v>
      </c>
      <c r="R263" s="124">
        <v>106919</v>
      </c>
      <c r="S263" s="124">
        <v>17931</v>
      </c>
      <c r="T263" s="124">
        <v>7481</v>
      </c>
      <c r="U263" s="124">
        <v>68153</v>
      </c>
      <c r="V263" s="124">
        <v>21204</v>
      </c>
      <c r="W263" s="124">
        <v>0</v>
      </c>
      <c r="X263" s="124">
        <v>570003</v>
      </c>
      <c r="Y263" s="124">
        <v>0</v>
      </c>
      <c r="Z263" s="124">
        <v>0</v>
      </c>
      <c r="AA263" s="124">
        <v>20714637</v>
      </c>
    </row>
    <row r="264" spans="1:27" x14ac:dyDescent="0.3">
      <c r="A264" s="123" t="s">
        <v>527</v>
      </c>
      <c r="B264" s="121" t="s">
        <v>528</v>
      </c>
      <c r="C264" s="121">
        <v>1</v>
      </c>
      <c r="D264" s="121">
        <v>0</v>
      </c>
      <c r="E264" s="124">
        <v>10976160</v>
      </c>
      <c r="F264" s="124">
        <v>0</v>
      </c>
      <c r="G264" s="124">
        <v>344565</v>
      </c>
      <c r="H264" s="124">
        <v>0</v>
      </c>
      <c r="I264" s="124">
        <v>1643201</v>
      </c>
      <c r="J264" s="124">
        <v>1144259</v>
      </c>
      <c r="K264" s="124">
        <v>0</v>
      </c>
      <c r="L264" s="124">
        <v>0</v>
      </c>
      <c r="M264" s="124">
        <v>0</v>
      </c>
      <c r="N264" s="124">
        <v>0</v>
      </c>
      <c r="O264" s="124">
        <v>0</v>
      </c>
      <c r="P264" s="124">
        <v>1377601</v>
      </c>
      <c r="Q264" s="124">
        <v>91518</v>
      </c>
      <c r="R264" s="124">
        <v>582291</v>
      </c>
      <c r="S264" s="124">
        <v>9662</v>
      </c>
      <c r="T264" s="124">
        <v>4031</v>
      </c>
      <c r="U264" s="124">
        <v>36872</v>
      </c>
      <c r="V264" s="124">
        <v>12113</v>
      </c>
      <c r="W264" s="124">
        <v>0</v>
      </c>
      <c r="X264" s="124">
        <v>430702</v>
      </c>
      <c r="Y264" s="124">
        <v>0</v>
      </c>
      <c r="Z264" s="124">
        <v>0</v>
      </c>
      <c r="AA264" s="124">
        <v>16652975</v>
      </c>
    </row>
    <row r="265" spans="1:27" x14ac:dyDescent="0.3">
      <c r="A265" s="123" t="s">
        <v>529</v>
      </c>
      <c r="B265" s="121" t="s">
        <v>530</v>
      </c>
      <c r="C265" s="121">
        <v>1</v>
      </c>
      <c r="D265" s="121">
        <v>1</v>
      </c>
      <c r="E265" s="124">
        <v>11684393</v>
      </c>
      <c r="F265" s="124">
        <v>0</v>
      </c>
      <c r="G265" s="124">
        <v>150754</v>
      </c>
      <c r="H265" s="124">
        <v>3052</v>
      </c>
      <c r="I265" s="124">
        <v>1301682</v>
      </c>
      <c r="J265" s="124">
        <v>2392243</v>
      </c>
      <c r="K265" s="124">
        <v>115951</v>
      </c>
      <c r="L265" s="124">
        <v>293232</v>
      </c>
      <c r="M265" s="124">
        <v>0</v>
      </c>
      <c r="N265" s="124">
        <v>0</v>
      </c>
      <c r="O265" s="124">
        <v>0</v>
      </c>
      <c r="P265" s="124">
        <v>1263154</v>
      </c>
      <c r="Q265" s="124">
        <v>166500</v>
      </c>
      <c r="R265" s="124">
        <v>42129</v>
      </c>
      <c r="S265" s="124">
        <v>10261</v>
      </c>
      <c r="T265" s="124">
        <v>4281</v>
      </c>
      <c r="U265" s="124">
        <v>38795</v>
      </c>
      <c r="V265" s="124">
        <v>13112</v>
      </c>
      <c r="W265" s="124">
        <v>0</v>
      </c>
      <c r="X265" s="124">
        <v>398255</v>
      </c>
      <c r="Y265" s="124">
        <v>0</v>
      </c>
      <c r="Z265" s="124">
        <v>0</v>
      </c>
      <c r="AA265" s="124">
        <v>17877794</v>
      </c>
    </row>
    <row r="266" spans="1:27" x14ac:dyDescent="0.3">
      <c r="A266" s="123" t="s">
        <v>531</v>
      </c>
      <c r="B266" s="121" t="s">
        <v>532</v>
      </c>
      <c r="C266" s="121">
        <v>1</v>
      </c>
      <c r="D266" s="121">
        <v>0</v>
      </c>
      <c r="E266" s="124">
        <v>22953036</v>
      </c>
      <c r="F266" s="124">
        <v>0</v>
      </c>
      <c r="G266" s="124">
        <v>317335</v>
      </c>
      <c r="H266" s="124">
        <v>0</v>
      </c>
      <c r="I266" s="124">
        <v>2204730</v>
      </c>
      <c r="J266" s="124">
        <v>143584</v>
      </c>
      <c r="K266" s="124">
        <v>0</v>
      </c>
      <c r="L266" s="124">
        <v>0</v>
      </c>
      <c r="M266" s="124">
        <v>0</v>
      </c>
      <c r="N266" s="124">
        <v>0</v>
      </c>
      <c r="O266" s="124">
        <v>0</v>
      </c>
      <c r="P266" s="124">
        <v>1373151</v>
      </c>
      <c r="Q266" s="124">
        <v>1072217</v>
      </c>
      <c r="R266" s="124">
        <v>1045184</v>
      </c>
      <c r="S266" s="124">
        <v>56744</v>
      </c>
      <c r="T266" s="124">
        <v>23675</v>
      </c>
      <c r="U266" s="124">
        <v>207603</v>
      </c>
      <c r="V266" s="124">
        <v>30617</v>
      </c>
      <c r="W266" s="124">
        <v>0</v>
      </c>
      <c r="X266" s="124">
        <v>1037347</v>
      </c>
      <c r="Y266" s="124">
        <v>0</v>
      </c>
      <c r="Z266" s="124">
        <v>0</v>
      </c>
      <c r="AA266" s="124">
        <v>30465223</v>
      </c>
    </row>
    <row r="267" spans="1:27" x14ac:dyDescent="0.3">
      <c r="A267" s="123" t="s">
        <v>533</v>
      </c>
      <c r="B267" s="121" t="s">
        <v>534</v>
      </c>
      <c r="C267" s="121">
        <v>1</v>
      </c>
      <c r="D267" s="121">
        <v>1</v>
      </c>
      <c r="E267" s="124">
        <v>195604574</v>
      </c>
      <c r="F267" s="124">
        <v>32188416</v>
      </c>
      <c r="G267" s="124">
        <v>2687597</v>
      </c>
      <c r="H267" s="124">
        <v>0</v>
      </c>
      <c r="I267" s="124">
        <v>10325714</v>
      </c>
      <c r="J267" s="124">
        <v>4863261</v>
      </c>
      <c r="K267" s="124">
        <v>0</v>
      </c>
      <c r="L267" s="124">
        <v>0</v>
      </c>
      <c r="M267" s="124">
        <v>0</v>
      </c>
      <c r="N267" s="124">
        <v>0</v>
      </c>
      <c r="O267" s="124">
        <v>0</v>
      </c>
      <c r="P267" s="124">
        <v>5905139</v>
      </c>
      <c r="Q267" s="124">
        <v>9844937</v>
      </c>
      <c r="R267" s="124">
        <v>2520646</v>
      </c>
      <c r="S267" s="124">
        <v>141921</v>
      </c>
      <c r="T267" s="124">
        <v>59213</v>
      </c>
      <c r="U267" s="124">
        <v>537531</v>
      </c>
      <c r="V267" s="124">
        <v>199923</v>
      </c>
      <c r="W267" s="124">
        <v>0</v>
      </c>
      <c r="X267" s="124">
        <v>7490600</v>
      </c>
      <c r="Y267" s="124">
        <v>0</v>
      </c>
      <c r="Z267" s="124">
        <v>2520255</v>
      </c>
      <c r="AA267" s="124">
        <v>274889727</v>
      </c>
    </row>
    <row r="268" spans="1:27" x14ac:dyDescent="0.3">
      <c r="A268" s="123" t="s">
        <v>535</v>
      </c>
      <c r="B268" s="121" t="s">
        <v>536</v>
      </c>
      <c r="C268" s="121">
        <v>1</v>
      </c>
      <c r="D268" s="121">
        <v>0</v>
      </c>
      <c r="E268" s="124">
        <v>92412810</v>
      </c>
      <c r="F268" s="124">
        <v>2409384</v>
      </c>
      <c r="G268" s="124">
        <v>1755704</v>
      </c>
      <c r="H268" s="124">
        <v>0</v>
      </c>
      <c r="I268" s="124">
        <v>10884309</v>
      </c>
      <c r="J268" s="124">
        <v>2456560</v>
      </c>
      <c r="K268" s="124">
        <v>0</v>
      </c>
      <c r="L268" s="124">
        <v>0</v>
      </c>
      <c r="M268" s="124">
        <v>0</v>
      </c>
      <c r="N268" s="124">
        <v>0</v>
      </c>
      <c r="O268" s="124">
        <v>0</v>
      </c>
      <c r="P268" s="124">
        <v>3841508</v>
      </c>
      <c r="Q268" s="124">
        <v>3294182</v>
      </c>
      <c r="R268" s="124">
        <v>1583811</v>
      </c>
      <c r="S268" s="124">
        <v>163911</v>
      </c>
      <c r="T268" s="124">
        <v>68388</v>
      </c>
      <c r="U268" s="124">
        <v>419167</v>
      </c>
      <c r="V268" s="124">
        <v>150934</v>
      </c>
      <c r="W268" s="124">
        <v>0</v>
      </c>
      <c r="X268" s="124">
        <v>3431678</v>
      </c>
      <c r="Y268" s="124">
        <v>0</v>
      </c>
      <c r="Z268" s="124">
        <v>0</v>
      </c>
      <c r="AA268" s="124">
        <v>122872346</v>
      </c>
    </row>
    <row r="269" spans="1:27" x14ac:dyDescent="0.3">
      <c r="A269" s="123" t="s">
        <v>537</v>
      </c>
      <c r="B269" s="121" t="s">
        <v>538</v>
      </c>
      <c r="C269" s="121">
        <v>1</v>
      </c>
      <c r="D269" s="121">
        <v>0</v>
      </c>
      <c r="E269" s="124">
        <v>67496360</v>
      </c>
      <c r="F269" s="124">
        <v>0</v>
      </c>
      <c r="G269" s="124">
        <v>3378742</v>
      </c>
      <c r="H269" s="124">
        <v>0</v>
      </c>
      <c r="I269" s="124">
        <v>9337088</v>
      </c>
      <c r="J269" s="124">
        <v>839558</v>
      </c>
      <c r="K269" s="124">
        <v>0</v>
      </c>
      <c r="L269" s="124">
        <v>0</v>
      </c>
      <c r="M269" s="124">
        <v>0</v>
      </c>
      <c r="N269" s="124">
        <v>0</v>
      </c>
      <c r="O269" s="124">
        <v>0</v>
      </c>
      <c r="P269" s="124">
        <v>5167904</v>
      </c>
      <c r="Q269" s="124">
        <v>3765511</v>
      </c>
      <c r="R269" s="124">
        <v>1314276</v>
      </c>
      <c r="S269" s="124">
        <v>119226</v>
      </c>
      <c r="T269" s="124">
        <v>49744</v>
      </c>
      <c r="U269" s="124">
        <v>490640</v>
      </c>
      <c r="V269" s="124">
        <v>118261</v>
      </c>
      <c r="W269" s="124">
        <v>0</v>
      </c>
      <c r="X269" s="124">
        <v>2324392</v>
      </c>
      <c r="Y269" s="124">
        <v>33193</v>
      </c>
      <c r="Z269" s="124">
        <v>0</v>
      </c>
      <c r="AA269" s="124">
        <v>94434895</v>
      </c>
    </row>
    <row r="270" spans="1:27" x14ac:dyDescent="0.3">
      <c r="A270" s="123" t="s">
        <v>539</v>
      </c>
      <c r="B270" s="121" t="s">
        <v>540</v>
      </c>
      <c r="C270" s="121">
        <v>1</v>
      </c>
      <c r="D270" s="121">
        <v>0</v>
      </c>
      <c r="E270" s="124">
        <v>16084174</v>
      </c>
      <c r="F270" s="124">
        <v>0</v>
      </c>
      <c r="G270" s="124">
        <v>947589</v>
      </c>
      <c r="H270" s="124">
        <v>0</v>
      </c>
      <c r="I270" s="124">
        <v>1810322</v>
      </c>
      <c r="J270" s="124">
        <v>913201</v>
      </c>
      <c r="K270" s="124">
        <v>0</v>
      </c>
      <c r="L270" s="124">
        <v>0</v>
      </c>
      <c r="M270" s="124">
        <v>0</v>
      </c>
      <c r="N270" s="124">
        <v>0</v>
      </c>
      <c r="O270" s="124">
        <v>0</v>
      </c>
      <c r="P270" s="124">
        <v>1170806</v>
      </c>
      <c r="Q270" s="124">
        <v>655188</v>
      </c>
      <c r="R270" s="124">
        <v>96742</v>
      </c>
      <c r="S270" s="124">
        <v>32192</v>
      </c>
      <c r="T270" s="124">
        <v>13431</v>
      </c>
      <c r="U270" s="124">
        <v>128383</v>
      </c>
      <c r="V270" s="124">
        <v>33855</v>
      </c>
      <c r="W270" s="124">
        <v>0</v>
      </c>
      <c r="X270" s="124">
        <v>2139436</v>
      </c>
      <c r="Y270" s="124">
        <v>4977</v>
      </c>
      <c r="Z270" s="124">
        <v>0</v>
      </c>
      <c r="AA270" s="124">
        <v>24030296</v>
      </c>
    </row>
    <row r="271" spans="1:27" x14ac:dyDescent="0.3">
      <c r="A271" s="123" t="s">
        <v>541</v>
      </c>
      <c r="B271" s="121" t="s">
        <v>542</v>
      </c>
      <c r="C271" s="121">
        <v>1</v>
      </c>
      <c r="D271" s="121">
        <v>0</v>
      </c>
      <c r="E271" s="124">
        <v>65786384</v>
      </c>
      <c r="F271" s="124">
        <v>0</v>
      </c>
      <c r="G271" s="124">
        <v>4406095</v>
      </c>
      <c r="H271" s="124">
        <v>0</v>
      </c>
      <c r="I271" s="124">
        <v>6663924</v>
      </c>
      <c r="J271" s="124">
        <v>2189786</v>
      </c>
      <c r="K271" s="124">
        <v>0</v>
      </c>
      <c r="L271" s="124">
        <v>0</v>
      </c>
      <c r="M271" s="124">
        <v>0</v>
      </c>
      <c r="N271" s="124">
        <v>0</v>
      </c>
      <c r="O271" s="124">
        <v>0</v>
      </c>
      <c r="P271" s="124">
        <v>5685858</v>
      </c>
      <c r="Q271" s="124">
        <v>2595002</v>
      </c>
      <c r="R271" s="124">
        <v>1536539</v>
      </c>
      <c r="S271" s="124">
        <v>108305</v>
      </c>
      <c r="T271" s="124">
        <v>45188</v>
      </c>
      <c r="U271" s="124">
        <v>432390</v>
      </c>
      <c r="V271" s="124">
        <v>120902</v>
      </c>
      <c r="W271" s="124">
        <v>0</v>
      </c>
      <c r="X271" s="124">
        <v>1999203</v>
      </c>
      <c r="Y271" s="124">
        <v>208322</v>
      </c>
      <c r="Z271" s="124">
        <v>0</v>
      </c>
      <c r="AA271" s="124">
        <v>91777898</v>
      </c>
    </row>
    <row r="272" spans="1:27" x14ac:dyDescent="0.3">
      <c r="A272" s="123" t="s">
        <v>543</v>
      </c>
      <c r="B272" s="121" t="s">
        <v>544</v>
      </c>
      <c r="C272" s="121">
        <v>1</v>
      </c>
      <c r="D272" s="121">
        <v>0</v>
      </c>
      <c r="E272" s="124">
        <v>12573378</v>
      </c>
      <c r="F272" s="124">
        <v>0</v>
      </c>
      <c r="G272" s="124">
        <v>710955</v>
      </c>
      <c r="H272" s="124">
        <v>0</v>
      </c>
      <c r="I272" s="124">
        <v>1593752</v>
      </c>
      <c r="J272" s="124">
        <v>1276726</v>
      </c>
      <c r="K272" s="124">
        <v>0</v>
      </c>
      <c r="L272" s="124">
        <v>0</v>
      </c>
      <c r="M272" s="124">
        <v>0</v>
      </c>
      <c r="N272" s="124">
        <v>0</v>
      </c>
      <c r="O272" s="124">
        <v>0</v>
      </c>
      <c r="P272" s="124">
        <v>2360136</v>
      </c>
      <c r="Q272" s="124">
        <v>380342</v>
      </c>
      <c r="R272" s="124">
        <v>299893</v>
      </c>
      <c r="S272" s="124">
        <v>38469</v>
      </c>
      <c r="T272" s="124">
        <v>16050</v>
      </c>
      <c r="U272" s="124">
        <v>137295</v>
      </c>
      <c r="V272" s="124">
        <v>30700</v>
      </c>
      <c r="W272" s="124">
        <v>0</v>
      </c>
      <c r="X272" s="124">
        <v>1573200</v>
      </c>
      <c r="Y272" s="124">
        <v>13483</v>
      </c>
      <c r="Z272" s="124">
        <v>0</v>
      </c>
      <c r="AA272" s="124">
        <v>21004379</v>
      </c>
    </row>
    <row r="273" spans="1:27" x14ac:dyDescent="0.3">
      <c r="A273" s="123" t="s">
        <v>545</v>
      </c>
      <c r="B273" s="121" t="s">
        <v>546</v>
      </c>
      <c r="C273" s="121">
        <v>1</v>
      </c>
      <c r="D273" s="121">
        <v>0</v>
      </c>
      <c r="E273" s="124">
        <v>5828025</v>
      </c>
      <c r="F273" s="124">
        <v>0</v>
      </c>
      <c r="G273" s="124">
        <v>413153</v>
      </c>
      <c r="H273" s="124">
        <v>0</v>
      </c>
      <c r="I273" s="124">
        <v>724100</v>
      </c>
      <c r="J273" s="124">
        <v>795571</v>
      </c>
      <c r="K273" s="124">
        <v>0</v>
      </c>
      <c r="L273" s="124">
        <v>0</v>
      </c>
      <c r="M273" s="124">
        <v>0</v>
      </c>
      <c r="N273" s="124">
        <v>0</v>
      </c>
      <c r="O273" s="124">
        <v>0</v>
      </c>
      <c r="P273" s="124">
        <v>1182645</v>
      </c>
      <c r="Q273" s="124">
        <v>428170</v>
      </c>
      <c r="R273" s="124">
        <v>0</v>
      </c>
      <c r="S273" s="124">
        <v>17946</v>
      </c>
      <c r="T273" s="124">
        <v>7488</v>
      </c>
      <c r="U273" s="124">
        <v>62619</v>
      </c>
      <c r="V273" s="124">
        <v>15162</v>
      </c>
      <c r="W273" s="124">
        <v>0</v>
      </c>
      <c r="X273" s="124">
        <v>805400</v>
      </c>
      <c r="Y273" s="124">
        <v>0</v>
      </c>
      <c r="Z273" s="124">
        <v>0</v>
      </c>
      <c r="AA273" s="124">
        <v>10280279</v>
      </c>
    </row>
    <row r="274" spans="1:27" x14ac:dyDescent="0.3">
      <c r="A274" s="123" t="s">
        <v>547</v>
      </c>
      <c r="B274" s="121" t="s">
        <v>548</v>
      </c>
      <c r="C274" s="121">
        <v>1</v>
      </c>
      <c r="D274" s="121">
        <v>0</v>
      </c>
      <c r="E274" s="124">
        <v>80571079</v>
      </c>
      <c r="F274" s="124">
        <v>1437791</v>
      </c>
      <c r="G274" s="124">
        <v>3926511</v>
      </c>
      <c r="H274" s="124">
        <v>0</v>
      </c>
      <c r="I274" s="124">
        <v>7084823</v>
      </c>
      <c r="J274" s="124">
        <v>11949191</v>
      </c>
      <c r="K274" s="124">
        <v>0</v>
      </c>
      <c r="L274" s="124">
        <v>0</v>
      </c>
      <c r="M274" s="124">
        <v>0</v>
      </c>
      <c r="N274" s="124">
        <v>0</v>
      </c>
      <c r="O274" s="124">
        <v>0</v>
      </c>
      <c r="P274" s="124">
        <v>2911329</v>
      </c>
      <c r="Q274" s="124">
        <v>2164117</v>
      </c>
      <c r="R274" s="124">
        <v>1267505</v>
      </c>
      <c r="S274" s="124">
        <v>56969</v>
      </c>
      <c r="T274" s="124">
        <v>23769</v>
      </c>
      <c r="U274" s="124">
        <v>226651</v>
      </c>
      <c r="V274" s="124">
        <v>72245</v>
      </c>
      <c r="W274" s="124">
        <v>0</v>
      </c>
      <c r="X274" s="124">
        <v>2487439</v>
      </c>
      <c r="Y274" s="124">
        <v>0</v>
      </c>
      <c r="Z274" s="124">
        <v>0</v>
      </c>
      <c r="AA274" s="124">
        <v>114179419</v>
      </c>
    </row>
    <row r="275" spans="1:27" x14ac:dyDescent="0.3">
      <c r="A275" s="123" t="s">
        <v>549</v>
      </c>
      <c r="B275" s="121" t="s">
        <v>550</v>
      </c>
      <c r="C275" s="121">
        <v>1</v>
      </c>
      <c r="D275" s="121">
        <v>0</v>
      </c>
      <c r="E275" s="124">
        <v>118886908</v>
      </c>
      <c r="F275" s="124">
        <v>146984</v>
      </c>
      <c r="G275" s="124">
        <v>3657932</v>
      </c>
      <c r="H275" s="124">
        <v>26166</v>
      </c>
      <c r="I275" s="124">
        <v>8917135</v>
      </c>
      <c r="J275" s="124">
        <v>2975238</v>
      </c>
      <c r="K275" s="124">
        <v>0</v>
      </c>
      <c r="L275" s="124">
        <v>0</v>
      </c>
      <c r="M275" s="124">
        <v>0</v>
      </c>
      <c r="N275" s="124">
        <v>0</v>
      </c>
      <c r="O275" s="124">
        <v>0</v>
      </c>
      <c r="P275" s="124">
        <v>5976843</v>
      </c>
      <c r="Q275" s="124">
        <v>3452506</v>
      </c>
      <c r="R275" s="124">
        <v>1556753</v>
      </c>
      <c r="S275" s="124">
        <v>97295</v>
      </c>
      <c r="T275" s="124">
        <v>40594</v>
      </c>
      <c r="U275" s="124">
        <v>402508</v>
      </c>
      <c r="V275" s="124">
        <v>110025</v>
      </c>
      <c r="W275" s="124">
        <v>0</v>
      </c>
      <c r="X275" s="124">
        <v>3057957</v>
      </c>
      <c r="Y275" s="124">
        <v>0</v>
      </c>
      <c r="Z275" s="124">
        <v>0</v>
      </c>
      <c r="AA275" s="124">
        <v>149304844</v>
      </c>
    </row>
    <row r="276" spans="1:27" x14ac:dyDescent="0.3">
      <c r="A276" s="123" t="s">
        <v>551</v>
      </c>
      <c r="B276" s="121" t="s">
        <v>552</v>
      </c>
      <c r="C276" s="121">
        <v>1</v>
      </c>
      <c r="D276" s="121">
        <v>0</v>
      </c>
      <c r="E276" s="124">
        <v>40731320</v>
      </c>
      <c r="F276" s="124">
        <v>0</v>
      </c>
      <c r="G276" s="124">
        <v>2262592</v>
      </c>
      <c r="H276" s="124">
        <v>3363</v>
      </c>
      <c r="I276" s="124">
        <v>5457304</v>
      </c>
      <c r="J276" s="124">
        <v>437430</v>
      </c>
      <c r="K276" s="124">
        <v>0</v>
      </c>
      <c r="L276" s="124">
        <v>0</v>
      </c>
      <c r="M276" s="124">
        <v>0</v>
      </c>
      <c r="N276" s="124">
        <v>0</v>
      </c>
      <c r="O276" s="124">
        <v>0</v>
      </c>
      <c r="P276" s="124">
        <v>3397636</v>
      </c>
      <c r="Q276" s="124">
        <v>1427682</v>
      </c>
      <c r="R276" s="124">
        <v>824445</v>
      </c>
      <c r="S276" s="124">
        <v>66062</v>
      </c>
      <c r="T276" s="124">
        <v>27563</v>
      </c>
      <c r="U276" s="124">
        <v>292881</v>
      </c>
      <c r="V276" s="124">
        <v>63926</v>
      </c>
      <c r="W276" s="124">
        <v>0</v>
      </c>
      <c r="X276" s="124">
        <v>1235249</v>
      </c>
      <c r="Y276" s="124">
        <v>99700</v>
      </c>
      <c r="Z276" s="124">
        <v>0</v>
      </c>
      <c r="AA276" s="124">
        <v>56327153</v>
      </c>
    </row>
    <row r="277" spans="1:27" x14ac:dyDescent="0.3">
      <c r="A277" s="123" t="s">
        <v>553</v>
      </c>
      <c r="B277" s="121" t="s">
        <v>554</v>
      </c>
      <c r="C277" s="121">
        <v>1</v>
      </c>
      <c r="D277" s="121">
        <v>0</v>
      </c>
      <c r="E277" s="124">
        <v>26924726</v>
      </c>
      <c r="F277" s="124">
        <v>0</v>
      </c>
      <c r="G277" s="124">
        <v>2030230</v>
      </c>
      <c r="H277" s="124">
        <v>0</v>
      </c>
      <c r="I277" s="124">
        <v>3851471</v>
      </c>
      <c r="J277" s="124">
        <v>1921679</v>
      </c>
      <c r="K277" s="124">
        <v>0</v>
      </c>
      <c r="L277" s="124">
        <v>0</v>
      </c>
      <c r="M277" s="124">
        <v>0</v>
      </c>
      <c r="N277" s="124">
        <v>0</v>
      </c>
      <c r="O277" s="124">
        <v>0</v>
      </c>
      <c r="P277" s="124">
        <v>2005799</v>
      </c>
      <c r="Q277" s="124">
        <v>407809</v>
      </c>
      <c r="R277" s="124">
        <v>393634</v>
      </c>
      <c r="S277" s="124">
        <v>78166</v>
      </c>
      <c r="T277" s="124">
        <v>32613</v>
      </c>
      <c r="U277" s="124">
        <v>331326</v>
      </c>
      <c r="V277" s="124">
        <v>52657</v>
      </c>
      <c r="W277" s="124">
        <v>0</v>
      </c>
      <c r="X277" s="124">
        <v>1549800</v>
      </c>
      <c r="Y277" s="124">
        <v>0</v>
      </c>
      <c r="Z277" s="124">
        <v>0</v>
      </c>
      <c r="AA277" s="124">
        <v>39579910</v>
      </c>
    </row>
    <row r="278" spans="1:27" x14ac:dyDescent="0.3">
      <c r="A278" s="123" t="s">
        <v>555</v>
      </c>
      <c r="B278" s="121" t="s">
        <v>556</v>
      </c>
      <c r="C278" s="121">
        <v>1</v>
      </c>
      <c r="D278" s="121">
        <v>0</v>
      </c>
      <c r="E278" s="124">
        <v>14041012</v>
      </c>
      <c r="F278" s="124">
        <v>0</v>
      </c>
      <c r="G278" s="124">
        <v>599691</v>
      </c>
      <c r="H278" s="124">
        <v>0</v>
      </c>
      <c r="I278" s="124">
        <v>2084027</v>
      </c>
      <c r="J278" s="124">
        <v>1448208</v>
      </c>
      <c r="K278" s="124">
        <v>0</v>
      </c>
      <c r="L278" s="124">
        <v>0</v>
      </c>
      <c r="M278" s="124">
        <v>0</v>
      </c>
      <c r="N278" s="124">
        <v>0</v>
      </c>
      <c r="O278" s="124">
        <v>0</v>
      </c>
      <c r="P278" s="124">
        <v>1024426</v>
      </c>
      <c r="Q278" s="124">
        <v>827090</v>
      </c>
      <c r="R278" s="124">
        <v>259802</v>
      </c>
      <c r="S278" s="124">
        <v>32402</v>
      </c>
      <c r="T278" s="124">
        <v>13519</v>
      </c>
      <c r="U278" s="124">
        <v>132927</v>
      </c>
      <c r="V278" s="124">
        <v>25230</v>
      </c>
      <c r="W278" s="124">
        <v>0</v>
      </c>
      <c r="X278" s="124">
        <v>993821</v>
      </c>
      <c r="Y278" s="124">
        <v>9367</v>
      </c>
      <c r="Z278" s="124">
        <v>0</v>
      </c>
      <c r="AA278" s="124">
        <v>21491522</v>
      </c>
    </row>
    <row r="279" spans="1:27" x14ac:dyDescent="0.3">
      <c r="A279" s="123" t="s">
        <v>557</v>
      </c>
      <c r="B279" s="121" t="s">
        <v>558</v>
      </c>
      <c r="C279" s="121">
        <v>1</v>
      </c>
      <c r="D279" s="121">
        <v>1</v>
      </c>
      <c r="E279" s="124">
        <v>19290962</v>
      </c>
      <c r="F279" s="124">
        <v>0</v>
      </c>
      <c r="G279" s="124">
        <v>805075</v>
      </c>
      <c r="H279" s="124">
        <v>0</v>
      </c>
      <c r="I279" s="124">
        <v>1602481</v>
      </c>
      <c r="J279" s="124">
        <v>2506319</v>
      </c>
      <c r="K279" s="124">
        <v>0</v>
      </c>
      <c r="L279" s="124">
        <v>0</v>
      </c>
      <c r="M279" s="124">
        <v>0</v>
      </c>
      <c r="N279" s="124">
        <v>0</v>
      </c>
      <c r="O279" s="124">
        <v>0</v>
      </c>
      <c r="P279" s="124">
        <v>850222</v>
      </c>
      <c r="Q279" s="124">
        <v>451046</v>
      </c>
      <c r="R279" s="124">
        <v>359973</v>
      </c>
      <c r="S279" s="124">
        <v>29466</v>
      </c>
      <c r="T279" s="124">
        <v>12294</v>
      </c>
      <c r="U279" s="124">
        <v>129723</v>
      </c>
      <c r="V279" s="124">
        <v>30750</v>
      </c>
      <c r="W279" s="124">
        <v>0</v>
      </c>
      <c r="X279" s="124">
        <v>1140124</v>
      </c>
      <c r="Y279" s="124">
        <v>17124</v>
      </c>
      <c r="Z279" s="124">
        <v>0</v>
      </c>
      <c r="AA279" s="124">
        <v>27225559</v>
      </c>
    </row>
    <row r="280" spans="1:27" x14ac:dyDescent="0.3">
      <c r="A280" s="123" t="s">
        <v>559</v>
      </c>
      <c r="B280" s="121" t="s">
        <v>560</v>
      </c>
      <c r="C280" s="121">
        <v>1</v>
      </c>
      <c r="D280" s="121">
        <v>0</v>
      </c>
      <c r="E280" s="124">
        <v>11799618</v>
      </c>
      <c r="F280" s="124">
        <v>0</v>
      </c>
      <c r="G280" s="124">
        <v>229331</v>
      </c>
      <c r="H280" s="124">
        <v>0</v>
      </c>
      <c r="I280" s="124">
        <v>6042006</v>
      </c>
      <c r="J280" s="124">
        <v>1371206</v>
      </c>
      <c r="K280" s="124">
        <v>0</v>
      </c>
      <c r="L280" s="124">
        <v>0</v>
      </c>
      <c r="M280" s="124">
        <v>0</v>
      </c>
      <c r="N280" s="124">
        <v>0</v>
      </c>
      <c r="O280" s="124">
        <v>0</v>
      </c>
      <c r="P280" s="124">
        <v>2014733</v>
      </c>
      <c r="Q280" s="124">
        <v>76572</v>
      </c>
      <c r="R280" s="124">
        <v>115861</v>
      </c>
      <c r="S280" s="124">
        <v>63575</v>
      </c>
      <c r="T280" s="124">
        <v>26525</v>
      </c>
      <c r="U280" s="124">
        <v>298182</v>
      </c>
      <c r="V280" s="124">
        <v>29168</v>
      </c>
      <c r="W280" s="124">
        <v>0</v>
      </c>
      <c r="X280" s="124">
        <v>1444686</v>
      </c>
      <c r="Y280" s="124">
        <v>4496</v>
      </c>
      <c r="Z280" s="124">
        <v>0</v>
      </c>
      <c r="AA280" s="124">
        <v>23515959</v>
      </c>
    </row>
    <row r="281" spans="1:27" x14ac:dyDescent="0.3">
      <c r="A281" s="123" t="s">
        <v>561</v>
      </c>
      <c r="B281" s="121" t="s">
        <v>562</v>
      </c>
      <c r="C281" s="121">
        <v>1</v>
      </c>
      <c r="D281" s="121">
        <v>0</v>
      </c>
      <c r="E281" s="124">
        <v>7287128</v>
      </c>
      <c r="F281" s="124">
        <v>0</v>
      </c>
      <c r="G281" s="124">
        <v>240598</v>
      </c>
      <c r="H281" s="124">
        <v>0</v>
      </c>
      <c r="I281" s="124">
        <v>5361436</v>
      </c>
      <c r="J281" s="124">
        <v>54897</v>
      </c>
      <c r="K281" s="124">
        <v>0</v>
      </c>
      <c r="L281" s="124">
        <v>0</v>
      </c>
      <c r="M281" s="124">
        <v>0</v>
      </c>
      <c r="N281" s="124">
        <v>0</v>
      </c>
      <c r="O281" s="124">
        <v>0</v>
      </c>
      <c r="P281" s="124">
        <v>561675</v>
      </c>
      <c r="Q281" s="124">
        <v>526269</v>
      </c>
      <c r="R281" s="124">
        <v>214955</v>
      </c>
      <c r="S281" s="124">
        <v>92681</v>
      </c>
      <c r="T281" s="124">
        <v>38669</v>
      </c>
      <c r="U281" s="124">
        <v>457146</v>
      </c>
      <c r="V281" s="124">
        <v>0</v>
      </c>
      <c r="W281" s="124">
        <v>0</v>
      </c>
      <c r="X281" s="124">
        <v>1474900</v>
      </c>
      <c r="Y281" s="124">
        <v>22561</v>
      </c>
      <c r="Z281" s="124">
        <v>0</v>
      </c>
      <c r="AA281" s="124">
        <v>16332915</v>
      </c>
    </row>
    <row r="282" spans="1:27" x14ac:dyDescent="0.3">
      <c r="A282" s="123" t="s">
        <v>563</v>
      </c>
      <c r="B282" s="121" t="s">
        <v>564</v>
      </c>
      <c r="C282" s="121">
        <v>1</v>
      </c>
      <c r="D282" s="121">
        <v>0</v>
      </c>
      <c r="E282" s="124">
        <v>35434247</v>
      </c>
      <c r="F282" s="124">
        <v>0</v>
      </c>
      <c r="G282" s="124">
        <v>1401076</v>
      </c>
      <c r="H282" s="124">
        <v>9975</v>
      </c>
      <c r="I282" s="124">
        <v>2144459</v>
      </c>
      <c r="J282" s="124">
        <v>755232</v>
      </c>
      <c r="K282" s="124">
        <v>0</v>
      </c>
      <c r="L282" s="124">
        <v>0</v>
      </c>
      <c r="M282" s="124">
        <v>0</v>
      </c>
      <c r="N282" s="124">
        <v>0</v>
      </c>
      <c r="O282" s="124">
        <v>0</v>
      </c>
      <c r="P282" s="124">
        <v>1701297</v>
      </c>
      <c r="Q282" s="124">
        <v>1419331</v>
      </c>
      <c r="R282" s="124">
        <v>430571</v>
      </c>
      <c r="S282" s="124">
        <v>50662</v>
      </c>
      <c r="T282" s="124">
        <v>21138</v>
      </c>
      <c r="U282" s="124">
        <v>202652</v>
      </c>
      <c r="V282" s="124">
        <v>48042</v>
      </c>
      <c r="W282" s="124">
        <v>0</v>
      </c>
      <c r="X282" s="124">
        <v>1165948</v>
      </c>
      <c r="Y282" s="124">
        <v>0</v>
      </c>
      <c r="Z282" s="124">
        <v>0</v>
      </c>
      <c r="AA282" s="124">
        <v>44784630</v>
      </c>
    </row>
    <row r="283" spans="1:27" x14ac:dyDescent="0.3">
      <c r="A283" s="123" t="s">
        <v>565</v>
      </c>
      <c r="B283" s="121" t="s">
        <v>566</v>
      </c>
      <c r="C283" s="121">
        <v>1</v>
      </c>
      <c r="D283" s="121">
        <v>0</v>
      </c>
      <c r="E283" s="124">
        <v>11803445</v>
      </c>
      <c r="F283" s="124">
        <v>0</v>
      </c>
      <c r="G283" s="124">
        <v>553249</v>
      </c>
      <c r="H283" s="124">
        <v>0</v>
      </c>
      <c r="I283" s="124">
        <v>535745</v>
      </c>
      <c r="J283" s="124">
        <v>360422</v>
      </c>
      <c r="K283" s="124">
        <v>0</v>
      </c>
      <c r="L283" s="124">
        <v>0</v>
      </c>
      <c r="M283" s="124">
        <v>0</v>
      </c>
      <c r="N283" s="124">
        <v>0</v>
      </c>
      <c r="O283" s="124">
        <v>0</v>
      </c>
      <c r="P283" s="124">
        <v>882032</v>
      </c>
      <c r="Q283" s="124">
        <v>241050</v>
      </c>
      <c r="R283" s="124">
        <v>26888</v>
      </c>
      <c r="S283" s="124">
        <v>26155</v>
      </c>
      <c r="T283" s="124">
        <v>10913</v>
      </c>
      <c r="U283" s="124">
        <v>117898</v>
      </c>
      <c r="V283" s="124">
        <v>21380</v>
      </c>
      <c r="W283" s="124">
        <v>0</v>
      </c>
      <c r="X283" s="124">
        <v>931000</v>
      </c>
      <c r="Y283" s="124">
        <v>0</v>
      </c>
      <c r="Z283" s="124">
        <v>0</v>
      </c>
      <c r="AA283" s="124">
        <v>15510177</v>
      </c>
    </row>
    <row r="284" spans="1:27" x14ac:dyDescent="0.3">
      <c r="A284" s="123" t="s">
        <v>567</v>
      </c>
      <c r="B284" s="121" t="s">
        <v>568</v>
      </c>
      <c r="C284" s="121">
        <v>1</v>
      </c>
      <c r="D284" s="121">
        <v>0</v>
      </c>
      <c r="E284" s="124">
        <v>7481986</v>
      </c>
      <c r="F284" s="124">
        <v>0</v>
      </c>
      <c r="G284" s="124">
        <v>314685</v>
      </c>
      <c r="H284" s="124">
        <v>0</v>
      </c>
      <c r="I284" s="124">
        <v>684440</v>
      </c>
      <c r="J284" s="124">
        <v>633172</v>
      </c>
      <c r="K284" s="124">
        <v>0</v>
      </c>
      <c r="L284" s="124">
        <v>0</v>
      </c>
      <c r="M284" s="124">
        <v>0</v>
      </c>
      <c r="N284" s="124">
        <v>0</v>
      </c>
      <c r="O284" s="124">
        <v>0</v>
      </c>
      <c r="P284" s="124">
        <v>703741</v>
      </c>
      <c r="Q284" s="124">
        <v>359187</v>
      </c>
      <c r="R284" s="124">
        <v>169445</v>
      </c>
      <c r="S284" s="124">
        <v>71530</v>
      </c>
      <c r="T284" s="124">
        <v>29844</v>
      </c>
      <c r="U284" s="124">
        <v>256999</v>
      </c>
      <c r="V284" s="124">
        <v>8667</v>
      </c>
      <c r="W284" s="124">
        <v>0</v>
      </c>
      <c r="X284" s="124">
        <v>3902000</v>
      </c>
      <c r="Y284" s="124">
        <v>0</v>
      </c>
      <c r="Z284" s="124">
        <v>0</v>
      </c>
      <c r="AA284" s="124">
        <v>14615696</v>
      </c>
    </row>
    <row r="285" spans="1:27" x14ac:dyDescent="0.3">
      <c r="A285" s="123" t="s">
        <v>569</v>
      </c>
      <c r="B285" s="121" t="s">
        <v>570</v>
      </c>
      <c r="C285" s="121">
        <v>1</v>
      </c>
      <c r="D285" s="121">
        <v>0</v>
      </c>
      <c r="E285" s="124">
        <v>6506322</v>
      </c>
      <c r="F285" s="124">
        <v>0</v>
      </c>
      <c r="G285" s="124">
        <v>575562</v>
      </c>
      <c r="H285" s="124">
        <v>0</v>
      </c>
      <c r="I285" s="124">
        <v>684289</v>
      </c>
      <c r="J285" s="124">
        <v>957181</v>
      </c>
      <c r="K285" s="124">
        <v>0</v>
      </c>
      <c r="L285" s="124">
        <v>0</v>
      </c>
      <c r="M285" s="124">
        <v>0</v>
      </c>
      <c r="N285" s="124">
        <v>0</v>
      </c>
      <c r="O285" s="124">
        <v>0</v>
      </c>
      <c r="P285" s="124">
        <v>1129404</v>
      </c>
      <c r="Q285" s="124">
        <v>95147</v>
      </c>
      <c r="R285" s="124">
        <v>148205</v>
      </c>
      <c r="S285" s="124">
        <v>17047</v>
      </c>
      <c r="T285" s="124">
        <v>7113</v>
      </c>
      <c r="U285" s="124">
        <v>72638</v>
      </c>
      <c r="V285" s="124">
        <v>10410</v>
      </c>
      <c r="W285" s="124">
        <v>0</v>
      </c>
      <c r="X285" s="124">
        <v>351000</v>
      </c>
      <c r="Y285" s="124">
        <v>0</v>
      </c>
      <c r="Z285" s="124">
        <v>0</v>
      </c>
      <c r="AA285" s="124">
        <v>10554318</v>
      </c>
    </row>
    <row r="286" spans="1:27" x14ac:dyDescent="0.3">
      <c r="A286" s="123" t="s">
        <v>571</v>
      </c>
      <c r="B286" s="121" t="s">
        <v>572</v>
      </c>
      <c r="C286" s="121">
        <v>1</v>
      </c>
      <c r="D286" s="121">
        <v>0</v>
      </c>
      <c r="E286" s="124">
        <v>15354457</v>
      </c>
      <c r="F286" s="124">
        <v>0</v>
      </c>
      <c r="G286" s="124">
        <v>395881</v>
      </c>
      <c r="H286" s="124">
        <v>0</v>
      </c>
      <c r="I286" s="124">
        <v>1319924</v>
      </c>
      <c r="J286" s="124">
        <v>831943</v>
      </c>
      <c r="K286" s="124">
        <v>0</v>
      </c>
      <c r="L286" s="124">
        <v>0</v>
      </c>
      <c r="M286" s="124">
        <v>0</v>
      </c>
      <c r="N286" s="124">
        <v>0</v>
      </c>
      <c r="O286" s="124">
        <v>0</v>
      </c>
      <c r="P286" s="124">
        <v>1840218</v>
      </c>
      <c r="Q286" s="124">
        <v>243561</v>
      </c>
      <c r="R286" s="124">
        <v>321643</v>
      </c>
      <c r="S286" s="124">
        <v>43292</v>
      </c>
      <c r="T286" s="124">
        <v>18063</v>
      </c>
      <c r="U286" s="124">
        <v>168634</v>
      </c>
      <c r="V286" s="124">
        <v>27695</v>
      </c>
      <c r="W286" s="124">
        <v>0</v>
      </c>
      <c r="X286" s="124">
        <v>842400</v>
      </c>
      <c r="Y286" s="124">
        <v>0</v>
      </c>
      <c r="Z286" s="124">
        <v>0</v>
      </c>
      <c r="AA286" s="124">
        <v>21407711</v>
      </c>
    </row>
    <row r="287" spans="1:27" x14ac:dyDescent="0.3">
      <c r="A287" s="123" t="s">
        <v>573</v>
      </c>
      <c r="B287" s="121" t="s">
        <v>574</v>
      </c>
      <c r="C287" s="121">
        <v>1</v>
      </c>
      <c r="D287" s="121">
        <v>0</v>
      </c>
      <c r="E287" s="124">
        <v>12667044</v>
      </c>
      <c r="F287" s="124">
        <v>0</v>
      </c>
      <c r="G287" s="124">
        <v>376635</v>
      </c>
      <c r="H287" s="124">
        <v>0</v>
      </c>
      <c r="I287" s="124">
        <v>2027061</v>
      </c>
      <c r="J287" s="124">
        <v>1262445</v>
      </c>
      <c r="K287" s="124">
        <v>0</v>
      </c>
      <c r="L287" s="124">
        <v>0</v>
      </c>
      <c r="M287" s="124">
        <v>0</v>
      </c>
      <c r="N287" s="124">
        <v>0</v>
      </c>
      <c r="O287" s="124">
        <v>0</v>
      </c>
      <c r="P287" s="124">
        <v>3023736</v>
      </c>
      <c r="Q287" s="124">
        <v>161528</v>
      </c>
      <c r="R287" s="124">
        <v>325469</v>
      </c>
      <c r="S287" s="124">
        <v>58392</v>
      </c>
      <c r="T287" s="124">
        <v>24363</v>
      </c>
      <c r="U287" s="124">
        <v>223272</v>
      </c>
      <c r="V287" s="124">
        <v>29337</v>
      </c>
      <c r="W287" s="124">
        <v>0</v>
      </c>
      <c r="X287" s="124">
        <v>1526400</v>
      </c>
      <c r="Y287" s="124">
        <v>0</v>
      </c>
      <c r="Z287" s="124">
        <v>0</v>
      </c>
      <c r="AA287" s="124">
        <v>21705682</v>
      </c>
    </row>
    <row r="288" spans="1:27" x14ac:dyDescent="0.3">
      <c r="A288" s="123" t="s">
        <v>575</v>
      </c>
      <c r="B288" s="121" t="s">
        <v>576</v>
      </c>
      <c r="C288" s="121">
        <v>1</v>
      </c>
      <c r="D288" s="121">
        <v>0</v>
      </c>
      <c r="E288" s="124">
        <v>7746135</v>
      </c>
      <c r="F288" s="124">
        <v>0</v>
      </c>
      <c r="G288" s="124">
        <v>161576</v>
      </c>
      <c r="H288" s="124">
        <v>0</v>
      </c>
      <c r="I288" s="124">
        <v>152151</v>
      </c>
      <c r="J288" s="124">
        <v>1153418</v>
      </c>
      <c r="K288" s="124">
        <v>0</v>
      </c>
      <c r="L288" s="124">
        <v>0</v>
      </c>
      <c r="M288" s="124">
        <v>0</v>
      </c>
      <c r="N288" s="124">
        <v>0</v>
      </c>
      <c r="O288" s="124">
        <v>0</v>
      </c>
      <c r="P288" s="124">
        <v>586552</v>
      </c>
      <c r="Q288" s="124">
        <v>72033</v>
      </c>
      <c r="R288" s="124">
        <v>83459</v>
      </c>
      <c r="S288" s="124">
        <v>24777</v>
      </c>
      <c r="T288" s="124">
        <v>10338</v>
      </c>
      <c r="U288" s="124">
        <v>93783</v>
      </c>
      <c r="V288" s="124">
        <v>16491</v>
      </c>
      <c r="W288" s="124">
        <v>0</v>
      </c>
      <c r="X288" s="124">
        <v>1093800</v>
      </c>
      <c r="Y288" s="124">
        <v>0</v>
      </c>
      <c r="Z288" s="124">
        <v>0</v>
      </c>
      <c r="AA288" s="124">
        <v>11194513</v>
      </c>
    </row>
    <row r="289" spans="1:27" x14ac:dyDescent="0.3">
      <c r="A289" s="123" t="s">
        <v>577</v>
      </c>
      <c r="B289" s="121" t="s">
        <v>578</v>
      </c>
      <c r="C289" s="121">
        <v>1</v>
      </c>
      <c r="D289" s="121">
        <v>0</v>
      </c>
      <c r="E289" s="124">
        <v>16106803</v>
      </c>
      <c r="F289" s="124">
        <v>0</v>
      </c>
      <c r="G289" s="124">
        <v>872758</v>
      </c>
      <c r="H289" s="124">
        <v>0</v>
      </c>
      <c r="I289" s="124">
        <v>1719236</v>
      </c>
      <c r="J289" s="124">
        <v>880098</v>
      </c>
      <c r="K289" s="124">
        <v>0</v>
      </c>
      <c r="L289" s="124">
        <v>0</v>
      </c>
      <c r="M289" s="124">
        <v>0</v>
      </c>
      <c r="N289" s="124">
        <v>0</v>
      </c>
      <c r="O289" s="124">
        <v>0</v>
      </c>
      <c r="P289" s="124">
        <v>2466064</v>
      </c>
      <c r="Q289" s="124">
        <v>389452</v>
      </c>
      <c r="R289" s="124">
        <v>220059</v>
      </c>
      <c r="S289" s="124">
        <v>40910</v>
      </c>
      <c r="T289" s="124">
        <v>17069</v>
      </c>
      <c r="U289" s="124">
        <v>170090</v>
      </c>
      <c r="V289" s="124">
        <v>35953</v>
      </c>
      <c r="W289" s="124">
        <v>0</v>
      </c>
      <c r="X289" s="124">
        <v>761400</v>
      </c>
      <c r="Y289" s="124">
        <v>22291</v>
      </c>
      <c r="Z289" s="124">
        <v>0</v>
      </c>
      <c r="AA289" s="124">
        <v>23702183</v>
      </c>
    </row>
    <row r="290" spans="1:27" x14ac:dyDescent="0.3">
      <c r="A290" s="123" t="s">
        <v>579</v>
      </c>
      <c r="B290" s="121" t="s">
        <v>580</v>
      </c>
      <c r="C290" s="121">
        <v>1</v>
      </c>
      <c r="D290" s="121">
        <v>1</v>
      </c>
      <c r="E290" s="124">
        <v>10277415</v>
      </c>
      <c r="F290" s="124">
        <v>0</v>
      </c>
      <c r="G290" s="124">
        <v>1099857</v>
      </c>
      <c r="H290" s="124">
        <v>0</v>
      </c>
      <c r="I290" s="124">
        <v>1313842</v>
      </c>
      <c r="J290" s="124">
        <v>1068466</v>
      </c>
      <c r="K290" s="124">
        <v>0</v>
      </c>
      <c r="L290" s="124">
        <v>0</v>
      </c>
      <c r="M290" s="124">
        <v>0</v>
      </c>
      <c r="N290" s="124">
        <v>0</v>
      </c>
      <c r="O290" s="124">
        <v>0</v>
      </c>
      <c r="P290" s="124">
        <v>637605</v>
      </c>
      <c r="Q290" s="124">
        <v>698867</v>
      </c>
      <c r="R290" s="124">
        <v>153997</v>
      </c>
      <c r="S290" s="124">
        <v>18336</v>
      </c>
      <c r="T290" s="124">
        <v>7650</v>
      </c>
      <c r="U290" s="124">
        <v>71007</v>
      </c>
      <c r="V290" s="124">
        <v>16617</v>
      </c>
      <c r="W290" s="124">
        <v>0</v>
      </c>
      <c r="X290" s="124">
        <v>730429</v>
      </c>
      <c r="Y290" s="124">
        <v>0</v>
      </c>
      <c r="Z290" s="124">
        <v>0</v>
      </c>
      <c r="AA290" s="124">
        <v>16094088</v>
      </c>
    </row>
    <row r="291" spans="1:27" x14ac:dyDescent="0.3">
      <c r="A291" s="123" t="s">
        <v>581</v>
      </c>
      <c r="B291" s="121" t="s">
        <v>582</v>
      </c>
      <c r="C291" s="121">
        <v>1</v>
      </c>
      <c r="D291" s="121">
        <v>0</v>
      </c>
      <c r="E291" s="124">
        <v>8001252</v>
      </c>
      <c r="F291" s="124">
        <v>0</v>
      </c>
      <c r="G291" s="124">
        <v>193215</v>
      </c>
      <c r="H291" s="124">
        <v>0</v>
      </c>
      <c r="I291" s="124">
        <v>1118124</v>
      </c>
      <c r="J291" s="124">
        <v>1027778</v>
      </c>
      <c r="K291" s="124">
        <v>0</v>
      </c>
      <c r="L291" s="124">
        <v>0</v>
      </c>
      <c r="M291" s="124">
        <v>0</v>
      </c>
      <c r="N291" s="124">
        <v>0</v>
      </c>
      <c r="O291" s="124">
        <v>0</v>
      </c>
      <c r="P291" s="124">
        <v>1244544</v>
      </c>
      <c r="Q291" s="124">
        <v>273320</v>
      </c>
      <c r="R291" s="124">
        <v>33526</v>
      </c>
      <c r="S291" s="124">
        <v>25032</v>
      </c>
      <c r="T291" s="124">
        <v>10444</v>
      </c>
      <c r="U291" s="124">
        <v>96054</v>
      </c>
      <c r="V291" s="124">
        <v>19774</v>
      </c>
      <c r="W291" s="124">
        <v>0</v>
      </c>
      <c r="X291" s="124">
        <v>981000</v>
      </c>
      <c r="Y291" s="124">
        <v>0</v>
      </c>
      <c r="Z291" s="124">
        <v>0</v>
      </c>
      <c r="AA291" s="124">
        <v>13024063</v>
      </c>
    </row>
    <row r="292" spans="1:27" x14ac:dyDescent="0.3">
      <c r="A292" s="123" t="s">
        <v>583</v>
      </c>
      <c r="B292" s="121" t="s">
        <v>584</v>
      </c>
      <c r="C292" s="121">
        <v>1</v>
      </c>
      <c r="D292" s="121">
        <v>0</v>
      </c>
      <c r="E292" s="124">
        <v>18496742</v>
      </c>
      <c r="F292" s="124">
        <v>0</v>
      </c>
      <c r="G292" s="124">
        <v>1342564</v>
      </c>
      <c r="H292" s="124">
        <v>0</v>
      </c>
      <c r="I292" s="124">
        <v>1962148</v>
      </c>
      <c r="J292" s="124">
        <v>2451118</v>
      </c>
      <c r="K292" s="124">
        <v>0</v>
      </c>
      <c r="L292" s="124">
        <v>0</v>
      </c>
      <c r="M292" s="124">
        <v>0</v>
      </c>
      <c r="N292" s="124">
        <v>0</v>
      </c>
      <c r="O292" s="124">
        <v>0</v>
      </c>
      <c r="P292" s="124">
        <v>1538822</v>
      </c>
      <c r="Q292" s="124">
        <v>719628</v>
      </c>
      <c r="R292" s="124">
        <v>171317</v>
      </c>
      <c r="S292" s="124">
        <v>34184</v>
      </c>
      <c r="T292" s="124">
        <v>14263</v>
      </c>
      <c r="U292" s="124">
        <v>137936</v>
      </c>
      <c r="V292" s="124">
        <v>31312</v>
      </c>
      <c r="W292" s="124">
        <v>0</v>
      </c>
      <c r="X292" s="124">
        <v>965665</v>
      </c>
      <c r="Y292" s="124">
        <v>366</v>
      </c>
      <c r="Z292" s="124">
        <v>0</v>
      </c>
      <c r="AA292" s="124">
        <v>27866065</v>
      </c>
    </row>
    <row r="293" spans="1:27" x14ac:dyDescent="0.3">
      <c r="A293" s="123" t="s">
        <v>585</v>
      </c>
      <c r="B293" s="121" t="s">
        <v>586</v>
      </c>
      <c r="C293" s="121">
        <v>1</v>
      </c>
      <c r="D293" s="121">
        <v>0</v>
      </c>
      <c r="E293" s="124">
        <v>9661544</v>
      </c>
      <c r="F293" s="124">
        <v>0</v>
      </c>
      <c r="G293" s="124">
        <v>520201</v>
      </c>
      <c r="H293" s="124">
        <v>0</v>
      </c>
      <c r="I293" s="124">
        <v>5099461</v>
      </c>
      <c r="J293" s="124">
        <v>1228838</v>
      </c>
      <c r="K293" s="124">
        <v>0</v>
      </c>
      <c r="L293" s="124">
        <v>0</v>
      </c>
      <c r="M293" s="124">
        <v>0</v>
      </c>
      <c r="N293" s="124">
        <v>0</v>
      </c>
      <c r="O293" s="124">
        <v>0</v>
      </c>
      <c r="P293" s="124">
        <v>716482</v>
      </c>
      <c r="Q293" s="124">
        <v>250784</v>
      </c>
      <c r="R293" s="124">
        <v>260390</v>
      </c>
      <c r="S293" s="124">
        <v>34574</v>
      </c>
      <c r="T293" s="124">
        <v>14425</v>
      </c>
      <c r="U293" s="124">
        <v>176381</v>
      </c>
      <c r="V293" s="124">
        <v>17482</v>
      </c>
      <c r="W293" s="124">
        <v>0</v>
      </c>
      <c r="X293" s="124">
        <v>702000</v>
      </c>
      <c r="Y293" s="124">
        <v>0</v>
      </c>
      <c r="Z293" s="124">
        <v>0</v>
      </c>
      <c r="AA293" s="124">
        <v>18682562</v>
      </c>
    </row>
    <row r="294" spans="1:27" x14ac:dyDescent="0.3">
      <c r="A294" s="123" t="s">
        <v>587</v>
      </c>
      <c r="B294" s="121" t="s">
        <v>588</v>
      </c>
      <c r="C294" s="121">
        <v>1</v>
      </c>
      <c r="D294" s="121">
        <v>0</v>
      </c>
      <c r="E294" s="124">
        <v>9222379</v>
      </c>
      <c r="F294" s="124">
        <v>0</v>
      </c>
      <c r="G294" s="124">
        <v>620873</v>
      </c>
      <c r="H294" s="124">
        <v>0</v>
      </c>
      <c r="I294" s="124">
        <v>439570</v>
      </c>
      <c r="J294" s="124">
        <v>1056550</v>
      </c>
      <c r="K294" s="124">
        <v>0</v>
      </c>
      <c r="L294" s="124">
        <v>0</v>
      </c>
      <c r="M294" s="124">
        <v>0</v>
      </c>
      <c r="N294" s="124">
        <v>0</v>
      </c>
      <c r="O294" s="124">
        <v>0</v>
      </c>
      <c r="P294" s="124">
        <v>1121214</v>
      </c>
      <c r="Q294" s="124">
        <v>354217</v>
      </c>
      <c r="R294" s="124">
        <v>141609</v>
      </c>
      <c r="S294" s="124">
        <v>19459</v>
      </c>
      <c r="T294" s="124">
        <v>8119</v>
      </c>
      <c r="U294" s="124">
        <v>73628</v>
      </c>
      <c r="V294" s="124">
        <v>21533</v>
      </c>
      <c r="W294" s="124">
        <v>0</v>
      </c>
      <c r="X294" s="124">
        <v>630799</v>
      </c>
      <c r="Y294" s="124">
        <v>7831</v>
      </c>
      <c r="Z294" s="124">
        <v>0</v>
      </c>
      <c r="AA294" s="124">
        <v>13717781</v>
      </c>
    </row>
    <row r="295" spans="1:27" x14ac:dyDescent="0.3">
      <c r="A295" s="123" t="s">
        <v>589</v>
      </c>
      <c r="B295" s="121" t="s">
        <v>590</v>
      </c>
      <c r="C295" s="121">
        <v>1</v>
      </c>
      <c r="D295" s="121">
        <v>1</v>
      </c>
      <c r="E295" s="124">
        <v>14691972</v>
      </c>
      <c r="F295" s="124">
        <v>0</v>
      </c>
      <c r="G295" s="124">
        <v>358885</v>
      </c>
      <c r="H295" s="124">
        <v>0</v>
      </c>
      <c r="I295" s="124">
        <v>733038</v>
      </c>
      <c r="J295" s="124">
        <v>938180</v>
      </c>
      <c r="K295" s="124">
        <v>0</v>
      </c>
      <c r="L295" s="124">
        <v>0</v>
      </c>
      <c r="M295" s="124">
        <v>0</v>
      </c>
      <c r="N295" s="124">
        <v>0</v>
      </c>
      <c r="O295" s="124">
        <v>0</v>
      </c>
      <c r="P295" s="124">
        <v>1014711</v>
      </c>
      <c r="Q295" s="124">
        <v>214734</v>
      </c>
      <c r="R295" s="124">
        <v>81507</v>
      </c>
      <c r="S295" s="124">
        <v>20388</v>
      </c>
      <c r="T295" s="124">
        <v>8506</v>
      </c>
      <c r="U295" s="124">
        <v>83356</v>
      </c>
      <c r="V295" s="124">
        <v>20420</v>
      </c>
      <c r="W295" s="124">
        <v>0</v>
      </c>
      <c r="X295" s="124">
        <v>916429</v>
      </c>
      <c r="Y295" s="124">
        <v>0</v>
      </c>
      <c r="Z295" s="124">
        <v>0</v>
      </c>
      <c r="AA295" s="124">
        <v>19082126</v>
      </c>
    </row>
    <row r="296" spans="1:27" x14ac:dyDescent="0.3">
      <c r="A296" s="123" t="s">
        <v>591</v>
      </c>
      <c r="B296" s="121" t="s">
        <v>592</v>
      </c>
      <c r="C296" s="121">
        <v>1</v>
      </c>
      <c r="D296" s="121">
        <v>0</v>
      </c>
      <c r="E296" s="124">
        <v>2809320</v>
      </c>
      <c r="F296" s="124">
        <v>0</v>
      </c>
      <c r="G296" s="124">
        <v>151277</v>
      </c>
      <c r="H296" s="124">
        <v>0</v>
      </c>
      <c r="I296" s="124">
        <v>757025</v>
      </c>
      <c r="J296" s="124">
        <v>573545</v>
      </c>
      <c r="K296" s="124">
        <v>0</v>
      </c>
      <c r="L296" s="124">
        <v>0</v>
      </c>
      <c r="M296" s="124">
        <v>0</v>
      </c>
      <c r="N296" s="124">
        <v>0</v>
      </c>
      <c r="O296" s="124">
        <v>0</v>
      </c>
      <c r="P296" s="124">
        <v>865450</v>
      </c>
      <c r="Q296" s="124">
        <v>88365</v>
      </c>
      <c r="R296" s="124">
        <v>150242</v>
      </c>
      <c r="S296" s="124">
        <v>10156</v>
      </c>
      <c r="T296" s="124">
        <v>4238</v>
      </c>
      <c r="U296" s="124">
        <v>63493</v>
      </c>
      <c r="V296" s="124">
        <v>2838</v>
      </c>
      <c r="W296" s="124">
        <v>0</v>
      </c>
      <c r="X296" s="124">
        <v>708000</v>
      </c>
      <c r="Y296" s="124">
        <v>0</v>
      </c>
      <c r="Z296" s="124">
        <v>0</v>
      </c>
      <c r="AA296" s="124">
        <v>6183949</v>
      </c>
    </row>
    <row r="297" spans="1:27" x14ac:dyDescent="0.3">
      <c r="A297" s="123" t="s">
        <v>593</v>
      </c>
      <c r="B297" s="121" t="s">
        <v>594</v>
      </c>
      <c r="C297" s="121">
        <v>1</v>
      </c>
      <c r="D297" s="121">
        <v>1</v>
      </c>
      <c r="E297" s="124">
        <v>49246809</v>
      </c>
      <c r="F297" s="124">
        <v>0</v>
      </c>
      <c r="G297" s="124">
        <v>475099</v>
      </c>
      <c r="H297" s="124">
        <v>0</v>
      </c>
      <c r="I297" s="124">
        <v>4963547</v>
      </c>
      <c r="J297" s="124">
        <v>3309586</v>
      </c>
      <c r="K297" s="124">
        <v>0</v>
      </c>
      <c r="L297" s="124">
        <v>0</v>
      </c>
      <c r="M297" s="124">
        <v>0</v>
      </c>
      <c r="N297" s="124">
        <v>0</v>
      </c>
      <c r="O297" s="124">
        <v>0</v>
      </c>
      <c r="P297" s="124">
        <v>4307187</v>
      </c>
      <c r="Q297" s="124">
        <v>2394675</v>
      </c>
      <c r="R297" s="124">
        <v>1199799</v>
      </c>
      <c r="S297" s="124">
        <v>71544</v>
      </c>
      <c r="T297" s="124">
        <v>29850</v>
      </c>
      <c r="U297" s="124">
        <v>301211</v>
      </c>
      <c r="V297" s="124">
        <v>71312</v>
      </c>
      <c r="W297" s="124">
        <v>0</v>
      </c>
      <c r="X297" s="124">
        <v>0</v>
      </c>
      <c r="Y297" s="124">
        <v>0</v>
      </c>
      <c r="Z297" s="124">
        <v>0</v>
      </c>
      <c r="AA297" s="124">
        <v>66370619</v>
      </c>
    </row>
    <row r="298" spans="1:27" x14ac:dyDescent="0.3">
      <c r="A298" s="123" t="s">
        <v>595</v>
      </c>
      <c r="B298" s="121" t="s">
        <v>596</v>
      </c>
      <c r="C298" s="121">
        <v>1</v>
      </c>
      <c r="D298" s="121">
        <v>0</v>
      </c>
      <c r="E298" s="124">
        <v>57538449</v>
      </c>
      <c r="F298" s="124">
        <v>0</v>
      </c>
      <c r="G298" s="124">
        <v>889779</v>
      </c>
      <c r="H298" s="124">
        <v>0</v>
      </c>
      <c r="I298" s="124">
        <v>6771539</v>
      </c>
      <c r="J298" s="124">
        <v>4343664</v>
      </c>
      <c r="K298" s="124">
        <v>0</v>
      </c>
      <c r="L298" s="124">
        <v>0</v>
      </c>
      <c r="M298" s="124">
        <v>0</v>
      </c>
      <c r="N298" s="124">
        <v>0</v>
      </c>
      <c r="O298" s="124">
        <v>0</v>
      </c>
      <c r="P298" s="124">
        <v>1945155</v>
      </c>
      <c r="Q298" s="124">
        <v>1793368</v>
      </c>
      <c r="R298" s="124">
        <v>1490802</v>
      </c>
      <c r="S298" s="124">
        <v>119316</v>
      </c>
      <c r="T298" s="124">
        <v>49781</v>
      </c>
      <c r="U298" s="124">
        <v>515862</v>
      </c>
      <c r="V298" s="124">
        <v>92714</v>
      </c>
      <c r="W298" s="124">
        <v>0</v>
      </c>
      <c r="X298" s="124">
        <v>0</v>
      </c>
      <c r="Y298" s="124">
        <v>0</v>
      </c>
      <c r="Z298" s="124">
        <v>0</v>
      </c>
      <c r="AA298" s="124">
        <v>75550429</v>
      </c>
    </row>
    <row r="299" spans="1:27" x14ac:dyDescent="0.3">
      <c r="A299" s="123" t="s">
        <v>597</v>
      </c>
      <c r="B299" s="121" t="s">
        <v>598</v>
      </c>
      <c r="C299" s="121">
        <v>1</v>
      </c>
      <c r="D299" s="121">
        <v>0</v>
      </c>
      <c r="E299" s="124">
        <v>35520474</v>
      </c>
      <c r="F299" s="124">
        <v>0</v>
      </c>
      <c r="G299" s="124">
        <v>630887</v>
      </c>
      <c r="H299" s="124">
        <v>0</v>
      </c>
      <c r="I299" s="124">
        <v>6335762</v>
      </c>
      <c r="J299" s="124">
        <v>4079610</v>
      </c>
      <c r="K299" s="124">
        <v>0</v>
      </c>
      <c r="L299" s="124">
        <v>0</v>
      </c>
      <c r="M299" s="124">
        <v>0</v>
      </c>
      <c r="N299" s="124">
        <v>0</v>
      </c>
      <c r="O299" s="124">
        <v>0</v>
      </c>
      <c r="P299" s="124">
        <v>4779021</v>
      </c>
      <c r="Q299" s="124">
        <v>1491348</v>
      </c>
      <c r="R299" s="124">
        <v>651124</v>
      </c>
      <c r="S299" s="124">
        <v>81731</v>
      </c>
      <c r="T299" s="124">
        <v>34100</v>
      </c>
      <c r="U299" s="124">
        <v>331326</v>
      </c>
      <c r="V299" s="124">
        <v>78429</v>
      </c>
      <c r="W299" s="124">
        <v>0</v>
      </c>
      <c r="X299" s="124">
        <v>0</v>
      </c>
      <c r="Y299" s="124">
        <v>0</v>
      </c>
      <c r="Z299" s="124">
        <v>0</v>
      </c>
      <c r="AA299" s="124">
        <v>54013812</v>
      </c>
    </row>
    <row r="300" spans="1:27" x14ac:dyDescent="0.3">
      <c r="A300" s="123" t="s">
        <v>599</v>
      </c>
      <c r="B300" s="121" t="s">
        <v>600</v>
      </c>
      <c r="C300" s="121">
        <v>1</v>
      </c>
      <c r="D300" s="121">
        <v>0</v>
      </c>
      <c r="E300" s="124">
        <v>19903271</v>
      </c>
      <c r="F300" s="124">
        <v>0</v>
      </c>
      <c r="G300" s="124">
        <v>417052</v>
      </c>
      <c r="H300" s="124">
        <v>1058</v>
      </c>
      <c r="I300" s="124">
        <v>1240958</v>
      </c>
      <c r="J300" s="124">
        <v>2906126</v>
      </c>
      <c r="K300" s="124">
        <v>0</v>
      </c>
      <c r="L300" s="124">
        <v>0</v>
      </c>
      <c r="M300" s="124">
        <v>0</v>
      </c>
      <c r="N300" s="124">
        <v>0</v>
      </c>
      <c r="O300" s="124">
        <v>0</v>
      </c>
      <c r="P300" s="124">
        <v>2143015</v>
      </c>
      <c r="Q300" s="124">
        <v>248003</v>
      </c>
      <c r="R300" s="124">
        <v>281941</v>
      </c>
      <c r="S300" s="124">
        <v>56699</v>
      </c>
      <c r="T300" s="124">
        <v>23656</v>
      </c>
      <c r="U300" s="124">
        <v>201720</v>
      </c>
      <c r="V300" s="124">
        <v>4580</v>
      </c>
      <c r="W300" s="124">
        <v>0</v>
      </c>
      <c r="X300" s="124">
        <v>2170278</v>
      </c>
      <c r="Y300" s="124">
        <v>0</v>
      </c>
      <c r="Z300" s="124">
        <v>0</v>
      </c>
      <c r="AA300" s="124">
        <v>29598357</v>
      </c>
    </row>
    <row r="301" spans="1:27" x14ac:dyDescent="0.3">
      <c r="A301" s="123" t="s">
        <v>601</v>
      </c>
      <c r="B301" s="121" t="s">
        <v>602</v>
      </c>
      <c r="C301" s="121">
        <v>1</v>
      </c>
      <c r="D301" s="121">
        <v>0</v>
      </c>
      <c r="E301" s="124">
        <v>76728835</v>
      </c>
      <c r="F301" s="124">
        <v>130978</v>
      </c>
      <c r="G301" s="124">
        <v>3531123</v>
      </c>
      <c r="H301" s="124">
        <v>0</v>
      </c>
      <c r="I301" s="124">
        <v>5560373</v>
      </c>
      <c r="J301" s="124">
        <v>4328955</v>
      </c>
      <c r="K301" s="124">
        <v>0</v>
      </c>
      <c r="L301" s="124">
        <v>0</v>
      </c>
      <c r="M301" s="124">
        <v>0</v>
      </c>
      <c r="N301" s="124">
        <v>0</v>
      </c>
      <c r="O301" s="124">
        <v>0</v>
      </c>
      <c r="P301" s="124">
        <v>3683490</v>
      </c>
      <c r="Q301" s="124">
        <v>2494070</v>
      </c>
      <c r="R301" s="124">
        <v>2075840</v>
      </c>
      <c r="S301" s="124">
        <v>73672</v>
      </c>
      <c r="T301" s="124">
        <v>30738</v>
      </c>
      <c r="U301" s="124">
        <v>294337</v>
      </c>
      <c r="V301" s="124">
        <v>81644</v>
      </c>
      <c r="W301" s="124">
        <v>0</v>
      </c>
      <c r="X301" s="124">
        <v>1802980</v>
      </c>
      <c r="Y301" s="124">
        <v>0</v>
      </c>
      <c r="Z301" s="124">
        <v>0</v>
      </c>
      <c r="AA301" s="124">
        <v>100817035</v>
      </c>
    </row>
    <row r="302" spans="1:27" x14ac:dyDescent="0.3">
      <c r="A302" s="123" t="s">
        <v>603</v>
      </c>
      <c r="B302" s="121" t="s">
        <v>604</v>
      </c>
      <c r="C302" s="121">
        <v>1</v>
      </c>
      <c r="D302" s="121">
        <v>0</v>
      </c>
      <c r="E302" s="124">
        <v>4264420</v>
      </c>
      <c r="F302" s="124">
        <v>0</v>
      </c>
      <c r="G302" s="124">
        <v>136611</v>
      </c>
      <c r="H302" s="124">
        <v>598</v>
      </c>
      <c r="I302" s="124">
        <v>747186</v>
      </c>
      <c r="J302" s="124">
        <v>491964</v>
      </c>
      <c r="K302" s="124">
        <v>0</v>
      </c>
      <c r="L302" s="124">
        <v>0</v>
      </c>
      <c r="M302" s="124">
        <v>0</v>
      </c>
      <c r="N302" s="124">
        <v>0</v>
      </c>
      <c r="O302" s="124">
        <v>0</v>
      </c>
      <c r="P302" s="124">
        <v>889664</v>
      </c>
      <c r="Q302" s="124">
        <v>48027</v>
      </c>
      <c r="R302" s="124">
        <v>151180</v>
      </c>
      <c r="S302" s="124">
        <v>23713</v>
      </c>
      <c r="T302" s="124">
        <v>9894</v>
      </c>
      <c r="U302" s="124">
        <v>101006</v>
      </c>
      <c r="V302" s="124">
        <v>7547</v>
      </c>
      <c r="W302" s="124">
        <v>0</v>
      </c>
      <c r="X302" s="124">
        <v>345600</v>
      </c>
      <c r="Y302" s="124">
        <v>13288</v>
      </c>
      <c r="Z302" s="124">
        <v>0</v>
      </c>
      <c r="AA302" s="124">
        <v>7230698</v>
      </c>
    </row>
    <row r="303" spans="1:27" x14ac:dyDescent="0.3">
      <c r="A303" s="123" t="s">
        <v>605</v>
      </c>
      <c r="B303" s="121" t="s">
        <v>606</v>
      </c>
      <c r="C303" s="121">
        <v>1</v>
      </c>
      <c r="D303" s="121">
        <v>0</v>
      </c>
      <c r="E303" s="124">
        <v>8029363</v>
      </c>
      <c r="F303" s="124">
        <v>0</v>
      </c>
      <c r="G303" s="124">
        <v>250393</v>
      </c>
      <c r="H303" s="124">
        <v>0</v>
      </c>
      <c r="I303" s="124">
        <v>524511</v>
      </c>
      <c r="J303" s="124">
        <v>779419</v>
      </c>
      <c r="K303" s="124">
        <v>0</v>
      </c>
      <c r="L303" s="124">
        <v>0</v>
      </c>
      <c r="M303" s="124">
        <v>0</v>
      </c>
      <c r="N303" s="124">
        <v>0</v>
      </c>
      <c r="O303" s="124">
        <v>0</v>
      </c>
      <c r="P303" s="124">
        <v>1313201</v>
      </c>
      <c r="Q303" s="124">
        <v>104660</v>
      </c>
      <c r="R303" s="124">
        <v>353469</v>
      </c>
      <c r="S303" s="124">
        <v>50108</v>
      </c>
      <c r="T303" s="124">
        <v>20906</v>
      </c>
      <c r="U303" s="124">
        <v>207312</v>
      </c>
      <c r="V303" s="124">
        <v>3967</v>
      </c>
      <c r="W303" s="124">
        <v>0</v>
      </c>
      <c r="X303" s="124">
        <v>864525</v>
      </c>
      <c r="Y303" s="124">
        <v>0</v>
      </c>
      <c r="Z303" s="124">
        <v>0</v>
      </c>
      <c r="AA303" s="124">
        <v>12501834</v>
      </c>
    </row>
    <row r="304" spans="1:27" x14ac:dyDescent="0.3">
      <c r="A304" s="123" t="s">
        <v>607</v>
      </c>
      <c r="B304" s="121" t="s">
        <v>608</v>
      </c>
      <c r="C304" s="121">
        <v>1</v>
      </c>
      <c r="D304" s="121">
        <v>0</v>
      </c>
      <c r="E304" s="124">
        <v>13620371</v>
      </c>
      <c r="F304" s="124">
        <v>0</v>
      </c>
      <c r="G304" s="124">
        <v>361671</v>
      </c>
      <c r="H304" s="124">
        <v>0</v>
      </c>
      <c r="I304" s="124">
        <v>1850523</v>
      </c>
      <c r="J304" s="124">
        <v>921431</v>
      </c>
      <c r="K304" s="124">
        <v>0</v>
      </c>
      <c r="L304" s="124">
        <v>0</v>
      </c>
      <c r="M304" s="124">
        <v>0</v>
      </c>
      <c r="N304" s="124">
        <v>0</v>
      </c>
      <c r="O304" s="124">
        <v>0</v>
      </c>
      <c r="P304" s="124">
        <v>1211874</v>
      </c>
      <c r="Q304" s="124">
        <v>219482</v>
      </c>
      <c r="R304" s="124">
        <v>532544</v>
      </c>
      <c r="S304" s="124">
        <v>79993</v>
      </c>
      <c r="T304" s="124">
        <v>33375</v>
      </c>
      <c r="U304" s="124">
        <v>332200</v>
      </c>
      <c r="V304" s="124">
        <v>17704</v>
      </c>
      <c r="W304" s="124">
        <v>0</v>
      </c>
      <c r="X304" s="124">
        <v>1109323</v>
      </c>
      <c r="Y304" s="124">
        <v>41592</v>
      </c>
      <c r="Z304" s="124">
        <v>0</v>
      </c>
      <c r="AA304" s="124">
        <v>20332083</v>
      </c>
    </row>
    <row r="305" spans="1:27" x14ac:dyDescent="0.3">
      <c r="A305" s="123" t="s">
        <v>609</v>
      </c>
      <c r="B305" s="121" t="s">
        <v>610</v>
      </c>
      <c r="C305" s="121">
        <v>1</v>
      </c>
      <c r="D305" s="121">
        <v>0</v>
      </c>
      <c r="E305" s="124">
        <v>8545984</v>
      </c>
      <c r="F305" s="124">
        <v>0</v>
      </c>
      <c r="G305" s="124">
        <v>458062</v>
      </c>
      <c r="H305" s="124">
        <v>5522</v>
      </c>
      <c r="I305" s="124">
        <v>616261</v>
      </c>
      <c r="J305" s="124">
        <v>418492</v>
      </c>
      <c r="K305" s="124">
        <v>0</v>
      </c>
      <c r="L305" s="124">
        <v>0</v>
      </c>
      <c r="M305" s="124">
        <v>0</v>
      </c>
      <c r="N305" s="124">
        <v>0</v>
      </c>
      <c r="O305" s="124">
        <v>0</v>
      </c>
      <c r="P305" s="124">
        <v>775459</v>
      </c>
      <c r="Q305" s="124">
        <v>102047</v>
      </c>
      <c r="R305" s="124">
        <v>45772</v>
      </c>
      <c r="S305" s="124">
        <v>24298</v>
      </c>
      <c r="T305" s="124">
        <v>10138</v>
      </c>
      <c r="U305" s="124">
        <v>90055</v>
      </c>
      <c r="V305" s="124">
        <v>12050</v>
      </c>
      <c r="W305" s="124">
        <v>0</v>
      </c>
      <c r="X305" s="124">
        <v>747900</v>
      </c>
      <c r="Y305" s="124">
        <v>0</v>
      </c>
      <c r="Z305" s="124">
        <v>0</v>
      </c>
      <c r="AA305" s="124">
        <v>11852040</v>
      </c>
    </row>
    <row r="306" spans="1:27" x14ac:dyDescent="0.3">
      <c r="A306" s="123" t="s">
        <v>611</v>
      </c>
      <c r="B306" s="121" t="s">
        <v>612</v>
      </c>
      <c r="C306" s="121">
        <v>1</v>
      </c>
      <c r="D306" s="121">
        <v>0</v>
      </c>
      <c r="E306" s="124">
        <v>3092854</v>
      </c>
      <c r="F306" s="124">
        <v>0</v>
      </c>
      <c r="G306" s="124">
        <v>215117</v>
      </c>
      <c r="H306" s="124">
        <v>85</v>
      </c>
      <c r="I306" s="124">
        <v>250921</v>
      </c>
      <c r="J306" s="124">
        <v>276372</v>
      </c>
      <c r="K306" s="124">
        <v>0</v>
      </c>
      <c r="L306" s="124">
        <v>0</v>
      </c>
      <c r="M306" s="124">
        <v>0</v>
      </c>
      <c r="N306" s="124">
        <v>0</v>
      </c>
      <c r="O306" s="124">
        <v>0</v>
      </c>
      <c r="P306" s="124">
        <v>842677</v>
      </c>
      <c r="Q306" s="124">
        <v>309051</v>
      </c>
      <c r="R306" s="124">
        <v>219169</v>
      </c>
      <c r="S306" s="124">
        <v>55890</v>
      </c>
      <c r="T306" s="124">
        <v>23319</v>
      </c>
      <c r="U306" s="124">
        <v>193274</v>
      </c>
      <c r="V306" s="124">
        <v>0</v>
      </c>
      <c r="W306" s="124">
        <v>0</v>
      </c>
      <c r="X306" s="124">
        <v>1009800</v>
      </c>
      <c r="Y306" s="124">
        <v>3434</v>
      </c>
      <c r="Z306" s="124">
        <v>0</v>
      </c>
      <c r="AA306" s="124">
        <v>6491963</v>
      </c>
    </row>
    <row r="307" spans="1:27" x14ac:dyDescent="0.3">
      <c r="A307" s="123" t="s">
        <v>613</v>
      </c>
      <c r="B307" s="121" t="s">
        <v>614</v>
      </c>
      <c r="C307" s="121">
        <v>1</v>
      </c>
      <c r="D307" s="121">
        <v>0</v>
      </c>
      <c r="E307" s="124">
        <v>9258102</v>
      </c>
      <c r="F307" s="124">
        <v>0</v>
      </c>
      <c r="G307" s="124">
        <v>452843</v>
      </c>
      <c r="H307" s="124">
        <v>3053</v>
      </c>
      <c r="I307" s="124">
        <v>829356</v>
      </c>
      <c r="J307" s="124">
        <v>624928</v>
      </c>
      <c r="K307" s="124">
        <v>0</v>
      </c>
      <c r="L307" s="124">
        <v>0</v>
      </c>
      <c r="M307" s="124">
        <v>0</v>
      </c>
      <c r="N307" s="124">
        <v>0</v>
      </c>
      <c r="O307" s="124">
        <v>0</v>
      </c>
      <c r="P307" s="124">
        <v>1518906</v>
      </c>
      <c r="Q307" s="124">
        <v>512910</v>
      </c>
      <c r="R307" s="124">
        <v>668152</v>
      </c>
      <c r="S307" s="124">
        <v>123450</v>
      </c>
      <c r="T307" s="124">
        <v>51506</v>
      </c>
      <c r="U307" s="124">
        <v>515513</v>
      </c>
      <c r="V307" s="124">
        <v>0</v>
      </c>
      <c r="W307" s="124">
        <v>0</v>
      </c>
      <c r="X307" s="124">
        <v>1334724</v>
      </c>
      <c r="Y307" s="124">
        <v>33711</v>
      </c>
      <c r="Z307" s="124">
        <v>0</v>
      </c>
      <c r="AA307" s="124">
        <v>15927154</v>
      </c>
    </row>
    <row r="308" spans="1:27" x14ac:dyDescent="0.3">
      <c r="A308" s="123" t="s">
        <v>615</v>
      </c>
      <c r="B308" s="121" t="s">
        <v>616</v>
      </c>
      <c r="C308" s="121">
        <v>1</v>
      </c>
      <c r="D308" s="121">
        <v>0</v>
      </c>
      <c r="E308" s="124">
        <v>21190076</v>
      </c>
      <c r="F308" s="124">
        <v>0</v>
      </c>
      <c r="G308" s="124">
        <v>425196</v>
      </c>
      <c r="H308" s="124">
        <v>0</v>
      </c>
      <c r="I308" s="124">
        <v>2216083</v>
      </c>
      <c r="J308" s="124">
        <v>824075</v>
      </c>
      <c r="K308" s="124">
        <v>0</v>
      </c>
      <c r="L308" s="124">
        <v>0</v>
      </c>
      <c r="M308" s="124">
        <v>0</v>
      </c>
      <c r="N308" s="124">
        <v>0</v>
      </c>
      <c r="O308" s="124">
        <v>0</v>
      </c>
      <c r="P308" s="124">
        <v>2106283</v>
      </c>
      <c r="Q308" s="124">
        <v>492992</v>
      </c>
      <c r="R308" s="124">
        <v>368834</v>
      </c>
      <c r="S308" s="124">
        <v>69582</v>
      </c>
      <c r="T308" s="124">
        <v>29031</v>
      </c>
      <c r="U308" s="124">
        <v>254611</v>
      </c>
      <c r="V308" s="124">
        <v>51483</v>
      </c>
      <c r="W308" s="124">
        <v>0</v>
      </c>
      <c r="X308" s="124">
        <v>1336500</v>
      </c>
      <c r="Y308" s="124">
        <v>0</v>
      </c>
      <c r="Z308" s="124">
        <v>0</v>
      </c>
      <c r="AA308" s="124">
        <v>29364746</v>
      </c>
    </row>
    <row r="309" spans="1:27" x14ac:dyDescent="0.3">
      <c r="A309" s="123" t="s">
        <v>617</v>
      </c>
      <c r="B309" s="121" t="s">
        <v>618</v>
      </c>
      <c r="C309" s="121">
        <v>1</v>
      </c>
      <c r="D309" s="121">
        <v>0</v>
      </c>
      <c r="E309" s="124">
        <v>10941786</v>
      </c>
      <c r="F309" s="124">
        <v>0</v>
      </c>
      <c r="G309" s="124">
        <v>290733</v>
      </c>
      <c r="H309" s="124">
        <v>0</v>
      </c>
      <c r="I309" s="124">
        <v>575351</v>
      </c>
      <c r="J309" s="124">
        <v>393607</v>
      </c>
      <c r="K309" s="124">
        <v>0</v>
      </c>
      <c r="L309" s="124">
        <v>0</v>
      </c>
      <c r="M309" s="124">
        <v>0</v>
      </c>
      <c r="N309" s="124">
        <v>0</v>
      </c>
      <c r="O309" s="124">
        <v>0</v>
      </c>
      <c r="P309" s="124">
        <v>1029569</v>
      </c>
      <c r="Q309" s="124">
        <v>227538</v>
      </c>
      <c r="R309" s="124">
        <v>231542</v>
      </c>
      <c r="S309" s="124">
        <v>72443</v>
      </c>
      <c r="T309" s="124">
        <v>30225</v>
      </c>
      <c r="U309" s="124">
        <v>185876</v>
      </c>
      <c r="V309" s="124">
        <v>0</v>
      </c>
      <c r="W309" s="124">
        <v>0</v>
      </c>
      <c r="X309" s="124">
        <v>847800</v>
      </c>
      <c r="Y309" s="124">
        <v>0</v>
      </c>
      <c r="Z309" s="124">
        <v>0</v>
      </c>
      <c r="AA309" s="124">
        <v>14826470</v>
      </c>
    </row>
    <row r="310" spans="1:27" x14ac:dyDescent="0.3">
      <c r="A310" s="123" t="s">
        <v>619</v>
      </c>
      <c r="B310" s="121" t="s">
        <v>620</v>
      </c>
      <c r="C310" s="121">
        <v>1</v>
      </c>
      <c r="D310" s="121">
        <v>0</v>
      </c>
      <c r="E310" s="124">
        <v>4598430</v>
      </c>
      <c r="F310" s="124">
        <v>0</v>
      </c>
      <c r="G310" s="124">
        <v>233260</v>
      </c>
      <c r="H310" s="124">
        <v>185</v>
      </c>
      <c r="I310" s="124">
        <v>109545</v>
      </c>
      <c r="J310" s="124">
        <v>168333</v>
      </c>
      <c r="K310" s="124">
        <v>0</v>
      </c>
      <c r="L310" s="124">
        <v>0</v>
      </c>
      <c r="M310" s="124">
        <v>0</v>
      </c>
      <c r="N310" s="124">
        <v>0</v>
      </c>
      <c r="O310" s="124">
        <v>0</v>
      </c>
      <c r="P310" s="124">
        <v>827178</v>
      </c>
      <c r="Q310" s="124">
        <v>69381</v>
      </c>
      <c r="R310" s="124">
        <v>64038</v>
      </c>
      <c r="S310" s="124">
        <v>19744</v>
      </c>
      <c r="T310" s="124">
        <v>8238</v>
      </c>
      <c r="U310" s="124">
        <v>81201</v>
      </c>
      <c r="V310" s="124">
        <v>0</v>
      </c>
      <c r="W310" s="124">
        <v>0</v>
      </c>
      <c r="X310" s="124">
        <v>351000</v>
      </c>
      <c r="Y310" s="124">
        <v>0</v>
      </c>
      <c r="Z310" s="124">
        <v>0</v>
      </c>
      <c r="AA310" s="124">
        <v>6530533</v>
      </c>
    </row>
    <row r="311" spans="1:27" x14ac:dyDescent="0.3">
      <c r="A311" s="123" t="s">
        <v>621</v>
      </c>
      <c r="B311" s="121" t="s">
        <v>622</v>
      </c>
      <c r="C311" s="121">
        <v>1</v>
      </c>
      <c r="D311" s="121">
        <v>0</v>
      </c>
      <c r="E311" s="124">
        <v>6510469</v>
      </c>
      <c r="F311" s="124">
        <v>0</v>
      </c>
      <c r="G311" s="124">
        <v>212171</v>
      </c>
      <c r="H311" s="124">
        <v>0</v>
      </c>
      <c r="I311" s="124">
        <v>565213</v>
      </c>
      <c r="J311" s="124">
        <v>797375</v>
      </c>
      <c r="K311" s="124">
        <v>0</v>
      </c>
      <c r="L311" s="124">
        <v>0</v>
      </c>
      <c r="M311" s="124">
        <v>0</v>
      </c>
      <c r="N311" s="124">
        <v>0</v>
      </c>
      <c r="O311" s="124">
        <v>0</v>
      </c>
      <c r="P311" s="124">
        <v>1121499</v>
      </c>
      <c r="Q311" s="124">
        <v>84261</v>
      </c>
      <c r="R311" s="124">
        <v>407585</v>
      </c>
      <c r="S311" s="124">
        <v>44146</v>
      </c>
      <c r="T311" s="124">
        <v>18419</v>
      </c>
      <c r="U311" s="124">
        <v>164731</v>
      </c>
      <c r="V311" s="124">
        <v>9200</v>
      </c>
      <c r="W311" s="124">
        <v>0</v>
      </c>
      <c r="X311" s="124">
        <v>858600</v>
      </c>
      <c r="Y311" s="124">
        <v>20389</v>
      </c>
      <c r="Z311" s="124">
        <v>0</v>
      </c>
      <c r="AA311" s="124">
        <v>10814058</v>
      </c>
    </row>
    <row r="312" spans="1:27" x14ac:dyDescent="0.3">
      <c r="A312" s="123" t="s">
        <v>623</v>
      </c>
      <c r="B312" s="121" t="s">
        <v>624</v>
      </c>
      <c r="C312" s="121">
        <v>1</v>
      </c>
      <c r="D312" s="121">
        <v>0</v>
      </c>
      <c r="E312" s="124">
        <v>24010502</v>
      </c>
      <c r="F312" s="124">
        <v>0</v>
      </c>
      <c r="G312" s="124">
        <v>697595</v>
      </c>
      <c r="H312" s="124">
        <v>0</v>
      </c>
      <c r="I312" s="124">
        <v>3144226</v>
      </c>
      <c r="J312" s="124">
        <v>1487435</v>
      </c>
      <c r="K312" s="124">
        <v>0</v>
      </c>
      <c r="L312" s="124">
        <v>0</v>
      </c>
      <c r="M312" s="124">
        <v>0</v>
      </c>
      <c r="N312" s="124">
        <v>0</v>
      </c>
      <c r="O312" s="124">
        <v>0</v>
      </c>
      <c r="P312" s="124">
        <v>4226315</v>
      </c>
      <c r="Q312" s="124">
        <v>305722</v>
      </c>
      <c r="R312" s="124">
        <v>856850</v>
      </c>
      <c r="S312" s="124">
        <v>109624</v>
      </c>
      <c r="T312" s="124">
        <v>45738</v>
      </c>
      <c r="U312" s="124">
        <v>424817</v>
      </c>
      <c r="V312" s="124">
        <v>48524</v>
      </c>
      <c r="W312" s="124">
        <v>0</v>
      </c>
      <c r="X312" s="124">
        <v>2578600</v>
      </c>
      <c r="Y312" s="124">
        <v>0</v>
      </c>
      <c r="Z312" s="124">
        <v>0</v>
      </c>
      <c r="AA312" s="124">
        <v>37935948</v>
      </c>
    </row>
    <row r="313" spans="1:27" x14ac:dyDescent="0.3">
      <c r="A313" s="123" t="s">
        <v>625</v>
      </c>
      <c r="B313" s="121" t="s">
        <v>626</v>
      </c>
      <c r="C313" s="121">
        <v>1</v>
      </c>
      <c r="D313" s="121">
        <v>0</v>
      </c>
      <c r="E313" s="124">
        <v>2906963</v>
      </c>
      <c r="F313" s="124">
        <v>0</v>
      </c>
      <c r="G313" s="124">
        <v>167690</v>
      </c>
      <c r="H313" s="124">
        <v>0</v>
      </c>
      <c r="I313" s="124">
        <v>379410</v>
      </c>
      <c r="J313" s="124">
        <v>153118</v>
      </c>
      <c r="K313" s="124">
        <v>0</v>
      </c>
      <c r="L313" s="124">
        <v>0</v>
      </c>
      <c r="M313" s="124">
        <v>0</v>
      </c>
      <c r="N313" s="124">
        <v>0</v>
      </c>
      <c r="O313" s="124">
        <v>0</v>
      </c>
      <c r="P313" s="124">
        <v>1095614</v>
      </c>
      <c r="Q313" s="124">
        <v>33396</v>
      </c>
      <c r="R313" s="124">
        <v>187509</v>
      </c>
      <c r="S313" s="124">
        <v>34544</v>
      </c>
      <c r="T313" s="124">
        <v>14413</v>
      </c>
      <c r="U313" s="124">
        <v>130771</v>
      </c>
      <c r="V313" s="124">
        <v>0</v>
      </c>
      <c r="W313" s="124">
        <v>0</v>
      </c>
      <c r="X313" s="124">
        <v>496800</v>
      </c>
      <c r="Y313" s="124">
        <v>0</v>
      </c>
      <c r="Z313" s="124">
        <v>0</v>
      </c>
      <c r="AA313" s="124">
        <v>5600228</v>
      </c>
    </row>
    <row r="314" spans="1:27" x14ac:dyDescent="0.3">
      <c r="A314" s="123" t="s">
        <v>627</v>
      </c>
      <c r="B314" s="121" t="s">
        <v>628</v>
      </c>
      <c r="C314" s="121">
        <v>1</v>
      </c>
      <c r="D314" s="121">
        <v>0</v>
      </c>
      <c r="E314" s="124">
        <v>30211561</v>
      </c>
      <c r="F314" s="124">
        <v>0</v>
      </c>
      <c r="G314" s="124">
        <v>1623853</v>
      </c>
      <c r="H314" s="124">
        <v>0</v>
      </c>
      <c r="I314" s="124">
        <v>2362959</v>
      </c>
      <c r="J314" s="124">
        <v>2926470</v>
      </c>
      <c r="K314" s="124">
        <v>0</v>
      </c>
      <c r="L314" s="124">
        <v>0</v>
      </c>
      <c r="M314" s="124">
        <v>0</v>
      </c>
      <c r="N314" s="124">
        <v>0</v>
      </c>
      <c r="O314" s="124">
        <v>0</v>
      </c>
      <c r="P314" s="124">
        <v>3507063</v>
      </c>
      <c r="Q314" s="124">
        <v>564374</v>
      </c>
      <c r="R314" s="124">
        <v>579162</v>
      </c>
      <c r="S314" s="124">
        <v>83379</v>
      </c>
      <c r="T314" s="124">
        <v>34788</v>
      </c>
      <c r="U314" s="124">
        <v>331792</v>
      </c>
      <c r="V314" s="124">
        <v>53609</v>
      </c>
      <c r="W314" s="124">
        <v>0</v>
      </c>
      <c r="X314" s="124">
        <v>1818000</v>
      </c>
      <c r="Y314" s="124">
        <v>0</v>
      </c>
      <c r="Z314" s="124">
        <v>0</v>
      </c>
      <c r="AA314" s="124">
        <v>44097010</v>
      </c>
    </row>
    <row r="315" spans="1:27" x14ac:dyDescent="0.3">
      <c r="A315" s="123" t="s">
        <v>629</v>
      </c>
      <c r="B315" s="121" t="s">
        <v>630</v>
      </c>
      <c r="C315" s="121">
        <v>1</v>
      </c>
      <c r="D315" s="121">
        <v>0</v>
      </c>
      <c r="E315" s="124">
        <v>1957596</v>
      </c>
      <c r="F315" s="124">
        <v>0</v>
      </c>
      <c r="G315" s="124">
        <v>122398</v>
      </c>
      <c r="H315" s="124">
        <v>0</v>
      </c>
      <c r="I315" s="124">
        <v>222790</v>
      </c>
      <c r="J315" s="124">
        <v>83735</v>
      </c>
      <c r="K315" s="124">
        <v>0</v>
      </c>
      <c r="L315" s="124">
        <v>0</v>
      </c>
      <c r="M315" s="124">
        <v>0</v>
      </c>
      <c r="N315" s="124">
        <v>0</v>
      </c>
      <c r="O315" s="124">
        <v>0</v>
      </c>
      <c r="P315" s="124">
        <v>668438</v>
      </c>
      <c r="Q315" s="124">
        <v>78054</v>
      </c>
      <c r="R315" s="124">
        <v>104868</v>
      </c>
      <c r="S315" s="124">
        <v>28926</v>
      </c>
      <c r="T315" s="124">
        <v>12069</v>
      </c>
      <c r="U315" s="124">
        <v>96404</v>
      </c>
      <c r="V315" s="124">
        <v>0</v>
      </c>
      <c r="W315" s="124">
        <v>0</v>
      </c>
      <c r="X315" s="124">
        <v>1021240</v>
      </c>
      <c r="Y315" s="124">
        <v>851</v>
      </c>
      <c r="Z315" s="124">
        <v>0</v>
      </c>
      <c r="AA315" s="124">
        <v>4397369</v>
      </c>
    </row>
    <row r="316" spans="1:27" x14ac:dyDescent="0.3">
      <c r="A316" s="123" t="s">
        <v>631</v>
      </c>
      <c r="B316" s="121" t="s">
        <v>632</v>
      </c>
      <c r="C316" s="121">
        <v>1</v>
      </c>
      <c r="D316" s="121">
        <v>0</v>
      </c>
      <c r="E316" s="124">
        <v>7287122</v>
      </c>
      <c r="F316" s="124">
        <v>0</v>
      </c>
      <c r="G316" s="124">
        <v>239788</v>
      </c>
      <c r="H316" s="124">
        <v>0</v>
      </c>
      <c r="I316" s="124">
        <v>749474</v>
      </c>
      <c r="J316" s="124">
        <v>581004</v>
      </c>
      <c r="K316" s="124">
        <v>0</v>
      </c>
      <c r="L316" s="124">
        <v>0</v>
      </c>
      <c r="M316" s="124">
        <v>0</v>
      </c>
      <c r="N316" s="124">
        <v>0</v>
      </c>
      <c r="O316" s="124">
        <v>0</v>
      </c>
      <c r="P316" s="124">
        <v>1157401</v>
      </c>
      <c r="Q316" s="124">
        <v>473096</v>
      </c>
      <c r="R316" s="124">
        <v>44902</v>
      </c>
      <c r="S316" s="124">
        <v>55381</v>
      </c>
      <c r="T316" s="124">
        <v>23106</v>
      </c>
      <c r="U316" s="124">
        <v>197235</v>
      </c>
      <c r="V316" s="124">
        <v>5368</v>
      </c>
      <c r="W316" s="124">
        <v>0</v>
      </c>
      <c r="X316" s="124">
        <v>577800</v>
      </c>
      <c r="Y316" s="124">
        <v>17623</v>
      </c>
      <c r="Z316" s="124">
        <v>0</v>
      </c>
      <c r="AA316" s="124">
        <v>11409300</v>
      </c>
    </row>
    <row r="317" spans="1:27" x14ac:dyDescent="0.3">
      <c r="A317" s="123" t="s">
        <v>633</v>
      </c>
      <c r="B317" s="121" t="s">
        <v>634</v>
      </c>
      <c r="C317" s="121">
        <v>1</v>
      </c>
      <c r="D317" s="121">
        <v>0</v>
      </c>
      <c r="E317" s="124">
        <v>34110825</v>
      </c>
      <c r="F317" s="124">
        <v>0</v>
      </c>
      <c r="G317" s="124">
        <v>938243</v>
      </c>
      <c r="H317" s="124">
        <v>0</v>
      </c>
      <c r="I317" s="124">
        <v>2012016</v>
      </c>
      <c r="J317" s="124">
        <v>1071935</v>
      </c>
      <c r="K317" s="124">
        <v>0</v>
      </c>
      <c r="L317" s="124">
        <v>0</v>
      </c>
      <c r="M317" s="124">
        <v>0</v>
      </c>
      <c r="N317" s="124">
        <v>0</v>
      </c>
      <c r="O317" s="124">
        <v>0</v>
      </c>
      <c r="P317" s="124">
        <v>2261660</v>
      </c>
      <c r="Q317" s="124">
        <v>638136</v>
      </c>
      <c r="R317" s="124">
        <v>908446</v>
      </c>
      <c r="S317" s="124">
        <v>91977</v>
      </c>
      <c r="T317" s="124">
        <v>38375</v>
      </c>
      <c r="U317" s="124">
        <v>331676</v>
      </c>
      <c r="V317" s="124">
        <v>26597</v>
      </c>
      <c r="W317" s="124">
        <v>0</v>
      </c>
      <c r="X317" s="124">
        <v>1690200</v>
      </c>
      <c r="Y317" s="124">
        <v>0</v>
      </c>
      <c r="Z317" s="124">
        <v>0</v>
      </c>
      <c r="AA317" s="124">
        <v>44120086</v>
      </c>
    </row>
    <row r="318" spans="1:27" x14ac:dyDescent="0.3">
      <c r="A318" s="123" t="s">
        <v>635</v>
      </c>
      <c r="B318" s="121" t="s">
        <v>636</v>
      </c>
      <c r="C318" s="121">
        <v>1</v>
      </c>
      <c r="D318" s="121">
        <v>0</v>
      </c>
      <c r="E318" s="124">
        <v>17995732</v>
      </c>
      <c r="F318" s="124">
        <v>0</v>
      </c>
      <c r="G318" s="124">
        <v>1440012</v>
      </c>
      <c r="H318" s="124">
        <v>0</v>
      </c>
      <c r="I318" s="124">
        <v>1779680</v>
      </c>
      <c r="J318" s="124">
        <v>1837751</v>
      </c>
      <c r="K318" s="124">
        <v>0</v>
      </c>
      <c r="L318" s="124">
        <v>0</v>
      </c>
      <c r="M318" s="124">
        <v>0</v>
      </c>
      <c r="N318" s="124">
        <v>0</v>
      </c>
      <c r="O318" s="124">
        <v>0</v>
      </c>
      <c r="P318" s="124">
        <v>1864702</v>
      </c>
      <c r="Q318" s="124">
        <v>166893</v>
      </c>
      <c r="R318" s="124">
        <v>384459</v>
      </c>
      <c r="S318" s="124">
        <v>44775</v>
      </c>
      <c r="T318" s="124">
        <v>18681</v>
      </c>
      <c r="U318" s="124">
        <v>170090</v>
      </c>
      <c r="V318" s="124">
        <v>37758</v>
      </c>
      <c r="W318" s="124">
        <v>0</v>
      </c>
      <c r="X318" s="124">
        <v>945000</v>
      </c>
      <c r="Y318" s="124">
        <v>12802</v>
      </c>
      <c r="Z318" s="124">
        <v>0</v>
      </c>
      <c r="AA318" s="124">
        <v>26698335</v>
      </c>
    </row>
    <row r="319" spans="1:27" x14ac:dyDescent="0.3">
      <c r="A319" s="123" t="s">
        <v>637</v>
      </c>
      <c r="B319" s="121" t="s">
        <v>638</v>
      </c>
      <c r="C319" s="121">
        <v>1</v>
      </c>
      <c r="D319" s="121">
        <v>0</v>
      </c>
      <c r="E319" s="124">
        <v>18870850</v>
      </c>
      <c r="F319" s="124">
        <v>0</v>
      </c>
      <c r="G319" s="124">
        <v>1867818</v>
      </c>
      <c r="H319" s="124">
        <v>0</v>
      </c>
      <c r="I319" s="124">
        <v>713277</v>
      </c>
      <c r="J319" s="124">
        <v>1162625</v>
      </c>
      <c r="K319" s="124">
        <v>0</v>
      </c>
      <c r="L319" s="124">
        <v>0</v>
      </c>
      <c r="M319" s="124">
        <v>0</v>
      </c>
      <c r="N319" s="124">
        <v>0</v>
      </c>
      <c r="O319" s="124">
        <v>0</v>
      </c>
      <c r="P319" s="124">
        <v>1718303</v>
      </c>
      <c r="Q319" s="124">
        <v>714641</v>
      </c>
      <c r="R319" s="124">
        <v>38403</v>
      </c>
      <c r="S319" s="124">
        <v>44580</v>
      </c>
      <c r="T319" s="124">
        <v>18600</v>
      </c>
      <c r="U319" s="124">
        <v>178245</v>
      </c>
      <c r="V319" s="124">
        <v>27439</v>
      </c>
      <c r="W319" s="124">
        <v>0</v>
      </c>
      <c r="X319" s="124">
        <v>793800</v>
      </c>
      <c r="Y319" s="124">
        <v>0</v>
      </c>
      <c r="Z319" s="124">
        <v>0</v>
      </c>
      <c r="AA319" s="124">
        <v>26148581</v>
      </c>
    </row>
    <row r="320" spans="1:27" x14ac:dyDescent="0.3">
      <c r="A320" s="123" t="s">
        <v>639</v>
      </c>
      <c r="B320" s="121" t="s">
        <v>640</v>
      </c>
      <c r="C320" s="121">
        <v>1</v>
      </c>
      <c r="D320" s="121">
        <v>0</v>
      </c>
      <c r="E320" s="124">
        <v>36112963</v>
      </c>
      <c r="F320" s="124">
        <v>0</v>
      </c>
      <c r="G320" s="124">
        <v>3243907</v>
      </c>
      <c r="H320" s="124">
        <v>0</v>
      </c>
      <c r="I320" s="124">
        <v>3500251</v>
      </c>
      <c r="J320" s="124">
        <v>1884976</v>
      </c>
      <c r="K320" s="124">
        <v>0</v>
      </c>
      <c r="L320" s="124">
        <v>0</v>
      </c>
      <c r="M320" s="124">
        <v>0</v>
      </c>
      <c r="N320" s="124">
        <v>0</v>
      </c>
      <c r="O320" s="124">
        <v>0</v>
      </c>
      <c r="P320" s="124">
        <v>2508892</v>
      </c>
      <c r="Q320" s="124">
        <v>1258335</v>
      </c>
      <c r="R320" s="124">
        <v>476118</v>
      </c>
      <c r="S320" s="124">
        <v>79813</v>
      </c>
      <c r="T320" s="124">
        <v>33300</v>
      </c>
      <c r="U320" s="124">
        <v>327074</v>
      </c>
      <c r="V320" s="124">
        <v>50930</v>
      </c>
      <c r="W320" s="124">
        <v>0</v>
      </c>
      <c r="X320" s="124">
        <v>2184994</v>
      </c>
      <c r="Y320" s="124">
        <v>0</v>
      </c>
      <c r="Z320" s="124">
        <v>0</v>
      </c>
      <c r="AA320" s="124">
        <v>51661553</v>
      </c>
    </row>
    <row r="321" spans="1:27" x14ac:dyDescent="0.3">
      <c r="A321" s="123" t="s">
        <v>641</v>
      </c>
      <c r="B321" s="121" t="s">
        <v>642</v>
      </c>
      <c r="C321" s="121">
        <v>1</v>
      </c>
      <c r="D321" s="121">
        <v>0</v>
      </c>
      <c r="E321" s="124">
        <v>28425467</v>
      </c>
      <c r="F321" s="124">
        <v>0</v>
      </c>
      <c r="G321" s="124">
        <v>2035976</v>
      </c>
      <c r="H321" s="124">
        <v>0</v>
      </c>
      <c r="I321" s="124">
        <v>5110624</v>
      </c>
      <c r="J321" s="124">
        <v>4289106</v>
      </c>
      <c r="K321" s="124">
        <v>0</v>
      </c>
      <c r="L321" s="124">
        <v>0</v>
      </c>
      <c r="M321" s="124">
        <v>0</v>
      </c>
      <c r="N321" s="124">
        <v>0</v>
      </c>
      <c r="O321" s="124">
        <v>0</v>
      </c>
      <c r="P321" s="124">
        <v>3923989</v>
      </c>
      <c r="Q321" s="124">
        <v>1128105</v>
      </c>
      <c r="R321" s="124">
        <v>840445</v>
      </c>
      <c r="S321" s="124">
        <v>101654</v>
      </c>
      <c r="T321" s="124">
        <v>42413</v>
      </c>
      <c r="U321" s="124">
        <v>414099</v>
      </c>
      <c r="V321" s="124">
        <v>67166</v>
      </c>
      <c r="W321" s="124">
        <v>0</v>
      </c>
      <c r="X321" s="124">
        <v>2041200</v>
      </c>
      <c r="Y321" s="124">
        <v>0</v>
      </c>
      <c r="Z321" s="124">
        <v>0</v>
      </c>
      <c r="AA321" s="124">
        <v>48420244</v>
      </c>
    </row>
    <row r="322" spans="1:27" x14ac:dyDescent="0.3">
      <c r="A322" s="123" t="s">
        <v>643</v>
      </c>
      <c r="B322" s="121" t="s">
        <v>644</v>
      </c>
      <c r="C322" s="121">
        <v>1</v>
      </c>
      <c r="D322" s="121">
        <v>1</v>
      </c>
      <c r="E322" s="124">
        <v>10455581252</v>
      </c>
      <c r="F322" s="124">
        <v>0</v>
      </c>
      <c r="G322" s="124">
        <v>0</v>
      </c>
      <c r="H322" s="124">
        <v>2854321</v>
      </c>
      <c r="I322" s="124">
        <v>776691298</v>
      </c>
      <c r="J322" s="124">
        <v>1709404962</v>
      </c>
      <c r="K322" s="124">
        <v>0</v>
      </c>
      <c r="L322" s="124">
        <v>0</v>
      </c>
      <c r="M322" s="124">
        <v>26920958</v>
      </c>
      <c r="N322" s="124">
        <v>155474681</v>
      </c>
      <c r="O322" s="124">
        <v>41712719</v>
      </c>
      <c r="P322" s="124">
        <v>0</v>
      </c>
      <c r="Q322" s="124">
        <v>245545841</v>
      </c>
      <c r="R322" s="124">
        <v>188737646</v>
      </c>
      <c r="S322" s="124">
        <v>17519230</v>
      </c>
      <c r="T322" s="124">
        <v>7309425</v>
      </c>
      <c r="U322" s="124">
        <v>67732459</v>
      </c>
      <c r="V322" s="124">
        <v>11801973</v>
      </c>
      <c r="W322" s="124">
        <v>0</v>
      </c>
      <c r="X322" s="124">
        <v>550858443</v>
      </c>
      <c r="Y322" s="124">
        <v>0</v>
      </c>
      <c r="Z322" s="124">
        <v>1200000</v>
      </c>
      <c r="AA322" s="124">
        <v>14259345208</v>
      </c>
    </row>
    <row r="323" spans="1:27" x14ac:dyDescent="0.3">
      <c r="A323" s="123" t="s">
        <v>645</v>
      </c>
      <c r="B323" s="121" t="s">
        <v>646</v>
      </c>
      <c r="C323" s="121">
        <v>1</v>
      </c>
      <c r="D323" s="121">
        <v>0</v>
      </c>
      <c r="E323" s="124">
        <v>10821397</v>
      </c>
      <c r="F323" s="124">
        <v>0</v>
      </c>
      <c r="G323" s="124">
        <v>491475</v>
      </c>
      <c r="H323" s="124">
        <v>1359</v>
      </c>
      <c r="I323" s="124">
        <v>1837025</v>
      </c>
      <c r="J323" s="124">
        <v>3153409</v>
      </c>
      <c r="K323" s="124">
        <v>0</v>
      </c>
      <c r="L323" s="124">
        <v>0</v>
      </c>
      <c r="M323" s="124">
        <v>0</v>
      </c>
      <c r="N323" s="124">
        <v>0</v>
      </c>
      <c r="O323" s="124">
        <v>0</v>
      </c>
      <c r="P323" s="124">
        <v>1363425</v>
      </c>
      <c r="Q323" s="124">
        <v>232248</v>
      </c>
      <c r="R323" s="124">
        <v>837919</v>
      </c>
      <c r="S323" s="124">
        <v>33420</v>
      </c>
      <c r="T323" s="124">
        <v>13944</v>
      </c>
      <c r="U323" s="124">
        <v>124888</v>
      </c>
      <c r="V323" s="124">
        <v>29910</v>
      </c>
      <c r="W323" s="124">
        <v>0</v>
      </c>
      <c r="X323" s="124">
        <v>423520</v>
      </c>
      <c r="Y323" s="124">
        <v>0</v>
      </c>
      <c r="Z323" s="124">
        <v>0</v>
      </c>
      <c r="AA323" s="124">
        <v>19363939</v>
      </c>
    </row>
    <row r="324" spans="1:27" x14ac:dyDescent="0.3">
      <c r="A324" s="123" t="s">
        <v>647</v>
      </c>
      <c r="B324" s="121" t="s">
        <v>648</v>
      </c>
      <c r="C324" s="121">
        <v>1</v>
      </c>
      <c r="D324" s="121">
        <v>0</v>
      </c>
      <c r="E324" s="124">
        <v>53902433</v>
      </c>
      <c r="F324" s="124">
        <v>0</v>
      </c>
      <c r="G324" s="124">
        <v>0</v>
      </c>
      <c r="H324" s="124">
        <v>0</v>
      </c>
      <c r="I324" s="124">
        <v>6881371</v>
      </c>
      <c r="J324" s="124">
        <v>6862484</v>
      </c>
      <c r="K324" s="124">
        <v>0</v>
      </c>
      <c r="L324" s="124">
        <v>0</v>
      </c>
      <c r="M324" s="124">
        <v>0</v>
      </c>
      <c r="N324" s="124">
        <v>0</v>
      </c>
      <c r="O324" s="124">
        <v>0</v>
      </c>
      <c r="P324" s="124">
        <v>3855420</v>
      </c>
      <c r="Q324" s="124">
        <v>742857</v>
      </c>
      <c r="R324" s="124">
        <v>4349200</v>
      </c>
      <c r="S324" s="124">
        <v>68249</v>
      </c>
      <c r="T324" s="124">
        <v>28475</v>
      </c>
      <c r="U324" s="124">
        <v>267484</v>
      </c>
      <c r="V324" s="124">
        <v>82691</v>
      </c>
      <c r="W324" s="124">
        <v>0</v>
      </c>
      <c r="X324" s="124">
        <v>1387263</v>
      </c>
      <c r="Y324" s="124">
        <v>0</v>
      </c>
      <c r="Z324" s="124">
        <v>0</v>
      </c>
      <c r="AA324" s="124">
        <v>78427927</v>
      </c>
    </row>
    <row r="325" spans="1:27" x14ac:dyDescent="0.3">
      <c r="A325" s="123" t="s">
        <v>649</v>
      </c>
      <c r="B325" s="121" t="s">
        <v>650</v>
      </c>
      <c r="C325" s="121">
        <v>1</v>
      </c>
      <c r="D325" s="121">
        <v>0</v>
      </c>
      <c r="E325" s="124">
        <v>14663824</v>
      </c>
      <c r="F325" s="124">
        <v>0</v>
      </c>
      <c r="G325" s="124">
        <v>0</v>
      </c>
      <c r="H325" s="124">
        <v>0</v>
      </c>
      <c r="I325" s="124">
        <v>2905933</v>
      </c>
      <c r="J325" s="124">
        <v>1958311</v>
      </c>
      <c r="K325" s="124">
        <v>0</v>
      </c>
      <c r="L325" s="124">
        <v>0</v>
      </c>
      <c r="M325" s="124">
        <v>0</v>
      </c>
      <c r="N325" s="124">
        <v>0</v>
      </c>
      <c r="O325" s="124">
        <v>0</v>
      </c>
      <c r="P325" s="124">
        <v>1266527</v>
      </c>
      <c r="Q325" s="124">
        <v>374032</v>
      </c>
      <c r="R325" s="124">
        <v>867897</v>
      </c>
      <c r="S325" s="124">
        <v>18965</v>
      </c>
      <c r="T325" s="124">
        <v>7913</v>
      </c>
      <c r="U325" s="124">
        <v>76016</v>
      </c>
      <c r="V325" s="124">
        <v>21660</v>
      </c>
      <c r="W325" s="124">
        <v>0</v>
      </c>
      <c r="X325" s="124">
        <v>758659</v>
      </c>
      <c r="Y325" s="124">
        <v>0</v>
      </c>
      <c r="Z325" s="124">
        <v>0</v>
      </c>
      <c r="AA325" s="124">
        <v>22919737</v>
      </c>
    </row>
    <row r="326" spans="1:27" x14ac:dyDescent="0.3">
      <c r="A326" s="123" t="s">
        <v>651</v>
      </c>
      <c r="B326" s="121" t="s">
        <v>652</v>
      </c>
      <c r="C326" s="121">
        <v>1</v>
      </c>
      <c r="D326" s="121">
        <v>0</v>
      </c>
      <c r="E326" s="124">
        <v>27578360</v>
      </c>
      <c r="F326" s="124">
        <v>0</v>
      </c>
      <c r="G326" s="124">
        <v>0</v>
      </c>
      <c r="H326" s="124">
        <v>728</v>
      </c>
      <c r="I326" s="124">
        <v>4265726</v>
      </c>
      <c r="J326" s="124">
        <v>4190340</v>
      </c>
      <c r="K326" s="124">
        <v>0</v>
      </c>
      <c r="L326" s="124">
        <v>0</v>
      </c>
      <c r="M326" s="124">
        <v>0</v>
      </c>
      <c r="N326" s="124">
        <v>0</v>
      </c>
      <c r="O326" s="124">
        <v>0</v>
      </c>
      <c r="P326" s="124">
        <v>3322312</v>
      </c>
      <c r="Q326" s="124">
        <v>810037</v>
      </c>
      <c r="R326" s="124">
        <v>1323961</v>
      </c>
      <c r="S326" s="124">
        <v>57209</v>
      </c>
      <c r="T326" s="124">
        <v>23869</v>
      </c>
      <c r="U326" s="124">
        <v>204807</v>
      </c>
      <c r="V326" s="124">
        <v>61459</v>
      </c>
      <c r="W326" s="124">
        <v>0</v>
      </c>
      <c r="X326" s="124">
        <v>1139577</v>
      </c>
      <c r="Y326" s="124">
        <v>0</v>
      </c>
      <c r="Z326" s="124">
        <v>0</v>
      </c>
      <c r="AA326" s="124">
        <v>42978385</v>
      </c>
    </row>
    <row r="327" spans="1:27" x14ac:dyDescent="0.3">
      <c r="A327" s="123" t="s">
        <v>653</v>
      </c>
      <c r="B327" s="121" t="s">
        <v>654</v>
      </c>
      <c r="C327" s="121">
        <v>1</v>
      </c>
      <c r="D327" s="121">
        <v>0</v>
      </c>
      <c r="E327" s="124">
        <v>122488322</v>
      </c>
      <c r="F327" s="124">
        <v>134007</v>
      </c>
      <c r="G327" s="124">
        <v>0</v>
      </c>
      <c r="H327" s="124">
        <v>36771</v>
      </c>
      <c r="I327" s="124">
        <v>9472260</v>
      </c>
      <c r="J327" s="124">
        <v>13801945</v>
      </c>
      <c r="K327" s="124">
        <v>0</v>
      </c>
      <c r="L327" s="124">
        <v>0</v>
      </c>
      <c r="M327" s="124">
        <v>0</v>
      </c>
      <c r="N327" s="124">
        <v>0</v>
      </c>
      <c r="O327" s="124">
        <v>0</v>
      </c>
      <c r="P327" s="124">
        <v>4645406</v>
      </c>
      <c r="Q327" s="124">
        <v>735806</v>
      </c>
      <c r="R327" s="124">
        <v>6778023</v>
      </c>
      <c r="S327" s="124">
        <v>98988</v>
      </c>
      <c r="T327" s="124">
        <v>41300</v>
      </c>
      <c r="U327" s="124">
        <v>415963</v>
      </c>
      <c r="V327" s="124">
        <v>136246</v>
      </c>
      <c r="W327" s="124">
        <v>0</v>
      </c>
      <c r="X327" s="124">
        <v>4646141</v>
      </c>
      <c r="Y327" s="124">
        <v>0</v>
      </c>
      <c r="Z327" s="124">
        <v>0</v>
      </c>
      <c r="AA327" s="124">
        <v>163431178</v>
      </c>
    </row>
    <row r="328" spans="1:27" x14ac:dyDescent="0.3">
      <c r="A328" s="123" t="s">
        <v>655</v>
      </c>
      <c r="B328" s="121" t="s">
        <v>656</v>
      </c>
      <c r="C328" s="121">
        <v>1</v>
      </c>
      <c r="D328" s="121">
        <v>0</v>
      </c>
      <c r="E328" s="124">
        <v>32452141</v>
      </c>
      <c r="F328" s="124">
        <v>0</v>
      </c>
      <c r="G328" s="124">
        <v>0</v>
      </c>
      <c r="H328" s="124">
        <v>0</v>
      </c>
      <c r="I328" s="124">
        <v>3291779</v>
      </c>
      <c r="J328" s="124">
        <v>3598305</v>
      </c>
      <c r="K328" s="124">
        <v>0</v>
      </c>
      <c r="L328" s="124">
        <v>0</v>
      </c>
      <c r="M328" s="124">
        <v>0</v>
      </c>
      <c r="N328" s="124">
        <v>0</v>
      </c>
      <c r="O328" s="124">
        <v>0</v>
      </c>
      <c r="P328" s="124">
        <v>2619261</v>
      </c>
      <c r="Q328" s="124">
        <v>397550</v>
      </c>
      <c r="R328" s="124">
        <v>1675456</v>
      </c>
      <c r="S328" s="124">
        <v>49269</v>
      </c>
      <c r="T328" s="124">
        <v>20556</v>
      </c>
      <c r="U328" s="124">
        <v>202419</v>
      </c>
      <c r="V328" s="124">
        <v>53646</v>
      </c>
      <c r="W328" s="124">
        <v>0</v>
      </c>
      <c r="X328" s="124">
        <v>706843</v>
      </c>
      <c r="Y328" s="124">
        <v>79824</v>
      </c>
      <c r="Z328" s="124">
        <v>0</v>
      </c>
      <c r="AA328" s="124">
        <v>45147049</v>
      </c>
    </row>
    <row r="329" spans="1:27" x14ac:dyDescent="0.3">
      <c r="A329" s="123" t="s">
        <v>657</v>
      </c>
      <c r="B329" s="121" t="s">
        <v>658</v>
      </c>
      <c r="C329" s="121">
        <v>1</v>
      </c>
      <c r="D329" s="121">
        <v>0</v>
      </c>
      <c r="E329" s="124">
        <v>20619508</v>
      </c>
      <c r="F329" s="124">
        <v>0</v>
      </c>
      <c r="G329" s="124">
        <v>0</v>
      </c>
      <c r="H329" s="124">
        <v>0</v>
      </c>
      <c r="I329" s="124">
        <v>4105128</v>
      </c>
      <c r="J329" s="124">
        <v>1466169</v>
      </c>
      <c r="K329" s="124">
        <v>0</v>
      </c>
      <c r="L329" s="124">
        <v>0</v>
      </c>
      <c r="M329" s="124">
        <v>0</v>
      </c>
      <c r="N329" s="124">
        <v>0</v>
      </c>
      <c r="O329" s="124">
        <v>0</v>
      </c>
      <c r="P329" s="124">
        <v>1900044</v>
      </c>
      <c r="Q329" s="124">
        <v>361114</v>
      </c>
      <c r="R329" s="124">
        <v>1046456</v>
      </c>
      <c r="S329" s="124">
        <v>43802</v>
      </c>
      <c r="T329" s="124">
        <v>18275</v>
      </c>
      <c r="U329" s="124">
        <v>178245</v>
      </c>
      <c r="V329" s="124">
        <v>48895</v>
      </c>
      <c r="W329" s="124">
        <v>0</v>
      </c>
      <c r="X329" s="124">
        <v>1928920</v>
      </c>
      <c r="Y329" s="124">
        <v>0</v>
      </c>
      <c r="Z329" s="124">
        <v>0</v>
      </c>
      <c r="AA329" s="124">
        <v>31716556</v>
      </c>
    </row>
    <row r="330" spans="1:27" x14ac:dyDescent="0.3">
      <c r="A330" s="123" t="s">
        <v>659</v>
      </c>
      <c r="B330" s="121" t="s">
        <v>660</v>
      </c>
      <c r="C330" s="121">
        <v>1</v>
      </c>
      <c r="D330" s="121">
        <v>0</v>
      </c>
      <c r="E330" s="124">
        <v>13424405</v>
      </c>
      <c r="F330" s="124">
        <v>0</v>
      </c>
      <c r="G330" s="124">
        <v>0</v>
      </c>
      <c r="H330" s="124">
        <v>0</v>
      </c>
      <c r="I330" s="124">
        <v>2574668</v>
      </c>
      <c r="J330" s="124">
        <v>1409767</v>
      </c>
      <c r="K330" s="124">
        <v>0</v>
      </c>
      <c r="L330" s="124">
        <v>0</v>
      </c>
      <c r="M330" s="124">
        <v>0</v>
      </c>
      <c r="N330" s="124">
        <v>0</v>
      </c>
      <c r="O330" s="124">
        <v>0</v>
      </c>
      <c r="P330" s="124">
        <v>1323593</v>
      </c>
      <c r="Q330" s="124">
        <v>380000</v>
      </c>
      <c r="R330" s="124">
        <v>677539</v>
      </c>
      <c r="S330" s="124">
        <v>16508</v>
      </c>
      <c r="T330" s="124">
        <v>6888</v>
      </c>
      <c r="U330" s="124">
        <v>65997</v>
      </c>
      <c r="V330" s="124">
        <v>20294</v>
      </c>
      <c r="W330" s="124">
        <v>0</v>
      </c>
      <c r="X330" s="124">
        <v>789251</v>
      </c>
      <c r="Y330" s="124">
        <v>0</v>
      </c>
      <c r="Z330" s="124">
        <v>0</v>
      </c>
      <c r="AA330" s="124">
        <v>20688910</v>
      </c>
    </row>
    <row r="331" spans="1:27" x14ac:dyDescent="0.3">
      <c r="A331" s="123" t="s">
        <v>661</v>
      </c>
      <c r="B331" s="121" t="s">
        <v>662</v>
      </c>
      <c r="C331" s="121">
        <v>1</v>
      </c>
      <c r="D331" s="121">
        <v>0</v>
      </c>
      <c r="E331" s="124">
        <v>8908232</v>
      </c>
      <c r="F331" s="124">
        <v>0</v>
      </c>
      <c r="G331" s="124">
        <v>0</v>
      </c>
      <c r="H331" s="124">
        <v>0</v>
      </c>
      <c r="I331" s="124">
        <v>1266669</v>
      </c>
      <c r="J331" s="124">
        <v>565439</v>
      </c>
      <c r="K331" s="124">
        <v>0</v>
      </c>
      <c r="L331" s="124">
        <v>0</v>
      </c>
      <c r="M331" s="124">
        <v>0</v>
      </c>
      <c r="N331" s="124">
        <v>0</v>
      </c>
      <c r="O331" s="124">
        <v>0</v>
      </c>
      <c r="P331" s="124">
        <v>1079427</v>
      </c>
      <c r="Q331" s="124">
        <v>112227</v>
      </c>
      <c r="R331" s="124">
        <v>373682</v>
      </c>
      <c r="S331" s="124">
        <v>9752</v>
      </c>
      <c r="T331" s="124">
        <v>4069</v>
      </c>
      <c r="U331" s="124">
        <v>38212</v>
      </c>
      <c r="V331" s="124">
        <v>11327</v>
      </c>
      <c r="W331" s="124">
        <v>0</v>
      </c>
      <c r="X331" s="124">
        <v>257223</v>
      </c>
      <c r="Y331" s="124">
        <v>0</v>
      </c>
      <c r="Z331" s="124">
        <v>0</v>
      </c>
      <c r="AA331" s="124">
        <v>12626259</v>
      </c>
    </row>
    <row r="332" spans="1:27" x14ac:dyDescent="0.3">
      <c r="A332" s="123" t="s">
        <v>663</v>
      </c>
      <c r="B332" s="121" t="s">
        <v>664</v>
      </c>
      <c r="C332" s="121">
        <v>1</v>
      </c>
      <c r="D332" s="121">
        <v>0</v>
      </c>
      <c r="E332" s="124">
        <v>10765858</v>
      </c>
      <c r="F332" s="124">
        <v>0</v>
      </c>
      <c r="G332" s="124">
        <v>0</v>
      </c>
      <c r="H332" s="124">
        <v>0</v>
      </c>
      <c r="I332" s="124">
        <v>1461753</v>
      </c>
      <c r="J332" s="124">
        <v>1777737</v>
      </c>
      <c r="K332" s="124">
        <v>0</v>
      </c>
      <c r="L332" s="124">
        <v>0</v>
      </c>
      <c r="M332" s="124">
        <v>0</v>
      </c>
      <c r="N332" s="124">
        <v>0</v>
      </c>
      <c r="O332" s="124">
        <v>0</v>
      </c>
      <c r="P332" s="124">
        <v>932233</v>
      </c>
      <c r="Q332" s="124">
        <v>72026</v>
      </c>
      <c r="R332" s="124">
        <v>379080</v>
      </c>
      <c r="S332" s="124">
        <v>14710</v>
      </c>
      <c r="T332" s="124">
        <v>6138</v>
      </c>
      <c r="U332" s="124">
        <v>60172</v>
      </c>
      <c r="V332" s="124">
        <v>16231</v>
      </c>
      <c r="W332" s="124">
        <v>0</v>
      </c>
      <c r="X332" s="124">
        <v>457450</v>
      </c>
      <c r="Y332" s="124">
        <v>0</v>
      </c>
      <c r="Z332" s="124">
        <v>0</v>
      </c>
      <c r="AA332" s="124">
        <v>15943388</v>
      </c>
    </row>
    <row r="333" spans="1:27" x14ac:dyDescent="0.3">
      <c r="A333" s="123" t="s">
        <v>665</v>
      </c>
      <c r="B333" s="121" t="s">
        <v>666</v>
      </c>
      <c r="C333" s="121">
        <v>1</v>
      </c>
      <c r="D333" s="121">
        <v>0</v>
      </c>
      <c r="E333" s="124">
        <v>13496089</v>
      </c>
      <c r="F333" s="124">
        <v>0</v>
      </c>
      <c r="G333" s="124">
        <v>0</v>
      </c>
      <c r="H333" s="124">
        <v>0</v>
      </c>
      <c r="I333" s="124">
        <v>2270909</v>
      </c>
      <c r="J333" s="124">
        <v>2279230</v>
      </c>
      <c r="K333" s="124">
        <v>0</v>
      </c>
      <c r="L333" s="124">
        <v>0</v>
      </c>
      <c r="M333" s="124">
        <v>0</v>
      </c>
      <c r="N333" s="124">
        <v>0</v>
      </c>
      <c r="O333" s="124">
        <v>0</v>
      </c>
      <c r="P333" s="124">
        <v>1421682</v>
      </c>
      <c r="Q333" s="124">
        <v>36078</v>
      </c>
      <c r="R333" s="124">
        <v>153437</v>
      </c>
      <c r="S333" s="124">
        <v>16628</v>
      </c>
      <c r="T333" s="124">
        <v>6938</v>
      </c>
      <c r="U333" s="124">
        <v>64949</v>
      </c>
      <c r="V333" s="124">
        <v>18535</v>
      </c>
      <c r="W333" s="124">
        <v>0</v>
      </c>
      <c r="X333" s="124">
        <v>424330</v>
      </c>
      <c r="Y333" s="124">
        <v>0</v>
      </c>
      <c r="Z333" s="124">
        <v>0</v>
      </c>
      <c r="AA333" s="124">
        <v>20188805</v>
      </c>
    </row>
    <row r="334" spans="1:27" x14ac:dyDescent="0.3">
      <c r="A334" s="123" t="s">
        <v>667</v>
      </c>
      <c r="B334" s="121" t="s">
        <v>668</v>
      </c>
      <c r="C334" s="121">
        <v>1</v>
      </c>
      <c r="D334" s="121">
        <v>0</v>
      </c>
      <c r="E334" s="124">
        <v>29245511</v>
      </c>
      <c r="F334" s="124">
        <v>0</v>
      </c>
      <c r="G334" s="124">
        <v>0</v>
      </c>
      <c r="H334" s="124">
        <v>10397</v>
      </c>
      <c r="I334" s="124">
        <v>4282202</v>
      </c>
      <c r="J334" s="124">
        <v>6404202</v>
      </c>
      <c r="K334" s="124">
        <v>0</v>
      </c>
      <c r="L334" s="124">
        <v>0</v>
      </c>
      <c r="M334" s="124">
        <v>0</v>
      </c>
      <c r="N334" s="124">
        <v>0</v>
      </c>
      <c r="O334" s="124">
        <v>0</v>
      </c>
      <c r="P334" s="124">
        <v>3619875</v>
      </c>
      <c r="Q334" s="124">
        <v>456663</v>
      </c>
      <c r="R334" s="124">
        <v>475345</v>
      </c>
      <c r="S334" s="124">
        <v>29361</v>
      </c>
      <c r="T334" s="124">
        <v>12250</v>
      </c>
      <c r="U334" s="124">
        <v>114228</v>
      </c>
      <c r="V334" s="124">
        <v>37851</v>
      </c>
      <c r="W334" s="124">
        <v>0</v>
      </c>
      <c r="X334" s="124">
        <v>680375</v>
      </c>
      <c r="Y334" s="124">
        <v>0</v>
      </c>
      <c r="Z334" s="124">
        <v>0</v>
      </c>
      <c r="AA334" s="124">
        <v>45368260</v>
      </c>
    </row>
    <row r="335" spans="1:27" x14ac:dyDescent="0.3">
      <c r="A335" s="123" t="s">
        <v>669</v>
      </c>
      <c r="B335" s="121" t="s">
        <v>670</v>
      </c>
      <c r="C335" s="121">
        <v>1</v>
      </c>
      <c r="D335" s="121">
        <v>0</v>
      </c>
      <c r="E335" s="124">
        <v>7541416</v>
      </c>
      <c r="F335" s="124">
        <v>0</v>
      </c>
      <c r="G335" s="124">
        <v>0</v>
      </c>
      <c r="H335" s="124">
        <v>0</v>
      </c>
      <c r="I335" s="124">
        <v>1087439</v>
      </c>
      <c r="J335" s="124">
        <v>1924165</v>
      </c>
      <c r="K335" s="124">
        <v>0</v>
      </c>
      <c r="L335" s="124">
        <v>0</v>
      </c>
      <c r="M335" s="124">
        <v>0</v>
      </c>
      <c r="N335" s="124">
        <v>0</v>
      </c>
      <c r="O335" s="124">
        <v>0</v>
      </c>
      <c r="P335" s="124">
        <v>1817766</v>
      </c>
      <c r="Q335" s="124">
        <v>97480</v>
      </c>
      <c r="R335" s="124">
        <v>213104</v>
      </c>
      <c r="S335" s="124">
        <v>17631</v>
      </c>
      <c r="T335" s="124">
        <v>7356</v>
      </c>
      <c r="U335" s="124">
        <v>69434</v>
      </c>
      <c r="V335" s="124">
        <v>20508</v>
      </c>
      <c r="W335" s="124">
        <v>0</v>
      </c>
      <c r="X335" s="124">
        <v>354304</v>
      </c>
      <c r="Y335" s="124">
        <v>0</v>
      </c>
      <c r="Z335" s="124">
        <v>0</v>
      </c>
      <c r="AA335" s="124">
        <v>13150603</v>
      </c>
    </row>
    <row r="336" spans="1:27" x14ac:dyDescent="0.3">
      <c r="A336" s="123" t="s">
        <v>671</v>
      </c>
      <c r="B336" s="121" t="s">
        <v>672</v>
      </c>
      <c r="C336" s="121">
        <v>1</v>
      </c>
      <c r="D336" s="121">
        <v>0</v>
      </c>
      <c r="E336" s="124">
        <v>14740409</v>
      </c>
      <c r="F336" s="124">
        <v>0</v>
      </c>
      <c r="G336" s="124">
        <v>0</v>
      </c>
      <c r="H336" s="124">
        <v>0</v>
      </c>
      <c r="I336" s="124">
        <v>2456496</v>
      </c>
      <c r="J336" s="124">
        <v>1258326</v>
      </c>
      <c r="K336" s="124">
        <v>0</v>
      </c>
      <c r="L336" s="124">
        <v>0</v>
      </c>
      <c r="M336" s="124">
        <v>0</v>
      </c>
      <c r="N336" s="124">
        <v>0</v>
      </c>
      <c r="O336" s="124">
        <v>0</v>
      </c>
      <c r="P336" s="124">
        <v>3544065</v>
      </c>
      <c r="Q336" s="124">
        <v>288023</v>
      </c>
      <c r="R336" s="124">
        <v>380156</v>
      </c>
      <c r="S336" s="124">
        <v>38019</v>
      </c>
      <c r="T336" s="124">
        <v>15863</v>
      </c>
      <c r="U336" s="124">
        <v>147955</v>
      </c>
      <c r="V336" s="124">
        <v>43792</v>
      </c>
      <c r="W336" s="124">
        <v>0</v>
      </c>
      <c r="X336" s="124">
        <v>696600</v>
      </c>
      <c r="Y336" s="124">
        <v>12636</v>
      </c>
      <c r="Z336" s="124">
        <v>0</v>
      </c>
      <c r="AA336" s="124">
        <v>23622340</v>
      </c>
    </row>
    <row r="337" spans="1:27" x14ac:dyDescent="0.3">
      <c r="A337" s="123" t="s">
        <v>673</v>
      </c>
      <c r="B337" s="121" t="s">
        <v>674</v>
      </c>
      <c r="C337" s="121">
        <v>1</v>
      </c>
      <c r="D337" s="121">
        <v>0</v>
      </c>
      <c r="E337" s="124">
        <v>4524054</v>
      </c>
      <c r="F337" s="124">
        <v>0</v>
      </c>
      <c r="G337" s="124">
        <v>0</v>
      </c>
      <c r="H337" s="124">
        <v>0</v>
      </c>
      <c r="I337" s="124">
        <v>524312</v>
      </c>
      <c r="J337" s="124">
        <v>514174</v>
      </c>
      <c r="K337" s="124">
        <v>0</v>
      </c>
      <c r="L337" s="124">
        <v>0</v>
      </c>
      <c r="M337" s="124">
        <v>0</v>
      </c>
      <c r="N337" s="124">
        <v>0</v>
      </c>
      <c r="O337" s="124">
        <v>0</v>
      </c>
      <c r="P337" s="124">
        <v>1468745</v>
      </c>
      <c r="Q337" s="124">
        <v>114794</v>
      </c>
      <c r="R337" s="124">
        <v>297625</v>
      </c>
      <c r="S337" s="124">
        <v>8254</v>
      </c>
      <c r="T337" s="124">
        <v>3444</v>
      </c>
      <c r="U337" s="124">
        <v>32970</v>
      </c>
      <c r="V337" s="124">
        <v>9147</v>
      </c>
      <c r="W337" s="124">
        <v>0</v>
      </c>
      <c r="X337" s="124">
        <v>108000</v>
      </c>
      <c r="Y337" s="124">
        <v>0</v>
      </c>
      <c r="Z337" s="124">
        <v>0</v>
      </c>
      <c r="AA337" s="124">
        <v>7605519</v>
      </c>
    </row>
    <row r="338" spans="1:27" x14ac:dyDescent="0.3">
      <c r="A338" s="123" t="s">
        <v>675</v>
      </c>
      <c r="B338" s="121" t="s">
        <v>676</v>
      </c>
      <c r="C338" s="121">
        <v>1</v>
      </c>
      <c r="D338" s="121">
        <v>0</v>
      </c>
      <c r="E338" s="124">
        <v>9621677</v>
      </c>
      <c r="F338" s="124">
        <v>0</v>
      </c>
      <c r="G338" s="124">
        <v>0</v>
      </c>
      <c r="H338" s="124">
        <v>2175</v>
      </c>
      <c r="I338" s="124">
        <v>1464871</v>
      </c>
      <c r="J338" s="124">
        <v>2341590</v>
      </c>
      <c r="K338" s="124">
        <v>0</v>
      </c>
      <c r="L338" s="124">
        <v>0</v>
      </c>
      <c r="M338" s="124">
        <v>0</v>
      </c>
      <c r="N338" s="124">
        <v>0</v>
      </c>
      <c r="O338" s="124">
        <v>0</v>
      </c>
      <c r="P338" s="124">
        <v>1279390</v>
      </c>
      <c r="Q338" s="124">
        <v>177046</v>
      </c>
      <c r="R338" s="124">
        <v>400787</v>
      </c>
      <c r="S338" s="124">
        <v>14546</v>
      </c>
      <c r="T338" s="124">
        <v>6069</v>
      </c>
      <c r="U338" s="124">
        <v>54755</v>
      </c>
      <c r="V338" s="124">
        <v>18258</v>
      </c>
      <c r="W338" s="124">
        <v>0</v>
      </c>
      <c r="X338" s="124">
        <v>251662</v>
      </c>
      <c r="Y338" s="124">
        <v>0</v>
      </c>
      <c r="Z338" s="124">
        <v>0</v>
      </c>
      <c r="AA338" s="124">
        <v>15632826</v>
      </c>
    </row>
    <row r="339" spans="1:27" x14ac:dyDescent="0.3">
      <c r="A339" s="123" t="s">
        <v>677</v>
      </c>
      <c r="B339" s="121" t="s">
        <v>678</v>
      </c>
      <c r="C339" s="121">
        <v>1</v>
      </c>
      <c r="D339" s="121">
        <v>0</v>
      </c>
      <c r="E339" s="124">
        <v>5434478</v>
      </c>
      <c r="F339" s="124">
        <v>0</v>
      </c>
      <c r="G339" s="124">
        <v>203231</v>
      </c>
      <c r="H339" s="124">
        <v>0</v>
      </c>
      <c r="I339" s="124">
        <v>773392</v>
      </c>
      <c r="J339" s="124">
        <v>771435</v>
      </c>
      <c r="K339" s="124">
        <v>0</v>
      </c>
      <c r="L339" s="124">
        <v>0</v>
      </c>
      <c r="M339" s="124">
        <v>0</v>
      </c>
      <c r="N339" s="124">
        <v>0</v>
      </c>
      <c r="O339" s="124">
        <v>0</v>
      </c>
      <c r="P339" s="124">
        <v>787432</v>
      </c>
      <c r="Q339" s="124">
        <v>6493</v>
      </c>
      <c r="R339" s="124">
        <v>0</v>
      </c>
      <c r="S339" s="124">
        <v>5857</v>
      </c>
      <c r="T339" s="124">
        <v>2444</v>
      </c>
      <c r="U339" s="124">
        <v>22718</v>
      </c>
      <c r="V339" s="124">
        <v>6444</v>
      </c>
      <c r="W339" s="124">
        <v>0</v>
      </c>
      <c r="X339" s="124">
        <v>61587</v>
      </c>
      <c r="Y339" s="124">
        <v>0</v>
      </c>
      <c r="Z339" s="124">
        <v>0</v>
      </c>
      <c r="AA339" s="124">
        <v>8075511</v>
      </c>
    </row>
    <row r="340" spans="1:27" x14ac:dyDescent="0.3">
      <c r="A340" s="123" t="s">
        <v>679</v>
      </c>
      <c r="B340" s="121" t="s">
        <v>680</v>
      </c>
      <c r="C340" s="121">
        <v>1</v>
      </c>
      <c r="D340" s="121">
        <v>0</v>
      </c>
      <c r="E340" s="124">
        <v>76701065</v>
      </c>
      <c r="F340" s="124">
        <v>0</v>
      </c>
      <c r="G340" s="124">
        <v>0</v>
      </c>
      <c r="H340" s="124">
        <v>0</v>
      </c>
      <c r="I340" s="124">
        <v>7539107</v>
      </c>
      <c r="J340" s="124">
        <v>6063971</v>
      </c>
      <c r="K340" s="124">
        <v>0</v>
      </c>
      <c r="L340" s="124">
        <v>0</v>
      </c>
      <c r="M340" s="124">
        <v>0</v>
      </c>
      <c r="N340" s="124">
        <v>0</v>
      </c>
      <c r="O340" s="124">
        <v>0</v>
      </c>
      <c r="P340" s="124">
        <v>9141877</v>
      </c>
      <c r="Q340" s="124">
        <v>1561693</v>
      </c>
      <c r="R340" s="124">
        <v>2169764</v>
      </c>
      <c r="S340" s="124">
        <v>78345</v>
      </c>
      <c r="T340" s="124">
        <v>32688</v>
      </c>
      <c r="U340" s="124">
        <v>308842</v>
      </c>
      <c r="V340" s="124">
        <v>104290</v>
      </c>
      <c r="W340" s="124">
        <v>0</v>
      </c>
      <c r="X340" s="124">
        <v>3507205</v>
      </c>
      <c r="Y340" s="124">
        <v>0</v>
      </c>
      <c r="Z340" s="124">
        <v>0</v>
      </c>
      <c r="AA340" s="124">
        <v>107208847</v>
      </c>
    </row>
    <row r="341" spans="1:27" x14ac:dyDescent="0.3">
      <c r="A341" s="123" t="s">
        <v>681</v>
      </c>
      <c r="B341" s="121" t="s">
        <v>682</v>
      </c>
      <c r="C341" s="121">
        <v>1</v>
      </c>
      <c r="D341" s="121">
        <v>0</v>
      </c>
      <c r="E341" s="124">
        <v>10467673</v>
      </c>
      <c r="F341" s="124">
        <v>0</v>
      </c>
      <c r="G341" s="124">
        <v>0</v>
      </c>
      <c r="H341" s="124">
        <v>0</v>
      </c>
      <c r="I341" s="124">
        <v>1224769</v>
      </c>
      <c r="J341" s="124">
        <v>1898098</v>
      </c>
      <c r="K341" s="124">
        <v>19667</v>
      </c>
      <c r="L341" s="124">
        <v>0</v>
      </c>
      <c r="M341" s="124">
        <v>0</v>
      </c>
      <c r="N341" s="124">
        <v>0</v>
      </c>
      <c r="O341" s="124">
        <v>0</v>
      </c>
      <c r="P341" s="124">
        <v>1739158</v>
      </c>
      <c r="Q341" s="124">
        <v>89567</v>
      </c>
      <c r="R341" s="124">
        <v>59350</v>
      </c>
      <c r="S341" s="124">
        <v>11355</v>
      </c>
      <c r="T341" s="124">
        <v>4738</v>
      </c>
      <c r="U341" s="124">
        <v>43163</v>
      </c>
      <c r="V341" s="124">
        <v>14601</v>
      </c>
      <c r="W341" s="124">
        <v>0</v>
      </c>
      <c r="X341" s="124">
        <v>405051</v>
      </c>
      <c r="Y341" s="124">
        <v>0</v>
      </c>
      <c r="Z341" s="124">
        <v>0</v>
      </c>
      <c r="AA341" s="124">
        <v>15977190</v>
      </c>
    </row>
    <row r="342" spans="1:27" x14ac:dyDescent="0.3">
      <c r="A342" s="123" t="s">
        <v>683</v>
      </c>
      <c r="B342" s="121" t="s">
        <v>684</v>
      </c>
      <c r="C342" s="121">
        <v>1</v>
      </c>
      <c r="D342" s="121">
        <v>0</v>
      </c>
      <c r="E342" s="124">
        <v>18665047</v>
      </c>
      <c r="F342" s="124">
        <v>0</v>
      </c>
      <c r="G342" s="124">
        <v>0</v>
      </c>
      <c r="H342" s="124">
        <v>1197</v>
      </c>
      <c r="I342" s="124">
        <v>2777398</v>
      </c>
      <c r="J342" s="124">
        <v>1989548</v>
      </c>
      <c r="K342" s="124">
        <v>0</v>
      </c>
      <c r="L342" s="124">
        <v>0</v>
      </c>
      <c r="M342" s="124">
        <v>0</v>
      </c>
      <c r="N342" s="124">
        <v>0</v>
      </c>
      <c r="O342" s="124">
        <v>0</v>
      </c>
      <c r="P342" s="124">
        <v>2290771</v>
      </c>
      <c r="Q342" s="124">
        <v>148419</v>
      </c>
      <c r="R342" s="124">
        <v>115865</v>
      </c>
      <c r="S342" s="124">
        <v>26530</v>
      </c>
      <c r="T342" s="124">
        <v>11069</v>
      </c>
      <c r="U342" s="124">
        <v>105957</v>
      </c>
      <c r="V342" s="124">
        <v>33344</v>
      </c>
      <c r="W342" s="124">
        <v>0</v>
      </c>
      <c r="X342" s="124">
        <v>1262783</v>
      </c>
      <c r="Y342" s="124">
        <v>0</v>
      </c>
      <c r="Z342" s="124">
        <v>0</v>
      </c>
      <c r="AA342" s="124">
        <v>27427928</v>
      </c>
    </row>
    <row r="343" spans="1:27" x14ac:dyDescent="0.3">
      <c r="A343" s="123" t="s">
        <v>685</v>
      </c>
      <c r="B343" s="121" t="s">
        <v>686</v>
      </c>
      <c r="C343" s="121">
        <v>1</v>
      </c>
      <c r="D343" s="121">
        <v>0</v>
      </c>
      <c r="E343" s="124">
        <v>13060053</v>
      </c>
      <c r="F343" s="124">
        <v>0</v>
      </c>
      <c r="G343" s="124">
        <v>0</v>
      </c>
      <c r="H343" s="124">
        <v>7415</v>
      </c>
      <c r="I343" s="124">
        <v>2173963</v>
      </c>
      <c r="J343" s="124">
        <v>1706880</v>
      </c>
      <c r="K343" s="124">
        <v>0</v>
      </c>
      <c r="L343" s="124">
        <v>0</v>
      </c>
      <c r="M343" s="124">
        <v>0</v>
      </c>
      <c r="N343" s="124">
        <v>0</v>
      </c>
      <c r="O343" s="124">
        <v>0</v>
      </c>
      <c r="P343" s="124">
        <v>3263227</v>
      </c>
      <c r="Q343" s="124">
        <v>223901</v>
      </c>
      <c r="R343" s="124">
        <v>56809</v>
      </c>
      <c r="S343" s="124">
        <v>18036</v>
      </c>
      <c r="T343" s="124">
        <v>7525</v>
      </c>
      <c r="U343" s="124">
        <v>71415</v>
      </c>
      <c r="V343" s="124">
        <v>21415</v>
      </c>
      <c r="W343" s="124">
        <v>0</v>
      </c>
      <c r="X343" s="124">
        <v>485632</v>
      </c>
      <c r="Y343" s="124">
        <v>0</v>
      </c>
      <c r="Z343" s="124">
        <v>0</v>
      </c>
      <c r="AA343" s="124">
        <v>21096271</v>
      </c>
    </row>
    <row r="344" spans="1:27" x14ac:dyDescent="0.3">
      <c r="A344" s="123" t="s">
        <v>687</v>
      </c>
      <c r="B344" s="121" t="s">
        <v>688</v>
      </c>
      <c r="C344" s="121">
        <v>1</v>
      </c>
      <c r="D344" s="121">
        <v>0</v>
      </c>
      <c r="E344" s="124">
        <v>176474732</v>
      </c>
      <c r="F344" s="124">
        <v>1516735</v>
      </c>
      <c r="G344" s="124">
        <v>0</v>
      </c>
      <c r="H344" s="124">
        <v>11371</v>
      </c>
      <c r="I344" s="124">
        <v>18367961</v>
      </c>
      <c r="J344" s="124">
        <v>15891261</v>
      </c>
      <c r="K344" s="124">
        <v>0</v>
      </c>
      <c r="L344" s="124">
        <v>0</v>
      </c>
      <c r="M344" s="124">
        <v>0</v>
      </c>
      <c r="N344" s="124">
        <v>0</v>
      </c>
      <c r="O344" s="124">
        <v>0</v>
      </c>
      <c r="P344" s="124">
        <v>22836739</v>
      </c>
      <c r="Q344" s="124">
        <v>1318206</v>
      </c>
      <c r="R344" s="124">
        <v>4905284</v>
      </c>
      <c r="S344" s="124">
        <v>145770</v>
      </c>
      <c r="T344" s="124">
        <v>60819</v>
      </c>
      <c r="U344" s="124">
        <v>623042</v>
      </c>
      <c r="V344" s="124">
        <v>210764</v>
      </c>
      <c r="W344" s="124">
        <v>0</v>
      </c>
      <c r="X344" s="124">
        <v>3239097</v>
      </c>
      <c r="Y344" s="124">
        <v>0</v>
      </c>
      <c r="Z344" s="124">
        <v>0</v>
      </c>
      <c r="AA344" s="124">
        <v>245601781</v>
      </c>
    </row>
    <row r="345" spans="1:27" x14ac:dyDescent="0.3">
      <c r="A345" s="123" t="s">
        <v>689</v>
      </c>
      <c r="B345" s="121" t="s">
        <v>690</v>
      </c>
      <c r="C345" s="121">
        <v>1</v>
      </c>
      <c r="D345" s="121">
        <v>0</v>
      </c>
      <c r="E345" s="124">
        <v>8558802</v>
      </c>
      <c r="F345" s="124">
        <v>0</v>
      </c>
      <c r="G345" s="124">
        <v>0</v>
      </c>
      <c r="H345" s="124">
        <v>0</v>
      </c>
      <c r="I345" s="124">
        <v>1310066</v>
      </c>
      <c r="J345" s="124">
        <v>1359743</v>
      </c>
      <c r="K345" s="124">
        <v>0</v>
      </c>
      <c r="L345" s="124">
        <v>0</v>
      </c>
      <c r="M345" s="124">
        <v>0</v>
      </c>
      <c r="N345" s="124">
        <v>0</v>
      </c>
      <c r="O345" s="124">
        <v>0</v>
      </c>
      <c r="P345" s="124">
        <v>2375315</v>
      </c>
      <c r="Q345" s="124">
        <v>64463</v>
      </c>
      <c r="R345" s="124">
        <v>90731</v>
      </c>
      <c r="S345" s="124">
        <v>12104</v>
      </c>
      <c r="T345" s="124">
        <v>5050</v>
      </c>
      <c r="U345" s="124">
        <v>47940</v>
      </c>
      <c r="V345" s="124">
        <v>14371</v>
      </c>
      <c r="W345" s="124">
        <v>0</v>
      </c>
      <c r="X345" s="124">
        <v>251224</v>
      </c>
      <c r="Y345" s="124">
        <v>0</v>
      </c>
      <c r="Z345" s="124">
        <v>0</v>
      </c>
      <c r="AA345" s="124">
        <v>14089809</v>
      </c>
    </row>
    <row r="346" spans="1:27" x14ac:dyDescent="0.3">
      <c r="A346" s="123" t="s">
        <v>691</v>
      </c>
      <c r="B346" s="121" t="s">
        <v>692</v>
      </c>
      <c r="C346" s="121">
        <v>1</v>
      </c>
      <c r="D346" s="121">
        <v>0</v>
      </c>
      <c r="E346" s="124">
        <v>5360213</v>
      </c>
      <c r="F346" s="124">
        <v>0</v>
      </c>
      <c r="G346" s="124">
        <v>0</v>
      </c>
      <c r="H346" s="124">
        <v>3193</v>
      </c>
      <c r="I346" s="124">
        <v>889023</v>
      </c>
      <c r="J346" s="124">
        <v>1473138</v>
      </c>
      <c r="K346" s="124">
        <v>0</v>
      </c>
      <c r="L346" s="124">
        <v>0</v>
      </c>
      <c r="M346" s="124">
        <v>0</v>
      </c>
      <c r="N346" s="124">
        <v>0</v>
      </c>
      <c r="O346" s="124">
        <v>0</v>
      </c>
      <c r="P346" s="124">
        <v>1192926</v>
      </c>
      <c r="Q346" s="124">
        <v>40948</v>
      </c>
      <c r="R346" s="124">
        <v>201518</v>
      </c>
      <c r="S346" s="124">
        <v>8419</v>
      </c>
      <c r="T346" s="124">
        <v>3513</v>
      </c>
      <c r="U346" s="124">
        <v>32271</v>
      </c>
      <c r="V346" s="124">
        <v>9588</v>
      </c>
      <c r="W346" s="124">
        <v>0</v>
      </c>
      <c r="X346" s="124">
        <v>209032</v>
      </c>
      <c r="Y346" s="124">
        <v>0</v>
      </c>
      <c r="Z346" s="124">
        <v>0</v>
      </c>
      <c r="AA346" s="124">
        <v>9423782</v>
      </c>
    </row>
    <row r="347" spans="1:27" x14ac:dyDescent="0.3">
      <c r="A347" s="123" t="s">
        <v>693</v>
      </c>
      <c r="B347" s="121" t="s">
        <v>694</v>
      </c>
      <c r="C347" s="121">
        <v>1</v>
      </c>
      <c r="D347" s="121">
        <v>0</v>
      </c>
      <c r="E347" s="124">
        <v>24768674</v>
      </c>
      <c r="F347" s="124">
        <v>0</v>
      </c>
      <c r="G347" s="124">
        <v>0</v>
      </c>
      <c r="H347" s="124">
        <v>0</v>
      </c>
      <c r="I347" s="124">
        <v>4175418</v>
      </c>
      <c r="J347" s="124">
        <v>6708581</v>
      </c>
      <c r="K347" s="124">
        <v>0</v>
      </c>
      <c r="L347" s="124">
        <v>0</v>
      </c>
      <c r="M347" s="124">
        <v>0</v>
      </c>
      <c r="N347" s="124">
        <v>0</v>
      </c>
      <c r="O347" s="124">
        <v>0</v>
      </c>
      <c r="P347" s="124">
        <v>5355658</v>
      </c>
      <c r="Q347" s="124">
        <v>319154</v>
      </c>
      <c r="R347" s="124">
        <v>995056</v>
      </c>
      <c r="S347" s="124">
        <v>45674</v>
      </c>
      <c r="T347" s="124">
        <v>19056</v>
      </c>
      <c r="U347" s="124">
        <v>180051</v>
      </c>
      <c r="V347" s="124">
        <v>54970</v>
      </c>
      <c r="W347" s="124">
        <v>0</v>
      </c>
      <c r="X347" s="124">
        <v>1216288</v>
      </c>
      <c r="Y347" s="124">
        <v>0</v>
      </c>
      <c r="Z347" s="124">
        <v>0</v>
      </c>
      <c r="AA347" s="124">
        <v>43838580</v>
      </c>
    </row>
    <row r="348" spans="1:27" x14ac:dyDescent="0.3">
      <c r="A348" s="123" t="s">
        <v>695</v>
      </c>
      <c r="B348" s="121" t="s">
        <v>696</v>
      </c>
      <c r="C348" s="121">
        <v>1</v>
      </c>
      <c r="D348" s="121">
        <v>0</v>
      </c>
      <c r="E348" s="124">
        <v>37867901</v>
      </c>
      <c r="F348" s="124">
        <v>0</v>
      </c>
      <c r="G348" s="124">
        <v>0</v>
      </c>
      <c r="H348" s="124">
        <v>0</v>
      </c>
      <c r="I348" s="124">
        <v>7689371</v>
      </c>
      <c r="J348" s="124">
        <v>4319301</v>
      </c>
      <c r="K348" s="124">
        <v>0</v>
      </c>
      <c r="L348" s="124">
        <v>0</v>
      </c>
      <c r="M348" s="124">
        <v>0</v>
      </c>
      <c r="N348" s="124">
        <v>0</v>
      </c>
      <c r="O348" s="124">
        <v>0</v>
      </c>
      <c r="P348" s="124">
        <v>3308966</v>
      </c>
      <c r="Q348" s="124">
        <v>1354115</v>
      </c>
      <c r="R348" s="124">
        <v>293887</v>
      </c>
      <c r="S348" s="124">
        <v>75964</v>
      </c>
      <c r="T348" s="124">
        <v>31694</v>
      </c>
      <c r="U348" s="124">
        <v>278901</v>
      </c>
      <c r="V348" s="124">
        <v>92652</v>
      </c>
      <c r="W348" s="124">
        <v>0</v>
      </c>
      <c r="X348" s="124">
        <v>1552334</v>
      </c>
      <c r="Y348" s="124">
        <v>0</v>
      </c>
      <c r="Z348" s="124">
        <v>0</v>
      </c>
      <c r="AA348" s="124">
        <v>56865086</v>
      </c>
    </row>
    <row r="349" spans="1:27" x14ac:dyDescent="0.3">
      <c r="A349" s="123" t="s">
        <v>697</v>
      </c>
      <c r="B349" s="121" t="s">
        <v>698</v>
      </c>
      <c r="C349" s="121">
        <v>1</v>
      </c>
      <c r="D349" s="121">
        <v>0</v>
      </c>
      <c r="E349" s="124">
        <v>67999081</v>
      </c>
      <c r="F349" s="124">
        <v>0</v>
      </c>
      <c r="G349" s="124">
        <v>0</v>
      </c>
      <c r="H349" s="124">
        <v>0</v>
      </c>
      <c r="I349" s="124">
        <v>10107681</v>
      </c>
      <c r="J349" s="124">
        <v>4368893</v>
      </c>
      <c r="K349" s="124">
        <v>0</v>
      </c>
      <c r="L349" s="124">
        <v>0</v>
      </c>
      <c r="M349" s="124">
        <v>0</v>
      </c>
      <c r="N349" s="124">
        <v>0</v>
      </c>
      <c r="O349" s="124">
        <v>0</v>
      </c>
      <c r="P349" s="124">
        <v>8450874</v>
      </c>
      <c r="Q349" s="124">
        <v>3606632</v>
      </c>
      <c r="R349" s="124">
        <v>407890</v>
      </c>
      <c r="S349" s="124">
        <v>116589</v>
      </c>
      <c r="T349" s="124">
        <v>48644</v>
      </c>
      <c r="U349" s="124">
        <v>477417</v>
      </c>
      <c r="V349" s="124">
        <v>140696</v>
      </c>
      <c r="W349" s="124">
        <v>0</v>
      </c>
      <c r="X349" s="124">
        <v>2472102</v>
      </c>
      <c r="Y349" s="124">
        <v>0</v>
      </c>
      <c r="Z349" s="124">
        <v>0</v>
      </c>
      <c r="AA349" s="124">
        <v>98196499</v>
      </c>
    </row>
    <row r="350" spans="1:27" x14ac:dyDescent="0.3">
      <c r="A350" s="123" t="s">
        <v>699</v>
      </c>
      <c r="B350" s="121" t="s">
        <v>700</v>
      </c>
      <c r="C350" s="121">
        <v>1</v>
      </c>
      <c r="D350" s="121">
        <v>0</v>
      </c>
      <c r="E350" s="124">
        <v>31857904</v>
      </c>
      <c r="F350" s="124">
        <v>0</v>
      </c>
      <c r="G350" s="124">
        <v>916120</v>
      </c>
      <c r="H350" s="124">
        <v>20326</v>
      </c>
      <c r="I350" s="124">
        <v>3983711</v>
      </c>
      <c r="J350" s="124">
        <v>4503151</v>
      </c>
      <c r="K350" s="124">
        <v>0</v>
      </c>
      <c r="L350" s="124">
        <v>0</v>
      </c>
      <c r="M350" s="124">
        <v>0</v>
      </c>
      <c r="N350" s="124">
        <v>0</v>
      </c>
      <c r="O350" s="124">
        <v>0</v>
      </c>
      <c r="P350" s="124">
        <v>3349901</v>
      </c>
      <c r="Q350" s="124">
        <v>1208075</v>
      </c>
      <c r="R350" s="124">
        <v>33529</v>
      </c>
      <c r="S350" s="124">
        <v>56624</v>
      </c>
      <c r="T350" s="124">
        <v>23625</v>
      </c>
      <c r="U350" s="124">
        <v>183721</v>
      </c>
      <c r="V350" s="124">
        <v>61838</v>
      </c>
      <c r="W350" s="124">
        <v>0</v>
      </c>
      <c r="X350" s="124">
        <v>1016591</v>
      </c>
      <c r="Y350" s="124">
        <v>22235</v>
      </c>
      <c r="Z350" s="124">
        <v>0</v>
      </c>
      <c r="AA350" s="124">
        <v>47237351</v>
      </c>
    </row>
    <row r="351" spans="1:27" x14ac:dyDescent="0.3">
      <c r="A351" s="123" t="s">
        <v>701</v>
      </c>
      <c r="B351" s="121" t="s">
        <v>702</v>
      </c>
      <c r="C351" s="121">
        <v>1</v>
      </c>
      <c r="D351" s="121">
        <v>0</v>
      </c>
      <c r="E351" s="124">
        <v>13138843</v>
      </c>
      <c r="F351" s="124">
        <v>0</v>
      </c>
      <c r="G351" s="124">
        <v>0</v>
      </c>
      <c r="H351" s="124">
        <v>0</v>
      </c>
      <c r="I351" s="124">
        <v>3068490</v>
      </c>
      <c r="J351" s="124">
        <v>4161156</v>
      </c>
      <c r="K351" s="124">
        <v>0</v>
      </c>
      <c r="L351" s="124">
        <v>0</v>
      </c>
      <c r="M351" s="124">
        <v>0</v>
      </c>
      <c r="N351" s="124">
        <v>0</v>
      </c>
      <c r="O351" s="124">
        <v>0</v>
      </c>
      <c r="P351" s="124">
        <v>2584068</v>
      </c>
      <c r="Q351" s="124">
        <v>370982</v>
      </c>
      <c r="R351" s="124">
        <v>74171</v>
      </c>
      <c r="S351" s="124">
        <v>56370</v>
      </c>
      <c r="T351" s="124">
        <v>23519</v>
      </c>
      <c r="U351" s="124">
        <v>156809</v>
      </c>
      <c r="V351" s="124">
        <v>59738</v>
      </c>
      <c r="W351" s="124">
        <v>0</v>
      </c>
      <c r="X351" s="124">
        <v>993600</v>
      </c>
      <c r="Y351" s="124">
        <v>0</v>
      </c>
      <c r="Z351" s="124">
        <v>0</v>
      </c>
      <c r="AA351" s="124">
        <v>24687746</v>
      </c>
    </row>
    <row r="352" spans="1:27" x14ac:dyDescent="0.3">
      <c r="A352" s="123" t="s">
        <v>703</v>
      </c>
      <c r="B352" s="121" t="s">
        <v>704</v>
      </c>
      <c r="C352" s="121">
        <v>1</v>
      </c>
      <c r="D352" s="121">
        <v>0</v>
      </c>
      <c r="E352" s="124">
        <v>11944947</v>
      </c>
      <c r="F352" s="124">
        <v>0</v>
      </c>
      <c r="G352" s="124">
        <v>0</v>
      </c>
      <c r="H352" s="124">
        <v>3805</v>
      </c>
      <c r="I352" s="124">
        <v>3028752</v>
      </c>
      <c r="J352" s="124">
        <v>2502423</v>
      </c>
      <c r="K352" s="124">
        <v>0</v>
      </c>
      <c r="L352" s="124">
        <v>0</v>
      </c>
      <c r="M352" s="124">
        <v>0</v>
      </c>
      <c r="N352" s="124">
        <v>0</v>
      </c>
      <c r="O352" s="124">
        <v>0</v>
      </c>
      <c r="P352" s="124">
        <v>2242089</v>
      </c>
      <c r="Q352" s="124">
        <v>297478</v>
      </c>
      <c r="R352" s="124">
        <v>0</v>
      </c>
      <c r="S352" s="124">
        <v>15939</v>
      </c>
      <c r="T352" s="124">
        <v>6650</v>
      </c>
      <c r="U352" s="124">
        <v>64192</v>
      </c>
      <c r="V352" s="124">
        <v>19260</v>
      </c>
      <c r="W352" s="124">
        <v>0</v>
      </c>
      <c r="X352" s="124">
        <v>1171884</v>
      </c>
      <c r="Y352" s="124">
        <v>0</v>
      </c>
      <c r="Z352" s="124">
        <v>0</v>
      </c>
      <c r="AA352" s="124">
        <v>21297419</v>
      </c>
    </row>
    <row r="353" spans="1:27" x14ac:dyDescent="0.3">
      <c r="A353" s="123" t="s">
        <v>705</v>
      </c>
      <c r="B353" s="121" t="s">
        <v>706</v>
      </c>
      <c r="C353" s="121">
        <v>1</v>
      </c>
      <c r="D353" s="121">
        <v>0</v>
      </c>
      <c r="E353" s="124">
        <v>6164663</v>
      </c>
      <c r="F353" s="124">
        <v>0</v>
      </c>
      <c r="G353" s="124">
        <v>202348</v>
      </c>
      <c r="H353" s="124">
        <v>0</v>
      </c>
      <c r="I353" s="124">
        <v>1701512</v>
      </c>
      <c r="J353" s="124">
        <v>857263</v>
      </c>
      <c r="K353" s="124">
        <v>0</v>
      </c>
      <c r="L353" s="124">
        <v>0</v>
      </c>
      <c r="M353" s="124">
        <v>0</v>
      </c>
      <c r="N353" s="124">
        <v>0</v>
      </c>
      <c r="O353" s="124">
        <v>0</v>
      </c>
      <c r="P353" s="124">
        <v>1009303</v>
      </c>
      <c r="Q353" s="124">
        <v>19006</v>
      </c>
      <c r="R353" s="124">
        <v>0</v>
      </c>
      <c r="S353" s="124">
        <v>9333</v>
      </c>
      <c r="T353" s="124">
        <v>3894</v>
      </c>
      <c r="U353" s="124">
        <v>35999</v>
      </c>
      <c r="V353" s="124">
        <v>10734</v>
      </c>
      <c r="W353" s="124">
        <v>0</v>
      </c>
      <c r="X353" s="124">
        <v>465184</v>
      </c>
      <c r="Y353" s="124">
        <v>0</v>
      </c>
      <c r="Z353" s="124">
        <v>0</v>
      </c>
      <c r="AA353" s="124">
        <v>10479239</v>
      </c>
    </row>
    <row r="354" spans="1:27" x14ac:dyDescent="0.3">
      <c r="A354" s="123" t="s">
        <v>707</v>
      </c>
      <c r="B354" s="121" t="s">
        <v>708</v>
      </c>
      <c r="C354" s="121">
        <v>1</v>
      </c>
      <c r="D354" s="121">
        <v>0</v>
      </c>
      <c r="E354" s="124">
        <v>13601298</v>
      </c>
      <c r="F354" s="124">
        <v>0</v>
      </c>
      <c r="G354" s="124">
        <v>0</v>
      </c>
      <c r="H354" s="124">
        <v>0</v>
      </c>
      <c r="I354" s="124">
        <v>2809950</v>
      </c>
      <c r="J354" s="124">
        <v>4696987</v>
      </c>
      <c r="K354" s="124">
        <v>0</v>
      </c>
      <c r="L354" s="124">
        <v>0</v>
      </c>
      <c r="M354" s="124">
        <v>0</v>
      </c>
      <c r="N354" s="124">
        <v>0</v>
      </c>
      <c r="O354" s="124">
        <v>0</v>
      </c>
      <c r="P354" s="124">
        <v>1963761</v>
      </c>
      <c r="Q354" s="124">
        <v>233874</v>
      </c>
      <c r="R354" s="124">
        <v>98883</v>
      </c>
      <c r="S354" s="124">
        <v>26799</v>
      </c>
      <c r="T354" s="124">
        <v>11181</v>
      </c>
      <c r="U354" s="124">
        <v>104151</v>
      </c>
      <c r="V354" s="124">
        <v>32946</v>
      </c>
      <c r="W354" s="124">
        <v>0</v>
      </c>
      <c r="X354" s="124">
        <v>606332</v>
      </c>
      <c r="Y354" s="124">
        <v>0</v>
      </c>
      <c r="Z354" s="124">
        <v>0</v>
      </c>
      <c r="AA354" s="124">
        <v>24186162</v>
      </c>
    </row>
    <row r="355" spans="1:27" x14ac:dyDescent="0.3">
      <c r="A355" s="123" t="s">
        <v>709</v>
      </c>
      <c r="B355" s="121" t="s">
        <v>710</v>
      </c>
      <c r="C355" s="121">
        <v>1</v>
      </c>
      <c r="D355" s="121">
        <v>0</v>
      </c>
      <c r="E355" s="124">
        <v>17751261</v>
      </c>
      <c r="F355" s="124">
        <v>0</v>
      </c>
      <c r="G355" s="124">
        <v>0</v>
      </c>
      <c r="H355" s="124">
        <v>0</v>
      </c>
      <c r="I355" s="124">
        <v>2829284</v>
      </c>
      <c r="J355" s="124">
        <v>2539258</v>
      </c>
      <c r="K355" s="124">
        <v>0</v>
      </c>
      <c r="L355" s="124">
        <v>0</v>
      </c>
      <c r="M355" s="124">
        <v>0</v>
      </c>
      <c r="N355" s="124">
        <v>0</v>
      </c>
      <c r="O355" s="124">
        <v>0</v>
      </c>
      <c r="P355" s="124">
        <v>1354079</v>
      </c>
      <c r="Q355" s="124">
        <v>355603</v>
      </c>
      <c r="R355" s="124">
        <v>0</v>
      </c>
      <c r="S355" s="124">
        <v>18995</v>
      </c>
      <c r="T355" s="124">
        <v>7925</v>
      </c>
      <c r="U355" s="124">
        <v>77706</v>
      </c>
      <c r="V355" s="124">
        <v>23474</v>
      </c>
      <c r="W355" s="124">
        <v>0</v>
      </c>
      <c r="X355" s="124">
        <v>539176</v>
      </c>
      <c r="Y355" s="124">
        <v>0</v>
      </c>
      <c r="Z355" s="124">
        <v>0</v>
      </c>
      <c r="AA355" s="124">
        <v>25496761</v>
      </c>
    </row>
    <row r="356" spans="1:27" x14ac:dyDescent="0.3">
      <c r="A356" s="123" t="s">
        <v>711</v>
      </c>
      <c r="B356" s="121" t="s">
        <v>712</v>
      </c>
      <c r="C356" s="121">
        <v>1</v>
      </c>
      <c r="D356" s="121">
        <v>0</v>
      </c>
      <c r="E356" s="124">
        <v>8565609</v>
      </c>
      <c r="F356" s="124">
        <v>0</v>
      </c>
      <c r="G356" s="124">
        <v>0</v>
      </c>
      <c r="H356" s="124">
        <v>3417</v>
      </c>
      <c r="I356" s="124">
        <v>796972</v>
      </c>
      <c r="J356" s="124">
        <v>1939894</v>
      </c>
      <c r="K356" s="124">
        <v>0</v>
      </c>
      <c r="L356" s="124">
        <v>0</v>
      </c>
      <c r="M356" s="124">
        <v>0</v>
      </c>
      <c r="N356" s="124">
        <v>0</v>
      </c>
      <c r="O356" s="124">
        <v>0</v>
      </c>
      <c r="P356" s="124">
        <v>1313024</v>
      </c>
      <c r="Q356" s="124">
        <v>97221</v>
      </c>
      <c r="R356" s="124">
        <v>0</v>
      </c>
      <c r="S356" s="124">
        <v>10965</v>
      </c>
      <c r="T356" s="124">
        <v>4575</v>
      </c>
      <c r="U356" s="124">
        <v>43396</v>
      </c>
      <c r="V356" s="124">
        <v>13622</v>
      </c>
      <c r="W356" s="124">
        <v>0</v>
      </c>
      <c r="X356" s="124">
        <v>212010</v>
      </c>
      <c r="Y356" s="124">
        <v>29850</v>
      </c>
      <c r="Z356" s="124">
        <v>0</v>
      </c>
      <c r="AA356" s="124">
        <v>13030555</v>
      </c>
    </row>
    <row r="357" spans="1:27" x14ac:dyDescent="0.3">
      <c r="A357" s="123" t="s">
        <v>713</v>
      </c>
      <c r="B357" s="121" t="s">
        <v>714</v>
      </c>
      <c r="C357" s="121">
        <v>1</v>
      </c>
      <c r="D357" s="121">
        <v>0</v>
      </c>
      <c r="E357" s="124">
        <v>42661979</v>
      </c>
      <c r="F357" s="124">
        <v>0</v>
      </c>
      <c r="G357" s="124">
        <v>0</v>
      </c>
      <c r="H357" s="124">
        <v>5594</v>
      </c>
      <c r="I357" s="124">
        <v>8202242</v>
      </c>
      <c r="J357" s="124">
        <v>5528389</v>
      </c>
      <c r="K357" s="124">
        <v>0</v>
      </c>
      <c r="L357" s="124">
        <v>0</v>
      </c>
      <c r="M357" s="124">
        <v>0</v>
      </c>
      <c r="N357" s="124">
        <v>0</v>
      </c>
      <c r="O357" s="124">
        <v>0</v>
      </c>
      <c r="P357" s="124">
        <v>5386618</v>
      </c>
      <c r="Q357" s="124">
        <v>1752328</v>
      </c>
      <c r="R357" s="124">
        <v>88935</v>
      </c>
      <c r="S357" s="124">
        <v>82555</v>
      </c>
      <c r="T357" s="124">
        <v>34444</v>
      </c>
      <c r="U357" s="124">
        <v>318278</v>
      </c>
      <c r="V357" s="124">
        <v>100691</v>
      </c>
      <c r="W357" s="124">
        <v>0</v>
      </c>
      <c r="X357" s="124">
        <v>1920309</v>
      </c>
      <c r="Y357" s="124">
        <v>0</v>
      </c>
      <c r="Z357" s="124">
        <v>0</v>
      </c>
      <c r="AA357" s="124">
        <v>66082362</v>
      </c>
    </row>
    <row r="358" spans="1:27" x14ac:dyDescent="0.3">
      <c r="A358" s="123" t="s">
        <v>715</v>
      </c>
      <c r="B358" s="121" t="s">
        <v>716</v>
      </c>
      <c r="C358" s="121">
        <v>1</v>
      </c>
      <c r="D358" s="121">
        <v>0</v>
      </c>
      <c r="E358" s="124">
        <v>19832481</v>
      </c>
      <c r="F358" s="124">
        <v>0</v>
      </c>
      <c r="G358" s="124">
        <v>0</v>
      </c>
      <c r="H358" s="124">
        <v>7862</v>
      </c>
      <c r="I358" s="124">
        <v>5689692</v>
      </c>
      <c r="J358" s="124">
        <v>4483057</v>
      </c>
      <c r="K358" s="124">
        <v>0</v>
      </c>
      <c r="L358" s="124">
        <v>0</v>
      </c>
      <c r="M358" s="124">
        <v>0</v>
      </c>
      <c r="N358" s="124">
        <v>0</v>
      </c>
      <c r="O358" s="124">
        <v>0</v>
      </c>
      <c r="P358" s="124">
        <v>3530131</v>
      </c>
      <c r="Q358" s="124">
        <v>853604</v>
      </c>
      <c r="R358" s="124">
        <v>44168</v>
      </c>
      <c r="S358" s="124">
        <v>64564</v>
      </c>
      <c r="T358" s="124">
        <v>26938</v>
      </c>
      <c r="U358" s="124">
        <v>262125</v>
      </c>
      <c r="V358" s="124">
        <v>73742</v>
      </c>
      <c r="W358" s="124">
        <v>0</v>
      </c>
      <c r="X358" s="124">
        <v>1328400</v>
      </c>
      <c r="Y358" s="124">
        <v>0</v>
      </c>
      <c r="Z358" s="124">
        <v>0</v>
      </c>
      <c r="AA358" s="124">
        <v>36196764</v>
      </c>
    </row>
    <row r="359" spans="1:27" x14ac:dyDescent="0.3">
      <c r="A359" s="123" t="s">
        <v>717</v>
      </c>
      <c r="B359" s="121" t="s">
        <v>718</v>
      </c>
      <c r="C359" s="121">
        <v>1</v>
      </c>
      <c r="D359" s="121">
        <v>0</v>
      </c>
      <c r="E359" s="124">
        <v>9493822</v>
      </c>
      <c r="F359" s="124">
        <v>0</v>
      </c>
      <c r="G359" s="124">
        <v>0</v>
      </c>
      <c r="H359" s="124">
        <v>0</v>
      </c>
      <c r="I359" s="124">
        <v>1922602</v>
      </c>
      <c r="J359" s="124">
        <v>3274960</v>
      </c>
      <c r="K359" s="124">
        <v>0</v>
      </c>
      <c r="L359" s="124">
        <v>0</v>
      </c>
      <c r="M359" s="124">
        <v>0</v>
      </c>
      <c r="N359" s="124">
        <v>0</v>
      </c>
      <c r="O359" s="124">
        <v>0</v>
      </c>
      <c r="P359" s="124">
        <v>1552959</v>
      </c>
      <c r="Q359" s="124">
        <v>307381</v>
      </c>
      <c r="R359" s="124">
        <v>0</v>
      </c>
      <c r="S359" s="124">
        <v>20433</v>
      </c>
      <c r="T359" s="124">
        <v>8525</v>
      </c>
      <c r="U359" s="124">
        <v>80618</v>
      </c>
      <c r="V359" s="124">
        <v>22280</v>
      </c>
      <c r="W359" s="124">
        <v>0</v>
      </c>
      <c r="X359" s="124">
        <v>448096</v>
      </c>
      <c r="Y359" s="124">
        <v>0</v>
      </c>
      <c r="Z359" s="124">
        <v>0</v>
      </c>
      <c r="AA359" s="124">
        <v>17131676</v>
      </c>
    </row>
    <row r="360" spans="1:27" x14ac:dyDescent="0.3">
      <c r="A360" s="123" t="s">
        <v>719</v>
      </c>
      <c r="B360" s="121" t="s">
        <v>720</v>
      </c>
      <c r="C360" s="121">
        <v>1</v>
      </c>
      <c r="D360" s="121">
        <v>0</v>
      </c>
      <c r="E360" s="124">
        <v>7403510</v>
      </c>
      <c r="F360" s="124">
        <v>0</v>
      </c>
      <c r="G360" s="124">
        <v>0</v>
      </c>
      <c r="H360" s="124">
        <v>0</v>
      </c>
      <c r="I360" s="124">
        <v>2032706</v>
      </c>
      <c r="J360" s="124">
        <v>2710378</v>
      </c>
      <c r="K360" s="124">
        <v>0</v>
      </c>
      <c r="L360" s="124">
        <v>0</v>
      </c>
      <c r="M360" s="124">
        <v>0</v>
      </c>
      <c r="N360" s="124">
        <v>0</v>
      </c>
      <c r="O360" s="124">
        <v>0</v>
      </c>
      <c r="P360" s="124">
        <v>1357222</v>
      </c>
      <c r="Q360" s="124">
        <v>218157</v>
      </c>
      <c r="R360" s="124">
        <v>0</v>
      </c>
      <c r="S360" s="124">
        <v>11220</v>
      </c>
      <c r="T360" s="124">
        <v>4681</v>
      </c>
      <c r="U360" s="124">
        <v>45726</v>
      </c>
      <c r="V360" s="124">
        <v>13231</v>
      </c>
      <c r="W360" s="124">
        <v>0</v>
      </c>
      <c r="X360" s="124">
        <v>424148</v>
      </c>
      <c r="Y360" s="124">
        <v>18672</v>
      </c>
      <c r="Z360" s="124">
        <v>0</v>
      </c>
      <c r="AA360" s="124">
        <v>14239651</v>
      </c>
    </row>
    <row r="361" spans="1:27" x14ac:dyDescent="0.3">
      <c r="A361" s="123" t="s">
        <v>721</v>
      </c>
      <c r="B361" s="121" t="s">
        <v>722</v>
      </c>
      <c r="C361" s="121">
        <v>1</v>
      </c>
      <c r="D361" s="121">
        <v>0</v>
      </c>
      <c r="E361" s="124">
        <v>61207251</v>
      </c>
      <c r="F361" s="124">
        <v>0</v>
      </c>
      <c r="G361" s="124">
        <v>0</v>
      </c>
      <c r="H361" s="124">
        <v>180</v>
      </c>
      <c r="I361" s="124">
        <v>10010359</v>
      </c>
      <c r="J361" s="124">
        <v>8446120</v>
      </c>
      <c r="K361" s="124">
        <v>0</v>
      </c>
      <c r="L361" s="124">
        <v>0</v>
      </c>
      <c r="M361" s="124">
        <v>0</v>
      </c>
      <c r="N361" s="124">
        <v>0</v>
      </c>
      <c r="O361" s="124">
        <v>0</v>
      </c>
      <c r="P361" s="124">
        <v>6369657</v>
      </c>
      <c r="Q361" s="124">
        <v>4017196</v>
      </c>
      <c r="R361" s="124">
        <v>439066</v>
      </c>
      <c r="S361" s="124">
        <v>100066</v>
      </c>
      <c r="T361" s="124">
        <v>41750</v>
      </c>
      <c r="U361" s="124">
        <v>413692</v>
      </c>
      <c r="V361" s="124">
        <v>120434</v>
      </c>
      <c r="W361" s="124">
        <v>0</v>
      </c>
      <c r="X361" s="124">
        <v>2257827</v>
      </c>
      <c r="Y361" s="124">
        <v>87640</v>
      </c>
      <c r="Z361" s="124">
        <v>0</v>
      </c>
      <c r="AA361" s="124">
        <v>93511238</v>
      </c>
    </row>
    <row r="362" spans="1:27" x14ac:dyDescent="0.3">
      <c r="A362" s="123" t="s">
        <v>723</v>
      </c>
      <c r="B362" s="121" t="s">
        <v>724</v>
      </c>
      <c r="C362" s="121">
        <v>1</v>
      </c>
      <c r="D362" s="121">
        <v>0</v>
      </c>
      <c r="E362" s="124">
        <v>6414089</v>
      </c>
      <c r="F362" s="124">
        <v>26640</v>
      </c>
      <c r="G362" s="124">
        <v>136453</v>
      </c>
      <c r="H362" s="124">
        <v>4830</v>
      </c>
      <c r="I362" s="124">
        <v>844284</v>
      </c>
      <c r="J362" s="124">
        <v>989768</v>
      </c>
      <c r="K362" s="124">
        <v>0</v>
      </c>
      <c r="L362" s="124">
        <v>0</v>
      </c>
      <c r="M362" s="124">
        <v>0</v>
      </c>
      <c r="N362" s="124">
        <v>0</v>
      </c>
      <c r="O362" s="124">
        <v>0</v>
      </c>
      <c r="P362" s="124">
        <v>861570</v>
      </c>
      <c r="Q362" s="124">
        <v>53539</v>
      </c>
      <c r="R362" s="124">
        <v>0</v>
      </c>
      <c r="S362" s="124">
        <v>5932</v>
      </c>
      <c r="T362" s="124">
        <v>2475</v>
      </c>
      <c r="U362" s="124">
        <v>35591</v>
      </c>
      <c r="V362" s="124">
        <v>8088</v>
      </c>
      <c r="W362" s="124">
        <v>0</v>
      </c>
      <c r="X362" s="124">
        <v>410824</v>
      </c>
      <c r="Y362" s="124">
        <v>0</v>
      </c>
      <c r="Z362" s="124">
        <v>0</v>
      </c>
      <c r="AA362" s="124">
        <v>9794083</v>
      </c>
    </row>
    <row r="363" spans="1:27" x14ac:dyDescent="0.3">
      <c r="A363" s="123" t="s">
        <v>725</v>
      </c>
      <c r="B363" s="121" t="s">
        <v>726</v>
      </c>
      <c r="C363" s="121">
        <v>1</v>
      </c>
      <c r="D363" s="121">
        <v>0</v>
      </c>
      <c r="E363" s="124">
        <v>4584675</v>
      </c>
      <c r="F363" s="124">
        <v>0</v>
      </c>
      <c r="G363" s="124">
        <v>0</v>
      </c>
      <c r="H363" s="124">
        <v>0</v>
      </c>
      <c r="I363" s="124">
        <v>284211</v>
      </c>
      <c r="J363" s="124">
        <v>3642903</v>
      </c>
      <c r="K363" s="124">
        <v>0</v>
      </c>
      <c r="L363" s="124">
        <v>0</v>
      </c>
      <c r="M363" s="124">
        <v>0</v>
      </c>
      <c r="N363" s="124">
        <v>0</v>
      </c>
      <c r="O363" s="124">
        <v>0</v>
      </c>
      <c r="P363" s="124">
        <v>916979</v>
      </c>
      <c r="Q363" s="124">
        <v>36486</v>
      </c>
      <c r="R363" s="124">
        <v>0</v>
      </c>
      <c r="S363" s="124">
        <v>18276</v>
      </c>
      <c r="T363" s="124">
        <v>7625</v>
      </c>
      <c r="U363" s="124">
        <v>71706</v>
      </c>
      <c r="V363" s="124">
        <v>2421</v>
      </c>
      <c r="W363" s="124">
        <v>0</v>
      </c>
      <c r="X363" s="124">
        <v>334800</v>
      </c>
      <c r="Y363" s="124">
        <v>1066</v>
      </c>
      <c r="Z363" s="124">
        <v>0</v>
      </c>
      <c r="AA363" s="124">
        <v>9901148</v>
      </c>
    </row>
    <row r="364" spans="1:27" x14ac:dyDescent="0.3">
      <c r="A364" s="123" t="s">
        <v>727</v>
      </c>
      <c r="B364" s="121" t="s">
        <v>728</v>
      </c>
      <c r="C364" s="121">
        <v>1</v>
      </c>
      <c r="D364" s="121">
        <v>1</v>
      </c>
      <c r="E364" s="124">
        <v>414963937</v>
      </c>
      <c r="F364" s="124">
        <v>2607739</v>
      </c>
      <c r="G364" s="124">
        <v>0</v>
      </c>
      <c r="H364" s="124">
        <v>0</v>
      </c>
      <c r="I364" s="124">
        <v>31341307</v>
      </c>
      <c r="J364" s="124">
        <v>34892014</v>
      </c>
      <c r="K364" s="124">
        <v>0</v>
      </c>
      <c r="L364" s="124">
        <v>0</v>
      </c>
      <c r="M364" s="124">
        <v>1072774</v>
      </c>
      <c r="N364" s="124">
        <v>9928609</v>
      </c>
      <c r="O364" s="124">
        <v>8234276</v>
      </c>
      <c r="P364" s="124">
        <v>0</v>
      </c>
      <c r="Q364" s="124">
        <v>4296900</v>
      </c>
      <c r="R364" s="124">
        <v>1263341</v>
      </c>
      <c r="S364" s="124">
        <v>317396</v>
      </c>
      <c r="T364" s="124">
        <v>132425</v>
      </c>
      <c r="U364" s="124">
        <v>1247599</v>
      </c>
      <c r="V364" s="124">
        <v>444553</v>
      </c>
      <c r="W364" s="124">
        <v>0</v>
      </c>
      <c r="X364" s="124">
        <v>15552339</v>
      </c>
      <c r="Y364" s="124">
        <v>0</v>
      </c>
      <c r="Z364" s="124">
        <v>2328394</v>
      </c>
      <c r="AA364" s="124">
        <v>528623603</v>
      </c>
    </row>
    <row r="365" spans="1:27" x14ac:dyDescent="0.3">
      <c r="A365" s="123" t="s">
        <v>729</v>
      </c>
      <c r="B365" s="121" t="s">
        <v>730</v>
      </c>
      <c r="C365" s="121">
        <v>1</v>
      </c>
      <c r="D365" s="121">
        <v>0</v>
      </c>
      <c r="E365" s="124">
        <v>7125353</v>
      </c>
      <c r="F365" s="124">
        <v>0</v>
      </c>
      <c r="G365" s="124">
        <v>0</v>
      </c>
      <c r="H365" s="124">
        <v>0</v>
      </c>
      <c r="I365" s="124">
        <v>1433583</v>
      </c>
      <c r="J365" s="124">
        <v>1658299</v>
      </c>
      <c r="K365" s="124">
        <v>0</v>
      </c>
      <c r="L365" s="124">
        <v>0</v>
      </c>
      <c r="M365" s="124">
        <v>0</v>
      </c>
      <c r="N365" s="124">
        <v>0</v>
      </c>
      <c r="O365" s="124">
        <v>0</v>
      </c>
      <c r="P365" s="124">
        <v>1075074</v>
      </c>
      <c r="Q365" s="124">
        <v>192380</v>
      </c>
      <c r="R365" s="124">
        <v>0</v>
      </c>
      <c r="S365" s="124">
        <v>10726</v>
      </c>
      <c r="T365" s="124">
        <v>4475</v>
      </c>
      <c r="U365" s="124">
        <v>42639</v>
      </c>
      <c r="V365" s="124">
        <v>11418</v>
      </c>
      <c r="W365" s="124">
        <v>0</v>
      </c>
      <c r="X365" s="124">
        <v>275053</v>
      </c>
      <c r="Y365" s="124">
        <v>0</v>
      </c>
      <c r="Z365" s="124">
        <v>0</v>
      </c>
      <c r="AA365" s="124">
        <v>11829000</v>
      </c>
    </row>
    <row r="366" spans="1:27" x14ac:dyDescent="0.3">
      <c r="A366" s="123" t="s">
        <v>731</v>
      </c>
      <c r="B366" s="121" t="s">
        <v>732</v>
      </c>
      <c r="C366" s="121">
        <v>1</v>
      </c>
      <c r="D366" s="121">
        <v>0</v>
      </c>
      <c r="E366" s="124">
        <v>24348390</v>
      </c>
      <c r="F366" s="124">
        <v>0</v>
      </c>
      <c r="G366" s="124">
        <v>0</v>
      </c>
      <c r="H366" s="124">
        <v>9585</v>
      </c>
      <c r="I366" s="124">
        <v>3360768</v>
      </c>
      <c r="J366" s="124">
        <v>5715438</v>
      </c>
      <c r="K366" s="124">
        <v>0</v>
      </c>
      <c r="L366" s="124">
        <v>0</v>
      </c>
      <c r="M366" s="124">
        <v>0</v>
      </c>
      <c r="N366" s="124">
        <v>0</v>
      </c>
      <c r="O366" s="124">
        <v>0</v>
      </c>
      <c r="P366" s="124">
        <v>1808513</v>
      </c>
      <c r="Q366" s="124">
        <v>710281</v>
      </c>
      <c r="R366" s="124">
        <v>670562</v>
      </c>
      <c r="S366" s="124">
        <v>48775</v>
      </c>
      <c r="T366" s="124">
        <v>20350</v>
      </c>
      <c r="U366" s="124">
        <v>184944</v>
      </c>
      <c r="V366" s="124">
        <v>48301</v>
      </c>
      <c r="W366" s="124">
        <v>0</v>
      </c>
      <c r="X366" s="124">
        <v>939166</v>
      </c>
      <c r="Y366" s="124">
        <v>0</v>
      </c>
      <c r="Z366" s="124">
        <v>0</v>
      </c>
      <c r="AA366" s="124">
        <v>37865073</v>
      </c>
    </row>
    <row r="367" spans="1:27" x14ac:dyDescent="0.3">
      <c r="A367" s="123" t="s">
        <v>733</v>
      </c>
      <c r="B367" s="121" t="s">
        <v>734</v>
      </c>
      <c r="C367" s="121">
        <v>1</v>
      </c>
      <c r="D367" s="121">
        <v>0</v>
      </c>
      <c r="E367" s="124">
        <v>7583898</v>
      </c>
      <c r="F367" s="124">
        <v>0</v>
      </c>
      <c r="G367" s="124">
        <v>0</v>
      </c>
      <c r="H367" s="124">
        <v>2190</v>
      </c>
      <c r="I367" s="124">
        <v>1198848</v>
      </c>
      <c r="J367" s="124">
        <v>1689301</v>
      </c>
      <c r="K367" s="124">
        <v>0</v>
      </c>
      <c r="L367" s="124">
        <v>0</v>
      </c>
      <c r="M367" s="124">
        <v>0</v>
      </c>
      <c r="N367" s="124">
        <v>0</v>
      </c>
      <c r="O367" s="124">
        <v>0</v>
      </c>
      <c r="P367" s="124">
        <v>1015660</v>
      </c>
      <c r="Q367" s="124">
        <v>140228</v>
      </c>
      <c r="R367" s="124">
        <v>67973</v>
      </c>
      <c r="S367" s="124">
        <v>10950</v>
      </c>
      <c r="T367" s="124">
        <v>4569</v>
      </c>
      <c r="U367" s="124">
        <v>43338</v>
      </c>
      <c r="V367" s="124">
        <v>11817</v>
      </c>
      <c r="W367" s="124">
        <v>0</v>
      </c>
      <c r="X367" s="124">
        <v>201838</v>
      </c>
      <c r="Y367" s="124">
        <v>0</v>
      </c>
      <c r="Z367" s="124">
        <v>0</v>
      </c>
      <c r="AA367" s="124">
        <v>11970610</v>
      </c>
    </row>
    <row r="368" spans="1:27" x14ac:dyDescent="0.3">
      <c r="A368" s="123" t="s">
        <v>735</v>
      </c>
      <c r="B368" s="121" t="s">
        <v>736</v>
      </c>
      <c r="C368" s="121">
        <v>1</v>
      </c>
      <c r="D368" s="121">
        <v>0</v>
      </c>
      <c r="E368" s="124">
        <v>32765640</v>
      </c>
      <c r="F368" s="124">
        <v>0</v>
      </c>
      <c r="G368" s="124">
        <v>0</v>
      </c>
      <c r="H368" s="124">
        <v>11786</v>
      </c>
      <c r="I368" s="124">
        <v>2928390</v>
      </c>
      <c r="J368" s="124">
        <v>6437614</v>
      </c>
      <c r="K368" s="124">
        <v>55958</v>
      </c>
      <c r="L368" s="124">
        <v>0</v>
      </c>
      <c r="M368" s="124">
        <v>0</v>
      </c>
      <c r="N368" s="124">
        <v>0</v>
      </c>
      <c r="O368" s="124">
        <v>0</v>
      </c>
      <c r="P368" s="124">
        <v>2372083</v>
      </c>
      <c r="Q368" s="124">
        <v>1718809</v>
      </c>
      <c r="R368" s="124">
        <v>119700</v>
      </c>
      <c r="S368" s="124">
        <v>31398</v>
      </c>
      <c r="T368" s="124">
        <v>13100</v>
      </c>
      <c r="U368" s="124">
        <v>120811</v>
      </c>
      <c r="V368" s="124">
        <v>38144</v>
      </c>
      <c r="W368" s="124">
        <v>0</v>
      </c>
      <c r="X368" s="124">
        <v>957358</v>
      </c>
      <c r="Y368" s="124">
        <v>0</v>
      </c>
      <c r="Z368" s="124">
        <v>0</v>
      </c>
      <c r="AA368" s="124">
        <v>47570791</v>
      </c>
    </row>
    <row r="369" spans="1:27" x14ac:dyDescent="0.3">
      <c r="A369" s="123" t="s">
        <v>737</v>
      </c>
      <c r="B369" s="121" t="s">
        <v>738</v>
      </c>
      <c r="C369" s="121">
        <v>1</v>
      </c>
      <c r="D369" s="121">
        <v>0</v>
      </c>
      <c r="E369" s="124">
        <v>11806936</v>
      </c>
      <c r="F369" s="124">
        <v>0</v>
      </c>
      <c r="G369" s="124">
        <v>0</v>
      </c>
      <c r="H369" s="124">
        <v>2666</v>
      </c>
      <c r="I369" s="124">
        <v>1745093</v>
      </c>
      <c r="J369" s="124">
        <v>2434652</v>
      </c>
      <c r="K369" s="124">
        <v>0</v>
      </c>
      <c r="L369" s="124">
        <v>0</v>
      </c>
      <c r="M369" s="124">
        <v>0</v>
      </c>
      <c r="N369" s="124">
        <v>0</v>
      </c>
      <c r="O369" s="124">
        <v>0</v>
      </c>
      <c r="P369" s="124">
        <v>889848</v>
      </c>
      <c r="Q369" s="124">
        <v>388429</v>
      </c>
      <c r="R369" s="124">
        <v>213390</v>
      </c>
      <c r="S369" s="124">
        <v>15564</v>
      </c>
      <c r="T369" s="124">
        <v>6494</v>
      </c>
      <c r="U369" s="124">
        <v>61570</v>
      </c>
      <c r="V369" s="124">
        <v>11993</v>
      </c>
      <c r="W369" s="124">
        <v>0</v>
      </c>
      <c r="X369" s="124">
        <v>321383</v>
      </c>
      <c r="Y369" s="124">
        <v>0</v>
      </c>
      <c r="Z369" s="124">
        <v>0</v>
      </c>
      <c r="AA369" s="124">
        <v>17898018</v>
      </c>
    </row>
    <row r="370" spans="1:27" x14ac:dyDescent="0.3">
      <c r="A370" s="123" t="s">
        <v>739</v>
      </c>
      <c r="B370" s="121" t="s">
        <v>740</v>
      </c>
      <c r="C370" s="121">
        <v>1</v>
      </c>
      <c r="D370" s="121">
        <v>0</v>
      </c>
      <c r="E370" s="124">
        <v>9035053</v>
      </c>
      <c r="F370" s="124">
        <v>0</v>
      </c>
      <c r="G370" s="124">
        <v>0</v>
      </c>
      <c r="H370" s="124">
        <v>4141</v>
      </c>
      <c r="I370" s="124">
        <v>1204200</v>
      </c>
      <c r="J370" s="124">
        <v>2110410</v>
      </c>
      <c r="K370" s="124">
        <v>0</v>
      </c>
      <c r="L370" s="124">
        <v>0</v>
      </c>
      <c r="M370" s="124">
        <v>0</v>
      </c>
      <c r="N370" s="124">
        <v>0</v>
      </c>
      <c r="O370" s="124">
        <v>0</v>
      </c>
      <c r="P370" s="124">
        <v>1062364</v>
      </c>
      <c r="Q370" s="124">
        <v>427922</v>
      </c>
      <c r="R370" s="124">
        <v>216708</v>
      </c>
      <c r="S370" s="124">
        <v>10546</v>
      </c>
      <c r="T370" s="124">
        <v>4400</v>
      </c>
      <c r="U370" s="124">
        <v>42464</v>
      </c>
      <c r="V370" s="124">
        <v>13441</v>
      </c>
      <c r="W370" s="124">
        <v>0</v>
      </c>
      <c r="X370" s="124">
        <v>248044</v>
      </c>
      <c r="Y370" s="124">
        <v>0</v>
      </c>
      <c r="Z370" s="124">
        <v>0</v>
      </c>
      <c r="AA370" s="124">
        <v>14379693</v>
      </c>
    </row>
    <row r="371" spans="1:27" x14ac:dyDescent="0.3">
      <c r="A371" s="123" t="s">
        <v>741</v>
      </c>
      <c r="B371" s="121" t="s">
        <v>742</v>
      </c>
      <c r="C371" s="121">
        <v>1</v>
      </c>
      <c r="D371" s="121">
        <v>0</v>
      </c>
      <c r="E371" s="124">
        <v>5580742</v>
      </c>
      <c r="F371" s="124">
        <v>0</v>
      </c>
      <c r="G371" s="124">
        <v>258763</v>
      </c>
      <c r="H371" s="124">
        <v>723</v>
      </c>
      <c r="I371" s="124">
        <v>678452</v>
      </c>
      <c r="J371" s="124">
        <v>1922856</v>
      </c>
      <c r="K371" s="124">
        <v>0</v>
      </c>
      <c r="L371" s="124">
        <v>0</v>
      </c>
      <c r="M371" s="124">
        <v>0</v>
      </c>
      <c r="N371" s="124">
        <v>0</v>
      </c>
      <c r="O371" s="124">
        <v>0</v>
      </c>
      <c r="P371" s="124">
        <v>467507</v>
      </c>
      <c r="Q371" s="124">
        <v>25765</v>
      </c>
      <c r="R371" s="124">
        <v>17488</v>
      </c>
      <c r="S371" s="124">
        <v>8419</v>
      </c>
      <c r="T371" s="124">
        <v>3513</v>
      </c>
      <c r="U371" s="124">
        <v>32504</v>
      </c>
      <c r="V371" s="124">
        <v>4828</v>
      </c>
      <c r="W371" s="124">
        <v>0</v>
      </c>
      <c r="X371" s="124">
        <v>163138</v>
      </c>
      <c r="Y371" s="124">
        <v>0</v>
      </c>
      <c r="Z371" s="124">
        <v>0</v>
      </c>
      <c r="AA371" s="124">
        <v>9164698</v>
      </c>
    </row>
    <row r="372" spans="1:27" x14ac:dyDescent="0.3">
      <c r="A372" s="123" t="s">
        <v>743</v>
      </c>
      <c r="B372" s="121" t="s">
        <v>744</v>
      </c>
      <c r="C372" s="121">
        <v>1</v>
      </c>
      <c r="D372" s="121">
        <v>0</v>
      </c>
      <c r="E372" s="124">
        <v>21132004</v>
      </c>
      <c r="F372" s="124">
        <v>0</v>
      </c>
      <c r="G372" s="124">
        <v>0</v>
      </c>
      <c r="H372" s="124">
        <v>0</v>
      </c>
      <c r="I372" s="124">
        <v>2856315</v>
      </c>
      <c r="J372" s="124">
        <v>3497140</v>
      </c>
      <c r="K372" s="124">
        <v>34620</v>
      </c>
      <c r="L372" s="124">
        <v>0</v>
      </c>
      <c r="M372" s="124">
        <v>0</v>
      </c>
      <c r="N372" s="124">
        <v>0</v>
      </c>
      <c r="O372" s="124">
        <v>0</v>
      </c>
      <c r="P372" s="124">
        <v>2051270</v>
      </c>
      <c r="Q372" s="124">
        <v>573014</v>
      </c>
      <c r="R372" s="124">
        <v>79122</v>
      </c>
      <c r="S372" s="124">
        <v>22155</v>
      </c>
      <c r="T372" s="124">
        <v>9244</v>
      </c>
      <c r="U372" s="124">
        <v>87550</v>
      </c>
      <c r="V372" s="124">
        <v>27774</v>
      </c>
      <c r="W372" s="124">
        <v>0</v>
      </c>
      <c r="X372" s="124">
        <v>893164</v>
      </c>
      <c r="Y372" s="124">
        <v>0</v>
      </c>
      <c r="Z372" s="124">
        <v>0</v>
      </c>
      <c r="AA372" s="124">
        <v>31263372</v>
      </c>
    </row>
    <row r="373" spans="1:27" x14ac:dyDescent="0.3">
      <c r="A373" s="123" t="s">
        <v>745</v>
      </c>
      <c r="B373" s="121" t="s">
        <v>746</v>
      </c>
      <c r="C373" s="121">
        <v>1</v>
      </c>
      <c r="D373" s="121">
        <v>0</v>
      </c>
      <c r="E373" s="124">
        <v>6334263</v>
      </c>
      <c r="F373" s="124">
        <v>0</v>
      </c>
      <c r="G373" s="124">
        <v>135290</v>
      </c>
      <c r="H373" s="124">
        <v>1812</v>
      </c>
      <c r="I373" s="124">
        <v>718319</v>
      </c>
      <c r="J373" s="124">
        <v>385004</v>
      </c>
      <c r="K373" s="124">
        <v>0</v>
      </c>
      <c r="L373" s="124">
        <v>0</v>
      </c>
      <c r="M373" s="124">
        <v>0</v>
      </c>
      <c r="N373" s="124">
        <v>0</v>
      </c>
      <c r="O373" s="124">
        <v>0</v>
      </c>
      <c r="P373" s="124">
        <v>557223</v>
      </c>
      <c r="Q373" s="124">
        <v>21597</v>
      </c>
      <c r="R373" s="124">
        <v>182109</v>
      </c>
      <c r="S373" s="124">
        <v>8119</v>
      </c>
      <c r="T373" s="124">
        <v>3388</v>
      </c>
      <c r="U373" s="124">
        <v>32445</v>
      </c>
      <c r="V373" s="124">
        <v>5089</v>
      </c>
      <c r="W373" s="124">
        <v>0</v>
      </c>
      <c r="X373" s="124">
        <v>97200</v>
      </c>
      <c r="Y373" s="124">
        <v>0</v>
      </c>
      <c r="Z373" s="124">
        <v>0</v>
      </c>
      <c r="AA373" s="124">
        <v>8481858</v>
      </c>
    </row>
    <row r="374" spans="1:27" x14ac:dyDescent="0.3">
      <c r="A374" s="123" t="s">
        <v>747</v>
      </c>
      <c r="B374" s="121" t="s">
        <v>748</v>
      </c>
      <c r="C374" s="121">
        <v>1</v>
      </c>
      <c r="D374" s="121">
        <v>0</v>
      </c>
      <c r="E374" s="124">
        <v>27139062</v>
      </c>
      <c r="F374" s="124">
        <v>0</v>
      </c>
      <c r="G374" s="124">
        <v>0</v>
      </c>
      <c r="H374" s="124">
        <v>0</v>
      </c>
      <c r="I374" s="124">
        <v>3870041</v>
      </c>
      <c r="J374" s="124">
        <v>4704174</v>
      </c>
      <c r="K374" s="124">
        <v>0</v>
      </c>
      <c r="L374" s="124">
        <v>0</v>
      </c>
      <c r="M374" s="124">
        <v>0</v>
      </c>
      <c r="N374" s="124">
        <v>0</v>
      </c>
      <c r="O374" s="124">
        <v>0</v>
      </c>
      <c r="P374" s="124">
        <v>2876372</v>
      </c>
      <c r="Q374" s="124">
        <v>816874</v>
      </c>
      <c r="R374" s="124">
        <v>643566</v>
      </c>
      <c r="S374" s="124">
        <v>61897</v>
      </c>
      <c r="T374" s="124">
        <v>25825</v>
      </c>
      <c r="U374" s="124">
        <v>251931</v>
      </c>
      <c r="V374" s="124">
        <v>65196</v>
      </c>
      <c r="W374" s="124">
        <v>0</v>
      </c>
      <c r="X374" s="124">
        <v>1418800</v>
      </c>
      <c r="Y374" s="124">
        <v>0</v>
      </c>
      <c r="Z374" s="124">
        <v>0</v>
      </c>
      <c r="AA374" s="124">
        <v>41873738</v>
      </c>
    </row>
    <row r="375" spans="1:27" x14ac:dyDescent="0.3">
      <c r="A375" s="123" t="s">
        <v>749</v>
      </c>
      <c r="B375" s="121" t="s">
        <v>750</v>
      </c>
      <c r="C375" s="121">
        <v>1</v>
      </c>
      <c r="D375" s="121">
        <v>0</v>
      </c>
      <c r="E375" s="124">
        <v>40082556</v>
      </c>
      <c r="F375" s="124">
        <v>0</v>
      </c>
      <c r="G375" s="124">
        <v>500874</v>
      </c>
      <c r="H375" s="124">
        <v>0</v>
      </c>
      <c r="I375" s="124">
        <v>8876917</v>
      </c>
      <c r="J375" s="124">
        <v>4432201</v>
      </c>
      <c r="K375" s="124">
        <v>0</v>
      </c>
      <c r="L375" s="124">
        <v>0</v>
      </c>
      <c r="M375" s="124">
        <v>0</v>
      </c>
      <c r="N375" s="124">
        <v>0</v>
      </c>
      <c r="O375" s="124">
        <v>0</v>
      </c>
      <c r="P375" s="124">
        <v>3805087</v>
      </c>
      <c r="Q375" s="124">
        <v>1899426</v>
      </c>
      <c r="R375" s="124">
        <v>920425</v>
      </c>
      <c r="S375" s="124">
        <v>58797</v>
      </c>
      <c r="T375" s="124">
        <v>24531</v>
      </c>
      <c r="U375" s="124">
        <v>292532</v>
      </c>
      <c r="V375" s="124">
        <v>62120</v>
      </c>
      <c r="W375" s="124">
        <v>0</v>
      </c>
      <c r="X375" s="124">
        <v>711061</v>
      </c>
      <c r="Y375" s="124">
        <v>17651</v>
      </c>
      <c r="Z375" s="124">
        <v>0</v>
      </c>
      <c r="AA375" s="124">
        <v>61684178</v>
      </c>
    </row>
    <row r="376" spans="1:27" x14ac:dyDescent="0.3">
      <c r="A376" s="123" t="s">
        <v>751</v>
      </c>
      <c r="B376" s="121" t="s">
        <v>752</v>
      </c>
      <c r="C376" s="121">
        <v>1</v>
      </c>
      <c r="D376" s="121">
        <v>0</v>
      </c>
      <c r="E376" s="124">
        <v>9619160</v>
      </c>
      <c r="F376" s="124">
        <v>0</v>
      </c>
      <c r="G376" s="124">
        <v>192726</v>
      </c>
      <c r="H376" s="124">
        <v>0</v>
      </c>
      <c r="I376" s="124">
        <v>1282041</v>
      </c>
      <c r="J376" s="124">
        <v>1333644</v>
      </c>
      <c r="K376" s="124">
        <v>0</v>
      </c>
      <c r="L376" s="124">
        <v>0</v>
      </c>
      <c r="M376" s="124">
        <v>0</v>
      </c>
      <c r="N376" s="124">
        <v>0</v>
      </c>
      <c r="O376" s="124">
        <v>0</v>
      </c>
      <c r="P376" s="124">
        <v>875186</v>
      </c>
      <c r="Q376" s="124">
        <v>578148</v>
      </c>
      <c r="R376" s="124">
        <v>120645</v>
      </c>
      <c r="S376" s="124">
        <v>14276</v>
      </c>
      <c r="T376" s="124">
        <v>5956</v>
      </c>
      <c r="U376" s="124">
        <v>57842</v>
      </c>
      <c r="V376" s="124">
        <v>12638</v>
      </c>
      <c r="W376" s="124">
        <v>0</v>
      </c>
      <c r="X376" s="124">
        <v>297392</v>
      </c>
      <c r="Y376" s="124">
        <v>28906</v>
      </c>
      <c r="Z376" s="124">
        <v>0</v>
      </c>
      <c r="AA376" s="124">
        <v>14418560</v>
      </c>
    </row>
    <row r="377" spans="1:27" x14ac:dyDescent="0.3">
      <c r="A377" s="123" t="s">
        <v>753</v>
      </c>
      <c r="B377" s="121" t="s">
        <v>754</v>
      </c>
      <c r="C377" s="121">
        <v>1</v>
      </c>
      <c r="D377" s="121">
        <v>0</v>
      </c>
      <c r="E377" s="124">
        <v>24692031</v>
      </c>
      <c r="F377" s="124">
        <v>0</v>
      </c>
      <c r="G377" s="124">
        <v>344880</v>
      </c>
      <c r="H377" s="124">
        <v>0</v>
      </c>
      <c r="I377" s="124">
        <v>3992261</v>
      </c>
      <c r="J377" s="124">
        <v>2420945</v>
      </c>
      <c r="K377" s="124">
        <v>0</v>
      </c>
      <c r="L377" s="124">
        <v>0</v>
      </c>
      <c r="M377" s="124">
        <v>0</v>
      </c>
      <c r="N377" s="124">
        <v>0</v>
      </c>
      <c r="O377" s="124">
        <v>0</v>
      </c>
      <c r="P377" s="124">
        <v>2256245</v>
      </c>
      <c r="Q377" s="124">
        <v>378423</v>
      </c>
      <c r="R377" s="124">
        <v>885489</v>
      </c>
      <c r="S377" s="124">
        <v>48670</v>
      </c>
      <c r="T377" s="124">
        <v>20306</v>
      </c>
      <c r="U377" s="124">
        <v>179643</v>
      </c>
      <c r="V377" s="124">
        <v>50792</v>
      </c>
      <c r="W377" s="124">
        <v>0</v>
      </c>
      <c r="X377" s="124">
        <v>820246</v>
      </c>
      <c r="Y377" s="124">
        <v>0</v>
      </c>
      <c r="Z377" s="124">
        <v>0</v>
      </c>
      <c r="AA377" s="124">
        <v>36089931</v>
      </c>
    </row>
    <row r="378" spans="1:27" x14ac:dyDescent="0.3">
      <c r="A378" s="123" t="s">
        <v>755</v>
      </c>
      <c r="B378" s="121" t="s">
        <v>756</v>
      </c>
      <c r="C378" s="121">
        <v>1</v>
      </c>
      <c r="D378" s="121">
        <v>0</v>
      </c>
      <c r="E378" s="124">
        <v>57207127</v>
      </c>
      <c r="F378" s="124">
        <v>0</v>
      </c>
      <c r="G378" s="124">
        <v>646971</v>
      </c>
      <c r="H378" s="124">
        <v>0</v>
      </c>
      <c r="I378" s="124">
        <v>7746301</v>
      </c>
      <c r="J378" s="124">
        <v>5108795</v>
      </c>
      <c r="K378" s="124">
        <v>0</v>
      </c>
      <c r="L378" s="124">
        <v>0</v>
      </c>
      <c r="M378" s="124">
        <v>0</v>
      </c>
      <c r="N378" s="124">
        <v>0</v>
      </c>
      <c r="O378" s="124">
        <v>0</v>
      </c>
      <c r="P378" s="124">
        <v>4726528</v>
      </c>
      <c r="Q378" s="124">
        <v>1121729</v>
      </c>
      <c r="R378" s="124">
        <v>2431495</v>
      </c>
      <c r="S378" s="124">
        <v>86120</v>
      </c>
      <c r="T378" s="124">
        <v>35931</v>
      </c>
      <c r="U378" s="124">
        <v>334646</v>
      </c>
      <c r="V378" s="124">
        <v>95579</v>
      </c>
      <c r="W378" s="124">
        <v>0</v>
      </c>
      <c r="X378" s="124">
        <v>2129699</v>
      </c>
      <c r="Y378" s="124">
        <v>0</v>
      </c>
      <c r="Z378" s="124">
        <v>0</v>
      </c>
      <c r="AA378" s="124">
        <v>81670921</v>
      </c>
    </row>
    <row r="379" spans="1:27" x14ac:dyDescent="0.3">
      <c r="A379" s="123" t="s">
        <v>757</v>
      </c>
      <c r="B379" s="121" t="s">
        <v>758</v>
      </c>
      <c r="C379" s="121">
        <v>1</v>
      </c>
      <c r="D379" s="121">
        <v>0</v>
      </c>
      <c r="E379" s="124">
        <v>21657001</v>
      </c>
      <c r="F379" s="124">
        <v>0</v>
      </c>
      <c r="G379" s="124">
        <v>526970</v>
      </c>
      <c r="H379" s="124">
        <v>0</v>
      </c>
      <c r="I379" s="124">
        <v>3568172</v>
      </c>
      <c r="J379" s="124">
        <v>2070627</v>
      </c>
      <c r="K379" s="124">
        <v>0</v>
      </c>
      <c r="L379" s="124">
        <v>0</v>
      </c>
      <c r="M379" s="124">
        <v>0</v>
      </c>
      <c r="N379" s="124">
        <v>0</v>
      </c>
      <c r="O379" s="124">
        <v>0</v>
      </c>
      <c r="P379" s="124">
        <v>2295441</v>
      </c>
      <c r="Q379" s="124">
        <v>555930</v>
      </c>
      <c r="R379" s="124">
        <v>759060</v>
      </c>
      <c r="S379" s="124">
        <v>50827</v>
      </c>
      <c r="T379" s="124">
        <v>21206</v>
      </c>
      <c r="U379" s="124">
        <v>173643</v>
      </c>
      <c r="V379" s="124">
        <v>46556</v>
      </c>
      <c r="W379" s="124">
        <v>0</v>
      </c>
      <c r="X379" s="124">
        <v>920362</v>
      </c>
      <c r="Y379" s="124">
        <v>0</v>
      </c>
      <c r="Z379" s="124">
        <v>0</v>
      </c>
      <c r="AA379" s="124">
        <v>32645795</v>
      </c>
    </row>
    <row r="380" spans="1:27" x14ac:dyDescent="0.3">
      <c r="A380" s="123" t="s">
        <v>759</v>
      </c>
      <c r="B380" s="121" t="s">
        <v>760</v>
      </c>
      <c r="C380" s="121">
        <v>1</v>
      </c>
      <c r="D380" s="121">
        <v>0</v>
      </c>
      <c r="E380" s="124">
        <v>13025585</v>
      </c>
      <c r="F380" s="124">
        <v>0</v>
      </c>
      <c r="G380" s="124">
        <v>317551</v>
      </c>
      <c r="H380" s="124">
        <v>0</v>
      </c>
      <c r="I380" s="124">
        <v>2602537</v>
      </c>
      <c r="J380" s="124">
        <v>1133259</v>
      </c>
      <c r="K380" s="124">
        <v>0</v>
      </c>
      <c r="L380" s="124">
        <v>0</v>
      </c>
      <c r="M380" s="124">
        <v>0</v>
      </c>
      <c r="N380" s="124">
        <v>0</v>
      </c>
      <c r="O380" s="124">
        <v>0</v>
      </c>
      <c r="P380" s="124">
        <v>1394503</v>
      </c>
      <c r="Q380" s="124">
        <v>546731</v>
      </c>
      <c r="R380" s="124">
        <v>366040</v>
      </c>
      <c r="S380" s="124">
        <v>14351</v>
      </c>
      <c r="T380" s="124">
        <v>5988</v>
      </c>
      <c r="U380" s="124">
        <v>55978</v>
      </c>
      <c r="V380" s="124">
        <v>16483</v>
      </c>
      <c r="W380" s="124">
        <v>0</v>
      </c>
      <c r="X380" s="124">
        <v>483850</v>
      </c>
      <c r="Y380" s="124">
        <v>0</v>
      </c>
      <c r="Z380" s="124">
        <v>0</v>
      </c>
      <c r="AA380" s="124">
        <v>19962856</v>
      </c>
    </row>
    <row r="381" spans="1:27" x14ac:dyDescent="0.3">
      <c r="A381" s="123" t="s">
        <v>761</v>
      </c>
      <c r="B381" s="121" t="s">
        <v>762</v>
      </c>
      <c r="C381" s="121">
        <v>1</v>
      </c>
      <c r="D381" s="121">
        <v>0</v>
      </c>
      <c r="E381" s="124">
        <v>145819721</v>
      </c>
      <c r="F381" s="124">
        <v>0</v>
      </c>
      <c r="G381" s="124">
        <v>714091</v>
      </c>
      <c r="H381" s="124">
        <v>44040</v>
      </c>
      <c r="I381" s="124">
        <v>11062663</v>
      </c>
      <c r="J381" s="124">
        <v>11357618</v>
      </c>
      <c r="K381" s="124">
        <v>0</v>
      </c>
      <c r="L381" s="124">
        <v>0</v>
      </c>
      <c r="M381" s="124">
        <v>0</v>
      </c>
      <c r="N381" s="124">
        <v>0</v>
      </c>
      <c r="O381" s="124">
        <v>0</v>
      </c>
      <c r="P381" s="124">
        <v>12450653</v>
      </c>
      <c r="Q381" s="124">
        <v>3245171</v>
      </c>
      <c r="R381" s="124">
        <v>2906462</v>
      </c>
      <c r="S381" s="124">
        <v>118297</v>
      </c>
      <c r="T381" s="124">
        <v>49356</v>
      </c>
      <c r="U381" s="124">
        <v>453884</v>
      </c>
      <c r="V381" s="124">
        <v>144859</v>
      </c>
      <c r="W381" s="124">
        <v>0</v>
      </c>
      <c r="X381" s="124">
        <v>2832162</v>
      </c>
      <c r="Y381" s="124">
        <v>0</v>
      </c>
      <c r="Z381" s="124">
        <v>0</v>
      </c>
      <c r="AA381" s="124">
        <v>191198977</v>
      </c>
    </row>
    <row r="382" spans="1:27" x14ac:dyDescent="0.3">
      <c r="A382" s="123" t="s">
        <v>763</v>
      </c>
      <c r="B382" s="121" t="s">
        <v>764</v>
      </c>
      <c r="C382" s="121">
        <v>1</v>
      </c>
      <c r="D382" s="121">
        <v>0</v>
      </c>
      <c r="E382" s="124">
        <v>38488469</v>
      </c>
      <c r="F382" s="124">
        <v>0</v>
      </c>
      <c r="G382" s="124">
        <v>492317</v>
      </c>
      <c r="H382" s="124">
        <v>0</v>
      </c>
      <c r="I382" s="124">
        <v>5517816</v>
      </c>
      <c r="J382" s="124">
        <v>3423762</v>
      </c>
      <c r="K382" s="124">
        <v>367874</v>
      </c>
      <c r="L382" s="124">
        <v>0</v>
      </c>
      <c r="M382" s="124">
        <v>0</v>
      </c>
      <c r="N382" s="124">
        <v>0</v>
      </c>
      <c r="O382" s="124">
        <v>0</v>
      </c>
      <c r="P382" s="124">
        <v>3198838</v>
      </c>
      <c r="Q382" s="124">
        <v>2173735</v>
      </c>
      <c r="R382" s="124">
        <v>2356318</v>
      </c>
      <c r="S382" s="124">
        <v>53703</v>
      </c>
      <c r="T382" s="124">
        <v>22406</v>
      </c>
      <c r="U382" s="124">
        <v>215933</v>
      </c>
      <c r="V382" s="124">
        <v>58214</v>
      </c>
      <c r="W382" s="124">
        <v>0</v>
      </c>
      <c r="X382" s="124">
        <v>898837</v>
      </c>
      <c r="Y382" s="124">
        <v>0</v>
      </c>
      <c r="Z382" s="124">
        <v>0</v>
      </c>
      <c r="AA382" s="124">
        <v>57268222</v>
      </c>
    </row>
    <row r="383" spans="1:27" x14ac:dyDescent="0.3">
      <c r="A383" s="123" t="s">
        <v>765</v>
      </c>
      <c r="B383" s="121" t="s">
        <v>766</v>
      </c>
      <c r="C383" s="121">
        <v>1</v>
      </c>
      <c r="D383" s="121">
        <v>0</v>
      </c>
      <c r="E383" s="124">
        <v>67567375</v>
      </c>
      <c r="F383" s="124">
        <v>0</v>
      </c>
      <c r="G383" s="124">
        <v>1602240</v>
      </c>
      <c r="H383" s="124">
        <v>66000</v>
      </c>
      <c r="I383" s="124">
        <v>15284571</v>
      </c>
      <c r="J383" s="124">
        <v>3001351</v>
      </c>
      <c r="K383" s="124">
        <v>482273</v>
      </c>
      <c r="L383" s="124">
        <v>0</v>
      </c>
      <c r="M383" s="124">
        <v>0</v>
      </c>
      <c r="N383" s="124">
        <v>0</v>
      </c>
      <c r="O383" s="124">
        <v>0</v>
      </c>
      <c r="P383" s="124">
        <v>4475293</v>
      </c>
      <c r="Q383" s="124">
        <v>2379068</v>
      </c>
      <c r="R383" s="124">
        <v>1336460</v>
      </c>
      <c r="S383" s="124">
        <v>214034</v>
      </c>
      <c r="T383" s="124">
        <v>89300</v>
      </c>
      <c r="U383" s="124">
        <v>553492</v>
      </c>
      <c r="V383" s="124">
        <v>210228</v>
      </c>
      <c r="W383" s="124">
        <v>0</v>
      </c>
      <c r="X383" s="124">
        <v>5507437</v>
      </c>
      <c r="Y383" s="124">
        <v>0</v>
      </c>
      <c r="Z383" s="124">
        <v>0</v>
      </c>
      <c r="AA383" s="124">
        <v>102769122</v>
      </c>
    </row>
    <row r="384" spans="1:27" x14ac:dyDescent="0.3">
      <c r="A384" s="123" t="s">
        <v>767</v>
      </c>
      <c r="B384" s="121" t="s">
        <v>768</v>
      </c>
      <c r="C384" s="121">
        <v>1</v>
      </c>
      <c r="D384" s="121">
        <v>1</v>
      </c>
      <c r="E384" s="124">
        <v>1534357</v>
      </c>
      <c r="F384" s="124">
        <v>0</v>
      </c>
      <c r="G384" s="124">
        <v>70000</v>
      </c>
      <c r="H384" s="124">
        <v>0</v>
      </c>
      <c r="I384" s="124">
        <v>6704280</v>
      </c>
      <c r="J384" s="124">
        <v>0</v>
      </c>
      <c r="K384" s="124">
        <v>0</v>
      </c>
      <c r="L384" s="124">
        <v>0</v>
      </c>
      <c r="M384" s="124">
        <v>0</v>
      </c>
      <c r="N384" s="124">
        <v>0</v>
      </c>
      <c r="O384" s="124">
        <v>0</v>
      </c>
      <c r="P384" s="124">
        <v>46903</v>
      </c>
      <c r="Q384" s="124">
        <v>0</v>
      </c>
      <c r="R384" s="124">
        <v>23585</v>
      </c>
      <c r="S384" s="124">
        <v>149680</v>
      </c>
      <c r="T384" s="124">
        <v>62450</v>
      </c>
      <c r="U384" s="124">
        <v>826917</v>
      </c>
      <c r="V384" s="124">
        <v>0</v>
      </c>
      <c r="W384" s="124">
        <v>0</v>
      </c>
      <c r="X384" s="124">
        <v>3431424</v>
      </c>
      <c r="Y384" s="124">
        <v>10401</v>
      </c>
      <c r="Z384" s="124">
        <v>0</v>
      </c>
      <c r="AA384" s="124">
        <v>12859997</v>
      </c>
    </row>
    <row r="385" spans="1:27" x14ac:dyDescent="0.3">
      <c r="A385" s="123" t="s">
        <v>769</v>
      </c>
      <c r="B385" s="121" t="s">
        <v>770</v>
      </c>
      <c r="C385" s="121">
        <v>1</v>
      </c>
      <c r="D385" s="121">
        <v>0</v>
      </c>
      <c r="E385" s="124">
        <v>43547960</v>
      </c>
      <c r="F385" s="124">
        <v>0</v>
      </c>
      <c r="G385" s="124">
        <v>536651</v>
      </c>
      <c r="H385" s="124">
        <v>0</v>
      </c>
      <c r="I385" s="124">
        <v>4332718</v>
      </c>
      <c r="J385" s="124">
        <v>2435061</v>
      </c>
      <c r="K385" s="124">
        <v>0</v>
      </c>
      <c r="L385" s="124">
        <v>0</v>
      </c>
      <c r="M385" s="124">
        <v>0</v>
      </c>
      <c r="N385" s="124">
        <v>0</v>
      </c>
      <c r="O385" s="124">
        <v>0</v>
      </c>
      <c r="P385" s="124">
        <v>3977251</v>
      </c>
      <c r="Q385" s="124">
        <v>617888</v>
      </c>
      <c r="R385" s="124">
        <v>1364725</v>
      </c>
      <c r="S385" s="124">
        <v>66706</v>
      </c>
      <c r="T385" s="124">
        <v>27831</v>
      </c>
      <c r="U385" s="124">
        <v>259329</v>
      </c>
      <c r="V385" s="124">
        <v>67567</v>
      </c>
      <c r="W385" s="124">
        <v>0</v>
      </c>
      <c r="X385" s="124">
        <v>1658588</v>
      </c>
      <c r="Y385" s="124">
        <v>0</v>
      </c>
      <c r="Z385" s="124">
        <v>0</v>
      </c>
      <c r="AA385" s="124">
        <v>58892275</v>
      </c>
    </row>
    <row r="386" spans="1:27" x14ac:dyDescent="0.3">
      <c r="A386" s="123" t="s">
        <v>771</v>
      </c>
      <c r="B386" s="121" t="s">
        <v>772</v>
      </c>
      <c r="C386" s="121">
        <v>1</v>
      </c>
      <c r="D386" s="121">
        <v>0</v>
      </c>
      <c r="E386" s="124">
        <v>180911087</v>
      </c>
      <c r="F386" s="124">
        <v>0</v>
      </c>
      <c r="G386" s="124">
        <v>3600531</v>
      </c>
      <c r="H386" s="124">
        <v>0</v>
      </c>
      <c r="I386" s="124">
        <v>18983057</v>
      </c>
      <c r="J386" s="124">
        <v>6911808</v>
      </c>
      <c r="K386" s="124">
        <v>0</v>
      </c>
      <c r="L386" s="124">
        <v>0</v>
      </c>
      <c r="M386" s="124">
        <v>490417</v>
      </c>
      <c r="N386" s="124">
        <v>9771940</v>
      </c>
      <c r="O386" s="124">
        <v>4939282</v>
      </c>
      <c r="P386" s="124">
        <v>0</v>
      </c>
      <c r="Q386" s="124">
        <v>3950372</v>
      </c>
      <c r="R386" s="124">
        <v>4898493</v>
      </c>
      <c r="S386" s="124">
        <v>166757</v>
      </c>
      <c r="T386" s="124">
        <v>69575</v>
      </c>
      <c r="U386" s="124">
        <v>647449</v>
      </c>
      <c r="V386" s="124">
        <v>200968</v>
      </c>
      <c r="W386" s="124">
        <v>0</v>
      </c>
      <c r="X386" s="124">
        <v>5712815</v>
      </c>
      <c r="Y386" s="124">
        <v>0</v>
      </c>
      <c r="Z386" s="124">
        <v>0</v>
      </c>
      <c r="AA386" s="124">
        <v>241254551</v>
      </c>
    </row>
    <row r="387" spans="1:27" x14ac:dyDescent="0.3">
      <c r="A387" s="123" t="s">
        <v>773</v>
      </c>
      <c r="B387" s="121" t="s">
        <v>774</v>
      </c>
      <c r="C387" s="121">
        <v>1</v>
      </c>
      <c r="D387" s="121">
        <v>0</v>
      </c>
      <c r="E387" s="124">
        <v>48407415</v>
      </c>
      <c r="F387" s="124">
        <v>0</v>
      </c>
      <c r="G387" s="124">
        <v>343745</v>
      </c>
      <c r="H387" s="124">
        <v>17655</v>
      </c>
      <c r="I387" s="124">
        <v>5257108</v>
      </c>
      <c r="J387" s="124">
        <v>5629020</v>
      </c>
      <c r="K387" s="124">
        <v>0</v>
      </c>
      <c r="L387" s="124">
        <v>0</v>
      </c>
      <c r="M387" s="124">
        <v>0</v>
      </c>
      <c r="N387" s="124">
        <v>0</v>
      </c>
      <c r="O387" s="124">
        <v>0</v>
      </c>
      <c r="P387" s="124">
        <v>3059886</v>
      </c>
      <c r="Q387" s="124">
        <v>1492679</v>
      </c>
      <c r="R387" s="124">
        <v>1467753</v>
      </c>
      <c r="S387" s="124">
        <v>38439</v>
      </c>
      <c r="T387" s="124">
        <v>16038</v>
      </c>
      <c r="U387" s="124">
        <v>140907</v>
      </c>
      <c r="V387" s="124">
        <v>45952</v>
      </c>
      <c r="W387" s="124">
        <v>0</v>
      </c>
      <c r="X387" s="124">
        <v>1547222</v>
      </c>
      <c r="Y387" s="124">
        <v>0</v>
      </c>
      <c r="Z387" s="124">
        <v>0</v>
      </c>
      <c r="AA387" s="124">
        <v>67463819</v>
      </c>
    </row>
    <row r="388" spans="1:27" x14ac:dyDescent="0.3">
      <c r="A388" s="123" t="s">
        <v>775</v>
      </c>
      <c r="B388" s="121" t="s">
        <v>776</v>
      </c>
      <c r="C388" s="121">
        <v>1</v>
      </c>
      <c r="D388" s="121">
        <v>0</v>
      </c>
      <c r="E388" s="124">
        <v>672399</v>
      </c>
      <c r="F388" s="124">
        <v>0</v>
      </c>
      <c r="G388" s="124">
        <v>50000</v>
      </c>
      <c r="H388" s="124">
        <v>0</v>
      </c>
      <c r="I388" s="124">
        <v>71819</v>
      </c>
      <c r="J388" s="124">
        <v>12119</v>
      </c>
      <c r="K388" s="124">
        <v>0</v>
      </c>
      <c r="L388" s="124">
        <v>0</v>
      </c>
      <c r="M388" s="124">
        <v>0</v>
      </c>
      <c r="N388" s="124">
        <v>0</v>
      </c>
      <c r="O388" s="124">
        <v>0</v>
      </c>
      <c r="P388" s="124">
        <v>281197</v>
      </c>
      <c r="Q388" s="124">
        <v>0</v>
      </c>
      <c r="R388" s="124">
        <v>0</v>
      </c>
      <c r="S388" s="124">
        <v>4374</v>
      </c>
      <c r="T388" s="124">
        <v>1825</v>
      </c>
      <c r="U388" s="124">
        <v>13048</v>
      </c>
      <c r="V388" s="124">
        <v>0</v>
      </c>
      <c r="W388" s="124">
        <v>0</v>
      </c>
      <c r="X388" s="124">
        <v>108000</v>
      </c>
      <c r="Y388" s="124">
        <v>0</v>
      </c>
      <c r="Z388" s="124">
        <v>0</v>
      </c>
      <c r="AA388" s="124">
        <v>1214781</v>
      </c>
    </row>
    <row r="389" spans="1:27" x14ac:dyDescent="0.3">
      <c r="A389" s="123" t="s">
        <v>777</v>
      </c>
      <c r="B389" s="121" t="s">
        <v>778</v>
      </c>
      <c r="C389" s="121">
        <v>1</v>
      </c>
      <c r="D389" s="121">
        <v>0</v>
      </c>
      <c r="E389" s="124">
        <v>25580918</v>
      </c>
      <c r="F389" s="124">
        <v>0</v>
      </c>
      <c r="G389" s="124">
        <v>780717</v>
      </c>
      <c r="H389" s="124">
        <v>0</v>
      </c>
      <c r="I389" s="124">
        <v>4663302</v>
      </c>
      <c r="J389" s="124">
        <v>2522248</v>
      </c>
      <c r="K389" s="124">
        <v>0</v>
      </c>
      <c r="L389" s="124">
        <v>0</v>
      </c>
      <c r="M389" s="124">
        <v>0</v>
      </c>
      <c r="N389" s="124">
        <v>0</v>
      </c>
      <c r="O389" s="124">
        <v>0</v>
      </c>
      <c r="P389" s="124">
        <v>3286861</v>
      </c>
      <c r="Q389" s="124">
        <v>1666858</v>
      </c>
      <c r="R389" s="124">
        <v>828348</v>
      </c>
      <c r="S389" s="124">
        <v>56729</v>
      </c>
      <c r="T389" s="124">
        <v>23669</v>
      </c>
      <c r="U389" s="124">
        <v>212088</v>
      </c>
      <c r="V389" s="124">
        <v>51138</v>
      </c>
      <c r="W389" s="124">
        <v>0</v>
      </c>
      <c r="X389" s="124">
        <v>1036800</v>
      </c>
      <c r="Y389" s="124">
        <v>10949</v>
      </c>
      <c r="Z389" s="124">
        <v>0</v>
      </c>
      <c r="AA389" s="124">
        <v>40720625</v>
      </c>
    </row>
    <row r="390" spans="1:27" x14ac:dyDescent="0.3">
      <c r="A390" s="123" t="s">
        <v>779</v>
      </c>
      <c r="B390" s="121" t="s">
        <v>780</v>
      </c>
      <c r="C390" s="121">
        <v>1</v>
      </c>
      <c r="D390" s="121">
        <v>0</v>
      </c>
      <c r="E390" s="124">
        <v>5095270</v>
      </c>
      <c r="F390" s="124">
        <v>0</v>
      </c>
      <c r="G390" s="124">
        <v>426016</v>
      </c>
      <c r="H390" s="124">
        <v>0</v>
      </c>
      <c r="I390" s="124">
        <v>1363139</v>
      </c>
      <c r="J390" s="124">
        <v>619587</v>
      </c>
      <c r="K390" s="124">
        <v>0</v>
      </c>
      <c r="L390" s="124">
        <v>0</v>
      </c>
      <c r="M390" s="124">
        <v>0</v>
      </c>
      <c r="N390" s="124">
        <v>0</v>
      </c>
      <c r="O390" s="124">
        <v>0</v>
      </c>
      <c r="P390" s="124">
        <v>626372</v>
      </c>
      <c r="Q390" s="124">
        <v>16548</v>
      </c>
      <c r="R390" s="124">
        <v>20752</v>
      </c>
      <c r="S390" s="124">
        <v>6277</v>
      </c>
      <c r="T390" s="124">
        <v>2619</v>
      </c>
      <c r="U390" s="124">
        <v>38620</v>
      </c>
      <c r="V390" s="124">
        <v>4542</v>
      </c>
      <c r="W390" s="124">
        <v>0</v>
      </c>
      <c r="X390" s="124">
        <v>108000</v>
      </c>
      <c r="Y390" s="124">
        <v>16330</v>
      </c>
      <c r="Z390" s="124">
        <v>0</v>
      </c>
      <c r="AA390" s="124">
        <v>8344072</v>
      </c>
    </row>
    <row r="391" spans="1:27" x14ac:dyDescent="0.3">
      <c r="A391" s="123" t="s">
        <v>781</v>
      </c>
      <c r="B391" s="121" t="s">
        <v>782</v>
      </c>
      <c r="C391" s="121">
        <v>1</v>
      </c>
      <c r="D391" s="121">
        <v>0</v>
      </c>
      <c r="E391" s="124">
        <v>5529755</v>
      </c>
      <c r="F391" s="124">
        <v>0</v>
      </c>
      <c r="G391" s="124">
        <v>281467</v>
      </c>
      <c r="H391" s="124">
        <v>0</v>
      </c>
      <c r="I391" s="124">
        <v>917320</v>
      </c>
      <c r="J391" s="124">
        <v>975324</v>
      </c>
      <c r="K391" s="124">
        <v>0</v>
      </c>
      <c r="L391" s="124">
        <v>0</v>
      </c>
      <c r="M391" s="124">
        <v>0</v>
      </c>
      <c r="N391" s="124">
        <v>0</v>
      </c>
      <c r="O391" s="124">
        <v>0</v>
      </c>
      <c r="P391" s="124">
        <v>948307</v>
      </c>
      <c r="Q391" s="124">
        <v>115220</v>
      </c>
      <c r="R391" s="124">
        <v>226100</v>
      </c>
      <c r="S391" s="124">
        <v>10726</v>
      </c>
      <c r="T391" s="124">
        <v>4475</v>
      </c>
      <c r="U391" s="124">
        <v>44037</v>
      </c>
      <c r="V391" s="124">
        <v>9461</v>
      </c>
      <c r="W391" s="124">
        <v>0</v>
      </c>
      <c r="X391" s="124">
        <v>512840</v>
      </c>
      <c r="Y391" s="124">
        <v>0</v>
      </c>
      <c r="Z391" s="124">
        <v>0</v>
      </c>
      <c r="AA391" s="124">
        <v>9575032</v>
      </c>
    </row>
    <row r="392" spans="1:27" x14ac:dyDescent="0.3">
      <c r="A392" s="123" t="s">
        <v>783</v>
      </c>
      <c r="B392" s="121" t="s">
        <v>784</v>
      </c>
      <c r="C392" s="121">
        <v>1</v>
      </c>
      <c r="D392" s="121">
        <v>0</v>
      </c>
      <c r="E392" s="124">
        <v>27805737</v>
      </c>
      <c r="F392" s="124">
        <v>0</v>
      </c>
      <c r="G392" s="124">
        <v>256623</v>
      </c>
      <c r="H392" s="124">
        <v>0</v>
      </c>
      <c r="I392" s="124">
        <v>3190243</v>
      </c>
      <c r="J392" s="124">
        <v>1965610</v>
      </c>
      <c r="K392" s="124">
        <v>0</v>
      </c>
      <c r="L392" s="124">
        <v>0</v>
      </c>
      <c r="M392" s="124">
        <v>0</v>
      </c>
      <c r="N392" s="124">
        <v>0</v>
      </c>
      <c r="O392" s="124">
        <v>0</v>
      </c>
      <c r="P392" s="124">
        <v>1415916</v>
      </c>
      <c r="Q392" s="124">
        <v>144389</v>
      </c>
      <c r="R392" s="124">
        <v>1423117</v>
      </c>
      <c r="S392" s="124">
        <v>25316</v>
      </c>
      <c r="T392" s="124">
        <v>10563</v>
      </c>
      <c r="U392" s="124">
        <v>99782</v>
      </c>
      <c r="V392" s="124">
        <v>33495</v>
      </c>
      <c r="W392" s="124">
        <v>0</v>
      </c>
      <c r="X392" s="124">
        <v>650114</v>
      </c>
      <c r="Y392" s="124">
        <v>0</v>
      </c>
      <c r="Z392" s="124">
        <v>0</v>
      </c>
      <c r="AA392" s="124">
        <v>37020905</v>
      </c>
    </row>
    <row r="393" spans="1:27" x14ac:dyDescent="0.3">
      <c r="A393" s="123" t="s">
        <v>785</v>
      </c>
      <c r="B393" s="121" t="s">
        <v>786</v>
      </c>
      <c r="C393" s="121">
        <v>1</v>
      </c>
      <c r="D393" s="121">
        <v>0</v>
      </c>
      <c r="E393" s="124">
        <v>9468672</v>
      </c>
      <c r="F393" s="124">
        <v>0</v>
      </c>
      <c r="G393" s="124">
        <v>101659</v>
      </c>
      <c r="H393" s="124">
        <v>493</v>
      </c>
      <c r="I393" s="124">
        <v>737852</v>
      </c>
      <c r="J393" s="124">
        <v>2481380</v>
      </c>
      <c r="K393" s="124">
        <v>0</v>
      </c>
      <c r="L393" s="124">
        <v>0</v>
      </c>
      <c r="M393" s="124">
        <v>0</v>
      </c>
      <c r="N393" s="124">
        <v>0</v>
      </c>
      <c r="O393" s="124">
        <v>0</v>
      </c>
      <c r="P393" s="124">
        <v>1403549</v>
      </c>
      <c r="Q393" s="124">
        <v>294002</v>
      </c>
      <c r="R393" s="124">
        <v>41785</v>
      </c>
      <c r="S393" s="124">
        <v>10067</v>
      </c>
      <c r="T393" s="124">
        <v>4200</v>
      </c>
      <c r="U393" s="124">
        <v>37863</v>
      </c>
      <c r="V393" s="124">
        <v>12164</v>
      </c>
      <c r="W393" s="124">
        <v>0</v>
      </c>
      <c r="X393" s="124">
        <v>288193</v>
      </c>
      <c r="Y393" s="124">
        <v>0</v>
      </c>
      <c r="Z393" s="124">
        <v>0</v>
      </c>
      <c r="AA393" s="124">
        <v>14881879</v>
      </c>
    </row>
    <row r="394" spans="1:27" x14ac:dyDescent="0.3">
      <c r="A394" s="123" t="s">
        <v>787</v>
      </c>
      <c r="B394" s="121" t="s">
        <v>788</v>
      </c>
      <c r="C394" s="121">
        <v>1</v>
      </c>
      <c r="D394" s="121">
        <v>0</v>
      </c>
      <c r="E394" s="124">
        <v>14428563</v>
      </c>
      <c r="F394" s="124">
        <v>0</v>
      </c>
      <c r="G394" s="124">
        <v>129497</v>
      </c>
      <c r="H394" s="124">
        <v>0</v>
      </c>
      <c r="I394" s="124">
        <v>2021143</v>
      </c>
      <c r="J394" s="124">
        <v>2529225</v>
      </c>
      <c r="K394" s="124">
        <v>0</v>
      </c>
      <c r="L394" s="124">
        <v>0</v>
      </c>
      <c r="M394" s="124">
        <v>0</v>
      </c>
      <c r="N394" s="124">
        <v>0</v>
      </c>
      <c r="O394" s="124">
        <v>0</v>
      </c>
      <c r="P394" s="124">
        <v>1632363</v>
      </c>
      <c r="Q394" s="124">
        <v>386028</v>
      </c>
      <c r="R394" s="124">
        <v>421051</v>
      </c>
      <c r="S394" s="124">
        <v>13617</v>
      </c>
      <c r="T394" s="124">
        <v>5681</v>
      </c>
      <c r="U394" s="124">
        <v>53940</v>
      </c>
      <c r="V394" s="124">
        <v>17818</v>
      </c>
      <c r="W394" s="124">
        <v>0</v>
      </c>
      <c r="X394" s="124">
        <v>411216</v>
      </c>
      <c r="Y394" s="124">
        <v>0</v>
      </c>
      <c r="Z394" s="124">
        <v>0</v>
      </c>
      <c r="AA394" s="124">
        <v>22050142</v>
      </c>
    </row>
    <row r="395" spans="1:27" x14ac:dyDescent="0.3">
      <c r="A395" s="123" t="s">
        <v>789</v>
      </c>
      <c r="B395" s="121" t="s">
        <v>790</v>
      </c>
      <c r="C395" s="121">
        <v>1</v>
      </c>
      <c r="D395" s="121">
        <v>0</v>
      </c>
      <c r="E395" s="124">
        <v>23236250</v>
      </c>
      <c r="F395" s="124">
        <v>0</v>
      </c>
      <c r="G395" s="124">
        <v>198267</v>
      </c>
      <c r="H395" s="124">
        <v>0</v>
      </c>
      <c r="I395" s="124">
        <v>3054596</v>
      </c>
      <c r="J395" s="124">
        <v>2626701</v>
      </c>
      <c r="K395" s="124">
        <v>0</v>
      </c>
      <c r="L395" s="124">
        <v>0</v>
      </c>
      <c r="M395" s="124">
        <v>0</v>
      </c>
      <c r="N395" s="124">
        <v>0</v>
      </c>
      <c r="O395" s="124">
        <v>0</v>
      </c>
      <c r="P395" s="124">
        <v>1990094</v>
      </c>
      <c r="Q395" s="124">
        <v>420247</v>
      </c>
      <c r="R395" s="124">
        <v>743623</v>
      </c>
      <c r="S395" s="124">
        <v>20133</v>
      </c>
      <c r="T395" s="124">
        <v>8400</v>
      </c>
      <c r="U395" s="124">
        <v>79278</v>
      </c>
      <c r="V395" s="124">
        <v>26865</v>
      </c>
      <c r="W395" s="124">
        <v>0</v>
      </c>
      <c r="X395" s="124">
        <v>998540</v>
      </c>
      <c r="Y395" s="124">
        <v>0</v>
      </c>
      <c r="Z395" s="124">
        <v>0</v>
      </c>
      <c r="AA395" s="124">
        <v>33402994</v>
      </c>
    </row>
    <row r="396" spans="1:27" x14ac:dyDescent="0.3">
      <c r="A396" s="123" t="s">
        <v>791</v>
      </c>
      <c r="B396" s="121" t="s">
        <v>792</v>
      </c>
      <c r="C396" s="121">
        <v>1</v>
      </c>
      <c r="D396" s="121">
        <v>0</v>
      </c>
      <c r="E396" s="124">
        <v>9412144</v>
      </c>
      <c r="F396" s="124">
        <v>0</v>
      </c>
      <c r="G396" s="124">
        <v>80523</v>
      </c>
      <c r="H396" s="124">
        <v>4945</v>
      </c>
      <c r="I396" s="124">
        <v>949551</v>
      </c>
      <c r="J396" s="124">
        <v>738081</v>
      </c>
      <c r="K396" s="124">
        <v>0</v>
      </c>
      <c r="L396" s="124">
        <v>0</v>
      </c>
      <c r="M396" s="124">
        <v>0</v>
      </c>
      <c r="N396" s="124">
        <v>0</v>
      </c>
      <c r="O396" s="124">
        <v>0</v>
      </c>
      <c r="P396" s="124">
        <v>859549</v>
      </c>
      <c r="Q396" s="124">
        <v>37521</v>
      </c>
      <c r="R396" s="124">
        <v>132165</v>
      </c>
      <c r="S396" s="124">
        <v>8524</v>
      </c>
      <c r="T396" s="124">
        <v>3556</v>
      </c>
      <c r="U396" s="124">
        <v>33086</v>
      </c>
      <c r="V396" s="124">
        <v>10299</v>
      </c>
      <c r="W396" s="124">
        <v>0</v>
      </c>
      <c r="X396" s="124">
        <v>635410</v>
      </c>
      <c r="Y396" s="124">
        <v>0</v>
      </c>
      <c r="Z396" s="124">
        <v>0</v>
      </c>
      <c r="AA396" s="124">
        <v>12905354</v>
      </c>
    </row>
    <row r="397" spans="1:27" x14ac:dyDescent="0.3">
      <c r="A397" s="123" t="s">
        <v>793</v>
      </c>
      <c r="B397" s="121" t="s">
        <v>794</v>
      </c>
      <c r="C397" s="121">
        <v>1</v>
      </c>
      <c r="D397" s="121">
        <v>0</v>
      </c>
      <c r="E397" s="124">
        <v>18732879</v>
      </c>
      <c r="F397" s="124">
        <v>0</v>
      </c>
      <c r="G397" s="124">
        <v>0</v>
      </c>
      <c r="H397" s="124">
        <v>3986</v>
      </c>
      <c r="I397" s="124">
        <v>2633608</v>
      </c>
      <c r="J397" s="124">
        <v>3433297</v>
      </c>
      <c r="K397" s="124">
        <v>0</v>
      </c>
      <c r="L397" s="124">
        <v>0</v>
      </c>
      <c r="M397" s="124">
        <v>0</v>
      </c>
      <c r="N397" s="124">
        <v>0</v>
      </c>
      <c r="O397" s="124">
        <v>0</v>
      </c>
      <c r="P397" s="124">
        <v>2643778</v>
      </c>
      <c r="Q397" s="124">
        <v>879046</v>
      </c>
      <c r="R397" s="124">
        <v>0</v>
      </c>
      <c r="S397" s="124">
        <v>14576</v>
      </c>
      <c r="T397" s="124">
        <v>6081</v>
      </c>
      <c r="U397" s="124">
        <v>58541</v>
      </c>
      <c r="V397" s="124">
        <v>17824</v>
      </c>
      <c r="W397" s="124">
        <v>0</v>
      </c>
      <c r="X397" s="124">
        <v>454727</v>
      </c>
      <c r="Y397" s="124">
        <v>0</v>
      </c>
      <c r="Z397" s="124">
        <v>0</v>
      </c>
      <c r="AA397" s="124">
        <v>28878343</v>
      </c>
    </row>
    <row r="398" spans="1:27" x14ac:dyDescent="0.3">
      <c r="A398" s="123" t="s">
        <v>795</v>
      </c>
      <c r="B398" s="121" t="s">
        <v>796</v>
      </c>
      <c r="C398" s="121">
        <v>1</v>
      </c>
      <c r="D398" s="121">
        <v>0</v>
      </c>
      <c r="E398" s="124">
        <v>48689507</v>
      </c>
      <c r="F398" s="124">
        <v>0</v>
      </c>
      <c r="G398" s="124">
        <v>0</v>
      </c>
      <c r="H398" s="124">
        <v>0</v>
      </c>
      <c r="I398" s="124">
        <v>4761937</v>
      </c>
      <c r="J398" s="124">
        <v>2912862</v>
      </c>
      <c r="K398" s="124">
        <v>0</v>
      </c>
      <c r="L398" s="124">
        <v>0</v>
      </c>
      <c r="M398" s="124">
        <v>0</v>
      </c>
      <c r="N398" s="124">
        <v>0</v>
      </c>
      <c r="O398" s="124">
        <v>0</v>
      </c>
      <c r="P398" s="124">
        <v>7781638</v>
      </c>
      <c r="Q398" s="124">
        <v>1289376</v>
      </c>
      <c r="R398" s="124">
        <v>0</v>
      </c>
      <c r="S398" s="124">
        <v>45494</v>
      </c>
      <c r="T398" s="124">
        <v>18981</v>
      </c>
      <c r="U398" s="124">
        <v>180575</v>
      </c>
      <c r="V398" s="124">
        <v>62471</v>
      </c>
      <c r="W398" s="124">
        <v>0</v>
      </c>
      <c r="X398" s="124">
        <v>1869242</v>
      </c>
      <c r="Y398" s="124">
        <v>0</v>
      </c>
      <c r="Z398" s="124">
        <v>0</v>
      </c>
      <c r="AA398" s="124">
        <v>67612083</v>
      </c>
    </row>
    <row r="399" spans="1:27" x14ac:dyDescent="0.3">
      <c r="A399" s="123" t="s">
        <v>797</v>
      </c>
      <c r="B399" s="121" t="s">
        <v>798</v>
      </c>
      <c r="C399" s="121">
        <v>1</v>
      </c>
      <c r="D399" s="121">
        <v>0</v>
      </c>
      <c r="E399" s="124">
        <v>22359236</v>
      </c>
      <c r="F399" s="124">
        <v>0</v>
      </c>
      <c r="G399" s="124">
        <v>0</v>
      </c>
      <c r="H399" s="124">
        <v>2891</v>
      </c>
      <c r="I399" s="124">
        <v>2167610</v>
      </c>
      <c r="J399" s="124">
        <v>4679982</v>
      </c>
      <c r="K399" s="124">
        <v>0</v>
      </c>
      <c r="L399" s="124">
        <v>0</v>
      </c>
      <c r="M399" s="124">
        <v>0</v>
      </c>
      <c r="N399" s="124">
        <v>0</v>
      </c>
      <c r="O399" s="124">
        <v>0</v>
      </c>
      <c r="P399" s="124">
        <v>2863837</v>
      </c>
      <c r="Q399" s="124">
        <v>1139164</v>
      </c>
      <c r="R399" s="124">
        <v>0</v>
      </c>
      <c r="S399" s="124">
        <v>17557</v>
      </c>
      <c r="T399" s="124">
        <v>7325</v>
      </c>
      <c r="U399" s="124">
        <v>70483</v>
      </c>
      <c r="V399" s="124">
        <v>24533</v>
      </c>
      <c r="W399" s="124">
        <v>0</v>
      </c>
      <c r="X399" s="124">
        <v>488526</v>
      </c>
      <c r="Y399" s="124">
        <v>0</v>
      </c>
      <c r="Z399" s="124">
        <v>0</v>
      </c>
      <c r="AA399" s="124">
        <v>33821144</v>
      </c>
    </row>
    <row r="400" spans="1:27" x14ac:dyDescent="0.3">
      <c r="A400" s="123" t="s">
        <v>799</v>
      </c>
      <c r="B400" s="121" t="s">
        <v>800</v>
      </c>
      <c r="C400" s="121">
        <v>1</v>
      </c>
      <c r="D400" s="121">
        <v>0</v>
      </c>
      <c r="E400" s="124">
        <v>40012333</v>
      </c>
      <c r="F400" s="124">
        <v>0</v>
      </c>
      <c r="G400" s="124">
        <v>0</v>
      </c>
      <c r="H400" s="124">
        <v>0</v>
      </c>
      <c r="I400" s="124">
        <v>7840259</v>
      </c>
      <c r="J400" s="124">
        <v>4555164</v>
      </c>
      <c r="K400" s="124">
        <v>0</v>
      </c>
      <c r="L400" s="124">
        <v>0</v>
      </c>
      <c r="M400" s="124">
        <v>0</v>
      </c>
      <c r="N400" s="124">
        <v>0</v>
      </c>
      <c r="O400" s="124">
        <v>0</v>
      </c>
      <c r="P400" s="124">
        <v>5853552</v>
      </c>
      <c r="Q400" s="124">
        <v>2305359</v>
      </c>
      <c r="R400" s="124">
        <v>259572</v>
      </c>
      <c r="S400" s="124">
        <v>50348</v>
      </c>
      <c r="T400" s="124">
        <v>21006</v>
      </c>
      <c r="U400" s="124">
        <v>201545</v>
      </c>
      <c r="V400" s="124">
        <v>62141</v>
      </c>
      <c r="W400" s="124">
        <v>0</v>
      </c>
      <c r="X400" s="124">
        <v>980057</v>
      </c>
      <c r="Y400" s="124">
        <v>0</v>
      </c>
      <c r="Z400" s="124">
        <v>0</v>
      </c>
      <c r="AA400" s="124">
        <v>62141336</v>
      </c>
    </row>
    <row r="401" spans="1:27" x14ac:dyDescent="0.3">
      <c r="A401" s="123" t="s">
        <v>801</v>
      </c>
      <c r="B401" s="121" t="s">
        <v>802</v>
      </c>
      <c r="C401" s="121">
        <v>1</v>
      </c>
      <c r="D401" s="121">
        <v>0</v>
      </c>
      <c r="E401" s="124">
        <v>25581637</v>
      </c>
      <c r="F401" s="124">
        <v>0</v>
      </c>
      <c r="G401" s="124">
        <v>0</v>
      </c>
      <c r="H401" s="124">
        <v>0</v>
      </c>
      <c r="I401" s="124">
        <v>3745823</v>
      </c>
      <c r="J401" s="124">
        <v>3143165</v>
      </c>
      <c r="K401" s="124">
        <v>0</v>
      </c>
      <c r="L401" s="124">
        <v>0</v>
      </c>
      <c r="M401" s="124">
        <v>0</v>
      </c>
      <c r="N401" s="124">
        <v>0</v>
      </c>
      <c r="O401" s="124">
        <v>0</v>
      </c>
      <c r="P401" s="124">
        <v>4209981</v>
      </c>
      <c r="Q401" s="124">
        <v>1596132</v>
      </c>
      <c r="R401" s="124">
        <v>0</v>
      </c>
      <c r="S401" s="124">
        <v>29720</v>
      </c>
      <c r="T401" s="124">
        <v>12400</v>
      </c>
      <c r="U401" s="124">
        <v>116442</v>
      </c>
      <c r="V401" s="124">
        <v>33800</v>
      </c>
      <c r="W401" s="124">
        <v>0</v>
      </c>
      <c r="X401" s="124">
        <v>605774</v>
      </c>
      <c r="Y401" s="124">
        <v>0</v>
      </c>
      <c r="Z401" s="124">
        <v>0</v>
      </c>
      <c r="AA401" s="124">
        <v>39074874</v>
      </c>
    </row>
    <row r="402" spans="1:27" x14ac:dyDescent="0.3">
      <c r="A402" s="123" t="s">
        <v>803</v>
      </c>
      <c r="B402" s="121" t="s">
        <v>804</v>
      </c>
      <c r="C402" s="121">
        <v>1</v>
      </c>
      <c r="D402" s="121">
        <v>0</v>
      </c>
      <c r="E402" s="124">
        <v>42060468</v>
      </c>
      <c r="F402" s="124">
        <v>0</v>
      </c>
      <c r="G402" s="124">
        <v>0</v>
      </c>
      <c r="H402" s="124">
        <v>0</v>
      </c>
      <c r="I402" s="124">
        <v>4146305</v>
      </c>
      <c r="J402" s="124">
        <v>4079947</v>
      </c>
      <c r="K402" s="124">
        <v>0</v>
      </c>
      <c r="L402" s="124">
        <v>0</v>
      </c>
      <c r="M402" s="124">
        <v>0</v>
      </c>
      <c r="N402" s="124">
        <v>0</v>
      </c>
      <c r="O402" s="124">
        <v>0</v>
      </c>
      <c r="P402" s="124">
        <v>7619140</v>
      </c>
      <c r="Q402" s="124">
        <v>1151192</v>
      </c>
      <c r="R402" s="124">
        <v>107500</v>
      </c>
      <c r="S402" s="124">
        <v>54407</v>
      </c>
      <c r="T402" s="124">
        <v>22700</v>
      </c>
      <c r="U402" s="124">
        <v>212380</v>
      </c>
      <c r="V402" s="124">
        <v>69348</v>
      </c>
      <c r="W402" s="124">
        <v>0</v>
      </c>
      <c r="X402" s="124">
        <v>1431271</v>
      </c>
      <c r="Y402" s="124">
        <v>0</v>
      </c>
      <c r="Z402" s="124">
        <v>0</v>
      </c>
      <c r="AA402" s="124">
        <v>60954658</v>
      </c>
    </row>
    <row r="403" spans="1:27" x14ac:dyDescent="0.3">
      <c r="A403" s="123" t="s">
        <v>805</v>
      </c>
      <c r="B403" s="121" t="s">
        <v>806</v>
      </c>
      <c r="C403" s="121">
        <v>1</v>
      </c>
      <c r="D403" s="121">
        <v>0</v>
      </c>
      <c r="E403" s="124">
        <v>14099112</v>
      </c>
      <c r="F403" s="124">
        <v>0</v>
      </c>
      <c r="G403" s="124">
        <v>0</v>
      </c>
      <c r="H403" s="124">
        <v>2594</v>
      </c>
      <c r="I403" s="124">
        <v>1322979</v>
      </c>
      <c r="J403" s="124">
        <v>1701290</v>
      </c>
      <c r="K403" s="124">
        <v>0</v>
      </c>
      <c r="L403" s="124">
        <v>0</v>
      </c>
      <c r="M403" s="124">
        <v>0</v>
      </c>
      <c r="N403" s="124">
        <v>0</v>
      </c>
      <c r="O403" s="124">
        <v>0</v>
      </c>
      <c r="P403" s="124">
        <v>2431857</v>
      </c>
      <c r="Q403" s="124">
        <v>839447</v>
      </c>
      <c r="R403" s="124">
        <v>0</v>
      </c>
      <c r="S403" s="124">
        <v>13362</v>
      </c>
      <c r="T403" s="124">
        <v>5575</v>
      </c>
      <c r="U403" s="124">
        <v>51318</v>
      </c>
      <c r="V403" s="124">
        <v>17031</v>
      </c>
      <c r="W403" s="124">
        <v>0</v>
      </c>
      <c r="X403" s="124">
        <v>384691</v>
      </c>
      <c r="Y403" s="124">
        <v>0</v>
      </c>
      <c r="Z403" s="124">
        <v>0</v>
      </c>
      <c r="AA403" s="124">
        <v>20869256</v>
      </c>
    </row>
    <row r="404" spans="1:27" x14ac:dyDescent="0.3">
      <c r="A404" s="123" t="s">
        <v>807</v>
      </c>
      <c r="B404" s="121" t="s">
        <v>808</v>
      </c>
      <c r="C404" s="121">
        <v>1</v>
      </c>
      <c r="D404" s="121">
        <v>0</v>
      </c>
      <c r="E404" s="124">
        <v>12563815</v>
      </c>
      <c r="F404" s="124">
        <v>0</v>
      </c>
      <c r="G404" s="124">
        <v>250743</v>
      </c>
      <c r="H404" s="124">
        <v>11619</v>
      </c>
      <c r="I404" s="124">
        <v>1728099</v>
      </c>
      <c r="J404" s="124">
        <v>1783481</v>
      </c>
      <c r="K404" s="124">
        <v>0</v>
      </c>
      <c r="L404" s="124">
        <v>0</v>
      </c>
      <c r="M404" s="124">
        <v>0</v>
      </c>
      <c r="N404" s="124">
        <v>0</v>
      </c>
      <c r="O404" s="124">
        <v>0</v>
      </c>
      <c r="P404" s="124">
        <v>1703281</v>
      </c>
      <c r="Q404" s="124">
        <v>223879</v>
      </c>
      <c r="R404" s="124">
        <v>0</v>
      </c>
      <c r="S404" s="124">
        <v>11190</v>
      </c>
      <c r="T404" s="124">
        <v>4669</v>
      </c>
      <c r="U404" s="124">
        <v>42581</v>
      </c>
      <c r="V404" s="124">
        <v>12509</v>
      </c>
      <c r="W404" s="124">
        <v>0</v>
      </c>
      <c r="X404" s="124">
        <v>368173</v>
      </c>
      <c r="Y404" s="124">
        <v>0</v>
      </c>
      <c r="Z404" s="124">
        <v>0</v>
      </c>
      <c r="AA404" s="124">
        <v>18704039</v>
      </c>
    </row>
    <row r="405" spans="1:27" x14ac:dyDescent="0.3">
      <c r="A405" s="123" t="s">
        <v>809</v>
      </c>
      <c r="B405" s="121" t="s">
        <v>810</v>
      </c>
      <c r="C405" s="121">
        <v>1</v>
      </c>
      <c r="D405" s="121">
        <v>0</v>
      </c>
      <c r="E405" s="124">
        <v>20673400</v>
      </c>
      <c r="F405" s="124">
        <v>0</v>
      </c>
      <c r="G405" s="124">
        <v>0</v>
      </c>
      <c r="H405" s="124">
        <v>5198</v>
      </c>
      <c r="I405" s="124">
        <v>2735225</v>
      </c>
      <c r="J405" s="124">
        <v>5754953</v>
      </c>
      <c r="K405" s="124">
        <v>0</v>
      </c>
      <c r="L405" s="124">
        <v>0</v>
      </c>
      <c r="M405" s="124">
        <v>0</v>
      </c>
      <c r="N405" s="124">
        <v>0</v>
      </c>
      <c r="O405" s="124">
        <v>0</v>
      </c>
      <c r="P405" s="124">
        <v>2873312</v>
      </c>
      <c r="Q405" s="124">
        <v>450220</v>
      </c>
      <c r="R405" s="124">
        <v>0</v>
      </c>
      <c r="S405" s="124">
        <v>23414</v>
      </c>
      <c r="T405" s="124">
        <v>9769</v>
      </c>
      <c r="U405" s="124">
        <v>92967</v>
      </c>
      <c r="V405" s="124">
        <v>29616</v>
      </c>
      <c r="W405" s="124">
        <v>0</v>
      </c>
      <c r="X405" s="124">
        <v>434621</v>
      </c>
      <c r="Y405" s="124">
        <v>22892</v>
      </c>
      <c r="Z405" s="124">
        <v>0</v>
      </c>
      <c r="AA405" s="124">
        <v>33105587</v>
      </c>
    </row>
    <row r="406" spans="1:27" x14ac:dyDescent="0.3">
      <c r="A406" s="123" t="s">
        <v>811</v>
      </c>
      <c r="B406" s="121" t="s">
        <v>812</v>
      </c>
      <c r="C406" s="121">
        <v>1</v>
      </c>
      <c r="D406" s="121">
        <v>0</v>
      </c>
      <c r="E406" s="124">
        <v>5288592</v>
      </c>
      <c r="F406" s="124">
        <v>0</v>
      </c>
      <c r="G406" s="124">
        <v>0</v>
      </c>
      <c r="H406" s="124">
        <v>0</v>
      </c>
      <c r="I406" s="124">
        <v>978996</v>
      </c>
      <c r="J406" s="124">
        <v>393009</v>
      </c>
      <c r="K406" s="124">
        <v>6021</v>
      </c>
      <c r="L406" s="124">
        <v>0</v>
      </c>
      <c r="M406" s="124">
        <v>0</v>
      </c>
      <c r="N406" s="124">
        <v>0</v>
      </c>
      <c r="O406" s="124">
        <v>0</v>
      </c>
      <c r="P406" s="124">
        <v>678163</v>
      </c>
      <c r="Q406" s="124">
        <v>0</v>
      </c>
      <c r="R406" s="124">
        <v>100455</v>
      </c>
      <c r="S406" s="124">
        <v>4659</v>
      </c>
      <c r="T406" s="124">
        <v>1944</v>
      </c>
      <c r="U406" s="124">
        <v>19106</v>
      </c>
      <c r="V406" s="124">
        <v>5261</v>
      </c>
      <c r="W406" s="124">
        <v>0</v>
      </c>
      <c r="X406" s="124">
        <v>201940</v>
      </c>
      <c r="Y406" s="124">
        <v>0</v>
      </c>
      <c r="Z406" s="124">
        <v>0</v>
      </c>
      <c r="AA406" s="124">
        <v>7678146</v>
      </c>
    </row>
    <row r="407" spans="1:27" x14ac:dyDescent="0.3">
      <c r="A407" s="123" t="s">
        <v>813</v>
      </c>
      <c r="B407" s="121" t="s">
        <v>814</v>
      </c>
      <c r="C407" s="121">
        <v>1</v>
      </c>
      <c r="D407" s="121">
        <v>0</v>
      </c>
      <c r="E407" s="124">
        <v>5839089</v>
      </c>
      <c r="F407" s="124">
        <v>0</v>
      </c>
      <c r="G407" s="124">
        <v>0</v>
      </c>
      <c r="H407" s="124">
        <v>10601</v>
      </c>
      <c r="I407" s="124">
        <v>794708</v>
      </c>
      <c r="J407" s="124">
        <v>442888</v>
      </c>
      <c r="K407" s="124">
        <v>0</v>
      </c>
      <c r="L407" s="124">
        <v>0</v>
      </c>
      <c r="M407" s="124">
        <v>0</v>
      </c>
      <c r="N407" s="124">
        <v>0</v>
      </c>
      <c r="O407" s="124">
        <v>0</v>
      </c>
      <c r="P407" s="124">
        <v>722912</v>
      </c>
      <c r="Q407" s="124">
        <v>49567</v>
      </c>
      <c r="R407" s="124">
        <v>147408</v>
      </c>
      <c r="S407" s="124">
        <v>5647</v>
      </c>
      <c r="T407" s="124">
        <v>2356</v>
      </c>
      <c r="U407" s="124">
        <v>22426</v>
      </c>
      <c r="V407" s="124">
        <v>6441</v>
      </c>
      <c r="W407" s="124">
        <v>0</v>
      </c>
      <c r="X407" s="124">
        <v>66750</v>
      </c>
      <c r="Y407" s="124">
        <v>0</v>
      </c>
      <c r="Z407" s="124">
        <v>0</v>
      </c>
      <c r="AA407" s="124">
        <v>8110793</v>
      </c>
    </row>
    <row r="408" spans="1:27" x14ac:dyDescent="0.3">
      <c r="A408" s="123" t="s">
        <v>815</v>
      </c>
      <c r="B408" s="121" t="s">
        <v>816</v>
      </c>
      <c r="C408" s="121">
        <v>1</v>
      </c>
      <c r="D408" s="121">
        <v>0</v>
      </c>
      <c r="E408" s="124">
        <v>4722149</v>
      </c>
      <c r="F408" s="124">
        <v>0</v>
      </c>
      <c r="G408" s="124">
        <v>0</v>
      </c>
      <c r="H408" s="124">
        <v>0</v>
      </c>
      <c r="I408" s="124">
        <v>392217</v>
      </c>
      <c r="J408" s="124">
        <v>1677337</v>
      </c>
      <c r="K408" s="124">
        <v>0</v>
      </c>
      <c r="L408" s="124">
        <v>0</v>
      </c>
      <c r="M408" s="124">
        <v>0</v>
      </c>
      <c r="N408" s="124">
        <v>0</v>
      </c>
      <c r="O408" s="124">
        <v>0</v>
      </c>
      <c r="P408" s="124">
        <v>565929</v>
      </c>
      <c r="Q408" s="124">
        <v>0</v>
      </c>
      <c r="R408" s="124">
        <v>203080</v>
      </c>
      <c r="S408" s="124">
        <v>4239</v>
      </c>
      <c r="T408" s="124">
        <v>1769</v>
      </c>
      <c r="U408" s="124">
        <v>17009</v>
      </c>
      <c r="V408" s="124">
        <v>4711</v>
      </c>
      <c r="W408" s="124">
        <v>0</v>
      </c>
      <c r="X408" s="124">
        <v>183500</v>
      </c>
      <c r="Y408" s="124">
        <v>0</v>
      </c>
      <c r="Z408" s="124">
        <v>0</v>
      </c>
      <c r="AA408" s="124">
        <v>7771940</v>
      </c>
    </row>
    <row r="409" spans="1:27" x14ac:dyDescent="0.3">
      <c r="A409" s="123" t="s">
        <v>817</v>
      </c>
      <c r="B409" s="121" t="s">
        <v>818</v>
      </c>
      <c r="C409" s="121">
        <v>1</v>
      </c>
      <c r="D409" s="121">
        <v>0</v>
      </c>
      <c r="E409" s="124">
        <v>3867759</v>
      </c>
      <c r="F409" s="124">
        <v>0</v>
      </c>
      <c r="G409" s="124">
        <v>0</v>
      </c>
      <c r="H409" s="124">
        <v>846</v>
      </c>
      <c r="I409" s="124">
        <v>587787</v>
      </c>
      <c r="J409" s="124">
        <v>793108</v>
      </c>
      <c r="K409" s="124">
        <v>0</v>
      </c>
      <c r="L409" s="124">
        <v>0</v>
      </c>
      <c r="M409" s="124">
        <v>0</v>
      </c>
      <c r="N409" s="124">
        <v>0</v>
      </c>
      <c r="O409" s="124">
        <v>0</v>
      </c>
      <c r="P409" s="124">
        <v>799023</v>
      </c>
      <c r="Q409" s="124">
        <v>65328</v>
      </c>
      <c r="R409" s="124">
        <v>170151</v>
      </c>
      <c r="S409" s="124">
        <v>3625</v>
      </c>
      <c r="T409" s="124">
        <v>1513</v>
      </c>
      <c r="U409" s="124">
        <v>14912</v>
      </c>
      <c r="V409" s="124">
        <v>3877</v>
      </c>
      <c r="W409" s="124">
        <v>0</v>
      </c>
      <c r="X409" s="124">
        <v>65489</v>
      </c>
      <c r="Y409" s="124">
        <v>2008</v>
      </c>
      <c r="Z409" s="124">
        <v>0</v>
      </c>
      <c r="AA409" s="124">
        <v>6375426</v>
      </c>
    </row>
    <row r="410" spans="1:27" x14ac:dyDescent="0.3">
      <c r="A410" s="123" t="s">
        <v>819</v>
      </c>
      <c r="B410" s="121" t="s">
        <v>820</v>
      </c>
      <c r="C410" s="121">
        <v>1</v>
      </c>
      <c r="D410" s="121">
        <v>0</v>
      </c>
      <c r="E410" s="124">
        <v>4656914</v>
      </c>
      <c r="F410" s="124">
        <v>0</v>
      </c>
      <c r="G410" s="124">
        <v>0</v>
      </c>
      <c r="H410" s="124">
        <v>0</v>
      </c>
      <c r="I410" s="124">
        <v>531814</v>
      </c>
      <c r="J410" s="124">
        <v>474419</v>
      </c>
      <c r="K410" s="124">
        <v>0</v>
      </c>
      <c r="L410" s="124">
        <v>0</v>
      </c>
      <c r="M410" s="124">
        <v>0</v>
      </c>
      <c r="N410" s="124">
        <v>0</v>
      </c>
      <c r="O410" s="124">
        <v>0</v>
      </c>
      <c r="P410" s="124">
        <v>635917</v>
      </c>
      <c r="Q410" s="124">
        <v>6780</v>
      </c>
      <c r="R410" s="124">
        <v>45913</v>
      </c>
      <c r="S410" s="124">
        <v>4913</v>
      </c>
      <c r="T410" s="124">
        <v>2050</v>
      </c>
      <c r="U410" s="124">
        <v>18640</v>
      </c>
      <c r="V410" s="124">
        <v>4889</v>
      </c>
      <c r="W410" s="124">
        <v>0</v>
      </c>
      <c r="X410" s="124">
        <v>142592</v>
      </c>
      <c r="Y410" s="124">
        <v>0</v>
      </c>
      <c r="Z410" s="124">
        <v>0</v>
      </c>
      <c r="AA410" s="124">
        <v>6524841</v>
      </c>
    </row>
    <row r="411" spans="1:27" x14ac:dyDescent="0.3">
      <c r="A411" s="123" t="s">
        <v>821</v>
      </c>
      <c r="B411" s="121" t="s">
        <v>822</v>
      </c>
      <c r="C411" s="121">
        <v>1</v>
      </c>
      <c r="D411" s="121">
        <v>0</v>
      </c>
      <c r="E411" s="124">
        <v>5129249</v>
      </c>
      <c r="F411" s="124">
        <v>0</v>
      </c>
      <c r="G411" s="124">
        <v>0</v>
      </c>
      <c r="H411" s="124">
        <v>4058</v>
      </c>
      <c r="I411" s="124">
        <v>763115</v>
      </c>
      <c r="J411" s="124">
        <v>416885</v>
      </c>
      <c r="K411" s="124">
        <v>0</v>
      </c>
      <c r="L411" s="124">
        <v>0</v>
      </c>
      <c r="M411" s="124">
        <v>0</v>
      </c>
      <c r="N411" s="124">
        <v>0</v>
      </c>
      <c r="O411" s="124">
        <v>0</v>
      </c>
      <c r="P411" s="124">
        <v>616227</v>
      </c>
      <c r="Q411" s="124">
        <v>1648</v>
      </c>
      <c r="R411" s="124">
        <v>92346</v>
      </c>
      <c r="S411" s="124">
        <v>4704</v>
      </c>
      <c r="T411" s="124">
        <v>1963</v>
      </c>
      <c r="U411" s="124">
        <v>17825</v>
      </c>
      <c r="V411" s="124">
        <v>5311</v>
      </c>
      <c r="W411" s="124">
        <v>0</v>
      </c>
      <c r="X411" s="124">
        <v>90166</v>
      </c>
      <c r="Y411" s="124">
        <v>0</v>
      </c>
      <c r="Z411" s="124">
        <v>0</v>
      </c>
      <c r="AA411" s="124">
        <v>7143497</v>
      </c>
    </row>
    <row r="412" spans="1:27" x14ac:dyDescent="0.3">
      <c r="A412" s="123" t="s">
        <v>823</v>
      </c>
      <c r="B412" s="121" t="s">
        <v>824</v>
      </c>
      <c r="C412" s="121">
        <v>1</v>
      </c>
      <c r="D412" s="121">
        <v>0</v>
      </c>
      <c r="E412" s="124">
        <v>15709002</v>
      </c>
      <c r="F412" s="124">
        <v>0</v>
      </c>
      <c r="G412" s="124">
        <v>0</v>
      </c>
      <c r="H412" s="124">
        <v>0</v>
      </c>
      <c r="I412" s="124">
        <v>1532897</v>
      </c>
      <c r="J412" s="124">
        <v>1762274</v>
      </c>
      <c r="K412" s="124">
        <v>0</v>
      </c>
      <c r="L412" s="124">
        <v>0</v>
      </c>
      <c r="M412" s="124">
        <v>0</v>
      </c>
      <c r="N412" s="124">
        <v>0</v>
      </c>
      <c r="O412" s="124">
        <v>0</v>
      </c>
      <c r="P412" s="124">
        <v>2137816</v>
      </c>
      <c r="Q412" s="124">
        <v>184024</v>
      </c>
      <c r="R412" s="124">
        <v>529744</v>
      </c>
      <c r="S412" s="124">
        <v>25496</v>
      </c>
      <c r="T412" s="124">
        <v>10638</v>
      </c>
      <c r="U412" s="124">
        <v>100481</v>
      </c>
      <c r="V412" s="124">
        <v>28173</v>
      </c>
      <c r="W412" s="124">
        <v>0</v>
      </c>
      <c r="X412" s="124">
        <v>391200</v>
      </c>
      <c r="Y412" s="124">
        <v>0</v>
      </c>
      <c r="Z412" s="124">
        <v>0</v>
      </c>
      <c r="AA412" s="124">
        <v>22411745</v>
      </c>
    </row>
    <row r="413" spans="1:27" x14ac:dyDescent="0.3">
      <c r="A413" s="123" t="s">
        <v>825</v>
      </c>
      <c r="B413" s="121" t="s">
        <v>826</v>
      </c>
      <c r="C413" s="121">
        <v>1</v>
      </c>
      <c r="D413" s="121">
        <v>0</v>
      </c>
      <c r="E413" s="124">
        <v>10750741</v>
      </c>
      <c r="F413" s="124">
        <v>0</v>
      </c>
      <c r="G413" s="124">
        <v>0</v>
      </c>
      <c r="H413" s="124">
        <v>0</v>
      </c>
      <c r="I413" s="124">
        <v>1200588</v>
      </c>
      <c r="J413" s="124">
        <v>1085828</v>
      </c>
      <c r="K413" s="124">
        <v>0</v>
      </c>
      <c r="L413" s="124">
        <v>0</v>
      </c>
      <c r="M413" s="124">
        <v>0</v>
      </c>
      <c r="N413" s="124">
        <v>0</v>
      </c>
      <c r="O413" s="124">
        <v>0</v>
      </c>
      <c r="P413" s="124">
        <v>1671645</v>
      </c>
      <c r="Q413" s="124">
        <v>169119</v>
      </c>
      <c r="R413" s="124">
        <v>52287</v>
      </c>
      <c r="S413" s="124">
        <v>12823</v>
      </c>
      <c r="T413" s="124">
        <v>5350</v>
      </c>
      <c r="U413" s="124">
        <v>43571</v>
      </c>
      <c r="V413" s="124">
        <v>15619</v>
      </c>
      <c r="W413" s="124">
        <v>0</v>
      </c>
      <c r="X413" s="124">
        <v>583020</v>
      </c>
      <c r="Y413" s="124">
        <v>0</v>
      </c>
      <c r="Z413" s="124">
        <v>0</v>
      </c>
      <c r="AA413" s="124">
        <v>15590591</v>
      </c>
    </row>
    <row r="414" spans="1:27" x14ac:dyDescent="0.3">
      <c r="A414" s="123" t="s">
        <v>827</v>
      </c>
      <c r="B414" s="121" t="s">
        <v>828</v>
      </c>
      <c r="C414" s="121">
        <v>1</v>
      </c>
      <c r="D414" s="121">
        <v>0</v>
      </c>
      <c r="E414" s="124">
        <v>4870643</v>
      </c>
      <c r="F414" s="124">
        <v>0</v>
      </c>
      <c r="G414" s="124">
        <v>0</v>
      </c>
      <c r="H414" s="124">
        <v>0</v>
      </c>
      <c r="I414" s="124">
        <v>404760</v>
      </c>
      <c r="J414" s="124">
        <v>564675</v>
      </c>
      <c r="K414" s="124">
        <v>0</v>
      </c>
      <c r="L414" s="124">
        <v>0</v>
      </c>
      <c r="M414" s="124">
        <v>0</v>
      </c>
      <c r="N414" s="124">
        <v>0</v>
      </c>
      <c r="O414" s="124">
        <v>0</v>
      </c>
      <c r="P414" s="124">
        <v>582315</v>
      </c>
      <c r="Q414" s="124">
        <v>71537</v>
      </c>
      <c r="R414" s="124">
        <v>123853</v>
      </c>
      <c r="S414" s="124">
        <v>11610</v>
      </c>
      <c r="T414" s="124">
        <v>4844</v>
      </c>
      <c r="U414" s="124">
        <v>43804</v>
      </c>
      <c r="V414" s="124">
        <v>6714</v>
      </c>
      <c r="W414" s="124">
        <v>0</v>
      </c>
      <c r="X414" s="124">
        <v>221400</v>
      </c>
      <c r="Y414" s="124">
        <v>7620</v>
      </c>
      <c r="Z414" s="124">
        <v>0</v>
      </c>
      <c r="AA414" s="124">
        <v>6913775</v>
      </c>
    </row>
    <row r="415" spans="1:27" x14ac:dyDescent="0.3">
      <c r="A415" s="123" t="s">
        <v>829</v>
      </c>
      <c r="B415" s="121" t="s">
        <v>830</v>
      </c>
      <c r="C415" s="121">
        <v>1</v>
      </c>
      <c r="D415" s="121">
        <v>0</v>
      </c>
      <c r="E415" s="124">
        <v>5759311</v>
      </c>
      <c r="F415" s="124">
        <v>0</v>
      </c>
      <c r="G415" s="124">
        <v>0</v>
      </c>
      <c r="H415" s="124">
        <v>0</v>
      </c>
      <c r="I415" s="124">
        <v>729983</v>
      </c>
      <c r="J415" s="124">
        <v>426529</v>
      </c>
      <c r="K415" s="124">
        <v>0</v>
      </c>
      <c r="L415" s="124">
        <v>0</v>
      </c>
      <c r="M415" s="124">
        <v>0</v>
      </c>
      <c r="N415" s="124">
        <v>0</v>
      </c>
      <c r="O415" s="124">
        <v>0</v>
      </c>
      <c r="P415" s="124">
        <v>1323913</v>
      </c>
      <c r="Q415" s="124">
        <v>112084</v>
      </c>
      <c r="R415" s="124">
        <v>0</v>
      </c>
      <c r="S415" s="124">
        <v>6142</v>
      </c>
      <c r="T415" s="124">
        <v>2563</v>
      </c>
      <c r="U415" s="124">
        <v>24057</v>
      </c>
      <c r="V415" s="124">
        <v>5963</v>
      </c>
      <c r="W415" s="124">
        <v>0</v>
      </c>
      <c r="X415" s="124">
        <v>78810</v>
      </c>
      <c r="Y415" s="124">
        <v>0</v>
      </c>
      <c r="Z415" s="124">
        <v>0</v>
      </c>
      <c r="AA415" s="124">
        <v>8469355</v>
      </c>
    </row>
    <row r="416" spans="1:27" x14ac:dyDescent="0.3">
      <c r="A416" s="123" t="s">
        <v>831</v>
      </c>
      <c r="B416" s="121" t="s">
        <v>832</v>
      </c>
      <c r="C416" s="121">
        <v>1</v>
      </c>
      <c r="D416" s="121">
        <v>0</v>
      </c>
      <c r="E416" s="124">
        <v>5924996</v>
      </c>
      <c r="F416" s="124">
        <v>0</v>
      </c>
      <c r="G416" s="124">
        <v>148902</v>
      </c>
      <c r="H416" s="124">
        <v>0</v>
      </c>
      <c r="I416" s="124">
        <v>768276</v>
      </c>
      <c r="J416" s="124">
        <v>602776</v>
      </c>
      <c r="K416" s="124">
        <v>60197</v>
      </c>
      <c r="L416" s="124">
        <v>0</v>
      </c>
      <c r="M416" s="124">
        <v>0</v>
      </c>
      <c r="N416" s="124">
        <v>0</v>
      </c>
      <c r="O416" s="124">
        <v>0</v>
      </c>
      <c r="P416" s="124">
        <v>517766</v>
      </c>
      <c r="Q416" s="124">
        <v>80569</v>
      </c>
      <c r="R416" s="124">
        <v>216465</v>
      </c>
      <c r="S416" s="124">
        <v>6232</v>
      </c>
      <c r="T416" s="124">
        <v>2600</v>
      </c>
      <c r="U416" s="124">
        <v>24349</v>
      </c>
      <c r="V416" s="124">
        <v>5144</v>
      </c>
      <c r="W416" s="124">
        <v>0</v>
      </c>
      <c r="X416" s="124">
        <v>71973</v>
      </c>
      <c r="Y416" s="124">
        <v>0</v>
      </c>
      <c r="Z416" s="124">
        <v>0</v>
      </c>
      <c r="AA416" s="124">
        <v>8430245</v>
      </c>
    </row>
    <row r="417" spans="1:27" x14ac:dyDescent="0.3">
      <c r="A417" s="123" t="s">
        <v>833</v>
      </c>
      <c r="B417" s="121" t="s">
        <v>834</v>
      </c>
      <c r="C417" s="121">
        <v>1</v>
      </c>
      <c r="D417" s="121">
        <v>0</v>
      </c>
      <c r="E417" s="124">
        <v>4586292</v>
      </c>
      <c r="F417" s="124">
        <v>0</v>
      </c>
      <c r="G417" s="124">
        <v>0</v>
      </c>
      <c r="H417" s="124">
        <v>0</v>
      </c>
      <c r="I417" s="124">
        <v>578415</v>
      </c>
      <c r="J417" s="124">
        <v>2106780</v>
      </c>
      <c r="K417" s="124">
        <v>0</v>
      </c>
      <c r="L417" s="124">
        <v>0</v>
      </c>
      <c r="M417" s="124">
        <v>0</v>
      </c>
      <c r="N417" s="124">
        <v>0</v>
      </c>
      <c r="O417" s="124">
        <v>0</v>
      </c>
      <c r="P417" s="124">
        <v>619525</v>
      </c>
      <c r="Q417" s="124">
        <v>39237</v>
      </c>
      <c r="R417" s="124">
        <v>102008</v>
      </c>
      <c r="S417" s="124">
        <v>4674</v>
      </c>
      <c r="T417" s="124">
        <v>1950</v>
      </c>
      <c r="U417" s="124">
        <v>18116</v>
      </c>
      <c r="V417" s="124">
        <v>5459</v>
      </c>
      <c r="W417" s="124">
        <v>0</v>
      </c>
      <c r="X417" s="124">
        <v>76781</v>
      </c>
      <c r="Y417" s="124">
        <v>0</v>
      </c>
      <c r="Z417" s="124">
        <v>0</v>
      </c>
      <c r="AA417" s="124">
        <v>8139237</v>
      </c>
    </row>
    <row r="418" spans="1:27" x14ac:dyDescent="0.3">
      <c r="A418" s="123" t="s">
        <v>835</v>
      </c>
      <c r="B418" s="121" t="s">
        <v>836</v>
      </c>
      <c r="C418" s="121">
        <v>1</v>
      </c>
      <c r="D418" s="121">
        <v>0</v>
      </c>
      <c r="E418" s="124">
        <v>28312379</v>
      </c>
      <c r="F418" s="124">
        <v>0</v>
      </c>
      <c r="G418" s="124">
        <v>1391526</v>
      </c>
      <c r="H418" s="124">
        <v>0</v>
      </c>
      <c r="I418" s="124">
        <v>5024773</v>
      </c>
      <c r="J418" s="124">
        <v>2526589</v>
      </c>
      <c r="K418" s="124">
        <v>0</v>
      </c>
      <c r="L418" s="124">
        <v>0</v>
      </c>
      <c r="M418" s="124">
        <v>0</v>
      </c>
      <c r="N418" s="124">
        <v>0</v>
      </c>
      <c r="O418" s="124">
        <v>0</v>
      </c>
      <c r="P418" s="124">
        <v>2836644</v>
      </c>
      <c r="Q418" s="124">
        <v>1088032</v>
      </c>
      <c r="R418" s="124">
        <v>901956</v>
      </c>
      <c r="S418" s="124">
        <v>58797</v>
      </c>
      <c r="T418" s="124">
        <v>24531</v>
      </c>
      <c r="U418" s="124">
        <v>235330</v>
      </c>
      <c r="V418" s="124">
        <v>49772</v>
      </c>
      <c r="W418" s="124">
        <v>0</v>
      </c>
      <c r="X418" s="124">
        <v>1090800</v>
      </c>
      <c r="Y418" s="124">
        <v>125398</v>
      </c>
      <c r="Z418" s="124">
        <v>0</v>
      </c>
      <c r="AA418" s="124">
        <v>43666527</v>
      </c>
    </row>
    <row r="419" spans="1:27" x14ac:dyDescent="0.3">
      <c r="A419" s="123" t="s">
        <v>837</v>
      </c>
      <c r="B419" s="121" t="s">
        <v>838</v>
      </c>
      <c r="C419" s="121">
        <v>1</v>
      </c>
      <c r="D419" s="121">
        <v>0</v>
      </c>
      <c r="E419" s="124">
        <v>27097986</v>
      </c>
      <c r="F419" s="124">
        <v>0</v>
      </c>
      <c r="G419" s="124">
        <v>1733245</v>
      </c>
      <c r="H419" s="124">
        <v>0</v>
      </c>
      <c r="I419" s="124">
        <v>5202567</v>
      </c>
      <c r="J419" s="124">
        <v>2885097</v>
      </c>
      <c r="K419" s="124">
        <v>0</v>
      </c>
      <c r="L419" s="124">
        <v>0</v>
      </c>
      <c r="M419" s="124">
        <v>0</v>
      </c>
      <c r="N419" s="124">
        <v>0</v>
      </c>
      <c r="O419" s="124">
        <v>0</v>
      </c>
      <c r="P419" s="124">
        <v>2282770</v>
      </c>
      <c r="Q419" s="124">
        <v>760767</v>
      </c>
      <c r="R419" s="124">
        <v>735006</v>
      </c>
      <c r="S419" s="124">
        <v>57269</v>
      </c>
      <c r="T419" s="124">
        <v>23894</v>
      </c>
      <c r="U419" s="124">
        <v>227583</v>
      </c>
      <c r="V419" s="124">
        <v>49219</v>
      </c>
      <c r="W419" s="124">
        <v>0</v>
      </c>
      <c r="X419" s="124">
        <v>1027325</v>
      </c>
      <c r="Y419" s="124">
        <v>96582</v>
      </c>
      <c r="Z419" s="124">
        <v>0</v>
      </c>
      <c r="AA419" s="124">
        <v>42179310</v>
      </c>
    </row>
    <row r="420" spans="1:27" x14ac:dyDescent="0.3">
      <c r="A420" s="123" t="s">
        <v>839</v>
      </c>
      <c r="B420" s="121" t="s">
        <v>840</v>
      </c>
      <c r="C420" s="121">
        <v>1</v>
      </c>
      <c r="D420" s="121">
        <v>0</v>
      </c>
      <c r="E420" s="124">
        <v>2954023</v>
      </c>
      <c r="F420" s="124">
        <v>0</v>
      </c>
      <c r="G420" s="124">
        <v>194828</v>
      </c>
      <c r="H420" s="124">
        <v>0</v>
      </c>
      <c r="I420" s="124">
        <v>412058</v>
      </c>
      <c r="J420" s="124">
        <v>294945</v>
      </c>
      <c r="K420" s="124">
        <v>0</v>
      </c>
      <c r="L420" s="124">
        <v>0</v>
      </c>
      <c r="M420" s="124">
        <v>0</v>
      </c>
      <c r="N420" s="124">
        <v>0</v>
      </c>
      <c r="O420" s="124">
        <v>0</v>
      </c>
      <c r="P420" s="124">
        <v>303252</v>
      </c>
      <c r="Q420" s="124">
        <v>19943</v>
      </c>
      <c r="R420" s="124">
        <v>71134</v>
      </c>
      <c r="S420" s="124">
        <v>13782</v>
      </c>
      <c r="T420" s="124">
        <v>5750</v>
      </c>
      <c r="U420" s="124">
        <v>45493</v>
      </c>
      <c r="V420" s="124">
        <v>4920</v>
      </c>
      <c r="W420" s="124">
        <v>0</v>
      </c>
      <c r="X420" s="124">
        <v>232200</v>
      </c>
      <c r="Y420" s="124">
        <v>0</v>
      </c>
      <c r="Z420" s="124">
        <v>0</v>
      </c>
      <c r="AA420" s="124">
        <v>4552328</v>
      </c>
    </row>
    <row r="421" spans="1:27" x14ac:dyDescent="0.3">
      <c r="A421" s="123" t="s">
        <v>841</v>
      </c>
      <c r="B421" s="121" t="s">
        <v>842</v>
      </c>
      <c r="C421" s="121">
        <v>1</v>
      </c>
      <c r="D421" s="121">
        <v>0</v>
      </c>
      <c r="E421" s="124">
        <v>603913</v>
      </c>
      <c r="F421" s="124">
        <v>0</v>
      </c>
      <c r="G421" s="124">
        <v>120225</v>
      </c>
      <c r="H421" s="124">
        <v>3</v>
      </c>
      <c r="I421" s="124">
        <v>61828</v>
      </c>
      <c r="J421" s="124">
        <v>77404</v>
      </c>
      <c r="K421" s="124">
        <v>0</v>
      </c>
      <c r="L421" s="124">
        <v>0</v>
      </c>
      <c r="M421" s="124">
        <v>0</v>
      </c>
      <c r="N421" s="124">
        <v>0</v>
      </c>
      <c r="O421" s="124">
        <v>0</v>
      </c>
      <c r="P421" s="124">
        <v>212017</v>
      </c>
      <c r="Q421" s="124">
        <v>0</v>
      </c>
      <c r="R421" s="124">
        <v>19768</v>
      </c>
      <c r="S421" s="124">
        <v>2921</v>
      </c>
      <c r="T421" s="124">
        <v>1219</v>
      </c>
      <c r="U421" s="124">
        <v>18582</v>
      </c>
      <c r="V421" s="124">
        <v>0</v>
      </c>
      <c r="W421" s="124">
        <v>0</v>
      </c>
      <c r="X421" s="124">
        <v>108000</v>
      </c>
      <c r="Y421" s="124">
        <v>0</v>
      </c>
      <c r="Z421" s="124">
        <v>0</v>
      </c>
      <c r="AA421" s="124">
        <v>1225880</v>
      </c>
    </row>
    <row r="422" spans="1:27" x14ac:dyDescent="0.3">
      <c r="A422" s="123" t="s">
        <v>843</v>
      </c>
      <c r="B422" s="121" t="s">
        <v>844</v>
      </c>
      <c r="C422" s="121">
        <v>1</v>
      </c>
      <c r="D422" s="121">
        <v>0</v>
      </c>
      <c r="E422" s="124">
        <v>9664009</v>
      </c>
      <c r="F422" s="124">
        <v>0</v>
      </c>
      <c r="G422" s="124">
        <v>925561</v>
      </c>
      <c r="H422" s="124">
        <v>408</v>
      </c>
      <c r="I422" s="124">
        <v>2331306</v>
      </c>
      <c r="J422" s="124">
        <v>1791075</v>
      </c>
      <c r="K422" s="124">
        <v>0</v>
      </c>
      <c r="L422" s="124">
        <v>0</v>
      </c>
      <c r="M422" s="124">
        <v>0</v>
      </c>
      <c r="N422" s="124">
        <v>0</v>
      </c>
      <c r="O422" s="124">
        <v>0</v>
      </c>
      <c r="P422" s="124">
        <v>1423326</v>
      </c>
      <c r="Q422" s="124">
        <v>392178</v>
      </c>
      <c r="R422" s="124">
        <v>373555</v>
      </c>
      <c r="S422" s="124">
        <v>22740</v>
      </c>
      <c r="T422" s="124">
        <v>9488</v>
      </c>
      <c r="U422" s="124">
        <v>91686</v>
      </c>
      <c r="V422" s="124">
        <v>19102</v>
      </c>
      <c r="W422" s="124">
        <v>0</v>
      </c>
      <c r="X422" s="124">
        <v>410400</v>
      </c>
      <c r="Y422" s="124">
        <v>0</v>
      </c>
      <c r="Z422" s="124">
        <v>0</v>
      </c>
      <c r="AA422" s="124">
        <v>17454834</v>
      </c>
    </row>
    <row r="423" spans="1:27" x14ac:dyDescent="0.3">
      <c r="A423" s="123" t="s">
        <v>845</v>
      </c>
      <c r="B423" s="121" t="s">
        <v>846</v>
      </c>
      <c r="C423" s="121">
        <v>1</v>
      </c>
      <c r="D423" s="121">
        <v>0</v>
      </c>
      <c r="E423" s="124">
        <v>21831542</v>
      </c>
      <c r="F423" s="124">
        <v>0</v>
      </c>
      <c r="G423" s="124">
        <v>1305680</v>
      </c>
      <c r="H423" s="124">
        <v>0</v>
      </c>
      <c r="I423" s="124">
        <v>5094544</v>
      </c>
      <c r="J423" s="124">
        <v>2690917</v>
      </c>
      <c r="K423" s="124">
        <v>0</v>
      </c>
      <c r="L423" s="124">
        <v>0</v>
      </c>
      <c r="M423" s="124">
        <v>0</v>
      </c>
      <c r="N423" s="124">
        <v>0</v>
      </c>
      <c r="O423" s="124">
        <v>0</v>
      </c>
      <c r="P423" s="124">
        <v>2639378</v>
      </c>
      <c r="Q423" s="124">
        <v>282093</v>
      </c>
      <c r="R423" s="124">
        <v>701263</v>
      </c>
      <c r="S423" s="124">
        <v>44865</v>
      </c>
      <c r="T423" s="124">
        <v>18719</v>
      </c>
      <c r="U423" s="124">
        <v>178362</v>
      </c>
      <c r="V423" s="124">
        <v>33630</v>
      </c>
      <c r="W423" s="124">
        <v>0</v>
      </c>
      <c r="X423" s="124">
        <v>1791537</v>
      </c>
      <c r="Y423" s="124">
        <v>0</v>
      </c>
      <c r="Z423" s="124">
        <v>0</v>
      </c>
      <c r="AA423" s="124">
        <v>36612530</v>
      </c>
    </row>
    <row r="424" spans="1:27" x14ac:dyDescent="0.3">
      <c r="A424" s="123" t="s">
        <v>847</v>
      </c>
      <c r="B424" s="121" t="s">
        <v>848</v>
      </c>
      <c r="C424" s="121">
        <v>1</v>
      </c>
      <c r="D424" s="121">
        <v>0</v>
      </c>
      <c r="E424" s="124">
        <v>8843994</v>
      </c>
      <c r="F424" s="124">
        <v>0</v>
      </c>
      <c r="G424" s="124">
        <v>168884</v>
      </c>
      <c r="H424" s="124">
        <v>0</v>
      </c>
      <c r="I424" s="124">
        <v>1461173</v>
      </c>
      <c r="J424" s="124">
        <v>1854984</v>
      </c>
      <c r="K424" s="124">
        <v>0</v>
      </c>
      <c r="L424" s="124">
        <v>0</v>
      </c>
      <c r="M424" s="124">
        <v>0</v>
      </c>
      <c r="N424" s="124">
        <v>0</v>
      </c>
      <c r="O424" s="124">
        <v>0</v>
      </c>
      <c r="P424" s="124">
        <v>615857</v>
      </c>
      <c r="Q424" s="124">
        <v>272372</v>
      </c>
      <c r="R424" s="124">
        <v>145252</v>
      </c>
      <c r="S424" s="124">
        <v>8853</v>
      </c>
      <c r="T424" s="124">
        <v>3694</v>
      </c>
      <c r="U424" s="124">
        <v>36057</v>
      </c>
      <c r="V424" s="124">
        <v>7366</v>
      </c>
      <c r="W424" s="124">
        <v>0</v>
      </c>
      <c r="X424" s="124">
        <v>214663</v>
      </c>
      <c r="Y424" s="124">
        <v>0</v>
      </c>
      <c r="Z424" s="124">
        <v>0</v>
      </c>
      <c r="AA424" s="124">
        <v>13633149</v>
      </c>
    </row>
    <row r="425" spans="1:27" x14ac:dyDescent="0.3">
      <c r="A425" s="123" t="s">
        <v>849</v>
      </c>
      <c r="B425" s="121" t="s">
        <v>850</v>
      </c>
      <c r="C425" s="121">
        <v>1</v>
      </c>
      <c r="D425" s="121">
        <v>0</v>
      </c>
      <c r="E425" s="124">
        <v>7875326</v>
      </c>
      <c r="F425" s="124">
        <v>0</v>
      </c>
      <c r="G425" s="124">
        <v>0</v>
      </c>
      <c r="H425" s="124">
        <v>0</v>
      </c>
      <c r="I425" s="124">
        <v>1452755</v>
      </c>
      <c r="J425" s="124">
        <v>1630490</v>
      </c>
      <c r="K425" s="124">
        <v>0</v>
      </c>
      <c r="L425" s="124">
        <v>0</v>
      </c>
      <c r="M425" s="124">
        <v>0</v>
      </c>
      <c r="N425" s="124">
        <v>0</v>
      </c>
      <c r="O425" s="124">
        <v>0</v>
      </c>
      <c r="P425" s="124">
        <v>883486</v>
      </c>
      <c r="Q425" s="124">
        <v>156277</v>
      </c>
      <c r="R425" s="124">
        <v>292925</v>
      </c>
      <c r="S425" s="124">
        <v>15774</v>
      </c>
      <c r="T425" s="124">
        <v>6581</v>
      </c>
      <c r="U425" s="124">
        <v>63143</v>
      </c>
      <c r="V425" s="124">
        <v>16207</v>
      </c>
      <c r="W425" s="124">
        <v>0</v>
      </c>
      <c r="X425" s="124">
        <v>346949</v>
      </c>
      <c r="Y425" s="124">
        <v>0</v>
      </c>
      <c r="Z425" s="124">
        <v>0</v>
      </c>
      <c r="AA425" s="124">
        <v>12739913</v>
      </c>
    </row>
    <row r="426" spans="1:27" x14ac:dyDescent="0.3">
      <c r="A426" s="123" t="s">
        <v>851</v>
      </c>
      <c r="B426" s="121" t="s">
        <v>852</v>
      </c>
      <c r="C426" s="121">
        <v>1</v>
      </c>
      <c r="D426" s="121">
        <v>0</v>
      </c>
      <c r="E426" s="124">
        <v>26278142</v>
      </c>
      <c r="F426" s="124">
        <v>0</v>
      </c>
      <c r="G426" s="124">
        <v>0</v>
      </c>
      <c r="H426" s="124">
        <v>0</v>
      </c>
      <c r="I426" s="124">
        <v>4398062</v>
      </c>
      <c r="J426" s="124">
        <v>4023670</v>
      </c>
      <c r="K426" s="124">
        <v>0</v>
      </c>
      <c r="L426" s="124">
        <v>0</v>
      </c>
      <c r="M426" s="124">
        <v>0</v>
      </c>
      <c r="N426" s="124">
        <v>0</v>
      </c>
      <c r="O426" s="124">
        <v>0</v>
      </c>
      <c r="P426" s="124">
        <v>2480361</v>
      </c>
      <c r="Q426" s="124">
        <v>808658</v>
      </c>
      <c r="R426" s="124">
        <v>854909</v>
      </c>
      <c r="S426" s="124">
        <v>66227</v>
      </c>
      <c r="T426" s="124">
        <v>27631</v>
      </c>
      <c r="U426" s="124">
        <v>257989</v>
      </c>
      <c r="V426" s="124">
        <v>66440</v>
      </c>
      <c r="W426" s="124">
        <v>0</v>
      </c>
      <c r="X426" s="124">
        <v>1398600</v>
      </c>
      <c r="Y426" s="124">
        <v>0</v>
      </c>
      <c r="Z426" s="124">
        <v>0</v>
      </c>
      <c r="AA426" s="124">
        <v>40660689</v>
      </c>
    </row>
    <row r="427" spans="1:27" x14ac:dyDescent="0.3">
      <c r="A427" s="123" t="s">
        <v>853</v>
      </c>
      <c r="B427" s="121" t="s">
        <v>854</v>
      </c>
      <c r="C427" s="121">
        <v>1</v>
      </c>
      <c r="D427" s="121">
        <v>0</v>
      </c>
      <c r="E427" s="124">
        <v>14452293</v>
      </c>
      <c r="F427" s="124">
        <v>0</v>
      </c>
      <c r="G427" s="124">
        <v>0</v>
      </c>
      <c r="H427" s="124">
        <v>0</v>
      </c>
      <c r="I427" s="124">
        <v>1944078</v>
      </c>
      <c r="J427" s="124">
        <v>1315396</v>
      </c>
      <c r="K427" s="124">
        <v>0</v>
      </c>
      <c r="L427" s="124">
        <v>0</v>
      </c>
      <c r="M427" s="124">
        <v>46523</v>
      </c>
      <c r="N427" s="124">
        <v>561212</v>
      </c>
      <c r="O427" s="124">
        <v>266701</v>
      </c>
      <c r="P427" s="124">
        <v>0</v>
      </c>
      <c r="Q427" s="124">
        <v>127433</v>
      </c>
      <c r="R427" s="124">
        <v>186837</v>
      </c>
      <c r="S427" s="124">
        <v>18995</v>
      </c>
      <c r="T427" s="124">
        <v>7925</v>
      </c>
      <c r="U427" s="124">
        <v>60930</v>
      </c>
      <c r="V427" s="124">
        <v>23321</v>
      </c>
      <c r="W427" s="124">
        <v>0</v>
      </c>
      <c r="X427" s="124">
        <v>343862</v>
      </c>
      <c r="Y427" s="124">
        <v>0</v>
      </c>
      <c r="Z427" s="124">
        <v>0</v>
      </c>
      <c r="AA427" s="124">
        <v>19355506</v>
      </c>
    </row>
    <row r="428" spans="1:27" x14ac:dyDescent="0.3">
      <c r="A428" s="123" t="s">
        <v>855</v>
      </c>
      <c r="B428" s="121" t="s">
        <v>856</v>
      </c>
      <c r="C428" s="121">
        <v>1</v>
      </c>
      <c r="D428" s="121">
        <v>0</v>
      </c>
      <c r="E428" s="124">
        <v>36103471</v>
      </c>
      <c r="F428" s="124">
        <v>125313</v>
      </c>
      <c r="G428" s="124">
        <v>0</v>
      </c>
      <c r="H428" s="124">
        <v>0</v>
      </c>
      <c r="I428" s="124">
        <v>4108385</v>
      </c>
      <c r="J428" s="124">
        <v>3360570</v>
      </c>
      <c r="K428" s="124">
        <v>0</v>
      </c>
      <c r="L428" s="124">
        <v>0</v>
      </c>
      <c r="M428" s="124">
        <v>0</v>
      </c>
      <c r="N428" s="124">
        <v>0</v>
      </c>
      <c r="O428" s="124">
        <v>0</v>
      </c>
      <c r="P428" s="124">
        <v>2195800</v>
      </c>
      <c r="Q428" s="124">
        <v>441472</v>
      </c>
      <c r="R428" s="124">
        <v>1021253</v>
      </c>
      <c r="S428" s="124">
        <v>29780</v>
      </c>
      <c r="T428" s="124">
        <v>12425</v>
      </c>
      <c r="U428" s="124">
        <v>133043</v>
      </c>
      <c r="V428" s="124">
        <v>37525</v>
      </c>
      <c r="W428" s="124">
        <v>0</v>
      </c>
      <c r="X428" s="124">
        <v>1038851</v>
      </c>
      <c r="Y428" s="124">
        <v>0</v>
      </c>
      <c r="Z428" s="124">
        <v>0</v>
      </c>
      <c r="AA428" s="124">
        <v>48607888</v>
      </c>
    </row>
    <row r="429" spans="1:27" x14ac:dyDescent="0.3">
      <c r="A429" s="123" t="s">
        <v>857</v>
      </c>
      <c r="B429" s="121" t="s">
        <v>858</v>
      </c>
      <c r="C429" s="121">
        <v>1</v>
      </c>
      <c r="D429" s="121">
        <v>0</v>
      </c>
      <c r="E429" s="124">
        <v>1968415</v>
      </c>
      <c r="F429" s="124">
        <v>0</v>
      </c>
      <c r="G429" s="124">
        <v>0</v>
      </c>
      <c r="H429" s="124">
        <v>0</v>
      </c>
      <c r="I429" s="124">
        <v>592248</v>
      </c>
      <c r="J429" s="124">
        <v>325154</v>
      </c>
      <c r="K429" s="124">
        <v>0</v>
      </c>
      <c r="L429" s="124">
        <v>0</v>
      </c>
      <c r="M429" s="124">
        <v>0</v>
      </c>
      <c r="N429" s="124">
        <v>0</v>
      </c>
      <c r="O429" s="124">
        <v>0</v>
      </c>
      <c r="P429" s="124">
        <v>389240</v>
      </c>
      <c r="Q429" s="124">
        <v>52020</v>
      </c>
      <c r="R429" s="124">
        <v>45760</v>
      </c>
      <c r="S429" s="124">
        <v>5797</v>
      </c>
      <c r="T429" s="124">
        <v>2419</v>
      </c>
      <c r="U429" s="124">
        <v>25048</v>
      </c>
      <c r="V429" s="124">
        <v>6246</v>
      </c>
      <c r="W429" s="124">
        <v>0</v>
      </c>
      <c r="X429" s="124">
        <v>108000</v>
      </c>
      <c r="Y429" s="124">
        <v>0</v>
      </c>
      <c r="Z429" s="124">
        <v>0</v>
      </c>
      <c r="AA429" s="124">
        <v>3520347</v>
      </c>
    </row>
    <row r="430" spans="1:27" x14ac:dyDescent="0.3">
      <c r="A430" s="123" t="s">
        <v>859</v>
      </c>
      <c r="B430" s="121" t="s">
        <v>860</v>
      </c>
      <c r="C430" s="121">
        <v>1</v>
      </c>
      <c r="D430" s="121">
        <v>0</v>
      </c>
      <c r="E430" s="124">
        <v>13618219</v>
      </c>
      <c r="F430" s="124">
        <v>97692</v>
      </c>
      <c r="G430" s="124">
        <v>0</v>
      </c>
      <c r="H430" s="124">
        <v>991</v>
      </c>
      <c r="I430" s="124">
        <v>1003930</v>
      </c>
      <c r="J430" s="124">
        <v>2233085</v>
      </c>
      <c r="K430" s="124">
        <v>0</v>
      </c>
      <c r="L430" s="124">
        <v>0</v>
      </c>
      <c r="M430" s="124">
        <v>0</v>
      </c>
      <c r="N430" s="124">
        <v>0</v>
      </c>
      <c r="O430" s="124">
        <v>0</v>
      </c>
      <c r="P430" s="124">
        <v>846736</v>
      </c>
      <c r="Q430" s="124">
        <v>894374</v>
      </c>
      <c r="R430" s="124">
        <v>428702</v>
      </c>
      <c r="S430" s="124">
        <v>16328</v>
      </c>
      <c r="T430" s="124">
        <v>6813</v>
      </c>
      <c r="U430" s="124">
        <v>63842</v>
      </c>
      <c r="V430" s="124">
        <v>19836</v>
      </c>
      <c r="W430" s="124">
        <v>0</v>
      </c>
      <c r="X430" s="124">
        <v>536745</v>
      </c>
      <c r="Y430" s="124">
        <v>0</v>
      </c>
      <c r="Z430" s="124">
        <v>0</v>
      </c>
      <c r="AA430" s="124">
        <v>19767293</v>
      </c>
    </row>
    <row r="431" spans="1:27" x14ac:dyDescent="0.3">
      <c r="A431" s="123" t="s">
        <v>861</v>
      </c>
      <c r="B431" s="121" t="s">
        <v>862</v>
      </c>
      <c r="C431" s="121">
        <v>1</v>
      </c>
      <c r="D431" s="121">
        <v>0</v>
      </c>
      <c r="E431" s="124">
        <v>19275978</v>
      </c>
      <c r="F431" s="124">
        <v>0</v>
      </c>
      <c r="G431" s="124">
        <v>0</v>
      </c>
      <c r="H431" s="124">
        <v>0</v>
      </c>
      <c r="I431" s="124">
        <v>3573653</v>
      </c>
      <c r="J431" s="124">
        <v>1191347</v>
      </c>
      <c r="K431" s="124">
        <v>316</v>
      </c>
      <c r="L431" s="124">
        <v>0</v>
      </c>
      <c r="M431" s="124">
        <v>0</v>
      </c>
      <c r="N431" s="124">
        <v>0</v>
      </c>
      <c r="O431" s="124">
        <v>0</v>
      </c>
      <c r="P431" s="124">
        <v>1913425</v>
      </c>
      <c r="Q431" s="124">
        <v>546008</v>
      </c>
      <c r="R431" s="124">
        <v>213454</v>
      </c>
      <c r="S431" s="124">
        <v>40116</v>
      </c>
      <c r="T431" s="124">
        <v>16738</v>
      </c>
      <c r="U431" s="124">
        <v>152848</v>
      </c>
      <c r="V431" s="124">
        <v>43161</v>
      </c>
      <c r="W431" s="124">
        <v>0</v>
      </c>
      <c r="X431" s="124">
        <v>894000</v>
      </c>
      <c r="Y431" s="124">
        <v>0</v>
      </c>
      <c r="Z431" s="124">
        <v>0</v>
      </c>
      <c r="AA431" s="124">
        <v>27861044</v>
      </c>
    </row>
    <row r="432" spans="1:27" x14ac:dyDescent="0.3">
      <c r="A432" s="123" t="s">
        <v>863</v>
      </c>
      <c r="B432" s="121" t="s">
        <v>864</v>
      </c>
      <c r="C432" s="121">
        <v>1</v>
      </c>
      <c r="D432" s="121">
        <v>0</v>
      </c>
      <c r="E432" s="124">
        <v>9010513</v>
      </c>
      <c r="F432" s="124">
        <v>0</v>
      </c>
      <c r="G432" s="124">
        <v>0</v>
      </c>
      <c r="H432" s="124">
        <v>4593</v>
      </c>
      <c r="I432" s="124">
        <v>1727377</v>
      </c>
      <c r="J432" s="124">
        <v>496159</v>
      </c>
      <c r="K432" s="124">
        <v>0</v>
      </c>
      <c r="L432" s="124">
        <v>0</v>
      </c>
      <c r="M432" s="124">
        <v>0</v>
      </c>
      <c r="N432" s="124">
        <v>0</v>
      </c>
      <c r="O432" s="124">
        <v>0</v>
      </c>
      <c r="P432" s="124">
        <v>1220174</v>
      </c>
      <c r="Q432" s="124">
        <v>111620</v>
      </c>
      <c r="R432" s="124">
        <v>257379</v>
      </c>
      <c r="S432" s="124">
        <v>12838</v>
      </c>
      <c r="T432" s="124">
        <v>5356</v>
      </c>
      <c r="U432" s="124">
        <v>51318</v>
      </c>
      <c r="V432" s="124">
        <v>13791</v>
      </c>
      <c r="W432" s="124">
        <v>0</v>
      </c>
      <c r="X432" s="124">
        <v>231862</v>
      </c>
      <c r="Y432" s="124">
        <v>0</v>
      </c>
      <c r="Z432" s="124">
        <v>0</v>
      </c>
      <c r="AA432" s="124">
        <v>13142980</v>
      </c>
    </row>
    <row r="433" spans="1:27" x14ac:dyDescent="0.3">
      <c r="A433" s="123" t="s">
        <v>865</v>
      </c>
      <c r="B433" s="121" t="s">
        <v>866</v>
      </c>
      <c r="C433" s="121">
        <v>1</v>
      </c>
      <c r="D433" s="121">
        <v>0</v>
      </c>
      <c r="E433" s="124">
        <v>6607229</v>
      </c>
      <c r="F433" s="124">
        <v>0</v>
      </c>
      <c r="G433" s="124">
        <v>0</v>
      </c>
      <c r="H433" s="124">
        <v>0</v>
      </c>
      <c r="I433" s="124">
        <v>1168150</v>
      </c>
      <c r="J433" s="124">
        <v>2916865</v>
      </c>
      <c r="K433" s="124">
        <v>0</v>
      </c>
      <c r="L433" s="124">
        <v>0</v>
      </c>
      <c r="M433" s="124">
        <v>0</v>
      </c>
      <c r="N433" s="124">
        <v>0</v>
      </c>
      <c r="O433" s="124">
        <v>0</v>
      </c>
      <c r="P433" s="124">
        <v>838767</v>
      </c>
      <c r="Q433" s="124">
        <v>219555</v>
      </c>
      <c r="R433" s="124">
        <v>283348</v>
      </c>
      <c r="S433" s="124">
        <v>12883</v>
      </c>
      <c r="T433" s="124">
        <v>5375</v>
      </c>
      <c r="U433" s="124">
        <v>53182</v>
      </c>
      <c r="V433" s="124">
        <v>13320</v>
      </c>
      <c r="W433" s="124">
        <v>0</v>
      </c>
      <c r="X433" s="124">
        <v>232053</v>
      </c>
      <c r="Y433" s="124">
        <v>0</v>
      </c>
      <c r="Z433" s="124">
        <v>0</v>
      </c>
      <c r="AA433" s="124">
        <v>12350727</v>
      </c>
    </row>
    <row r="434" spans="1:27" x14ac:dyDescent="0.3">
      <c r="A434" s="123" t="s">
        <v>867</v>
      </c>
      <c r="B434" s="121" t="s">
        <v>868</v>
      </c>
      <c r="C434" s="121">
        <v>1</v>
      </c>
      <c r="D434" s="121">
        <v>0</v>
      </c>
      <c r="E434" s="124">
        <v>62812156</v>
      </c>
      <c r="F434" s="124">
        <v>119236</v>
      </c>
      <c r="G434" s="124">
        <v>0</v>
      </c>
      <c r="H434" s="124">
        <v>15762</v>
      </c>
      <c r="I434" s="124">
        <v>7282716</v>
      </c>
      <c r="J434" s="124">
        <v>10352387</v>
      </c>
      <c r="K434" s="124">
        <v>0</v>
      </c>
      <c r="L434" s="124">
        <v>0</v>
      </c>
      <c r="M434" s="124">
        <v>0</v>
      </c>
      <c r="N434" s="124">
        <v>0</v>
      </c>
      <c r="O434" s="124">
        <v>0</v>
      </c>
      <c r="P434" s="124">
        <v>4282445</v>
      </c>
      <c r="Q434" s="124">
        <v>1818327</v>
      </c>
      <c r="R434" s="124">
        <v>2507931</v>
      </c>
      <c r="S434" s="124">
        <v>72069</v>
      </c>
      <c r="T434" s="124">
        <v>30069</v>
      </c>
      <c r="U434" s="124">
        <v>260727</v>
      </c>
      <c r="V434" s="124">
        <v>88949</v>
      </c>
      <c r="W434" s="124">
        <v>0</v>
      </c>
      <c r="X434" s="124">
        <v>2281736</v>
      </c>
      <c r="Y434" s="124">
        <v>0</v>
      </c>
      <c r="Z434" s="124">
        <v>0</v>
      </c>
      <c r="AA434" s="124">
        <v>91924510</v>
      </c>
    </row>
    <row r="435" spans="1:27" x14ac:dyDescent="0.3">
      <c r="A435" s="123" t="s">
        <v>869</v>
      </c>
      <c r="B435" s="121" t="s">
        <v>870</v>
      </c>
      <c r="C435" s="121">
        <v>1</v>
      </c>
      <c r="D435" s="121">
        <v>0</v>
      </c>
      <c r="E435" s="124">
        <v>51143155</v>
      </c>
      <c r="F435" s="124">
        <v>0</v>
      </c>
      <c r="G435" s="124">
        <v>1129414</v>
      </c>
      <c r="H435" s="124">
        <v>0</v>
      </c>
      <c r="I435" s="124">
        <v>5433852</v>
      </c>
      <c r="J435" s="124">
        <v>1843716</v>
      </c>
      <c r="K435" s="124">
        <v>0</v>
      </c>
      <c r="L435" s="124">
        <v>0</v>
      </c>
      <c r="M435" s="124">
        <v>0</v>
      </c>
      <c r="N435" s="124">
        <v>0</v>
      </c>
      <c r="O435" s="124">
        <v>0</v>
      </c>
      <c r="P435" s="124">
        <v>2905454</v>
      </c>
      <c r="Q435" s="124">
        <v>1192255</v>
      </c>
      <c r="R435" s="124">
        <v>550817</v>
      </c>
      <c r="S435" s="124">
        <v>128648</v>
      </c>
      <c r="T435" s="124">
        <v>53675</v>
      </c>
      <c r="U435" s="124">
        <v>484291</v>
      </c>
      <c r="V435" s="124">
        <v>96433</v>
      </c>
      <c r="W435" s="124">
        <v>0</v>
      </c>
      <c r="X435" s="124">
        <v>4215670</v>
      </c>
      <c r="Y435" s="124">
        <v>0</v>
      </c>
      <c r="Z435" s="124">
        <v>0</v>
      </c>
      <c r="AA435" s="124">
        <v>69177380</v>
      </c>
    </row>
    <row r="436" spans="1:27" x14ac:dyDescent="0.3">
      <c r="A436" s="123" t="s">
        <v>871</v>
      </c>
      <c r="B436" s="121" t="s">
        <v>872</v>
      </c>
      <c r="C436" s="121">
        <v>1</v>
      </c>
      <c r="D436" s="121">
        <v>0</v>
      </c>
      <c r="E436" s="124">
        <v>15883225</v>
      </c>
      <c r="F436" s="124">
        <v>0</v>
      </c>
      <c r="G436" s="124">
        <v>401645</v>
      </c>
      <c r="H436" s="124">
        <v>0</v>
      </c>
      <c r="I436" s="124">
        <v>1492213</v>
      </c>
      <c r="J436" s="124">
        <v>2829211</v>
      </c>
      <c r="K436" s="124">
        <v>0</v>
      </c>
      <c r="L436" s="124">
        <v>0</v>
      </c>
      <c r="M436" s="124">
        <v>0</v>
      </c>
      <c r="N436" s="124">
        <v>0</v>
      </c>
      <c r="O436" s="124">
        <v>0</v>
      </c>
      <c r="P436" s="124">
        <v>2158106</v>
      </c>
      <c r="Q436" s="124">
        <v>281330</v>
      </c>
      <c r="R436" s="124">
        <v>28006</v>
      </c>
      <c r="S436" s="124">
        <v>33690</v>
      </c>
      <c r="T436" s="124">
        <v>14056</v>
      </c>
      <c r="U436" s="124">
        <v>133567</v>
      </c>
      <c r="V436" s="124">
        <v>28138</v>
      </c>
      <c r="W436" s="124">
        <v>0</v>
      </c>
      <c r="X436" s="124">
        <v>497752</v>
      </c>
      <c r="Y436" s="124">
        <v>0</v>
      </c>
      <c r="Z436" s="124">
        <v>0</v>
      </c>
      <c r="AA436" s="124">
        <v>23780939</v>
      </c>
    </row>
    <row r="437" spans="1:27" x14ac:dyDescent="0.3">
      <c r="A437" s="123" t="s">
        <v>873</v>
      </c>
      <c r="B437" s="121" t="s">
        <v>874</v>
      </c>
      <c r="C437" s="121">
        <v>1</v>
      </c>
      <c r="D437" s="121">
        <v>0</v>
      </c>
      <c r="E437" s="124">
        <v>102362092</v>
      </c>
      <c r="F437" s="124">
        <v>0</v>
      </c>
      <c r="G437" s="124">
        <v>5419391</v>
      </c>
      <c r="H437" s="124">
        <v>0</v>
      </c>
      <c r="I437" s="124">
        <v>11504570</v>
      </c>
      <c r="J437" s="124">
        <v>5588188</v>
      </c>
      <c r="K437" s="124">
        <v>0</v>
      </c>
      <c r="L437" s="124">
        <v>0</v>
      </c>
      <c r="M437" s="124">
        <v>0</v>
      </c>
      <c r="N437" s="124">
        <v>0</v>
      </c>
      <c r="O437" s="124">
        <v>0</v>
      </c>
      <c r="P437" s="124">
        <v>4679521</v>
      </c>
      <c r="Q437" s="124">
        <v>2264717</v>
      </c>
      <c r="R437" s="124">
        <v>250811</v>
      </c>
      <c r="S437" s="124">
        <v>123435</v>
      </c>
      <c r="T437" s="124">
        <v>51500</v>
      </c>
      <c r="U437" s="124">
        <v>532114</v>
      </c>
      <c r="V437" s="124">
        <v>136794</v>
      </c>
      <c r="W437" s="124">
        <v>0</v>
      </c>
      <c r="X437" s="124">
        <v>4144063</v>
      </c>
      <c r="Y437" s="124">
        <v>0</v>
      </c>
      <c r="Z437" s="124">
        <v>0</v>
      </c>
      <c r="AA437" s="124">
        <v>137057196</v>
      </c>
    </row>
    <row r="438" spans="1:27" x14ac:dyDescent="0.3">
      <c r="A438" s="123" t="s">
        <v>875</v>
      </c>
      <c r="B438" s="121" t="s">
        <v>876</v>
      </c>
      <c r="C438" s="121">
        <v>1</v>
      </c>
      <c r="D438" s="121">
        <v>0</v>
      </c>
      <c r="E438" s="124">
        <v>11825322</v>
      </c>
      <c r="F438" s="124">
        <v>0</v>
      </c>
      <c r="G438" s="124">
        <v>327764</v>
      </c>
      <c r="H438" s="124">
        <v>2732</v>
      </c>
      <c r="I438" s="124">
        <v>2051412</v>
      </c>
      <c r="J438" s="124">
        <v>1076993</v>
      </c>
      <c r="K438" s="124">
        <v>0</v>
      </c>
      <c r="L438" s="124">
        <v>0</v>
      </c>
      <c r="M438" s="124">
        <v>0</v>
      </c>
      <c r="N438" s="124">
        <v>0</v>
      </c>
      <c r="O438" s="124">
        <v>0</v>
      </c>
      <c r="P438" s="124">
        <v>2115963</v>
      </c>
      <c r="Q438" s="124">
        <v>339586</v>
      </c>
      <c r="R438" s="124">
        <v>93664</v>
      </c>
      <c r="S438" s="124">
        <v>41929</v>
      </c>
      <c r="T438" s="124">
        <v>17494</v>
      </c>
      <c r="U438" s="124">
        <v>167877</v>
      </c>
      <c r="V438" s="124">
        <v>18763</v>
      </c>
      <c r="W438" s="124">
        <v>0</v>
      </c>
      <c r="X438" s="124">
        <v>597000</v>
      </c>
      <c r="Y438" s="124">
        <v>0</v>
      </c>
      <c r="Z438" s="124">
        <v>0</v>
      </c>
      <c r="AA438" s="124">
        <v>18676499</v>
      </c>
    </row>
    <row r="439" spans="1:27" x14ac:dyDescent="0.3">
      <c r="A439" s="123" t="s">
        <v>877</v>
      </c>
      <c r="B439" s="121" t="s">
        <v>878</v>
      </c>
      <c r="C439" s="121">
        <v>1</v>
      </c>
      <c r="D439" s="121">
        <v>0</v>
      </c>
      <c r="E439" s="124">
        <v>16475404</v>
      </c>
      <c r="F439" s="124">
        <v>0</v>
      </c>
      <c r="G439" s="124">
        <v>257531</v>
      </c>
      <c r="H439" s="124">
        <v>12166</v>
      </c>
      <c r="I439" s="124">
        <v>3478316</v>
      </c>
      <c r="J439" s="124">
        <v>1887889</v>
      </c>
      <c r="K439" s="124">
        <v>0</v>
      </c>
      <c r="L439" s="124">
        <v>0</v>
      </c>
      <c r="M439" s="124">
        <v>0</v>
      </c>
      <c r="N439" s="124">
        <v>0</v>
      </c>
      <c r="O439" s="124">
        <v>0</v>
      </c>
      <c r="P439" s="124">
        <v>2043165</v>
      </c>
      <c r="Q439" s="124">
        <v>516779</v>
      </c>
      <c r="R439" s="124">
        <v>251171</v>
      </c>
      <c r="S439" s="124">
        <v>44221</v>
      </c>
      <c r="T439" s="124">
        <v>18450</v>
      </c>
      <c r="U439" s="124">
        <v>177313</v>
      </c>
      <c r="V439" s="124">
        <v>31933</v>
      </c>
      <c r="W439" s="124">
        <v>0</v>
      </c>
      <c r="X439" s="124">
        <v>739490</v>
      </c>
      <c r="Y439" s="124">
        <v>5860</v>
      </c>
      <c r="Z439" s="124">
        <v>0</v>
      </c>
      <c r="AA439" s="124">
        <v>25939688</v>
      </c>
    </row>
    <row r="440" spans="1:27" x14ac:dyDescent="0.3">
      <c r="A440" s="123" t="s">
        <v>879</v>
      </c>
      <c r="B440" s="121" t="s">
        <v>880</v>
      </c>
      <c r="C440" s="121">
        <v>1</v>
      </c>
      <c r="D440" s="121">
        <v>0</v>
      </c>
      <c r="E440" s="124">
        <v>12144907</v>
      </c>
      <c r="F440" s="124">
        <v>0</v>
      </c>
      <c r="G440" s="124">
        <v>928893</v>
      </c>
      <c r="H440" s="124">
        <v>0</v>
      </c>
      <c r="I440" s="124">
        <v>1735902</v>
      </c>
      <c r="J440" s="124">
        <v>1494822</v>
      </c>
      <c r="K440" s="124">
        <v>0</v>
      </c>
      <c r="L440" s="124">
        <v>0</v>
      </c>
      <c r="M440" s="124">
        <v>0</v>
      </c>
      <c r="N440" s="124">
        <v>0</v>
      </c>
      <c r="O440" s="124">
        <v>0</v>
      </c>
      <c r="P440" s="124">
        <v>1685507</v>
      </c>
      <c r="Q440" s="124">
        <v>262784</v>
      </c>
      <c r="R440" s="124">
        <v>122562</v>
      </c>
      <c r="S440" s="124">
        <v>36581</v>
      </c>
      <c r="T440" s="124">
        <v>15263</v>
      </c>
      <c r="U440" s="124">
        <v>136655</v>
      </c>
      <c r="V440" s="124">
        <v>25057</v>
      </c>
      <c r="W440" s="124">
        <v>0</v>
      </c>
      <c r="X440" s="124">
        <v>590485</v>
      </c>
      <c r="Y440" s="124">
        <v>0</v>
      </c>
      <c r="Z440" s="124">
        <v>0</v>
      </c>
      <c r="AA440" s="124">
        <v>19179418</v>
      </c>
    </row>
    <row r="441" spans="1:27" x14ac:dyDescent="0.3">
      <c r="A441" s="123" t="s">
        <v>881</v>
      </c>
      <c r="B441" s="121" t="s">
        <v>882</v>
      </c>
      <c r="C441" s="121">
        <v>1</v>
      </c>
      <c r="D441" s="121">
        <v>0</v>
      </c>
      <c r="E441" s="124">
        <v>27042642</v>
      </c>
      <c r="F441" s="124">
        <v>0</v>
      </c>
      <c r="G441" s="124">
        <v>539632</v>
      </c>
      <c r="H441" s="124">
        <v>3948</v>
      </c>
      <c r="I441" s="124">
        <v>7379145</v>
      </c>
      <c r="J441" s="124">
        <v>963334</v>
      </c>
      <c r="K441" s="124">
        <v>0</v>
      </c>
      <c r="L441" s="124">
        <v>0</v>
      </c>
      <c r="M441" s="124">
        <v>0</v>
      </c>
      <c r="N441" s="124">
        <v>0</v>
      </c>
      <c r="O441" s="124">
        <v>0</v>
      </c>
      <c r="P441" s="124">
        <v>2812686</v>
      </c>
      <c r="Q441" s="124">
        <v>302244</v>
      </c>
      <c r="R441" s="124">
        <v>503752</v>
      </c>
      <c r="S441" s="124">
        <v>104411</v>
      </c>
      <c r="T441" s="124">
        <v>43563</v>
      </c>
      <c r="U441" s="124">
        <v>363480</v>
      </c>
      <c r="V441" s="124">
        <v>68988</v>
      </c>
      <c r="W441" s="124">
        <v>0</v>
      </c>
      <c r="X441" s="124">
        <v>2222300</v>
      </c>
      <c r="Y441" s="124">
        <v>23753</v>
      </c>
      <c r="Z441" s="124">
        <v>0</v>
      </c>
      <c r="AA441" s="124">
        <v>42373878</v>
      </c>
    </row>
    <row r="442" spans="1:27" x14ac:dyDescent="0.3">
      <c r="A442" s="123" t="s">
        <v>883</v>
      </c>
      <c r="B442" s="121" t="s">
        <v>884</v>
      </c>
      <c r="C442" s="121">
        <v>1</v>
      </c>
      <c r="D442" s="121">
        <v>1</v>
      </c>
      <c r="E442" s="124">
        <v>112980570</v>
      </c>
      <c r="F442" s="124">
        <v>0</v>
      </c>
      <c r="G442" s="124">
        <v>729146</v>
      </c>
      <c r="H442" s="124">
        <v>0</v>
      </c>
      <c r="I442" s="124">
        <v>45169123</v>
      </c>
      <c r="J442" s="124">
        <v>1726852</v>
      </c>
      <c r="K442" s="124">
        <v>0</v>
      </c>
      <c r="L442" s="124">
        <v>0</v>
      </c>
      <c r="M442" s="124">
        <v>0</v>
      </c>
      <c r="N442" s="124">
        <v>0</v>
      </c>
      <c r="O442" s="124">
        <v>0</v>
      </c>
      <c r="P442" s="124">
        <v>3781315</v>
      </c>
      <c r="Q442" s="124">
        <v>2747876</v>
      </c>
      <c r="R442" s="124">
        <v>1063759</v>
      </c>
      <c r="S442" s="124">
        <v>653847</v>
      </c>
      <c r="T442" s="124">
        <v>272800</v>
      </c>
      <c r="U442" s="124">
        <v>2528283</v>
      </c>
      <c r="V442" s="124">
        <v>477439</v>
      </c>
      <c r="W442" s="124">
        <v>0</v>
      </c>
      <c r="X442" s="124">
        <v>13966470</v>
      </c>
      <c r="Y442" s="124">
        <v>0</v>
      </c>
      <c r="Z442" s="124">
        <v>0</v>
      </c>
      <c r="AA442" s="124">
        <v>186097480</v>
      </c>
    </row>
    <row r="443" spans="1:27" x14ac:dyDescent="0.3">
      <c r="A443" s="123" t="s">
        <v>885</v>
      </c>
      <c r="B443" s="121" t="s">
        <v>886</v>
      </c>
      <c r="C443" s="121">
        <v>1</v>
      </c>
      <c r="D443" s="121">
        <v>0</v>
      </c>
      <c r="E443" s="124">
        <v>16700040</v>
      </c>
      <c r="F443" s="124">
        <v>0</v>
      </c>
      <c r="G443" s="124">
        <v>0</v>
      </c>
      <c r="H443" s="124">
        <v>17400</v>
      </c>
      <c r="I443" s="124">
        <v>2172464</v>
      </c>
      <c r="J443" s="124">
        <v>2305625</v>
      </c>
      <c r="K443" s="124">
        <v>0</v>
      </c>
      <c r="L443" s="124">
        <v>0</v>
      </c>
      <c r="M443" s="124">
        <v>0</v>
      </c>
      <c r="N443" s="124">
        <v>0</v>
      </c>
      <c r="O443" s="124">
        <v>0</v>
      </c>
      <c r="P443" s="124">
        <v>2177578</v>
      </c>
      <c r="Q443" s="124">
        <v>443903</v>
      </c>
      <c r="R443" s="124">
        <v>0</v>
      </c>
      <c r="S443" s="124">
        <v>13632</v>
      </c>
      <c r="T443" s="124">
        <v>5688</v>
      </c>
      <c r="U443" s="124">
        <v>53066</v>
      </c>
      <c r="V443" s="124">
        <v>18983</v>
      </c>
      <c r="W443" s="124">
        <v>0</v>
      </c>
      <c r="X443" s="124">
        <v>430698</v>
      </c>
      <c r="Y443" s="124">
        <v>0</v>
      </c>
      <c r="Z443" s="124">
        <v>0</v>
      </c>
      <c r="AA443" s="124">
        <v>24339077</v>
      </c>
    </row>
    <row r="444" spans="1:27" x14ac:dyDescent="0.3">
      <c r="A444" s="123" t="s">
        <v>887</v>
      </c>
      <c r="B444" s="121" t="s">
        <v>888</v>
      </c>
      <c r="C444" s="121">
        <v>1</v>
      </c>
      <c r="D444" s="121">
        <v>0</v>
      </c>
      <c r="E444" s="124">
        <v>13754965</v>
      </c>
      <c r="F444" s="124">
        <v>0</v>
      </c>
      <c r="G444" s="124">
        <v>0</v>
      </c>
      <c r="H444" s="124">
        <v>0</v>
      </c>
      <c r="I444" s="124">
        <v>2110263</v>
      </c>
      <c r="J444" s="124">
        <v>4916083</v>
      </c>
      <c r="K444" s="124">
        <v>0</v>
      </c>
      <c r="L444" s="124">
        <v>0</v>
      </c>
      <c r="M444" s="124">
        <v>0</v>
      </c>
      <c r="N444" s="124">
        <v>0</v>
      </c>
      <c r="O444" s="124">
        <v>0</v>
      </c>
      <c r="P444" s="124">
        <v>1833314</v>
      </c>
      <c r="Q444" s="124">
        <v>523918</v>
      </c>
      <c r="R444" s="124">
        <v>0</v>
      </c>
      <c r="S444" s="124">
        <v>15984</v>
      </c>
      <c r="T444" s="124">
        <v>6669</v>
      </c>
      <c r="U444" s="124">
        <v>59881</v>
      </c>
      <c r="V444" s="124">
        <v>20218</v>
      </c>
      <c r="W444" s="124">
        <v>0</v>
      </c>
      <c r="X444" s="124">
        <v>244845</v>
      </c>
      <c r="Y444" s="124">
        <v>26193</v>
      </c>
      <c r="Z444" s="124">
        <v>0</v>
      </c>
      <c r="AA444" s="124">
        <v>23512333</v>
      </c>
    </row>
    <row r="445" spans="1:27" x14ac:dyDescent="0.3">
      <c r="A445" s="123" t="s">
        <v>889</v>
      </c>
      <c r="B445" s="121" t="s">
        <v>890</v>
      </c>
      <c r="C445" s="121">
        <v>1</v>
      </c>
      <c r="D445" s="121">
        <v>0</v>
      </c>
      <c r="E445" s="124">
        <v>3995716</v>
      </c>
      <c r="F445" s="124">
        <v>0</v>
      </c>
      <c r="G445" s="124">
        <v>326146</v>
      </c>
      <c r="H445" s="124">
        <v>2170</v>
      </c>
      <c r="I445" s="124">
        <v>469569</v>
      </c>
      <c r="J445" s="124">
        <v>363449</v>
      </c>
      <c r="K445" s="124">
        <v>0</v>
      </c>
      <c r="L445" s="124">
        <v>0</v>
      </c>
      <c r="M445" s="124">
        <v>0</v>
      </c>
      <c r="N445" s="124">
        <v>0</v>
      </c>
      <c r="O445" s="124">
        <v>0</v>
      </c>
      <c r="P445" s="124">
        <v>371273</v>
      </c>
      <c r="Q445" s="124">
        <v>20267</v>
      </c>
      <c r="R445" s="124">
        <v>0</v>
      </c>
      <c r="S445" s="124">
        <v>3505</v>
      </c>
      <c r="T445" s="124">
        <v>1463</v>
      </c>
      <c r="U445" s="124">
        <v>13456</v>
      </c>
      <c r="V445" s="124">
        <v>1682</v>
      </c>
      <c r="W445" s="124">
        <v>0</v>
      </c>
      <c r="X445" s="124">
        <v>223120</v>
      </c>
      <c r="Y445" s="124">
        <v>0</v>
      </c>
      <c r="Z445" s="124">
        <v>0</v>
      </c>
      <c r="AA445" s="124">
        <v>5791816</v>
      </c>
    </row>
    <row r="446" spans="1:27" x14ac:dyDescent="0.3">
      <c r="A446" s="123" t="s">
        <v>891</v>
      </c>
      <c r="B446" s="121" t="s">
        <v>892</v>
      </c>
      <c r="C446" s="121">
        <v>1</v>
      </c>
      <c r="D446" s="121">
        <v>0</v>
      </c>
      <c r="E446" s="124">
        <v>2796758</v>
      </c>
      <c r="F446" s="124">
        <v>0</v>
      </c>
      <c r="G446" s="124">
        <v>0</v>
      </c>
      <c r="H446" s="124">
        <v>0</v>
      </c>
      <c r="I446" s="124">
        <v>594481</v>
      </c>
      <c r="J446" s="124">
        <v>171306</v>
      </c>
      <c r="K446" s="124">
        <v>0</v>
      </c>
      <c r="L446" s="124">
        <v>0</v>
      </c>
      <c r="M446" s="124">
        <v>0</v>
      </c>
      <c r="N446" s="124">
        <v>0</v>
      </c>
      <c r="O446" s="124">
        <v>0</v>
      </c>
      <c r="P446" s="124">
        <v>469126</v>
      </c>
      <c r="Q446" s="124">
        <v>70812</v>
      </c>
      <c r="R446" s="124">
        <v>0</v>
      </c>
      <c r="S446" s="124">
        <v>5213</v>
      </c>
      <c r="T446" s="124">
        <v>2175</v>
      </c>
      <c r="U446" s="124">
        <v>19863</v>
      </c>
      <c r="V446" s="124">
        <v>3394</v>
      </c>
      <c r="W446" s="124">
        <v>0</v>
      </c>
      <c r="X446" s="124">
        <v>54000</v>
      </c>
      <c r="Y446" s="124">
        <v>0</v>
      </c>
      <c r="Z446" s="124">
        <v>0</v>
      </c>
      <c r="AA446" s="124">
        <v>4187128</v>
      </c>
    </row>
    <row r="447" spans="1:27" x14ac:dyDescent="0.3">
      <c r="A447" s="123" t="s">
        <v>893</v>
      </c>
      <c r="B447" s="121" t="s">
        <v>894</v>
      </c>
      <c r="C447" s="121">
        <v>1</v>
      </c>
      <c r="D447" s="121">
        <v>0</v>
      </c>
      <c r="E447" s="124">
        <v>25335085</v>
      </c>
      <c r="F447" s="124">
        <v>0</v>
      </c>
      <c r="G447" s="124">
        <v>0</v>
      </c>
      <c r="H447" s="124">
        <v>5309</v>
      </c>
      <c r="I447" s="124">
        <v>2881451</v>
      </c>
      <c r="J447" s="124">
        <v>3081927</v>
      </c>
      <c r="K447" s="124">
        <v>0</v>
      </c>
      <c r="L447" s="124">
        <v>0</v>
      </c>
      <c r="M447" s="124">
        <v>0</v>
      </c>
      <c r="N447" s="124">
        <v>0</v>
      </c>
      <c r="O447" s="124">
        <v>0</v>
      </c>
      <c r="P447" s="124">
        <v>3007439</v>
      </c>
      <c r="Q447" s="124">
        <v>625510</v>
      </c>
      <c r="R447" s="124">
        <v>0</v>
      </c>
      <c r="S447" s="124">
        <v>21586</v>
      </c>
      <c r="T447" s="124">
        <v>9006</v>
      </c>
      <c r="U447" s="124">
        <v>83997</v>
      </c>
      <c r="V447" s="124">
        <v>28769</v>
      </c>
      <c r="W447" s="124">
        <v>0</v>
      </c>
      <c r="X447" s="124">
        <v>806750</v>
      </c>
      <c r="Y447" s="124">
        <v>0</v>
      </c>
      <c r="Z447" s="124">
        <v>0</v>
      </c>
      <c r="AA447" s="124">
        <v>35886829</v>
      </c>
    </row>
    <row r="448" spans="1:27" x14ac:dyDescent="0.3">
      <c r="A448" s="123" t="s">
        <v>895</v>
      </c>
      <c r="B448" s="121" t="s">
        <v>896</v>
      </c>
      <c r="C448" s="121">
        <v>1</v>
      </c>
      <c r="D448" s="121">
        <v>0</v>
      </c>
      <c r="E448" s="124">
        <v>3134962</v>
      </c>
      <c r="F448" s="124">
        <v>0</v>
      </c>
      <c r="G448" s="124">
        <v>69877</v>
      </c>
      <c r="H448" s="124">
        <v>0</v>
      </c>
      <c r="I448" s="124">
        <v>493811</v>
      </c>
      <c r="J448" s="124">
        <v>161545</v>
      </c>
      <c r="K448" s="124">
        <v>0</v>
      </c>
      <c r="L448" s="124">
        <v>0</v>
      </c>
      <c r="M448" s="124">
        <v>0</v>
      </c>
      <c r="N448" s="124">
        <v>0</v>
      </c>
      <c r="O448" s="124">
        <v>0</v>
      </c>
      <c r="P448" s="124">
        <v>363291</v>
      </c>
      <c r="Q448" s="124">
        <v>70156</v>
      </c>
      <c r="R448" s="124">
        <v>0</v>
      </c>
      <c r="S448" s="124">
        <v>3251</v>
      </c>
      <c r="T448" s="124">
        <v>1356</v>
      </c>
      <c r="U448" s="124">
        <v>12000</v>
      </c>
      <c r="V448" s="124">
        <v>2295</v>
      </c>
      <c r="W448" s="124">
        <v>0</v>
      </c>
      <c r="X448" s="124">
        <v>72000</v>
      </c>
      <c r="Y448" s="124">
        <v>67</v>
      </c>
      <c r="Z448" s="124">
        <v>0</v>
      </c>
      <c r="AA448" s="124">
        <v>4384611</v>
      </c>
    </row>
    <row r="449" spans="1:27" x14ac:dyDescent="0.3">
      <c r="A449" s="123" t="s">
        <v>897</v>
      </c>
      <c r="B449" s="121" t="s">
        <v>898</v>
      </c>
      <c r="C449" s="121">
        <v>1</v>
      </c>
      <c r="D449" s="121">
        <v>0</v>
      </c>
      <c r="E449" s="124">
        <v>6835858</v>
      </c>
      <c r="F449" s="124">
        <v>0</v>
      </c>
      <c r="G449" s="124">
        <v>164835</v>
      </c>
      <c r="H449" s="124">
        <v>2449</v>
      </c>
      <c r="I449" s="124">
        <v>830209</v>
      </c>
      <c r="J449" s="124">
        <v>1283307</v>
      </c>
      <c r="K449" s="124">
        <v>0</v>
      </c>
      <c r="L449" s="124">
        <v>0</v>
      </c>
      <c r="M449" s="124">
        <v>0</v>
      </c>
      <c r="N449" s="124">
        <v>0</v>
      </c>
      <c r="O449" s="124">
        <v>0</v>
      </c>
      <c r="P449" s="124">
        <v>910206</v>
      </c>
      <c r="Q449" s="124">
        <v>194853</v>
      </c>
      <c r="R449" s="124">
        <v>43920</v>
      </c>
      <c r="S449" s="124">
        <v>5288</v>
      </c>
      <c r="T449" s="124">
        <v>2206</v>
      </c>
      <c r="U449" s="124">
        <v>20504</v>
      </c>
      <c r="V449" s="124">
        <v>6748</v>
      </c>
      <c r="W449" s="124">
        <v>0</v>
      </c>
      <c r="X449" s="124">
        <v>103377</v>
      </c>
      <c r="Y449" s="124">
        <v>0</v>
      </c>
      <c r="Z449" s="124">
        <v>0</v>
      </c>
      <c r="AA449" s="124">
        <v>10403760</v>
      </c>
    </row>
    <row r="450" spans="1:27" x14ac:dyDescent="0.3">
      <c r="A450" s="123" t="s">
        <v>899</v>
      </c>
      <c r="B450" s="121" t="s">
        <v>900</v>
      </c>
      <c r="C450" s="121">
        <v>1</v>
      </c>
      <c r="D450" s="121">
        <v>0</v>
      </c>
      <c r="E450" s="124">
        <v>8350108</v>
      </c>
      <c r="F450" s="124">
        <v>0</v>
      </c>
      <c r="G450" s="124">
        <v>0</v>
      </c>
      <c r="H450" s="124">
        <v>3645</v>
      </c>
      <c r="I450" s="124">
        <v>1372166</v>
      </c>
      <c r="J450" s="124">
        <v>894868</v>
      </c>
      <c r="K450" s="124">
        <v>0</v>
      </c>
      <c r="L450" s="124">
        <v>0</v>
      </c>
      <c r="M450" s="124">
        <v>0</v>
      </c>
      <c r="N450" s="124">
        <v>0</v>
      </c>
      <c r="O450" s="124">
        <v>0</v>
      </c>
      <c r="P450" s="124">
        <v>1432677</v>
      </c>
      <c r="Q450" s="124">
        <v>374077</v>
      </c>
      <c r="R450" s="124">
        <v>0</v>
      </c>
      <c r="S450" s="124">
        <v>7894</v>
      </c>
      <c r="T450" s="124">
        <v>3294</v>
      </c>
      <c r="U450" s="124">
        <v>30407</v>
      </c>
      <c r="V450" s="124">
        <v>10406</v>
      </c>
      <c r="W450" s="124">
        <v>0</v>
      </c>
      <c r="X450" s="124">
        <v>530647</v>
      </c>
      <c r="Y450" s="124">
        <v>0</v>
      </c>
      <c r="Z450" s="124">
        <v>0</v>
      </c>
      <c r="AA450" s="124">
        <v>13010189</v>
      </c>
    </row>
    <row r="451" spans="1:27" x14ac:dyDescent="0.3">
      <c r="A451" s="123" t="s">
        <v>901</v>
      </c>
      <c r="B451" s="121" t="s">
        <v>902</v>
      </c>
      <c r="C451" s="121">
        <v>1</v>
      </c>
      <c r="D451" s="121">
        <v>0</v>
      </c>
      <c r="E451" s="124">
        <v>9269918</v>
      </c>
      <c r="F451" s="124">
        <v>0</v>
      </c>
      <c r="G451" s="124">
        <v>0</v>
      </c>
      <c r="H451" s="124">
        <v>0</v>
      </c>
      <c r="I451" s="124">
        <v>1558781</v>
      </c>
      <c r="J451" s="124">
        <v>815511</v>
      </c>
      <c r="K451" s="124">
        <v>0</v>
      </c>
      <c r="L451" s="124">
        <v>0</v>
      </c>
      <c r="M451" s="124">
        <v>0</v>
      </c>
      <c r="N451" s="124">
        <v>0</v>
      </c>
      <c r="O451" s="124">
        <v>0</v>
      </c>
      <c r="P451" s="124">
        <v>1410017</v>
      </c>
      <c r="Q451" s="124">
        <v>371221</v>
      </c>
      <c r="R451" s="124">
        <v>0</v>
      </c>
      <c r="S451" s="124">
        <v>9183</v>
      </c>
      <c r="T451" s="124">
        <v>3831</v>
      </c>
      <c r="U451" s="124">
        <v>34484</v>
      </c>
      <c r="V451" s="124">
        <v>11615</v>
      </c>
      <c r="W451" s="124">
        <v>0</v>
      </c>
      <c r="X451" s="124">
        <v>141019</v>
      </c>
      <c r="Y451" s="124">
        <v>0</v>
      </c>
      <c r="Z451" s="124">
        <v>0</v>
      </c>
      <c r="AA451" s="124">
        <v>13625580</v>
      </c>
    </row>
    <row r="452" spans="1:27" x14ac:dyDescent="0.3">
      <c r="A452" s="123" t="s">
        <v>903</v>
      </c>
      <c r="B452" s="121" t="s">
        <v>904</v>
      </c>
      <c r="C452" s="121">
        <v>1</v>
      </c>
      <c r="D452" s="121">
        <v>0</v>
      </c>
      <c r="E452" s="124">
        <v>38610370</v>
      </c>
      <c r="F452" s="124">
        <v>0</v>
      </c>
      <c r="G452" s="124">
        <v>0</v>
      </c>
      <c r="H452" s="124">
        <v>0</v>
      </c>
      <c r="I452" s="124">
        <v>2568026</v>
      </c>
      <c r="J452" s="124">
        <v>4765938</v>
      </c>
      <c r="K452" s="124">
        <v>0</v>
      </c>
      <c r="L452" s="124">
        <v>0</v>
      </c>
      <c r="M452" s="124">
        <v>0</v>
      </c>
      <c r="N452" s="124">
        <v>0</v>
      </c>
      <c r="O452" s="124">
        <v>0</v>
      </c>
      <c r="P452" s="124">
        <v>4537696</v>
      </c>
      <c r="Q452" s="124">
        <v>1331847</v>
      </c>
      <c r="R452" s="124">
        <v>228755</v>
      </c>
      <c r="S452" s="124">
        <v>37375</v>
      </c>
      <c r="T452" s="124">
        <v>15594</v>
      </c>
      <c r="U452" s="124">
        <v>139276</v>
      </c>
      <c r="V452" s="124">
        <v>50839</v>
      </c>
      <c r="W452" s="124">
        <v>0</v>
      </c>
      <c r="X452" s="124">
        <v>1339919</v>
      </c>
      <c r="Y452" s="124">
        <v>0</v>
      </c>
      <c r="Z452" s="124">
        <v>0</v>
      </c>
      <c r="AA452" s="124">
        <v>53625635</v>
      </c>
    </row>
    <row r="453" spans="1:27" x14ac:dyDescent="0.3">
      <c r="A453" s="123" t="s">
        <v>905</v>
      </c>
      <c r="B453" s="121" t="s">
        <v>906</v>
      </c>
      <c r="C453" s="121">
        <v>1</v>
      </c>
      <c r="D453" s="121">
        <v>0</v>
      </c>
      <c r="E453" s="124">
        <v>4241871</v>
      </c>
      <c r="F453" s="124">
        <v>0</v>
      </c>
      <c r="G453" s="124">
        <v>154897</v>
      </c>
      <c r="H453" s="124">
        <v>0</v>
      </c>
      <c r="I453" s="124">
        <v>634661</v>
      </c>
      <c r="J453" s="124">
        <v>259531</v>
      </c>
      <c r="K453" s="124">
        <v>0</v>
      </c>
      <c r="L453" s="124">
        <v>0</v>
      </c>
      <c r="M453" s="124">
        <v>0</v>
      </c>
      <c r="N453" s="124">
        <v>0</v>
      </c>
      <c r="O453" s="124">
        <v>0</v>
      </c>
      <c r="P453" s="124">
        <v>749700</v>
      </c>
      <c r="Q453" s="124">
        <v>174512</v>
      </c>
      <c r="R453" s="124">
        <v>0</v>
      </c>
      <c r="S453" s="124">
        <v>4494</v>
      </c>
      <c r="T453" s="124">
        <v>1875</v>
      </c>
      <c r="U453" s="124">
        <v>17766</v>
      </c>
      <c r="V453" s="124">
        <v>4247</v>
      </c>
      <c r="W453" s="124">
        <v>0</v>
      </c>
      <c r="X453" s="124">
        <v>266944</v>
      </c>
      <c r="Y453" s="124">
        <v>0</v>
      </c>
      <c r="Z453" s="124">
        <v>0</v>
      </c>
      <c r="AA453" s="124">
        <v>6510498</v>
      </c>
    </row>
    <row r="454" spans="1:27" x14ac:dyDescent="0.3">
      <c r="A454" s="123" t="s">
        <v>907</v>
      </c>
      <c r="B454" s="121" t="s">
        <v>908</v>
      </c>
      <c r="C454" s="121">
        <v>1</v>
      </c>
      <c r="D454" s="121">
        <v>0</v>
      </c>
      <c r="E454" s="124">
        <v>15504196</v>
      </c>
      <c r="F454" s="124">
        <v>0</v>
      </c>
      <c r="G454" s="124">
        <v>0</v>
      </c>
      <c r="H454" s="124">
        <v>0</v>
      </c>
      <c r="I454" s="124">
        <v>1790122</v>
      </c>
      <c r="J454" s="124">
        <v>1910929</v>
      </c>
      <c r="K454" s="124">
        <v>0</v>
      </c>
      <c r="L454" s="124">
        <v>0</v>
      </c>
      <c r="M454" s="124">
        <v>0</v>
      </c>
      <c r="N454" s="124">
        <v>0</v>
      </c>
      <c r="O454" s="124">
        <v>0</v>
      </c>
      <c r="P454" s="124">
        <v>2151808</v>
      </c>
      <c r="Q454" s="124">
        <v>706380</v>
      </c>
      <c r="R454" s="124">
        <v>0</v>
      </c>
      <c r="S454" s="124">
        <v>13108</v>
      </c>
      <c r="T454" s="124">
        <v>5469</v>
      </c>
      <c r="U454" s="124">
        <v>51726</v>
      </c>
      <c r="V454" s="124">
        <v>18232</v>
      </c>
      <c r="W454" s="124">
        <v>0</v>
      </c>
      <c r="X454" s="124">
        <v>564716</v>
      </c>
      <c r="Y454" s="124">
        <v>0</v>
      </c>
      <c r="Z454" s="124">
        <v>0</v>
      </c>
      <c r="AA454" s="124">
        <v>22716686</v>
      </c>
    </row>
    <row r="455" spans="1:27" x14ac:dyDescent="0.3">
      <c r="A455" s="123" t="s">
        <v>909</v>
      </c>
      <c r="B455" s="121" t="s">
        <v>910</v>
      </c>
      <c r="C455" s="121">
        <v>1</v>
      </c>
      <c r="D455" s="121">
        <v>0</v>
      </c>
      <c r="E455" s="124">
        <v>22030604</v>
      </c>
      <c r="F455" s="124">
        <v>0</v>
      </c>
      <c r="G455" s="124">
        <v>0</v>
      </c>
      <c r="H455" s="124">
        <v>0</v>
      </c>
      <c r="I455" s="124">
        <v>1405588</v>
      </c>
      <c r="J455" s="124">
        <v>4316407</v>
      </c>
      <c r="K455" s="124">
        <v>1</v>
      </c>
      <c r="L455" s="124">
        <v>0</v>
      </c>
      <c r="M455" s="124">
        <v>0</v>
      </c>
      <c r="N455" s="124">
        <v>0</v>
      </c>
      <c r="O455" s="124">
        <v>0</v>
      </c>
      <c r="P455" s="124">
        <v>3866090</v>
      </c>
      <c r="Q455" s="124">
        <v>1017270</v>
      </c>
      <c r="R455" s="124">
        <v>136184</v>
      </c>
      <c r="S455" s="124">
        <v>19834</v>
      </c>
      <c r="T455" s="124">
        <v>8275</v>
      </c>
      <c r="U455" s="124">
        <v>75667</v>
      </c>
      <c r="V455" s="124">
        <v>28035</v>
      </c>
      <c r="W455" s="124">
        <v>0</v>
      </c>
      <c r="X455" s="124">
        <v>551880</v>
      </c>
      <c r="Y455" s="124">
        <v>0</v>
      </c>
      <c r="Z455" s="124">
        <v>0</v>
      </c>
      <c r="AA455" s="124">
        <v>33455835</v>
      </c>
    </row>
    <row r="456" spans="1:27" x14ac:dyDescent="0.3">
      <c r="A456" s="123" t="s">
        <v>911</v>
      </c>
      <c r="B456" s="121" t="s">
        <v>912</v>
      </c>
      <c r="C456" s="121">
        <v>1</v>
      </c>
      <c r="D456" s="121">
        <v>0</v>
      </c>
      <c r="E456" s="124">
        <v>8627368</v>
      </c>
      <c r="F456" s="124">
        <v>0</v>
      </c>
      <c r="G456" s="124">
        <v>0</v>
      </c>
      <c r="H456" s="124">
        <v>6471</v>
      </c>
      <c r="I456" s="124">
        <v>889187</v>
      </c>
      <c r="J456" s="124">
        <v>962250</v>
      </c>
      <c r="K456" s="124">
        <v>0</v>
      </c>
      <c r="L456" s="124">
        <v>0</v>
      </c>
      <c r="M456" s="124">
        <v>0</v>
      </c>
      <c r="N456" s="124">
        <v>0</v>
      </c>
      <c r="O456" s="124">
        <v>0</v>
      </c>
      <c r="P456" s="124">
        <v>1435944</v>
      </c>
      <c r="Q456" s="124">
        <v>798328</v>
      </c>
      <c r="R456" s="124">
        <v>0</v>
      </c>
      <c r="S456" s="124">
        <v>10231</v>
      </c>
      <c r="T456" s="124">
        <v>4269</v>
      </c>
      <c r="U456" s="124">
        <v>39727</v>
      </c>
      <c r="V456" s="124">
        <v>13834</v>
      </c>
      <c r="W456" s="124">
        <v>0</v>
      </c>
      <c r="X456" s="124">
        <v>324600</v>
      </c>
      <c r="Y456" s="124">
        <v>0</v>
      </c>
      <c r="Z456" s="124">
        <v>0</v>
      </c>
      <c r="AA456" s="124">
        <v>13112209</v>
      </c>
    </row>
    <row r="457" spans="1:27" x14ac:dyDescent="0.3">
      <c r="A457" s="123" t="s">
        <v>913</v>
      </c>
      <c r="B457" s="121" t="s">
        <v>914</v>
      </c>
      <c r="C457" s="121">
        <v>1</v>
      </c>
      <c r="D457" s="121">
        <v>0</v>
      </c>
      <c r="E457" s="124">
        <v>5093464</v>
      </c>
      <c r="F457" s="124">
        <v>0</v>
      </c>
      <c r="G457" s="124">
        <v>0</v>
      </c>
      <c r="H457" s="124">
        <v>3788</v>
      </c>
      <c r="I457" s="124">
        <v>898571</v>
      </c>
      <c r="J457" s="124">
        <v>360417</v>
      </c>
      <c r="K457" s="124">
        <v>0</v>
      </c>
      <c r="L457" s="124">
        <v>0</v>
      </c>
      <c r="M457" s="124">
        <v>0</v>
      </c>
      <c r="N457" s="124">
        <v>0</v>
      </c>
      <c r="O457" s="124">
        <v>0</v>
      </c>
      <c r="P457" s="124">
        <v>715470</v>
      </c>
      <c r="Q457" s="124">
        <v>122360</v>
      </c>
      <c r="R457" s="124">
        <v>0</v>
      </c>
      <c r="S457" s="124">
        <v>4913</v>
      </c>
      <c r="T457" s="124">
        <v>2050</v>
      </c>
      <c r="U457" s="124">
        <v>19223</v>
      </c>
      <c r="V457" s="124">
        <v>4976</v>
      </c>
      <c r="W457" s="124">
        <v>0</v>
      </c>
      <c r="X457" s="124">
        <v>82911</v>
      </c>
      <c r="Y457" s="124">
        <v>0</v>
      </c>
      <c r="Z457" s="124">
        <v>0</v>
      </c>
      <c r="AA457" s="124">
        <v>7308143</v>
      </c>
    </row>
    <row r="458" spans="1:27" x14ac:dyDescent="0.3">
      <c r="A458" s="123" t="s">
        <v>915</v>
      </c>
      <c r="B458" s="121" t="s">
        <v>916</v>
      </c>
      <c r="C458" s="121">
        <v>1</v>
      </c>
      <c r="D458" s="121">
        <v>0</v>
      </c>
      <c r="E458" s="124">
        <v>14202427</v>
      </c>
      <c r="F458" s="124">
        <v>0</v>
      </c>
      <c r="G458" s="124">
        <v>0</v>
      </c>
      <c r="H458" s="124">
        <v>1025</v>
      </c>
      <c r="I458" s="124">
        <v>1897058</v>
      </c>
      <c r="J458" s="124">
        <v>3153437</v>
      </c>
      <c r="K458" s="124">
        <v>0</v>
      </c>
      <c r="L458" s="124">
        <v>0</v>
      </c>
      <c r="M458" s="124">
        <v>0</v>
      </c>
      <c r="N458" s="124">
        <v>0</v>
      </c>
      <c r="O458" s="124">
        <v>0</v>
      </c>
      <c r="P458" s="124">
        <v>2140183</v>
      </c>
      <c r="Q458" s="124">
        <v>873270</v>
      </c>
      <c r="R458" s="124">
        <v>144999</v>
      </c>
      <c r="S458" s="124">
        <v>18545</v>
      </c>
      <c r="T458" s="124">
        <v>7738</v>
      </c>
      <c r="U458" s="124">
        <v>73686</v>
      </c>
      <c r="V458" s="124">
        <v>22919</v>
      </c>
      <c r="W458" s="124">
        <v>0</v>
      </c>
      <c r="X458" s="124">
        <v>326734</v>
      </c>
      <c r="Y458" s="124">
        <v>0</v>
      </c>
      <c r="Z458" s="124">
        <v>0</v>
      </c>
      <c r="AA458" s="124">
        <v>22862021</v>
      </c>
    </row>
    <row r="459" spans="1:27" x14ac:dyDescent="0.3">
      <c r="A459" s="123" t="s">
        <v>917</v>
      </c>
      <c r="B459" s="121" t="s">
        <v>918</v>
      </c>
      <c r="C459" s="121">
        <v>1</v>
      </c>
      <c r="D459" s="121">
        <v>0</v>
      </c>
      <c r="E459" s="124">
        <v>9077904</v>
      </c>
      <c r="F459" s="124">
        <v>0</v>
      </c>
      <c r="G459" s="124">
        <v>0</v>
      </c>
      <c r="H459" s="124">
        <v>3150</v>
      </c>
      <c r="I459" s="124">
        <v>1567954</v>
      </c>
      <c r="J459" s="124">
        <v>1100253</v>
      </c>
      <c r="K459" s="124">
        <v>0</v>
      </c>
      <c r="L459" s="124">
        <v>0</v>
      </c>
      <c r="M459" s="124">
        <v>0</v>
      </c>
      <c r="N459" s="124">
        <v>0</v>
      </c>
      <c r="O459" s="124">
        <v>0</v>
      </c>
      <c r="P459" s="124">
        <v>1295704</v>
      </c>
      <c r="Q459" s="124">
        <v>267673</v>
      </c>
      <c r="R459" s="124">
        <v>138088</v>
      </c>
      <c r="S459" s="124">
        <v>7041</v>
      </c>
      <c r="T459" s="124">
        <v>2938</v>
      </c>
      <c r="U459" s="124">
        <v>27319</v>
      </c>
      <c r="V459" s="124">
        <v>9020</v>
      </c>
      <c r="W459" s="124">
        <v>0</v>
      </c>
      <c r="X459" s="124">
        <v>316780</v>
      </c>
      <c r="Y459" s="124">
        <v>0</v>
      </c>
      <c r="Z459" s="124">
        <v>0</v>
      </c>
      <c r="AA459" s="124">
        <v>13813824</v>
      </c>
    </row>
    <row r="460" spans="1:27" x14ac:dyDescent="0.3">
      <c r="A460" s="123" t="s">
        <v>919</v>
      </c>
      <c r="B460" s="121" t="s">
        <v>920</v>
      </c>
      <c r="C460" s="121">
        <v>1</v>
      </c>
      <c r="D460" s="121">
        <v>0</v>
      </c>
      <c r="E460" s="124">
        <v>23116431</v>
      </c>
      <c r="F460" s="124">
        <v>0</v>
      </c>
      <c r="G460" s="124">
        <v>0</v>
      </c>
      <c r="H460" s="124">
        <v>0</v>
      </c>
      <c r="I460" s="124">
        <v>3703914</v>
      </c>
      <c r="J460" s="124">
        <v>4802178</v>
      </c>
      <c r="K460" s="124">
        <v>0</v>
      </c>
      <c r="L460" s="124">
        <v>0</v>
      </c>
      <c r="M460" s="124">
        <v>0</v>
      </c>
      <c r="N460" s="124">
        <v>0</v>
      </c>
      <c r="O460" s="124">
        <v>0</v>
      </c>
      <c r="P460" s="124">
        <v>2557913</v>
      </c>
      <c r="Q460" s="124">
        <v>370660</v>
      </c>
      <c r="R460" s="124">
        <v>678179</v>
      </c>
      <c r="S460" s="124">
        <v>46962</v>
      </c>
      <c r="T460" s="124">
        <v>19594</v>
      </c>
      <c r="U460" s="124">
        <v>186808</v>
      </c>
      <c r="V460" s="124">
        <v>51893</v>
      </c>
      <c r="W460" s="124">
        <v>0</v>
      </c>
      <c r="X460" s="124">
        <v>961200</v>
      </c>
      <c r="Y460" s="124">
        <v>45884</v>
      </c>
      <c r="Z460" s="124">
        <v>0</v>
      </c>
      <c r="AA460" s="124">
        <v>36541616</v>
      </c>
    </row>
    <row r="461" spans="1:27" x14ac:dyDescent="0.3">
      <c r="A461" s="123" t="s">
        <v>921</v>
      </c>
      <c r="B461" s="121" t="s">
        <v>922</v>
      </c>
      <c r="C461" s="121">
        <v>1</v>
      </c>
      <c r="D461" s="121">
        <v>0</v>
      </c>
      <c r="E461" s="124">
        <v>47367498</v>
      </c>
      <c r="F461" s="124">
        <v>0</v>
      </c>
      <c r="G461" s="124">
        <v>0</v>
      </c>
      <c r="H461" s="124">
        <v>0</v>
      </c>
      <c r="I461" s="124">
        <v>11093348</v>
      </c>
      <c r="J461" s="124">
        <v>3797000</v>
      </c>
      <c r="K461" s="124">
        <v>0</v>
      </c>
      <c r="L461" s="124">
        <v>0</v>
      </c>
      <c r="M461" s="124">
        <v>0</v>
      </c>
      <c r="N461" s="124">
        <v>0</v>
      </c>
      <c r="O461" s="124">
        <v>0</v>
      </c>
      <c r="P461" s="124">
        <v>3704662</v>
      </c>
      <c r="Q461" s="124">
        <v>566664</v>
      </c>
      <c r="R461" s="124">
        <v>970279</v>
      </c>
      <c r="S461" s="124">
        <v>141711</v>
      </c>
      <c r="T461" s="124">
        <v>59125</v>
      </c>
      <c r="U461" s="124">
        <v>582675</v>
      </c>
      <c r="V461" s="124">
        <v>133009</v>
      </c>
      <c r="W461" s="124">
        <v>0</v>
      </c>
      <c r="X461" s="124">
        <v>2332800</v>
      </c>
      <c r="Y461" s="124">
        <v>0</v>
      </c>
      <c r="Z461" s="124">
        <v>0</v>
      </c>
      <c r="AA461" s="124">
        <v>70748771</v>
      </c>
    </row>
    <row r="462" spans="1:27" x14ac:dyDescent="0.3">
      <c r="A462" s="123" t="s">
        <v>923</v>
      </c>
      <c r="B462" s="121" t="s">
        <v>924</v>
      </c>
      <c r="C462" s="121">
        <v>1</v>
      </c>
      <c r="D462" s="121">
        <v>0</v>
      </c>
      <c r="E462" s="124">
        <v>11004515</v>
      </c>
      <c r="F462" s="124">
        <v>0</v>
      </c>
      <c r="G462" s="124">
        <v>0</v>
      </c>
      <c r="H462" s="124">
        <v>3628</v>
      </c>
      <c r="I462" s="124">
        <v>1189746</v>
      </c>
      <c r="J462" s="124">
        <v>2049147</v>
      </c>
      <c r="K462" s="124">
        <v>0</v>
      </c>
      <c r="L462" s="124">
        <v>0</v>
      </c>
      <c r="M462" s="124">
        <v>0</v>
      </c>
      <c r="N462" s="124">
        <v>0</v>
      </c>
      <c r="O462" s="124">
        <v>0</v>
      </c>
      <c r="P462" s="124">
        <v>1082156</v>
      </c>
      <c r="Q462" s="124">
        <v>113743</v>
      </c>
      <c r="R462" s="124">
        <v>455099</v>
      </c>
      <c r="S462" s="124">
        <v>16553</v>
      </c>
      <c r="T462" s="124">
        <v>6906</v>
      </c>
      <c r="U462" s="124">
        <v>61163</v>
      </c>
      <c r="V462" s="124">
        <v>18184</v>
      </c>
      <c r="W462" s="124">
        <v>0</v>
      </c>
      <c r="X462" s="124">
        <v>601424</v>
      </c>
      <c r="Y462" s="124">
        <v>0</v>
      </c>
      <c r="Z462" s="124">
        <v>0</v>
      </c>
      <c r="AA462" s="124">
        <v>16602264</v>
      </c>
    </row>
    <row r="463" spans="1:27" x14ac:dyDescent="0.3">
      <c r="A463" s="123" t="s">
        <v>925</v>
      </c>
      <c r="B463" s="121" t="s">
        <v>926</v>
      </c>
      <c r="C463" s="121">
        <v>1</v>
      </c>
      <c r="D463" s="121">
        <v>0</v>
      </c>
      <c r="E463" s="124">
        <v>667669</v>
      </c>
      <c r="F463" s="124">
        <v>0</v>
      </c>
      <c r="G463" s="124">
        <v>193761</v>
      </c>
      <c r="H463" s="124">
        <v>0</v>
      </c>
      <c r="I463" s="124">
        <v>23242</v>
      </c>
      <c r="J463" s="124">
        <v>0</v>
      </c>
      <c r="K463" s="124">
        <v>0</v>
      </c>
      <c r="L463" s="124">
        <v>0</v>
      </c>
      <c r="M463" s="124">
        <v>0</v>
      </c>
      <c r="N463" s="124">
        <v>0</v>
      </c>
      <c r="O463" s="124">
        <v>0</v>
      </c>
      <c r="P463" s="124">
        <v>58986</v>
      </c>
      <c r="Q463" s="124">
        <v>0</v>
      </c>
      <c r="R463" s="124">
        <v>0</v>
      </c>
      <c r="S463" s="124">
        <v>719</v>
      </c>
      <c r="T463" s="124">
        <v>300</v>
      </c>
      <c r="U463" s="124">
        <v>6641</v>
      </c>
      <c r="V463" s="124">
        <v>0</v>
      </c>
      <c r="W463" s="124">
        <v>0</v>
      </c>
      <c r="X463" s="124">
        <v>0</v>
      </c>
      <c r="Y463" s="124">
        <v>0</v>
      </c>
      <c r="Z463" s="124">
        <v>0</v>
      </c>
      <c r="AA463" s="124">
        <v>951318</v>
      </c>
    </row>
    <row r="464" spans="1:27" x14ac:dyDescent="0.3">
      <c r="A464" s="123" t="s">
        <v>927</v>
      </c>
      <c r="B464" s="121" t="s">
        <v>928</v>
      </c>
      <c r="C464" s="121">
        <v>1</v>
      </c>
      <c r="D464" s="121">
        <v>0</v>
      </c>
      <c r="E464" s="124">
        <v>7199619</v>
      </c>
      <c r="F464" s="124">
        <v>0</v>
      </c>
      <c r="G464" s="124">
        <v>0</v>
      </c>
      <c r="H464" s="124">
        <v>0</v>
      </c>
      <c r="I464" s="124">
        <v>1015877</v>
      </c>
      <c r="J464" s="124">
        <v>2132759</v>
      </c>
      <c r="K464" s="124">
        <v>0</v>
      </c>
      <c r="L464" s="124">
        <v>0</v>
      </c>
      <c r="M464" s="124">
        <v>0</v>
      </c>
      <c r="N464" s="124">
        <v>0</v>
      </c>
      <c r="O464" s="124">
        <v>0</v>
      </c>
      <c r="P464" s="124">
        <v>893934</v>
      </c>
      <c r="Q464" s="124">
        <v>101288</v>
      </c>
      <c r="R464" s="124">
        <v>433286</v>
      </c>
      <c r="S464" s="124">
        <v>12029</v>
      </c>
      <c r="T464" s="124">
        <v>5019</v>
      </c>
      <c r="U464" s="124">
        <v>47590</v>
      </c>
      <c r="V464" s="124">
        <v>10338</v>
      </c>
      <c r="W464" s="124">
        <v>0</v>
      </c>
      <c r="X464" s="124">
        <v>293990</v>
      </c>
      <c r="Y464" s="124">
        <v>0</v>
      </c>
      <c r="Z464" s="124">
        <v>0</v>
      </c>
      <c r="AA464" s="124">
        <v>12145729</v>
      </c>
    </row>
    <row r="465" spans="1:27" x14ac:dyDescent="0.3">
      <c r="A465" s="123" t="s">
        <v>929</v>
      </c>
      <c r="B465" s="121" t="s">
        <v>930</v>
      </c>
      <c r="C465" s="121">
        <v>1</v>
      </c>
      <c r="D465" s="121">
        <v>0</v>
      </c>
      <c r="E465" s="124">
        <v>12151375</v>
      </c>
      <c r="F465" s="124">
        <v>0</v>
      </c>
      <c r="G465" s="124">
        <v>0</v>
      </c>
      <c r="H465" s="124">
        <v>0</v>
      </c>
      <c r="I465" s="124">
        <v>1359471</v>
      </c>
      <c r="J465" s="124">
        <v>2485908</v>
      </c>
      <c r="K465" s="124">
        <v>0</v>
      </c>
      <c r="L465" s="124">
        <v>0</v>
      </c>
      <c r="M465" s="124">
        <v>0</v>
      </c>
      <c r="N465" s="124">
        <v>0</v>
      </c>
      <c r="O465" s="124">
        <v>0</v>
      </c>
      <c r="P465" s="124">
        <v>1048808</v>
      </c>
      <c r="Q465" s="124">
        <v>414788</v>
      </c>
      <c r="R465" s="124">
        <v>548521</v>
      </c>
      <c r="S465" s="124">
        <v>19654</v>
      </c>
      <c r="T465" s="124">
        <v>8200</v>
      </c>
      <c r="U465" s="124">
        <v>80210</v>
      </c>
      <c r="V465" s="124">
        <v>20606</v>
      </c>
      <c r="W465" s="124">
        <v>0</v>
      </c>
      <c r="X465" s="124">
        <v>493199</v>
      </c>
      <c r="Y465" s="124">
        <v>0</v>
      </c>
      <c r="Z465" s="124">
        <v>0</v>
      </c>
      <c r="AA465" s="124">
        <v>18630740</v>
      </c>
    </row>
    <row r="466" spans="1:27" x14ac:dyDescent="0.3">
      <c r="A466" s="123" t="s">
        <v>931</v>
      </c>
      <c r="B466" s="121" t="s">
        <v>932</v>
      </c>
      <c r="C466" s="121">
        <v>1</v>
      </c>
      <c r="D466" s="121">
        <v>0</v>
      </c>
      <c r="E466" s="124">
        <v>26797940</v>
      </c>
      <c r="F466" s="124">
        <v>0</v>
      </c>
      <c r="G466" s="124">
        <v>0</v>
      </c>
      <c r="H466" s="124">
        <v>10151</v>
      </c>
      <c r="I466" s="124">
        <v>4684659</v>
      </c>
      <c r="J466" s="124">
        <v>4132140</v>
      </c>
      <c r="K466" s="124">
        <v>0</v>
      </c>
      <c r="L466" s="124">
        <v>0</v>
      </c>
      <c r="M466" s="124">
        <v>0</v>
      </c>
      <c r="N466" s="124">
        <v>0</v>
      </c>
      <c r="O466" s="124">
        <v>0</v>
      </c>
      <c r="P466" s="124">
        <v>1898715</v>
      </c>
      <c r="Q466" s="124">
        <v>410745</v>
      </c>
      <c r="R466" s="124">
        <v>622289</v>
      </c>
      <c r="S466" s="124">
        <v>59950</v>
      </c>
      <c r="T466" s="124">
        <v>25013</v>
      </c>
      <c r="U466" s="124">
        <v>232476</v>
      </c>
      <c r="V466" s="124">
        <v>57721</v>
      </c>
      <c r="W466" s="124">
        <v>0</v>
      </c>
      <c r="X466" s="124">
        <v>1326521</v>
      </c>
      <c r="Y466" s="124">
        <v>0</v>
      </c>
      <c r="Z466" s="124">
        <v>0</v>
      </c>
      <c r="AA466" s="124">
        <v>40258320</v>
      </c>
    </row>
    <row r="467" spans="1:27" x14ac:dyDescent="0.3">
      <c r="A467" s="123" t="s">
        <v>933</v>
      </c>
      <c r="B467" s="121" t="s">
        <v>934</v>
      </c>
      <c r="C467" s="121">
        <v>1</v>
      </c>
      <c r="D467" s="121">
        <v>0</v>
      </c>
      <c r="E467" s="124">
        <v>23366289</v>
      </c>
      <c r="F467" s="124">
        <v>0</v>
      </c>
      <c r="G467" s="124">
        <v>0</v>
      </c>
      <c r="H467" s="124">
        <v>0</v>
      </c>
      <c r="I467" s="124">
        <v>3152855</v>
      </c>
      <c r="J467" s="124">
        <v>3954937</v>
      </c>
      <c r="K467" s="124">
        <v>0</v>
      </c>
      <c r="L467" s="124">
        <v>0</v>
      </c>
      <c r="M467" s="124">
        <v>0</v>
      </c>
      <c r="N467" s="124">
        <v>0</v>
      </c>
      <c r="O467" s="124">
        <v>0</v>
      </c>
      <c r="P467" s="124">
        <v>3230085</v>
      </c>
      <c r="Q467" s="124">
        <v>639658</v>
      </c>
      <c r="R467" s="124">
        <v>828272</v>
      </c>
      <c r="S467" s="124">
        <v>41899</v>
      </c>
      <c r="T467" s="124">
        <v>17481</v>
      </c>
      <c r="U467" s="124">
        <v>165721</v>
      </c>
      <c r="V467" s="124">
        <v>43590</v>
      </c>
      <c r="W467" s="124">
        <v>0</v>
      </c>
      <c r="X467" s="124">
        <v>725384</v>
      </c>
      <c r="Y467" s="124">
        <v>0</v>
      </c>
      <c r="Z467" s="124">
        <v>0</v>
      </c>
      <c r="AA467" s="124">
        <v>36166171</v>
      </c>
    </row>
    <row r="468" spans="1:27" x14ac:dyDescent="0.3">
      <c r="A468" s="123" t="s">
        <v>935</v>
      </c>
      <c r="B468" s="121" t="s">
        <v>936</v>
      </c>
      <c r="C468" s="121">
        <v>1</v>
      </c>
      <c r="D468" s="121">
        <v>0</v>
      </c>
      <c r="E468" s="124">
        <v>12923464</v>
      </c>
      <c r="F468" s="124">
        <v>0</v>
      </c>
      <c r="G468" s="124">
        <v>0</v>
      </c>
      <c r="H468" s="124">
        <v>0</v>
      </c>
      <c r="I468" s="124">
        <v>1389436</v>
      </c>
      <c r="J468" s="124">
        <v>1952807</v>
      </c>
      <c r="K468" s="124">
        <v>0</v>
      </c>
      <c r="L468" s="124">
        <v>0</v>
      </c>
      <c r="M468" s="124">
        <v>0</v>
      </c>
      <c r="N468" s="124">
        <v>0</v>
      </c>
      <c r="O468" s="124">
        <v>0</v>
      </c>
      <c r="P468" s="124">
        <v>1179228</v>
      </c>
      <c r="Q468" s="124">
        <v>120752</v>
      </c>
      <c r="R468" s="124">
        <v>148729</v>
      </c>
      <c r="S468" s="124">
        <v>19849</v>
      </c>
      <c r="T468" s="124">
        <v>8281</v>
      </c>
      <c r="U468" s="124">
        <v>79511</v>
      </c>
      <c r="V468" s="124">
        <v>20137</v>
      </c>
      <c r="W468" s="124">
        <v>0</v>
      </c>
      <c r="X468" s="124">
        <v>557440</v>
      </c>
      <c r="Y468" s="124">
        <v>0</v>
      </c>
      <c r="Z468" s="124">
        <v>0</v>
      </c>
      <c r="AA468" s="124">
        <v>18399634</v>
      </c>
    </row>
    <row r="469" spans="1:27" x14ac:dyDescent="0.3">
      <c r="A469" s="123" t="s">
        <v>937</v>
      </c>
      <c r="B469" s="121" t="s">
        <v>938</v>
      </c>
      <c r="C469" s="121">
        <v>1</v>
      </c>
      <c r="D469" s="121">
        <v>0</v>
      </c>
      <c r="E469" s="124">
        <v>25397481</v>
      </c>
      <c r="F469" s="124">
        <v>0</v>
      </c>
      <c r="G469" s="124">
        <v>0</v>
      </c>
      <c r="H469" s="124">
        <v>3835</v>
      </c>
      <c r="I469" s="124">
        <v>3854055</v>
      </c>
      <c r="J469" s="124">
        <v>1801374</v>
      </c>
      <c r="K469" s="124">
        <v>0</v>
      </c>
      <c r="L469" s="124">
        <v>0</v>
      </c>
      <c r="M469" s="124">
        <v>0</v>
      </c>
      <c r="N469" s="124">
        <v>0</v>
      </c>
      <c r="O469" s="124">
        <v>0</v>
      </c>
      <c r="P469" s="124">
        <v>2377315</v>
      </c>
      <c r="Q469" s="124">
        <v>281970</v>
      </c>
      <c r="R469" s="124">
        <v>1375554</v>
      </c>
      <c r="S469" s="124">
        <v>95977</v>
      </c>
      <c r="T469" s="124">
        <v>40044</v>
      </c>
      <c r="U469" s="124">
        <v>365111</v>
      </c>
      <c r="V469" s="124">
        <v>48065</v>
      </c>
      <c r="W469" s="124">
        <v>0</v>
      </c>
      <c r="X469" s="124">
        <v>1679726</v>
      </c>
      <c r="Y469" s="124">
        <v>0</v>
      </c>
      <c r="Z469" s="124">
        <v>0</v>
      </c>
      <c r="AA469" s="124">
        <v>37320507</v>
      </c>
    </row>
    <row r="470" spans="1:27" x14ac:dyDescent="0.3">
      <c r="A470" s="123" t="s">
        <v>939</v>
      </c>
      <c r="B470" s="121" t="s">
        <v>940</v>
      </c>
      <c r="C470" s="121">
        <v>1</v>
      </c>
      <c r="D470" s="121">
        <v>0</v>
      </c>
      <c r="E470" s="124">
        <v>7766702</v>
      </c>
      <c r="F470" s="124">
        <v>0</v>
      </c>
      <c r="G470" s="124">
        <v>0</v>
      </c>
      <c r="H470" s="124">
        <v>1451</v>
      </c>
      <c r="I470" s="124">
        <v>951024</v>
      </c>
      <c r="J470" s="124">
        <v>1994733</v>
      </c>
      <c r="K470" s="124">
        <v>0</v>
      </c>
      <c r="L470" s="124">
        <v>0</v>
      </c>
      <c r="M470" s="124">
        <v>0</v>
      </c>
      <c r="N470" s="124">
        <v>0</v>
      </c>
      <c r="O470" s="124">
        <v>0</v>
      </c>
      <c r="P470" s="124">
        <v>855036</v>
      </c>
      <c r="Q470" s="124">
        <v>125066</v>
      </c>
      <c r="R470" s="124">
        <v>40683</v>
      </c>
      <c r="S470" s="124">
        <v>14680</v>
      </c>
      <c r="T470" s="124">
        <v>6125</v>
      </c>
      <c r="U470" s="124">
        <v>58541</v>
      </c>
      <c r="V470" s="124">
        <v>12664</v>
      </c>
      <c r="W470" s="124">
        <v>0</v>
      </c>
      <c r="X470" s="124">
        <v>313200</v>
      </c>
      <c r="Y470" s="124">
        <v>0</v>
      </c>
      <c r="Z470" s="124">
        <v>0</v>
      </c>
      <c r="AA470" s="124">
        <v>12139905</v>
      </c>
    </row>
    <row r="471" spans="1:27" x14ac:dyDescent="0.3">
      <c r="A471" s="123" t="s">
        <v>941</v>
      </c>
      <c r="B471" s="121" t="s">
        <v>942</v>
      </c>
      <c r="C471" s="121">
        <v>1</v>
      </c>
      <c r="D471" s="121">
        <v>0</v>
      </c>
      <c r="E471" s="124">
        <v>6350103</v>
      </c>
      <c r="F471" s="124">
        <v>0</v>
      </c>
      <c r="G471" s="124">
        <v>0</v>
      </c>
      <c r="H471" s="124">
        <v>0</v>
      </c>
      <c r="I471" s="124">
        <v>925646</v>
      </c>
      <c r="J471" s="124">
        <v>1607609</v>
      </c>
      <c r="K471" s="124">
        <v>0</v>
      </c>
      <c r="L471" s="124">
        <v>0</v>
      </c>
      <c r="M471" s="124">
        <v>0</v>
      </c>
      <c r="N471" s="124">
        <v>0</v>
      </c>
      <c r="O471" s="124">
        <v>0</v>
      </c>
      <c r="P471" s="124">
        <v>634789</v>
      </c>
      <c r="Q471" s="124">
        <v>215536</v>
      </c>
      <c r="R471" s="124">
        <v>350058</v>
      </c>
      <c r="S471" s="124">
        <v>13182</v>
      </c>
      <c r="T471" s="124">
        <v>5500</v>
      </c>
      <c r="U471" s="124">
        <v>43804</v>
      </c>
      <c r="V471" s="124">
        <v>13246</v>
      </c>
      <c r="W471" s="124">
        <v>0</v>
      </c>
      <c r="X471" s="124">
        <v>249920</v>
      </c>
      <c r="Y471" s="124">
        <v>0</v>
      </c>
      <c r="Z471" s="124">
        <v>0</v>
      </c>
      <c r="AA471" s="124">
        <v>10409393</v>
      </c>
    </row>
    <row r="472" spans="1:27" x14ac:dyDescent="0.3">
      <c r="A472" s="123" t="s">
        <v>943</v>
      </c>
      <c r="B472" s="121" t="s">
        <v>944</v>
      </c>
      <c r="C472" s="121">
        <v>1</v>
      </c>
      <c r="D472" s="121">
        <v>0</v>
      </c>
      <c r="E472" s="124">
        <v>5448594</v>
      </c>
      <c r="F472" s="124">
        <v>0</v>
      </c>
      <c r="G472" s="124">
        <v>0</v>
      </c>
      <c r="H472" s="124">
        <v>0</v>
      </c>
      <c r="I472" s="124">
        <v>1379496</v>
      </c>
      <c r="J472" s="124">
        <v>1269714</v>
      </c>
      <c r="K472" s="124">
        <v>0</v>
      </c>
      <c r="L472" s="124">
        <v>0</v>
      </c>
      <c r="M472" s="124">
        <v>0</v>
      </c>
      <c r="N472" s="124">
        <v>0</v>
      </c>
      <c r="O472" s="124">
        <v>0</v>
      </c>
      <c r="P472" s="124">
        <v>818877</v>
      </c>
      <c r="Q472" s="124">
        <v>176653</v>
      </c>
      <c r="R472" s="124">
        <v>167204</v>
      </c>
      <c r="S472" s="124">
        <v>9348</v>
      </c>
      <c r="T472" s="124">
        <v>3900</v>
      </c>
      <c r="U472" s="124">
        <v>36698</v>
      </c>
      <c r="V472" s="124">
        <v>9740</v>
      </c>
      <c r="W472" s="124">
        <v>0</v>
      </c>
      <c r="X472" s="124">
        <v>326640</v>
      </c>
      <c r="Y472" s="124">
        <v>0</v>
      </c>
      <c r="Z472" s="124">
        <v>0</v>
      </c>
      <c r="AA472" s="124">
        <v>9646864</v>
      </c>
    </row>
    <row r="473" spans="1:27" x14ac:dyDescent="0.3">
      <c r="A473" s="123" t="s">
        <v>945</v>
      </c>
      <c r="B473" s="121" t="s">
        <v>946</v>
      </c>
      <c r="C473" s="121">
        <v>1</v>
      </c>
      <c r="D473" s="121">
        <v>0</v>
      </c>
      <c r="E473" s="124">
        <v>16353243</v>
      </c>
      <c r="F473" s="124">
        <v>0</v>
      </c>
      <c r="G473" s="124">
        <v>0</v>
      </c>
      <c r="H473" s="124">
        <v>443</v>
      </c>
      <c r="I473" s="124">
        <v>2147962</v>
      </c>
      <c r="J473" s="124">
        <v>3692984</v>
      </c>
      <c r="K473" s="124">
        <v>0</v>
      </c>
      <c r="L473" s="124">
        <v>0</v>
      </c>
      <c r="M473" s="124">
        <v>0</v>
      </c>
      <c r="N473" s="124">
        <v>0</v>
      </c>
      <c r="O473" s="124">
        <v>0</v>
      </c>
      <c r="P473" s="124">
        <v>1845234</v>
      </c>
      <c r="Q473" s="124">
        <v>391754</v>
      </c>
      <c r="R473" s="124">
        <v>650112</v>
      </c>
      <c r="S473" s="124">
        <v>35847</v>
      </c>
      <c r="T473" s="124">
        <v>14956</v>
      </c>
      <c r="U473" s="124">
        <v>130655</v>
      </c>
      <c r="V473" s="124">
        <v>37757</v>
      </c>
      <c r="W473" s="124">
        <v>0</v>
      </c>
      <c r="X473" s="124">
        <v>790464</v>
      </c>
      <c r="Y473" s="124">
        <v>0</v>
      </c>
      <c r="Z473" s="124">
        <v>0</v>
      </c>
      <c r="AA473" s="124">
        <v>26091411</v>
      </c>
    </row>
    <row r="474" spans="1:27" x14ac:dyDescent="0.3">
      <c r="A474" s="123" t="s">
        <v>947</v>
      </c>
      <c r="B474" s="121" t="s">
        <v>948</v>
      </c>
      <c r="C474" s="121">
        <v>1</v>
      </c>
      <c r="D474" s="121">
        <v>0</v>
      </c>
      <c r="E474" s="124">
        <v>27891444</v>
      </c>
      <c r="F474" s="124">
        <v>0</v>
      </c>
      <c r="G474" s="124">
        <v>0</v>
      </c>
      <c r="H474" s="124">
        <v>3568</v>
      </c>
      <c r="I474" s="124">
        <v>4404774</v>
      </c>
      <c r="J474" s="124">
        <v>2028829</v>
      </c>
      <c r="K474" s="124">
        <v>0</v>
      </c>
      <c r="L474" s="124">
        <v>0</v>
      </c>
      <c r="M474" s="124">
        <v>0</v>
      </c>
      <c r="N474" s="124">
        <v>0</v>
      </c>
      <c r="O474" s="124">
        <v>0</v>
      </c>
      <c r="P474" s="124">
        <v>3241352</v>
      </c>
      <c r="Q474" s="124">
        <v>421533</v>
      </c>
      <c r="R474" s="124">
        <v>742291</v>
      </c>
      <c r="S474" s="124">
        <v>67575</v>
      </c>
      <c r="T474" s="124">
        <v>28194</v>
      </c>
      <c r="U474" s="124">
        <v>263174</v>
      </c>
      <c r="V474" s="124">
        <v>75761</v>
      </c>
      <c r="W474" s="124">
        <v>0</v>
      </c>
      <c r="X474" s="124">
        <v>1269000</v>
      </c>
      <c r="Y474" s="124">
        <v>0</v>
      </c>
      <c r="Z474" s="124">
        <v>0</v>
      </c>
      <c r="AA474" s="124">
        <v>40437495</v>
      </c>
    </row>
    <row r="475" spans="1:27" x14ac:dyDescent="0.3">
      <c r="A475" s="123" t="s">
        <v>949</v>
      </c>
      <c r="B475" s="121" t="s">
        <v>950</v>
      </c>
      <c r="C475" s="121">
        <v>1</v>
      </c>
      <c r="D475" s="121">
        <v>0</v>
      </c>
      <c r="E475" s="124">
        <v>11663380</v>
      </c>
      <c r="F475" s="124">
        <v>0</v>
      </c>
      <c r="G475" s="124">
        <v>405052</v>
      </c>
      <c r="H475" s="124">
        <v>0</v>
      </c>
      <c r="I475" s="124">
        <v>2711012</v>
      </c>
      <c r="J475" s="124">
        <v>1364678</v>
      </c>
      <c r="K475" s="124">
        <v>0</v>
      </c>
      <c r="L475" s="124">
        <v>0</v>
      </c>
      <c r="M475" s="124">
        <v>0</v>
      </c>
      <c r="N475" s="124">
        <v>0</v>
      </c>
      <c r="O475" s="124">
        <v>0</v>
      </c>
      <c r="P475" s="124">
        <v>886224</v>
      </c>
      <c r="Q475" s="124">
        <v>160770</v>
      </c>
      <c r="R475" s="124">
        <v>459165</v>
      </c>
      <c r="S475" s="124">
        <v>26575</v>
      </c>
      <c r="T475" s="124">
        <v>11088</v>
      </c>
      <c r="U475" s="124">
        <v>105666</v>
      </c>
      <c r="V475" s="124">
        <v>25243</v>
      </c>
      <c r="W475" s="124">
        <v>0</v>
      </c>
      <c r="X475" s="124">
        <v>534600</v>
      </c>
      <c r="Y475" s="124">
        <v>24469</v>
      </c>
      <c r="Z475" s="124">
        <v>0</v>
      </c>
      <c r="AA475" s="124">
        <v>18377922</v>
      </c>
    </row>
    <row r="476" spans="1:27" x14ac:dyDescent="0.3">
      <c r="A476" s="123" t="s">
        <v>951</v>
      </c>
      <c r="B476" s="121" t="s">
        <v>952</v>
      </c>
      <c r="C476" s="121">
        <v>1</v>
      </c>
      <c r="D476" s="121">
        <v>0</v>
      </c>
      <c r="E476" s="124">
        <v>26181055</v>
      </c>
      <c r="F476" s="124">
        <v>0</v>
      </c>
      <c r="G476" s="124">
        <v>0</v>
      </c>
      <c r="H476" s="124">
        <v>10103</v>
      </c>
      <c r="I476" s="124">
        <v>3485402</v>
      </c>
      <c r="J476" s="124">
        <v>2739592</v>
      </c>
      <c r="K476" s="124">
        <v>0</v>
      </c>
      <c r="L476" s="124">
        <v>0</v>
      </c>
      <c r="M476" s="124">
        <v>0</v>
      </c>
      <c r="N476" s="124">
        <v>0</v>
      </c>
      <c r="O476" s="124">
        <v>0</v>
      </c>
      <c r="P476" s="124">
        <v>2425200</v>
      </c>
      <c r="Q476" s="124">
        <v>385311</v>
      </c>
      <c r="R476" s="124">
        <v>659785</v>
      </c>
      <c r="S476" s="124">
        <v>42408</v>
      </c>
      <c r="T476" s="124">
        <v>17694</v>
      </c>
      <c r="U476" s="124">
        <v>169391</v>
      </c>
      <c r="V476" s="124">
        <v>49396</v>
      </c>
      <c r="W476" s="124">
        <v>0</v>
      </c>
      <c r="X476" s="124">
        <v>1100256</v>
      </c>
      <c r="Y476" s="124">
        <v>0</v>
      </c>
      <c r="Z476" s="124">
        <v>0</v>
      </c>
      <c r="AA476" s="124">
        <v>37265593</v>
      </c>
    </row>
    <row r="477" spans="1:27" x14ac:dyDescent="0.3">
      <c r="A477" s="123" t="s">
        <v>953</v>
      </c>
      <c r="B477" s="121" t="s">
        <v>954</v>
      </c>
      <c r="C477" s="121">
        <v>1</v>
      </c>
      <c r="D477" s="121">
        <v>0</v>
      </c>
      <c r="E477" s="124">
        <v>170784828</v>
      </c>
      <c r="F477" s="124">
        <v>1818266</v>
      </c>
      <c r="G477" s="124">
        <v>0</v>
      </c>
      <c r="H477" s="124">
        <v>69543</v>
      </c>
      <c r="I477" s="124">
        <v>19136999</v>
      </c>
      <c r="J477" s="124">
        <v>12526665</v>
      </c>
      <c r="K477" s="124">
        <v>0</v>
      </c>
      <c r="L477" s="124">
        <v>0</v>
      </c>
      <c r="M477" s="124">
        <v>0</v>
      </c>
      <c r="N477" s="124">
        <v>0</v>
      </c>
      <c r="O477" s="124">
        <v>0</v>
      </c>
      <c r="P477" s="124">
        <v>9822837</v>
      </c>
      <c r="Q477" s="124">
        <v>1453048</v>
      </c>
      <c r="R477" s="124">
        <v>4139739</v>
      </c>
      <c r="S477" s="124">
        <v>140497</v>
      </c>
      <c r="T477" s="124">
        <v>58619</v>
      </c>
      <c r="U477" s="124">
        <v>585238</v>
      </c>
      <c r="V477" s="124">
        <v>192925</v>
      </c>
      <c r="W477" s="124">
        <v>0</v>
      </c>
      <c r="X477" s="124">
        <v>4748555</v>
      </c>
      <c r="Y477" s="124">
        <v>0</v>
      </c>
      <c r="Z477" s="124">
        <v>0</v>
      </c>
      <c r="AA477" s="124">
        <v>225477759</v>
      </c>
    </row>
    <row r="478" spans="1:27" x14ac:dyDescent="0.3">
      <c r="A478" s="123" t="s">
        <v>955</v>
      </c>
      <c r="B478" s="121" t="s">
        <v>956</v>
      </c>
      <c r="C478" s="121">
        <v>1</v>
      </c>
      <c r="D478" s="121">
        <v>0</v>
      </c>
      <c r="E478" s="124">
        <v>2761857</v>
      </c>
      <c r="F478" s="124">
        <v>0</v>
      </c>
      <c r="G478" s="124">
        <v>139184</v>
      </c>
      <c r="H478" s="124">
        <v>0</v>
      </c>
      <c r="I478" s="124">
        <v>271207</v>
      </c>
      <c r="J478" s="124">
        <v>234399</v>
      </c>
      <c r="K478" s="124">
        <v>0</v>
      </c>
      <c r="L478" s="124">
        <v>0</v>
      </c>
      <c r="M478" s="124">
        <v>0</v>
      </c>
      <c r="N478" s="124">
        <v>0</v>
      </c>
      <c r="O478" s="124">
        <v>0</v>
      </c>
      <c r="P478" s="124">
        <v>331905</v>
      </c>
      <c r="Q478" s="124">
        <v>828</v>
      </c>
      <c r="R478" s="124">
        <v>0</v>
      </c>
      <c r="S478" s="124">
        <v>3700</v>
      </c>
      <c r="T478" s="124">
        <v>1544</v>
      </c>
      <c r="U478" s="124">
        <v>14155</v>
      </c>
      <c r="V478" s="124">
        <v>0</v>
      </c>
      <c r="W478" s="124">
        <v>0</v>
      </c>
      <c r="X478" s="124">
        <v>22500</v>
      </c>
      <c r="Y478" s="124">
        <v>14764</v>
      </c>
      <c r="Z478" s="124">
        <v>0</v>
      </c>
      <c r="AA478" s="124">
        <v>3796043</v>
      </c>
    </row>
    <row r="479" spans="1:27" x14ac:dyDescent="0.3">
      <c r="A479" s="123" t="s">
        <v>957</v>
      </c>
      <c r="B479" s="121" t="s">
        <v>958</v>
      </c>
      <c r="C479" s="121">
        <v>1</v>
      </c>
      <c r="D479" s="121">
        <v>0</v>
      </c>
      <c r="E479" s="124">
        <v>2766356</v>
      </c>
      <c r="F479" s="124">
        <v>0</v>
      </c>
      <c r="G479" s="124">
        <v>0</v>
      </c>
      <c r="H479" s="124">
        <v>0</v>
      </c>
      <c r="I479" s="124">
        <v>270854</v>
      </c>
      <c r="J479" s="124">
        <v>0</v>
      </c>
      <c r="K479" s="124">
        <v>0</v>
      </c>
      <c r="L479" s="124">
        <v>0</v>
      </c>
      <c r="M479" s="124">
        <v>0</v>
      </c>
      <c r="N479" s="124">
        <v>0</v>
      </c>
      <c r="O479" s="124">
        <v>0</v>
      </c>
      <c r="P479" s="124">
        <v>465113</v>
      </c>
      <c r="Q479" s="124">
        <v>6082</v>
      </c>
      <c r="R479" s="124">
        <v>30910</v>
      </c>
      <c r="S479" s="124">
        <v>2127</v>
      </c>
      <c r="T479" s="124">
        <v>888</v>
      </c>
      <c r="U479" s="124">
        <v>8971</v>
      </c>
      <c r="V479" s="124">
        <v>883</v>
      </c>
      <c r="W479" s="124">
        <v>0</v>
      </c>
      <c r="X479" s="124">
        <v>24724</v>
      </c>
      <c r="Y479" s="124">
        <v>3232</v>
      </c>
      <c r="Z479" s="124">
        <v>0</v>
      </c>
      <c r="AA479" s="124">
        <v>3580140</v>
      </c>
    </row>
    <row r="480" spans="1:27" x14ac:dyDescent="0.3">
      <c r="A480" s="123" t="s">
        <v>959</v>
      </c>
      <c r="B480" s="121" t="s">
        <v>960</v>
      </c>
      <c r="C480" s="121">
        <v>1</v>
      </c>
      <c r="D480" s="121">
        <v>0</v>
      </c>
      <c r="E480" s="124">
        <v>8677911</v>
      </c>
      <c r="F480" s="124">
        <v>0</v>
      </c>
      <c r="G480" s="124">
        <v>347920</v>
      </c>
      <c r="H480" s="124">
        <v>2300</v>
      </c>
      <c r="I480" s="124">
        <v>1535033</v>
      </c>
      <c r="J480" s="124">
        <v>1108656</v>
      </c>
      <c r="K480" s="124">
        <v>0</v>
      </c>
      <c r="L480" s="124">
        <v>0</v>
      </c>
      <c r="M480" s="124">
        <v>0</v>
      </c>
      <c r="N480" s="124">
        <v>0</v>
      </c>
      <c r="O480" s="124">
        <v>0</v>
      </c>
      <c r="P480" s="124">
        <v>757296</v>
      </c>
      <c r="Q480" s="124">
        <v>60061</v>
      </c>
      <c r="R480" s="124">
        <v>216711</v>
      </c>
      <c r="S480" s="124">
        <v>8868</v>
      </c>
      <c r="T480" s="124">
        <v>3700</v>
      </c>
      <c r="U480" s="124">
        <v>35008</v>
      </c>
      <c r="V480" s="124">
        <v>8366</v>
      </c>
      <c r="W480" s="124">
        <v>0</v>
      </c>
      <c r="X480" s="124">
        <v>243236</v>
      </c>
      <c r="Y480" s="124">
        <v>0</v>
      </c>
      <c r="Z480" s="124">
        <v>0</v>
      </c>
      <c r="AA480" s="124">
        <v>13005066</v>
      </c>
    </row>
    <row r="481" spans="1:27" x14ac:dyDescent="0.3">
      <c r="A481" s="123" t="s">
        <v>961</v>
      </c>
      <c r="B481" s="121" t="s">
        <v>962</v>
      </c>
      <c r="C481" s="121">
        <v>1</v>
      </c>
      <c r="D481" s="121">
        <v>0</v>
      </c>
      <c r="E481" s="124">
        <v>16591213</v>
      </c>
      <c r="F481" s="124">
        <v>0</v>
      </c>
      <c r="G481" s="124">
        <v>0</v>
      </c>
      <c r="H481" s="124">
        <v>0</v>
      </c>
      <c r="I481" s="124">
        <v>2284709</v>
      </c>
      <c r="J481" s="124">
        <v>1694256</v>
      </c>
      <c r="K481" s="124">
        <v>97454</v>
      </c>
      <c r="L481" s="124">
        <v>0</v>
      </c>
      <c r="M481" s="124">
        <v>0</v>
      </c>
      <c r="N481" s="124">
        <v>0</v>
      </c>
      <c r="O481" s="124">
        <v>0</v>
      </c>
      <c r="P481" s="124">
        <v>1429515</v>
      </c>
      <c r="Q481" s="124">
        <v>350656</v>
      </c>
      <c r="R481" s="124">
        <v>233798</v>
      </c>
      <c r="S481" s="124">
        <v>22350</v>
      </c>
      <c r="T481" s="124">
        <v>9325</v>
      </c>
      <c r="U481" s="124">
        <v>83356</v>
      </c>
      <c r="V481" s="124">
        <v>24949</v>
      </c>
      <c r="W481" s="124">
        <v>0</v>
      </c>
      <c r="X481" s="124">
        <v>679515</v>
      </c>
      <c r="Y481" s="124">
        <v>0</v>
      </c>
      <c r="Z481" s="124">
        <v>0</v>
      </c>
      <c r="AA481" s="124">
        <v>23501096</v>
      </c>
    </row>
    <row r="482" spans="1:27" x14ac:dyDescent="0.3">
      <c r="A482" s="123" t="s">
        <v>963</v>
      </c>
      <c r="B482" s="121" t="s">
        <v>964</v>
      </c>
      <c r="C482" s="121">
        <v>1</v>
      </c>
      <c r="D482" s="121">
        <v>0</v>
      </c>
      <c r="E482" s="124">
        <v>8627601</v>
      </c>
      <c r="F482" s="124">
        <v>0</v>
      </c>
      <c r="G482" s="124">
        <v>0</v>
      </c>
      <c r="H482" s="124">
        <v>1559</v>
      </c>
      <c r="I482" s="124">
        <v>2224295</v>
      </c>
      <c r="J482" s="124">
        <v>1739284</v>
      </c>
      <c r="K482" s="124">
        <v>0</v>
      </c>
      <c r="L482" s="124">
        <v>0</v>
      </c>
      <c r="M482" s="124">
        <v>0</v>
      </c>
      <c r="N482" s="124">
        <v>0</v>
      </c>
      <c r="O482" s="124">
        <v>0</v>
      </c>
      <c r="P482" s="124">
        <v>1304534</v>
      </c>
      <c r="Q482" s="124">
        <v>187372</v>
      </c>
      <c r="R482" s="124">
        <v>522719</v>
      </c>
      <c r="S482" s="124">
        <v>12448</v>
      </c>
      <c r="T482" s="124">
        <v>5194</v>
      </c>
      <c r="U482" s="124">
        <v>48581</v>
      </c>
      <c r="V482" s="124">
        <v>14761</v>
      </c>
      <c r="W482" s="124">
        <v>0</v>
      </c>
      <c r="X482" s="124">
        <v>372000</v>
      </c>
      <c r="Y482" s="124">
        <v>11116</v>
      </c>
      <c r="Z482" s="124">
        <v>0</v>
      </c>
      <c r="AA482" s="124">
        <v>15071464</v>
      </c>
    </row>
    <row r="483" spans="1:27" x14ac:dyDescent="0.3">
      <c r="A483" s="123" t="s">
        <v>965</v>
      </c>
      <c r="B483" s="121" t="s">
        <v>966</v>
      </c>
      <c r="C483" s="121">
        <v>1</v>
      </c>
      <c r="D483" s="121">
        <v>0</v>
      </c>
      <c r="E483" s="124">
        <v>4119872</v>
      </c>
      <c r="F483" s="124">
        <v>0</v>
      </c>
      <c r="G483" s="124">
        <v>84238</v>
      </c>
      <c r="H483" s="124">
        <v>0</v>
      </c>
      <c r="I483" s="124">
        <v>716969</v>
      </c>
      <c r="J483" s="124">
        <v>611891</v>
      </c>
      <c r="K483" s="124">
        <v>0</v>
      </c>
      <c r="L483" s="124">
        <v>0</v>
      </c>
      <c r="M483" s="124">
        <v>0</v>
      </c>
      <c r="N483" s="124">
        <v>0</v>
      </c>
      <c r="O483" s="124">
        <v>0</v>
      </c>
      <c r="P483" s="124">
        <v>442430</v>
      </c>
      <c r="Q483" s="124">
        <v>42427</v>
      </c>
      <c r="R483" s="124">
        <v>0</v>
      </c>
      <c r="S483" s="124">
        <v>4045</v>
      </c>
      <c r="T483" s="124">
        <v>1688</v>
      </c>
      <c r="U483" s="124">
        <v>15436</v>
      </c>
      <c r="V483" s="124">
        <v>4704</v>
      </c>
      <c r="W483" s="124">
        <v>0</v>
      </c>
      <c r="X483" s="124">
        <v>41716</v>
      </c>
      <c r="Y483" s="124">
        <v>0</v>
      </c>
      <c r="Z483" s="124">
        <v>0</v>
      </c>
      <c r="AA483" s="124">
        <v>6085416</v>
      </c>
    </row>
    <row r="484" spans="1:27" x14ac:dyDescent="0.3">
      <c r="A484" s="123" t="s">
        <v>967</v>
      </c>
      <c r="B484" s="121" t="s">
        <v>968</v>
      </c>
      <c r="C484" s="121">
        <v>1</v>
      </c>
      <c r="D484" s="121">
        <v>0</v>
      </c>
      <c r="E484" s="124">
        <v>10134536</v>
      </c>
      <c r="F484" s="124">
        <v>0</v>
      </c>
      <c r="G484" s="124">
        <v>0</v>
      </c>
      <c r="H484" s="124">
        <v>0</v>
      </c>
      <c r="I484" s="124">
        <v>1090998</v>
      </c>
      <c r="J484" s="124">
        <v>2312099</v>
      </c>
      <c r="K484" s="124">
        <v>0</v>
      </c>
      <c r="L484" s="124">
        <v>0</v>
      </c>
      <c r="M484" s="124">
        <v>0</v>
      </c>
      <c r="N484" s="124">
        <v>0</v>
      </c>
      <c r="O484" s="124">
        <v>0</v>
      </c>
      <c r="P484" s="124">
        <v>1501766</v>
      </c>
      <c r="Q484" s="124">
        <v>143513</v>
      </c>
      <c r="R484" s="124">
        <v>42267</v>
      </c>
      <c r="S484" s="124">
        <v>9512</v>
      </c>
      <c r="T484" s="124">
        <v>3969</v>
      </c>
      <c r="U484" s="124">
        <v>36348</v>
      </c>
      <c r="V484" s="124">
        <v>11187</v>
      </c>
      <c r="W484" s="124">
        <v>0</v>
      </c>
      <c r="X484" s="124">
        <v>520017</v>
      </c>
      <c r="Y484" s="124">
        <v>0</v>
      </c>
      <c r="Z484" s="124">
        <v>0</v>
      </c>
      <c r="AA484" s="124">
        <v>15806212</v>
      </c>
    </row>
    <row r="485" spans="1:27" x14ac:dyDescent="0.3">
      <c r="A485" s="123" t="s">
        <v>969</v>
      </c>
      <c r="B485" s="121" t="s">
        <v>970</v>
      </c>
      <c r="C485" s="121">
        <v>1</v>
      </c>
      <c r="D485" s="121">
        <v>0</v>
      </c>
      <c r="E485" s="124">
        <v>11391265</v>
      </c>
      <c r="F485" s="124">
        <v>0</v>
      </c>
      <c r="G485" s="124">
        <v>0</v>
      </c>
      <c r="H485" s="124">
        <v>0</v>
      </c>
      <c r="I485" s="124">
        <v>832766</v>
      </c>
      <c r="J485" s="124">
        <v>2369651</v>
      </c>
      <c r="K485" s="124">
        <v>0</v>
      </c>
      <c r="L485" s="124">
        <v>0</v>
      </c>
      <c r="M485" s="124">
        <v>0</v>
      </c>
      <c r="N485" s="124">
        <v>0</v>
      </c>
      <c r="O485" s="124">
        <v>0</v>
      </c>
      <c r="P485" s="124">
        <v>1573495</v>
      </c>
      <c r="Q485" s="124">
        <v>74822</v>
      </c>
      <c r="R485" s="124">
        <v>0</v>
      </c>
      <c r="S485" s="124">
        <v>12883</v>
      </c>
      <c r="T485" s="124">
        <v>5375</v>
      </c>
      <c r="U485" s="124">
        <v>48639</v>
      </c>
      <c r="V485" s="124">
        <v>10364</v>
      </c>
      <c r="W485" s="124">
        <v>0</v>
      </c>
      <c r="X485" s="124">
        <v>655179</v>
      </c>
      <c r="Y485" s="124">
        <v>0</v>
      </c>
      <c r="Z485" s="124">
        <v>0</v>
      </c>
      <c r="AA485" s="124">
        <v>16974439</v>
      </c>
    </row>
    <row r="486" spans="1:27" x14ac:dyDescent="0.3">
      <c r="A486" s="123" t="s">
        <v>971</v>
      </c>
      <c r="B486" s="121" t="s">
        <v>972</v>
      </c>
      <c r="C486" s="121">
        <v>1</v>
      </c>
      <c r="D486" s="121">
        <v>0</v>
      </c>
      <c r="E486" s="124">
        <v>9620655</v>
      </c>
      <c r="F486" s="124">
        <v>0</v>
      </c>
      <c r="G486" s="124">
        <v>273715</v>
      </c>
      <c r="H486" s="124">
        <v>0</v>
      </c>
      <c r="I486" s="124">
        <v>1134088</v>
      </c>
      <c r="J486" s="124">
        <v>733888</v>
      </c>
      <c r="K486" s="124">
        <v>9097</v>
      </c>
      <c r="L486" s="124">
        <v>0</v>
      </c>
      <c r="M486" s="124">
        <v>0</v>
      </c>
      <c r="N486" s="124">
        <v>0</v>
      </c>
      <c r="O486" s="124">
        <v>0</v>
      </c>
      <c r="P486" s="124">
        <v>1611709</v>
      </c>
      <c r="Q486" s="124">
        <v>28194</v>
      </c>
      <c r="R486" s="124">
        <v>34762</v>
      </c>
      <c r="S486" s="124">
        <v>9617</v>
      </c>
      <c r="T486" s="124">
        <v>4013</v>
      </c>
      <c r="U486" s="124">
        <v>37746</v>
      </c>
      <c r="V486" s="124">
        <v>7364</v>
      </c>
      <c r="W486" s="124">
        <v>0</v>
      </c>
      <c r="X486" s="124">
        <v>264261</v>
      </c>
      <c r="Y486" s="124">
        <v>0</v>
      </c>
      <c r="Z486" s="124">
        <v>0</v>
      </c>
      <c r="AA486" s="124">
        <v>13769109</v>
      </c>
    </row>
    <row r="487" spans="1:27" x14ac:dyDescent="0.3">
      <c r="A487" s="123" t="s">
        <v>973</v>
      </c>
      <c r="B487" s="121" t="s">
        <v>974</v>
      </c>
      <c r="C487" s="121">
        <v>1</v>
      </c>
      <c r="D487" s="121">
        <v>0</v>
      </c>
      <c r="E487" s="124">
        <v>4235929</v>
      </c>
      <c r="F487" s="124">
        <v>0</v>
      </c>
      <c r="G487" s="124">
        <v>125110</v>
      </c>
      <c r="H487" s="124">
        <v>0</v>
      </c>
      <c r="I487" s="124">
        <v>538798</v>
      </c>
      <c r="J487" s="124">
        <v>1133110</v>
      </c>
      <c r="K487" s="124">
        <v>0</v>
      </c>
      <c r="L487" s="124">
        <v>0</v>
      </c>
      <c r="M487" s="124">
        <v>0</v>
      </c>
      <c r="N487" s="124">
        <v>0</v>
      </c>
      <c r="O487" s="124">
        <v>0</v>
      </c>
      <c r="P487" s="124">
        <v>345899</v>
      </c>
      <c r="Q487" s="124">
        <v>70807</v>
      </c>
      <c r="R487" s="124">
        <v>29789</v>
      </c>
      <c r="S487" s="124">
        <v>6951</v>
      </c>
      <c r="T487" s="124">
        <v>2900</v>
      </c>
      <c r="U487" s="124">
        <v>22310</v>
      </c>
      <c r="V487" s="124">
        <v>4267</v>
      </c>
      <c r="W487" s="124">
        <v>0</v>
      </c>
      <c r="X487" s="124">
        <v>153536</v>
      </c>
      <c r="Y487" s="124">
        <v>0</v>
      </c>
      <c r="Z487" s="124">
        <v>0</v>
      </c>
      <c r="AA487" s="124">
        <v>6669406</v>
      </c>
    </row>
    <row r="488" spans="1:27" x14ac:dyDescent="0.3">
      <c r="A488" s="123" t="s">
        <v>975</v>
      </c>
      <c r="B488" s="121" t="s">
        <v>976</v>
      </c>
      <c r="C488" s="121">
        <v>1</v>
      </c>
      <c r="D488" s="121">
        <v>0</v>
      </c>
      <c r="E488" s="124">
        <v>14107060</v>
      </c>
      <c r="F488" s="124">
        <v>0</v>
      </c>
      <c r="G488" s="124">
        <v>0</v>
      </c>
      <c r="H488" s="124">
        <v>0</v>
      </c>
      <c r="I488" s="124">
        <v>1933757</v>
      </c>
      <c r="J488" s="124">
        <v>2375315</v>
      </c>
      <c r="K488" s="124">
        <v>0</v>
      </c>
      <c r="L488" s="124">
        <v>0</v>
      </c>
      <c r="M488" s="124">
        <v>0</v>
      </c>
      <c r="N488" s="124">
        <v>0</v>
      </c>
      <c r="O488" s="124">
        <v>0</v>
      </c>
      <c r="P488" s="124">
        <v>1814370</v>
      </c>
      <c r="Q488" s="124">
        <v>891025</v>
      </c>
      <c r="R488" s="124">
        <v>38406</v>
      </c>
      <c r="S488" s="124">
        <v>20193</v>
      </c>
      <c r="T488" s="124">
        <v>8425</v>
      </c>
      <c r="U488" s="124">
        <v>72230</v>
      </c>
      <c r="V488" s="124">
        <v>24759</v>
      </c>
      <c r="W488" s="124">
        <v>0</v>
      </c>
      <c r="X488" s="124">
        <v>770645</v>
      </c>
      <c r="Y488" s="124">
        <v>0</v>
      </c>
      <c r="Z488" s="124">
        <v>0</v>
      </c>
      <c r="AA488" s="124">
        <v>22056185</v>
      </c>
    </row>
    <row r="489" spans="1:27" x14ac:dyDescent="0.3">
      <c r="A489" s="123" t="s">
        <v>977</v>
      </c>
      <c r="B489" s="121" t="s">
        <v>978</v>
      </c>
      <c r="C489" s="121">
        <v>1</v>
      </c>
      <c r="D489" s="121">
        <v>0</v>
      </c>
      <c r="E489" s="124">
        <v>21756212</v>
      </c>
      <c r="F489" s="124">
        <v>0</v>
      </c>
      <c r="G489" s="124">
        <v>0</v>
      </c>
      <c r="H489" s="124">
        <v>2284</v>
      </c>
      <c r="I489" s="124">
        <v>2774435</v>
      </c>
      <c r="J489" s="124">
        <v>2875933</v>
      </c>
      <c r="K489" s="124">
        <v>3137</v>
      </c>
      <c r="L489" s="124">
        <v>0</v>
      </c>
      <c r="M489" s="124">
        <v>0</v>
      </c>
      <c r="N489" s="124">
        <v>0</v>
      </c>
      <c r="O489" s="124">
        <v>0</v>
      </c>
      <c r="P489" s="124">
        <v>1826394</v>
      </c>
      <c r="Q489" s="124">
        <v>1149168</v>
      </c>
      <c r="R489" s="124">
        <v>162109</v>
      </c>
      <c r="S489" s="124">
        <v>21721</v>
      </c>
      <c r="T489" s="124">
        <v>9063</v>
      </c>
      <c r="U489" s="124">
        <v>87666</v>
      </c>
      <c r="V489" s="124">
        <v>26318</v>
      </c>
      <c r="W489" s="124">
        <v>0</v>
      </c>
      <c r="X489" s="124">
        <v>807547</v>
      </c>
      <c r="Y489" s="124">
        <v>0</v>
      </c>
      <c r="Z489" s="124">
        <v>0</v>
      </c>
      <c r="AA489" s="124">
        <v>31501987</v>
      </c>
    </row>
    <row r="490" spans="1:27" x14ac:dyDescent="0.3">
      <c r="A490" s="123" t="s">
        <v>979</v>
      </c>
      <c r="B490" s="121" t="s">
        <v>980</v>
      </c>
      <c r="C490" s="121">
        <v>1</v>
      </c>
      <c r="D490" s="121">
        <v>0</v>
      </c>
      <c r="E490" s="124">
        <v>16493380</v>
      </c>
      <c r="F490" s="124">
        <v>0</v>
      </c>
      <c r="G490" s="124">
        <v>0</v>
      </c>
      <c r="H490" s="124">
        <v>5930</v>
      </c>
      <c r="I490" s="124">
        <v>1977034</v>
      </c>
      <c r="J490" s="124">
        <v>4161229</v>
      </c>
      <c r="K490" s="124">
        <v>0</v>
      </c>
      <c r="L490" s="124">
        <v>0</v>
      </c>
      <c r="M490" s="124">
        <v>0</v>
      </c>
      <c r="N490" s="124">
        <v>0</v>
      </c>
      <c r="O490" s="124">
        <v>0</v>
      </c>
      <c r="P490" s="124">
        <v>3001989</v>
      </c>
      <c r="Q490" s="124">
        <v>50070</v>
      </c>
      <c r="R490" s="124">
        <v>0</v>
      </c>
      <c r="S490" s="124">
        <v>14246</v>
      </c>
      <c r="T490" s="124">
        <v>5944</v>
      </c>
      <c r="U490" s="124">
        <v>55687</v>
      </c>
      <c r="V490" s="124">
        <v>18227</v>
      </c>
      <c r="W490" s="124">
        <v>0</v>
      </c>
      <c r="X490" s="124">
        <v>798987</v>
      </c>
      <c r="Y490" s="124">
        <v>0</v>
      </c>
      <c r="Z490" s="124">
        <v>0</v>
      </c>
      <c r="AA490" s="124">
        <v>26582723</v>
      </c>
    </row>
    <row r="491" spans="1:27" x14ac:dyDescent="0.3">
      <c r="A491" s="123" t="s">
        <v>981</v>
      </c>
      <c r="B491" s="121" t="s">
        <v>982</v>
      </c>
      <c r="C491" s="121">
        <v>1</v>
      </c>
      <c r="D491" s="121">
        <v>0</v>
      </c>
      <c r="E491" s="124">
        <v>7056340</v>
      </c>
      <c r="F491" s="124">
        <v>0</v>
      </c>
      <c r="G491" s="124">
        <v>0</v>
      </c>
      <c r="H491" s="124">
        <v>0</v>
      </c>
      <c r="I491" s="124">
        <v>1068431</v>
      </c>
      <c r="J491" s="124">
        <v>1108549</v>
      </c>
      <c r="K491" s="124">
        <v>0</v>
      </c>
      <c r="L491" s="124">
        <v>0</v>
      </c>
      <c r="M491" s="124">
        <v>0</v>
      </c>
      <c r="N491" s="124">
        <v>0</v>
      </c>
      <c r="O491" s="124">
        <v>0</v>
      </c>
      <c r="P491" s="124">
        <v>1030805</v>
      </c>
      <c r="Q491" s="124">
        <v>2759</v>
      </c>
      <c r="R491" s="124">
        <v>44066</v>
      </c>
      <c r="S491" s="124">
        <v>5632</v>
      </c>
      <c r="T491" s="124">
        <v>2350</v>
      </c>
      <c r="U491" s="124">
        <v>21203</v>
      </c>
      <c r="V491" s="124">
        <v>6888</v>
      </c>
      <c r="W491" s="124">
        <v>0</v>
      </c>
      <c r="X491" s="124">
        <v>95540</v>
      </c>
      <c r="Y491" s="124">
        <v>0</v>
      </c>
      <c r="Z491" s="124">
        <v>0</v>
      </c>
      <c r="AA491" s="124">
        <v>10442563</v>
      </c>
    </row>
    <row r="492" spans="1:27" x14ac:dyDescent="0.3">
      <c r="A492" s="123" t="s">
        <v>983</v>
      </c>
      <c r="B492" s="121" t="s">
        <v>984</v>
      </c>
      <c r="C492" s="121">
        <v>1</v>
      </c>
      <c r="D492" s="121">
        <v>0</v>
      </c>
      <c r="E492" s="124">
        <v>22626166</v>
      </c>
      <c r="F492" s="124">
        <v>0</v>
      </c>
      <c r="G492" s="124">
        <v>0</v>
      </c>
      <c r="H492" s="124">
        <v>8084</v>
      </c>
      <c r="I492" s="124">
        <v>2184422</v>
      </c>
      <c r="J492" s="124">
        <v>4025659</v>
      </c>
      <c r="K492" s="124">
        <v>0</v>
      </c>
      <c r="L492" s="124">
        <v>0</v>
      </c>
      <c r="M492" s="124">
        <v>0</v>
      </c>
      <c r="N492" s="124">
        <v>0</v>
      </c>
      <c r="O492" s="124">
        <v>0</v>
      </c>
      <c r="P492" s="124">
        <v>2898533</v>
      </c>
      <c r="Q492" s="124">
        <v>52661</v>
      </c>
      <c r="R492" s="124">
        <v>0</v>
      </c>
      <c r="S492" s="124">
        <v>20493</v>
      </c>
      <c r="T492" s="124">
        <v>8550</v>
      </c>
      <c r="U492" s="124">
        <v>76075</v>
      </c>
      <c r="V492" s="124">
        <v>26947</v>
      </c>
      <c r="W492" s="124">
        <v>0</v>
      </c>
      <c r="X492" s="124">
        <v>1283076</v>
      </c>
      <c r="Y492" s="124">
        <v>0</v>
      </c>
      <c r="Z492" s="124">
        <v>0</v>
      </c>
      <c r="AA492" s="124">
        <v>33210666</v>
      </c>
    </row>
    <row r="493" spans="1:27" x14ac:dyDescent="0.3">
      <c r="A493" s="123" t="s">
        <v>985</v>
      </c>
      <c r="B493" s="121" t="s">
        <v>986</v>
      </c>
      <c r="C493" s="121">
        <v>1</v>
      </c>
      <c r="D493" s="121">
        <v>0</v>
      </c>
      <c r="E493" s="124">
        <v>3966251</v>
      </c>
      <c r="F493" s="124">
        <v>0</v>
      </c>
      <c r="G493" s="124">
        <v>0</v>
      </c>
      <c r="H493" s="124">
        <v>0</v>
      </c>
      <c r="I493" s="124">
        <v>559513</v>
      </c>
      <c r="J493" s="124">
        <v>1079718</v>
      </c>
      <c r="K493" s="124">
        <v>0</v>
      </c>
      <c r="L493" s="124">
        <v>0</v>
      </c>
      <c r="M493" s="124">
        <v>0</v>
      </c>
      <c r="N493" s="124">
        <v>0</v>
      </c>
      <c r="O493" s="124">
        <v>0</v>
      </c>
      <c r="P493" s="124">
        <v>870118</v>
      </c>
      <c r="Q493" s="124">
        <v>33527</v>
      </c>
      <c r="R493" s="124">
        <v>0</v>
      </c>
      <c r="S493" s="124">
        <v>3580</v>
      </c>
      <c r="T493" s="124">
        <v>1494</v>
      </c>
      <c r="U493" s="124">
        <v>13339</v>
      </c>
      <c r="V493" s="124">
        <v>3776</v>
      </c>
      <c r="W493" s="124">
        <v>0</v>
      </c>
      <c r="X493" s="124">
        <v>92498</v>
      </c>
      <c r="Y493" s="124">
        <v>0</v>
      </c>
      <c r="Z493" s="124">
        <v>0</v>
      </c>
      <c r="AA493" s="124">
        <v>6623814</v>
      </c>
    </row>
    <row r="494" spans="1:27" x14ac:dyDescent="0.3">
      <c r="A494" s="123" t="s">
        <v>987</v>
      </c>
      <c r="B494" s="121" t="s">
        <v>988</v>
      </c>
      <c r="C494" s="121">
        <v>1</v>
      </c>
      <c r="D494" s="121">
        <v>0</v>
      </c>
      <c r="E494" s="124">
        <v>11973836</v>
      </c>
      <c r="F494" s="124">
        <v>0</v>
      </c>
      <c r="G494" s="124">
        <v>0</v>
      </c>
      <c r="H494" s="124">
        <v>3298</v>
      </c>
      <c r="I494" s="124">
        <v>1450771</v>
      </c>
      <c r="J494" s="124">
        <v>3552383</v>
      </c>
      <c r="K494" s="124">
        <v>4041</v>
      </c>
      <c r="L494" s="124">
        <v>0</v>
      </c>
      <c r="M494" s="124">
        <v>0</v>
      </c>
      <c r="N494" s="124">
        <v>0</v>
      </c>
      <c r="O494" s="124">
        <v>0</v>
      </c>
      <c r="P494" s="124">
        <v>2232020</v>
      </c>
      <c r="Q494" s="124">
        <v>39629</v>
      </c>
      <c r="R494" s="124">
        <v>0</v>
      </c>
      <c r="S494" s="124">
        <v>11415</v>
      </c>
      <c r="T494" s="124">
        <v>4763</v>
      </c>
      <c r="U494" s="124">
        <v>40309</v>
      </c>
      <c r="V494" s="124">
        <v>14863</v>
      </c>
      <c r="W494" s="124">
        <v>0</v>
      </c>
      <c r="X494" s="124">
        <v>308801</v>
      </c>
      <c r="Y494" s="124">
        <v>0</v>
      </c>
      <c r="Z494" s="124">
        <v>0</v>
      </c>
      <c r="AA494" s="124">
        <v>19636129</v>
      </c>
    </row>
    <row r="495" spans="1:27" x14ac:dyDescent="0.3">
      <c r="A495" s="123" t="s">
        <v>989</v>
      </c>
      <c r="B495" s="121" t="s">
        <v>990</v>
      </c>
      <c r="C495" s="121">
        <v>1</v>
      </c>
      <c r="D495" s="121">
        <v>0</v>
      </c>
      <c r="E495" s="124">
        <v>40275218</v>
      </c>
      <c r="F495" s="124">
        <v>0</v>
      </c>
      <c r="G495" s="124">
        <v>0</v>
      </c>
      <c r="H495" s="124">
        <v>0</v>
      </c>
      <c r="I495" s="124">
        <v>6048633</v>
      </c>
      <c r="J495" s="124">
        <v>13851243</v>
      </c>
      <c r="K495" s="124">
        <v>0</v>
      </c>
      <c r="L495" s="124">
        <v>0</v>
      </c>
      <c r="M495" s="124">
        <v>0</v>
      </c>
      <c r="N495" s="124">
        <v>0</v>
      </c>
      <c r="O495" s="124">
        <v>0</v>
      </c>
      <c r="P495" s="124">
        <v>6705851</v>
      </c>
      <c r="Q495" s="124">
        <v>389311</v>
      </c>
      <c r="R495" s="124">
        <v>157810</v>
      </c>
      <c r="S495" s="124">
        <v>69867</v>
      </c>
      <c r="T495" s="124">
        <v>29150</v>
      </c>
      <c r="U495" s="124">
        <v>266086</v>
      </c>
      <c r="V495" s="124">
        <v>84087</v>
      </c>
      <c r="W495" s="124">
        <v>0</v>
      </c>
      <c r="X495" s="124">
        <v>1587270</v>
      </c>
      <c r="Y495" s="124">
        <v>0</v>
      </c>
      <c r="Z495" s="124">
        <v>0</v>
      </c>
      <c r="AA495" s="124">
        <v>69464526</v>
      </c>
    </row>
    <row r="496" spans="1:27" x14ac:dyDescent="0.3">
      <c r="A496" s="123" t="s">
        <v>991</v>
      </c>
      <c r="B496" s="121" t="s">
        <v>992</v>
      </c>
      <c r="C496" s="121">
        <v>1</v>
      </c>
      <c r="D496" s="121">
        <v>0</v>
      </c>
      <c r="E496" s="124">
        <v>16954200</v>
      </c>
      <c r="F496" s="124">
        <v>0</v>
      </c>
      <c r="G496" s="124">
        <v>0</v>
      </c>
      <c r="H496" s="124">
        <v>0</v>
      </c>
      <c r="I496" s="124">
        <v>1193621</v>
      </c>
      <c r="J496" s="124">
        <v>2010109</v>
      </c>
      <c r="K496" s="124">
        <v>8158</v>
      </c>
      <c r="L496" s="124">
        <v>0</v>
      </c>
      <c r="M496" s="124">
        <v>0</v>
      </c>
      <c r="N496" s="124">
        <v>0</v>
      </c>
      <c r="O496" s="124">
        <v>0</v>
      </c>
      <c r="P496" s="124">
        <v>2317268</v>
      </c>
      <c r="Q496" s="124">
        <v>172307</v>
      </c>
      <c r="R496" s="124">
        <v>0</v>
      </c>
      <c r="S496" s="124">
        <v>13842</v>
      </c>
      <c r="T496" s="124">
        <v>5775</v>
      </c>
      <c r="U496" s="124">
        <v>50736</v>
      </c>
      <c r="V496" s="124">
        <v>18469</v>
      </c>
      <c r="W496" s="124">
        <v>0</v>
      </c>
      <c r="X496" s="124">
        <v>406940</v>
      </c>
      <c r="Y496" s="124">
        <v>5967</v>
      </c>
      <c r="Z496" s="124">
        <v>0</v>
      </c>
      <c r="AA496" s="124">
        <v>23157392</v>
      </c>
    </row>
    <row r="497" spans="1:27" x14ac:dyDescent="0.3">
      <c r="A497" s="123" t="s">
        <v>993</v>
      </c>
      <c r="B497" s="121" t="s">
        <v>994</v>
      </c>
      <c r="C497" s="121">
        <v>1</v>
      </c>
      <c r="D497" s="121">
        <v>0</v>
      </c>
      <c r="E497" s="124">
        <v>21847216</v>
      </c>
      <c r="F497" s="124">
        <v>0</v>
      </c>
      <c r="G497" s="124">
        <v>0</v>
      </c>
      <c r="H497" s="124">
        <v>1039</v>
      </c>
      <c r="I497" s="124">
        <v>1104154</v>
      </c>
      <c r="J497" s="124">
        <v>5250546</v>
      </c>
      <c r="K497" s="124">
        <v>0</v>
      </c>
      <c r="L497" s="124">
        <v>0</v>
      </c>
      <c r="M497" s="124">
        <v>0</v>
      </c>
      <c r="N497" s="124">
        <v>0</v>
      </c>
      <c r="O497" s="124">
        <v>0</v>
      </c>
      <c r="P497" s="124">
        <v>3423749</v>
      </c>
      <c r="Q497" s="124">
        <v>183708</v>
      </c>
      <c r="R497" s="124">
        <v>45209</v>
      </c>
      <c r="S497" s="124">
        <v>20987</v>
      </c>
      <c r="T497" s="124">
        <v>8756</v>
      </c>
      <c r="U497" s="124">
        <v>80851</v>
      </c>
      <c r="V497" s="124">
        <v>28988</v>
      </c>
      <c r="W497" s="124">
        <v>0</v>
      </c>
      <c r="X497" s="124">
        <v>988367</v>
      </c>
      <c r="Y497" s="124">
        <v>0</v>
      </c>
      <c r="Z497" s="124">
        <v>0</v>
      </c>
      <c r="AA497" s="124">
        <v>32983570</v>
      </c>
    </row>
    <row r="498" spans="1:27" x14ac:dyDescent="0.3">
      <c r="A498" s="123" t="s">
        <v>995</v>
      </c>
      <c r="B498" s="121" t="s">
        <v>996</v>
      </c>
      <c r="C498" s="121">
        <v>1</v>
      </c>
      <c r="D498" s="121">
        <v>0</v>
      </c>
      <c r="E498" s="124">
        <v>5301117</v>
      </c>
      <c r="F498" s="124">
        <v>0</v>
      </c>
      <c r="G498" s="124">
        <v>0</v>
      </c>
      <c r="H498" s="124">
        <v>2036</v>
      </c>
      <c r="I498" s="124">
        <v>660374</v>
      </c>
      <c r="J498" s="124">
        <v>1971969</v>
      </c>
      <c r="K498" s="124">
        <v>0</v>
      </c>
      <c r="L498" s="124">
        <v>0</v>
      </c>
      <c r="M498" s="124">
        <v>0</v>
      </c>
      <c r="N498" s="124">
        <v>0</v>
      </c>
      <c r="O498" s="124">
        <v>0</v>
      </c>
      <c r="P498" s="124">
        <v>1154719</v>
      </c>
      <c r="Q498" s="124">
        <v>50861</v>
      </c>
      <c r="R498" s="124">
        <v>134754</v>
      </c>
      <c r="S498" s="124">
        <v>6381</v>
      </c>
      <c r="T498" s="124">
        <v>2663</v>
      </c>
      <c r="U498" s="124">
        <v>20621</v>
      </c>
      <c r="V498" s="124">
        <v>7825</v>
      </c>
      <c r="W498" s="124">
        <v>0</v>
      </c>
      <c r="X498" s="124">
        <v>70696</v>
      </c>
      <c r="Y498" s="124">
        <v>0</v>
      </c>
      <c r="Z498" s="124">
        <v>0</v>
      </c>
      <c r="AA498" s="124">
        <v>9384016</v>
      </c>
    </row>
    <row r="499" spans="1:27" x14ac:dyDescent="0.3">
      <c r="A499" s="123" t="s">
        <v>997</v>
      </c>
      <c r="B499" s="121" t="s">
        <v>998</v>
      </c>
      <c r="C499" s="121">
        <v>1</v>
      </c>
      <c r="D499" s="121">
        <v>0</v>
      </c>
      <c r="E499" s="124">
        <v>5107698</v>
      </c>
      <c r="F499" s="124">
        <v>0</v>
      </c>
      <c r="G499" s="124">
        <v>0</v>
      </c>
      <c r="H499" s="124">
        <v>3657</v>
      </c>
      <c r="I499" s="124">
        <v>1059648</v>
      </c>
      <c r="J499" s="124">
        <v>1111582</v>
      </c>
      <c r="K499" s="124">
        <v>0</v>
      </c>
      <c r="L499" s="124">
        <v>0</v>
      </c>
      <c r="M499" s="124">
        <v>0</v>
      </c>
      <c r="N499" s="124">
        <v>0</v>
      </c>
      <c r="O499" s="124">
        <v>0</v>
      </c>
      <c r="P499" s="124">
        <v>744407</v>
      </c>
      <c r="Q499" s="124">
        <v>23131</v>
      </c>
      <c r="R499" s="124">
        <v>0</v>
      </c>
      <c r="S499" s="124">
        <v>5108</v>
      </c>
      <c r="T499" s="124">
        <v>2131</v>
      </c>
      <c r="U499" s="124">
        <v>18990</v>
      </c>
      <c r="V499" s="124">
        <v>5958</v>
      </c>
      <c r="W499" s="124">
        <v>0</v>
      </c>
      <c r="X499" s="124">
        <v>104296</v>
      </c>
      <c r="Y499" s="124">
        <v>0</v>
      </c>
      <c r="Z499" s="124">
        <v>0</v>
      </c>
      <c r="AA499" s="124">
        <v>8186606</v>
      </c>
    </row>
    <row r="500" spans="1:27" x14ac:dyDescent="0.3">
      <c r="A500" s="123" t="s">
        <v>999</v>
      </c>
      <c r="B500" s="121" t="s">
        <v>1000</v>
      </c>
      <c r="C500" s="121">
        <v>1</v>
      </c>
      <c r="D500" s="121">
        <v>0</v>
      </c>
      <c r="E500" s="124">
        <v>7271954</v>
      </c>
      <c r="F500" s="124">
        <v>0</v>
      </c>
      <c r="G500" s="124">
        <v>0</v>
      </c>
      <c r="H500" s="124">
        <v>245</v>
      </c>
      <c r="I500" s="124">
        <v>839841</v>
      </c>
      <c r="J500" s="124">
        <v>612182</v>
      </c>
      <c r="K500" s="124">
        <v>12404</v>
      </c>
      <c r="L500" s="124">
        <v>0</v>
      </c>
      <c r="M500" s="124">
        <v>0</v>
      </c>
      <c r="N500" s="124">
        <v>0</v>
      </c>
      <c r="O500" s="124">
        <v>0</v>
      </c>
      <c r="P500" s="124">
        <v>839406</v>
      </c>
      <c r="Q500" s="124">
        <v>0</v>
      </c>
      <c r="R500" s="124">
        <v>0</v>
      </c>
      <c r="S500" s="124">
        <v>5662</v>
      </c>
      <c r="T500" s="124">
        <v>2363</v>
      </c>
      <c r="U500" s="124">
        <v>19630</v>
      </c>
      <c r="V500" s="124">
        <v>6622</v>
      </c>
      <c r="W500" s="124">
        <v>0</v>
      </c>
      <c r="X500" s="124">
        <v>115966</v>
      </c>
      <c r="Y500" s="124">
        <v>0</v>
      </c>
      <c r="Z500" s="124">
        <v>0</v>
      </c>
      <c r="AA500" s="124">
        <v>9726275</v>
      </c>
    </row>
    <row r="501" spans="1:27" x14ac:dyDescent="0.3">
      <c r="A501" s="123" t="s">
        <v>1001</v>
      </c>
      <c r="B501" s="121" t="s">
        <v>1002</v>
      </c>
      <c r="C501" s="121">
        <v>1</v>
      </c>
      <c r="D501" s="121">
        <v>0</v>
      </c>
      <c r="E501" s="124">
        <v>3527495</v>
      </c>
      <c r="F501" s="124">
        <v>0</v>
      </c>
      <c r="G501" s="124">
        <v>193401</v>
      </c>
      <c r="H501" s="124">
        <v>0</v>
      </c>
      <c r="I501" s="124">
        <v>161152</v>
      </c>
      <c r="J501" s="124">
        <v>882356</v>
      </c>
      <c r="K501" s="124">
        <v>0</v>
      </c>
      <c r="L501" s="124">
        <v>0</v>
      </c>
      <c r="M501" s="124">
        <v>0</v>
      </c>
      <c r="N501" s="124">
        <v>0</v>
      </c>
      <c r="O501" s="124">
        <v>0</v>
      </c>
      <c r="P501" s="124">
        <v>344064</v>
      </c>
      <c r="Q501" s="124">
        <v>0</v>
      </c>
      <c r="R501" s="124">
        <v>0</v>
      </c>
      <c r="S501" s="124">
        <v>5632</v>
      </c>
      <c r="T501" s="124">
        <v>2350</v>
      </c>
      <c r="U501" s="124">
        <v>20155</v>
      </c>
      <c r="V501" s="124">
        <v>0</v>
      </c>
      <c r="W501" s="124">
        <v>0</v>
      </c>
      <c r="X501" s="124">
        <v>54000</v>
      </c>
      <c r="Y501" s="124">
        <v>0</v>
      </c>
      <c r="Z501" s="124">
        <v>0</v>
      </c>
      <c r="AA501" s="124">
        <v>5190605</v>
      </c>
    </row>
    <row r="502" spans="1:27" x14ac:dyDescent="0.3">
      <c r="A502" s="123" t="s">
        <v>1003</v>
      </c>
      <c r="B502" s="121" t="s">
        <v>1004</v>
      </c>
      <c r="C502" s="121">
        <v>1</v>
      </c>
      <c r="D502" s="121">
        <v>0</v>
      </c>
      <c r="E502" s="124">
        <v>18885845</v>
      </c>
      <c r="F502" s="124">
        <v>0</v>
      </c>
      <c r="G502" s="124">
        <v>0</v>
      </c>
      <c r="H502" s="124">
        <v>0</v>
      </c>
      <c r="I502" s="124">
        <v>2386872</v>
      </c>
      <c r="J502" s="124">
        <v>2611907</v>
      </c>
      <c r="K502" s="124">
        <v>0</v>
      </c>
      <c r="L502" s="124">
        <v>0</v>
      </c>
      <c r="M502" s="124">
        <v>0</v>
      </c>
      <c r="N502" s="124">
        <v>0</v>
      </c>
      <c r="O502" s="124">
        <v>0</v>
      </c>
      <c r="P502" s="124">
        <v>2074092</v>
      </c>
      <c r="Q502" s="124">
        <v>139962</v>
      </c>
      <c r="R502" s="124">
        <v>342840</v>
      </c>
      <c r="S502" s="124">
        <v>18620</v>
      </c>
      <c r="T502" s="124">
        <v>7769</v>
      </c>
      <c r="U502" s="124">
        <v>71997</v>
      </c>
      <c r="V502" s="124">
        <v>24124</v>
      </c>
      <c r="W502" s="124">
        <v>0</v>
      </c>
      <c r="X502" s="124">
        <v>623172</v>
      </c>
      <c r="Y502" s="124">
        <v>0</v>
      </c>
      <c r="Z502" s="124">
        <v>0</v>
      </c>
      <c r="AA502" s="124">
        <v>27187200</v>
      </c>
    </row>
    <row r="503" spans="1:27" x14ac:dyDescent="0.3">
      <c r="A503" s="123" t="s">
        <v>1005</v>
      </c>
      <c r="B503" s="121" t="s">
        <v>1006</v>
      </c>
      <c r="C503" s="121">
        <v>1</v>
      </c>
      <c r="D503" s="121">
        <v>0</v>
      </c>
      <c r="E503" s="124">
        <v>6849377</v>
      </c>
      <c r="F503" s="124">
        <v>0</v>
      </c>
      <c r="G503" s="124">
        <v>641751</v>
      </c>
      <c r="H503" s="124">
        <v>0</v>
      </c>
      <c r="I503" s="124">
        <v>790805</v>
      </c>
      <c r="J503" s="124">
        <v>1058407</v>
      </c>
      <c r="K503" s="124">
        <v>0</v>
      </c>
      <c r="L503" s="124">
        <v>0</v>
      </c>
      <c r="M503" s="124">
        <v>0</v>
      </c>
      <c r="N503" s="124">
        <v>0</v>
      </c>
      <c r="O503" s="124">
        <v>0</v>
      </c>
      <c r="P503" s="124">
        <v>1447052</v>
      </c>
      <c r="Q503" s="124">
        <v>205121</v>
      </c>
      <c r="R503" s="124">
        <v>219425</v>
      </c>
      <c r="S503" s="124">
        <v>23489</v>
      </c>
      <c r="T503" s="124">
        <v>9800</v>
      </c>
      <c r="U503" s="124">
        <v>94656</v>
      </c>
      <c r="V503" s="124">
        <v>12522</v>
      </c>
      <c r="W503" s="124">
        <v>0</v>
      </c>
      <c r="X503" s="124">
        <v>496800</v>
      </c>
      <c r="Y503" s="124">
        <v>0</v>
      </c>
      <c r="Z503" s="124">
        <v>0</v>
      </c>
      <c r="AA503" s="124">
        <v>11849205</v>
      </c>
    </row>
    <row r="504" spans="1:27" x14ac:dyDescent="0.3">
      <c r="A504" s="123" t="s">
        <v>1007</v>
      </c>
      <c r="B504" s="121" t="s">
        <v>1008</v>
      </c>
      <c r="C504" s="121">
        <v>1</v>
      </c>
      <c r="D504" s="121">
        <v>0</v>
      </c>
      <c r="E504" s="124">
        <v>33262310</v>
      </c>
      <c r="F504" s="124">
        <v>0</v>
      </c>
      <c r="G504" s="124">
        <v>1733369</v>
      </c>
      <c r="H504" s="124">
        <v>24548</v>
      </c>
      <c r="I504" s="124">
        <v>2964902</v>
      </c>
      <c r="J504" s="124">
        <v>2286010</v>
      </c>
      <c r="K504" s="124">
        <v>0</v>
      </c>
      <c r="L504" s="124">
        <v>0</v>
      </c>
      <c r="M504" s="124">
        <v>0</v>
      </c>
      <c r="N504" s="124">
        <v>0</v>
      </c>
      <c r="O504" s="124">
        <v>0</v>
      </c>
      <c r="P504" s="124">
        <v>2397259</v>
      </c>
      <c r="Q504" s="124">
        <v>2404154</v>
      </c>
      <c r="R504" s="124">
        <v>445331</v>
      </c>
      <c r="S504" s="124">
        <v>55381</v>
      </c>
      <c r="T504" s="124">
        <v>23106</v>
      </c>
      <c r="U504" s="124">
        <v>223564</v>
      </c>
      <c r="V504" s="124">
        <v>44823</v>
      </c>
      <c r="W504" s="124">
        <v>0</v>
      </c>
      <c r="X504" s="124">
        <v>1140151</v>
      </c>
      <c r="Y504" s="124">
        <v>79682</v>
      </c>
      <c r="Z504" s="124">
        <v>0</v>
      </c>
      <c r="AA504" s="124">
        <v>47084590</v>
      </c>
    </row>
    <row r="505" spans="1:27" x14ac:dyDescent="0.3">
      <c r="A505" s="123" t="s">
        <v>1009</v>
      </c>
      <c r="B505" s="121" t="s">
        <v>1010</v>
      </c>
      <c r="C505" s="121">
        <v>1</v>
      </c>
      <c r="D505" s="121">
        <v>0</v>
      </c>
      <c r="E505" s="124">
        <v>50953319</v>
      </c>
      <c r="F505" s="124">
        <v>0</v>
      </c>
      <c r="G505" s="124">
        <v>1678344</v>
      </c>
      <c r="H505" s="124">
        <v>0</v>
      </c>
      <c r="I505" s="124">
        <v>5966139</v>
      </c>
      <c r="J505" s="124">
        <v>7256506</v>
      </c>
      <c r="K505" s="124">
        <v>0</v>
      </c>
      <c r="L505" s="124">
        <v>0</v>
      </c>
      <c r="M505" s="124">
        <v>0</v>
      </c>
      <c r="N505" s="124">
        <v>0</v>
      </c>
      <c r="O505" s="124">
        <v>0</v>
      </c>
      <c r="P505" s="124">
        <v>3415420</v>
      </c>
      <c r="Q505" s="124">
        <v>3155759</v>
      </c>
      <c r="R505" s="124">
        <v>1414503</v>
      </c>
      <c r="S505" s="124">
        <v>68788</v>
      </c>
      <c r="T505" s="124">
        <v>28700</v>
      </c>
      <c r="U505" s="124">
        <v>284377</v>
      </c>
      <c r="V505" s="124">
        <v>67676</v>
      </c>
      <c r="W505" s="124">
        <v>0</v>
      </c>
      <c r="X505" s="124">
        <v>1714709</v>
      </c>
      <c r="Y505" s="124">
        <v>129755</v>
      </c>
      <c r="Z505" s="124">
        <v>0</v>
      </c>
      <c r="AA505" s="124">
        <v>76133995</v>
      </c>
    </row>
    <row r="506" spans="1:27" x14ac:dyDescent="0.3">
      <c r="A506" s="123" t="s">
        <v>1011</v>
      </c>
      <c r="B506" s="121" t="s">
        <v>1012</v>
      </c>
      <c r="C506" s="121">
        <v>1</v>
      </c>
      <c r="D506" s="121">
        <v>0</v>
      </c>
      <c r="E506" s="124">
        <v>53304760</v>
      </c>
      <c r="F506" s="124">
        <v>0</v>
      </c>
      <c r="G506" s="124">
        <v>2616972</v>
      </c>
      <c r="H506" s="124">
        <v>0</v>
      </c>
      <c r="I506" s="124">
        <v>5222177</v>
      </c>
      <c r="J506" s="124">
        <v>2447654</v>
      </c>
      <c r="K506" s="124">
        <v>0</v>
      </c>
      <c r="L506" s="124">
        <v>0</v>
      </c>
      <c r="M506" s="124">
        <v>0</v>
      </c>
      <c r="N506" s="124">
        <v>0</v>
      </c>
      <c r="O506" s="124">
        <v>0</v>
      </c>
      <c r="P506" s="124">
        <v>4404599</v>
      </c>
      <c r="Q506" s="124">
        <v>2128065</v>
      </c>
      <c r="R506" s="124">
        <v>1214473</v>
      </c>
      <c r="S506" s="124">
        <v>84472</v>
      </c>
      <c r="T506" s="124">
        <v>35244</v>
      </c>
      <c r="U506" s="124">
        <v>341695</v>
      </c>
      <c r="V506" s="124">
        <v>79285</v>
      </c>
      <c r="W506" s="124">
        <v>0</v>
      </c>
      <c r="X506" s="124">
        <v>1952299</v>
      </c>
      <c r="Y506" s="124">
        <v>0</v>
      </c>
      <c r="Z506" s="124">
        <v>0</v>
      </c>
      <c r="AA506" s="124">
        <v>73831695</v>
      </c>
    </row>
    <row r="507" spans="1:27" x14ac:dyDescent="0.3">
      <c r="A507" s="123" t="s">
        <v>1013</v>
      </c>
      <c r="B507" s="121" t="s">
        <v>1014</v>
      </c>
      <c r="C507" s="121">
        <v>1</v>
      </c>
      <c r="D507" s="121">
        <v>0</v>
      </c>
      <c r="E507" s="124">
        <v>76356259</v>
      </c>
      <c r="F507" s="124">
        <v>0</v>
      </c>
      <c r="G507" s="124">
        <v>1710034</v>
      </c>
      <c r="H507" s="124">
        <v>27941</v>
      </c>
      <c r="I507" s="124">
        <v>9948960</v>
      </c>
      <c r="J507" s="124">
        <v>3023963</v>
      </c>
      <c r="K507" s="124">
        <v>0</v>
      </c>
      <c r="L507" s="124">
        <v>0</v>
      </c>
      <c r="M507" s="124">
        <v>0</v>
      </c>
      <c r="N507" s="124">
        <v>0</v>
      </c>
      <c r="O507" s="124">
        <v>0</v>
      </c>
      <c r="P507" s="124">
        <v>4053691</v>
      </c>
      <c r="Q507" s="124">
        <v>7109183</v>
      </c>
      <c r="R507" s="124">
        <v>884018</v>
      </c>
      <c r="S507" s="124">
        <v>72413</v>
      </c>
      <c r="T507" s="124">
        <v>30213</v>
      </c>
      <c r="U507" s="124">
        <v>300920</v>
      </c>
      <c r="V507" s="124">
        <v>76740</v>
      </c>
      <c r="W507" s="124">
        <v>0</v>
      </c>
      <c r="X507" s="124">
        <v>2533851</v>
      </c>
      <c r="Y507" s="124">
        <v>0</v>
      </c>
      <c r="Z507" s="124">
        <v>0</v>
      </c>
      <c r="AA507" s="124">
        <v>106128186</v>
      </c>
    </row>
    <row r="508" spans="1:27" x14ac:dyDescent="0.3">
      <c r="A508" s="123" t="s">
        <v>1015</v>
      </c>
      <c r="B508" s="121" t="s">
        <v>1016</v>
      </c>
      <c r="C508" s="121">
        <v>1</v>
      </c>
      <c r="D508" s="121">
        <v>0</v>
      </c>
      <c r="E508" s="124">
        <v>30925218</v>
      </c>
      <c r="F508" s="124">
        <v>187704</v>
      </c>
      <c r="G508" s="124">
        <v>1275598</v>
      </c>
      <c r="H508" s="124">
        <v>13557</v>
      </c>
      <c r="I508" s="124">
        <v>4667039</v>
      </c>
      <c r="J508" s="124">
        <v>2702113</v>
      </c>
      <c r="K508" s="124">
        <v>0</v>
      </c>
      <c r="L508" s="124">
        <v>0</v>
      </c>
      <c r="M508" s="124">
        <v>0</v>
      </c>
      <c r="N508" s="124">
        <v>0</v>
      </c>
      <c r="O508" s="124">
        <v>0</v>
      </c>
      <c r="P508" s="124">
        <v>3145864</v>
      </c>
      <c r="Q508" s="124">
        <v>1344439</v>
      </c>
      <c r="R508" s="124">
        <v>1126511</v>
      </c>
      <c r="S508" s="124">
        <v>45090</v>
      </c>
      <c r="T508" s="124">
        <v>18813</v>
      </c>
      <c r="U508" s="124">
        <v>200555</v>
      </c>
      <c r="V508" s="124">
        <v>33434</v>
      </c>
      <c r="W508" s="124">
        <v>0</v>
      </c>
      <c r="X508" s="124">
        <v>582496</v>
      </c>
      <c r="Y508" s="124">
        <v>0</v>
      </c>
      <c r="Z508" s="124">
        <v>0</v>
      </c>
      <c r="AA508" s="124">
        <v>46268431</v>
      </c>
    </row>
    <row r="509" spans="1:27" x14ac:dyDescent="0.3">
      <c r="A509" s="123" t="s">
        <v>1017</v>
      </c>
      <c r="B509" s="121" t="s">
        <v>1018</v>
      </c>
      <c r="C509" s="121">
        <v>1</v>
      </c>
      <c r="D509" s="121">
        <v>0</v>
      </c>
      <c r="E509" s="124">
        <v>42742460</v>
      </c>
      <c r="F509" s="124">
        <v>0</v>
      </c>
      <c r="G509" s="124">
        <v>2685418</v>
      </c>
      <c r="H509" s="124">
        <v>32983</v>
      </c>
      <c r="I509" s="124">
        <v>4377256</v>
      </c>
      <c r="J509" s="124">
        <v>1632676</v>
      </c>
      <c r="K509" s="124">
        <v>0</v>
      </c>
      <c r="L509" s="124">
        <v>0</v>
      </c>
      <c r="M509" s="124">
        <v>0</v>
      </c>
      <c r="N509" s="124">
        <v>0</v>
      </c>
      <c r="O509" s="124">
        <v>0</v>
      </c>
      <c r="P509" s="124">
        <v>3393345</v>
      </c>
      <c r="Q509" s="124">
        <v>2001415</v>
      </c>
      <c r="R509" s="124">
        <v>432211</v>
      </c>
      <c r="S509" s="124">
        <v>64818</v>
      </c>
      <c r="T509" s="124">
        <v>27044</v>
      </c>
      <c r="U509" s="124">
        <v>243194</v>
      </c>
      <c r="V509" s="124">
        <v>56650</v>
      </c>
      <c r="W509" s="124">
        <v>0</v>
      </c>
      <c r="X509" s="124">
        <v>690635</v>
      </c>
      <c r="Y509" s="124">
        <v>0</v>
      </c>
      <c r="Z509" s="124">
        <v>0</v>
      </c>
      <c r="AA509" s="124">
        <v>58380105</v>
      </c>
    </row>
    <row r="510" spans="1:27" x14ac:dyDescent="0.3">
      <c r="A510" s="123" t="s">
        <v>1019</v>
      </c>
      <c r="B510" s="121" t="s">
        <v>1020</v>
      </c>
      <c r="C510" s="121">
        <v>1</v>
      </c>
      <c r="D510" s="121">
        <v>1</v>
      </c>
      <c r="E510" s="124">
        <v>71451501</v>
      </c>
      <c r="F510" s="124">
        <v>4079464</v>
      </c>
      <c r="G510" s="124">
        <v>2191435</v>
      </c>
      <c r="H510" s="124">
        <v>23491</v>
      </c>
      <c r="I510" s="124">
        <v>4685964</v>
      </c>
      <c r="J510" s="124">
        <v>2124390</v>
      </c>
      <c r="K510" s="124">
        <v>0</v>
      </c>
      <c r="L510" s="124">
        <v>0</v>
      </c>
      <c r="M510" s="124">
        <v>0</v>
      </c>
      <c r="N510" s="124">
        <v>0</v>
      </c>
      <c r="O510" s="124">
        <v>0</v>
      </c>
      <c r="P510" s="124">
        <v>3943294</v>
      </c>
      <c r="Q510" s="124">
        <v>2410563</v>
      </c>
      <c r="R510" s="124">
        <v>525318</v>
      </c>
      <c r="S510" s="124">
        <v>44071</v>
      </c>
      <c r="T510" s="124">
        <v>18388</v>
      </c>
      <c r="U510" s="124">
        <v>170556</v>
      </c>
      <c r="V510" s="124">
        <v>58096</v>
      </c>
      <c r="W510" s="124">
        <v>0</v>
      </c>
      <c r="X510" s="124">
        <v>833013</v>
      </c>
      <c r="Y510" s="124">
        <v>0</v>
      </c>
      <c r="Z510" s="124">
        <v>1016243</v>
      </c>
      <c r="AA510" s="124">
        <v>93575787</v>
      </c>
    </row>
    <row r="511" spans="1:27" x14ac:dyDescent="0.3">
      <c r="A511" s="123" t="s">
        <v>1021</v>
      </c>
      <c r="B511" s="121" t="s">
        <v>1022</v>
      </c>
      <c r="C511" s="121">
        <v>1</v>
      </c>
      <c r="D511" s="121">
        <v>0</v>
      </c>
      <c r="E511" s="124">
        <v>30161391</v>
      </c>
      <c r="F511" s="124">
        <v>0</v>
      </c>
      <c r="G511" s="124">
        <v>826783</v>
      </c>
      <c r="H511" s="124">
        <v>0</v>
      </c>
      <c r="I511" s="124">
        <v>3950453</v>
      </c>
      <c r="J511" s="124">
        <v>5963855</v>
      </c>
      <c r="K511" s="124">
        <v>76937</v>
      </c>
      <c r="L511" s="124">
        <v>0</v>
      </c>
      <c r="M511" s="124">
        <v>0</v>
      </c>
      <c r="N511" s="124">
        <v>0</v>
      </c>
      <c r="O511" s="124">
        <v>0</v>
      </c>
      <c r="P511" s="124">
        <v>1650343</v>
      </c>
      <c r="Q511" s="124">
        <v>269256</v>
      </c>
      <c r="R511" s="124">
        <v>103148</v>
      </c>
      <c r="S511" s="124">
        <v>91648</v>
      </c>
      <c r="T511" s="124">
        <v>38238</v>
      </c>
      <c r="U511" s="124">
        <v>330744</v>
      </c>
      <c r="V511" s="124">
        <v>49006</v>
      </c>
      <c r="W511" s="124">
        <v>0</v>
      </c>
      <c r="X511" s="124">
        <v>1614600</v>
      </c>
      <c r="Y511" s="124">
        <v>0</v>
      </c>
      <c r="Z511" s="124">
        <v>0</v>
      </c>
      <c r="AA511" s="124">
        <v>45126402</v>
      </c>
    </row>
    <row r="512" spans="1:27" x14ac:dyDescent="0.3">
      <c r="A512" s="123" t="s">
        <v>1023</v>
      </c>
      <c r="B512" s="121" t="s">
        <v>1024</v>
      </c>
      <c r="C512" s="121">
        <v>1</v>
      </c>
      <c r="D512" s="121">
        <v>0</v>
      </c>
      <c r="E512" s="124">
        <v>36083959</v>
      </c>
      <c r="F512" s="124">
        <v>0</v>
      </c>
      <c r="G512" s="124">
        <v>1158391</v>
      </c>
      <c r="H512" s="124">
        <v>0</v>
      </c>
      <c r="I512" s="124">
        <v>3523224</v>
      </c>
      <c r="J512" s="124">
        <v>3462809</v>
      </c>
      <c r="K512" s="124">
        <v>0</v>
      </c>
      <c r="L512" s="124">
        <v>0</v>
      </c>
      <c r="M512" s="124">
        <v>0</v>
      </c>
      <c r="N512" s="124">
        <v>0</v>
      </c>
      <c r="O512" s="124">
        <v>0</v>
      </c>
      <c r="P512" s="124">
        <v>1989002</v>
      </c>
      <c r="Q512" s="124">
        <v>1388017</v>
      </c>
      <c r="R512" s="124">
        <v>274134</v>
      </c>
      <c r="S512" s="124">
        <v>52640</v>
      </c>
      <c r="T512" s="124">
        <v>21963</v>
      </c>
      <c r="U512" s="124">
        <v>208652</v>
      </c>
      <c r="V512" s="124">
        <v>49152</v>
      </c>
      <c r="W512" s="124">
        <v>0</v>
      </c>
      <c r="X512" s="124">
        <v>1148369</v>
      </c>
      <c r="Y512" s="124">
        <v>109902</v>
      </c>
      <c r="Z512" s="124">
        <v>0</v>
      </c>
      <c r="AA512" s="124">
        <v>49470214</v>
      </c>
    </row>
    <row r="513" spans="1:27" x14ac:dyDescent="0.3">
      <c r="A513" s="123" t="s">
        <v>1025</v>
      </c>
      <c r="B513" s="121" t="s">
        <v>1026</v>
      </c>
      <c r="C513" s="121">
        <v>1</v>
      </c>
      <c r="D513" s="121">
        <v>0</v>
      </c>
      <c r="E513" s="124">
        <v>98615026</v>
      </c>
      <c r="F513" s="124">
        <v>0</v>
      </c>
      <c r="G513" s="124">
        <v>4022826</v>
      </c>
      <c r="H513" s="124">
        <v>0</v>
      </c>
      <c r="I513" s="124">
        <v>14151983</v>
      </c>
      <c r="J513" s="124">
        <v>11558597</v>
      </c>
      <c r="K513" s="124">
        <v>0</v>
      </c>
      <c r="L513" s="124">
        <v>0</v>
      </c>
      <c r="M513" s="124">
        <v>0</v>
      </c>
      <c r="N513" s="124">
        <v>0</v>
      </c>
      <c r="O513" s="124">
        <v>0</v>
      </c>
      <c r="P513" s="124">
        <v>5320535</v>
      </c>
      <c r="Q513" s="124">
        <v>3532782</v>
      </c>
      <c r="R513" s="124">
        <v>1535631</v>
      </c>
      <c r="S513" s="124">
        <v>175221</v>
      </c>
      <c r="T513" s="124">
        <v>73106</v>
      </c>
      <c r="U513" s="124">
        <v>700573</v>
      </c>
      <c r="V513" s="124">
        <v>140967</v>
      </c>
      <c r="W513" s="124">
        <v>0</v>
      </c>
      <c r="X513" s="124">
        <v>3161934</v>
      </c>
      <c r="Y513" s="124">
        <v>0</v>
      </c>
      <c r="Z513" s="124">
        <v>0</v>
      </c>
      <c r="AA513" s="124">
        <v>142989181</v>
      </c>
    </row>
    <row r="514" spans="1:27" x14ac:dyDescent="0.3">
      <c r="A514" s="123" t="s">
        <v>1027</v>
      </c>
      <c r="B514" s="121" t="s">
        <v>1028</v>
      </c>
      <c r="C514" s="121">
        <v>1</v>
      </c>
      <c r="D514" s="121">
        <v>0</v>
      </c>
      <c r="E514" s="124">
        <v>3186956</v>
      </c>
      <c r="F514" s="124">
        <v>0</v>
      </c>
      <c r="G514" s="124">
        <v>94118</v>
      </c>
      <c r="H514" s="124">
        <v>0</v>
      </c>
      <c r="I514" s="124">
        <v>82463</v>
      </c>
      <c r="J514" s="124">
        <v>273850</v>
      </c>
      <c r="K514" s="124">
        <v>0</v>
      </c>
      <c r="L514" s="124">
        <v>0</v>
      </c>
      <c r="M514" s="124">
        <v>0</v>
      </c>
      <c r="N514" s="124">
        <v>0</v>
      </c>
      <c r="O514" s="124">
        <v>0</v>
      </c>
      <c r="P514" s="124">
        <v>278697</v>
      </c>
      <c r="Q514" s="124">
        <v>5835</v>
      </c>
      <c r="R514" s="124">
        <v>64731</v>
      </c>
      <c r="S514" s="124">
        <v>13033</v>
      </c>
      <c r="T514" s="124">
        <v>5438</v>
      </c>
      <c r="U514" s="124">
        <v>54231</v>
      </c>
      <c r="V514" s="124">
        <v>0</v>
      </c>
      <c r="W514" s="124">
        <v>0</v>
      </c>
      <c r="X514" s="124">
        <v>183600</v>
      </c>
      <c r="Y514" s="124">
        <v>0</v>
      </c>
      <c r="Z514" s="124">
        <v>0</v>
      </c>
      <c r="AA514" s="124">
        <v>4242952</v>
      </c>
    </row>
    <row r="515" spans="1:27" x14ac:dyDescent="0.3">
      <c r="A515" s="123" t="s">
        <v>1029</v>
      </c>
      <c r="B515" s="121" t="s">
        <v>1030</v>
      </c>
      <c r="C515" s="121">
        <v>1</v>
      </c>
      <c r="D515" s="121">
        <v>0</v>
      </c>
      <c r="E515" s="124">
        <v>14248562</v>
      </c>
      <c r="F515" s="124">
        <v>0</v>
      </c>
      <c r="G515" s="124">
        <v>393079</v>
      </c>
      <c r="H515" s="124">
        <v>0</v>
      </c>
      <c r="I515" s="124">
        <v>2176173</v>
      </c>
      <c r="J515" s="124">
        <v>948939</v>
      </c>
      <c r="K515" s="124">
        <v>0</v>
      </c>
      <c r="L515" s="124">
        <v>0</v>
      </c>
      <c r="M515" s="124">
        <v>0</v>
      </c>
      <c r="N515" s="124">
        <v>0</v>
      </c>
      <c r="O515" s="124">
        <v>0</v>
      </c>
      <c r="P515" s="124">
        <v>572711</v>
      </c>
      <c r="Q515" s="124">
        <v>256115</v>
      </c>
      <c r="R515" s="124">
        <v>37185</v>
      </c>
      <c r="S515" s="124">
        <v>29975</v>
      </c>
      <c r="T515" s="124">
        <v>12506</v>
      </c>
      <c r="U515" s="124">
        <v>119296</v>
      </c>
      <c r="V515" s="124">
        <v>22420</v>
      </c>
      <c r="W515" s="124">
        <v>0</v>
      </c>
      <c r="X515" s="124">
        <v>469800</v>
      </c>
      <c r="Y515" s="124">
        <v>1575</v>
      </c>
      <c r="Z515" s="124">
        <v>0</v>
      </c>
      <c r="AA515" s="124">
        <v>19288336</v>
      </c>
    </row>
    <row r="516" spans="1:27" x14ac:dyDescent="0.3">
      <c r="A516" s="123" t="s">
        <v>1031</v>
      </c>
      <c r="B516" s="121" t="s">
        <v>1032</v>
      </c>
      <c r="C516" s="121">
        <v>1</v>
      </c>
      <c r="D516" s="121">
        <v>0</v>
      </c>
      <c r="E516" s="124">
        <v>16447141</v>
      </c>
      <c r="F516" s="124">
        <v>0</v>
      </c>
      <c r="G516" s="124">
        <v>1040107</v>
      </c>
      <c r="H516" s="124">
        <v>0</v>
      </c>
      <c r="I516" s="124">
        <v>2619609</v>
      </c>
      <c r="J516" s="124">
        <v>2034835</v>
      </c>
      <c r="K516" s="124">
        <v>0</v>
      </c>
      <c r="L516" s="124">
        <v>0</v>
      </c>
      <c r="M516" s="124">
        <v>0</v>
      </c>
      <c r="N516" s="124">
        <v>0</v>
      </c>
      <c r="O516" s="124">
        <v>0</v>
      </c>
      <c r="P516" s="124">
        <v>1635335</v>
      </c>
      <c r="Q516" s="124">
        <v>643428</v>
      </c>
      <c r="R516" s="124">
        <v>139644</v>
      </c>
      <c r="S516" s="124">
        <v>33211</v>
      </c>
      <c r="T516" s="124">
        <v>13856</v>
      </c>
      <c r="U516" s="124">
        <v>134732</v>
      </c>
      <c r="V516" s="124">
        <v>27255</v>
      </c>
      <c r="W516" s="124">
        <v>0</v>
      </c>
      <c r="X516" s="124">
        <v>641779</v>
      </c>
      <c r="Y516" s="124">
        <v>16509</v>
      </c>
      <c r="Z516" s="124">
        <v>0</v>
      </c>
      <c r="AA516" s="124">
        <v>25427441</v>
      </c>
    </row>
    <row r="517" spans="1:27" x14ac:dyDescent="0.3">
      <c r="A517" s="123" t="s">
        <v>1033</v>
      </c>
      <c r="B517" s="121" t="s">
        <v>1034</v>
      </c>
      <c r="C517" s="121">
        <v>1</v>
      </c>
      <c r="D517" s="121">
        <v>0</v>
      </c>
      <c r="E517" s="124">
        <v>27837604</v>
      </c>
      <c r="F517" s="124">
        <v>0</v>
      </c>
      <c r="G517" s="124">
        <v>853478</v>
      </c>
      <c r="H517" s="124">
        <v>0</v>
      </c>
      <c r="I517" s="124">
        <v>3138830</v>
      </c>
      <c r="J517" s="124">
        <v>2794801</v>
      </c>
      <c r="K517" s="124">
        <v>0</v>
      </c>
      <c r="L517" s="124">
        <v>0</v>
      </c>
      <c r="M517" s="124">
        <v>0</v>
      </c>
      <c r="N517" s="124">
        <v>0</v>
      </c>
      <c r="O517" s="124">
        <v>0</v>
      </c>
      <c r="P517" s="124">
        <v>1608946</v>
      </c>
      <c r="Q517" s="124">
        <v>1114633</v>
      </c>
      <c r="R517" s="124">
        <v>158288</v>
      </c>
      <c r="S517" s="124">
        <v>39412</v>
      </c>
      <c r="T517" s="124">
        <v>16444</v>
      </c>
      <c r="U517" s="124">
        <v>155819</v>
      </c>
      <c r="V517" s="124">
        <v>35655</v>
      </c>
      <c r="W517" s="124">
        <v>0</v>
      </c>
      <c r="X517" s="124">
        <v>791475</v>
      </c>
      <c r="Y517" s="124">
        <v>0</v>
      </c>
      <c r="Z517" s="124">
        <v>0</v>
      </c>
      <c r="AA517" s="124">
        <v>38545385</v>
      </c>
    </row>
    <row r="518" spans="1:27" x14ac:dyDescent="0.3">
      <c r="A518" s="123" t="s">
        <v>1035</v>
      </c>
      <c r="B518" s="121" t="s">
        <v>1036</v>
      </c>
      <c r="C518" s="121">
        <v>1</v>
      </c>
      <c r="D518" s="121">
        <v>0</v>
      </c>
      <c r="E518" s="124">
        <v>96016529</v>
      </c>
      <c r="F518" s="124">
        <v>0</v>
      </c>
      <c r="G518" s="124">
        <v>2387787</v>
      </c>
      <c r="H518" s="124">
        <v>0</v>
      </c>
      <c r="I518" s="124">
        <v>10948004</v>
      </c>
      <c r="J518" s="124">
        <v>8363967</v>
      </c>
      <c r="K518" s="124">
        <v>0</v>
      </c>
      <c r="L518" s="124">
        <v>0</v>
      </c>
      <c r="M518" s="124">
        <v>0</v>
      </c>
      <c r="N518" s="124">
        <v>0</v>
      </c>
      <c r="O518" s="124">
        <v>0</v>
      </c>
      <c r="P518" s="124">
        <v>3184235</v>
      </c>
      <c r="Q518" s="124">
        <v>2812901</v>
      </c>
      <c r="R518" s="124">
        <v>549651</v>
      </c>
      <c r="S518" s="124">
        <v>138101</v>
      </c>
      <c r="T518" s="124">
        <v>57619</v>
      </c>
      <c r="U518" s="124">
        <v>548191</v>
      </c>
      <c r="V518" s="124">
        <v>135198</v>
      </c>
      <c r="W518" s="124">
        <v>0</v>
      </c>
      <c r="X518" s="124">
        <v>4574501</v>
      </c>
      <c r="Y518" s="124">
        <v>12751</v>
      </c>
      <c r="Z518" s="124">
        <v>0</v>
      </c>
      <c r="AA518" s="124">
        <v>129729435</v>
      </c>
    </row>
    <row r="519" spans="1:27" x14ac:dyDescent="0.3">
      <c r="A519" s="123" t="s">
        <v>1037</v>
      </c>
      <c r="B519" s="121" t="s">
        <v>1038</v>
      </c>
      <c r="C519" s="121">
        <v>1</v>
      </c>
      <c r="D519" s="121">
        <v>0</v>
      </c>
      <c r="E519" s="124">
        <v>105859800</v>
      </c>
      <c r="F519" s="124">
        <v>0</v>
      </c>
      <c r="G519" s="124">
        <v>4041841</v>
      </c>
      <c r="H519" s="124">
        <v>0</v>
      </c>
      <c r="I519" s="124">
        <v>13118070</v>
      </c>
      <c r="J519" s="124">
        <v>3109214</v>
      </c>
      <c r="K519" s="124">
        <v>0</v>
      </c>
      <c r="L519" s="124">
        <v>0</v>
      </c>
      <c r="M519" s="124">
        <v>0</v>
      </c>
      <c r="N519" s="124">
        <v>0</v>
      </c>
      <c r="O519" s="124">
        <v>0</v>
      </c>
      <c r="P519" s="124">
        <v>2456061</v>
      </c>
      <c r="Q519" s="124">
        <v>4016862</v>
      </c>
      <c r="R519" s="124">
        <v>1246007</v>
      </c>
      <c r="S519" s="124">
        <v>134266</v>
      </c>
      <c r="T519" s="124">
        <v>56019</v>
      </c>
      <c r="U519" s="124">
        <v>543007</v>
      </c>
      <c r="V519" s="124">
        <v>129492</v>
      </c>
      <c r="W519" s="124">
        <v>0</v>
      </c>
      <c r="X519" s="124">
        <v>4372638</v>
      </c>
      <c r="Y519" s="124">
        <v>103560</v>
      </c>
      <c r="Z519" s="124">
        <v>0</v>
      </c>
      <c r="AA519" s="124">
        <v>139186837</v>
      </c>
    </row>
    <row r="520" spans="1:27" x14ac:dyDescent="0.3">
      <c r="A520" s="123" t="s">
        <v>1039</v>
      </c>
      <c r="B520" s="121" t="s">
        <v>1040</v>
      </c>
      <c r="C520" s="121">
        <v>1</v>
      </c>
      <c r="D520" s="121">
        <v>0</v>
      </c>
      <c r="E520" s="124">
        <v>83577284</v>
      </c>
      <c r="F520" s="124">
        <v>0</v>
      </c>
      <c r="G520" s="124">
        <v>1791109</v>
      </c>
      <c r="H520" s="124">
        <v>3726</v>
      </c>
      <c r="I520" s="124">
        <v>5500949</v>
      </c>
      <c r="J520" s="124">
        <v>2428819</v>
      </c>
      <c r="K520" s="124">
        <v>0</v>
      </c>
      <c r="L520" s="124">
        <v>0</v>
      </c>
      <c r="M520" s="124">
        <v>0</v>
      </c>
      <c r="N520" s="124">
        <v>0</v>
      </c>
      <c r="O520" s="124">
        <v>0</v>
      </c>
      <c r="P520" s="124">
        <v>2309797</v>
      </c>
      <c r="Q520" s="124">
        <v>2131510</v>
      </c>
      <c r="R520" s="124">
        <v>501748</v>
      </c>
      <c r="S520" s="124">
        <v>114507</v>
      </c>
      <c r="T520" s="124">
        <v>47775</v>
      </c>
      <c r="U520" s="124">
        <v>447710</v>
      </c>
      <c r="V520" s="124">
        <v>111915</v>
      </c>
      <c r="W520" s="124">
        <v>0</v>
      </c>
      <c r="X520" s="124">
        <v>2225257</v>
      </c>
      <c r="Y520" s="124">
        <v>92813</v>
      </c>
      <c r="Z520" s="124">
        <v>0</v>
      </c>
      <c r="AA520" s="124">
        <v>101284919</v>
      </c>
    </row>
    <row r="521" spans="1:27" x14ac:dyDescent="0.3">
      <c r="A521" s="123" t="s">
        <v>1041</v>
      </c>
      <c r="B521" s="121" t="s">
        <v>1042</v>
      </c>
      <c r="C521" s="121">
        <v>1</v>
      </c>
      <c r="D521" s="121">
        <v>0</v>
      </c>
      <c r="E521" s="124">
        <v>192341970</v>
      </c>
      <c r="F521" s="124">
        <v>0</v>
      </c>
      <c r="G521" s="124">
        <v>3752477</v>
      </c>
      <c r="H521" s="124">
        <v>0</v>
      </c>
      <c r="I521" s="124">
        <v>21575218</v>
      </c>
      <c r="J521" s="124">
        <v>4954487</v>
      </c>
      <c r="K521" s="124">
        <v>0</v>
      </c>
      <c r="L521" s="124">
        <v>0</v>
      </c>
      <c r="M521" s="124">
        <v>0</v>
      </c>
      <c r="N521" s="124">
        <v>0</v>
      </c>
      <c r="O521" s="124">
        <v>0</v>
      </c>
      <c r="P521" s="124">
        <v>4096952</v>
      </c>
      <c r="Q521" s="124">
        <v>6143640</v>
      </c>
      <c r="R521" s="124">
        <v>1811223</v>
      </c>
      <c r="S521" s="124">
        <v>144212</v>
      </c>
      <c r="T521" s="124">
        <v>60169</v>
      </c>
      <c r="U521" s="124">
        <v>579646</v>
      </c>
      <c r="V521" s="124">
        <v>176827</v>
      </c>
      <c r="W521" s="124">
        <v>0</v>
      </c>
      <c r="X521" s="124">
        <v>3010407</v>
      </c>
      <c r="Y521" s="124">
        <v>0</v>
      </c>
      <c r="Z521" s="124">
        <v>0</v>
      </c>
      <c r="AA521" s="124">
        <v>238647228</v>
      </c>
    </row>
    <row r="522" spans="1:27" x14ac:dyDescent="0.3">
      <c r="A522" s="123" t="s">
        <v>1043</v>
      </c>
      <c r="B522" s="121" t="s">
        <v>1044</v>
      </c>
      <c r="C522" s="121">
        <v>1</v>
      </c>
      <c r="D522" s="121">
        <v>0</v>
      </c>
      <c r="E522" s="124">
        <v>16239992</v>
      </c>
      <c r="F522" s="124">
        <v>0</v>
      </c>
      <c r="G522" s="124">
        <v>795746</v>
      </c>
      <c r="H522" s="124">
        <v>0</v>
      </c>
      <c r="I522" s="124">
        <v>1434631</v>
      </c>
      <c r="J522" s="124">
        <v>985343</v>
      </c>
      <c r="K522" s="124">
        <v>0</v>
      </c>
      <c r="L522" s="124">
        <v>0</v>
      </c>
      <c r="M522" s="124">
        <v>0</v>
      </c>
      <c r="N522" s="124">
        <v>0</v>
      </c>
      <c r="O522" s="124">
        <v>0</v>
      </c>
      <c r="P522" s="124">
        <v>787657</v>
      </c>
      <c r="Q522" s="124">
        <v>823365</v>
      </c>
      <c r="R522" s="124">
        <v>230573</v>
      </c>
      <c r="S522" s="124">
        <v>24253</v>
      </c>
      <c r="T522" s="124">
        <v>10119</v>
      </c>
      <c r="U522" s="124">
        <v>82773</v>
      </c>
      <c r="V522" s="124">
        <v>22763</v>
      </c>
      <c r="W522" s="124">
        <v>0</v>
      </c>
      <c r="X522" s="124">
        <v>785112</v>
      </c>
      <c r="Y522" s="124">
        <v>24725</v>
      </c>
      <c r="Z522" s="124">
        <v>0</v>
      </c>
      <c r="AA522" s="124">
        <v>22247052</v>
      </c>
    </row>
    <row r="523" spans="1:27" x14ac:dyDescent="0.3">
      <c r="A523" s="123" t="s">
        <v>1045</v>
      </c>
      <c r="B523" s="121" t="s">
        <v>1046</v>
      </c>
      <c r="C523" s="121">
        <v>1</v>
      </c>
      <c r="D523" s="121">
        <v>0</v>
      </c>
      <c r="E523" s="124">
        <v>4608146</v>
      </c>
      <c r="F523" s="124">
        <v>0</v>
      </c>
      <c r="G523" s="124">
        <v>323352</v>
      </c>
      <c r="H523" s="124">
        <v>0</v>
      </c>
      <c r="I523" s="124">
        <v>762365</v>
      </c>
      <c r="J523" s="124">
        <v>865821</v>
      </c>
      <c r="K523" s="124">
        <v>0</v>
      </c>
      <c r="L523" s="124">
        <v>0</v>
      </c>
      <c r="M523" s="124">
        <v>0</v>
      </c>
      <c r="N523" s="124">
        <v>0</v>
      </c>
      <c r="O523" s="124">
        <v>0</v>
      </c>
      <c r="P523" s="124">
        <v>387763</v>
      </c>
      <c r="Q523" s="124">
        <v>53764</v>
      </c>
      <c r="R523" s="124">
        <v>149730</v>
      </c>
      <c r="S523" s="124">
        <v>9587</v>
      </c>
      <c r="T523" s="124">
        <v>4000</v>
      </c>
      <c r="U523" s="124">
        <v>58017</v>
      </c>
      <c r="V523" s="124">
        <v>7295</v>
      </c>
      <c r="W523" s="124">
        <v>0</v>
      </c>
      <c r="X523" s="124">
        <v>181366</v>
      </c>
      <c r="Y523" s="124">
        <v>0</v>
      </c>
      <c r="Z523" s="124">
        <v>0</v>
      </c>
      <c r="AA523" s="124">
        <v>7411206</v>
      </c>
    </row>
    <row r="524" spans="1:27" x14ac:dyDescent="0.3">
      <c r="A524" s="123" t="s">
        <v>1047</v>
      </c>
      <c r="B524" s="121" t="s">
        <v>1048</v>
      </c>
      <c r="C524" s="121">
        <v>1</v>
      </c>
      <c r="D524" s="121">
        <v>0</v>
      </c>
      <c r="E524" s="124">
        <v>41772991</v>
      </c>
      <c r="F524" s="124">
        <v>0</v>
      </c>
      <c r="G524" s="124">
        <v>2794176</v>
      </c>
      <c r="H524" s="124">
        <v>0</v>
      </c>
      <c r="I524" s="124">
        <v>5775887</v>
      </c>
      <c r="J524" s="124">
        <v>1255505</v>
      </c>
      <c r="K524" s="124">
        <v>243692</v>
      </c>
      <c r="L524" s="124">
        <v>0</v>
      </c>
      <c r="M524" s="124">
        <v>0</v>
      </c>
      <c r="N524" s="124">
        <v>0</v>
      </c>
      <c r="O524" s="124">
        <v>0</v>
      </c>
      <c r="P524" s="124">
        <v>2337738</v>
      </c>
      <c r="Q524" s="124">
        <v>908810</v>
      </c>
      <c r="R524" s="124">
        <v>501468</v>
      </c>
      <c r="S524" s="124">
        <v>59770</v>
      </c>
      <c r="T524" s="124">
        <v>24938</v>
      </c>
      <c r="U524" s="124">
        <v>243369</v>
      </c>
      <c r="V524" s="124">
        <v>50886</v>
      </c>
      <c r="W524" s="124">
        <v>0</v>
      </c>
      <c r="X524" s="124">
        <v>1369065</v>
      </c>
      <c r="Y524" s="124">
        <v>0</v>
      </c>
      <c r="Z524" s="124">
        <v>0</v>
      </c>
      <c r="AA524" s="124">
        <v>57338295</v>
      </c>
    </row>
    <row r="525" spans="1:27" x14ac:dyDescent="0.3">
      <c r="A525" s="123" t="s">
        <v>1049</v>
      </c>
      <c r="B525" s="121" t="s">
        <v>1050</v>
      </c>
      <c r="C525" s="121">
        <v>1</v>
      </c>
      <c r="D525" s="121">
        <v>0</v>
      </c>
      <c r="E525" s="124">
        <v>2343411</v>
      </c>
      <c r="F525" s="124">
        <v>0</v>
      </c>
      <c r="G525" s="124">
        <v>143681</v>
      </c>
      <c r="H525" s="124">
        <v>1104</v>
      </c>
      <c r="I525" s="124">
        <v>198613</v>
      </c>
      <c r="J525" s="124">
        <v>131660</v>
      </c>
      <c r="K525" s="124">
        <v>0</v>
      </c>
      <c r="L525" s="124">
        <v>0</v>
      </c>
      <c r="M525" s="124">
        <v>0</v>
      </c>
      <c r="N525" s="124">
        <v>0</v>
      </c>
      <c r="O525" s="124">
        <v>0</v>
      </c>
      <c r="P525" s="124">
        <v>448703</v>
      </c>
      <c r="Q525" s="124">
        <v>83279</v>
      </c>
      <c r="R525" s="124">
        <v>0</v>
      </c>
      <c r="S525" s="124">
        <v>27518</v>
      </c>
      <c r="T525" s="124">
        <v>11481</v>
      </c>
      <c r="U525" s="124">
        <v>71473</v>
      </c>
      <c r="V525" s="124">
        <v>0</v>
      </c>
      <c r="W525" s="124">
        <v>0</v>
      </c>
      <c r="X525" s="124">
        <v>226800</v>
      </c>
      <c r="Y525" s="124">
        <v>16426</v>
      </c>
      <c r="Z525" s="124">
        <v>0</v>
      </c>
      <c r="AA525" s="124">
        <v>3704149</v>
      </c>
    </row>
    <row r="526" spans="1:27" x14ac:dyDescent="0.3">
      <c r="A526" s="123" t="s">
        <v>1051</v>
      </c>
      <c r="B526" s="121" t="s">
        <v>1052</v>
      </c>
      <c r="C526" s="121">
        <v>1</v>
      </c>
      <c r="D526" s="121">
        <v>0</v>
      </c>
      <c r="E526" s="124">
        <v>224801</v>
      </c>
      <c r="F526" s="124">
        <v>0</v>
      </c>
      <c r="G526" s="124">
        <v>50000</v>
      </c>
      <c r="H526" s="124">
        <v>0</v>
      </c>
      <c r="I526" s="124">
        <v>30298</v>
      </c>
      <c r="J526" s="124">
        <v>0</v>
      </c>
      <c r="K526" s="124">
        <v>0</v>
      </c>
      <c r="L526" s="124">
        <v>0</v>
      </c>
      <c r="M526" s="124">
        <v>0</v>
      </c>
      <c r="N526" s="124">
        <v>0</v>
      </c>
      <c r="O526" s="124">
        <v>0</v>
      </c>
      <c r="P526" s="124">
        <v>100329</v>
      </c>
      <c r="Q526" s="124">
        <v>0</v>
      </c>
      <c r="R526" s="124">
        <v>0</v>
      </c>
      <c r="S526" s="124">
        <v>1363</v>
      </c>
      <c r="T526" s="124">
        <v>569</v>
      </c>
      <c r="U526" s="124">
        <v>9437</v>
      </c>
      <c r="V526" s="124">
        <v>0</v>
      </c>
      <c r="W526" s="124">
        <v>0</v>
      </c>
      <c r="X526" s="124">
        <v>32400</v>
      </c>
      <c r="Y526" s="124">
        <v>1457</v>
      </c>
      <c r="Z526" s="124">
        <v>0</v>
      </c>
      <c r="AA526" s="124">
        <v>450654</v>
      </c>
    </row>
    <row r="527" spans="1:27" x14ac:dyDescent="0.3">
      <c r="A527" s="123" t="s">
        <v>1053</v>
      </c>
      <c r="B527" s="121" t="s">
        <v>1054</v>
      </c>
      <c r="C527" s="121">
        <v>1</v>
      </c>
      <c r="D527" s="121">
        <v>0</v>
      </c>
      <c r="E527" s="124">
        <v>882819</v>
      </c>
      <c r="F527" s="124">
        <v>0</v>
      </c>
      <c r="G527" s="124">
        <v>342209</v>
      </c>
      <c r="H527" s="124">
        <v>0</v>
      </c>
      <c r="I527" s="124">
        <v>88221</v>
      </c>
      <c r="J527" s="124">
        <v>12334</v>
      </c>
      <c r="K527" s="124">
        <v>0</v>
      </c>
      <c r="L527" s="124">
        <v>0</v>
      </c>
      <c r="M527" s="124">
        <v>0</v>
      </c>
      <c r="N527" s="124">
        <v>0</v>
      </c>
      <c r="O527" s="124">
        <v>0</v>
      </c>
      <c r="P527" s="124">
        <v>255679</v>
      </c>
      <c r="Q527" s="124">
        <v>27765</v>
      </c>
      <c r="R527" s="124">
        <v>20728</v>
      </c>
      <c r="S527" s="124">
        <v>9797</v>
      </c>
      <c r="T527" s="124">
        <v>4088</v>
      </c>
      <c r="U527" s="124">
        <v>59007</v>
      </c>
      <c r="V527" s="124">
        <v>0</v>
      </c>
      <c r="W527" s="124">
        <v>0</v>
      </c>
      <c r="X527" s="124">
        <v>611700</v>
      </c>
      <c r="Y527" s="124">
        <v>0</v>
      </c>
      <c r="Z527" s="124">
        <v>0</v>
      </c>
      <c r="AA527" s="124">
        <v>2314347</v>
      </c>
    </row>
    <row r="528" spans="1:27" x14ac:dyDescent="0.3">
      <c r="A528" s="123" t="s">
        <v>1055</v>
      </c>
      <c r="B528" s="121" t="s">
        <v>1056</v>
      </c>
      <c r="C528" s="121">
        <v>1</v>
      </c>
      <c r="D528" s="121">
        <v>0</v>
      </c>
      <c r="E528" s="124">
        <v>1422513</v>
      </c>
      <c r="F528" s="124">
        <v>0</v>
      </c>
      <c r="G528" s="124">
        <v>165430</v>
      </c>
      <c r="H528" s="124">
        <v>88</v>
      </c>
      <c r="I528" s="124">
        <v>83013</v>
      </c>
      <c r="J528" s="124">
        <v>93619</v>
      </c>
      <c r="K528" s="124">
        <v>0</v>
      </c>
      <c r="L528" s="124">
        <v>0</v>
      </c>
      <c r="M528" s="124">
        <v>0</v>
      </c>
      <c r="N528" s="124">
        <v>0</v>
      </c>
      <c r="O528" s="124">
        <v>0</v>
      </c>
      <c r="P528" s="124">
        <v>270675</v>
      </c>
      <c r="Q528" s="124">
        <v>58141</v>
      </c>
      <c r="R528" s="124">
        <v>8647</v>
      </c>
      <c r="S528" s="124">
        <v>13482</v>
      </c>
      <c r="T528" s="124">
        <v>5625</v>
      </c>
      <c r="U528" s="124">
        <v>53241</v>
      </c>
      <c r="V528" s="124">
        <v>0</v>
      </c>
      <c r="W528" s="124">
        <v>0</v>
      </c>
      <c r="X528" s="124">
        <v>248400</v>
      </c>
      <c r="Y528" s="124">
        <v>0</v>
      </c>
      <c r="Z528" s="124">
        <v>0</v>
      </c>
      <c r="AA528" s="124">
        <v>2422874</v>
      </c>
    </row>
    <row r="529" spans="1:27" x14ac:dyDescent="0.3">
      <c r="A529" s="123" t="s">
        <v>1057</v>
      </c>
      <c r="B529" s="121" t="s">
        <v>1058</v>
      </c>
      <c r="C529" s="121">
        <v>1</v>
      </c>
      <c r="D529" s="121">
        <v>0</v>
      </c>
      <c r="E529" s="124">
        <v>555224</v>
      </c>
      <c r="F529" s="124">
        <v>0</v>
      </c>
      <c r="G529" s="124">
        <v>169986</v>
      </c>
      <c r="H529" s="124">
        <v>179</v>
      </c>
      <c r="I529" s="124">
        <v>72798</v>
      </c>
      <c r="J529" s="124">
        <v>0</v>
      </c>
      <c r="K529" s="124">
        <v>0</v>
      </c>
      <c r="L529" s="124">
        <v>0</v>
      </c>
      <c r="M529" s="124">
        <v>0</v>
      </c>
      <c r="N529" s="124">
        <v>0</v>
      </c>
      <c r="O529" s="124">
        <v>0</v>
      </c>
      <c r="P529" s="124">
        <v>185956</v>
      </c>
      <c r="Q529" s="124">
        <v>25249</v>
      </c>
      <c r="R529" s="124">
        <v>0</v>
      </c>
      <c r="S529" s="124">
        <v>4090</v>
      </c>
      <c r="T529" s="124">
        <v>1706</v>
      </c>
      <c r="U529" s="124">
        <v>30931</v>
      </c>
      <c r="V529" s="124">
        <v>0</v>
      </c>
      <c r="W529" s="124">
        <v>0</v>
      </c>
      <c r="X529" s="124">
        <v>141750</v>
      </c>
      <c r="Y529" s="124">
        <v>0</v>
      </c>
      <c r="Z529" s="124">
        <v>0</v>
      </c>
      <c r="AA529" s="124">
        <v>1187869</v>
      </c>
    </row>
    <row r="530" spans="1:27" x14ac:dyDescent="0.3">
      <c r="A530" s="123" t="s">
        <v>1059</v>
      </c>
      <c r="B530" s="121" t="s">
        <v>1060</v>
      </c>
      <c r="C530" s="121">
        <v>1</v>
      </c>
      <c r="D530" s="121">
        <v>0</v>
      </c>
      <c r="E530" s="124">
        <v>11504907</v>
      </c>
      <c r="F530" s="124">
        <v>0</v>
      </c>
      <c r="G530" s="124">
        <v>1046049</v>
      </c>
      <c r="H530" s="124">
        <v>0</v>
      </c>
      <c r="I530" s="124">
        <v>2359830</v>
      </c>
      <c r="J530" s="124">
        <v>2290539</v>
      </c>
      <c r="K530" s="124">
        <v>0</v>
      </c>
      <c r="L530" s="124">
        <v>0</v>
      </c>
      <c r="M530" s="124">
        <v>0</v>
      </c>
      <c r="N530" s="124">
        <v>0</v>
      </c>
      <c r="O530" s="124">
        <v>0</v>
      </c>
      <c r="P530" s="124">
        <v>1554905</v>
      </c>
      <c r="Q530" s="124">
        <v>140693</v>
      </c>
      <c r="R530" s="124">
        <v>371595</v>
      </c>
      <c r="S530" s="124">
        <v>29196</v>
      </c>
      <c r="T530" s="124">
        <v>12181</v>
      </c>
      <c r="U530" s="124">
        <v>122442</v>
      </c>
      <c r="V530" s="124">
        <v>21413</v>
      </c>
      <c r="W530" s="124">
        <v>0</v>
      </c>
      <c r="X530" s="124">
        <v>415800</v>
      </c>
      <c r="Y530" s="124">
        <v>0</v>
      </c>
      <c r="Z530" s="124">
        <v>0</v>
      </c>
      <c r="AA530" s="124">
        <v>19869550</v>
      </c>
    </row>
    <row r="531" spans="1:27" x14ac:dyDescent="0.3">
      <c r="A531" s="123" t="s">
        <v>1061</v>
      </c>
      <c r="B531" s="121" t="s">
        <v>1062</v>
      </c>
      <c r="C531" s="121">
        <v>1</v>
      </c>
      <c r="D531" s="121">
        <v>0</v>
      </c>
      <c r="E531" s="124">
        <v>2077118</v>
      </c>
      <c r="F531" s="124">
        <v>0</v>
      </c>
      <c r="G531" s="124">
        <v>155612</v>
      </c>
      <c r="H531" s="124">
        <v>0</v>
      </c>
      <c r="I531" s="124">
        <v>265483</v>
      </c>
      <c r="J531" s="124">
        <v>271727</v>
      </c>
      <c r="K531" s="124">
        <v>0</v>
      </c>
      <c r="L531" s="124">
        <v>0</v>
      </c>
      <c r="M531" s="124">
        <v>0</v>
      </c>
      <c r="N531" s="124">
        <v>0</v>
      </c>
      <c r="O531" s="124">
        <v>0</v>
      </c>
      <c r="P531" s="124">
        <v>1585205</v>
      </c>
      <c r="Q531" s="124">
        <v>0</v>
      </c>
      <c r="R531" s="124">
        <v>17864</v>
      </c>
      <c r="S531" s="124">
        <v>22964</v>
      </c>
      <c r="T531" s="124">
        <v>9581</v>
      </c>
      <c r="U531" s="124">
        <v>96579</v>
      </c>
      <c r="V531" s="124">
        <v>0</v>
      </c>
      <c r="W531" s="124">
        <v>0</v>
      </c>
      <c r="X531" s="124">
        <v>432000</v>
      </c>
      <c r="Y531" s="124">
        <v>0</v>
      </c>
      <c r="Z531" s="124">
        <v>0</v>
      </c>
      <c r="AA531" s="124">
        <v>4934133</v>
      </c>
    </row>
    <row r="532" spans="1:27" x14ac:dyDescent="0.3">
      <c r="A532" s="123" t="s">
        <v>1063</v>
      </c>
      <c r="B532" s="121" t="s">
        <v>1064</v>
      </c>
      <c r="C532" s="121">
        <v>1</v>
      </c>
      <c r="D532" s="121">
        <v>0</v>
      </c>
      <c r="E532" s="124">
        <v>21981804</v>
      </c>
      <c r="F532" s="124">
        <v>0</v>
      </c>
      <c r="G532" s="124">
        <v>442003</v>
      </c>
      <c r="H532" s="124">
        <v>0</v>
      </c>
      <c r="I532" s="124">
        <v>3918539</v>
      </c>
      <c r="J532" s="124">
        <v>714185</v>
      </c>
      <c r="K532" s="124">
        <v>0</v>
      </c>
      <c r="L532" s="124">
        <v>0</v>
      </c>
      <c r="M532" s="124">
        <v>0</v>
      </c>
      <c r="N532" s="124">
        <v>0</v>
      </c>
      <c r="O532" s="124">
        <v>0</v>
      </c>
      <c r="P532" s="124">
        <v>3619331</v>
      </c>
      <c r="Q532" s="124">
        <v>385823</v>
      </c>
      <c r="R532" s="124">
        <v>464369</v>
      </c>
      <c r="S532" s="124">
        <v>67665</v>
      </c>
      <c r="T532" s="124">
        <v>28231</v>
      </c>
      <c r="U532" s="124">
        <v>275872</v>
      </c>
      <c r="V532" s="124">
        <v>29295</v>
      </c>
      <c r="W532" s="124">
        <v>0</v>
      </c>
      <c r="X532" s="124">
        <v>1269805</v>
      </c>
      <c r="Y532" s="124">
        <v>168228</v>
      </c>
      <c r="Z532" s="124">
        <v>0</v>
      </c>
      <c r="AA532" s="124">
        <v>33365150</v>
      </c>
    </row>
    <row r="533" spans="1:27" x14ac:dyDescent="0.3">
      <c r="A533" s="123" t="s">
        <v>1065</v>
      </c>
      <c r="B533" s="121" t="s">
        <v>1066</v>
      </c>
      <c r="C533" s="121">
        <v>1</v>
      </c>
      <c r="D533" s="121">
        <v>0</v>
      </c>
      <c r="E533" s="124">
        <v>14222051</v>
      </c>
      <c r="F533" s="124">
        <v>0</v>
      </c>
      <c r="G533" s="124">
        <v>735742</v>
      </c>
      <c r="H533" s="124">
        <v>0</v>
      </c>
      <c r="I533" s="124">
        <v>1116705</v>
      </c>
      <c r="J533" s="124">
        <v>987044</v>
      </c>
      <c r="K533" s="124">
        <v>0</v>
      </c>
      <c r="L533" s="124">
        <v>0</v>
      </c>
      <c r="M533" s="124">
        <v>0</v>
      </c>
      <c r="N533" s="124">
        <v>0</v>
      </c>
      <c r="O533" s="124">
        <v>0</v>
      </c>
      <c r="P533" s="124">
        <v>2572474</v>
      </c>
      <c r="Q533" s="124">
        <v>458325</v>
      </c>
      <c r="R533" s="124">
        <v>376086</v>
      </c>
      <c r="S533" s="124">
        <v>70106</v>
      </c>
      <c r="T533" s="124">
        <v>29250</v>
      </c>
      <c r="U533" s="124">
        <v>271736</v>
      </c>
      <c r="V533" s="124">
        <v>0</v>
      </c>
      <c r="W533" s="124">
        <v>0</v>
      </c>
      <c r="X533" s="124">
        <v>1222972</v>
      </c>
      <c r="Y533" s="124">
        <v>0</v>
      </c>
      <c r="Z533" s="124">
        <v>0</v>
      </c>
      <c r="AA533" s="124">
        <v>22062491</v>
      </c>
    </row>
    <row r="534" spans="1:27" x14ac:dyDescent="0.3">
      <c r="A534" s="123" t="s">
        <v>1067</v>
      </c>
      <c r="B534" s="121" t="s">
        <v>1068</v>
      </c>
      <c r="C534" s="121">
        <v>1</v>
      </c>
      <c r="D534" s="121">
        <v>0</v>
      </c>
      <c r="E534" s="124">
        <v>30416075</v>
      </c>
      <c r="F534" s="124">
        <v>0</v>
      </c>
      <c r="G534" s="124">
        <v>1355779</v>
      </c>
      <c r="H534" s="124">
        <v>0</v>
      </c>
      <c r="I534" s="124">
        <v>3913802</v>
      </c>
      <c r="J534" s="124">
        <v>1328853</v>
      </c>
      <c r="K534" s="124">
        <v>0</v>
      </c>
      <c r="L534" s="124">
        <v>0</v>
      </c>
      <c r="M534" s="124">
        <v>0</v>
      </c>
      <c r="N534" s="124">
        <v>0</v>
      </c>
      <c r="O534" s="124">
        <v>0</v>
      </c>
      <c r="P534" s="124">
        <v>2263776</v>
      </c>
      <c r="Q534" s="124">
        <v>633563</v>
      </c>
      <c r="R534" s="124">
        <v>1061170</v>
      </c>
      <c r="S534" s="124">
        <v>112500</v>
      </c>
      <c r="T534" s="124">
        <v>46938</v>
      </c>
      <c r="U534" s="124">
        <v>447302</v>
      </c>
      <c r="V534" s="124">
        <v>30169</v>
      </c>
      <c r="W534" s="124">
        <v>0</v>
      </c>
      <c r="X534" s="124">
        <v>1863145</v>
      </c>
      <c r="Y534" s="124">
        <v>0</v>
      </c>
      <c r="Z534" s="124">
        <v>0</v>
      </c>
      <c r="AA534" s="124">
        <v>43473072</v>
      </c>
    </row>
    <row r="535" spans="1:27" x14ac:dyDescent="0.3">
      <c r="A535" s="123" t="s">
        <v>1069</v>
      </c>
      <c r="B535" s="121" t="s">
        <v>1070</v>
      </c>
      <c r="C535" s="121">
        <v>1</v>
      </c>
      <c r="D535" s="121">
        <v>0</v>
      </c>
      <c r="E535" s="124">
        <v>13272003</v>
      </c>
      <c r="F535" s="124">
        <v>0</v>
      </c>
      <c r="G535" s="124">
        <v>627527</v>
      </c>
      <c r="H535" s="124">
        <v>0</v>
      </c>
      <c r="I535" s="124">
        <v>2620177</v>
      </c>
      <c r="J535" s="124">
        <v>1446810</v>
      </c>
      <c r="K535" s="124">
        <v>0</v>
      </c>
      <c r="L535" s="124">
        <v>0</v>
      </c>
      <c r="M535" s="124">
        <v>0</v>
      </c>
      <c r="N535" s="124">
        <v>0</v>
      </c>
      <c r="O535" s="124">
        <v>0</v>
      </c>
      <c r="P535" s="124">
        <v>1726761</v>
      </c>
      <c r="Q535" s="124">
        <v>113109</v>
      </c>
      <c r="R535" s="124">
        <v>425672</v>
      </c>
      <c r="S535" s="124">
        <v>42918</v>
      </c>
      <c r="T535" s="124">
        <v>17906</v>
      </c>
      <c r="U535" s="124">
        <v>171197</v>
      </c>
      <c r="V535" s="124">
        <v>28843</v>
      </c>
      <c r="W535" s="124">
        <v>0</v>
      </c>
      <c r="X535" s="124">
        <v>680400</v>
      </c>
      <c r="Y535" s="124">
        <v>0</v>
      </c>
      <c r="Z535" s="124">
        <v>0</v>
      </c>
      <c r="AA535" s="124">
        <v>21173323</v>
      </c>
    </row>
    <row r="536" spans="1:27" x14ac:dyDescent="0.3">
      <c r="A536" s="123" t="s">
        <v>1071</v>
      </c>
      <c r="B536" s="121" t="s">
        <v>1072</v>
      </c>
      <c r="C536" s="121">
        <v>1</v>
      </c>
      <c r="D536" s="121">
        <v>0</v>
      </c>
      <c r="E536" s="124">
        <v>30390734</v>
      </c>
      <c r="F536" s="124">
        <v>0</v>
      </c>
      <c r="G536" s="124">
        <v>3253567</v>
      </c>
      <c r="H536" s="124">
        <v>0</v>
      </c>
      <c r="I536" s="124">
        <v>6307067</v>
      </c>
      <c r="J536" s="124">
        <v>7079430</v>
      </c>
      <c r="K536" s="124">
        <v>0</v>
      </c>
      <c r="L536" s="124">
        <v>0</v>
      </c>
      <c r="M536" s="124">
        <v>0</v>
      </c>
      <c r="N536" s="124">
        <v>0</v>
      </c>
      <c r="O536" s="124">
        <v>0</v>
      </c>
      <c r="P536" s="124">
        <v>3345907</v>
      </c>
      <c r="Q536" s="124">
        <v>754303</v>
      </c>
      <c r="R536" s="124">
        <v>853644</v>
      </c>
      <c r="S536" s="124">
        <v>86075</v>
      </c>
      <c r="T536" s="124">
        <v>35913</v>
      </c>
      <c r="U536" s="124">
        <v>330511</v>
      </c>
      <c r="V536" s="124">
        <v>56595</v>
      </c>
      <c r="W536" s="124">
        <v>0</v>
      </c>
      <c r="X536" s="124">
        <v>1220400</v>
      </c>
      <c r="Y536" s="124">
        <v>0</v>
      </c>
      <c r="Z536" s="124">
        <v>0</v>
      </c>
      <c r="AA536" s="124">
        <v>53714146</v>
      </c>
    </row>
    <row r="537" spans="1:27" x14ac:dyDescent="0.3">
      <c r="A537" s="123" t="s">
        <v>1073</v>
      </c>
      <c r="B537" s="121" t="s">
        <v>1074</v>
      </c>
      <c r="C537" s="121">
        <v>1</v>
      </c>
      <c r="D537" s="121">
        <v>0</v>
      </c>
      <c r="E537" s="124">
        <v>57913477</v>
      </c>
      <c r="F537" s="124">
        <v>0</v>
      </c>
      <c r="G537" s="124">
        <v>2827798</v>
      </c>
      <c r="H537" s="124">
        <v>0</v>
      </c>
      <c r="I537" s="124">
        <v>8018604</v>
      </c>
      <c r="J537" s="124">
        <v>1830980</v>
      </c>
      <c r="K537" s="124">
        <v>0</v>
      </c>
      <c r="L537" s="124">
        <v>0</v>
      </c>
      <c r="M537" s="124">
        <v>0</v>
      </c>
      <c r="N537" s="124">
        <v>0</v>
      </c>
      <c r="O537" s="124">
        <v>0</v>
      </c>
      <c r="P537" s="124">
        <v>3424669</v>
      </c>
      <c r="Q537" s="124">
        <v>1945283</v>
      </c>
      <c r="R537" s="124">
        <v>1601082</v>
      </c>
      <c r="S537" s="124">
        <v>125877</v>
      </c>
      <c r="T537" s="124">
        <v>52519</v>
      </c>
      <c r="U537" s="124">
        <v>362665</v>
      </c>
      <c r="V537" s="124">
        <v>105540</v>
      </c>
      <c r="W537" s="124">
        <v>0</v>
      </c>
      <c r="X537" s="124">
        <v>1794215</v>
      </c>
      <c r="Y537" s="124">
        <v>0</v>
      </c>
      <c r="Z537" s="124">
        <v>0</v>
      </c>
      <c r="AA537" s="124">
        <v>80002709</v>
      </c>
    </row>
    <row r="538" spans="1:27" x14ac:dyDescent="0.3">
      <c r="A538" s="123" t="s">
        <v>1075</v>
      </c>
      <c r="B538" s="121" t="s">
        <v>1076</v>
      </c>
      <c r="C538" s="121">
        <v>1</v>
      </c>
      <c r="D538" s="121">
        <v>0</v>
      </c>
      <c r="E538" s="124">
        <v>64709275</v>
      </c>
      <c r="F538" s="124">
        <v>0</v>
      </c>
      <c r="G538" s="124">
        <v>2717904</v>
      </c>
      <c r="H538" s="124">
        <v>0</v>
      </c>
      <c r="I538" s="124">
        <v>5097494</v>
      </c>
      <c r="J538" s="124">
        <v>857090</v>
      </c>
      <c r="K538" s="124">
        <v>0</v>
      </c>
      <c r="L538" s="124">
        <v>0</v>
      </c>
      <c r="M538" s="124">
        <v>0</v>
      </c>
      <c r="N538" s="124">
        <v>0</v>
      </c>
      <c r="O538" s="124">
        <v>0</v>
      </c>
      <c r="P538" s="124">
        <v>2105494</v>
      </c>
      <c r="Q538" s="124">
        <v>1295275</v>
      </c>
      <c r="R538" s="124">
        <v>387842</v>
      </c>
      <c r="S538" s="124">
        <v>89550</v>
      </c>
      <c r="T538" s="124">
        <v>37363</v>
      </c>
      <c r="U538" s="124">
        <v>350199</v>
      </c>
      <c r="V538" s="124">
        <v>83184</v>
      </c>
      <c r="W538" s="124">
        <v>0</v>
      </c>
      <c r="X538" s="124">
        <v>3345585</v>
      </c>
      <c r="Y538" s="124">
        <v>0</v>
      </c>
      <c r="Z538" s="124">
        <v>0</v>
      </c>
      <c r="AA538" s="124">
        <v>81076255</v>
      </c>
    </row>
    <row r="539" spans="1:27" x14ac:dyDescent="0.3">
      <c r="A539" s="123" t="s">
        <v>1077</v>
      </c>
      <c r="B539" s="121" t="s">
        <v>1078</v>
      </c>
      <c r="C539" s="121">
        <v>1</v>
      </c>
      <c r="D539" s="121">
        <v>0</v>
      </c>
      <c r="E539" s="124">
        <v>21330977</v>
      </c>
      <c r="F539" s="124">
        <v>0</v>
      </c>
      <c r="G539" s="124">
        <v>1027361</v>
      </c>
      <c r="H539" s="124">
        <v>0</v>
      </c>
      <c r="I539" s="124">
        <v>2313389</v>
      </c>
      <c r="J539" s="124">
        <v>2658349</v>
      </c>
      <c r="K539" s="124">
        <v>0</v>
      </c>
      <c r="L539" s="124">
        <v>0</v>
      </c>
      <c r="M539" s="124">
        <v>0</v>
      </c>
      <c r="N539" s="124">
        <v>0</v>
      </c>
      <c r="O539" s="124">
        <v>0</v>
      </c>
      <c r="P539" s="124">
        <v>1310869</v>
      </c>
      <c r="Q539" s="124">
        <v>659982</v>
      </c>
      <c r="R539" s="124">
        <v>150844</v>
      </c>
      <c r="S539" s="124">
        <v>40461</v>
      </c>
      <c r="T539" s="124">
        <v>16881</v>
      </c>
      <c r="U539" s="124">
        <v>165488</v>
      </c>
      <c r="V539" s="124">
        <v>33140</v>
      </c>
      <c r="W539" s="124">
        <v>0</v>
      </c>
      <c r="X539" s="124">
        <v>790186</v>
      </c>
      <c r="Y539" s="124">
        <v>0</v>
      </c>
      <c r="Z539" s="124">
        <v>0</v>
      </c>
      <c r="AA539" s="124">
        <v>30497927</v>
      </c>
    </row>
    <row r="540" spans="1:27" x14ac:dyDescent="0.3">
      <c r="A540" s="123" t="s">
        <v>1079</v>
      </c>
      <c r="B540" s="121" t="s">
        <v>1080</v>
      </c>
      <c r="C540" s="121">
        <v>1</v>
      </c>
      <c r="D540" s="121">
        <v>0</v>
      </c>
      <c r="E540" s="124">
        <v>29606442</v>
      </c>
      <c r="F540" s="124">
        <v>0</v>
      </c>
      <c r="G540" s="124">
        <v>1721431</v>
      </c>
      <c r="H540" s="124">
        <v>0</v>
      </c>
      <c r="I540" s="124">
        <v>2148439</v>
      </c>
      <c r="J540" s="124">
        <v>4301657</v>
      </c>
      <c r="K540" s="124">
        <v>0</v>
      </c>
      <c r="L540" s="124">
        <v>0</v>
      </c>
      <c r="M540" s="124">
        <v>0</v>
      </c>
      <c r="N540" s="124">
        <v>0</v>
      </c>
      <c r="O540" s="124">
        <v>0</v>
      </c>
      <c r="P540" s="124">
        <v>2373243</v>
      </c>
      <c r="Q540" s="124">
        <v>635899</v>
      </c>
      <c r="R540" s="124">
        <v>224350</v>
      </c>
      <c r="S540" s="124">
        <v>56040</v>
      </c>
      <c r="T540" s="124">
        <v>23381</v>
      </c>
      <c r="U540" s="124">
        <v>211622</v>
      </c>
      <c r="V540" s="124">
        <v>42007</v>
      </c>
      <c r="W540" s="124">
        <v>0</v>
      </c>
      <c r="X540" s="124">
        <v>963900</v>
      </c>
      <c r="Y540" s="124">
        <v>0</v>
      </c>
      <c r="Z540" s="124">
        <v>0</v>
      </c>
      <c r="AA540" s="124">
        <v>42308411</v>
      </c>
    </row>
    <row r="541" spans="1:27" x14ac:dyDescent="0.3">
      <c r="A541" s="123" t="s">
        <v>1081</v>
      </c>
      <c r="B541" s="121" t="s">
        <v>1082</v>
      </c>
      <c r="C541" s="121">
        <v>1</v>
      </c>
      <c r="D541" s="121">
        <v>0</v>
      </c>
      <c r="E541" s="124">
        <v>20571708</v>
      </c>
      <c r="F541" s="124">
        <v>0</v>
      </c>
      <c r="G541" s="124">
        <v>1729079</v>
      </c>
      <c r="H541" s="124">
        <v>0</v>
      </c>
      <c r="I541" s="124">
        <v>1282517</v>
      </c>
      <c r="J541" s="124">
        <v>2544239</v>
      </c>
      <c r="K541" s="124">
        <v>0</v>
      </c>
      <c r="L541" s="124">
        <v>0</v>
      </c>
      <c r="M541" s="124">
        <v>0</v>
      </c>
      <c r="N541" s="124">
        <v>0</v>
      </c>
      <c r="O541" s="124">
        <v>0</v>
      </c>
      <c r="P541" s="124">
        <v>2148466</v>
      </c>
      <c r="Q541" s="124">
        <v>194356</v>
      </c>
      <c r="R541" s="124">
        <v>183954</v>
      </c>
      <c r="S541" s="124">
        <v>37405</v>
      </c>
      <c r="T541" s="124">
        <v>15606</v>
      </c>
      <c r="U541" s="124">
        <v>145916</v>
      </c>
      <c r="V541" s="124">
        <v>26648</v>
      </c>
      <c r="W541" s="124">
        <v>0</v>
      </c>
      <c r="X541" s="124">
        <v>745200</v>
      </c>
      <c r="Y541" s="124">
        <v>10766</v>
      </c>
      <c r="Z541" s="124">
        <v>0</v>
      </c>
      <c r="AA541" s="124">
        <v>29635860</v>
      </c>
    </row>
    <row r="542" spans="1:27" x14ac:dyDescent="0.3">
      <c r="A542" s="123" t="s">
        <v>1083</v>
      </c>
      <c r="B542" s="121" t="s">
        <v>1084</v>
      </c>
      <c r="C542" s="121">
        <v>1</v>
      </c>
      <c r="D542" s="121">
        <v>0</v>
      </c>
      <c r="E542" s="124">
        <v>11888779</v>
      </c>
      <c r="F542" s="124">
        <v>0</v>
      </c>
      <c r="G542" s="124">
        <v>1440718</v>
      </c>
      <c r="H542" s="124">
        <v>0</v>
      </c>
      <c r="I542" s="124">
        <v>746774</v>
      </c>
      <c r="J542" s="124">
        <v>1943951</v>
      </c>
      <c r="K542" s="124">
        <v>0</v>
      </c>
      <c r="L542" s="124">
        <v>0</v>
      </c>
      <c r="M542" s="124">
        <v>0</v>
      </c>
      <c r="N542" s="124">
        <v>0</v>
      </c>
      <c r="O542" s="124">
        <v>0</v>
      </c>
      <c r="P542" s="124">
        <v>1523805</v>
      </c>
      <c r="Q542" s="124">
        <v>118580</v>
      </c>
      <c r="R542" s="124">
        <v>60321</v>
      </c>
      <c r="S542" s="124">
        <v>26590</v>
      </c>
      <c r="T542" s="124">
        <v>11094</v>
      </c>
      <c r="U542" s="124">
        <v>105374</v>
      </c>
      <c r="V542" s="124">
        <v>16366</v>
      </c>
      <c r="W542" s="124">
        <v>0</v>
      </c>
      <c r="X542" s="124">
        <v>580600</v>
      </c>
      <c r="Y542" s="124">
        <v>44958</v>
      </c>
      <c r="Z542" s="124">
        <v>0</v>
      </c>
      <c r="AA542" s="124">
        <v>18507910</v>
      </c>
    </row>
    <row r="543" spans="1:27" x14ac:dyDescent="0.3">
      <c r="A543" s="123" t="s">
        <v>1085</v>
      </c>
      <c r="B543" s="121" t="s">
        <v>1086</v>
      </c>
      <c r="C543" s="121">
        <v>1</v>
      </c>
      <c r="D543" s="121">
        <v>0</v>
      </c>
      <c r="E543" s="124">
        <v>13526405</v>
      </c>
      <c r="F543" s="124">
        <v>0</v>
      </c>
      <c r="G543" s="124">
        <v>545250</v>
      </c>
      <c r="H543" s="124">
        <v>0</v>
      </c>
      <c r="I543" s="124">
        <v>1738644</v>
      </c>
      <c r="J543" s="124">
        <v>1603446</v>
      </c>
      <c r="K543" s="124">
        <v>0</v>
      </c>
      <c r="L543" s="124">
        <v>0</v>
      </c>
      <c r="M543" s="124">
        <v>0</v>
      </c>
      <c r="N543" s="124">
        <v>0</v>
      </c>
      <c r="O543" s="124">
        <v>0</v>
      </c>
      <c r="P543" s="124">
        <v>1764581</v>
      </c>
      <c r="Q543" s="124">
        <v>136071</v>
      </c>
      <c r="R543" s="124">
        <v>593545</v>
      </c>
      <c r="S543" s="124">
        <v>48505</v>
      </c>
      <c r="T543" s="124">
        <v>20238</v>
      </c>
      <c r="U543" s="124">
        <v>191584</v>
      </c>
      <c r="V543" s="124">
        <v>7522</v>
      </c>
      <c r="W543" s="124">
        <v>0</v>
      </c>
      <c r="X543" s="124">
        <v>988200</v>
      </c>
      <c r="Y543" s="124">
        <v>33531</v>
      </c>
      <c r="Z543" s="124">
        <v>0</v>
      </c>
      <c r="AA543" s="124">
        <v>21197522</v>
      </c>
    </row>
    <row r="544" spans="1:27" x14ac:dyDescent="0.3">
      <c r="A544" s="123" t="s">
        <v>1087</v>
      </c>
      <c r="B544" s="121" t="s">
        <v>1088</v>
      </c>
      <c r="C544" s="121">
        <v>1</v>
      </c>
      <c r="D544" s="121">
        <v>0</v>
      </c>
      <c r="E544" s="124">
        <v>36031055</v>
      </c>
      <c r="F544" s="124">
        <v>0</v>
      </c>
      <c r="G544" s="124">
        <v>3199157</v>
      </c>
      <c r="H544" s="124">
        <v>0</v>
      </c>
      <c r="I544" s="124">
        <v>5770371</v>
      </c>
      <c r="J544" s="124">
        <v>8384779</v>
      </c>
      <c r="K544" s="124">
        <v>0</v>
      </c>
      <c r="L544" s="124">
        <v>0</v>
      </c>
      <c r="M544" s="124">
        <v>0</v>
      </c>
      <c r="N544" s="124">
        <v>0</v>
      </c>
      <c r="O544" s="124">
        <v>0</v>
      </c>
      <c r="P544" s="124">
        <v>3425274</v>
      </c>
      <c r="Q544" s="124">
        <v>964441</v>
      </c>
      <c r="R544" s="124">
        <v>496194</v>
      </c>
      <c r="S544" s="124">
        <v>82060</v>
      </c>
      <c r="T544" s="124">
        <v>34238</v>
      </c>
      <c r="U544" s="124">
        <v>321191</v>
      </c>
      <c r="V544" s="124">
        <v>46531</v>
      </c>
      <c r="W544" s="124">
        <v>0</v>
      </c>
      <c r="X544" s="124">
        <v>1320030</v>
      </c>
      <c r="Y544" s="124">
        <v>101341</v>
      </c>
      <c r="Z544" s="124">
        <v>0</v>
      </c>
      <c r="AA544" s="124">
        <v>60176662</v>
      </c>
    </row>
    <row r="545" spans="1:27" x14ac:dyDescent="0.3">
      <c r="A545" s="123" t="s">
        <v>1089</v>
      </c>
      <c r="B545" s="121" t="s">
        <v>1090</v>
      </c>
      <c r="C545" s="121">
        <v>1</v>
      </c>
      <c r="D545" s="121">
        <v>0</v>
      </c>
      <c r="E545" s="124">
        <v>26545461</v>
      </c>
      <c r="F545" s="124">
        <v>0</v>
      </c>
      <c r="G545" s="124">
        <v>1155461</v>
      </c>
      <c r="H545" s="124">
        <v>0</v>
      </c>
      <c r="I545" s="124">
        <v>1970168</v>
      </c>
      <c r="J545" s="124">
        <v>3500395</v>
      </c>
      <c r="K545" s="124">
        <v>0</v>
      </c>
      <c r="L545" s="124">
        <v>0</v>
      </c>
      <c r="M545" s="124">
        <v>0</v>
      </c>
      <c r="N545" s="124">
        <v>0</v>
      </c>
      <c r="O545" s="124">
        <v>0</v>
      </c>
      <c r="P545" s="124">
        <v>1268049</v>
      </c>
      <c r="Q545" s="124">
        <v>335527</v>
      </c>
      <c r="R545" s="124">
        <v>467356</v>
      </c>
      <c r="S545" s="124">
        <v>71694</v>
      </c>
      <c r="T545" s="124">
        <v>29913</v>
      </c>
      <c r="U545" s="124">
        <v>228049</v>
      </c>
      <c r="V545" s="124">
        <v>47950</v>
      </c>
      <c r="W545" s="124">
        <v>0</v>
      </c>
      <c r="X545" s="124">
        <v>1150200</v>
      </c>
      <c r="Y545" s="124">
        <v>91039</v>
      </c>
      <c r="Z545" s="124">
        <v>0</v>
      </c>
      <c r="AA545" s="124">
        <v>36861262</v>
      </c>
    </row>
    <row r="546" spans="1:27" x14ac:dyDescent="0.3">
      <c r="A546" s="123" t="s">
        <v>1091</v>
      </c>
      <c r="B546" s="121" t="s">
        <v>1092</v>
      </c>
      <c r="C546" s="121">
        <v>1</v>
      </c>
      <c r="D546" s="121">
        <v>0</v>
      </c>
      <c r="E546" s="124">
        <v>450100219</v>
      </c>
      <c r="F546" s="124">
        <v>0</v>
      </c>
      <c r="G546" s="124">
        <v>7048331</v>
      </c>
      <c r="H546" s="124">
        <v>0</v>
      </c>
      <c r="I546" s="124">
        <v>25690493</v>
      </c>
      <c r="J546" s="124">
        <v>4827857</v>
      </c>
      <c r="K546" s="124">
        <v>0</v>
      </c>
      <c r="L546" s="124">
        <v>0</v>
      </c>
      <c r="M546" s="124">
        <v>0</v>
      </c>
      <c r="N546" s="124">
        <v>0</v>
      </c>
      <c r="O546" s="124">
        <v>0</v>
      </c>
      <c r="P546" s="124">
        <v>12915936</v>
      </c>
      <c r="Q546" s="124">
        <v>15013538</v>
      </c>
      <c r="R546" s="124">
        <v>2718837</v>
      </c>
      <c r="S546" s="124">
        <v>280306</v>
      </c>
      <c r="T546" s="124">
        <v>116950</v>
      </c>
      <c r="U546" s="124">
        <v>1128011</v>
      </c>
      <c r="V546" s="124">
        <v>365887</v>
      </c>
      <c r="W546" s="124">
        <v>0</v>
      </c>
      <c r="X546" s="124">
        <v>9258724</v>
      </c>
      <c r="Y546" s="124">
        <v>0</v>
      </c>
      <c r="Z546" s="124">
        <v>0</v>
      </c>
      <c r="AA546" s="124">
        <v>529465089</v>
      </c>
    </row>
    <row r="547" spans="1:27" x14ac:dyDescent="0.3">
      <c r="A547" s="123" t="s">
        <v>1093</v>
      </c>
      <c r="B547" s="121" t="s">
        <v>1094</v>
      </c>
      <c r="C547" s="121">
        <v>1</v>
      </c>
      <c r="D547" s="121">
        <v>0</v>
      </c>
      <c r="E547" s="124">
        <v>168433065</v>
      </c>
      <c r="F547" s="124">
        <v>0</v>
      </c>
      <c r="G547" s="124">
        <v>7350865</v>
      </c>
      <c r="H547" s="124">
        <v>0</v>
      </c>
      <c r="I547" s="124">
        <v>12587064</v>
      </c>
      <c r="J547" s="124">
        <v>4486195</v>
      </c>
      <c r="K547" s="124">
        <v>0</v>
      </c>
      <c r="L547" s="124">
        <v>0</v>
      </c>
      <c r="M547" s="124">
        <v>0</v>
      </c>
      <c r="N547" s="124">
        <v>0</v>
      </c>
      <c r="O547" s="124">
        <v>0</v>
      </c>
      <c r="P547" s="124">
        <v>4479269</v>
      </c>
      <c r="Q547" s="124">
        <v>5797904</v>
      </c>
      <c r="R547" s="124">
        <v>742183</v>
      </c>
      <c r="S547" s="124">
        <v>121638</v>
      </c>
      <c r="T547" s="124">
        <v>50750</v>
      </c>
      <c r="U547" s="124">
        <v>482019</v>
      </c>
      <c r="V547" s="124">
        <v>147575</v>
      </c>
      <c r="W547" s="124">
        <v>0</v>
      </c>
      <c r="X547" s="124">
        <v>4511501</v>
      </c>
      <c r="Y547" s="124">
        <v>0</v>
      </c>
      <c r="Z547" s="124">
        <v>2459141</v>
      </c>
      <c r="AA547" s="124">
        <v>211649169</v>
      </c>
    </row>
    <row r="548" spans="1:27" x14ac:dyDescent="0.3">
      <c r="A548" s="123" t="s">
        <v>1095</v>
      </c>
      <c r="B548" s="121" t="s">
        <v>1096</v>
      </c>
      <c r="C548" s="121">
        <v>1</v>
      </c>
      <c r="D548" s="121">
        <v>0</v>
      </c>
      <c r="E548" s="124">
        <v>226128</v>
      </c>
      <c r="F548" s="124">
        <v>0</v>
      </c>
      <c r="G548" s="124">
        <v>50000</v>
      </c>
      <c r="H548" s="124">
        <v>0</v>
      </c>
      <c r="I548" s="124">
        <v>50767</v>
      </c>
      <c r="J548" s="124">
        <v>13491</v>
      </c>
      <c r="K548" s="124">
        <v>0</v>
      </c>
      <c r="L548" s="124">
        <v>0</v>
      </c>
      <c r="M548" s="124">
        <v>0</v>
      </c>
      <c r="N548" s="124">
        <v>0</v>
      </c>
      <c r="O548" s="124">
        <v>0</v>
      </c>
      <c r="P548" s="124">
        <v>69598</v>
      </c>
      <c r="Q548" s="124">
        <v>0</v>
      </c>
      <c r="R548" s="124">
        <v>0</v>
      </c>
      <c r="S548" s="124">
        <v>479</v>
      </c>
      <c r="T548" s="124">
        <v>200</v>
      </c>
      <c r="U548" s="124">
        <v>1340</v>
      </c>
      <c r="V548" s="124">
        <v>0</v>
      </c>
      <c r="W548" s="124">
        <v>0</v>
      </c>
      <c r="X548" s="124">
        <v>0</v>
      </c>
      <c r="Y548" s="124">
        <v>0</v>
      </c>
      <c r="Z548" s="124">
        <v>0</v>
      </c>
      <c r="AA548" s="124">
        <v>412003</v>
      </c>
    </row>
    <row r="549" spans="1:27" x14ac:dyDescent="0.3">
      <c r="A549" s="123" t="s">
        <v>1097</v>
      </c>
      <c r="B549" s="121" t="s">
        <v>1098</v>
      </c>
      <c r="C549" s="121">
        <v>1</v>
      </c>
      <c r="D549" s="121">
        <v>0</v>
      </c>
      <c r="E549" s="124">
        <v>10443196</v>
      </c>
      <c r="F549" s="124">
        <v>0</v>
      </c>
      <c r="G549" s="124">
        <v>1167111</v>
      </c>
      <c r="H549" s="124">
        <v>0</v>
      </c>
      <c r="I549" s="124">
        <v>1531005</v>
      </c>
      <c r="J549" s="124">
        <v>1810606</v>
      </c>
      <c r="K549" s="124">
        <v>15438</v>
      </c>
      <c r="L549" s="124">
        <v>0</v>
      </c>
      <c r="M549" s="124">
        <v>0</v>
      </c>
      <c r="N549" s="124">
        <v>0</v>
      </c>
      <c r="O549" s="124">
        <v>0</v>
      </c>
      <c r="P549" s="124">
        <v>1666738</v>
      </c>
      <c r="Q549" s="124">
        <v>139543</v>
      </c>
      <c r="R549" s="124">
        <v>39019</v>
      </c>
      <c r="S549" s="124">
        <v>29136</v>
      </c>
      <c r="T549" s="124">
        <v>12156</v>
      </c>
      <c r="U549" s="124">
        <v>114461</v>
      </c>
      <c r="V549" s="124">
        <v>12003</v>
      </c>
      <c r="W549" s="124">
        <v>0</v>
      </c>
      <c r="X549" s="124">
        <v>513000</v>
      </c>
      <c r="Y549" s="124">
        <v>0</v>
      </c>
      <c r="Z549" s="124">
        <v>0</v>
      </c>
      <c r="AA549" s="124">
        <v>17493412</v>
      </c>
    </row>
    <row r="550" spans="1:27" x14ac:dyDescent="0.3">
      <c r="A550" s="123" t="s">
        <v>1099</v>
      </c>
      <c r="B550" s="121" t="s">
        <v>1100</v>
      </c>
      <c r="C550" s="121">
        <v>1</v>
      </c>
      <c r="D550" s="121">
        <v>0</v>
      </c>
      <c r="E550" s="124">
        <v>63464089</v>
      </c>
      <c r="F550" s="124">
        <v>2231140</v>
      </c>
      <c r="G550" s="124">
        <v>2256813</v>
      </c>
      <c r="H550" s="124">
        <v>0</v>
      </c>
      <c r="I550" s="124">
        <v>5791593</v>
      </c>
      <c r="J550" s="124">
        <v>2736965</v>
      </c>
      <c r="K550" s="124">
        <v>0</v>
      </c>
      <c r="L550" s="124">
        <v>0</v>
      </c>
      <c r="M550" s="124">
        <v>0</v>
      </c>
      <c r="N550" s="124">
        <v>0</v>
      </c>
      <c r="O550" s="124">
        <v>0</v>
      </c>
      <c r="P550" s="124">
        <v>2494190</v>
      </c>
      <c r="Q550" s="124">
        <v>2425452</v>
      </c>
      <c r="R550" s="124">
        <v>285572</v>
      </c>
      <c r="S550" s="124">
        <v>99722</v>
      </c>
      <c r="T550" s="124">
        <v>41606</v>
      </c>
      <c r="U550" s="124">
        <v>376645</v>
      </c>
      <c r="V550" s="124">
        <v>60573</v>
      </c>
      <c r="W550" s="124">
        <v>0</v>
      </c>
      <c r="X550" s="124">
        <v>2815731</v>
      </c>
      <c r="Y550" s="124">
        <v>0</v>
      </c>
      <c r="Z550" s="124">
        <v>0</v>
      </c>
      <c r="AA550" s="124">
        <v>85080091</v>
      </c>
    </row>
    <row r="551" spans="1:27" x14ac:dyDescent="0.3">
      <c r="A551" s="123" t="s">
        <v>1101</v>
      </c>
      <c r="B551" s="121" t="s">
        <v>1102</v>
      </c>
      <c r="C551" s="121">
        <v>1</v>
      </c>
      <c r="D551" s="121">
        <v>0</v>
      </c>
      <c r="E551" s="124">
        <v>442880</v>
      </c>
      <c r="F551" s="124">
        <v>0</v>
      </c>
      <c r="G551" s="124">
        <v>100000</v>
      </c>
      <c r="H551" s="124">
        <v>0</v>
      </c>
      <c r="I551" s="124">
        <v>26845</v>
      </c>
      <c r="J551" s="124">
        <v>44837</v>
      </c>
      <c r="K551" s="124">
        <v>0</v>
      </c>
      <c r="L551" s="124">
        <v>0</v>
      </c>
      <c r="M551" s="124">
        <v>0</v>
      </c>
      <c r="N551" s="124">
        <v>0</v>
      </c>
      <c r="O551" s="124">
        <v>0</v>
      </c>
      <c r="P551" s="124">
        <v>79737</v>
      </c>
      <c r="Q551" s="124">
        <v>0</v>
      </c>
      <c r="R551" s="124">
        <v>0</v>
      </c>
      <c r="S551" s="124">
        <v>2472</v>
      </c>
      <c r="T551" s="124">
        <v>1031</v>
      </c>
      <c r="U551" s="124">
        <v>11767</v>
      </c>
      <c r="V551" s="124">
        <v>0</v>
      </c>
      <c r="W551" s="124">
        <v>0</v>
      </c>
      <c r="X551" s="124">
        <v>0</v>
      </c>
      <c r="Y551" s="124">
        <v>0</v>
      </c>
      <c r="Z551" s="124">
        <v>0</v>
      </c>
      <c r="AA551" s="124">
        <v>709569</v>
      </c>
    </row>
    <row r="552" spans="1:27" x14ac:dyDescent="0.3">
      <c r="A552" s="123" t="s">
        <v>1103</v>
      </c>
      <c r="B552" s="121" t="s">
        <v>1104</v>
      </c>
      <c r="C552" s="121">
        <v>1</v>
      </c>
      <c r="D552" s="121">
        <v>0</v>
      </c>
      <c r="E552" s="124">
        <v>33708426</v>
      </c>
      <c r="F552" s="124">
        <v>0</v>
      </c>
      <c r="G552" s="124">
        <v>1934010</v>
      </c>
      <c r="H552" s="124">
        <v>7054</v>
      </c>
      <c r="I552" s="124">
        <v>6121951</v>
      </c>
      <c r="J552" s="124">
        <v>2716394</v>
      </c>
      <c r="K552" s="124">
        <v>0</v>
      </c>
      <c r="L552" s="124">
        <v>0</v>
      </c>
      <c r="M552" s="124">
        <v>0</v>
      </c>
      <c r="N552" s="124">
        <v>0</v>
      </c>
      <c r="O552" s="124">
        <v>0</v>
      </c>
      <c r="P552" s="124">
        <v>4065808</v>
      </c>
      <c r="Q552" s="124">
        <v>1029736</v>
      </c>
      <c r="R552" s="124">
        <v>1143058</v>
      </c>
      <c r="S552" s="124">
        <v>129352</v>
      </c>
      <c r="T552" s="124">
        <v>53969</v>
      </c>
      <c r="U552" s="124">
        <v>470252</v>
      </c>
      <c r="V552" s="124">
        <v>70004</v>
      </c>
      <c r="W552" s="124">
        <v>0</v>
      </c>
      <c r="X552" s="124">
        <v>2111400</v>
      </c>
      <c r="Y552" s="124">
        <v>0</v>
      </c>
      <c r="Z552" s="124">
        <v>0</v>
      </c>
      <c r="AA552" s="124">
        <v>53561414</v>
      </c>
    </row>
    <row r="553" spans="1:27" x14ac:dyDescent="0.3">
      <c r="A553" s="123" t="s">
        <v>1105</v>
      </c>
      <c r="B553" s="121" t="s">
        <v>1106</v>
      </c>
      <c r="C553" s="121">
        <v>1</v>
      </c>
      <c r="D553" s="121">
        <v>0</v>
      </c>
      <c r="E553" s="124">
        <v>12213151</v>
      </c>
      <c r="F553" s="124">
        <v>0</v>
      </c>
      <c r="G553" s="124">
        <v>859400</v>
      </c>
      <c r="H553" s="124">
        <v>1132</v>
      </c>
      <c r="I553" s="124">
        <v>1501896</v>
      </c>
      <c r="J553" s="124">
        <v>2534191</v>
      </c>
      <c r="K553" s="124">
        <v>0</v>
      </c>
      <c r="L553" s="124">
        <v>0</v>
      </c>
      <c r="M553" s="124">
        <v>0</v>
      </c>
      <c r="N553" s="124">
        <v>0</v>
      </c>
      <c r="O553" s="124">
        <v>0</v>
      </c>
      <c r="P553" s="124">
        <v>1612458</v>
      </c>
      <c r="Q553" s="124">
        <v>165727</v>
      </c>
      <c r="R553" s="124">
        <v>337697</v>
      </c>
      <c r="S553" s="124">
        <v>38678</v>
      </c>
      <c r="T553" s="124">
        <v>16138</v>
      </c>
      <c r="U553" s="124">
        <v>162168</v>
      </c>
      <c r="V553" s="124">
        <v>13559</v>
      </c>
      <c r="W553" s="124">
        <v>0</v>
      </c>
      <c r="X553" s="124">
        <v>685800</v>
      </c>
      <c r="Y553" s="124">
        <v>26017</v>
      </c>
      <c r="Z553" s="124">
        <v>0</v>
      </c>
      <c r="AA553" s="124">
        <v>20168012</v>
      </c>
    </row>
    <row r="554" spans="1:27" x14ac:dyDescent="0.3">
      <c r="A554" s="123" t="s">
        <v>1107</v>
      </c>
      <c r="B554" s="121" t="s">
        <v>1108</v>
      </c>
      <c r="C554" s="121">
        <v>1</v>
      </c>
      <c r="D554" s="121">
        <v>0</v>
      </c>
      <c r="E554" s="124">
        <v>350939</v>
      </c>
      <c r="F554" s="124">
        <v>0</v>
      </c>
      <c r="G554" s="124">
        <v>147522</v>
      </c>
      <c r="H554" s="124">
        <v>0</v>
      </c>
      <c r="I554" s="124">
        <v>58183</v>
      </c>
      <c r="J554" s="124">
        <v>19326</v>
      </c>
      <c r="K554" s="124">
        <v>0</v>
      </c>
      <c r="L554" s="124">
        <v>0</v>
      </c>
      <c r="M554" s="124">
        <v>0</v>
      </c>
      <c r="N554" s="124">
        <v>0</v>
      </c>
      <c r="O554" s="124">
        <v>0</v>
      </c>
      <c r="P554" s="124">
        <v>92528</v>
      </c>
      <c r="Q554" s="124">
        <v>6859</v>
      </c>
      <c r="R554" s="124">
        <v>0</v>
      </c>
      <c r="S554" s="124">
        <v>2876</v>
      </c>
      <c r="T554" s="124">
        <v>1200</v>
      </c>
      <c r="U554" s="124">
        <v>16368</v>
      </c>
      <c r="V554" s="124">
        <v>0</v>
      </c>
      <c r="W554" s="124">
        <v>0</v>
      </c>
      <c r="X554" s="124">
        <v>145800</v>
      </c>
      <c r="Y554" s="124">
        <v>1864</v>
      </c>
      <c r="Z554" s="124">
        <v>0</v>
      </c>
      <c r="AA554" s="124">
        <v>843465</v>
      </c>
    </row>
    <row r="555" spans="1:27" x14ac:dyDescent="0.3">
      <c r="A555" s="123" t="s">
        <v>1109</v>
      </c>
      <c r="B555" s="121" t="s">
        <v>1110</v>
      </c>
      <c r="C555" s="121">
        <v>1</v>
      </c>
      <c r="D555" s="121">
        <v>0</v>
      </c>
      <c r="E555" s="124">
        <v>1730604</v>
      </c>
      <c r="F555" s="124">
        <v>0</v>
      </c>
      <c r="G555" s="124">
        <v>234417</v>
      </c>
      <c r="H555" s="124">
        <v>0</v>
      </c>
      <c r="I555" s="124">
        <v>107620</v>
      </c>
      <c r="J555" s="124">
        <v>200989</v>
      </c>
      <c r="K555" s="124">
        <v>0</v>
      </c>
      <c r="L555" s="124">
        <v>0</v>
      </c>
      <c r="M555" s="124">
        <v>0</v>
      </c>
      <c r="N555" s="124">
        <v>0</v>
      </c>
      <c r="O555" s="124">
        <v>0</v>
      </c>
      <c r="P555" s="124">
        <v>336841</v>
      </c>
      <c r="Q555" s="124">
        <v>40333</v>
      </c>
      <c r="R555" s="124">
        <v>15600</v>
      </c>
      <c r="S555" s="124">
        <v>24447</v>
      </c>
      <c r="T555" s="124">
        <v>10200</v>
      </c>
      <c r="U555" s="124">
        <v>48639</v>
      </c>
      <c r="V555" s="124">
        <v>0</v>
      </c>
      <c r="W555" s="124">
        <v>0</v>
      </c>
      <c r="X555" s="124">
        <v>171180</v>
      </c>
      <c r="Y555" s="124">
        <v>1830</v>
      </c>
      <c r="Z555" s="124">
        <v>0</v>
      </c>
      <c r="AA555" s="124">
        <v>2922700</v>
      </c>
    </row>
    <row r="556" spans="1:27" x14ac:dyDescent="0.3">
      <c r="A556" s="123" t="s">
        <v>1111</v>
      </c>
      <c r="B556" s="121" t="s">
        <v>1112</v>
      </c>
      <c r="C556" s="121">
        <v>1</v>
      </c>
      <c r="D556" s="121">
        <v>0</v>
      </c>
      <c r="E556" s="124">
        <v>236878</v>
      </c>
      <c r="F556" s="124">
        <v>0</v>
      </c>
      <c r="G556" s="124">
        <v>50000</v>
      </c>
      <c r="H556" s="124">
        <v>0</v>
      </c>
      <c r="I556" s="124">
        <v>21357</v>
      </c>
      <c r="J556" s="124">
        <v>0</v>
      </c>
      <c r="K556" s="124">
        <v>0</v>
      </c>
      <c r="L556" s="124">
        <v>0</v>
      </c>
      <c r="M556" s="124">
        <v>0</v>
      </c>
      <c r="N556" s="124">
        <v>0</v>
      </c>
      <c r="O556" s="124">
        <v>0</v>
      </c>
      <c r="P556" s="124">
        <v>72258</v>
      </c>
      <c r="Q556" s="124">
        <v>0</v>
      </c>
      <c r="R556" s="124">
        <v>0</v>
      </c>
      <c r="S556" s="124">
        <v>1153</v>
      </c>
      <c r="T556" s="124">
        <v>481</v>
      </c>
      <c r="U556" s="124">
        <v>5476</v>
      </c>
      <c r="V556" s="124">
        <v>0</v>
      </c>
      <c r="W556" s="124">
        <v>0</v>
      </c>
      <c r="X556" s="124">
        <v>0</v>
      </c>
      <c r="Y556" s="124">
        <v>4495</v>
      </c>
      <c r="Z556" s="124">
        <v>0</v>
      </c>
      <c r="AA556" s="124">
        <v>392098</v>
      </c>
    </row>
    <row r="557" spans="1:27" x14ac:dyDescent="0.3">
      <c r="A557" s="123" t="s">
        <v>1113</v>
      </c>
      <c r="B557" s="121" t="s">
        <v>1114</v>
      </c>
      <c r="C557" s="121">
        <v>1</v>
      </c>
      <c r="D557" s="121">
        <v>0</v>
      </c>
      <c r="E557" s="124">
        <v>13020732</v>
      </c>
      <c r="F557" s="124">
        <v>0</v>
      </c>
      <c r="G557" s="124">
        <v>581735</v>
      </c>
      <c r="H557" s="124">
        <v>0</v>
      </c>
      <c r="I557" s="124">
        <v>665550</v>
      </c>
      <c r="J557" s="124">
        <v>304742</v>
      </c>
      <c r="K557" s="124">
        <v>0</v>
      </c>
      <c r="L557" s="124">
        <v>0</v>
      </c>
      <c r="M557" s="124">
        <v>0</v>
      </c>
      <c r="N557" s="124">
        <v>0</v>
      </c>
      <c r="O557" s="124">
        <v>0</v>
      </c>
      <c r="P557" s="124">
        <v>298549</v>
      </c>
      <c r="Q557" s="124">
        <v>153053</v>
      </c>
      <c r="R557" s="124">
        <v>85833</v>
      </c>
      <c r="S557" s="124">
        <v>30260</v>
      </c>
      <c r="T557" s="124">
        <v>12625</v>
      </c>
      <c r="U557" s="124">
        <v>125005</v>
      </c>
      <c r="V557" s="124">
        <v>0</v>
      </c>
      <c r="W557" s="124">
        <v>0</v>
      </c>
      <c r="X557" s="124">
        <v>418500</v>
      </c>
      <c r="Y557" s="124">
        <v>0</v>
      </c>
      <c r="Z557" s="124">
        <v>0</v>
      </c>
      <c r="AA557" s="124">
        <v>15696584</v>
      </c>
    </row>
    <row r="558" spans="1:27" x14ac:dyDescent="0.3">
      <c r="A558" s="123" t="s">
        <v>1115</v>
      </c>
      <c r="B558" s="121" t="s">
        <v>1116</v>
      </c>
      <c r="C558" s="121">
        <v>1</v>
      </c>
      <c r="D558" s="121">
        <v>0</v>
      </c>
      <c r="E558" s="124">
        <v>1805582</v>
      </c>
      <c r="F558" s="124">
        <v>0</v>
      </c>
      <c r="G558" s="124">
        <v>119010</v>
      </c>
      <c r="H558" s="124">
        <v>0</v>
      </c>
      <c r="I558" s="124">
        <v>235735</v>
      </c>
      <c r="J558" s="124">
        <v>345519</v>
      </c>
      <c r="K558" s="124">
        <v>0</v>
      </c>
      <c r="L558" s="124">
        <v>0</v>
      </c>
      <c r="M558" s="124">
        <v>0</v>
      </c>
      <c r="N558" s="124">
        <v>0</v>
      </c>
      <c r="O558" s="124">
        <v>0</v>
      </c>
      <c r="P558" s="124">
        <v>497847</v>
      </c>
      <c r="Q558" s="124">
        <v>61564</v>
      </c>
      <c r="R558" s="124">
        <v>24694</v>
      </c>
      <c r="S558" s="124">
        <v>22350</v>
      </c>
      <c r="T558" s="124">
        <v>9325</v>
      </c>
      <c r="U558" s="124">
        <v>72929</v>
      </c>
      <c r="V558" s="124">
        <v>0</v>
      </c>
      <c r="W558" s="124">
        <v>0</v>
      </c>
      <c r="X558" s="124">
        <v>280800</v>
      </c>
      <c r="Y558" s="124">
        <v>4890</v>
      </c>
      <c r="Z558" s="124">
        <v>0</v>
      </c>
      <c r="AA558" s="124">
        <v>3480245</v>
      </c>
    </row>
    <row r="559" spans="1:27" x14ac:dyDescent="0.3">
      <c r="A559" s="123" t="s">
        <v>1117</v>
      </c>
      <c r="B559" s="121" t="s">
        <v>1118</v>
      </c>
      <c r="C559" s="121">
        <v>1</v>
      </c>
      <c r="D559" s="121">
        <v>0</v>
      </c>
      <c r="E559" s="124">
        <v>563526</v>
      </c>
      <c r="F559" s="124">
        <v>0</v>
      </c>
      <c r="G559" s="124">
        <v>50000</v>
      </c>
      <c r="H559" s="124">
        <v>0</v>
      </c>
      <c r="I559" s="124">
        <v>65622</v>
      </c>
      <c r="J559" s="124">
        <v>22716</v>
      </c>
      <c r="K559" s="124">
        <v>0</v>
      </c>
      <c r="L559" s="124">
        <v>0</v>
      </c>
      <c r="M559" s="124">
        <v>0</v>
      </c>
      <c r="N559" s="124">
        <v>0</v>
      </c>
      <c r="O559" s="124">
        <v>0</v>
      </c>
      <c r="P559" s="124">
        <v>251742</v>
      </c>
      <c r="Q559" s="124">
        <v>0</v>
      </c>
      <c r="R559" s="124">
        <v>0</v>
      </c>
      <c r="S559" s="124">
        <v>4824</v>
      </c>
      <c r="T559" s="124">
        <v>2013</v>
      </c>
      <c r="U559" s="124">
        <v>10252</v>
      </c>
      <c r="V559" s="124">
        <v>0</v>
      </c>
      <c r="W559" s="124">
        <v>0</v>
      </c>
      <c r="X559" s="124">
        <v>108000</v>
      </c>
      <c r="Y559" s="124">
        <v>0</v>
      </c>
      <c r="Z559" s="124">
        <v>0</v>
      </c>
      <c r="AA559" s="124">
        <v>1078695</v>
      </c>
    </row>
    <row r="560" spans="1:27" x14ac:dyDescent="0.3">
      <c r="A560" s="123" t="s">
        <v>1119</v>
      </c>
      <c r="B560" s="121" t="s">
        <v>1120</v>
      </c>
      <c r="C560" s="121">
        <v>1</v>
      </c>
      <c r="D560" s="121">
        <v>0</v>
      </c>
      <c r="E560" s="124">
        <v>21705154</v>
      </c>
      <c r="F560" s="124">
        <v>0</v>
      </c>
      <c r="G560" s="124">
        <v>894355</v>
      </c>
      <c r="H560" s="124">
        <v>0</v>
      </c>
      <c r="I560" s="124">
        <v>2508512</v>
      </c>
      <c r="J560" s="124">
        <v>10515887</v>
      </c>
      <c r="K560" s="124">
        <v>1248938</v>
      </c>
      <c r="L560" s="124">
        <v>0</v>
      </c>
      <c r="M560" s="124">
        <v>0</v>
      </c>
      <c r="N560" s="124">
        <v>0</v>
      </c>
      <c r="O560" s="124">
        <v>0</v>
      </c>
      <c r="P560" s="124">
        <v>2077672</v>
      </c>
      <c r="Q560" s="124">
        <v>430962</v>
      </c>
      <c r="R560" s="124">
        <v>38620</v>
      </c>
      <c r="S560" s="124">
        <v>40910</v>
      </c>
      <c r="T560" s="124">
        <v>17069</v>
      </c>
      <c r="U560" s="124">
        <v>160071</v>
      </c>
      <c r="V560" s="124">
        <v>33177</v>
      </c>
      <c r="W560" s="124">
        <v>0</v>
      </c>
      <c r="X560" s="124">
        <v>664014</v>
      </c>
      <c r="Y560" s="124">
        <v>117918</v>
      </c>
      <c r="Z560" s="124">
        <v>0</v>
      </c>
      <c r="AA560" s="124">
        <v>40453259</v>
      </c>
    </row>
    <row r="561" spans="1:27" x14ac:dyDescent="0.3">
      <c r="A561" s="123" t="s">
        <v>1121</v>
      </c>
      <c r="B561" s="121" t="s">
        <v>1122</v>
      </c>
      <c r="C561" s="121">
        <v>1</v>
      </c>
      <c r="D561" s="121">
        <v>0</v>
      </c>
      <c r="E561" s="124">
        <v>548467</v>
      </c>
      <c r="F561" s="124">
        <v>0</v>
      </c>
      <c r="G561" s="124">
        <v>287815</v>
      </c>
      <c r="H561" s="124">
        <v>1135</v>
      </c>
      <c r="I561" s="124">
        <v>107795</v>
      </c>
      <c r="J561" s="124">
        <v>11315</v>
      </c>
      <c r="K561" s="124">
        <v>0</v>
      </c>
      <c r="L561" s="124">
        <v>0</v>
      </c>
      <c r="M561" s="124">
        <v>0</v>
      </c>
      <c r="N561" s="124">
        <v>0</v>
      </c>
      <c r="O561" s="124">
        <v>0</v>
      </c>
      <c r="P561" s="124">
        <v>146243</v>
      </c>
      <c r="Q561" s="124">
        <v>0</v>
      </c>
      <c r="R561" s="124">
        <v>11135</v>
      </c>
      <c r="S561" s="124">
        <v>3580</v>
      </c>
      <c r="T561" s="124">
        <v>1494</v>
      </c>
      <c r="U561" s="124">
        <v>23125</v>
      </c>
      <c r="V561" s="124">
        <v>0</v>
      </c>
      <c r="W561" s="124">
        <v>0</v>
      </c>
      <c r="X561" s="124">
        <v>54000</v>
      </c>
      <c r="Y561" s="124">
        <v>15263</v>
      </c>
      <c r="Z561" s="124">
        <v>0</v>
      </c>
      <c r="AA561" s="124">
        <v>1211367</v>
      </c>
    </row>
    <row r="562" spans="1:27" x14ac:dyDescent="0.3">
      <c r="A562" s="123" t="s">
        <v>1123</v>
      </c>
      <c r="B562" s="121" t="s">
        <v>1124</v>
      </c>
      <c r="C562" s="121">
        <v>1</v>
      </c>
      <c r="D562" s="121">
        <v>0</v>
      </c>
      <c r="E562" s="124">
        <v>1061414</v>
      </c>
      <c r="F562" s="124">
        <v>0</v>
      </c>
      <c r="G562" s="124">
        <v>133715</v>
      </c>
      <c r="H562" s="124">
        <v>0</v>
      </c>
      <c r="I562" s="124">
        <v>109276</v>
      </c>
      <c r="J562" s="124">
        <v>5614</v>
      </c>
      <c r="K562" s="124">
        <v>0</v>
      </c>
      <c r="L562" s="124">
        <v>0</v>
      </c>
      <c r="M562" s="124">
        <v>0</v>
      </c>
      <c r="N562" s="124">
        <v>0</v>
      </c>
      <c r="O562" s="124">
        <v>0</v>
      </c>
      <c r="P562" s="124">
        <v>400825</v>
      </c>
      <c r="Q562" s="124">
        <v>26163</v>
      </c>
      <c r="R562" s="124">
        <v>23488</v>
      </c>
      <c r="S562" s="124">
        <v>5797</v>
      </c>
      <c r="T562" s="124">
        <v>2419</v>
      </c>
      <c r="U562" s="124">
        <v>44736</v>
      </c>
      <c r="V562" s="124">
        <v>0</v>
      </c>
      <c r="W562" s="124">
        <v>0</v>
      </c>
      <c r="X562" s="124">
        <v>216000</v>
      </c>
      <c r="Y562" s="124">
        <v>0</v>
      </c>
      <c r="Z562" s="124">
        <v>0</v>
      </c>
      <c r="AA562" s="124">
        <v>2029447</v>
      </c>
    </row>
    <row r="563" spans="1:27" x14ac:dyDescent="0.3">
      <c r="A563" s="123" t="s">
        <v>1125</v>
      </c>
      <c r="B563" s="121" t="s">
        <v>1126</v>
      </c>
      <c r="C563" s="121">
        <v>1</v>
      </c>
      <c r="D563" s="121">
        <v>0</v>
      </c>
      <c r="E563" s="124">
        <v>279649</v>
      </c>
      <c r="F563" s="124">
        <v>0</v>
      </c>
      <c r="G563" s="124">
        <v>100000</v>
      </c>
      <c r="H563" s="124">
        <v>96</v>
      </c>
      <c r="I563" s="124">
        <v>19011</v>
      </c>
      <c r="J563" s="124">
        <v>11673</v>
      </c>
      <c r="K563" s="124">
        <v>0</v>
      </c>
      <c r="L563" s="124">
        <v>0</v>
      </c>
      <c r="M563" s="124">
        <v>0</v>
      </c>
      <c r="N563" s="124">
        <v>0</v>
      </c>
      <c r="O563" s="124">
        <v>0</v>
      </c>
      <c r="P563" s="124">
        <v>40237</v>
      </c>
      <c r="Q563" s="124">
        <v>0</v>
      </c>
      <c r="R563" s="124">
        <v>0</v>
      </c>
      <c r="S563" s="124">
        <v>974</v>
      </c>
      <c r="T563" s="124">
        <v>406</v>
      </c>
      <c r="U563" s="124">
        <v>6000</v>
      </c>
      <c r="V563" s="124">
        <v>0</v>
      </c>
      <c r="W563" s="124">
        <v>0</v>
      </c>
      <c r="X563" s="124">
        <v>108000</v>
      </c>
      <c r="Y563" s="124">
        <v>0</v>
      </c>
      <c r="Z563" s="124">
        <v>0</v>
      </c>
      <c r="AA563" s="124">
        <v>566046</v>
      </c>
    </row>
    <row r="564" spans="1:27" x14ac:dyDescent="0.3">
      <c r="A564" s="123" t="s">
        <v>1127</v>
      </c>
      <c r="B564" s="121" t="s">
        <v>1128</v>
      </c>
      <c r="C564" s="121">
        <v>1</v>
      </c>
      <c r="D564" s="121">
        <v>0</v>
      </c>
      <c r="E564" s="124">
        <v>183726</v>
      </c>
      <c r="F564" s="124">
        <v>0</v>
      </c>
      <c r="G564" s="124">
        <v>100000</v>
      </c>
      <c r="H564" s="124">
        <v>0</v>
      </c>
      <c r="I564" s="124">
        <v>553</v>
      </c>
      <c r="J564" s="124">
        <v>0</v>
      </c>
      <c r="K564" s="124">
        <v>0</v>
      </c>
      <c r="L564" s="124">
        <v>0</v>
      </c>
      <c r="M564" s="124">
        <v>0</v>
      </c>
      <c r="N564" s="124">
        <v>0</v>
      </c>
      <c r="O564" s="124">
        <v>0</v>
      </c>
      <c r="P564" s="124">
        <v>21007</v>
      </c>
      <c r="Q564" s="124">
        <v>0</v>
      </c>
      <c r="R564" s="124">
        <v>0</v>
      </c>
      <c r="S564" s="124">
        <v>809</v>
      </c>
      <c r="T564" s="124">
        <v>338</v>
      </c>
      <c r="U564" s="124">
        <v>1748</v>
      </c>
      <c r="V564" s="124">
        <v>0</v>
      </c>
      <c r="W564" s="124">
        <v>0</v>
      </c>
      <c r="X564" s="124">
        <v>5400</v>
      </c>
      <c r="Y564" s="124">
        <v>0</v>
      </c>
      <c r="Z564" s="124">
        <v>0</v>
      </c>
      <c r="AA564" s="124">
        <v>313581</v>
      </c>
    </row>
    <row r="565" spans="1:27" x14ac:dyDescent="0.3">
      <c r="A565" s="123" t="s">
        <v>1129</v>
      </c>
      <c r="B565" s="121" t="s">
        <v>1130</v>
      </c>
      <c r="C565" s="121">
        <v>1</v>
      </c>
      <c r="D565" s="121">
        <v>0</v>
      </c>
      <c r="E565" s="124">
        <v>1413741</v>
      </c>
      <c r="F565" s="124">
        <v>0</v>
      </c>
      <c r="G565" s="124">
        <v>298147</v>
      </c>
      <c r="H565" s="124">
        <v>0</v>
      </c>
      <c r="I565" s="124">
        <v>50096</v>
      </c>
      <c r="J565" s="124">
        <v>91027</v>
      </c>
      <c r="K565" s="124">
        <v>0</v>
      </c>
      <c r="L565" s="124">
        <v>0</v>
      </c>
      <c r="M565" s="124">
        <v>0</v>
      </c>
      <c r="N565" s="124">
        <v>0</v>
      </c>
      <c r="O565" s="124">
        <v>0</v>
      </c>
      <c r="P565" s="124">
        <v>252284</v>
      </c>
      <c r="Q565" s="124">
        <v>1479</v>
      </c>
      <c r="R565" s="124">
        <v>442</v>
      </c>
      <c r="S565" s="124">
        <v>9632</v>
      </c>
      <c r="T565" s="124">
        <v>4019</v>
      </c>
      <c r="U565" s="124">
        <v>37804</v>
      </c>
      <c r="V565" s="124">
        <v>0</v>
      </c>
      <c r="W565" s="124">
        <v>0</v>
      </c>
      <c r="X565" s="124">
        <v>162000</v>
      </c>
      <c r="Y565" s="124">
        <v>10292</v>
      </c>
      <c r="Z565" s="124">
        <v>0</v>
      </c>
      <c r="AA565" s="124">
        <v>2330963</v>
      </c>
    </row>
    <row r="566" spans="1:27" x14ac:dyDescent="0.3">
      <c r="A566" s="123" t="s">
        <v>1131</v>
      </c>
      <c r="B566" s="121" t="s">
        <v>1132</v>
      </c>
      <c r="C566" s="121">
        <v>1</v>
      </c>
      <c r="D566" s="121">
        <v>0</v>
      </c>
      <c r="E566" s="124">
        <v>2576151</v>
      </c>
      <c r="F566" s="124">
        <v>0</v>
      </c>
      <c r="G566" s="124">
        <v>148016</v>
      </c>
      <c r="H566" s="124">
        <v>0</v>
      </c>
      <c r="I566" s="124">
        <v>51481</v>
      </c>
      <c r="J566" s="124">
        <v>68475</v>
      </c>
      <c r="K566" s="124">
        <v>0</v>
      </c>
      <c r="L566" s="124">
        <v>0</v>
      </c>
      <c r="M566" s="124">
        <v>0</v>
      </c>
      <c r="N566" s="124">
        <v>0</v>
      </c>
      <c r="O566" s="124">
        <v>0</v>
      </c>
      <c r="P566" s="124">
        <v>248813</v>
      </c>
      <c r="Q566" s="124">
        <v>85401</v>
      </c>
      <c r="R566" s="124">
        <v>50453</v>
      </c>
      <c r="S566" s="124">
        <v>9917</v>
      </c>
      <c r="T566" s="124">
        <v>4138</v>
      </c>
      <c r="U566" s="124">
        <v>37338</v>
      </c>
      <c r="V566" s="124">
        <v>0</v>
      </c>
      <c r="W566" s="124">
        <v>0</v>
      </c>
      <c r="X566" s="124">
        <v>216000</v>
      </c>
      <c r="Y566" s="124">
        <v>0</v>
      </c>
      <c r="Z566" s="124">
        <v>0</v>
      </c>
      <c r="AA566" s="124">
        <v>3496183</v>
      </c>
    </row>
    <row r="567" spans="1:27" x14ac:dyDescent="0.3">
      <c r="A567" s="123" t="s">
        <v>1133</v>
      </c>
      <c r="B567" s="121" t="s">
        <v>1134</v>
      </c>
      <c r="C567" s="121">
        <v>1</v>
      </c>
      <c r="D567" s="121">
        <v>0</v>
      </c>
      <c r="E567" s="124">
        <v>1966124</v>
      </c>
      <c r="F567" s="124">
        <v>0</v>
      </c>
      <c r="G567" s="124">
        <v>499848</v>
      </c>
      <c r="H567" s="124">
        <v>0</v>
      </c>
      <c r="I567" s="124">
        <v>95534</v>
      </c>
      <c r="J567" s="124">
        <v>83347</v>
      </c>
      <c r="K567" s="124">
        <v>0</v>
      </c>
      <c r="L567" s="124">
        <v>0</v>
      </c>
      <c r="M567" s="124">
        <v>0</v>
      </c>
      <c r="N567" s="124">
        <v>0</v>
      </c>
      <c r="O567" s="124">
        <v>0</v>
      </c>
      <c r="P567" s="124">
        <v>393494</v>
      </c>
      <c r="Q567" s="124">
        <v>45500</v>
      </c>
      <c r="R567" s="124">
        <v>0</v>
      </c>
      <c r="S567" s="124">
        <v>15729</v>
      </c>
      <c r="T567" s="124">
        <v>6563</v>
      </c>
      <c r="U567" s="124">
        <v>58367</v>
      </c>
      <c r="V567" s="124">
        <v>0</v>
      </c>
      <c r="W567" s="124">
        <v>0</v>
      </c>
      <c r="X567" s="124">
        <v>180900</v>
      </c>
      <c r="Y567" s="124">
        <v>10413</v>
      </c>
      <c r="Z567" s="124">
        <v>0</v>
      </c>
      <c r="AA567" s="124">
        <v>3355819</v>
      </c>
    </row>
    <row r="568" spans="1:27" x14ac:dyDescent="0.3">
      <c r="A568" s="123" t="s">
        <v>1135</v>
      </c>
      <c r="B568" s="121" t="s">
        <v>1136</v>
      </c>
      <c r="C568" s="121">
        <v>1</v>
      </c>
      <c r="D568" s="121">
        <v>0</v>
      </c>
      <c r="E568" s="124">
        <v>30358258</v>
      </c>
      <c r="F568" s="124">
        <v>0</v>
      </c>
      <c r="G568" s="124">
        <v>1256108</v>
      </c>
      <c r="H568" s="124">
        <v>0</v>
      </c>
      <c r="I568" s="124">
        <v>4870949</v>
      </c>
      <c r="J568" s="124">
        <v>1973783</v>
      </c>
      <c r="K568" s="124">
        <v>0</v>
      </c>
      <c r="L568" s="124">
        <v>0</v>
      </c>
      <c r="M568" s="124">
        <v>0</v>
      </c>
      <c r="N568" s="124">
        <v>0</v>
      </c>
      <c r="O568" s="124">
        <v>0</v>
      </c>
      <c r="P568" s="124">
        <v>1840965</v>
      </c>
      <c r="Q568" s="124">
        <v>1103052</v>
      </c>
      <c r="R568" s="124">
        <v>675491</v>
      </c>
      <c r="S568" s="124">
        <v>29286</v>
      </c>
      <c r="T568" s="124">
        <v>12219</v>
      </c>
      <c r="U568" s="124">
        <v>110617</v>
      </c>
      <c r="V568" s="124">
        <v>32455</v>
      </c>
      <c r="W568" s="124">
        <v>0</v>
      </c>
      <c r="X568" s="124">
        <v>979929</v>
      </c>
      <c r="Y568" s="124">
        <v>0</v>
      </c>
      <c r="Z568" s="124">
        <v>0</v>
      </c>
      <c r="AA568" s="124">
        <v>43243112</v>
      </c>
    </row>
    <row r="569" spans="1:27" x14ac:dyDescent="0.3">
      <c r="A569" s="123" t="s">
        <v>1137</v>
      </c>
      <c r="B569" s="121" t="s">
        <v>1138</v>
      </c>
      <c r="C569" s="121">
        <v>1</v>
      </c>
      <c r="D569" s="121">
        <v>0</v>
      </c>
      <c r="E569" s="124">
        <v>4004957</v>
      </c>
      <c r="F569" s="124">
        <v>0</v>
      </c>
      <c r="G569" s="124">
        <v>277167</v>
      </c>
      <c r="H569" s="124">
        <v>0</v>
      </c>
      <c r="I569" s="124">
        <v>446133</v>
      </c>
      <c r="J569" s="124">
        <v>33439</v>
      </c>
      <c r="K569" s="124">
        <v>0</v>
      </c>
      <c r="L569" s="124">
        <v>0</v>
      </c>
      <c r="M569" s="124">
        <v>0</v>
      </c>
      <c r="N569" s="124">
        <v>0</v>
      </c>
      <c r="O569" s="124">
        <v>0</v>
      </c>
      <c r="P569" s="124">
        <v>368424</v>
      </c>
      <c r="Q569" s="124">
        <v>10398</v>
      </c>
      <c r="R569" s="124">
        <v>172147</v>
      </c>
      <c r="S569" s="124">
        <v>8509</v>
      </c>
      <c r="T569" s="124">
        <v>3550</v>
      </c>
      <c r="U569" s="124">
        <v>27436</v>
      </c>
      <c r="V569" s="124">
        <v>0</v>
      </c>
      <c r="W569" s="124">
        <v>0</v>
      </c>
      <c r="X569" s="124">
        <v>170100</v>
      </c>
      <c r="Y569" s="124">
        <v>0</v>
      </c>
      <c r="Z569" s="124">
        <v>0</v>
      </c>
      <c r="AA569" s="124">
        <v>5522260</v>
      </c>
    </row>
    <row r="570" spans="1:27" x14ac:dyDescent="0.3">
      <c r="A570" s="123" t="s">
        <v>1139</v>
      </c>
      <c r="B570" s="121" t="s">
        <v>1140</v>
      </c>
      <c r="C570" s="121">
        <v>1</v>
      </c>
      <c r="D570" s="121">
        <v>0</v>
      </c>
      <c r="E570" s="124">
        <v>36049754</v>
      </c>
      <c r="F570" s="124">
        <v>0</v>
      </c>
      <c r="G570" s="124">
        <v>622393</v>
      </c>
      <c r="H570" s="124">
        <v>18143</v>
      </c>
      <c r="I570" s="124">
        <v>5529056</v>
      </c>
      <c r="J570" s="124">
        <v>1126968</v>
      </c>
      <c r="K570" s="124">
        <v>0</v>
      </c>
      <c r="L570" s="124">
        <v>0</v>
      </c>
      <c r="M570" s="124">
        <v>0</v>
      </c>
      <c r="N570" s="124">
        <v>0</v>
      </c>
      <c r="O570" s="124">
        <v>0</v>
      </c>
      <c r="P570" s="124">
        <v>3223217</v>
      </c>
      <c r="Q570" s="124">
        <v>469474</v>
      </c>
      <c r="R570" s="124">
        <v>1277965</v>
      </c>
      <c r="S570" s="124">
        <v>30484</v>
      </c>
      <c r="T570" s="124">
        <v>12719</v>
      </c>
      <c r="U570" s="124">
        <v>118597</v>
      </c>
      <c r="V570" s="124">
        <v>38560</v>
      </c>
      <c r="W570" s="124">
        <v>0</v>
      </c>
      <c r="X570" s="124">
        <v>968480</v>
      </c>
      <c r="Y570" s="124">
        <v>0</v>
      </c>
      <c r="Z570" s="124">
        <v>0</v>
      </c>
      <c r="AA570" s="124">
        <v>49485810</v>
      </c>
    </row>
    <row r="571" spans="1:27" x14ac:dyDescent="0.3">
      <c r="A571" s="123" t="s">
        <v>1141</v>
      </c>
      <c r="B571" s="121" t="s">
        <v>1142</v>
      </c>
      <c r="C571" s="121">
        <v>1</v>
      </c>
      <c r="D571" s="121">
        <v>0</v>
      </c>
      <c r="E571" s="124">
        <v>8072011</v>
      </c>
      <c r="F571" s="124">
        <v>0</v>
      </c>
      <c r="G571" s="124">
        <v>312668</v>
      </c>
      <c r="H571" s="124">
        <v>0</v>
      </c>
      <c r="I571" s="124">
        <v>1578795</v>
      </c>
      <c r="J571" s="124">
        <v>920590</v>
      </c>
      <c r="K571" s="124">
        <v>0</v>
      </c>
      <c r="L571" s="124">
        <v>0</v>
      </c>
      <c r="M571" s="124">
        <v>0</v>
      </c>
      <c r="N571" s="124">
        <v>0</v>
      </c>
      <c r="O571" s="124">
        <v>0</v>
      </c>
      <c r="P571" s="124">
        <v>765996</v>
      </c>
      <c r="Q571" s="124">
        <v>75618</v>
      </c>
      <c r="R571" s="124">
        <v>536012</v>
      </c>
      <c r="S571" s="124">
        <v>12898</v>
      </c>
      <c r="T571" s="124">
        <v>5381</v>
      </c>
      <c r="U571" s="124">
        <v>50969</v>
      </c>
      <c r="V571" s="124">
        <v>5792</v>
      </c>
      <c r="W571" s="124">
        <v>0</v>
      </c>
      <c r="X571" s="124">
        <v>555522</v>
      </c>
      <c r="Y571" s="124">
        <v>0</v>
      </c>
      <c r="Z571" s="124">
        <v>0</v>
      </c>
      <c r="AA571" s="124">
        <v>12892252</v>
      </c>
    </row>
    <row r="572" spans="1:27" x14ac:dyDescent="0.3">
      <c r="A572" s="123" t="s">
        <v>1143</v>
      </c>
      <c r="B572" s="121" t="s">
        <v>1144</v>
      </c>
      <c r="C572" s="121">
        <v>1</v>
      </c>
      <c r="D572" s="121">
        <v>0</v>
      </c>
      <c r="E572" s="124">
        <v>2172892</v>
      </c>
      <c r="F572" s="124">
        <v>0</v>
      </c>
      <c r="G572" s="124">
        <v>259709</v>
      </c>
      <c r="H572" s="124">
        <v>0</v>
      </c>
      <c r="I572" s="124">
        <v>366902</v>
      </c>
      <c r="J572" s="124">
        <v>225445</v>
      </c>
      <c r="K572" s="124">
        <v>0</v>
      </c>
      <c r="L572" s="124">
        <v>852115</v>
      </c>
      <c r="M572" s="124">
        <v>0</v>
      </c>
      <c r="N572" s="124">
        <v>0</v>
      </c>
      <c r="O572" s="124">
        <v>0</v>
      </c>
      <c r="P572" s="124">
        <v>251869</v>
      </c>
      <c r="Q572" s="124">
        <v>29452</v>
      </c>
      <c r="R572" s="124">
        <v>64789</v>
      </c>
      <c r="S572" s="124">
        <v>2966</v>
      </c>
      <c r="T572" s="124">
        <v>1238</v>
      </c>
      <c r="U572" s="124">
        <v>11708</v>
      </c>
      <c r="V572" s="124">
        <v>187</v>
      </c>
      <c r="W572" s="124">
        <v>0</v>
      </c>
      <c r="X572" s="124">
        <v>40500</v>
      </c>
      <c r="Y572" s="124">
        <v>0</v>
      </c>
      <c r="Z572" s="124">
        <v>0</v>
      </c>
      <c r="AA572" s="124">
        <v>4279772</v>
      </c>
    </row>
    <row r="573" spans="1:27" x14ac:dyDescent="0.3">
      <c r="A573" s="123" t="s">
        <v>1145</v>
      </c>
      <c r="B573" s="121" t="s">
        <v>1146</v>
      </c>
      <c r="C573" s="121">
        <v>1</v>
      </c>
      <c r="D573" s="121">
        <v>0</v>
      </c>
      <c r="E573" s="124">
        <v>6070166</v>
      </c>
      <c r="F573" s="124">
        <v>0</v>
      </c>
      <c r="G573" s="124">
        <v>340786</v>
      </c>
      <c r="H573" s="124">
        <v>0</v>
      </c>
      <c r="I573" s="124">
        <v>585502</v>
      </c>
      <c r="J573" s="124">
        <v>294052</v>
      </c>
      <c r="K573" s="124">
        <v>0</v>
      </c>
      <c r="L573" s="124">
        <v>2380458</v>
      </c>
      <c r="M573" s="124">
        <v>0</v>
      </c>
      <c r="N573" s="124">
        <v>0</v>
      </c>
      <c r="O573" s="124">
        <v>0</v>
      </c>
      <c r="P573" s="124">
        <v>496907</v>
      </c>
      <c r="Q573" s="124">
        <v>55598</v>
      </c>
      <c r="R573" s="124">
        <v>181855</v>
      </c>
      <c r="S573" s="124">
        <v>5992</v>
      </c>
      <c r="T573" s="124">
        <v>2500</v>
      </c>
      <c r="U573" s="124">
        <v>22659</v>
      </c>
      <c r="V573" s="124">
        <v>2478</v>
      </c>
      <c r="W573" s="124">
        <v>0</v>
      </c>
      <c r="X573" s="124">
        <v>159060</v>
      </c>
      <c r="Y573" s="124">
        <v>0</v>
      </c>
      <c r="Z573" s="124">
        <v>0</v>
      </c>
      <c r="AA573" s="124">
        <v>10598013</v>
      </c>
    </row>
    <row r="574" spans="1:27" x14ac:dyDescent="0.3">
      <c r="A574" s="123" t="s">
        <v>1147</v>
      </c>
      <c r="B574" s="121" t="s">
        <v>1148</v>
      </c>
      <c r="C574" s="121">
        <v>1</v>
      </c>
      <c r="D574" s="121">
        <v>0</v>
      </c>
      <c r="E574" s="124">
        <v>39730174</v>
      </c>
      <c r="F574" s="124">
        <v>0</v>
      </c>
      <c r="G574" s="124">
        <v>1124077</v>
      </c>
      <c r="H574" s="124">
        <v>20777</v>
      </c>
      <c r="I574" s="124">
        <v>3930869</v>
      </c>
      <c r="J574" s="124">
        <v>2475564</v>
      </c>
      <c r="K574" s="124">
        <v>0</v>
      </c>
      <c r="L574" s="124">
        <v>0</v>
      </c>
      <c r="M574" s="124">
        <v>0</v>
      </c>
      <c r="N574" s="124">
        <v>0</v>
      </c>
      <c r="O574" s="124">
        <v>0</v>
      </c>
      <c r="P574" s="124">
        <v>2077188</v>
      </c>
      <c r="Q574" s="124">
        <v>939902</v>
      </c>
      <c r="R574" s="124">
        <v>1819879</v>
      </c>
      <c r="S574" s="124">
        <v>52190</v>
      </c>
      <c r="T574" s="124">
        <v>21775</v>
      </c>
      <c r="U574" s="124">
        <v>189429</v>
      </c>
      <c r="V574" s="124">
        <v>38446</v>
      </c>
      <c r="W574" s="124">
        <v>0</v>
      </c>
      <c r="X574" s="124">
        <v>1480027</v>
      </c>
      <c r="Y574" s="124">
        <v>0</v>
      </c>
      <c r="Z574" s="124">
        <v>0</v>
      </c>
      <c r="AA574" s="124">
        <v>53900297</v>
      </c>
    </row>
    <row r="575" spans="1:27" x14ac:dyDescent="0.3">
      <c r="A575" s="123" t="s">
        <v>1149</v>
      </c>
      <c r="B575" s="121" t="s">
        <v>1150</v>
      </c>
      <c r="C575" s="121">
        <v>1</v>
      </c>
      <c r="D575" s="121">
        <v>0</v>
      </c>
      <c r="E575" s="124">
        <v>11628434</v>
      </c>
      <c r="F575" s="124">
        <v>0</v>
      </c>
      <c r="G575" s="124">
        <v>634084</v>
      </c>
      <c r="H575" s="124">
        <v>0</v>
      </c>
      <c r="I575" s="124">
        <v>1555342</v>
      </c>
      <c r="J575" s="124">
        <v>475685</v>
      </c>
      <c r="K575" s="124">
        <v>0</v>
      </c>
      <c r="L575" s="124">
        <v>0</v>
      </c>
      <c r="M575" s="124">
        <v>0</v>
      </c>
      <c r="N575" s="124">
        <v>0</v>
      </c>
      <c r="O575" s="124">
        <v>0</v>
      </c>
      <c r="P575" s="124">
        <v>605754</v>
      </c>
      <c r="Q575" s="124">
        <v>56927</v>
      </c>
      <c r="R575" s="124">
        <v>620292</v>
      </c>
      <c r="S575" s="124">
        <v>15280</v>
      </c>
      <c r="T575" s="124">
        <v>6375</v>
      </c>
      <c r="U575" s="124">
        <v>61512</v>
      </c>
      <c r="V575" s="124">
        <v>5406</v>
      </c>
      <c r="W575" s="124">
        <v>0</v>
      </c>
      <c r="X575" s="124">
        <v>304919</v>
      </c>
      <c r="Y575" s="124">
        <v>0</v>
      </c>
      <c r="Z575" s="124">
        <v>0</v>
      </c>
      <c r="AA575" s="124">
        <v>15970010</v>
      </c>
    </row>
    <row r="576" spans="1:27" x14ac:dyDescent="0.3">
      <c r="A576" s="123" t="s">
        <v>1151</v>
      </c>
      <c r="B576" s="121" t="s">
        <v>1152</v>
      </c>
      <c r="C576" s="121">
        <v>1</v>
      </c>
      <c r="D576" s="121">
        <v>0</v>
      </c>
      <c r="E576" s="124">
        <v>22003292</v>
      </c>
      <c r="F576" s="124">
        <v>0</v>
      </c>
      <c r="G576" s="124">
        <v>0</v>
      </c>
      <c r="H576" s="124">
        <v>0</v>
      </c>
      <c r="I576" s="124">
        <v>1014924</v>
      </c>
      <c r="J576" s="124">
        <v>5234074</v>
      </c>
      <c r="K576" s="124">
        <v>0</v>
      </c>
      <c r="L576" s="124">
        <v>0</v>
      </c>
      <c r="M576" s="124">
        <v>0</v>
      </c>
      <c r="N576" s="124">
        <v>0</v>
      </c>
      <c r="O576" s="124">
        <v>0</v>
      </c>
      <c r="P576" s="124">
        <v>2585515</v>
      </c>
      <c r="Q576" s="124">
        <v>300099</v>
      </c>
      <c r="R576" s="124">
        <v>0</v>
      </c>
      <c r="S576" s="124">
        <v>22800</v>
      </c>
      <c r="T576" s="124">
        <v>9513</v>
      </c>
      <c r="U576" s="124">
        <v>82307</v>
      </c>
      <c r="V576" s="124">
        <v>30350</v>
      </c>
      <c r="W576" s="124">
        <v>0</v>
      </c>
      <c r="X576" s="124">
        <v>1112861</v>
      </c>
      <c r="Y576" s="124">
        <v>0</v>
      </c>
      <c r="Z576" s="124">
        <v>0</v>
      </c>
      <c r="AA576" s="124">
        <v>32395735</v>
      </c>
    </row>
    <row r="577" spans="1:27" x14ac:dyDescent="0.3">
      <c r="A577" s="123" t="s">
        <v>1153</v>
      </c>
      <c r="B577" s="121" t="s">
        <v>1154</v>
      </c>
      <c r="C577" s="121">
        <v>1</v>
      </c>
      <c r="D577" s="121">
        <v>0</v>
      </c>
      <c r="E577" s="124">
        <v>11652710</v>
      </c>
      <c r="F577" s="124">
        <v>0</v>
      </c>
      <c r="G577" s="124">
        <v>0</v>
      </c>
      <c r="H577" s="124">
        <v>4387</v>
      </c>
      <c r="I577" s="124">
        <v>1446590</v>
      </c>
      <c r="J577" s="124">
        <v>1806240</v>
      </c>
      <c r="K577" s="124">
        <v>0</v>
      </c>
      <c r="L577" s="124">
        <v>0</v>
      </c>
      <c r="M577" s="124">
        <v>0</v>
      </c>
      <c r="N577" s="124">
        <v>0</v>
      </c>
      <c r="O577" s="124">
        <v>0</v>
      </c>
      <c r="P577" s="124">
        <v>1187166</v>
      </c>
      <c r="Q577" s="124">
        <v>179448</v>
      </c>
      <c r="R577" s="124">
        <v>87520</v>
      </c>
      <c r="S577" s="124">
        <v>10396</v>
      </c>
      <c r="T577" s="124">
        <v>4338</v>
      </c>
      <c r="U577" s="124">
        <v>38620</v>
      </c>
      <c r="V577" s="124">
        <v>13737</v>
      </c>
      <c r="W577" s="124">
        <v>0</v>
      </c>
      <c r="X577" s="124">
        <v>322938</v>
      </c>
      <c r="Y577" s="124">
        <v>0</v>
      </c>
      <c r="Z577" s="124">
        <v>0</v>
      </c>
      <c r="AA577" s="124">
        <v>16754090</v>
      </c>
    </row>
    <row r="578" spans="1:27" x14ac:dyDescent="0.3">
      <c r="A578" s="123" t="s">
        <v>1155</v>
      </c>
      <c r="B578" s="121" t="s">
        <v>1156</v>
      </c>
      <c r="C578" s="121">
        <v>1</v>
      </c>
      <c r="D578" s="121">
        <v>0</v>
      </c>
      <c r="E578" s="124">
        <v>13996483</v>
      </c>
      <c r="F578" s="124">
        <v>0</v>
      </c>
      <c r="G578" s="124">
        <v>0</v>
      </c>
      <c r="H578" s="124">
        <v>1224</v>
      </c>
      <c r="I578" s="124">
        <v>1786982</v>
      </c>
      <c r="J578" s="124">
        <v>1312005</v>
      </c>
      <c r="K578" s="124">
        <v>0</v>
      </c>
      <c r="L578" s="124">
        <v>0</v>
      </c>
      <c r="M578" s="124">
        <v>0</v>
      </c>
      <c r="N578" s="124">
        <v>0</v>
      </c>
      <c r="O578" s="124">
        <v>0</v>
      </c>
      <c r="P578" s="124">
        <v>1871082</v>
      </c>
      <c r="Q578" s="124">
        <v>194963</v>
      </c>
      <c r="R578" s="124">
        <v>127811</v>
      </c>
      <c r="S578" s="124">
        <v>14261</v>
      </c>
      <c r="T578" s="124">
        <v>5950</v>
      </c>
      <c r="U578" s="124">
        <v>56561</v>
      </c>
      <c r="V578" s="124">
        <v>18476</v>
      </c>
      <c r="W578" s="124">
        <v>0</v>
      </c>
      <c r="X578" s="124">
        <v>406831</v>
      </c>
      <c r="Y578" s="124">
        <v>0</v>
      </c>
      <c r="Z578" s="124">
        <v>0</v>
      </c>
      <c r="AA578" s="124">
        <v>19792629</v>
      </c>
    </row>
    <row r="579" spans="1:27" x14ac:dyDescent="0.3">
      <c r="A579" s="123" t="s">
        <v>1157</v>
      </c>
      <c r="B579" s="121" t="s">
        <v>1158</v>
      </c>
      <c r="C579" s="121">
        <v>1</v>
      </c>
      <c r="D579" s="121">
        <v>0</v>
      </c>
      <c r="E579" s="124">
        <v>22016187</v>
      </c>
      <c r="F579" s="124">
        <v>0</v>
      </c>
      <c r="G579" s="124">
        <v>0</v>
      </c>
      <c r="H579" s="124">
        <v>12040</v>
      </c>
      <c r="I579" s="124">
        <v>3003861</v>
      </c>
      <c r="J579" s="124">
        <v>3015291</v>
      </c>
      <c r="K579" s="124">
        <v>0</v>
      </c>
      <c r="L579" s="124">
        <v>0</v>
      </c>
      <c r="M579" s="124">
        <v>0</v>
      </c>
      <c r="N579" s="124">
        <v>0</v>
      </c>
      <c r="O579" s="124">
        <v>0</v>
      </c>
      <c r="P579" s="124">
        <v>4703751</v>
      </c>
      <c r="Q579" s="124">
        <v>369918</v>
      </c>
      <c r="R579" s="124">
        <v>175930</v>
      </c>
      <c r="S579" s="124">
        <v>28522</v>
      </c>
      <c r="T579" s="124">
        <v>11900</v>
      </c>
      <c r="U579" s="124">
        <v>111025</v>
      </c>
      <c r="V579" s="124">
        <v>35893</v>
      </c>
      <c r="W579" s="124">
        <v>0</v>
      </c>
      <c r="X579" s="124">
        <v>433205</v>
      </c>
      <c r="Y579" s="124">
        <v>19678</v>
      </c>
      <c r="Z579" s="124">
        <v>0</v>
      </c>
      <c r="AA579" s="124">
        <v>33937201</v>
      </c>
    </row>
    <row r="580" spans="1:27" x14ac:dyDescent="0.3">
      <c r="A580" s="123" t="s">
        <v>1159</v>
      </c>
      <c r="B580" s="121" t="s">
        <v>1160</v>
      </c>
      <c r="C580" s="121">
        <v>1</v>
      </c>
      <c r="D580" s="121">
        <v>0</v>
      </c>
      <c r="E580" s="124">
        <v>11453093</v>
      </c>
      <c r="F580" s="124">
        <v>0</v>
      </c>
      <c r="G580" s="124">
        <v>0</v>
      </c>
      <c r="H580" s="124">
        <v>0</v>
      </c>
      <c r="I580" s="124">
        <v>1707935</v>
      </c>
      <c r="J580" s="124">
        <v>2180116</v>
      </c>
      <c r="K580" s="124">
        <v>26679</v>
      </c>
      <c r="L580" s="124">
        <v>0</v>
      </c>
      <c r="M580" s="124">
        <v>0</v>
      </c>
      <c r="N580" s="124">
        <v>0</v>
      </c>
      <c r="O580" s="124">
        <v>0</v>
      </c>
      <c r="P580" s="124">
        <v>1959407</v>
      </c>
      <c r="Q580" s="124">
        <v>144438</v>
      </c>
      <c r="R580" s="124">
        <v>0</v>
      </c>
      <c r="S580" s="124">
        <v>11610</v>
      </c>
      <c r="T580" s="124">
        <v>4844</v>
      </c>
      <c r="U580" s="124">
        <v>45144</v>
      </c>
      <c r="V580" s="124">
        <v>14273</v>
      </c>
      <c r="W580" s="124">
        <v>0</v>
      </c>
      <c r="X580" s="124">
        <v>609391</v>
      </c>
      <c r="Y580" s="124">
        <v>0</v>
      </c>
      <c r="Z580" s="124">
        <v>0</v>
      </c>
      <c r="AA580" s="124">
        <v>18156930</v>
      </c>
    </row>
    <row r="581" spans="1:27" x14ac:dyDescent="0.3">
      <c r="A581" s="123" t="s">
        <v>1161</v>
      </c>
      <c r="B581" s="121" t="s">
        <v>1162</v>
      </c>
      <c r="C581" s="121">
        <v>1</v>
      </c>
      <c r="D581" s="121">
        <v>0</v>
      </c>
      <c r="E581" s="124">
        <v>13733752</v>
      </c>
      <c r="F581" s="124">
        <v>0</v>
      </c>
      <c r="G581" s="124">
        <v>0</v>
      </c>
      <c r="H581" s="124">
        <v>2688</v>
      </c>
      <c r="I581" s="124">
        <v>1570250</v>
      </c>
      <c r="J581" s="124">
        <v>3171286</v>
      </c>
      <c r="K581" s="124">
        <v>0</v>
      </c>
      <c r="L581" s="124">
        <v>0</v>
      </c>
      <c r="M581" s="124">
        <v>0</v>
      </c>
      <c r="N581" s="124">
        <v>0</v>
      </c>
      <c r="O581" s="124">
        <v>0</v>
      </c>
      <c r="P581" s="124">
        <v>971033</v>
      </c>
      <c r="Q581" s="124">
        <v>214875</v>
      </c>
      <c r="R581" s="124">
        <v>92537</v>
      </c>
      <c r="S581" s="124">
        <v>12913</v>
      </c>
      <c r="T581" s="124">
        <v>5388</v>
      </c>
      <c r="U581" s="124">
        <v>45493</v>
      </c>
      <c r="V581" s="124">
        <v>16792</v>
      </c>
      <c r="W581" s="124">
        <v>0</v>
      </c>
      <c r="X581" s="124">
        <v>498581</v>
      </c>
      <c r="Y581" s="124">
        <v>0</v>
      </c>
      <c r="Z581" s="124">
        <v>0</v>
      </c>
      <c r="AA581" s="124">
        <v>20335588</v>
      </c>
    </row>
    <row r="582" spans="1:27" x14ac:dyDescent="0.3">
      <c r="A582" s="123" t="s">
        <v>1163</v>
      </c>
      <c r="B582" s="121" t="s">
        <v>1164</v>
      </c>
      <c r="C582" s="121">
        <v>1</v>
      </c>
      <c r="D582" s="121">
        <v>0</v>
      </c>
      <c r="E582" s="124">
        <v>14869456</v>
      </c>
      <c r="F582" s="124">
        <v>0</v>
      </c>
      <c r="G582" s="124">
        <v>0</v>
      </c>
      <c r="H582" s="124">
        <v>1584</v>
      </c>
      <c r="I582" s="124">
        <v>1921330</v>
      </c>
      <c r="J582" s="124">
        <v>3462197</v>
      </c>
      <c r="K582" s="124">
        <v>0</v>
      </c>
      <c r="L582" s="124">
        <v>0</v>
      </c>
      <c r="M582" s="124">
        <v>0</v>
      </c>
      <c r="N582" s="124">
        <v>0</v>
      </c>
      <c r="O582" s="124">
        <v>0</v>
      </c>
      <c r="P582" s="124">
        <v>2201364</v>
      </c>
      <c r="Q582" s="124">
        <v>325124</v>
      </c>
      <c r="R582" s="124">
        <v>136809</v>
      </c>
      <c r="S582" s="124">
        <v>20298</v>
      </c>
      <c r="T582" s="124">
        <v>8469</v>
      </c>
      <c r="U582" s="124">
        <v>77822</v>
      </c>
      <c r="V582" s="124">
        <v>22462</v>
      </c>
      <c r="W582" s="124">
        <v>0</v>
      </c>
      <c r="X582" s="124">
        <v>486170</v>
      </c>
      <c r="Y582" s="124">
        <v>22177</v>
      </c>
      <c r="Z582" s="124">
        <v>0</v>
      </c>
      <c r="AA582" s="124">
        <v>23555262</v>
      </c>
    </row>
    <row r="583" spans="1:27" x14ac:dyDescent="0.3">
      <c r="A583" s="123" t="s">
        <v>1165</v>
      </c>
      <c r="B583" s="121" t="s">
        <v>1166</v>
      </c>
      <c r="C583" s="121">
        <v>1</v>
      </c>
      <c r="D583" s="121">
        <v>0</v>
      </c>
      <c r="E583" s="124">
        <v>9830985</v>
      </c>
      <c r="F583" s="124">
        <v>0</v>
      </c>
      <c r="G583" s="124">
        <v>0</v>
      </c>
      <c r="H583" s="124">
        <v>0</v>
      </c>
      <c r="I583" s="124">
        <v>1250922</v>
      </c>
      <c r="J583" s="124">
        <v>1993617</v>
      </c>
      <c r="K583" s="124">
        <v>0</v>
      </c>
      <c r="L583" s="124">
        <v>0</v>
      </c>
      <c r="M583" s="124">
        <v>0</v>
      </c>
      <c r="N583" s="124">
        <v>0</v>
      </c>
      <c r="O583" s="124">
        <v>0</v>
      </c>
      <c r="P583" s="124">
        <v>1346592</v>
      </c>
      <c r="Q583" s="124">
        <v>240420</v>
      </c>
      <c r="R583" s="124">
        <v>83255</v>
      </c>
      <c r="S583" s="124">
        <v>11010</v>
      </c>
      <c r="T583" s="124">
        <v>4594</v>
      </c>
      <c r="U583" s="124">
        <v>43571</v>
      </c>
      <c r="V583" s="124">
        <v>14105</v>
      </c>
      <c r="W583" s="124">
        <v>0</v>
      </c>
      <c r="X583" s="124">
        <v>366701</v>
      </c>
      <c r="Y583" s="124">
        <v>0</v>
      </c>
      <c r="Z583" s="124">
        <v>0</v>
      </c>
      <c r="AA583" s="124">
        <v>15185772</v>
      </c>
    </row>
    <row r="584" spans="1:27" x14ac:dyDescent="0.3">
      <c r="A584" s="123" t="s">
        <v>1167</v>
      </c>
      <c r="B584" s="121" t="s">
        <v>1168</v>
      </c>
      <c r="C584" s="121">
        <v>1</v>
      </c>
      <c r="D584" s="121">
        <v>0</v>
      </c>
      <c r="E584" s="124">
        <v>24958041</v>
      </c>
      <c r="F584" s="124">
        <v>0</v>
      </c>
      <c r="G584" s="124">
        <v>0</v>
      </c>
      <c r="H584" s="124">
        <v>13923</v>
      </c>
      <c r="I584" s="124">
        <v>4500115</v>
      </c>
      <c r="J584" s="124">
        <v>3752012</v>
      </c>
      <c r="K584" s="124">
        <v>0</v>
      </c>
      <c r="L584" s="124">
        <v>0</v>
      </c>
      <c r="M584" s="124">
        <v>0</v>
      </c>
      <c r="N584" s="124">
        <v>0</v>
      </c>
      <c r="O584" s="124">
        <v>0</v>
      </c>
      <c r="P584" s="124">
        <v>6217228</v>
      </c>
      <c r="Q584" s="124">
        <v>934884</v>
      </c>
      <c r="R584" s="124">
        <v>41919</v>
      </c>
      <c r="S584" s="124">
        <v>79529</v>
      </c>
      <c r="T584" s="124">
        <v>33181</v>
      </c>
      <c r="U584" s="124">
        <v>307152</v>
      </c>
      <c r="V584" s="124">
        <v>59870</v>
      </c>
      <c r="W584" s="124">
        <v>0</v>
      </c>
      <c r="X584" s="124">
        <v>1530752</v>
      </c>
      <c r="Y584" s="124">
        <v>62105</v>
      </c>
      <c r="Z584" s="124">
        <v>0</v>
      </c>
      <c r="AA584" s="124">
        <v>42490711</v>
      </c>
    </row>
    <row r="585" spans="1:27" x14ac:dyDescent="0.3">
      <c r="A585" s="123" t="s">
        <v>1169</v>
      </c>
      <c r="B585" s="121" t="s">
        <v>1170</v>
      </c>
      <c r="C585" s="121">
        <v>1</v>
      </c>
      <c r="D585" s="121">
        <v>0</v>
      </c>
      <c r="E585" s="124">
        <v>6760751</v>
      </c>
      <c r="F585" s="124">
        <v>0</v>
      </c>
      <c r="G585" s="124">
        <v>266111</v>
      </c>
      <c r="H585" s="124">
        <v>0</v>
      </c>
      <c r="I585" s="124">
        <v>1078152</v>
      </c>
      <c r="J585" s="124">
        <v>1674890</v>
      </c>
      <c r="K585" s="124">
        <v>0</v>
      </c>
      <c r="L585" s="124">
        <v>0</v>
      </c>
      <c r="M585" s="124">
        <v>0</v>
      </c>
      <c r="N585" s="124">
        <v>0</v>
      </c>
      <c r="O585" s="124">
        <v>0</v>
      </c>
      <c r="P585" s="124">
        <v>1974576</v>
      </c>
      <c r="Q585" s="124">
        <v>150213</v>
      </c>
      <c r="R585" s="124">
        <v>56299</v>
      </c>
      <c r="S585" s="124">
        <v>16463</v>
      </c>
      <c r="T585" s="124">
        <v>6869</v>
      </c>
      <c r="U585" s="124">
        <v>64658</v>
      </c>
      <c r="V585" s="124">
        <v>15452</v>
      </c>
      <c r="W585" s="124">
        <v>0</v>
      </c>
      <c r="X585" s="124">
        <v>318600</v>
      </c>
      <c r="Y585" s="124">
        <v>0</v>
      </c>
      <c r="Z585" s="124">
        <v>0</v>
      </c>
      <c r="AA585" s="124">
        <v>12383034</v>
      </c>
    </row>
    <row r="586" spans="1:27" x14ac:dyDescent="0.3">
      <c r="A586" s="123" t="s">
        <v>1171</v>
      </c>
      <c r="B586" s="121" t="s">
        <v>1172</v>
      </c>
      <c r="C586" s="121">
        <v>1</v>
      </c>
      <c r="D586" s="121">
        <v>0</v>
      </c>
      <c r="E586" s="124">
        <v>11140533</v>
      </c>
      <c r="F586" s="124">
        <v>10447</v>
      </c>
      <c r="G586" s="124">
        <v>0</v>
      </c>
      <c r="H586" s="124">
        <v>0</v>
      </c>
      <c r="I586" s="124">
        <v>954722</v>
      </c>
      <c r="J586" s="124">
        <v>2120974</v>
      </c>
      <c r="K586" s="124">
        <v>0</v>
      </c>
      <c r="L586" s="124">
        <v>0</v>
      </c>
      <c r="M586" s="124">
        <v>0</v>
      </c>
      <c r="N586" s="124">
        <v>0</v>
      </c>
      <c r="O586" s="124">
        <v>0</v>
      </c>
      <c r="P586" s="124">
        <v>1714158</v>
      </c>
      <c r="Q586" s="124">
        <v>224378</v>
      </c>
      <c r="R586" s="124">
        <v>167292</v>
      </c>
      <c r="S586" s="124">
        <v>9512</v>
      </c>
      <c r="T586" s="124">
        <v>3969</v>
      </c>
      <c r="U586" s="124">
        <v>38212</v>
      </c>
      <c r="V586" s="124">
        <v>11356</v>
      </c>
      <c r="W586" s="124">
        <v>0</v>
      </c>
      <c r="X586" s="124">
        <v>368212</v>
      </c>
      <c r="Y586" s="124">
        <v>0</v>
      </c>
      <c r="Z586" s="124">
        <v>0</v>
      </c>
      <c r="AA586" s="124">
        <v>16763765</v>
      </c>
    </row>
    <row r="587" spans="1:27" x14ac:dyDescent="0.3">
      <c r="A587" s="123" t="s">
        <v>1173</v>
      </c>
      <c r="B587" s="121" t="s">
        <v>1174</v>
      </c>
      <c r="C587" s="121">
        <v>1</v>
      </c>
      <c r="D587" s="121">
        <v>0</v>
      </c>
      <c r="E587" s="124">
        <v>9749021</v>
      </c>
      <c r="F587" s="124">
        <v>0</v>
      </c>
      <c r="G587" s="124">
        <v>0</v>
      </c>
      <c r="H587" s="124">
        <v>0</v>
      </c>
      <c r="I587" s="124">
        <v>1384948</v>
      </c>
      <c r="J587" s="124">
        <v>2339122</v>
      </c>
      <c r="K587" s="124">
        <v>0</v>
      </c>
      <c r="L587" s="124">
        <v>0</v>
      </c>
      <c r="M587" s="124">
        <v>0</v>
      </c>
      <c r="N587" s="124">
        <v>0</v>
      </c>
      <c r="O587" s="124">
        <v>0</v>
      </c>
      <c r="P587" s="124">
        <v>1683027</v>
      </c>
      <c r="Q587" s="124">
        <v>226764</v>
      </c>
      <c r="R587" s="124">
        <v>69276</v>
      </c>
      <c r="S587" s="124">
        <v>14081</v>
      </c>
      <c r="T587" s="124">
        <v>5875</v>
      </c>
      <c r="U587" s="124">
        <v>54347</v>
      </c>
      <c r="V587" s="124">
        <v>14490</v>
      </c>
      <c r="W587" s="124">
        <v>0</v>
      </c>
      <c r="X587" s="124">
        <v>244613</v>
      </c>
      <c r="Y587" s="124">
        <v>0</v>
      </c>
      <c r="Z587" s="124">
        <v>0</v>
      </c>
      <c r="AA587" s="124">
        <v>15785564</v>
      </c>
    </row>
    <row r="588" spans="1:27" x14ac:dyDescent="0.3">
      <c r="A588" s="123" t="s">
        <v>1175</v>
      </c>
      <c r="B588" s="121" t="s">
        <v>1176</v>
      </c>
      <c r="C588" s="121">
        <v>1</v>
      </c>
      <c r="D588" s="121">
        <v>0</v>
      </c>
      <c r="E588" s="124">
        <v>68869519</v>
      </c>
      <c r="F588" s="124">
        <v>0</v>
      </c>
      <c r="G588" s="124">
        <v>1621490</v>
      </c>
      <c r="H588" s="124">
        <v>5508</v>
      </c>
      <c r="I588" s="124">
        <v>8902649</v>
      </c>
      <c r="J588" s="124">
        <v>7824705</v>
      </c>
      <c r="K588" s="124">
        <v>0</v>
      </c>
      <c r="L588" s="124">
        <v>0</v>
      </c>
      <c r="M588" s="124">
        <v>0</v>
      </c>
      <c r="N588" s="124">
        <v>0</v>
      </c>
      <c r="O588" s="124">
        <v>0</v>
      </c>
      <c r="P588" s="124">
        <v>7585470</v>
      </c>
      <c r="Q588" s="124">
        <v>1077217</v>
      </c>
      <c r="R588" s="124">
        <v>4886949</v>
      </c>
      <c r="S588" s="124">
        <v>97640</v>
      </c>
      <c r="T588" s="124">
        <v>40738</v>
      </c>
      <c r="U588" s="124">
        <v>384101</v>
      </c>
      <c r="V588" s="124">
        <v>84861</v>
      </c>
      <c r="W588" s="124">
        <v>0</v>
      </c>
      <c r="X588" s="124">
        <v>3252738</v>
      </c>
      <c r="Y588" s="124">
        <v>0</v>
      </c>
      <c r="Z588" s="124">
        <v>0</v>
      </c>
      <c r="AA588" s="124">
        <v>104633585</v>
      </c>
    </row>
    <row r="589" spans="1:27" x14ac:dyDescent="0.3">
      <c r="A589" s="123" t="s">
        <v>1177</v>
      </c>
      <c r="B589" s="121" t="s">
        <v>1178</v>
      </c>
      <c r="C589" s="121">
        <v>1</v>
      </c>
      <c r="D589" s="121">
        <v>0</v>
      </c>
      <c r="E589" s="124">
        <v>13369789</v>
      </c>
      <c r="F589" s="124">
        <v>0</v>
      </c>
      <c r="G589" s="124">
        <v>202082</v>
      </c>
      <c r="H589" s="124">
        <v>3321</v>
      </c>
      <c r="I589" s="124">
        <v>1549803</v>
      </c>
      <c r="J589" s="124">
        <v>1446047</v>
      </c>
      <c r="K589" s="124">
        <v>0</v>
      </c>
      <c r="L589" s="124">
        <v>0</v>
      </c>
      <c r="M589" s="124">
        <v>0</v>
      </c>
      <c r="N589" s="124">
        <v>0</v>
      </c>
      <c r="O589" s="124">
        <v>0</v>
      </c>
      <c r="P589" s="124">
        <v>1822050</v>
      </c>
      <c r="Q589" s="124">
        <v>625878</v>
      </c>
      <c r="R589" s="124">
        <v>594970</v>
      </c>
      <c r="S589" s="124">
        <v>23444</v>
      </c>
      <c r="T589" s="124">
        <v>9781</v>
      </c>
      <c r="U589" s="124">
        <v>94307</v>
      </c>
      <c r="V589" s="124">
        <v>21057</v>
      </c>
      <c r="W589" s="124">
        <v>0</v>
      </c>
      <c r="X589" s="124">
        <v>534151</v>
      </c>
      <c r="Y589" s="124">
        <v>0</v>
      </c>
      <c r="Z589" s="124">
        <v>0</v>
      </c>
      <c r="AA589" s="124">
        <v>20296680</v>
      </c>
    </row>
    <row r="590" spans="1:27" x14ac:dyDescent="0.3">
      <c r="A590" s="123" t="s">
        <v>1179</v>
      </c>
      <c r="B590" s="121" t="s">
        <v>1180</v>
      </c>
      <c r="C590" s="121">
        <v>1</v>
      </c>
      <c r="D590" s="121">
        <v>0</v>
      </c>
      <c r="E590" s="124">
        <v>17972065</v>
      </c>
      <c r="F590" s="124">
        <v>0</v>
      </c>
      <c r="G590" s="124">
        <v>1564377</v>
      </c>
      <c r="H590" s="124">
        <v>8691</v>
      </c>
      <c r="I590" s="124">
        <v>2324056</v>
      </c>
      <c r="J590" s="124">
        <v>3362773</v>
      </c>
      <c r="K590" s="124">
        <v>0</v>
      </c>
      <c r="L590" s="124">
        <v>0</v>
      </c>
      <c r="M590" s="124">
        <v>0</v>
      </c>
      <c r="N590" s="124">
        <v>0</v>
      </c>
      <c r="O590" s="124">
        <v>0</v>
      </c>
      <c r="P590" s="124">
        <v>1751319</v>
      </c>
      <c r="Q590" s="124">
        <v>96247</v>
      </c>
      <c r="R590" s="124">
        <v>310009</v>
      </c>
      <c r="S590" s="124">
        <v>27638</v>
      </c>
      <c r="T590" s="124">
        <v>11531</v>
      </c>
      <c r="U590" s="124">
        <v>107238</v>
      </c>
      <c r="V590" s="124">
        <v>8037</v>
      </c>
      <c r="W590" s="124">
        <v>0</v>
      </c>
      <c r="X590" s="124">
        <v>960296</v>
      </c>
      <c r="Y590" s="124">
        <v>0</v>
      </c>
      <c r="Z590" s="124">
        <v>0</v>
      </c>
      <c r="AA590" s="124">
        <v>28504277</v>
      </c>
    </row>
    <row r="591" spans="1:27" x14ac:dyDescent="0.3">
      <c r="A591" s="123" t="s">
        <v>1181</v>
      </c>
      <c r="B591" s="121" t="s">
        <v>1182</v>
      </c>
      <c r="C591" s="121">
        <v>1</v>
      </c>
      <c r="D591" s="121">
        <v>0</v>
      </c>
      <c r="E591" s="124">
        <v>17344313</v>
      </c>
      <c r="F591" s="124">
        <v>0</v>
      </c>
      <c r="G591" s="124">
        <v>457991</v>
      </c>
      <c r="H591" s="124">
        <v>0</v>
      </c>
      <c r="I591" s="124">
        <v>2753996</v>
      </c>
      <c r="J591" s="124">
        <v>2538983</v>
      </c>
      <c r="K591" s="124">
        <v>0</v>
      </c>
      <c r="L591" s="124">
        <v>0</v>
      </c>
      <c r="M591" s="124">
        <v>0</v>
      </c>
      <c r="N591" s="124">
        <v>0</v>
      </c>
      <c r="O591" s="124">
        <v>0</v>
      </c>
      <c r="P591" s="124">
        <v>1568479</v>
      </c>
      <c r="Q591" s="124">
        <v>351830</v>
      </c>
      <c r="R591" s="124">
        <v>498595</v>
      </c>
      <c r="S591" s="124">
        <v>28432</v>
      </c>
      <c r="T591" s="124">
        <v>11863</v>
      </c>
      <c r="U591" s="124">
        <v>113296</v>
      </c>
      <c r="V591" s="124">
        <v>28202</v>
      </c>
      <c r="W591" s="124">
        <v>0</v>
      </c>
      <c r="X591" s="124">
        <v>617441</v>
      </c>
      <c r="Y591" s="124">
        <v>0</v>
      </c>
      <c r="Z591" s="124">
        <v>0</v>
      </c>
      <c r="AA591" s="124">
        <v>26313421</v>
      </c>
    </row>
    <row r="592" spans="1:27" x14ac:dyDescent="0.3">
      <c r="A592" s="123" t="s">
        <v>1183</v>
      </c>
      <c r="B592" s="121" t="s">
        <v>1184</v>
      </c>
      <c r="C592" s="121">
        <v>1</v>
      </c>
      <c r="D592" s="121">
        <v>0</v>
      </c>
      <c r="E592" s="124">
        <v>11346083</v>
      </c>
      <c r="F592" s="124">
        <v>0</v>
      </c>
      <c r="G592" s="124">
        <v>237136</v>
      </c>
      <c r="H592" s="124">
        <v>13310</v>
      </c>
      <c r="I592" s="124">
        <v>3288788</v>
      </c>
      <c r="J592" s="124">
        <v>2199683</v>
      </c>
      <c r="K592" s="124">
        <v>0</v>
      </c>
      <c r="L592" s="124">
        <v>0</v>
      </c>
      <c r="M592" s="124">
        <v>0</v>
      </c>
      <c r="N592" s="124">
        <v>0</v>
      </c>
      <c r="O592" s="124">
        <v>0</v>
      </c>
      <c r="P592" s="124">
        <v>1902040</v>
      </c>
      <c r="Q592" s="124">
        <v>237934</v>
      </c>
      <c r="R592" s="124">
        <v>669115</v>
      </c>
      <c r="S592" s="124">
        <v>27728</v>
      </c>
      <c r="T592" s="124">
        <v>11569</v>
      </c>
      <c r="U592" s="124">
        <v>108811</v>
      </c>
      <c r="V592" s="124">
        <v>16798</v>
      </c>
      <c r="W592" s="124">
        <v>0</v>
      </c>
      <c r="X592" s="124">
        <v>469800</v>
      </c>
      <c r="Y592" s="124">
        <v>13708</v>
      </c>
      <c r="Z592" s="124">
        <v>0</v>
      </c>
      <c r="AA592" s="124">
        <v>20542503</v>
      </c>
    </row>
    <row r="593" spans="1:27" x14ac:dyDescent="0.3">
      <c r="A593" s="123" t="s">
        <v>1185</v>
      </c>
      <c r="B593" s="121" t="s">
        <v>1186</v>
      </c>
      <c r="C593" s="121">
        <v>1</v>
      </c>
      <c r="D593" s="121">
        <v>0</v>
      </c>
      <c r="E593" s="124">
        <v>7974175</v>
      </c>
      <c r="F593" s="124">
        <v>0</v>
      </c>
      <c r="G593" s="124">
        <v>715413</v>
      </c>
      <c r="H593" s="124">
        <v>2291</v>
      </c>
      <c r="I593" s="124">
        <v>389761</v>
      </c>
      <c r="J593" s="124">
        <v>516626</v>
      </c>
      <c r="K593" s="124">
        <v>0</v>
      </c>
      <c r="L593" s="124">
        <v>0</v>
      </c>
      <c r="M593" s="124">
        <v>0</v>
      </c>
      <c r="N593" s="124">
        <v>0</v>
      </c>
      <c r="O593" s="124">
        <v>0</v>
      </c>
      <c r="P593" s="124">
        <v>722261</v>
      </c>
      <c r="Q593" s="124">
        <v>62971</v>
      </c>
      <c r="R593" s="124">
        <v>163753</v>
      </c>
      <c r="S593" s="124">
        <v>15969</v>
      </c>
      <c r="T593" s="124">
        <v>6663</v>
      </c>
      <c r="U593" s="124">
        <v>70832</v>
      </c>
      <c r="V593" s="124">
        <v>0</v>
      </c>
      <c r="W593" s="124">
        <v>0</v>
      </c>
      <c r="X593" s="124">
        <v>425932</v>
      </c>
      <c r="Y593" s="124">
        <v>0</v>
      </c>
      <c r="Z593" s="124">
        <v>0</v>
      </c>
      <c r="AA593" s="124">
        <v>11066647</v>
      </c>
    </row>
    <row r="594" spans="1:27" x14ac:dyDescent="0.3">
      <c r="A594" s="123" t="s">
        <v>1187</v>
      </c>
      <c r="B594" s="121" t="s">
        <v>1188</v>
      </c>
      <c r="C594" s="121">
        <v>1</v>
      </c>
      <c r="D594" s="121">
        <v>0</v>
      </c>
      <c r="E594" s="124">
        <v>18001878</v>
      </c>
      <c r="F594" s="124">
        <v>0</v>
      </c>
      <c r="G594" s="124">
        <v>342714</v>
      </c>
      <c r="H594" s="124">
        <v>2010</v>
      </c>
      <c r="I594" s="124">
        <v>2650178</v>
      </c>
      <c r="J594" s="124">
        <v>1593771</v>
      </c>
      <c r="K594" s="124">
        <v>0</v>
      </c>
      <c r="L594" s="124">
        <v>0</v>
      </c>
      <c r="M594" s="124">
        <v>0</v>
      </c>
      <c r="N594" s="124">
        <v>0</v>
      </c>
      <c r="O594" s="124">
        <v>0</v>
      </c>
      <c r="P594" s="124">
        <v>2130963</v>
      </c>
      <c r="Q594" s="124">
        <v>505127</v>
      </c>
      <c r="R594" s="124">
        <v>1109618</v>
      </c>
      <c r="S594" s="124">
        <v>38394</v>
      </c>
      <c r="T594" s="124">
        <v>16019</v>
      </c>
      <c r="U594" s="124">
        <v>143295</v>
      </c>
      <c r="V594" s="124">
        <v>30330</v>
      </c>
      <c r="W594" s="124">
        <v>0</v>
      </c>
      <c r="X594" s="124">
        <v>762339</v>
      </c>
      <c r="Y594" s="124">
        <v>617</v>
      </c>
      <c r="Z594" s="124">
        <v>0</v>
      </c>
      <c r="AA594" s="124">
        <v>27327253</v>
      </c>
    </row>
    <row r="595" spans="1:27" x14ac:dyDescent="0.3">
      <c r="A595" s="123" t="s">
        <v>1189</v>
      </c>
      <c r="B595" s="121" t="s">
        <v>1190</v>
      </c>
      <c r="C595" s="121">
        <v>1</v>
      </c>
      <c r="D595" s="121">
        <v>0</v>
      </c>
      <c r="E595" s="124">
        <v>26282173</v>
      </c>
      <c r="F595" s="124">
        <v>0</v>
      </c>
      <c r="G595" s="124">
        <v>379007</v>
      </c>
      <c r="H595" s="124">
        <v>0</v>
      </c>
      <c r="I595" s="124">
        <v>5364117</v>
      </c>
      <c r="J595" s="124">
        <v>2303858</v>
      </c>
      <c r="K595" s="124">
        <v>0</v>
      </c>
      <c r="L595" s="124">
        <v>0</v>
      </c>
      <c r="M595" s="124">
        <v>0</v>
      </c>
      <c r="N595" s="124">
        <v>0</v>
      </c>
      <c r="O595" s="124">
        <v>0</v>
      </c>
      <c r="P595" s="124">
        <v>3110266</v>
      </c>
      <c r="Q595" s="124">
        <v>1083759</v>
      </c>
      <c r="R595" s="124">
        <v>507675</v>
      </c>
      <c r="S595" s="124">
        <v>40551</v>
      </c>
      <c r="T595" s="124">
        <v>16919</v>
      </c>
      <c r="U595" s="124">
        <v>164149</v>
      </c>
      <c r="V595" s="124">
        <v>41926</v>
      </c>
      <c r="W595" s="124">
        <v>0</v>
      </c>
      <c r="X595" s="124">
        <v>843182</v>
      </c>
      <c r="Y595" s="124">
        <v>0</v>
      </c>
      <c r="Z595" s="124">
        <v>0</v>
      </c>
      <c r="AA595" s="124">
        <v>40137582</v>
      </c>
    </row>
    <row r="596" spans="1:27" x14ac:dyDescent="0.3">
      <c r="A596" s="123" t="s">
        <v>1191</v>
      </c>
      <c r="B596" s="121" t="s">
        <v>1192</v>
      </c>
      <c r="C596" s="121">
        <v>1</v>
      </c>
      <c r="D596" s="121">
        <v>0</v>
      </c>
      <c r="E596" s="124">
        <v>21383800</v>
      </c>
      <c r="F596" s="124">
        <v>0</v>
      </c>
      <c r="G596" s="124">
        <v>563471</v>
      </c>
      <c r="H596" s="124">
        <v>15086</v>
      </c>
      <c r="I596" s="124">
        <v>3286930</v>
      </c>
      <c r="J596" s="124">
        <v>992234</v>
      </c>
      <c r="K596" s="124">
        <v>0</v>
      </c>
      <c r="L596" s="124">
        <v>0</v>
      </c>
      <c r="M596" s="124">
        <v>0</v>
      </c>
      <c r="N596" s="124">
        <v>0</v>
      </c>
      <c r="O596" s="124">
        <v>0</v>
      </c>
      <c r="P596" s="124">
        <v>2281776</v>
      </c>
      <c r="Q596" s="124">
        <v>309165</v>
      </c>
      <c r="R596" s="124">
        <v>1183627</v>
      </c>
      <c r="S596" s="124">
        <v>21691</v>
      </c>
      <c r="T596" s="124">
        <v>9050</v>
      </c>
      <c r="U596" s="124">
        <v>86851</v>
      </c>
      <c r="V596" s="124">
        <v>18712</v>
      </c>
      <c r="W596" s="124">
        <v>0</v>
      </c>
      <c r="X596" s="124">
        <v>777583</v>
      </c>
      <c r="Y596" s="124">
        <v>0</v>
      </c>
      <c r="Z596" s="124">
        <v>0</v>
      </c>
      <c r="AA596" s="124">
        <v>30929976</v>
      </c>
    </row>
    <row r="597" spans="1:27" x14ac:dyDescent="0.3">
      <c r="A597" s="123" t="s">
        <v>1193</v>
      </c>
      <c r="B597" s="121" t="s">
        <v>1194</v>
      </c>
      <c r="C597" s="121">
        <v>1</v>
      </c>
      <c r="D597" s="121">
        <v>0</v>
      </c>
      <c r="E597" s="124">
        <v>542841</v>
      </c>
      <c r="F597" s="124">
        <v>0</v>
      </c>
      <c r="G597" s="124">
        <v>179940</v>
      </c>
      <c r="H597" s="124">
        <v>0</v>
      </c>
      <c r="I597" s="124">
        <v>30904</v>
      </c>
      <c r="J597" s="124">
        <v>35789</v>
      </c>
      <c r="K597" s="124">
        <v>0</v>
      </c>
      <c r="L597" s="124">
        <v>0</v>
      </c>
      <c r="M597" s="124">
        <v>0</v>
      </c>
      <c r="N597" s="124">
        <v>0</v>
      </c>
      <c r="O597" s="124">
        <v>0</v>
      </c>
      <c r="P597" s="124">
        <v>103923</v>
      </c>
      <c r="Q597" s="124">
        <v>0</v>
      </c>
      <c r="R597" s="124">
        <v>0</v>
      </c>
      <c r="S597" s="124">
        <v>2397</v>
      </c>
      <c r="T597" s="124">
        <v>1000</v>
      </c>
      <c r="U597" s="124">
        <v>6582</v>
      </c>
      <c r="V597" s="124">
        <v>0</v>
      </c>
      <c r="W597" s="124">
        <v>0</v>
      </c>
      <c r="X597" s="124">
        <v>110000</v>
      </c>
      <c r="Y597" s="124">
        <v>0</v>
      </c>
      <c r="Z597" s="124">
        <v>0</v>
      </c>
      <c r="AA597" s="124">
        <v>1013376</v>
      </c>
    </row>
    <row r="598" spans="1:27" x14ac:dyDescent="0.3">
      <c r="A598" s="123" t="s">
        <v>1195</v>
      </c>
      <c r="B598" s="121" t="s">
        <v>1196</v>
      </c>
      <c r="C598" s="121">
        <v>1</v>
      </c>
      <c r="D598" s="121">
        <v>0</v>
      </c>
      <c r="E598" s="124">
        <v>2982306</v>
      </c>
      <c r="F598" s="124">
        <v>0</v>
      </c>
      <c r="G598" s="124">
        <v>251952</v>
      </c>
      <c r="H598" s="124">
        <v>0</v>
      </c>
      <c r="I598" s="124">
        <v>153544</v>
      </c>
      <c r="J598" s="124">
        <v>1063313</v>
      </c>
      <c r="K598" s="124">
        <v>555</v>
      </c>
      <c r="L598" s="124">
        <v>0</v>
      </c>
      <c r="M598" s="124">
        <v>0</v>
      </c>
      <c r="N598" s="124">
        <v>0</v>
      </c>
      <c r="O598" s="124">
        <v>0</v>
      </c>
      <c r="P598" s="124">
        <v>186829</v>
      </c>
      <c r="Q598" s="124">
        <v>22965</v>
      </c>
      <c r="R598" s="124">
        <v>179020</v>
      </c>
      <c r="S598" s="124">
        <v>6861</v>
      </c>
      <c r="T598" s="124">
        <v>2863</v>
      </c>
      <c r="U598" s="124">
        <v>26096</v>
      </c>
      <c r="V598" s="124">
        <v>0</v>
      </c>
      <c r="W598" s="124">
        <v>0</v>
      </c>
      <c r="X598" s="124">
        <v>130275</v>
      </c>
      <c r="Y598" s="124">
        <v>0</v>
      </c>
      <c r="Z598" s="124">
        <v>0</v>
      </c>
      <c r="AA598" s="124">
        <v>5006579</v>
      </c>
    </row>
    <row r="599" spans="1:27" x14ac:dyDescent="0.3">
      <c r="A599" s="123" t="s">
        <v>1197</v>
      </c>
      <c r="B599" s="121" t="s">
        <v>1198</v>
      </c>
      <c r="C599" s="121">
        <v>1</v>
      </c>
      <c r="D599" s="121">
        <v>0</v>
      </c>
      <c r="E599" s="124">
        <v>19313901</v>
      </c>
      <c r="F599" s="124">
        <v>0</v>
      </c>
      <c r="G599" s="124">
        <v>250952</v>
      </c>
      <c r="H599" s="124">
        <v>0</v>
      </c>
      <c r="I599" s="124">
        <v>1241976</v>
      </c>
      <c r="J599" s="124">
        <v>2937112</v>
      </c>
      <c r="K599" s="124">
        <v>0</v>
      </c>
      <c r="L599" s="124">
        <v>0</v>
      </c>
      <c r="M599" s="124">
        <v>0</v>
      </c>
      <c r="N599" s="124">
        <v>0</v>
      </c>
      <c r="O599" s="124">
        <v>0</v>
      </c>
      <c r="P599" s="124">
        <v>2053860</v>
      </c>
      <c r="Q599" s="124">
        <v>402054</v>
      </c>
      <c r="R599" s="124">
        <v>762611</v>
      </c>
      <c r="S599" s="124">
        <v>31098</v>
      </c>
      <c r="T599" s="124">
        <v>12975</v>
      </c>
      <c r="U599" s="124">
        <v>113879</v>
      </c>
      <c r="V599" s="124">
        <v>33509</v>
      </c>
      <c r="W599" s="124">
        <v>0</v>
      </c>
      <c r="X599" s="124">
        <v>824740</v>
      </c>
      <c r="Y599" s="124">
        <v>20717</v>
      </c>
      <c r="Z599" s="124">
        <v>0</v>
      </c>
      <c r="AA599" s="124">
        <v>27999384</v>
      </c>
    </row>
    <row r="600" spans="1:27" x14ac:dyDescent="0.3">
      <c r="A600" s="123" t="s">
        <v>1199</v>
      </c>
      <c r="B600" s="121" t="s">
        <v>1200</v>
      </c>
      <c r="C600" s="121">
        <v>1</v>
      </c>
      <c r="D600" s="121">
        <v>0</v>
      </c>
      <c r="E600" s="124">
        <v>2884828</v>
      </c>
      <c r="F600" s="124">
        <v>0</v>
      </c>
      <c r="G600" s="124">
        <v>265147</v>
      </c>
      <c r="H600" s="124">
        <v>477</v>
      </c>
      <c r="I600" s="124">
        <v>277460</v>
      </c>
      <c r="J600" s="124">
        <v>254932</v>
      </c>
      <c r="K600" s="124">
        <v>0</v>
      </c>
      <c r="L600" s="124">
        <v>0</v>
      </c>
      <c r="M600" s="124">
        <v>0</v>
      </c>
      <c r="N600" s="124">
        <v>0</v>
      </c>
      <c r="O600" s="124">
        <v>0</v>
      </c>
      <c r="P600" s="124">
        <v>202311</v>
      </c>
      <c r="Q600" s="124">
        <v>0</v>
      </c>
      <c r="R600" s="124">
        <v>95045</v>
      </c>
      <c r="S600" s="124">
        <v>3640</v>
      </c>
      <c r="T600" s="124">
        <v>1519</v>
      </c>
      <c r="U600" s="124">
        <v>14213</v>
      </c>
      <c r="V600" s="124">
        <v>0</v>
      </c>
      <c r="W600" s="124">
        <v>0</v>
      </c>
      <c r="X600" s="124">
        <v>115845</v>
      </c>
      <c r="Y600" s="124">
        <v>0</v>
      </c>
      <c r="Z600" s="124">
        <v>0</v>
      </c>
      <c r="AA600" s="124">
        <v>4115417</v>
      </c>
    </row>
    <row r="601" spans="1:27" x14ac:dyDescent="0.3">
      <c r="A601" s="123" t="s">
        <v>1201</v>
      </c>
      <c r="B601" s="121" t="s">
        <v>1202</v>
      </c>
      <c r="C601" s="121">
        <v>1</v>
      </c>
      <c r="D601" s="121">
        <v>0</v>
      </c>
      <c r="E601" s="124">
        <v>1735549</v>
      </c>
      <c r="F601" s="124">
        <v>0</v>
      </c>
      <c r="G601" s="124">
        <v>110011</v>
      </c>
      <c r="H601" s="124">
        <v>0</v>
      </c>
      <c r="I601" s="124">
        <v>64198</v>
      </c>
      <c r="J601" s="124">
        <v>102527</v>
      </c>
      <c r="K601" s="124">
        <v>0</v>
      </c>
      <c r="L601" s="124">
        <v>0</v>
      </c>
      <c r="M601" s="124">
        <v>0</v>
      </c>
      <c r="N601" s="124">
        <v>0</v>
      </c>
      <c r="O601" s="124">
        <v>0</v>
      </c>
      <c r="P601" s="124">
        <v>481180</v>
      </c>
      <c r="Q601" s="124">
        <v>0</v>
      </c>
      <c r="R601" s="124">
        <v>32354</v>
      </c>
      <c r="S601" s="124">
        <v>8808</v>
      </c>
      <c r="T601" s="124">
        <v>3675</v>
      </c>
      <c r="U601" s="124">
        <v>34135</v>
      </c>
      <c r="V601" s="124">
        <v>0</v>
      </c>
      <c r="W601" s="124">
        <v>0</v>
      </c>
      <c r="X601" s="124">
        <v>108000</v>
      </c>
      <c r="Y601" s="124">
        <v>0</v>
      </c>
      <c r="Z601" s="124">
        <v>0</v>
      </c>
      <c r="AA601" s="124">
        <v>2680437</v>
      </c>
    </row>
    <row r="602" spans="1:27" x14ac:dyDescent="0.3">
      <c r="A602" s="123" t="s">
        <v>1203</v>
      </c>
      <c r="B602" s="121" t="s">
        <v>1204</v>
      </c>
      <c r="C602" s="121">
        <v>1</v>
      </c>
      <c r="D602" s="121">
        <v>0</v>
      </c>
      <c r="E602" s="124">
        <v>7100530</v>
      </c>
      <c r="F602" s="124">
        <v>0</v>
      </c>
      <c r="G602" s="124">
        <v>97741</v>
      </c>
      <c r="H602" s="124">
        <v>0</v>
      </c>
      <c r="I602" s="124">
        <v>859298</v>
      </c>
      <c r="J602" s="124">
        <v>637015</v>
      </c>
      <c r="K602" s="124">
        <v>0</v>
      </c>
      <c r="L602" s="124">
        <v>0</v>
      </c>
      <c r="M602" s="124">
        <v>0</v>
      </c>
      <c r="N602" s="124">
        <v>0</v>
      </c>
      <c r="O602" s="124">
        <v>0</v>
      </c>
      <c r="P602" s="124">
        <v>354715</v>
      </c>
      <c r="Q602" s="124">
        <v>39275</v>
      </c>
      <c r="R602" s="124">
        <v>167778</v>
      </c>
      <c r="S602" s="124">
        <v>9273</v>
      </c>
      <c r="T602" s="124">
        <v>3869</v>
      </c>
      <c r="U602" s="124">
        <v>37455</v>
      </c>
      <c r="V602" s="124">
        <v>2052</v>
      </c>
      <c r="W602" s="124">
        <v>0</v>
      </c>
      <c r="X602" s="124">
        <v>146207</v>
      </c>
      <c r="Y602" s="124">
        <v>0</v>
      </c>
      <c r="Z602" s="124">
        <v>0</v>
      </c>
      <c r="AA602" s="124">
        <v>9455208</v>
      </c>
    </row>
    <row r="603" spans="1:27" x14ac:dyDescent="0.3">
      <c r="A603" s="123" t="s">
        <v>1205</v>
      </c>
      <c r="B603" s="121" t="s">
        <v>1206</v>
      </c>
      <c r="C603" s="121">
        <v>1</v>
      </c>
      <c r="D603" s="121">
        <v>0</v>
      </c>
      <c r="E603" s="124">
        <v>23032806</v>
      </c>
      <c r="F603" s="124">
        <v>0</v>
      </c>
      <c r="G603" s="124">
        <v>405813</v>
      </c>
      <c r="H603" s="124">
        <v>11748</v>
      </c>
      <c r="I603" s="124">
        <v>2597262</v>
      </c>
      <c r="J603" s="124">
        <v>4819254</v>
      </c>
      <c r="K603" s="124">
        <v>0</v>
      </c>
      <c r="L603" s="124">
        <v>0</v>
      </c>
      <c r="M603" s="124">
        <v>0</v>
      </c>
      <c r="N603" s="124">
        <v>0</v>
      </c>
      <c r="O603" s="124">
        <v>0</v>
      </c>
      <c r="P603" s="124">
        <v>1841997</v>
      </c>
      <c r="Q603" s="124">
        <v>284373</v>
      </c>
      <c r="R603" s="124">
        <v>893694</v>
      </c>
      <c r="S603" s="124">
        <v>44970</v>
      </c>
      <c r="T603" s="124">
        <v>18763</v>
      </c>
      <c r="U603" s="124">
        <v>177430</v>
      </c>
      <c r="V603" s="124">
        <v>45623</v>
      </c>
      <c r="W603" s="124">
        <v>0</v>
      </c>
      <c r="X603" s="124">
        <v>1767852</v>
      </c>
      <c r="Y603" s="124">
        <v>0</v>
      </c>
      <c r="Z603" s="124">
        <v>0</v>
      </c>
      <c r="AA603" s="124">
        <v>35941585</v>
      </c>
    </row>
    <row r="604" spans="1:27" x14ac:dyDescent="0.3">
      <c r="A604" s="123" t="s">
        <v>1207</v>
      </c>
      <c r="B604" s="121" t="s">
        <v>1208</v>
      </c>
      <c r="C604" s="121">
        <v>1</v>
      </c>
      <c r="D604" s="121">
        <v>0</v>
      </c>
      <c r="E604" s="124">
        <v>2135488</v>
      </c>
      <c r="F604" s="124">
        <v>0</v>
      </c>
      <c r="G604" s="124">
        <v>70000</v>
      </c>
      <c r="H604" s="124">
        <v>0</v>
      </c>
      <c r="I604" s="124">
        <v>94584</v>
      </c>
      <c r="J604" s="124">
        <v>102186</v>
      </c>
      <c r="K604" s="124">
        <v>0</v>
      </c>
      <c r="L604" s="124">
        <v>0</v>
      </c>
      <c r="M604" s="124">
        <v>0</v>
      </c>
      <c r="N604" s="124">
        <v>0</v>
      </c>
      <c r="O604" s="124">
        <v>0</v>
      </c>
      <c r="P604" s="124">
        <v>212412</v>
      </c>
      <c r="Q604" s="124">
        <v>21071</v>
      </c>
      <c r="R604" s="124">
        <v>44343</v>
      </c>
      <c r="S604" s="124">
        <v>2217</v>
      </c>
      <c r="T604" s="124">
        <v>925</v>
      </c>
      <c r="U604" s="124">
        <v>13631</v>
      </c>
      <c r="V604" s="124">
        <v>2134</v>
      </c>
      <c r="W604" s="124">
        <v>0</v>
      </c>
      <c r="X604" s="124">
        <v>165132</v>
      </c>
      <c r="Y604" s="124">
        <v>0</v>
      </c>
      <c r="Z604" s="124">
        <v>0</v>
      </c>
      <c r="AA604" s="124">
        <v>2864123</v>
      </c>
    </row>
    <row r="605" spans="1:27" x14ac:dyDescent="0.3">
      <c r="A605" s="123" t="s">
        <v>1209</v>
      </c>
      <c r="B605" s="121" t="s">
        <v>1210</v>
      </c>
      <c r="C605" s="121">
        <v>1</v>
      </c>
      <c r="D605" s="121">
        <v>0</v>
      </c>
      <c r="E605" s="124">
        <v>10096541</v>
      </c>
      <c r="F605" s="124">
        <v>0</v>
      </c>
      <c r="G605" s="124">
        <v>462680</v>
      </c>
      <c r="H605" s="124">
        <v>0</v>
      </c>
      <c r="I605" s="124">
        <v>657918</v>
      </c>
      <c r="J605" s="124">
        <v>1185775</v>
      </c>
      <c r="K605" s="124">
        <v>0</v>
      </c>
      <c r="L605" s="124">
        <v>0</v>
      </c>
      <c r="M605" s="124">
        <v>0</v>
      </c>
      <c r="N605" s="124">
        <v>0</v>
      </c>
      <c r="O605" s="124">
        <v>0</v>
      </c>
      <c r="P605" s="124">
        <v>638549</v>
      </c>
      <c r="Q605" s="124">
        <v>19231</v>
      </c>
      <c r="R605" s="124">
        <v>64248</v>
      </c>
      <c r="S605" s="124">
        <v>8688</v>
      </c>
      <c r="T605" s="124">
        <v>3625</v>
      </c>
      <c r="U605" s="124">
        <v>33960</v>
      </c>
      <c r="V605" s="124">
        <v>7551</v>
      </c>
      <c r="W605" s="124">
        <v>0</v>
      </c>
      <c r="X605" s="124">
        <v>244128</v>
      </c>
      <c r="Y605" s="124">
        <v>0</v>
      </c>
      <c r="Z605" s="124">
        <v>0</v>
      </c>
      <c r="AA605" s="124">
        <v>13422894</v>
      </c>
    </row>
    <row r="606" spans="1:27" x14ac:dyDescent="0.3">
      <c r="A606" s="123" t="s">
        <v>1211</v>
      </c>
      <c r="B606" s="121" t="s">
        <v>1212</v>
      </c>
      <c r="C606" s="121">
        <v>1</v>
      </c>
      <c r="D606" s="121">
        <v>0</v>
      </c>
      <c r="E606" s="124">
        <v>6312784</v>
      </c>
      <c r="F606" s="124">
        <v>0</v>
      </c>
      <c r="G606" s="124">
        <v>0</v>
      </c>
      <c r="H606" s="124">
        <v>2490</v>
      </c>
      <c r="I606" s="124">
        <v>595970</v>
      </c>
      <c r="J606" s="124">
        <v>595059</v>
      </c>
      <c r="K606" s="124">
        <v>0</v>
      </c>
      <c r="L606" s="124">
        <v>0</v>
      </c>
      <c r="M606" s="124">
        <v>0</v>
      </c>
      <c r="N606" s="124">
        <v>0</v>
      </c>
      <c r="O606" s="124">
        <v>0</v>
      </c>
      <c r="P606" s="124">
        <v>668466</v>
      </c>
      <c r="Q606" s="124">
        <v>221978</v>
      </c>
      <c r="R606" s="124">
        <v>128648</v>
      </c>
      <c r="S606" s="124">
        <v>7280</v>
      </c>
      <c r="T606" s="124">
        <v>3038</v>
      </c>
      <c r="U606" s="124">
        <v>28543</v>
      </c>
      <c r="V606" s="124">
        <v>7903</v>
      </c>
      <c r="W606" s="124">
        <v>0</v>
      </c>
      <c r="X606" s="124">
        <v>152960</v>
      </c>
      <c r="Y606" s="124">
        <v>0</v>
      </c>
      <c r="Z606" s="124">
        <v>0</v>
      </c>
      <c r="AA606" s="124">
        <v>8725119</v>
      </c>
    </row>
    <row r="607" spans="1:27" x14ac:dyDescent="0.3">
      <c r="A607" s="123" t="s">
        <v>1213</v>
      </c>
      <c r="B607" s="121" t="s">
        <v>1214</v>
      </c>
      <c r="C607" s="121">
        <v>1</v>
      </c>
      <c r="D607" s="121">
        <v>0</v>
      </c>
      <c r="E607" s="124">
        <v>4733137</v>
      </c>
      <c r="F607" s="124">
        <v>0</v>
      </c>
      <c r="G607" s="124">
        <v>202115</v>
      </c>
      <c r="H607" s="124">
        <v>537</v>
      </c>
      <c r="I607" s="124">
        <v>891004</v>
      </c>
      <c r="J607" s="124">
        <v>243856</v>
      </c>
      <c r="K607" s="124">
        <v>0</v>
      </c>
      <c r="L607" s="124">
        <v>0</v>
      </c>
      <c r="M607" s="124">
        <v>0</v>
      </c>
      <c r="N607" s="124">
        <v>0</v>
      </c>
      <c r="O607" s="124">
        <v>0</v>
      </c>
      <c r="P607" s="124">
        <v>447336</v>
      </c>
      <c r="Q607" s="124">
        <v>153169</v>
      </c>
      <c r="R607" s="124">
        <v>40095</v>
      </c>
      <c r="S607" s="124">
        <v>6696</v>
      </c>
      <c r="T607" s="124">
        <v>2794</v>
      </c>
      <c r="U607" s="124">
        <v>26679</v>
      </c>
      <c r="V607" s="124">
        <v>5614</v>
      </c>
      <c r="W607" s="124">
        <v>0</v>
      </c>
      <c r="X607" s="124">
        <v>59347</v>
      </c>
      <c r="Y607" s="124">
        <v>0</v>
      </c>
      <c r="Z607" s="124">
        <v>0</v>
      </c>
      <c r="AA607" s="124">
        <v>6812379</v>
      </c>
    </row>
    <row r="608" spans="1:27" x14ac:dyDescent="0.3">
      <c r="A608" s="123" t="s">
        <v>1215</v>
      </c>
      <c r="B608" s="121" t="s">
        <v>1216</v>
      </c>
      <c r="C608" s="121">
        <v>1</v>
      </c>
      <c r="D608" s="121">
        <v>0</v>
      </c>
      <c r="E608" s="124">
        <v>5705563</v>
      </c>
      <c r="F608" s="124">
        <v>0</v>
      </c>
      <c r="G608" s="124">
        <v>0</v>
      </c>
      <c r="H608" s="124">
        <v>0</v>
      </c>
      <c r="I608" s="124">
        <v>360169</v>
      </c>
      <c r="J608" s="124">
        <v>410863</v>
      </c>
      <c r="K608" s="124">
        <v>0</v>
      </c>
      <c r="L608" s="124">
        <v>0</v>
      </c>
      <c r="M608" s="124">
        <v>0</v>
      </c>
      <c r="N608" s="124">
        <v>0</v>
      </c>
      <c r="O608" s="124">
        <v>0</v>
      </c>
      <c r="P608" s="124">
        <v>799898</v>
      </c>
      <c r="Q608" s="124">
        <v>158972</v>
      </c>
      <c r="R608" s="124">
        <v>336149</v>
      </c>
      <c r="S608" s="124">
        <v>5483</v>
      </c>
      <c r="T608" s="124">
        <v>2288</v>
      </c>
      <c r="U608" s="124">
        <v>21494</v>
      </c>
      <c r="V608" s="124">
        <v>6731</v>
      </c>
      <c r="W608" s="124">
        <v>0</v>
      </c>
      <c r="X608" s="124">
        <v>103164</v>
      </c>
      <c r="Y608" s="124">
        <v>0</v>
      </c>
      <c r="Z608" s="124">
        <v>0</v>
      </c>
      <c r="AA608" s="124">
        <v>7910774</v>
      </c>
    </row>
    <row r="609" spans="1:27" x14ac:dyDescent="0.3">
      <c r="A609" s="123" t="s">
        <v>1217</v>
      </c>
      <c r="B609" s="121" t="s">
        <v>1218</v>
      </c>
      <c r="C609" s="121">
        <v>1</v>
      </c>
      <c r="D609" s="121">
        <v>0</v>
      </c>
      <c r="E609" s="124">
        <v>16131376</v>
      </c>
      <c r="F609" s="124">
        <v>0</v>
      </c>
      <c r="G609" s="124">
        <v>0</v>
      </c>
      <c r="H609" s="124">
        <v>0</v>
      </c>
      <c r="I609" s="124">
        <v>1633674</v>
      </c>
      <c r="J609" s="124">
        <v>1292786</v>
      </c>
      <c r="K609" s="124">
        <v>0</v>
      </c>
      <c r="L609" s="124">
        <v>0</v>
      </c>
      <c r="M609" s="124">
        <v>0</v>
      </c>
      <c r="N609" s="124">
        <v>0</v>
      </c>
      <c r="O609" s="124">
        <v>0</v>
      </c>
      <c r="P609" s="124">
        <v>1514849</v>
      </c>
      <c r="Q609" s="124">
        <v>228318</v>
      </c>
      <c r="R609" s="124">
        <v>434503</v>
      </c>
      <c r="S609" s="124">
        <v>14680</v>
      </c>
      <c r="T609" s="124">
        <v>6125</v>
      </c>
      <c r="U609" s="124">
        <v>53998</v>
      </c>
      <c r="V609" s="124">
        <v>18000</v>
      </c>
      <c r="W609" s="124">
        <v>0</v>
      </c>
      <c r="X609" s="124">
        <v>363461</v>
      </c>
      <c r="Y609" s="124">
        <v>0</v>
      </c>
      <c r="Z609" s="124">
        <v>0</v>
      </c>
      <c r="AA609" s="124">
        <v>21691770</v>
      </c>
    </row>
    <row r="610" spans="1:27" x14ac:dyDescent="0.3">
      <c r="A610" s="123" t="s">
        <v>1219</v>
      </c>
      <c r="B610" s="121" t="s">
        <v>1220</v>
      </c>
      <c r="C610" s="121">
        <v>1</v>
      </c>
      <c r="D610" s="121">
        <v>0</v>
      </c>
      <c r="E610" s="124">
        <v>8200538</v>
      </c>
      <c r="F610" s="124">
        <v>0</v>
      </c>
      <c r="G610" s="124">
        <v>0</v>
      </c>
      <c r="H610" s="124">
        <v>1033</v>
      </c>
      <c r="I610" s="124">
        <v>976282</v>
      </c>
      <c r="J610" s="124">
        <v>1515483</v>
      </c>
      <c r="K610" s="124">
        <v>0</v>
      </c>
      <c r="L610" s="124">
        <v>0</v>
      </c>
      <c r="M610" s="124">
        <v>0</v>
      </c>
      <c r="N610" s="124">
        <v>0</v>
      </c>
      <c r="O610" s="124">
        <v>0</v>
      </c>
      <c r="P610" s="124">
        <v>628818</v>
      </c>
      <c r="Q610" s="124">
        <v>148104</v>
      </c>
      <c r="R610" s="124">
        <v>443557</v>
      </c>
      <c r="S610" s="124">
        <v>12628</v>
      </c>
      <c r="T610" s="124">
        <v>5269</v>
      </c>
      <c r="U610" s="124">
        <v>48639</v>
      </c>
      <c r="V610" s="124">
        <v>12689</v>
      </c>
      <c r="W610" s="124">
        <v>0</v>
      </c>
      <c r="X610" s="124">
        <v>402601</v>
      </c>
      <c r="Y610" s="124">
        <v>0</v>
      </c>
      <c r="Z610" s="124">
        <v>0</v>
      </c>
      <c r="AA610" s="124">
        <v>12395641</v>
      </c>
    </row>
    <row r="611" spans="1:27" x14ac:dyDescent="0.3">
      <c r="A611" s="123" t="s">
        <v>1221</v>
      </c>
      <c r="B611" s="121" t="s">
        <v>1222</v>
      </c>
      <c r="C611" s="121">
        <v>1</v>
      </c>
      <c r="D611" s="121">
        <v>0</v>
      </c>
      <c r="E611" s="124">
        <v>5528973</v>
      </c>
      <c r="F611" s="124">
        <v>0</v>
      </c>
      <c r="G611" s="124">
        <v>138624</v>
      </c>
      <c r="H611" s="124">
        <v>1136</v>
      </c>
      <c r="I611" s="124">
        <v>944265</v>
      </c>
      <c r="J611" s="124">
        <v>362941</v>
      </c>
      <c r="K611" s="124">
        <v>0</v>
      </c>
      <c r="L611" s="124">
        <v>0</v>
      </c>
      <c r="M611" s="124">
        <v>0</v>
      </c>
      <c r="N611" s="124">
        <v>0</v>
      </c>
      <c r="O611" s="124">
        <v>0</v>
      </c>
      <c r="P611" s="124">
        <v>854033</v>
      </c>
      <c r="Q611" s="124">
        <v>69739</v>
      </c>
      <c r="R611" s="124">
        <v>0</v>
      </c>
      <c r="S611" s="124">
        <v>5123</v>
      </c>
      <c r="T611" s="124">
        <v>2138</v>
      </c>
      <c r="U611" s="124">
        <v>20096</v>
      </c>
      <c r="V611" s="124">
        <v>6066</v>
      </c>
      <c r="W611" s="124">
        <v>0</v>
      </c>
      <c r="X611" s="124">
        <v>73309</v>
      </c>
      <c r="Y611" s="124">
        <v>0</v>
      </c>
      <c r="Z611" s="124">
        <v>0</v>
      </c>
      <c r="AA611" s="124">
        <v>8006443</v>
      </c>
    </row>
    <row r="612" spans="1:27" x14ac:dyDescent="0.3">
      <c r="A612" s="123" t="s">
        <v>1223</v>
      </c>
      <c r="B612" s="121" t="s">
        <v>1224</v>
      </c>
      <c r="C612" s="121">
        <v>1</v>
      </c>
      <c r="D612" s="121">
        <v>0</v>
      </c>
      <c r="E612" s="124">
        <v>30993475</v>
      </c>
      <c r="F612" s="124">
        <v>0</v>
      </c>
      <c r="G612" s="124">
        <v>0</v>
      </c>
      <c r="H612" s="124">
        <v>0</v>
      </c>
      <c r="I612" s="124">
        <v>3151946</v>
      </c>
      <c r="J612" s="124">
        <v>2342755</v>
      </c>
      <c r="K612" s="124">
        <v>0</v>
      </c>
      <c r="L612" s="124">
        <v>0</v>
      </c>
      <c r="M612" s="124">
        <v>0</v>
      </c>
      <c r="N612" s="124">
        <v>0</v>
      </c>
      <c r="O612" s="124">
        <v>0</v>
      </c>
      <c r="P612" s="124">
        <v>1936938</v>
      </c>
      <c r="Q612" s="124">
        <v>561746</v>
      </c>
      <c r="R612" s="124">
        <v>1033112</v>
      </c>
      <c r="S612" s="124">
        <v>31203</v>
      </c>
      <c r="T612" s="124">
        <v>13019</v>
      </c>
      <c r="U612" s="124">
        <v>118539</v>
      </c>
      <c r="V612" s="124">
        <v>38965</v>
      </c>
      <c r="W612" s="124">
        <v>0</v>
      </c>
      <c r="X612" s="124">
        <v>493757</v>
      </c>
      <c r="Y612" s="124">
        <v>0</v>
      </c>
      <c r="Z612" s="124">
        <v>0</v>
      </c>
      <c r="AA612" s="124">
        <v>40715455</v>
      </c>
    </row>
    <row r="613" spans="1:27" x14ac:dyDescent="0.3">
      <c r="A613" s="123" t="s">
        <v>1225</v>
      </c>
      <c r="B613" s="121" t="s">
        <v>1226</v>
      </c>
      <c r="C613" s="121">
        <v>1</v>
      </c>
      <c r="D613" s="121">
        <v>0</v>
      </c>
      <c r="E613" s="124">
        <v>607286</v>
      </c>
      <c r="F613" s="124">
        <v>0</v>
      </c>
      <c r="G613" s="124">
        <v>140955</v>
      </c>
      <c r="H613" s="124">
        <v>0</v>
      </c>
      <c r="I613" s="124">
        <v>15909</v>
      </c>
      <c r="J613" s="124">
        <v>0</v>
      </c>
      <c r="K613" s="124">
        <v>0</v>
      </c>
      <c r="L613" s="124">
        <v>0</v>
      </c>
      <c r="M613" s="124">
        <v>0</v>
      </c>
      <c r="N613" s="124">
        <v>0</v>
      </c>
      <c r="O613" s="124">
        <v>0</v>
      </c>
      <c r="P613" s="124">
        <v>81607</v>
      </c>
      <c r="Q613" s="124">
        <v>0</v>
      </c>
      <c r="R613" s="124">
        <v>0</v>
      </c>
      <c r="S613" s="124">
        <v>404</v>
      </c>
      <c r="T613" s="124">
        <v>169</v>
      </c>
      <c r="U613" s="124">
        <v>2097</v>
      </c>
      <c r="V613" s="124">
        <v>0</v>
      </c>
      <c r="W613" s="124">
        <v>0</v>
      </c>
      <c r="X613" s="124">
        <v>0</v>
      </c>
      <c r="Y613" s="124">
        <v>0</v>
      </c>
      <c r="Z613" s="124">
        <v>0</v>
      </c>
      <c r="AA613" s="124">
        <v>848427</v>
      </c>
    </row>
    <row r="614" spans="1:27" x14ac:dyDescent="0.3">
      <c r="A614" s="123" t="s">
        <v>1227</v>
      </c>
      <c r="B614" s="121" t="s">
        <v>1228</v>
      </c>
      <c r="C614" s="121">
        <v>1</v>
      </c>
      <c r="D614" s="121">
        <v>0</v>
      </c>
      <c r="E614" s="124">
        <v>7077446</v>
      </c>
      <c r="F614" s="124">
        <v>0</v>
      </c>
      <c r="G614" s="124">
        <v>127523</v>
      </c>
      <c r="H614" s="124">
        <v>2762</v>
      </c>
      <c r="I614" s="124">
        <v>1152195</v>
      </c>
      <c r="J614" s="124">
        <v>1452843</v>
      </c>
      <c r="K614" s="124">
        <v>0</v>
      </c>
      <c r="L614" s="124">
        <v>0</v>
      </c>
      <c r="M614" s="124">
        <v>0</v>
      </c>
      <c r="N614" s="124">
        <v>0</v>
      </c>
      <c r="O614" s="124">
        <v>0</v>
      </c>
      <c r="P614" s="124">
        <v>699159</v>
      </c>
      <c r="Q614" s="124">
        <v>255110</v>
      </c>
      <c r="R614" s="124">
        <v>74796</v>
      </c>
      <c r="S614" s="124">
        <v>7730</v>
      </c>
      <c r="T614" s="124">
        <v>3225</v>
      </c>
      <c r="U614" s="124">
        <v>30232</v>
      </c>
      <c r="V614" s="124">
        <v>8566</v>
      </c>
      <c r="W614" s="124">
        <v>0</v>
      </c>
      <c r="X614" s="124">
        <v>177140</v>
      </c>
      <c r="Y614" s="124">
        <v>0</v>
      </c>
      <c r="Z614" s="124">
        <v>0</v>
      </c>
      <c r="AA614" s="124">
        <v>11068727</v>
      </c>
    </row>
    <row r="615" spans="1:27" x14ac:dyDescent="0.3">
      <c r="A615" s="123" t="s">
        <v>1229</v>
      </c>
      <c r="B615" s="121" t="s">
        <v>1230</v>
      </c>
      <c r="C615" s="121">
        <v>1</v>
      </c>
      <c r="D615" s="121">
        <v>0</v>
      </c>
      <c r="E615" s="124">
        <v>9547493</v>
      </c>
      <c r="F615" s="124">
        <v>0</v>
      </c>
      <c r="G615" s="124">
        <v>0</v>
      </c>
      <c r="H615" s="124">
        <v>0</v>
      </c>
      <c r="I615" s="124">
        <v>1173787</v>
      </c>
      <c r="J615" s="124">
        <v>2360681</v>
      </c>
      <c r="K615" s="124">
        <v>0</v>
      </c>
      <c r="L615" s="124">
        <v>0</v>
      </c>
      <c r="M615" s="124">
        <v>0</v>
      </c>
      <c r="N615" s="124">
        <v>0</v>
      </c>
      <c r="O615" s="124">
        <v>0</v>
      </c>
      <c r="P615" s="124">
        <v>835815</v>
      </c>
      <c r="Q615" s="124">
        <v>159080</v>
      </c>
      <c r="R615" s="124">
        <v>176201</v>
      </c>
      <c r="S615" s="124">
        <v>11220</v>
      </c>
      <c r="T615" s="124">
        <v>4681</v>
      </c>
      <c r="U615" s="124">
        <v>43455</v>
      </c>
      <c r="V615" s="124">
        <v>11836</v>
      </c>
      <c r="W615" s="124">
        <v>0</v>
      </c>
      <c r="X615" s="124">
        <v>528982</v>
      </c>
      <c r="Y615" s="124">
        <v>0</v>
      </c>
      <c r="Z615" s="124">
        <v>0</v>
      </c>
      <c r="AA615" s="124">
        <v>14853231</v>
      </c>
    </row>
    <row r="616" spans="1:27" x14ac:dyDescent="0.3">
      <c r="A616" s="123" t="s">
        <v>1231</v>
      </c>
      <c r="B616" s="121" t="s">
        <v>1232</v>
      </c>
      <c r="C616" s="121">
        <v>1</v>
      </c>
      <c r="D616" s="121">
        <v>0</v>
      </c>
      <c r="E616" s="124">
        <v>9160247</v>
      </c>
      <c r="F616" s="124">
        <v>0</v>
      </c>
      <c r="G616" s="124">
        <v>0</v>
      </c>
      <c r="H616" s="124">
        <v>0</v>
      </c>
      <c r="I616" s="124">
        <v>1094949</v>
      </c>
      <c r="J616" s="124">
        <v>1357394</v>
      </c>
      <c r="K616" s="124">
        <v>0</v>
      </c>
      <c r="L616" s="124">
        <v>0</v>
      </c>
      <c r="M616" s="124">
        <v>0</v>
      </c>
      <c r="N616" s="124">
        <v>0</v>
      </c>
      <c r="O616" s="124">
        <v>0</v>
      </c>
      <c r="P616" s="124">
        <v>705199</v>
      </c>
      <c r="Q616" s="124">
        <v>303471</v>
      </c>
      <c r="R616" s="124">
        <v>276307</v>
      </c>
      <c r="S616" s="124">
        <v>9872</v>
      </c>
      <c r="T616" s="124">
        <v>4119</v>
      </c>
      <c r="U616" s="124">
        <v>38154</v>
      </c>
      <c r="V616" s="124">
        <v>9441</v>
      </c>
      <c r="W616" s="124">
        <v>0</v>
      </c>
      <c r="X616" s="124">
        <v>466452</v>
      </c>
      <c r="Y616" s="124">
        <v>0</v>
      </c>
      <c r="Z616" s="124">
        <v>0</v>
      </c>
      <c r="AA616" s="124">
        <v>13425605</v>
      </c>
    </row>
    <row r="617" spans="1:27" x14ac:dyDescent="0.3">
      <c r="A617" s="123" t="s">
        <v>1233</v>
      </c>
      <c r="B617" s="121" t="s">
        <v>1234</v>
      </c>
      <c r="C617" s="121">
        <v>1</v>
      </c>
      <c r="D617" s="121">
        <v>0</v>
      </c>
      <c r="E617" s="124">
        <v>29855964</v>
      </c>
      <c r="F617" s="124">
        <v>0</v>
      </c>
      <c r="G617" s="124">
        <v>0</v>
      </c>
      <c r="H617" s="124">
        <v>0</v>
      </c>
      <c r="I617" s="124">
        <v>3153538</v>
      </c>
      <c r="J617" s="124">
        <v>5462517</v>
      </c>
      <c r="K617" s="124">
        <v>0</v>
      </c>
      <c r="L617" s="124">
        <v>0</v>
      </c>
      <c r="M617" s="124">
        <v>0</v>
      </c>
      <c r="N617" s="124">
        <v>0</v>
      </c>
      <c r="O617" s="124">
        <v>0</v>
      </c>
      <c r="P617" s="124">
        <v>2346644</v>
      </c>
      <c r="Q617" s="124">
        <v>1045163</v>
      </c>
      <c r="R617" s="124">
        <v>327498</v>
      </c>
      <c r="S617" s="124">
        <v>29226</v>
      </c>
      <c r="T617" s="124">
        <v>12194</v>
      </c>
      <c r="U617" s="124">
        <v>108462</v>
      </c>
      <c r="V617" s="124">
        <v>37677</v>
      </c>
      <c r="W617" s="124">
        <v>0</v>
      </c>
      <c r="X617" s="124">
        <v>668169</v>
      </c>
      <c r="Y617" s="124">
        <v>0</v>
      </c>
      <c r="Z617" s="124">
        <v>0</v>
      </c>
      <c r="AA617" s="124">
        <v>43047052</v>
      </c>
    </row>
    <row r="618" spans="1:27" x14ac:dyDescent="0.3">
      <c r="A618" s="123" t="s">
        <v>1235</v>
      </c>
      <c r="B618" s="121" t="s">
        <v>1236</v>
      </c>
      <c r="C618" s="121">
        <v>1</v>
      </c>
      <c r="D618" s="121">
        <v>0</v>
      </c>
      <c r="E618" s="124">
        <v>15193467</v>
      </c>
      <c r="F618" s="124">
        <v>0</v>
      </c>
      <c r="G618" s="124">
        <v>0</v>
      </c>
      <c r="H618" s="124">
        <v>7774</v>
      </c>
      <c r="I618" s="124">
        <v>1919139</v>
      </c>
      <c r="J618" s="124">
        <v>3511893</v>
      </c>
      <c r="K618" s="124">
        <v>0</v>
      </c>
      <c r="L618" s="124">
        <v>0</v>
      </c>
      <c r="M618" s="124">
        <v>0</v>
      </c>
      <c r="N618" s="124">
        <v>0</v>
      </c>
      <c r="O618" s="124">
        <v>0</v>
      </c>
      <c r="P618" s="124">
        <v>1893913</v>
      </c>
      <c r="Q618" s="124">
        <v>514293</v>
      </c>
      <c r="R618" s="124">
        <v>42840</v>
      </c>
      <c r="S618" s="124">
        <v>10411</v>
      </c>
      <c r="T618" s="124">
        <v>4344</v>
      </c>
      <c r="U618" s="124">
        <v>42057</v>
      </c>
      <c r="V618" s="124">
        <v>13943</v>
      </c>
      <c r="W618" s="124">
        <v>0</v>
      </c>
      <c r="X618" s="124">
        <v>413887</v>
      </c>
      <c r="Y618" s="124">
        <v>0</v>
      </c>
      <c r="Z618" s="124">
        <v>0</v>
      </c>
      <c r="AA618" s="124">
        <v>23567961</v>
      </c>
    </row>
    <row r="619" spans="1:27" x14ac:dyDescent="0.3">
      <c r="A619" s="123" t="s">
        <v>1237</v>
      </c>
      <c r="B619" s="121" t="s">
        <v>1238</v>
      </c>
      <c r="C619" s="121">
        <v>1</v>
      </c>
      <c r="D619" s="121">
        <v>0</v>
      </c>
      <c r="E619" s="124">
        <v>17583866</v>
      </c>
      <c r="F619" s="124">
        <v>0</v>
      </c>
      <c r="G619" s="124">
        <v>0</v>
      </c>
      <c r="H619" s="124">
        <v>0</v>
      </c>
      <c r="I619" s="124">
        <v>2230238</v>
      </c>
      <c r="J619" s="124">
        <v>1059610</v>
      </c>
      <c r="K619" s="124">
        <v>0</v>
      </c>
      <c r="L619" s="124">
        <v>0</v>
      </c>
      <c r="M619" s="124">
        <v>0</v>
      </c>
      <c r="N619" s="124">
        <v>0</v>
      </c>
      <c r="O619" s="124">
        <v>0</v>
      </c>
      <c r="P619" s="124">
        <v>1855879</v>
      </c>
      <c r="Q619" s="124">
        <v>716265</v>
      </c>
      <c r="R619" s="124">
        <v>72275</v>
      </c>
      <c r="S619" s="124">
        <v>13452</v>
      </c>
      <c r="T619" s="124">
        <v>5613</v>
      </c>
      <c r="U619" s="124">
        <v>52775</v>
      </c>
      <c r="V619" s="124">
        <v>18037</v>
      </c>
      <c r="W619" s="124">
        <v>0</v>
      </c>
      <c r="X619" s="124">
        <v>746103</v>
      </c>
      <c r="Y619" s="124">
        <v>0</v>
      </c>
      <c r="Z619" s="124">
        <v>0</v>
      </c>
      <c r="AA619" s="124">
        <v>24354113</v>
      </c>
    </row>
    <row r="620" spans="1:27" x14ac:dyDescent="0.3">
      <c r="A620" s="123" t="s">
        <v>1239</v>
      </c>
      <c r="B620" s="121" t="s">
        <v>1240</v>
      </c>
      <c r="C620" s="121">
        <v>1</v>
      </c>
      <c r="D620" s="121">
        <v>0</v>
      </c>
      <c r="E620" s="124">
        <v>9433592</v>
      </c>
      <c r="F620" s="124">
        <v>0</v>
      </c>
      <c r="G620" s="124">
        <v>0</v>
      </c>
      <c r="H620" s="124">
        <v>3356</v>
      </c>
      <c r="I620" s="124">
        <v>1443522</v>
      </c>
      <c r="J620" s="124">
        <v>1775803</v>
      </c>
      <c r="K620" s="124">
        <v>0</v>
      </c>
      <c r="L620" s="124">
        <v>0</v>
      </c>
      <c r="M620" s="124">
        <v>0</v>
      </c>
      <c r="N620" s="124">
        <v>0</v>
      </c>
      <c r="O620" s="124">
        <v>0</v>
      </c>
      <c r="P620" s="124">
        <v>1002411</v>
      </c>
      <c r="Q620" s="124">
        <v>93078</v>
      </c>
      <c r="R620" s="124">
        <v>313924</v>
      </c>
      <c r="S620" s="124">
        <v>8823</v>
      </c>
      <c r="T620" s="124">
        <v>3681</v>
      </c>
      <c r="U620" s="124">
        <v>36814</v>
      </c>
      <c r="V620" s="124">
        <v>10362</v>
      </c>
      <c r="W620" s="124">
        <v>0</v>
      </c>
      <c r="X620" s="124">
        <v>494139</v>
      </c>
      <c r="Y620" s="124">
        <v>0</v>
      </c>
      <c r="Z620" s="124">
        <v>0</v>
      </c>
      <c r="AA620" s="124">
        <v>14619505</v>
      </c>
    </row>
    <row r="621" spans="1:27" x14ac:dyDescent="0.3">
      <c r="A621" s="123" t="s">
        <v>1241</v>
      </c>
      <c r="B621" s="121" t="s">
        <v>1242</v>
      </c>
      <c r="C621" s="121">
        <v>1</v>
      </c>
      <c r="D621" s="121">
        <v>0</v>
      </c>
      <c r="E621" s="124">
        <v>16297382</v>
      </c>
      <c r="F621" s="124">
        <v>0</v>
      </c>
      <c r="G621" s="124">
        <v>0</v>
      </c>
      <c r="H621" s="124">
        <v>7618</v>
      </c>
      <c r="I621" s="124">
        <v>2437333</v>
      </c>
      <c r="J621" s="124">
        <v>3491946</v>
      </c>
      <c r="K621" s="124">
        <v>0</v>
      </c>
      <c r="L621" s="124">
        <v>0</v>
      </c>
      <c r="M621" s="124">
        <v>0</v>
      </c>
      <c r="N621" s="124">
        <v>0</v>
      </c>
      <c r="O621" s="124">
        <v>0</v>
      </c>
      <c r="P621" s="124">
        <v>1683714</v>
      </c>
      <c r="Q621" s="124">
        <v>124710</v>
      </c>
      <c r="R621" s="124">
        <v>332991</v>
      </c>
      <c r="S621" s="124">
        <v>30649</v>
      </c>
      <c r="T621" s="124">
        <v>12788</v>
      </c>
      <c r="U621" s="124">
        <v>121626</v>
      </c>
      <c r="V621" s="124">
        <v>32233</v>
      </c>
      <c r="W621" s="124">
        <v>0</v>
      </c>
      <c r="X621" s="124">
        <v>366276</v>
      </c>
      <c r="Y621" s="124">
        <v>0</v>
      </c>
      <c r="Z621" s="124">
        <v>0</v>
      </c>
      <c r="AA621" s="124">
        <v>24939266</v>
      </c>
    </row>
    <row r="622" spans="1:27" x14ac:dyDescent="0.3">
      <c r="A622" s="123" t="s">
        <v>1243</v>
      </c>
      <c r="B622" s="121" t="s">
        <v>1244</v>
      </c>
      <c r="C622" s="121">
        <v>1</v>
      </c>
      <c r="D622" s="121">
        <v>0</v>
      </c>
      <c r="E622" s="124">
        <v>17952181</v>
      </c>
      <c r="F622" s="124">
        <v>0</v>
      </c>
      <c r="G622" s="124">
        <v>0</v>
      </c>
      <c r="H622" s="124">
        <v>5118</v>
      </c>
      <c r="I622" s="124">
        <v>3119743</v>
      </c>
      <c r="J622" s="124">
        <v>3492927</v>
      </c>
      <c r="K622" s="124">
        <v>0</v>
      </c>
      <c r="L622" s="124">
        <v>0</v>
      </c>
      <c r="M622" s="124">
        <v>0</v>
      </c>
      <c r="N622" s="124">
        <v>0</v>
      </c>
      <c r="O622" s="124">
        <v>0</v>
      </c>
      <c r="P622" s="124">
        <v>1840179</v>
      </c>
      <c r="Q622" s="124">
        <v>319046</v>
      </c>
      <c r="R622" s="124">
        <v>343879</v>
      </c>
      <c r="S622" s="124">
        <v>24013</v>
      </c>
      <c r="T622" s="124">
        <v>10019</v>
      </c>
      <c r="U622" s="124">
        <v>94307</v>
      </c>
      <c r="V622" s="124">
        <v>28978</v>
      </c>
      <c r="W622" s="124">
        <v>0</v>
      </c>
      <c r="X622" s="124">
        <v>483746</v>
      </c>
      <c r="Y622" s="124">
        <v>19986</v>
      </c>
      <c r="Z622" s="124">
        <v>0</v>
      </c>
      <c r="AA622" s="124">
        <v>27734122</v>
      </c>
    </row>
    <row r="623" spans="1:27" x14ac:dyDescent="0.3">
      <c r="A623" s="123" t="s">
        <v>1245</v>
      </c>
      <c r="B623" s="121" t="s">
        <v>1246</v>
      </c>
      <c r="C623" s="121">
        <v>1</v>
      </c>
      <c r="D623" s="121">
        <v>0</v>
      </c>
      <c r="E623" s="124">
        <v>7950105</v>
      </c>
      <c r="F623" s="124">
        <v>0</v>
      </c>
      <c r="G623" s="124">
        <v>0</v>
      </c>
      <c r="H623" s="124">
        <v>4110</v>
      </c>
      <c r="I623" s="124">
        <v>1459757</v>
      </c>
      <c r="J623" s="124">
        <v>2490464</v>
      </c>
      <c r="K623" s="124">
        <v>0</v>
      </c>
      <c r="L623" s="124">
        <v>0</v>
      </c>
      <c r="M623" s="124">
        <v>0</v>
      </c>
      <c r="N623" s="124">
        <v>0</v>
      </c>
      <c r="O623" s="124">
        <v>0</v>
      </c>
      <c r="P623" s="124">
        <v>953048</v>
      </c>
      <c r="Q623" s="124">
        <v>87026</v>
      </c>
      <c r="R623" s="124">
        <v>176103</v>
      </c>
      <c r="S623" s="124">
        <v>11894</v>
      </c>
      <c r="T623" s="124">
        <v>4963</v>
      </c>
      <c r="U623" s="124">
        <v>47649</v>
      </c>
      <c r="V623" s="124">
        <v>14910</v>
      </c>
      <c r="W623" s="124">
        <v>0</v>
      </c>
      <c r="X623" s="124">
        <v>804827</v>
      </c>
      <c r="Y623" s="124">
        <v>0</v>
      </c>
      <c r="Z623" s="124">
        <v>0</v>
      </c>
      <c r="AA623" s="124">
        <v>14004856</v>
      </c>
    </row>
    <row r="624" spans="1:27" x14ac:dyDescent="0.3">
      <c r="A624" s="123" t="s">
        <v>1247</v>
      </c>
      <c r="B624" s="121" t="s">
        <v>1248</v>
      </c>
      <c r="C624" s="121">
        <v>1</v>
      </c>
      <c r="D624" s="121">
        <v>0</v>
      </c>
      <c r="E624" s="124">
        <v>16753934</v>
      </c>
      <c r="F624" s="124">
        <v>0</v>
      </c>
      <c r="G624" s="124">
        <v>400577</v>
      </c>
      <c r="H624" s="124">
        <v>0</v>
      </c>
      <c r="I624" s="124">
        <v>1748095</v>
      </c>
      <c r="J624" s="124">
        <v>2190914</v>
      </c>
      <c r="K624" s="124">
        <v>0</v>
      </c>
      <c r="L624" s="124">
        <v>0</v>
      </c>
      <c r="M624" s="124">
        <v>0</v>
      </c>
      <c r="N624" s="124">
        <v>0</v>
      </c>
      <c r="O624" s="124">
        <v>0</v>
      </c>
      <c r="P624" s="124">
        <v>1966012</v>
      </c>
      <c r="Q624" s="124">
        <v>332268</v>
      </c>
      <c r="R624" s="124">
        <v>115466</v>
      </c>
      <c r="S624" s="124">
        <v>14710</v>
      </c>
      <c r="T624" s="124">
        <v>6138</v>
      </c>
      <c r="U624" s="124">
        <v>58250</v>
      </c>
      <c r="V624" s="124">
        <v>18037</v>
      </c>
      <c r="W624" s="124">
        <v>0</v>
      </c>
      <c r="X624" s="124">
        <v>858386</v>
      </c>
      <c r="Y624" s="124">
        <v>1960</v>
      </c>
      <c r="Z624" s="124">
        <v>0</v>
      </c>
      <c r="AA624" s="124">
        <v>24464747</v>
      </c>
    </row>
    <row r="625" spans="1:27" x14ac:dyDescent="0.3">
      <c r="A625" s="123" t="s">
        <v>1249</v>
      </c>
      <c r="B625" s="121" t="s">
        <v>1250</v>
      </c>
      <c r="C625" s="121">
        <v>1</v>
      </c>
      <c r="D625" s="121">
        <v>0</v>
      </c>
      <c r="E625" s="124">
        <v>9486642</v>
      </c>
      <c r="F625" s="124">
        <v>0</v>
      </c>
      <c r="G625" s="124">
        <v>0</v>
      </c>
      <c r="H625" s="124">
        <v>5122</v>
      </c>
      <c r="I625" s="124">
        <v>1670974</v>
      </c>
      <c r="J625" s="124">
        <v>2127158</v>
      </c>
      <c r="K625" s="124">
        <v>0</v>
      </c>
      <c r="L625" s="124">
        <v>0</v>
      </c>
      <c r="M625" s="124">
        <v>0</v>
      </c>
      <c r="N625" s="124">
        <v>0</v>
      </c>
      <c r="O625" s="124">
        <v>0</v>
      </c>
      <c r="P625" s="124">
        <v>1606287</v>
      </c>
      <c r="Q625" s="124">
        <v>193543</v>
      </c>
      <c r="R625" s="124">
        <v>140365</v>
      </c>
      <c r="S625" s="124">
        <v>13722</v>
      </c>
      <c r="T625" s="124">
        <v>5725</v>
      </c>
      <c r="U625" s="124">
        <v>54872</v>
      </c>
      <c r="V625" s="124">
        <v>16603</v>
      </c>
      <c r="W625" s="124">
        <v>0</v>
      </c>
      <c r="X625" s="124">
        <v>629804</v>
      </c>
      <c r="Y625" s="124">
        <v>0</v>
      </c>
      <c r="Z625" s="124">
        <v>0</v>
      </c>
      <c r="AA625" s="124">
        <v>15950817</v>
      </c>
    </row>
    <row r="626" spans="1:27" x14ac:dyDescent="0.3">
      <c r="A626" s="123" t="s">
        <v>1251</v>
      </c>
      <c r="B626" s="121" t="s">
        <v>1252</v>
      </c>
      <c r="C626" s="121">
        <v>1</v>
      </c>
      <c r="D626" s="121">
        <v>0</v>
      </c>
      <c r="E626" s="124">
        <v>15189164</v>
      </c>
      <c r="F626" s="124">
        <v>0</v>
      </c>
      <c r="G626" s="124">
        <v>0</v>
      </c>
      <c r="H626" s="124">
        <v>51208</v>
      </c>
      <c r="I626" s="124">
        <v>2044476</v>
      </c>
      <c r="J626" s="124">
        <v>2356243</v>
      </c>
      <c r="K626" s="124">
        <v>0</v>
      </c>
      <c r="L626" s="124">
        <v>0</v>
      </c>
      <c r="M626" s="124">
        <v>0</v>
      </c>
      <c r="N626" s="124">
        <v>0</v>
      </c>
      <c r="O626" s="124">
        <v>0</v>
      </c>
      <c r="P626" s="124">
        <v>1640070</v>
      </c>
      <c r="Q626" s="124">
        <v>563473</v>
      </c>
      <c r="R626" s="124">
        <v>151829</v>
      </c>
      <c r="S626" s="124">
        <v>15220</v>
      </c>
      <c r="T626" s="124">
        <v>6350</v>
      </c>
      <c r="U626" s="124">
        <v>60930</v>
      </c>
      <c r="V626" s="124">
        <v>16301</v>
      </c>
      <c r="W626" s="124">
        <v>0</v>
      </c>
      <c r="X626" s="124">
        <v>793566</v>
      </c>
      <c r="Y626" s="124">
        <v>0</v>
      </c>
      <c r="Z626" s="124">
        <v>0</v>
      </c>
      <c r="AA626" s="124">
        <v>22888830</v>
      </c>
    </row>
    <row r="627" spans="1:27" x14ac:dyDescent="0.3">
      <c r="A627" s="123" t="s">
        <v>1253</v>
      </c>
      <c r="B627" s="121" t="s">
        <v>1254</v>
      </c>
      <c r="C627" s="121">
        <v>1</v>
      </c>
      <c r="D627" s="121">
        <v>0</v>
      </c>
      <c r="E627" s="124">
        <v>13176590</v>
      </c>
      <c r="F627" s="124">
        <v>0</v>
      </c>
      <c r="G627" s="124">
        <v>0</v>
      </c>
      <c r="H627" s="124">
        <v>18933</v>
      </c>
      <c r="I627" s="124">
        <v>1576816</v>
      </c>
      <c r="J627" s="124">
        <v>1462608</v>
      </c>
      <c r="K627" s="124">
        <v>0</v>
      </c>
      <c r="L627" s="124">
        <v>0</v>
      </c>
      <c r="M627" s="124">
        <v>0</v>
      </c>
      <c r="N627" s="124">
        <v>0</v>
      </c>
      <c r="O627" s="124">
        <v>0</v>
      </c>
      <c r="P627" s="124">
        <v>1515404</v>
      </c>
      <c r="Q627" s="124">
        <v>169997</v>
      </c>
      <c r="R627" s="124">
        <v>38457</v>
      </c>
      <c r="S627" s="124">
        <v>11445</v>
      </c>
      <c r="T627" s="124">
        <v>4775</v>
      </c>
      <c r="U627" s="124">
        <v>45027</v>
      </c>
      <c r="V627" s="124">
        <v>14310</v>
      </c>
      <c r="W627" s="124">
        <v>0</v>
      </c>
      <c r="X627" s="124">
        <v>479828</v>
      </c>
      <c r="Y627" s="124">
        <v>0</v>
      </c>
      <c r="Z627" s="124">
        <v>0</v>
      </c>
      <c r="AA627" s="124">
        <v>18514190</v>
      </c>
    </row>
    <row r="628" spans="1:27" x14ac:dyDescent="0.3">
      <c r="A628" s="123" t="s">
        <v>1255</v>
      </c>
      <c r="B628" s="121" t="s">
        <v>1256</v>
      </c>
      <c r="C628" s="121">
        <v>1</v>
      </c>
      <c r="D628" s="121">
        <v>0</v>
      </c>
      <c r="E628" s="124">
        <v>6074168</v>
      </c>
      <c r="F628" s="124">
        <v>0</v>
      </c>
      <c r="G628" s="124">
        <v>100000</v>
      </c>
      <c r="H628" s="124">
        <v>6732</v>
      </c>
      <c r="I628" s="124">
        <v>1398282</v>
      </c>
      <c r="J628" s="124">
        <v>389280</v>
      </c>
      <c r="K628" s="124">
        <v>0</v>
      </c>
      <c r="L628" s="124">
        <v>0</v>
      </c>
      <c r="M628" s="124">
        <v>0</v>
      </c>
      <c r="N628" s="124">
        <v>0</v>
      </c>
      <c r="O628" s="124">
        <v>0</v>
      </c>
      <c r="P628" s="124">
        <v>1644513</v>
      </c>
      <c r="Q628" s="124">
        <v>115650</v>
      </c>
      <c r="R628" s="124">
        <v>200830</v>
      </c>
      <c r="S628" s="124">
        <v>49704</v>
      </c>
      <c r="T628" s="124">
        <v>20738</v>
      </c>
      <c r="U628" s="124">
        <v>173177</v>
      </c>
      <c r="V628" s="124">
        <v>11884</v>
      </c>
      <c r="W628" s="124">
        <v>0</v>
      </c>
      <c r="X628" s="124">
        <v>820800</v>
      </c>
      <c r="Y628" s="124">
        <v>424</v>
      </c>
      <c r="Z628" s="124">
        <v>0</v>
      </c>
      <c r="AA628" s="124">
        <v>11006182</v>
      </c>
    </row>
    <row r="629" spans="1:27" x14ac:dyDescent="0.3">
      <c r="A629" s="123" t="s">
        <v>1257</v>
      </c>
      <c r="B629" s="121" t="s">
        <v>1258</v>
      </c>
      <c r="C629" s="121">
        <v>1</v>
      </c>
      <c r="D629" s="121">
        <v>0</v>
      </c>
      <c r="E629" s="124">
        <v>5319281</v>
      </c>
      <c r="F629" s="124">
        <v>0</v>
      </c>
      <c r="G629" s="124">
        <v>0</v>
      </c>
      <c r="H629" s="124">
        <v>0</v>
      </c>
      <c r="I629" s="124">
        <v>579304</v>
      </c>
      <c r="J629" s="124">
        <v>348022</v>
      </c>
      <c r="K629" s="124">
        <v>0</v>
      </c>
      <c r="L629" s="124">
        <v>0</v>
      </c>
      <c r="M629" s="124">
        <v>0</v>
      </c>
      <c r="N629" s="124">
        <v>0</v>
      </c>
      <c r="O629" s="124">
        <v>0</v>
      </c>
      <c r="P629" s="124">
        <v>1359348</v>
      </c>
      <c r="Q629" s="124">
        <v>156319</v>
      </c>
      <c r="R629" s="124">
        <v>284436</v>
      </c>
      <c r="S629" s="124">
        <v>61133</v>
      </c>
      <c r="T629" s="124">
        <v>25506</v>
      </c>
      <c r="U629" s="124">
        <v>227641</v>
      </c>
      <c r="V629" s="124">
        <v>0</v>
      </c>
      <c r="W629" s="124">
        <v>0</v>
      </c>
      <c r="X629" s="124">
        <v>1316235</v>
      </c>
      <c r="Y629" s="124">
        <v>0</v>
      </c>
      <c r="Z629" s="124">
        <v>0</v>
      </c>
      <c r="AA629" s="124">
        <v>9677225</v>
      </c>
    </row>
    <row r="630" spans="1:27" x14ac:dyDescent="0.3">
      <c r="A630" s="123" t="s">
        <v>1259</v>
      </c>
      <c r="B630" s="121" t="s">
        <v>1260</v>
      </c>
      <c r="C630" s="121">
        <v>1</v>
      </c>
      <c r="D630" s="121">
        <v>0</v>
      </c>
      <c r="E630" s="124">
        <v>5283434</v>
      </c>
      <c r="F630" s="124">
        <v>0</v>
      </c>
      <c r="G630" s="124">
        <v>100000</v>
      </c>
      <c r="H630" s="124">
        <v>10016</v>
      </c>
      <c r="I630" s="124">
        <v>1241740</v>
      </c>
      <c r="J630" s="124">
        <v>1376666</v>
      </c>
      <c r="K630" s="124">
        <v>0</v>
      </c>
      <c r="L630" s="124">
        <v>0</v>
      </c>
      <c r="M630" s="124">
        <v>0</v>
      </c>
      <c r="N630" s="124">
        <v>0</v>
      </c>
      <c r="O630" s="124">
        <v>0</v>
      </c>
      <c r="P630" s="124">
        <v>635312</v>
      </c>
      <c r="Q630" s="124">
        <v>87210</v>
      </c>
      <c r="R630" s="124">
        <v>169948</v>
      </c>
      <c r="S630" s="124">
        <v>23474</v>
      </c>
      <c r="T630" s="124">
        <v>9794</v>
      </c>
      <c r="U630" s="124">
        <v>95239</v>
      </c>
      <c r="V630" s="124">
        <v>13045</v>
      </c>
      <c r="W630" s="124">
        <v>0</v>
      </c>
      <c r="X630" s="124">
        <v>426600</v>
      </c>
      <c r="Y630" s="124">
        <v>3952</v>
      </c>
      <c r="Z630" s="124">
        <v>0</v>
      </c>
      <c r="AA630" s="124">
        <v>9476430</v>
      </c>
    </row>
    <row r="631" spans="1:27" x14ac:dyDescent="0.3">
      <c r="A631" s="123" t="s">
        <v>1261</v>
      </c>
      <c r="B631" s="121" t="s">
        <v>1262</v>
      </c>
      <c r="C631" s="121">
        <v>1</v>
      </c>
      <c r="D631" s="121">
        <v>1</v>
      </c>
      <c r="E631" s="124">
        <v>12448476</v>
      </c>
      <c r="F631" s="124">
        <v>0</v>
      </c>
      <c r="G631" s="124">
        <v>349156</v>
      </c>
      <c r="H631" s="124">
        <v>0</v>
      </c>
      <c r="I631" s="124">
        <v>1961207</v>
      </c>
      <c r="J631" s="124">
        <v>147736</v>
      </c>
      <c r="K631" s="124">
        <v>0</v>
      </c>
      <c r="L631" s="124">
        <v>0</v>
      </c>
      <c r="M631" s="124">
        <v>0</v>
      </c>
      <c r="N631" s="124">
        <v>0</v>
      </c>
      <c r="O631" s="124">
        <v>0</v>
      </c>
      <c r="P631" s="124">
        <v>1477486</v>
      </c>
      <c r="Q631" s="124">
        <v>136695</v>
      </c>
      <c r="R631" s="124">
        <v>273989</v>
      </c>
      <c r="S631" s="124">
        <v>34769</v>
      </c>
      <c r="T631" s="124">
        <v>14506</v>
      </c>
      <c r="U631" s="124">
        <v>131296</v>
      </c>
      <c r="V631" s="124">
        <v>18985</v>
      </c>
      <c r="W631" s="124">
        <v>0</v>
      </c>
      <c r="X631" s="124">
        <v>1216400</v>
      </c>
      <c r="Y631" s="124">
        <v>0</v>
      </c>
      <c r="Z631" s="124">
        <v>0</v>
      </c>
      <c r="AA631" s="124">
        <v>18210701</v>
      </c>
    </row>
    <row r="632" spans="1:27" x14ac:dyDescent="0.3">
      <c r="A632" s="123" t="s">
        <v>1263</v>
      </c>
      <c r="B632" s="121" t="s">
        <v>1264</v>
      </c>
      <c r="C632" s="121">
        <v>1</v>
      </c>
      <c r="D632" s="121">
        <v>0</v>
      </c>
      <c r="E632" s="124">
        <v>11358574</v>
      </c>
      <c r="F632" s="124">
        <v>0</v>
      </c>
      <c r="G632" s="124">
        <v>323759</v>
      </c>
      <c r="H632" s="124">
        <v>0</v>
      </c>
      <c r="I632" s="124">
        <v>899460</v>
      </c>
      <c r="J632" s="124">
        <v>2054508</v>
      </c>
      <c r="K632" s="124">
        <v>0</v>
      </c>
      <c r="L632" s="124">
        <v>0</v>
      </c>
      <c r="M632" s="124">
        <v>0</v>
      </c>
      <c r="N632" s="124">
        <v>0</v>
      </c>
      <c r="O632" s="124">
        <v>0</v>
      </c>
      <c r="P632" s="124">
        <v>2441439</v>
      </c>
      <c r="Q632" s="124">
        <v>109605</v>
      </c>
      <c r="R632" s="124">
        <v>109836</v>
      </c>
      <c r="S632" s="124">
        <v>47517</v>
      </c>
      <c r="T632" s="124">
        <v>19825</v>
      </c>
      <c r="U632" s="124">
        <v>180459</v>
      </c>
      <c r="V632" s="124">
        <v>24103</v>
      </c>
      <c r="W632" s="124">
        <v>0</v>
      </c>
      <c r="X632" s="124">
        <v>1015200</v>
      </c>
      <c r="Y632" s="124">
        <v>0</v>
      </c>
      <c r="Z632" s="124">
        <v>0</v>
      </c>
      <c r="AA632" s="124">
        <v>18584285</v>
      </c>
    </row>
    <row r="633" spans="1:27" x14ac:dyDescent="0.3">
      <c r="A633" s="123" t="s">
        <v>1265</v>
      </c>
      <c r="B633" s="121" t="s">
        <v>1266</v>
      </c>
      <c r="C633" s="121">
        <v>1</v>
      </c>
      <c r="D633" s="121">
        <v>0</v>
      </c>
      <c r="E633" s="124">
        <v>3964464</v>
      </c>
      <c r="F633" s="124">
        <v>0</v>
      </c>
      <c r="G633" s="124">
        <v>100000</v>
      </c>
      <c r="H633" s="124">
        <v>0</v>
      </c>
      <c r="I633" s="124">
        <v>504149</v>
      </c>
      <c r="J633" s="124">
        <v>397565</v>
      </c>
      <c r="K633" s="124">
        <v>0</v>
      </c>
      <c r="L633" s="124">
        <v>0</v>
      </c>
      <c r="M633" s="124">
        <v>0</v>
      </c>
      <c r="N633" s="124">
        <v>0</v>
      </c>
      <c r="O633" s="124">
        <v>0</v>
      </c>
      <c r="P633" s="124">
        <v>827876</v>
      </c>
      <c r="Q633" s="124">
        <v>65922</v>
      </c>
      <c r="R633" s="124">
        <v>118530</v>
      </c>
      <c r="S633" s="124">
        <v>16074</v>
      </c>
      <c r="T633" s="124">
        <v>6706</v>
      </c>
      <c r="U633" s="124">
        <v>68910</v>
      </c>
      <c r="V633" s="124">
        <v>8179</v>
      </c>
      <c r="W633" s="124">
        <v>0</v>
      </c>
      <c r="X633" s="124">
        <v>315900</v>
      </c>
      <c r="Y633" s="124">
        <v>7468</v>
      </c>
      <c r="Z633" s="124">
        <v>0</v>
      </c>
      <c r="AA633" s="124">
        <v>6401743</v>
      </c>
    </row>
    <row r="634" spans="1:27" x14ac:dyDescent="0.3">
      <c r="A634" s="123" t="s">
        <v>1267</v>
      </c>
      <c r="B634" s="121" t="s">
        <v>1268</v>
      </c>
      <c r="C634" s="121">
        <v>1</v>
      </c>
      <c r="D634" s="121">
        <v>0</v>
      </c>
      <c r="E634" s="124">
        <v>1268176</v>
      </c>
      <c r="F634" s="124">
        <v>0</v>
      </c>
      <c r="G634" s="124">
        <v>0</v>
      </c>
      <c r="H634" s="124">
        <v>2552</v>
      </c>
      <c r="I634" s="124">
        <v>192921</v>
      </c>
      <c r="J634" s="124">
        <v>615140</v>
      </c>
      <c r="K634" s="124">
        <v>0</v>
      </c>
      <c r="L634" s="124">
        <v>0</v>
      </c>
      <c r="M634" s="124">
        <v>0</v>
      </c>
      <c r="N634" s="124">
        <v>0</v>
      </c>
      <c r="O634" s="124">
        <v>0</v>
      </c>
      <c r="P634" s="124">
        <v>842572</v>
      </c>
      <c r="Q634" s="124">
        <v>0</v>
      </c>
      <c r="R634" s="124">
        <v>0</v>
      </c>
      <c r="S634" s="124">
        <v>29645</v>
      </c>
      <c r="T634" s="124">
        <v>12369</v>
      </c>
      <c r="U634" s="124">
        <v>101180</v>
      </c>
      <c r="V634" s="124">
        <v>6226</v>
      </c>
      <c r="W634" s="124">
        <v>0</v>
      </c>
      <c r="X634" s="124">
        <v>567000</v>
      </c>
      <c r="Y634" s="124">
        <v>9362</v>
      </c>
      <c r="Z634" s="124">
        <v>0</v>
      </c>
      <c r="AA634" s="124">
        <v>3647143</v>
      </c>
    </row>
    <row r="635" spans="1:27" x14ac:dyDescent="0.3">
      <c r="A635" s="123" t="s">
        <v>1269</v>
      </c>
      <c r="B635" s="121" t="s">
        <v>1270</v>
      </c>
      <c r="C635" s="121">
        <v>1</v>
      </c>
      <c r="D635" s="121">
        <v>0</v>
      </c>
      <c r="E635" s="124">
        <v>14993174</v>
      </c>
      <c r="F635" s="124">
        <v>0</v>
      </c>
      <c r="G635" s="124">
        <v>0</v>
      </c>
      <c r="H635" s="124">
        <v>0</v>
      </c>
      <c r="I635" s="124">
        <v>1580704</v>
      </c>
      <c r="J635" s="124">
        <v>677954</v>
      </c>
      <c r="K635" s="124">
        <v>0</v>
      </c>
      <c r="L635" s="124">
        <v>0</v>
      </c>
      <c r="M635" s="124">
        <v>0</v>
      </c>
      <c r="N635" s="124">
        <v>0</v>
      </c>
      <c r="O635" s="124">
        <v>0</v>
      </c>
      <c r="P635" s="124">
        <v>2127121</v>
      </c>
      <c r="Q635" s="124">
        <v>170846</v>
      </c>
      <c r="R635" s="124">
        <v>417895</v>
      </c>
      <c r="S635" s="124">
        <v>52984</v>
      </c>
      <c r="T635" s="124">
        <v>22106</v>
      </c>
      <c r="U635" s="124">
        <v>168459</v>
      </c>
      <c r="V635" s="124">
        <v>40315</v>
      </c>
      <c r="W635" s="124">
        <v>0</v>
      </c>
      <c r="X635" s="124">
        <v>903635</v>
      </c>
      <c r="Y635" s="124">
        <v>0</v>
      </c>
      <c r="Z635" s="124">
        <v>0</v>
      </c>
      <c r="AA635" s="124">
        <v>21155193</v>
      </c>
    </row>
    <row r="636" spans="1:27" x14ac:dyDescent="0.3">
      <c r="A636" s="123" t="s">
        <v>1271</v>
      </c>
      <c r="B636" s="121" t="s">
        <v>1272</v>
      </c>
      <c r="C636" s="121">
        <v>1</v>
      </c>
      <c r="D636" s="121">
        <v>0</v>
      </c>
      <c r="E636" s="124">
        <v>4343095</v>
      </c>
      <c r="F636" s="124">
        <v>0</v>
      </c>
      <c r="G636" s="124">
        <v>0</v>
      </c>
      <c r="H636" s="124">
        <v>0</v>
      </c>
      <c r="I636" s="124">
        <v>1032062</v>
      </c>
      <c r="J636" s="124">
        <v>1409917</v>
      </c>
      <c r="K636" s="124">
        <v>0</v>
      </c>
      <c r="L636" s="124">
        <v>0</v>
      </c>
      <c r="M636" s="124">
        <v>0</v>
      </c>
      <c r="N636" s="124">
        <v>0</v>
      </c>
      <c r="O636" s="124">
        <v>0</v>
      </c>
      <c r="P636" s="124">
        <v>829148</v>
      </c>
      <c r="Q636" s="124">
        <v>87200</v>
      </c>
      <c r="R636" s="124">
        <v>228208</v>
      </c>
      <c r="S636" s="124">
        <v>26679</v>
      </c>
      <c r="T636" s="124">
        <v>11131</v>
      </c>
      <c r="U636" s="124">
        <v>108170</v>
      </c>
      <c r="V636" s="124">
        <v>11465</v>
      </c>
      <c r="W636" s="124">
        <v>0</v>
      </c>
      <c r="X636" s="124">
        <v>475200</v>
      </c>
      <c r="Y636" s="124">
        <v>6999</v>
      </c>
      <c r="Z636" s="124">
        <v>0</v>
      </c>
      <c r="AA636" s="124">
        <v>8569274</v>
      </c>
    </row>
    <row r="637" spans="1:27" x14ac:dyDescent="0.3">
      <c r="A637" s="123" t="s">
        <v>1273</v>
      </c>
      <c r="B637" s="121" t="s">
        <v>1274</v>
      </c>
      <c r="C637" s="121">
        <v>1</v>
      </c>
      <c r="D637" s="121">
        <v>0</v>
      </c>
      <c r="E637" s="124">
        <v>5764135</v>
      </c>
      <c r="F637" s="124">
        <v>0</v>
      </c>
      <c r="G637" s="124">
        <v>100000</v>
      </c>
      <c r="H637" s="124">
        <v>0</v>
      </c>
      <c r="I637" s="124">
        <v>528792</v>
      </c>
      <c r="J637" s="124">
        <v>1493871</v>
      </c>
      <c r="K637" s="124">
        <v>0</v>
      </c>
      <c r="L637" s="124">
        <v>0</v>
      </c>
      <c r="M637" s="124">
        <v>0</v>
      </c>
      <c r="N637" s="124">
        <v>0</v>
      </c>
      <c r="O637" s="124">
        <v>0</v>
      </c>
      <c r="P637" s="124">
        <v>910808</v>
      </c>
      <c r="Q637" s="124">
        <v>66876</v>
      </c>
      <c r="R637" s="124">
        <v>198013</v>
      </c>
      <c r="S637" s="124">
        <v>32462</v>
      </c>
      <c r="T637" s="124">
        <v>13544</v>
      </c>
      <c r="U637" s="124">
        <v>93142</v>
      </c>
      <c r="V637" s="124">
        <v>22655</v>
      </c>
      <c r="W637" s="124">
        <v>0</v>
      </c>
      <c r="X637" s="124">
        <v>442800</v>
      </c>
      <c r="Y637" s="124">
        <v>11221</v>
      </c>
      <c r="Z637" s="124">
        <v>0</v>
      </c>
      <c r="AA637" s="124">
        <v>9678319</v>
      </c>
    </row>
    <row r="638" spans="1:27" x14ac:dyDescent="0.3">
      <c r="A638" s="123" t="s">
        <v>1275</v>
      </c>
      <c r="B638" s="121" t="s">
        <v>1276</v>
      </c>
      <c r="C638" s="121">
        <v>1</v>
      </c>
      <c r="D638" s="121">
        <v>0</v>
      </c>
      <c r="E638" s="124">
        <v>5567796</v>
      </c>
      <c r="F638" s="124">
        <v>0</v>
      </c>
      <c r="G638" s="124">
        <v>129492</v>
      </c>
      <c r="H638" s="124">
        <v>0</v>
      </c>
      <c r="I638" s="124">
        <v>770415</v>
      </c>
      <c r="J638" s="124">
        <v>888126</v>
      </c>
      <c r="K638" s="124">
        <v>0</v>
      </c>
      <c r="L638" s="124">
        <v>0</v>
      </c>
      <c r="M638" s="124">
        <v>0</v>
      </c>
      <c r="N638" s="124">
        <v>0</v>
      </c>
      <c r="O638" s="124">
        <v>0</v>
      </c>
      <c r="P638" s="124">
        <v>1265448</v>
      </c>
      <c r="Q638" s="124">
        <v>14409</v>
      </c>
      <c r="R638" s="124">
        <v>57632</v>
      </c>
      <c r="S638" s="124">
        <v>25077</v>
      </c>
      <c r="T638" s="124">
        <v>10463</v>
      </c>
      <c r="U638" s="124">
        <v>97219</v>
      </c>
      <c r="V638" s="124">
        <v>16001</v>
      </c>
      <c r="W638" s="124">
        <v>0</v>
      </c>
      <c r="X638" s="124">
        <v>432000</v>
      </c>
      <c r="Y638" s="124">
        <v>0</v>
      </c>
      <c r="Z638" s="124">
        <v>0</v>
      </c>
      <c r="AA638" s="124">
        <v>9274078</v>
      </c>
    </row>
    <row r="639" spans="1:27" x14ac:dyDescent="0.3">
      <c r="A639" s="123" t="s">
        <v>1277</v>
      </c>
      <c r="B639" s="121" t="s">
        <v>1278</v>
      </c>
      <c r="C639" s="121">
        <v>1</v>
      </c>
      <c r="D639" s="121">
        <v>0</v>
      </c>
      <c r="E639" s="124">
        <v>10048154</v>
      </c>
      <c r="F639" s="124">
        <v>0</v>
      </c>
      <c r="G639" s="124">
        <v>193387</v>
      </c>
      <c r="H639" s="124">
        <v>0</v>
      </c>
      <c r="I639" s="124">
        <v>695713</v>
      </c>
      <c r="J639" s="124">
        <v>1331713</v>
      </c>
      <c r="K639" s="124">
        <v>0</v>
      </c>
      <c r="L639" s="124">
        <v>0</v>
      </c>
      <c r="M639" s="124">
        <v>0</v>
      </c>
      <c r="N639" s="124">
        <v>0</v>
      </c>
      <c r="O639" s="124">
        <v>0</v>
      </c>
      <c r="P639" s="124">
        <v>791292</v>
      </c>
      <c r="Q639" s="124">
        <v>273680</v>
      </c>
      <c r="R639" s="124">
        <v>262196</v>
      </c>
      <c r="S639" s="124">
        <v>35053</v>
      </c>
      <c r="T639" s="124">
        <v>14625</v>
      </c>
      <c r="U639" s="124">
        <v>139218</v>
      </c>
      <c r="V639" s="124">
        <v>25596</v>
      </c>
      <c r="W639" s="124">
        <v>0</v>
      </c>
      <c r="X639" s="124">
        <v>545400</v>
      </c>
      <c r="Y639" s="124">
        <v>0</v>
      </c>
      <c r="Z639" s="124">
        <v>0</v>
      </c>
      <c r="AA639" s="124">
        <v>14356027</v>
      </c>
    </row>
    <row r="640" spans="1:27" x14ac:dyDescent="0.3">
      <c r="A640" s="123" t="s">
        <v>1279</v>
      </c>
      <c r="B640" s="121" t="s">
        <v>1280</v>
      </c>
      <c r="C640" s="121">
        <v>1</v>
      </c>
      <c r="D640" s="121">
        <v>0</v>
      </c>
      <c r="E640" s="124">
        <v>5040231</v>
      </c>
      <c r="F640" s="124">
        <v>0</v>
      </c>
      <c r="G640" s="124">
        <v>0</v>
      </c>
      <c r="H640" s="124">
        <v>0</v>
      </c>
      <c r="I640" s="124">
        <v>336155</v>
      </c>
      <c r="J640" s="124">
        <v>865098</v>
      </c>
      <c r="K640" s="124">
        <v>0</v>
      </c>
      <c r="L640" s="124">
        <v>0</v>
      </c>
      <c r="M640" s="124">
        <v>0</v>
      </c>
      <c r="N640" s="124">
        <v>0</v>
      </c>
      <c r="O640" s="124">
        <v>0</v>
      </c>
      <c r="P640" s="124">
        <v>1033888</v>
      </c>
      <c r="Q640" s="124">
        <v>195522</v>
      </c>
      <c r="R640" s="124">
        <v>65498</v>
      </c>
      <c r="S640" s="124">
        <v>27563</v>
      </c>
      <c r="T640" s="124">
        <v>11500</v>
      </c>
      <c r="U640" s="124">
        <v>110326</v>
      </c>
      <c r="V640" s="124">
        <v>15941</v>
      </c>
      <c r="W640" s="124">
        <v>0</v>
      </c>
      <c r="X640" s="124">
        <v>464400</v>
      </c>
      <c r="Y640" s="124">
        <v>6878</v>
      </c>
      <c r="Z640" s="124">
        <v>0</v>
      </c>
      <c r="AA640" s="124">
        <v>8173000</v>
      </c>
    </row>
    <row r="641" spans="1:27" x14ac:dyDescent="0.3">
      <c r="A641" s="123" t="s">
        <v>1281</v>
      </c>
      <c r="B641" s="121" t="s">
        <v>1282</v>
      </c>
      <c r="C641" s="121">
        <v>1</v>
      </c>
      <c r="D641" s="121">
        <v>0</v>
      </c>
      <c r="E641" s="124">
        <v>4285783</v>
      </c>
      <c r="F641" s="124">
        <v>0</v>
      </c>
      <c r="G641" s="124">
        <v>0</v>
      </c>
      <c r="H641" s="124">
        <v>0</v>
      </c>
      <c r="I641" s="124">
        <v>417785</v>
      </c>
      <c r="J641" s="124">
        <v>15721</v>
      </c>
      <c r="K641" s="124">
        <v>0</v>
      </c>
      <c r="L641" s="124">
        <v>0</v>
      </c>
      <c r="M641" s="124">
        <v>0</v>
      </c>
      <c r="N641" s="124">
        <v>0</v>
      </c>
      <c r="O641" s="124">
        <v>0</v>
      </c>
      <c r="P641" s="124">
        <v>1155355</v>
      </c>
      <c r="Q641" s="124">
        <v>119030</v>
      </c>
      <c r="R641" s="124">
        <v>131026</v>
      </c>
      <c r="S641" s="124">
        <v>40012</v>
      </c>
      <c r="T641" s="124">
        <v>16694</v>
      </c>
      <c r="U641" s="124">
        <v>113180</v>
      </c>
      <c r="V641" s="124">
        <v>0</v>
      </c>
      <c r="W641" s="124">
        <v>0</v>
      </c>
      <c r="X641" s="124">
        <v>720533</v>
      </c>
      <c r="Y641" s="124">
        <v>615</v>
      </c>
      <c r="Z641" s="124">
        <v>0</v>
      </c>
      <c r="AA641" s="124">
        <v>7015734</v>
      </c>
    </row>
    <row r="642" spans="1:27" x14ac:dyDescent="0.3">
      <c r="A642" s="123" t="s">
        <v>1283</v>
      </c>
      <c r="B642" s="121" t="s">
        <v>1284</v>
      </c>
      <c r="C642" s="121">
        <v>1</v>
      </c>
      <c r="D642" s="121">
        <v>0</v>
      </c>
      <c r="E642" s="124">
        <v>5573632</v>
      </c>
      <c r="F642" s="124">
        <v>0</v>
      </c>
      <c r="G642" s="124">
        <v>167166</v>
      </c>
      <c r="H642" s="124">
        <v>0</v>
      </c>
      <c r="I642" s="124">
        <v>1113951</v>
      </c>
      <c r="J642" s="124">
        <v>438570</v>
      </c>
      <c r="K642" s="124">
        <v>0</v>
      </c>
      <c r="L642" s="124">
        <v>0</v>
      </c>
      <c r="M642" s="124">
        <v>0</v>
      </c>
      <c r="N642" s="124">
        <v>0</v>
      </c>
      <c r="O642" s="124">
        <v>0</v>
      </c>
      <c r="P642" s="124">
        <v>1248113</v>
      </c>
      <c r="Q642" s="124">
        <v>141328</v>
      </c>
      <c r="R642" s="124">
        <v>260259</v>
      </c>
      <c r="S642" s="124">
        <v>17332</v>
      </c>
      <c r="T642" s="124">
        <v>7231</v>
      </c>
      <c r="U642" s="124">
        <v>70949</v>
      </c>
      <c r="V642" s="124">
        <v>6048</v>
      </c>
      <c r="W642" s="124">
        <v>0</v>
      </c>
      <c r="X642" s="124">
        <v>367267</v>
      </c>
      <c r="Y642" s="124">
        <v>0</v>
      </c>
      <c r="Z642" s="124">
        <v>0</v>
      </c>
      <c r="AA642" s="124">
        <v>9411846</v>
      </c>
    </row>
    <row r="643" spans="1:27" x14ac:dyDescent="0.3">
      <c r="A643" s="123" t="s">
        <v>1285</v>
      </c>
      <c r="B643" s="121" t="s">
        <v>1286</v>
      </c>
      <c r="C643" s="121">
        <v>1</v>
      </c>
      <c r="D643" s="121">
        <v>0</v>
      </c>
      <c r="E643" s="124">
        <v>3638042</v>
      </c>
      <c r="F643" s="124">
        <v>0</v>
      </c>
      <c r="G643" s="124">
        <v>0</v>
      </c>
      <c r="H643" s="124">
        <v>0</v>
      </c>
      <c r="I643" s="124">
        <v>515379</v>
      </c>
      <c r="J643" s="124">
        <v>346899</v>
      </c>
      <c r="K643" s="124">
        <v>237</v>
      </c>
      <c r="L643" s="124">
        <v>0</v>
      </c>
      <c r="M643" s="124">
        <v>0</v>
      </c>
      <c r="N643" s="124">
        <v>0</v>
      </c>
      <c r="O643" s="124">
        <v>0</v>
      </c>
      <c r="P643" s="124">
        <v>1192137</v>
      </c>
      <c r="Q643" s="124">
        <v>182767</v>
      </c>
      <c r="R643" s="124">
        <v>313429</v>
      </c>
      <c r="S643" s="124">
        <v>67110</v>
      </c>
      <c r="T643" s="124">
        <v>28000</v>
      </c>
      <c r="U643" s="124">
        <v>270921</v>
      </c>
      <c r="V643" s="124">
        <v>0</v>
      </c>
      <c r="W643" s="124">
        <v>0</v>
      </c>
      <c r="X643" s="124">
        <v>1058400</v>
      </c>
      <c r="Y643" s="124">
        <v>13169</v>
      </c>
      <c r="Z643" s="124">
        <v>0</v>
      </c>
      <c r="AA643" s="124">
        <v>7626490</v>
      </c>
    </row>
    <row r="644" spans="1:27" x14ac:dyDescent="0.3">
      <c r="A644" s="123" t="s">
        <v>1287</v>
      </c>
      <c r="B644" s="121" t="s">
        <v>1288</v>
      </c>
      <c r="C644" s="121">
        <v>1</v>
      </c>
      <c r="D644" s="121">
        <v>0</v>
      </c>
      <c r="E644" s="124">
        <v>8775979</v>
      </c>
      <c r="F644" s="124">
        <v>0</v>
      </c>
      <c r="G644" s="124">
        <v>0</v>
      </c>
      <c r="H644" s="124">
        <v>0</v>
      </c>
      <c r="I644" s="124">
        <v>1037887</v>
      </c>
      <c r="J644" s="124">
        <v>1398353</v>
      </c>
      <c r="K644" s="124">
        <v>0</v>
      </c>
      <c r="L644" s="124">
        <v>0</v>
      </c>
      <c r="M644" s="124">
        <v>102944</v>
      </c>
      <c r="N644" s="124">
        <v>20664</v>
      </c>
      <c r="O644" s="124">
        <v>5544</v>
      </c>
      <c r="P644" s="124">
        <v>0</v>
      </c>
      <c r="Q644" s="124">
        <v>191095</v>
      </c>
      <c r="R644" s="124">
        <v>286388</v>
      </c>
      <c r="S644" s="124">
        <v>99272</v>
      </c>
      <c r="T644" s="124">
        <v>41419</v>
      </c>
      <c r="U644" s="124">
        <v>361267</v>
      </c>
      <c r="V644" s="124">
        <v>33518</v>
      </c>
      <c r="W644" s="124">
        <v>0</v>
      </c>
      <c r="X644" s="124">
        <v>1766260</v>
      </c>
      <c r="Y644" s="124">
        <v>37078</v>
      </c>
      <c r="Z644" s="124">
        <v>0</v>
      </c>
      <c r="AA644" s="124">
        <v>14157668</v>
      </c>
    </row>
    <row r="645" spans="1:27" x14ac:dyDescent="0.3">
      <c r="A645" s="123" t="s">
        <v>1289</v>
      </c>
      <c r="B645" s="121" t="s">
        <v>1290</v>
      </c>
      <c r="C645" s="121">
        <v>1</v>
      </c>
      <c r="D645" s="121">
        <v>0</v>
      </c>
      <c r="E645" s="124">
        <v>8033139</v>
      </c>
      <c r="F645" s="124">
        <v>0</v>
      </c>
      <c r="G645" s="124">
        <v>822562</v>
      </c>
      <c r="H645" s="124">
        <v>0</v>
      </c>
      <c r="I645" s="124">
        <v>1141909</v>
      </c>
      <c r="J645" s="124">
        <v>1736909</v>
      </c>
      <c r="K645" s="124">
        <v>0</v>
      </c>
      <c r="L645" s="124">
        <v>0</v>
      </c>
      <c r="M645" s="124">
        <v>0</v>
      </c>
      <c r="N645" s="124">
        <v>0</v>
      </c>
      <c r="O645" s="124">
        <v>0</v>
      </c>
      <c r="P645" s="124">
        <v>1304634</v>
      </c>
      <c r="Q645" s="124">
        <v>78075</v>
      </c>
      <c r="R645" s="124">
        <v>440261</v>
      </c>
      <c r="S645" s="124">
        <v>33196</v>
      </c>
      <c r="T645" s="124">
        <v>13850</v>
      </c>
      <c r="U645" s="124">
        <v>118830</v>
      </c>
      <c r="V645" s="124">
        <v>13353</v>
      </c>
      <c r="W645" s="124">
        <v>0</v>
      </c>
      <c r="X645" s="124">
        <v>626400</v>
      </c>
      <c r="Y645" s="124">
        <v>8528</v>
      </c>
      <c r="Z645" s="124">
        <v>0</v>
      </c>
      <c r="AA645" s="124">
        <v>14371646</v>
      </c>
    </row>
    <row r="646" spans="1:27" x14ac:dyDescent="0.3">
      <c r="A646" s="123" t="s">
        <v>1291</v>
      </c>
      <c r="B646" s="121" t="s">
        <v>1292</v>
      </c>
      <c r="C646" s="121">
        <v>1</v>
      </c>
      <c r="D646" s="121">
        <v>0</v>
      </c>
      <c r="E646" s="124">
        <v>719055</v>
      </c>
      <c r="F646" s="124">
        <v>0</v>
      </c>
      <c r="G646" s="124">
        <v>22343</v>
      </c>
      <c r="H646" s="124">
        <v>0</v>
      </c>
      <c r="I646" s="124">
        <v>119239</v>
      </c>
      <c r="J646" s="124">
        <v>184711</v>
      </c>
      <c r="K646" s="124">
        <v>0</v>
      </c>
      <c r="L646" s="124">
        <v>0</v>
      </c>
      <c r="M646" s="124">
        <v>0</v>
      </c>
      <c r="N646" s="124">
        <v>0</v>
      </c>
      <c r="O646" s="124">
        <v>0</v>
      </c>
      <c r="P646" s="124">
        <v>360524</v>
      </c>
      <c r="Q646" s="124">
        <v>0</v>
      </c>
      <c r="R646" s="124">
        <v>24177</v>
      </c>
      <c r="S646" s="124">
        <v>4374</v>
      </c>
      <c r="T646" s="124">
        <v>1825</v>
      </c>
      <c r="U646" s="124">
        <v>25281</v>
      </c>
      <c r="V646" s="124">
        <v>0</v>
      </c>
      <c r="W646" s="124">
        <v>0</v>
      </c>
      <c r="X646" s="124">
        <v>43200</v>
      </c>
      <c r="Y646" s="124">
        <v>0</v>
      </c>
      <c r="Z646" s="124">
        <v>0</v>
      </c>
      <c r="AA646" s="124">
        <v>1504729</v>
      </c>
    </row>
    <row r="647" spans="1:27" x14ac:dyDescent="0.3">
      <c r="A647" s="123" t="s">
        <v>1293</v>
      </c>
      <c r="B647" s="121" t="s">
        <v>1294</v>
      </c>
      <c r="C647" s="121">
        <v>1</v>
      </c>
      <c r="D647" s="121">
        <v>0</v>
      </c>
      <c r="E647" s="124">
        <v>5773214</v>
      </c>
      <c r="F647" s="124">
        <v>0</v>
      </c>
      <c r="G647" s="124">
        <v>806693</v>
      </c>
      <c r="H647" s="124">
        <v>0</v>
      </c>
      <c r="I647" s="124">
        <v>1062978</v>
      </c>
      <c r="J647" s="124">
        <v>910204</v>
      </c>
      <c r="K647" s="124">
        <v>0</v>
      </c>
      <c r="L647" s="124">
        <v>0</v>
      </c>
      <c r="M647" s="124">
        <v>0</v>
      </c>
      <c r="N647" s="124">
        <v>0</v>
      </c>
      <c r="O647" s="124">
        <v>0</v>
      </c>
      <c r="P647" s="124">
        <v>1234413</v>
      </c>
      <c r="Q647" s="124">
        <v>129018</v>
      </c>
      <c r="R647" s="124">
        <v>380989</v>
      </c>
      <c r="S647" s="124">
        <v>21721</v>
      </c>
      <c r="T647" s="124">
        <v>9063</v>
      </c>
      <c r="U647" s="124">
        <v>88016</v>
      </c>
      <c r="V647" s="124">
        <v>9404</v>
      </c>
      <c r="W647" s="124">
        <v>0</v>
      </c>
      <c r="X647" s="124">
        <v>464400</v>
      </c>
      <c r="Y647" s="124">
        <v>0</v>
      </c>
      <c r="Z647" s="124">
        <v>0</v>
      </c>
      <c r="AA647" s="124">
        <v>10890113</v>
      </c>
    </row>
    <row r="648" spans="1:27" x14ac:dyDescent="0.3">
      <c r="A648" s="123" t="s">
        <v>1295</v>
      </c>
      <c r="B648" s="121" t="s">
        <v>1296</v>
      </c>
      <c r="C648" s="121">
        <v>1</v>
      </c>
      <c r="D648" s="121">
        <v>0</v>
      </c>
      <c r="E648" s="124">
        <v>7642358</v>
      </c>
      <c r="F648" s="124">
        <v>0</v>
      </c>
      <c r="G648" s="124">
        <v>183316</v>
      </c>
      <c r="H648" s="124">
        <v>0</v>
      </c>
      <c r="I648" s="124">
        <v>613720</v>
      </c>
      <c r="J648" s="124">
        <v>2575900</v>
      </c>
      <c r="K648" s="124">
        <v>0</v>
      </c>
      <c r="L648" s="124">
        <v>0</v>
      </c>
      <c r="M648" s="124">
        <v>0</v>
      </c>
      <c r="N648" s="124">
        <v>0</v>
      </c>
      <c r="O648" s="124">
        <v>0</v>
      </c>
      <c r="P648" s="124">
        <v>1167271</v>
      </c>
      <c r="Q648" s="124">
        <v>321514</v>
      </c>
      <c r="R648" s="124">
        <v>517438</v>
      </c>
      <c r="S648" s="124">
        <v>24238</v>
      </c>
      <c r="T648" s="124">
        <v>10113</v>
      </c>
      <c r="U648" s="124">
        <v>92559</v>
      </c>
      <c r="V648" s="124">
        <v>17307</v>
      </c>
      <c r="W648" s="124">
        <v>0</v>
      </c>
      <c r="X648" s="124">
        <v>410400</v>
      </c>
      <c r="Y648" s="124">
        <v>0</v>
      </c>
      <c r="Z648" s="124">
        <v>0</v>
      </c>
      <c r="AA648" s="124">
        <v>13576134</v>
      </c>
    </row>
    <row r="649" spans="1:27" x14ac:dyDescent="0.3">
      <c r="A649" s="123" t="s">
        <v>1297</v>
      </c>
      <c r="B649" s="121" t="s">
        <v>1298</v>
      </c>
      <c r="C649" s="121">
        <v>1</v>
      </c>
      <c r="D649" s="121">
        <v>0</v>
      </c>
      <c r="E649" s="124">
        <v>85654956</v>
      </c>
      <c r="F649" s="124">
        <v>802728</v>
      </c>
      <c r="G649" s="124">
        <v>2045117</v>
      </c>
      <c r="H649" s="124">
        <v>0</v>
      </c>
      <c r="I649" s="124">
        <v>9482909</v>
      </c>
      <c r="J649" s="124">
        <v>9778636</v>
      </c>
      <c r="K649" s="124">
        <v>0</v>
      </c>
      <c r="L649" s="124">
        <v>0</v>
      </c>
      <c r="M649" s="124">
        <v>0</v>
      </c>
      <c r="N649" s="124">
        <v>0</v>
      </c>
      <c r="O649" s="124">
        <v>0</v>
      </c>
      <c r="P649" s="124">
        <v>4977349</v>
      </c>
      <c r="Q649" s="124">
        <v>1725704</v>
      </c>
      <c r="R649" s="124">
        <v>3350916</v>
      </c>
      <c r="S649" s="124">
        <v>110762</v>
      </c>
      <c r="T649" s="124">
        <v>46213</v>
      </c>
      <c r="U649" s="124">
        <v>483708</v>
      </c>
      <c r="V649" s="124">
        <v>101098</v>
      </c>
      <c r="W649" s="124">
        <v>0</v>
      </c>
      <c r="X649" s="124">
        <v>3929524</v>
      </c>
      <c r="Y649" s="124">
        <v>305348</v>
      </c>
      <c r="Z649" s="124">
        <v>0</v>
      </c>
      <c r="AA649" s="124">
        <v>122794968</v>
      </c>
    </row>
    <row r="650" spans="1:27" x14ac:dyDescent="0.3">
      <c r="A650" s="123" t="s">
        <v>1299</v>
      </c>
      <c r="B650" s="121" t="s">
        <v>1300</v>
      </c>
      <c r="C650" s="121">
        <v>1</v>
      </c>
      <c r="D650" s="121">
        <v>0</v>
      </c>
      <c r="E650" s="124">
        <v>4931927</v>
      </c>
      <c r="F650" s="124">
        <v>0</v>
      </c>
      <c r="G650" s="124">
        <v>0</v>
      </c>
      <c r="H650" s="124">
        <v>0</v>
      </c>
      <c r="I650" s="124">
        <v>2852583</v>
      </c>
      <c r="J650" s="124">
        <v>2767438</v>
      </c>
      <c r="K650" s="124">
        <v>0</v>
      </c>
      <c r="L650" s="124">
        <v>0</v>
      </c>
      <c r="M650" s="124">
        <v>0</v>
      </c>
      <c r="N650" s="124">
        <v>0</v>
      </c>
      <c r="O650" s="124">
        <v>0</v>
      </c>
      <c r="P650" s="124">
        <v>1547991</v>
      </c>
      <c r="Q650" s="124">
        <v>235388</v>
      </c>
      <c r="R650" s="124">
        <v>205462</v>
      </c>
      <c r="S650" s="124">
        <v>52894</v>
      </c>
      <c r="T650" s="124">
        <v>22069</v>
      </c>
      <c r="U650" s="124">
        <v>212147</v>
      </c>
      <c r="V650" s="124">
        <v>25208</v>
      </c>
      <c r="W650" s="124">
        <v>0</v>
      </c>
      <c r="X650" s="124">
        <v>1009800</v>
      </c>
      <c r="Y650" s="124">
        <v>29997</v>
      </c>
      <c r="Z650" s="124">
        <v>0</v>
      </c>
      <c r="AA650" s="124">
        <v>13892904</v>
      </c>
    </row>
    <row r="651" spans="1:27" x14ac:dyDescent="0.3">
      <c r="A651" s="123" t="s">
        <v>1301</v>
      </c>
      <c r="B651" s="121" t="s">
        <v>1302</v>
      </c>
      <c r="C651" s="121">
        <v>1</v>
      </c>
      <c r="D651" s="121">
        <v>0</v>
      </c>
      <c r="E651" s="124">
        <v>67429720</v>
      </c>
      <c r="F651" s="124">
        <v>0</v>
      </c>
      <c r="G651" s="124">
        <v>663963</v>
      </c>
      <c r="H651" s="124">
        <v>39904</v>
      </c>
      <c r="I651" s="124">
        <v>10698613</v>
      </c>
      <c r="J651" s="124">
        <v>6211977</v>
      </c>
      <c r="K651" s="124">
        <v>0</v>
      </c>
      <c r="L651" s="124">
        <v>0</v>
      </c>
      <c r="M651" s="124">
        <v>0</v>
      </c>
      <c r="N651" s="124">
        <v>0</v>
      </c>
      <c r="O651" s="124">
        <v>0</v>
      </c>
      <c r="P651" s="124">
        <v>6325697</v>
      </c>
      <c r="Q651" s="124">
        <v>392772</v>
      </c>
      <c r="R651" s="124">
        <v>1529160</v>
      </c>
      <c r="S651" s="124">
        <v>183325</v>
      </c>
      <c r="T651" s="124">
        <v>76488</v>
      </c>
      <c r="U651" s="124">
        <v>666147</v>
      </c>
      <c r="V651" s="124">
        <v>133568</v>
      </c>
      <c r="W651" s="124">
        <v>0</v>
      </c>
      <c r="X651" s="124">
        <v>2249854</v>
      </c>
      <c r="Y651" s="124">
        <v>0</v>
      </c>
      <c r="Z651" s="124">
        <v>0</v>
      </c>
      <c r="AA651" s="124">
        <v>96601188</v>
      </c>
    </row>
    <row r="652" spans="1:27" x14ac:dyDescent="0.3">
      <c r="A652" s="123" t="s">
        <v>1303</v>
      </c>
      <c r="B652" s="121" t="s">
        <v>1304</v>
      </c>
      <c r="C652" s="121">
        <v>1</v>
      </c>
      <c r="D652" s="121">
        <v>0</v>
      </c>
      <c r="E652" s="124">
        <v>2243967</v>
      </c>
      <c r="F652" s="124">
        <v>0</v>
      </c>
      <c r="G652" s="124">
        <v>0</v>
      </c>
      <c r="H652" s="124">
        <v>0</v>
      </c>
      <c r="I652" s="124">
        <v>375917</v>
      </c>
      <c r="J652" s="124">
        <v>63962</v>
      </c>
      <c r="K652" s="124">
        <v>0</v>
      </c>
      <c r="L652" s="124">
        <v>0</v>
      </c>
      <c r="M652" s="124">
        <v>0</v>
      </c>
      <c r="N652" s="124">
        <v>0</v>
      </c>
      <c r="O652" s="124">
        <v>0</v>
      </c>
      <c r="P652" s="124">
        <v>1535504</v>
      </c>
      <c r="Q652" s="124">
        <v>77229</v>
      </c>
      <c r="R652" s="124">
        <v>226988</v>
      </c>
      <c r="S652" s="124">
        <v>35443</v>
      </c>
      <c r="T652" s="124">
        <v>14788</v>
      </c>
      <c r="U652" s="124">
        <v>140965</v>
      </c>
      <c r="V652" s="124">
        <v>0</v>
      </c>
      <c r="W652" s="124">
        <v>0</v>
      </c>
      <c r="X652" s="124">
        <v>739800</v>
      </c>
      <c r="Y652" s="124">
        <v>2184</v>
      </c>
      <c r="Z652" s="124">
        <v>0</v>
      </c>
      <c r="AA652" s="124">
        <v>5456747</v>
      </c>
    </row>
    <row r="653" spans="1:27" x14ac:dyDescent="0.3">
      <c r="A653" s="123" t="s">
        <v>1305</v>
      </c>
      <c r="B653" s="121" t="s">
        <v>1306</v>
      </c>
      <c r="C653" s="121">
        <v>1</v>
      </c>
      <c r="D653" s="121">
        <v>0</v>
      </c>
      <c r="E653" s="124">
        <v>2219836</v>
      </c>
      <c r="F653" s="124">
        <v>0</v>
      </c>
      <c r="G653" s="124">
        <v>100000</v>
      </c>
      <c r="H653" s="124">
        <v>0</v>
      </c>
      <c r="I653" s="124">
        <v>619665</v>
      </c>
      <c r="J653" s="124">
        <v>205987</v>
      </c>
      <c r="K653" s="124">
        <v>0</v>
      </c>
      <c r="L653" s="124">
        <v>0</v>
      </c>
      <c r="M653" s="124">
        <v>0</v>
      </c>
      <c r="N653" s="124">
        <v>0</v>
      </c>
      <c r="O653" s="124">
        <v>0</v>
      </c>
      <c r="P653" s="124">
        <v>590804</v>
      </c>
      <c r="Q653" s="124">
        <v>54311</v>
      </c>
      <c r="R653" s="124">
        <v>53613</v>
      </c>
      <c r="S653" s="124">
        <v>14231</v>
      </c>
      <c r="T653" s="124">
        <v>5938</v>
      </c>
      <c r="U653" s="124">
        <v>56619</v>
      </c>
      <c r="V653" s="124">
        <v>2000</v>
      </c>
      <c r="W653" s="124">
        <v>0</v>
      </c>
      <c r="X653" s="124">
        <v>329400</v>
      </c>
      <c r="Y653" s="124">
        <v>1304</v>
      </c>
      <c r="Z653" s="124">
        <v>0</v>
      </c>
      <c r="AA653" s="124">
        <v>4253708</v>
      </c>
    </row>
    <row r="654" spans="1:27" x14ac:dyDescent="0.3">
      <c r="A654" s="123" t="s">
        <v>1307</v>
      </c>
      <c r="B654" s="121" t="s">
        <v>1308</v>
      </c>
      <c r="C654" s="121">
        <v>1</v>
      </c>
      <c r="D654" s="121">
        <v>0</v>
      </c>
      <c r="E654" s="124">
        <v>42948250</v>
      </c>
      <c r="F654" s="124">
        <v>0</v>
      </c>
      <c r="G654" s="124">
        <v>299227</v>
      </c>
      <c r="H654" s="124">
        <v>0</v>
      </c>
      <c r="I654" s="124">
        <v>5617567</v>
      </c>
      <c r="J654" s="124">
        <v>4153391</v>
      </c>
      <c r="K654" s="124">
        <v>0</v>
      </c>
      <c r="L654" s="124">
        <v>0</v>
      </c>
      <c r="M654" s="124">
        <v>0</v>
      </c>
      <c r="N654" s="124">
        <v>0</v>
      </c>
      <c r="O654" s="124">
        <v>0</v>
      </c>
      <c r="P654" s="124">
        <v>2825911</v>
      </c>
      <c r="Q654" s="124">
        <v>949988</v>
      </c>
      <c r="R654" s="124">
        <v>768473</v>
      </c>
      <c r="S654" s="124">
        <v>77716</v>
      </c>
      <c r="T654" s="124">
        <v>32425</v>
      </c>
      <c r="U654" s="124">
        <v>299114</v>
      </c>
      <c r="V654" s="124">
        <v>72944</v>
      </c>
      <c r="W654" s="124">
        <v>0</v>
      </c>
      <c r="X654" s="124">
        <v>3711410</v>
      </c>
      <c r="Y654" s="124">
        <v>0</v>
      </c>
      <c r="Z654" s="124">
        <v>0</v>
      </c>
      <c r="AA654" s="124">
        <v>61756416</v>
      </c>
    </row>
    <row r="655" spans="1:27" x14ac:dyDescent="0.3">
      <c r="A655" s="123" t="s">
        <v>1309</v>
      </c>
      <c r="B655" s="121" t="s">
        <v>1310</v>
      </c>
      <c r="C655" s="121">
        <v>1</v>
      </c>
      <c r="D655" s="121">
        <v>0</v>
      </c>
      <c r="E655" s="124">
        <v>2125071</v>
      </c>
      <c r="F655" s="124">
        <v>0</v>
      </c>
      <c r="G655" s="124">
        <v>100000</v>
      </c>
      <c r="H655" s="124">
        <v>0</v>
      </c>
      <c r="I655" s="124">
        <v>775776</v>
      </c>
      <c r="J655" s="124">
        <v>1055758</v>
      </c>
      <c r="K655" s="124">
        <v>0</v>
      </c>
      <c r="L655" s="124">
        <v>0</v>
      </c>
      <c r="M655" s="124">
        <v>0</v>
      </c>
      <c r="N655" s="124">
        <v>0</v>
      </c>
      <c r="O655" s="124">
        <v>0</v>
      </c>
      <c r="P655" s="124">
        <v>912899</v>
      </c>
      <c r="Q655" s="124">
        <v>23471</v>
      </c>
      <c r="R655" s="124">
        <v>34947</v>
      </c>
      <c r="S655" s="124">
        <v>20013</v>
      </c>
      <c r="T655" s="124">
        <v>8350</v>
      </c>
      <c r="U655" s="124">
        <v>75201</v>
      </c>
      <c r="V655" s="124">
        <v>8309</v>
      </c>
      <c r="W655" s="124">
        <v>0</v>
      </c>
      <c r="X655" s="124">
        <v>367200</v>
      </c>
      <c r="Y655" s="124">
        <v>9736</v>
      </c>
      <c r="Z655" s="124">
        <v>0</v>
      </c>
      <c r="AA655" s="124">
        <v>5516731</v>
      </c>
    </row>
    <row r="656" spans="1:27" x14ac:dyDescent="0.3">
      <c r="A656" s="123" t="s">
        <v>1311</v>
      </c>
      <c r="B656" s="121" t="s">
        <v>1312</v>
      </c>
      <c r="C656" s="121">
        <v>1</v>
      </c>
      <c r="D656" s="121">
        <v>0</v>
      </c>
      <c r="E656" s="124">
        <v>62927504</v>
      </c>
      <c r="F656" s="124">
        <v>0</v>
      </c>
      <c r="G656" s="124">
        <v>613877</v>
      </c>
      <c r="H656" s="124">
        <v>0</v>
      </c>
      <c r="I656" s="124">
        <v>3225236</v>
      </c>
      <c r="J656" s="124">
        <v>3590589</v>
      </c>
      <c r="K656" s="124">
        <v>0</v>
      </c>
      <c r="L656" s="124">
        <v>0</v>
      </c>
      <c r="M656" s="124">
        <v>0</v>
      </c>
      <c r="N656" s="124">
        <v>0</v>
      </c>
      <c r="O656" s="124">
        <v>0</v>
      </c>
      <c r="P656" s="124">
        <v>2483291</v>
      </c>
      <c r="Q656" s="124">
        <v>1454613</v>
      </c>
      <c r="R656" s="124">
        <v>1119458</v>
      </c>
      <c r="S656" s="124">
        <v>55501</v>
      </c>
      <c r="T656" s="124">
        <v>23156</v>
      </c>
      <c r="U656" s="124">
        <v>227758</v>
      </c>
      <c r="V656" s="124">
        <v>66259</v>
      </c>
      <c r="W656" s="124">
        <v>0</v>
      </c>
      <c r="X656" s="124">
        <v>1823711</v>
      </c>
      <c r="Y656" s="124">
        <v>34452</v>
      </c>
      <c r="Z656" s="124">
        <v>0</v>
      </c>
      <c r="AA656" s="124">
        <v>77645405</v>
      </c>
    </row>
    <row r="657" spans="1:27" x14ac:dyDescent="0.3">
      <c r="A657" s="123" t="s">
        <v>1313</v>
      </c>
      <c r="B657" s="121" t="s">
        <v>1314</v>
      </c>
      <c r="C657" s="121">
        <v>1</v>
      </c>
      <c r="D657" s="121">
        <v>0</v>
      </c>
      <c r="E657" s="124">
        <v>9008379</v>
      </c>
      <c r="F657" s="124">
        <v>0</v>
      </c>
      <c r="G657" s="124">
        <v>116596</v>
      </c>
      <c r="H657" s="124">
        <v>0</v>
      </c>
      <c r="I657" s="124">
        <v>1035240</v>
      </c>
      <c r="J657" s="124">
        <v>1292160</v>
      </c>
      <c r="K657" s="124">
        <v>0</v>
      </c>
      <c r="L657" s="124">
        <v>0</v>
      </c>
      <c r="M657" s="124">
        <v>0</v>
      </c>
      <c r="N657" s="124">
        <v>0</v>
      </c>
      <c r="O657" s="124">
        <v>0</v>
      </c>
      <c r="P657" s="124">
        <v>2060011</v>
      </c>
      <c r="Q657" s="124">
        <v>112248</v>
      </c>
      <c r="R657" s="124">
        <v>118529</v>
      </c>
      <c r="S657" s="124">
        <v>42513</v>
      </c>
      <c r="T657" s="124">
        <v>17738</v>
      </c>
      <c r="U657" s="124">
        <v>170906</v>
      </c>
      <c r="V657" s="124">
        <v>28502</v>
      </c>
      <c r="W657" s="124">
        <v>0</v>
      </c>
      <c r="X657" s="124">
        <v>761400</v>
      </c>
      <c r="Y657" s="124">
        <v>0</v>
      </c>
      <c r="Z657" s="124">
        <v>0</v>
      </c>
      <c r="AA657" s="124">
        <v>14764222</v>
      </c>
    </row>
    <row r="658" spans="1:27" x14ac:dyDescent="0.3">
      <c r="A658" s="123" t="s">
        <v>1315</v>
      </c>
      <c r="B658" s="121" t="s">
        <v>1316</v>
      </c>
      <c r="C658" s="121">
        <v>1</v>
      </c>
      <c r="D658" s="121">
        <v>0</v>
      </c>
      <c r="E658" s="124">
        <v>2332444</v>
      </c>
      <c r="F658" s="124">
        <v>0</v>
      </c>
      <c r="G658" s="124">
        <v>0</v>
      </c>
      <c r="H658" s="124">
        <v>0</v>
      </c>
      <c r="I658" s="124">
        <v>97500</v>
      </c>
      <c r="J658" s="124">
        <v>108752</v>
      </c>
      <c r="K658" s="124">
        <v>0</v>
      </c>
      <c r="L658" s="124">
        <v>0</v>
      </c>
      <c r="M658" s="124">
        <v>0</v>
      </c>
      <c r="N658" s="124">
        <v>0</v>
      </c>
      <c r="O658" s="124">
        <v>0</v>
      </c>
      <c r="P658" s="124">
        <v>400749</v>
      </c>
      <c r="Q658" s="124">
        <v>100205</v>
      </c>
      <c r="R658" s="124">
        <v>56018</v>
      </c>
      <c r="S658" s="124">
        <v>61103</v>
      </c>
      <c r="T658" s="124">
        <v>25494</v>
      </c>
      <c r="U658" s="124">
        <v>191468</v>
      </c>
      <c r="V658" s="124">
        <v>0</v>
      </c>
      <c r="W658" s="124">
        <v>0</v>
      </c>
      <c r="X658" s="124">
        <v>1063800</v>
      </c>
      <c r="Y658" s="124">
        <v>12145</v>
      </c>
      <c r="Z658" s="124">
        <v>0</v>
      </c>
      <c r="AA658" s="124">
        <v>4449678</v>
      </c>
    </row>
    <row r="659" spans="1:27" x14ac:dyDescent="0.3">
      <c r="A659" s="123" t="s">
        <v>1317</v>
      </c>
      <c r="B659" s="121" t="s">
        <v>1318</v>
      </c>
      <c r="C659" s="121">
        <v>1</v>
      </c>
      <c r="D659" s="121">
        <v>0</v>
      </c>
      <c r="E659" s="124">
        <v>3750236</v>
      </c>
      <c r="F659" s="124">
        <v>0</v>
      </c>
      <c r="G659" s="124">
        <v>0</v>
      </c>
      <c r="H659" s="124">
        <v>0</v>
      </c>
      <c r="I659" s="124">
        <v>223049</v>
      </c>
      <c r="J659" s="124">
        <v>554397</v>
      </c>
      <c r="K659" s="124">
        <v>0</v>
      </c>
      <c r="L659" s="124">
        <v>0</v>
      </c>
      <c r="M659" s="124">
        <v>0</v>
      </c>
      <c r="N659" s="124">
        <v>0</v>
      </c>
      <c r="O659" s="124">
        <v>0</v>
      </c>
      <c r="P659" s="124">
        <v>438270</v>
      </c>
      <c r="Q659" s="124">
        <v>17961</v>
      </c>
      <c r="R659" s="124">
        <v>130679</v>
      </c>
      <c r="S659" s="124">
        <v>25002</v>
      </c>
      <c r="T659" s="124">
        <v>10431</v>
      </c>
      <c r="U659" s="124">
        <v>95181</v>
      </c>
      <c r="V659" s="124">
        <v>9613</v>
      </c>
      <c r="W659" s="124">
        <v>0</v>
      </c>
      <c r="X659" s="124">
        <v>421200</v>
      </c>
      <c r="Y659" s="124">
        <v>0</v>
      </c>
      <c r="Z659" s="124">
        <v>0</v>
      </c>
      <c r="AA659" s="124">
        <v>5676019</v>
      </c>
    </row>
    <row r="660" spans="1:27" x14ac:dyDescent="0.3">
      <c r="A660" s="123" t="s">
        <v>1319</v>
      </c>
      <c r="B660" s="121" t="s">
        <v>1320</v>
      </c>
      <c r="C660" s="121">
        <v>1</v>
      </c>
      <c r="D660" s="121">
        <v>0</v>
      </c>
      <c r="E660" s="124">
        <v>67920142</v>
      </c>
      <c r="F660" s="124">
        <v>0</v>
      </c>
      <c r="G660" s="124">
        <v>845434</v>
      </c>
      <c r="H660" s="124">
        <v>0</v>
      </c>
      <c r="I660" s="124">
        <v>3030557</v>
      </c>
      <c r="J660" s="124">
        <v>2787583</v>
      </c>
      <c r="K660" s="124">
        <v>0</v>
      </c>
      <c r="L660" s="124">
        <v>0</v>
      </c>
      <c r="M660" s="124">
        <v>0</v>
      </c>
      <c r="N660" s="124">
        <v>0</v>
      </c>
      <c r="O660" s="124">
        <v>0</v>
      </c>
      <c r="P660" s="124">
        <v>2630266</v>
      </c>
      <c r="Q660" s="124">
        <v>2822623</v>
      </c>
      <c r="R660" s="124">
        <v>1053316</v>
      </c>
      <c r="S660" s="124">
        <v>69253</v>
      </c>
      <c r="T660" s="124">
        <v>28894</v>
      </c>
      <c r="U660" s="124">
        <v>286124</v>
      </c>
      <c r="V660" s="124">
        <v>66119</v>
      </c>
      <c r="W660" s="124">
        <v>0</v>
      </c>
      <c r="X660" s="124">
        <v>3500000</v>
      </c>
      <c r="Y660" s="124">
        <v>0</v>
      </c>
      <c r="Z660" s="124">
        <v>0</v>
      </c>
      <c r="AA660" s="124">
        <v>85040311</v>
      </c>
    </row>
    <row r="661" spans="1:27" x14ac:dyDescent="0.3">
      <c r="A661" s="123" t="s">
        <v>1321</v>
      </c>
      <c r="B661" s="121" t="s">
        <v>1322</v>
      </c>
      <c r="C661" s="121">
        <v>1</v>
      </c>
      <c r="D661" s="121">
        <v>0</v>
      </c>
      <c r="E661" s="124">
        <v>2846478</v>
      </c>
      <c r="F661" s="124">
        <v>0</v>
      </c>
      <c r="G661" s="124">
        <v>100000</v>
      </c>
      <c r="H661" s="124">
        <v>0</v>
      </c>
      <c r="I661" s="124">
        <v>494568</v>
      </c>
      <c r="J661" s="124">
        <v>556958</v>
      </c>
      <c r="K661" s="124">
        <v>0</v>
      </c>
      <c r="L661" s="124">
        <v>0</v>
      </c>
      <c r="M661" s="124">
        <v>0</v>
      </c>
      <c r="N661" s="124">
        <v>0</v>
      </c>
      <c r="O661" s="124">
        <v>0</v>
      </c>
      <c r="P661" s="124">
        <v>1273399</v>
      </c>
      <c r="Q661" s="124">
        <v>79860</v>
      </c>
      <c r="R661" s="124">
        <v>15439</v>
      </c>
      <c r="S661" s="124">
        <v>19369</v>
      </c>
      <c r="T661" s="124">
        <v>8081</v>
      </c>
      <c r="U661" s="124">
        <v>78987</v>
      </c>
      <c r="V661" s="124">
        <v>6321</v>
      </c>
      <c r="W661" s="124">
        <v>0</v>
      </c>
      <c r="X661" s="124">
        <v>356400</v>
      </c>
      <c r="Y661" s="124">
        <v>0</v>
      </c>
      <c r="Z661" s="124">
        <v>0</v>
      </c>
      <c r="AA661" s="124">
        <v>5835860</v>
      </c>
    </row>
    <row r="662" spans="1:27" x14ac:dyDescent="0.3">
      <c r="A662" s="123" t="s">
        <v>1323</v>
      </c>
      <c r="B662" s="121" t="s">
        <v>1324</v>
      </c>
      <c r="C662" s="121">
        <v>1</v>
      </c>
      <c r="D662" s="121">
        <v>0</v>
      </c>
      <c r="E662" s="124">
        <v>3854009</v>
      </c>
      <c r="F662" s="124">
        <v>0</v>
      </c>
      <c r="G662" s="124">
        <v>0</v>
      </c>
      <c r="H662" s="124">
        <v>0</v>
      </c>
      <c r="I662" s="124">
        <v>856433</v>
      </c>
      <c r="J662" s="124">
        <v>1098800</v>
      </c>
      <c r="K662" s="124">
        <v>0</v>
      </c>
      <c r="L662" s="124">
        <v>0</v>
      </c>
      <c r="M662" s="124">
        <v>0</v>
      </c>
      <c r="N662" s="124">
        <v>0</v>
      </c>
      <c r="O662" s="124">
        <v>0</v>
      </c>
      <c r="P662" s="124">
        <v>697616</v>
      </c>
      <c r="Q662" s="124">
        <v>161759</v>
      </c>
      <c r="R662" s="124">
        <v>84847</v>
      </c>
      <c r="S662" s="124">
        <v>73717</v>
      </c>
      <c r="T662" s="124">
        <v>30756</v>
      </c>
      <c r="U662" s="124">
        <v>298706</v>
      </c>
      <c r="V662" s="124">
        <v>5597</v>
      </c>
      <c r="W662" s="124">
        <v>0</v>
      </c>
      <c r="X662" s="124">
        <v>1339200</v>
      </c>
      <c r="Y662" s="124">
        <v>0</v>
      </c>
      <c r="Z662" s="124">
        <v>0</v>
      </c>
      <c r="AA662" s="124">
        <v>8501440</v>
      </c>
    </row>
    <row r="663" spans="1:27" x14ac:dyDescent="0.3">
      <c r="A663" s="123" t="s">
        <v>1325</v>
      </c>
      <c r="B663" s="121" t="s">
        <v>1326</v>
      </c>
      <c r="C663" s="121">
        <v>1</v>
      </c>
      <c r="D663" s="121">
        <v>0</v>
      </c>
      <c r="E663" s="124">
        <v>9914345</v>
      </c>
      <c r="F663" s="124">
        <v>0</v>
      </c>
      <c r="G663" s="124">
        <v>141256</v>
      </c>
      <c r="H663" s="124">
        <v>1516</v>
      </c>
      <c r="I663" s="124">
        <v>2014504</v>
      </c>
      <c r="J663" s="124">
        <v>1066471</v>
      </c>
      <c r="K663" s="124">
        <v>0</v>
      </c>
      <c r="L663" s="124">
        <v>0</v>
      </c>
      <c r="M663" s="124">
        <v>0</v>
      </c>
      <c r="N663" s="124">
        <v>0</v>
      </c>
      <c r="O663" s="124">
        <v>0</v>
      </c>
      <c r="P663" s="124">
        <v>1212398</v>
      </c>
      <c r="Q663" s="124">
        <v>265905</v>
      </c>
      <c r="R663" s="124">
        <v>363710</v>
      </c>
      <c r="S663" s="124">
        <v>46723</v>
      </c>
      <c r="T663" s="124">
        <v>19494</v>
      </c>
      <c r="U663" s="124">
        <v>153372</v>
      </c>
      <c r="V663" s="124">
        <v>21662</v>
      </c>
      <c r="W663" s="124">
        <v>0</v>
      </c>
      <c r="X663" s="124">
        <v>594000</v>
      </c>
      <c r="Y663" s="124">
        <v>0</v>
      </c>
      <c r="Z663" s="124">
        <v>0</v>
      </c>
      <c r="AA663" s="124">
        <v>15815356</v>
      </c>
    </row>
    <row r="664" spans="1:27" x14ac:dyDescent="0.3">
      <c r="A664" s="123" t="s">
        <v>1327</v>
      </c>
      <c r="B664" s="121" t="s">
        <v>1328</v>
      </c>
      <c r="C664" s="121">
        <v>1</v>
      </c>
      <c r="D664" s="121">
        <v>0</v>
      </c>
      <c r="E664" s="124">
        <v>36456594</v>
      </c>
      <c r="F664" s="124">
        <v>0</v>
      </c>
      <c r="G664" s="124">
        <v>0</v>
      </c>
      <c r="H664" s="124">
        <v>8905</v>
      </c>
      <c r="I664" s="124">
        <v>3454327</v>
      </c>
      <c r="J664" s="124">
        <v>2931989</v>
      </c>
      <c r="K664" s="124">
        <v>0</v>
      </c>
      <c r="L664" s="124">
        <v>0</v>
      </c>
      <c r="M664" s="124">
        <v>0</v>
      </c>
      <c r="N664" s="124">
        <v>0</v>
      </c>
      <c r="O664" s="124">
        <v>0</v>
      </c>
      <c r="P664" s="124">
        <v>5569352</v>
      </c>
      <c r="Q664" s="124">
        <v>427852</v>
      </c>
      <c r="R664" s="124">
        <v>741305</v>
      </c>
      <c r="S664" s="124">
        <v>138205</v>
      </c>
      <c r="T664" s="124">
        <v>57663</v>
      </c>
      <c r="U664" s="124">
        <v>467398</v>
      </c>
      <c r="V664" s="124">
        <v>74795</v>
      </c>
      <c r="W664" s="124">
        <v>0</v>
      </c>
      <c r="X664" s="124">
        <v>3575186</v>
      </c>
      <c r="Y664" s="124">
        <v>0</v>
      </c>
      <c r="Z664" s="124">
        <v>0</v>
      </c>
      <c r="AA664" s="124">
        <v>53903571</v>
      </c>
    </row>
    <row r="665" spans="1:27" x14ac:dyDescent="0.3">
      <c r="A665" s="123" t="s">
        <v>1329</v>
      </c>
      <c r="B665" s="121" t="s">
        <v>1330</v>
      </c>
      <c r="C665" s="121">
        <v>1</v>
      </c>
      <c r="D665" s="121">
        <v>1</v>
      </c>
      <c r="E665" s="124">
        <v>310689419</v>
      </c>
      <c r="F665" s="124">
        <v>146480</v>
      </c>
      <c r="G665" s="124">
        <v>0</v>
      </c>
      <c r="H665" s="124">
        <v>0</v>
      </c>
      <c r="I665" s="124">
        <v>41229385</v>
      </c>
      <c r="J665" s="124">
        <v>17561466</v>
      </c>
      <c r="K665" s="124">
        <v>0</v>
      </c>
      <c r="L665" s="124">
        <v>0</v>
      </c>
      <c r="M665" s="124">
        <v>888560</v>
      </c>
      <c r="N665" s="124">
        <v>9628034</v>
      </c>
      <c r="O665" s="124">
        <v>3222464</v>
      </c>
      <c r="P665" s="124">
        <v>0</v>
      </c>
      <c r="Q665" s="124">
        <v>11655108</v>
      </c>
      <c r="R665" s="124">
        <v>16477911</v>
      </c>
      <c r="S665" s="124">
        <v>396371</v>
      </c>
      <c r="T665" s="124">
        <v>165375</v>
      </c>
      <c r="U665" s="124">
        <v>1626981</v>
      </c>
      <c r="V665" s="124">
        <v>364989</v>
      </c>
      <c r="W665" s="124">
        <v>0</v>
      </c>
      <c r="X665" s="124">
        <v>13011980</v>
      </c>
      <c r="Y665" s="124">
        <v>552736</v>
      </c>
      <c r="Z665" s="124">
        <v>17500000</v>
      </c>
      <c r="AA665" s="124">
        <v>445117259</v>
      </c>
    </row>
    <row r="666" spans="1:27" x14ac:dyDescent="0.3">
      <c r="A666" s="123" t="s">
        <v>1331</v>
      </c>
      <c r="B666" s="121" t="s">
        <v>1332</v>
      </c>
      <c r="C666" s="121">
        <v>1</v>
      </c>
      <c r="D666" s="121">
        <v>0</v>
      </c>
      <c r="E666" s="124">
        <v>40464324</v>
      </c>
      <c r="F666" s="124">
        <v>0</v>
      </c>
      <c r="G666" s="124">
        <v>2416117</v>
      </c>
      <c r="H666" s="124">
        <v>0</v>
      </c>
      <c r="I666" s="124">
        <v>6485522</v>
      </c>
      <c r="J666" s="124">
        <v>2961360</v>
      </c>
      <c r="K666" s="124">
        <v>0</v>
      </c>
      <c r="L666" s="124">
        <v>0</v>
      </c>
      <c r="M666" s="124">
        <v>0</v>
      </c>
      <c r="N666" s="124">
        <v>0</v>
      </c>
      <c r="O666" s="124">
        <v>0</v>
      </c>
      <c r="P666" s="124">
        <v>3493969</v>
      </c>
      <c r="Q666" s="124">
        <v>789244</v>
      </c>
      <c r="R666" s="124">
        <v>889045</v>
      </c>
      <c r="S666" s="124">
        <v>81401</v>
      </c>
      <c r="T666" s="124">
        <v>33963</v>
      </c>
      <c r="U666" s="124">
        <v>317579</v>
      </c>
      <c r="V666" s="124">
        <v>72195</v>
      </c>
      <c r="W666" s="124">
        <v>0</v>
      </c>
      <c r="X666" s="124">
        <v>1354514</v>
      </c>
      <c r="Y666" s="124">
        <v>108623</v>
      </c>
      <c r="Z666" s="124">
        <v>0</v>
      </c>
      <c r="AA666" s="124">
        <v>59467856</v>
      </c>
    </row>
    <row r="667" spans="1:27" x14ac:dyDescent="0.3">
      <c r="A667" s="123" t="s">
        <v>1333</v>
      </c>
      <c r="B667" s="121" t="s">
        <v>1334</v>
      </c>
      <c r="C667" s="121">
        <v>1</v>
      </c>
      <c r="D667" s="121">
        <v>0</v>
      </c>
      <c r="E667" s="124">
        <v>19954483</v>
      </c>
      <c r="F667" s="124">
        <v>0</v>
      </c>
      <c r="G667" s="124">
        <v>1020367</v>
      </c>
      <c r="H667" s="124">
        <v>0</v>
      </c>
      <c r="I667" s="124">
        <v>4117102</v>
      </c>
      <c r="J667" s="124">
        <v>1396613</v>
      </c>
      <c r="K667" s="124">
        <v>0</v>
      </c>
      <c r="L667" s="124">
        <v>0</v>
      </c>
      <c r="M667" s="124">
        <v>0</v>
      </c>
      <c r="N667" s="124">
        <v>0</v>
      </c>
      <c r="O667" s="124">
        <v>0</v>
      </c>
      <c r="P667" s="124">
        <v>1168510</v>
      </c>
      <c r="Q667" s="124">
        <v>702892</v>
      </c>
      <c r="R667" s="124">
        <v>575636</v>
      </c>
      <c r="S667" s="124">
        <v>60085</v>
      </c>
      <c r="T667" s="124">
        <v>25069</v>
      </c>
      <c r="U667" s="124">
        <v>225136</v>
      </c>
      <c r="V667" s="124">
        <v>47465</v>
      </c>
      <c r="W667" s="124">
        <v>0</v>
      </c>
      <c r="X667" s="124">
        <v>1015200</v>
      </c>
      <c r="Y667" s="124">
        <v>48982</v>
      </c>
      <c r="Z667" s="124">
        <v>0</v>
      </c>
      <c r="AA667" s="124">
        <v>30357540</v>
      </c>
    </row>
    <row r="668" spans="1:27" x14ac:dyDescent="0.3">
      <c r="A668" s="123" t="s">
        <v>1335</v>
      </c>
      <c r="B668" s="121" t="s">
        <v>1336</v>
      </c>
      <c r="C668" s="121">
        <v>1</v>
      </c>
      <c r="D668" s="121">
        <v>0</v>
      </c>
      <c r="E668" s="124">
        <v>13689786</v>
      </c>
      <c r="F668" s="124">
        <v>0</v>
      </c>
      <c r="G668" s="124">
        <v>0</v>
      </c>
      <c r="H668" s="124">
        <v>0</v>
      </c>
      <c r="I668" s="124">
        <v>1472207</v>
      </c>
      <c r="J668" s="124">
        <v>1215929</v>
      </c>
      <c r="K668" s="124">
        <v>0</v>
      </c>
      <c r="L668" s="124">
        <v>0</v>
      </c>
      <c r="M668" s="124">
        <v>0</v>
      </c>
      <c r="N668" s="124">
        <v>0</v>
      </c>
      <c r="O668" s="124">
        <v>0</v>
      </c>
      <c r="P668" s="124">
        <v>1587266</v>
      </c>
      <c r="Q668" s="124">
        <v>118251</v>
      </c>
      <c r="R668" s="124">
        <v>82146</v>
      </c>
      <c r="S668" s="124">
        <v>16433</v>
      </c>
      <c r="T668" s="124">
        <v>6856</v>
      </c>
      <c r="U668" s="124">
        <v>66871</v>
      </c>
      <c r="V668" s="124">
        <v>18211</v>
      </c>
      <c r="W668" s="124">
        <v>0</v>
      </c>
      <c r="X668" s="124">
        <v>522730</v>
      </c>
      <c r="Y668" s="124">
        <v>0</v>
      </c>
      <c r="Z668" s="124">
        <v>0</v>
      </c>
      <c r="AA668" s="124">
        <v>18796686</v>
      </c>
    </row>
    <row r="669" spans="1:27" x14ac:dyDescent="0.3">
      <c r="A669" s="123" t="s">
        <v>1337</v>
      </c>
      <c r="B669" s="121" t="s">
        <v>1338</v>
      </c>
      <c r="C669" s="121">
        <v>1</v>
      </c>
      <c r="D669" s="121">
        <v>0</v>
      </c>
      <c r="E669" s="124">
        <v>13372403</v>
      </c>
      <c r="F669" s="124">
        <v>0</v>
      </c>
      <c r="G669" s="124">
        <v>0</v>
      </c>
      <c r="H669" s="124">
        <v>1571</v>
      </c>
      <c r="I669" s="124">
        <v>1098929</v>
      </c>
      <c r="J669" s="124">
        <v>2989900</v>
      </c>
      <c r="K669" s="124">
        <v>0</v>
      </c>
      <c r="L669" s="124">
        <v>0</v>
      </c>
      <c r="M669" s="124">
        <v>0</v>
      </c>
      <c r="N669" s="124">
        <v>0</v>
      </c>
      <c r="O669" s="124">
        <v>0</v>
      </c>
      <c r="P669" s="124">
        <v>1197315</v>
      </c>
      <c r="Q669" s="124">
        <v>286361</v>
      </c>
      <c r="R669" s="124">
        <v>182570</v>
      </c>
      <c r="S669" s="124">
        <v>12493</v>
      </c>
      <c r="T669" s="124">
        <v>5213</v>
      </c>
      <c r="U669" s="124">
        <v>47882</v>
      </c>
      <c r="V669" s="124">
        <v>15964</v>
      </c>
      <c r="W669" s="124">
        <v>0</v>
      </c>
      <c r="X669" s="124">
        <v>409663</v>
      </c>
      <c r="Y669" s="124">
        <v>0</v>
      </c>
      <c r="Z669" s="124">
        <v>0</v>
      </c>
      <c r="AA669" s="124">
        <v>19620264</v>
      </c>
    </row>
    <row r="670" spans="1:27" x14ac:dyDescent="0.3">
      <c r="A670" s="123" t="s">
        <v>1339</v>
      </c>
      <c r="B670" s="121" t="s">
        <v>1340</v>
      </c>
      <c r="C670" s="121">
        <v>1</v>
      </c>
      <c r="D670" s="121">
        <v>0</v>
      </c>
      <c r="E670" s="124">
        <v>1854648</v>
      </c>
      <c r="F670" s="124">
        <v>0</v>
      </c>
      <c r="G670" s="124">
        <v>0</v>
      </c>
      <c r="H670" s="124">
        <v>0</v>
      </c>
      <c r="I670" s="124">
        <v>421707</v>
      </c>
      <c r="J670" s="124">
        <v>385320</v>
      </c>
      <c r="K670" s="124">
        <v>0</v>
      </c>
      <c r="L670" s="124">
        <v>0</v>
      </c>
      <c r="M670" s="124">
        <v>0</v>
      </c>
      <c r="N670" s="124">
        <v>0</v>
      </c>
      <c r="O670" s="124">
        <v>0</v>
      </c>
      <c r="P670" s="124">
        <v>390207</v>
      </c>
      <c r="Q670" s="124">
        <v>19505</v>
      </c>
      <c r="R670" s="124">
        <v>0</v>
      </c>
      <c r="S670" s="124">
        <v>2052</v>
      </c>
      <c r="T670" s="124">
        <v>856</v>
      </c>
      <c r="U670" s="124">
        <v>11708</v>
      </c>
      <c r="V670" s="124">
        <v>2248</v>
      </c>
      <c r="W670" s="124">
        <v>0</v>
      </c>
      <c r="X670" s="124">
        <v>140000</v>
      </c>
      <c r="Y670" s="124">
        <v>0</v>
      </c>
      <c r="Z670" s="124">
        <v>0</v>
      </c>
      <c r="AA670" s="124">
        <v>3228251</v>
      </c>
    </row>
    <row r="671" spans="1:27" x14ac:dyDescent="0.3">
      <c r="A671" s="123" t="s">
        <v>1341</v>
      </c>
      <c r="B671" s="121" t="s">
        <v>1342</v>
      </c>
      <c r="C671" s="121">
        <v>1</v>
      </c>
      <c r="D671" s="121">
        <v>0</v>
      </c>
      <c r="E671" s="124">
        <v>8681536</v>
      </c>
      <c r="F671" s="124">
        <v>0</v>
      </c>
      <c r="G671" s="124">
        <v>0</v>
      </c>
      <c r="H671" s="124">
        <v>0</v>
      </c>
      <c r="I671" s="124">
        <v>813527</v>
      </c>
      <c r="J671" s="124">
        <v>1950700</v>
      </c>
      <c r="K671" s="124">
        <v>0</v>
      </c>
      <c r="L671" s="124">
        <v>0</v>
      </c>
      <c r="M671" s="124">
        <v>0</v>
      </c>
      <c r="N671" s="124">
        <v>0</v>
      </c>
      <c r="O671" s="124">
        <v>0</v>
      </c>
      <c r="P671" s="124">
        <v>1186210</v>
      </c>
      <c r="Q671" s="124">
        <v>110091</v>
      </c>
      <c r="R671" s="124">
        <v>316117</v>
      </c>
      <c r="S671" s="124">
        <v>12463</v>
      </c>
      <c r="T671" s="124">
        <v>5200</v>
      </c>
      <c r="U671" s="124">
        <v>45027</v>
      </c>
      <c r="V671" s="124">
        <v>14335</v>
      </c>
      <c r="W671" s="124">
        <v>0</v>
      </c>
      <c r="X671" s="124">
        <v>268567</v>
      </c>
      <c r="Y671" s="124">
        <v>0</v>
      </c>
      <c r="Z671" s="124">
        <v>0</v>
      </c>
      <c r="AA671" s="124">
        <v>13403773</v>
      </c>
    </row>
    <row r="672" spans="1:27" x14ac:dyDescent="0.3">
      <c r="A672" s="123" t="s">
        <v>1343</v>
      </c>
      <c r="B672" s="121" t="s">
        <v>1344</v>
      </c>
      <c r="C672" s="121">
        <v>1</v>
      </c>
      <c r="D672" s="121">
        <v>0</v>
      </c>
      <c r="E672" s="124">
        <v>10913080</v>
      </c>
      <c r="F672" s="124">
        <v>0</v>
      </c>
      <c r="G672" s="124">
        <v>0</v>
      </c>
      <c r="H672" s="124">
        <v>0</v>
      </c>
      <c r="I672" s="124">
        <v>1262993</v>
      </c>
      <c r="J672" s="124">
        <v>1175697</v>
      </c>
      <c r="K672" s="124">
        <v>0</v>
      </c>
      <c r="L672" s="124">
        <v>0</v>
      </c>
      <c r="M672" s="124">
        <v>0</v>
      </c>
      <c r="N672" s="124">
        <v>0</v>
      </c>
      <c r="O672" s="124">
        <v>0</v>
      </c>
      <c r="P672" s="124">
        <v>1398895</v>
      </c>
      <c r="Q672" s="124">
        <v>116833</v>
      </c>
      <c r="R672" s="124">
        <v>401466</v>
      </c>
      <c r="S672" s="124">
        <v>11460</v>
      </c>
      <c r="T672" s="124">
        <v>4781</v>
      </c>
      <c r="U672" s="124">
        <v>45027</v>
      </c>
      <c r="V672" s="124">
        <v>14125</v>
      </c>
      <c r="W672" s="124">
        <v>0</v>
      </c>
      <c r="X672" s="124">
        <v>837742</v>
      </c>
      <c r="Y672" s="124">
        <v>0</v>
      </c>
      <c r="Z672" s="124">
        <v>0</v>
      </c>
      <c r="AA672" s="124">
        <v>16182099</v>
      </c>
    </row>
    <row r="673" spans="1:27" x14ac:dyDescent="0.3">
      <c r="A673" s="123" t="s">
        <v>1345</v>
      </c>
      <c r="B673" s="121" t="s">
        <v>1346</v>
      </c>
      <c r="C673" s="121">
        <v>1</v>
      </c>
      <c r="D673" s="121">
        <v>0</v>
      </c>
      <c r="E673" s="124">
        <v>12000589</v>
      </c>
      <c r="F673" s="124">
        <v>0</v>
      </c>
      <c r="G673" s="124">
        <v>200123</v>
      </c>
      <c r="H673" s="124">
        <v>1614</v>
      </c>
      <c r="I673" s="124">
        <v>1241059</v>
      </c>
      <c r="J673" s="124">
        <v>2537520</v>
      </c>
      <c r="K673" s="124">
        <v>0</v>
      </c>
      <c r="L673" s="124">
        <v>0</v>
      </c>
      <c r="M673" s="124">
        <v>0</v>
      </c>
      <c r="N673" s="124">
        <v>0</v>
      </c>
      <c r="O673" s="124">
        <v>0</v>
      </c>
      <c r="P673" s="124">
        <v>540715</v>
      </c>
      <c r="Q673" s="124">
        <v>267330</v>
      </c>
      <c r="R673" s="124">
        <v>79983</v>
      </c>
      <c r="S673" s="124">
        <v>23788</v>
      </c>
      <c r="T673" s="124">
        <v>9925</v>
      </c>
      <c r="U673" s="124">
        <v>88074</v>
      </c>
      <c r="V673" s="124">
        <v>8954</v>
      </c>
      <c r="W673" s="124">
        <v>0</v>
      </c>
      <c r="X673" s="124">
        <v>551445</v>
      </c>
      <c r="Y673" s="124">
        <v>0</v>
      </c>
      <c r="Z673" s="124">
        <v>0</v>
      </c>
      <c r="AA673" s="124">
        <v>17551119</v>
      </c>
    </row>
    <row r="674" spans="1:27" x14ac:dyDescent="0.3">
      <c r="A674" s="123" t="s">
        <v>1347</v>
      </c>
      <c r="B674" s="121" t="s">
        <v>1348</v>
      </c>
      <c r="C674" s="121">
        <v>1</v>
      </c>
      <c r="D674" s="121">
        <v>0</v>
      </c>
      <c r="E674" s="124">
        <v>8820873</v>
      </c>
      <c r="F674" s="124">
        <v>0</v>
      </c>
      <c r="G674" s="124">
        <v>92174</v>
      </c>
      <c r="H674" s="124">
        <v>2315</v>
      </c>
      <c r="I674" s="124">
        <v>981804</v>
      </c>
      <c r="J674" s="124">
        <v>1540679</v>
      </c>
      <c r="K674" s="124">
        <v>0</v>
      </c>
      <c r="L674" s="124">
        <v>0</v>
      </c>
      <c r="M674" s="124">
        <v>0</v>
      </c>
      <c r="N674" s="124">
        <v>0</v>
      </c>
      <c r="O674" s="124">
        <v>0</v>
      </c>
      <c r="P674" s="124">
        <v>588904</v>
      </c>
      <c r="Q674" s="124">
        <v>205148</v>
      </c>
      <c r="R674" s="124">
        <v>38128</v>
      </c>
      <c r="S674" s="124">
        <v>11415</v>
      </c>
      <c r="T674" s="124">
        <v>4763</v>
      </c>
      <c r="U674" s="124">
        <v>44270</v>
      </c>
      <c r="V674" s="124">
        <v>9423</v>
      </c>
      <c r="W674" s="124">
        <v>0</v>
      </c>
      <c r="X674" s="124">
        <v>713908</v>
      </c>
      <c r="Y674" s="124">
        <v>0</v>
      </c>
      <c r="Z674" s="124">
        <v>0</v>
      </c>
      <c r="AA674" s="124">
        <v>13053804</v>
      </c>
    </row>
    <row r="675" spans="1:27" x14ac:dyDescent="0.3">
      <c r="A675" s="123" t="s">
        <v>1353</v>
      </c>
      <c r="B675" s="121" t="s">
        <v>1354</v>
      </c>
      <c r="C675" s="121">
        <v>1</v>
      </c>
      <c r="D675" s="121">
        <v>1</v>
      </c>
      <c r="E675" s="124">
        <f t="shared" ref="E675:AA675" si="0">SUM(E2:E674)</f>
        <v>26342524385</v>
      </c>
      <c r="F675" s="124">
        <f t="shared" si="0"/>
        <v>79367582</v>
      </c>
      <c r="G675" s="124">
        <f t="shared" si="0"/>
        <v>223298324</v>
      </c>
      <c r="H675" s="124">
        <f t="shared" si="0"/>
        <v>4999871</v>
      </c>
      <c r="I675" s="124">
        <f t="shared" si="0"/>
        <v>2684614907</v>
      </c>
      <c r="J675" s="124">
        <f t="shared" si="0"/>
        <v>3468346369</v>
      </c>
      <c r="K675" s="124">
        <f t="shared" si="0"/>
        <v>7401015</v>
      </c>
      <c r="L675" s="124">
        <f t="shared" si="0"/>
        <v>4941429</v>
      </c>
      <c r="M675" s="124">
        <f t="shared" si="0"/>
        <v>33421464</v>
      </c>
      <c r="N675" s="124">
        <f t="shared" si="0"/>
        <v>202055897</v>
      </c>
      <c r="O675" s="124">
        <f t="shared" si="0"/>
        <v>69425078</v>
      </c>
      <c r="P675" s="124">
        <f t="shared" si="0"/>
        <v>1343123857</v>
      </c>
      <c r="Q675" s="124">
        <f t="shared" si="0"/>
        <v>627301418</v>
      </c>
      <c r="R675" s="124">
        <f t="shared" si="0"/>
        <v>524618395</v>
      </c>
      <c r="S675" s="124">
        <f t="shared" si="0"/>
        <v>42369060</v>
      </c>
      <c r="T675" s="124">
        <f t="shared" si="0"/>
        <v>17677438</v>
      </c>
      <c r="U675" s="124">
        <f t="shared" si="0"/>
        <v>163906910</v>
      </c>
      <c r="V675" s="124">
        <f t="shared" si="0"/>
        <v>34940318</v>
      </c>
      <c r="W675" s="124">
        <f t="shared" si="0"/>
        <v>0</v>
      </c>
      <c r="X675" s="124">
        <f t="shared" si="0"/>
        <v>1210986413</v>
      </c>
      <c r="Y675" s="124">
        <f t="shared" si="0"/>
        <v>4313167</v>
      </c>
      <c r="Z675" s="124">
        <f t="shared" si="0"/>
        <v>28271832</v>
      </c>
      <c r="AA675" s="124">
        <f t="shared" si="0"/>
        <v>37117905129</v>
      </c>
    </row>
    <row r="676" spans="1:27" x14ac:dyDescent="0.3">
      <c r="E676" s="124"/>
      <c r="F676" s="124"/>
      <c r="G676" s="124"/>
      <c r="H676" s="124"/>
      <c r="I676" s="124"/>
      <c r="J676" s="124"/>
      <c r="K676" s="124"/>
      <c r="L676" s="124"/>
      <c r="M676" s="124"/>
      <c r="N676" s="124"/>
      <c r="O676" s="124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</row>
    <row r="677" spans="1:27" x14ac:dyDescent="0.3">
      <c r="E677" s="124"/>
      <c r="F677" s="124"/>
      <c r="G677" s="124"/>
      <c r="H677" s="124"/>
      <c r="I677" s="124"/>
      <c r="J677" s="124"/>
      <c r="K677" s="124"/>
      <c r="L677" s="124"/>
      <c r="M677" s="124"/>
      <c r="N677" s="124"/>
      <c r="O677" s="124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</row>
    <row r="678" spans="1:27" x14ac:dyDescent="0.3">
      <c r="A678" s="123" t="s">
        <v>1482</v>
      </c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</row>
    <row r="679" spans="1:27" x14ac:dyDescent="0.3">
      <c r="A679" s="123" t="s">
        <v>1355</v>
      </c>
      <c r="B679" s="121" t="s">
        <v>1356</v>
      </c>
      <c r="E679" s="124" t="s">
        <v>1357</v>
      </c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</row>
    <row r="680" spans="1:27" x14ac:dyDescent="0.3">
      <c r="A680" s="123" t="s">
        <v>1355</v>
      </c>
      <c r="B680" s="121" t="s">
        <v>1358</v>
      </c>
      <c r="E680" s="124" t="s">
        <v>1359</v>
      </c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</row>
  </sheetData>
  <hyperlinks>
    <hyperlink ref="A1" location="'Key'!A1" display="DCSAA1" xr:uid="{3776D801-CE9B-4E8C-B7A6-77D068A9F5DB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BC6230-4E9C-42C3-AD3C-30878A103797}">
  <sheetPr codeName="Sheet5"/>
  <dimension ref="A1:AE680"/>
  <sheetViews>
    <sheetView workbookViewId="0">
      <pane xSplit="2" ySplit="1" topLeftCell="C253" activePane="bottomRight" state="frozen"/>
      <selection activeCell="D674" sqref="A2:D674"/>
      <selection pane="topRight" activeCell="D674" sqref="A2:D674"/>
      <selection pane="bottomLeft" activeCell="D674" sqref="A2:D674"/>
      <selection pane="bottomRight" activeCell="D674" sqref="A2:D674"/>
    </sheetView>
  </sheetViews>
  <sheetFormatPr defaultRowHeight="14" x14ac:dyDescent="0.3"/>
  <cols>
    <col min="1" max="1" width="8.7265625" style="121"/>
    <col min="2" max="2" width="21.81640625" style="121" bestFit="1" customWidth="1"/>
    <col min="3" max="3" width="4.1796875" style="121" bestFit="1" customWidth="1"/>
    <col min="4" max="4" width="5.1796875" style="121" bestFit="1" customWidth="1"/>
    <col min="5" max="5" width="17.453125" style="121" bestFit="1" customWidth="1"/>
    <col min="6" max="6" width="8.7265625" style="121"/>
    <col min="7" max="7" width="13.453125" style="121" bestFit="1" customWidth="1"/>
    <col min="8" max="8" width="15.81640625" style="121" bestFit="1" customWidth="1"/>
    <col min="9" max="9" width="11.81640625" style="121" bestFit="1" customWidth="1"/>
    <col min="10" max="10" width="10.1796875" style="121" bestFit="1" customWidth="1"/>
    <col min="11" max="11" width="9.6328125" style="121" bestFit="1" customWidth="1"/>
    <col min="12" max="12" width="8.7265625" style="121"/>
    <col min="13" max="13" width="9.6328125" style="121" bestFit="1" customWidth="1"/>
    <col min="14" max="14" width="8.7265625" style="121"/>
    <col min="15" max="15" width="11.81640625" style="121" bestFit="1" customWidth="1"/>
    <col min="16" max="16" width="13.453125" style="121" bestFit="1" customWidth="1"/>
    <col min="17" max="17" width="9" style="121" bestFit="1" customWidth="1"/>
    <col min="18" max="18" width="13.453125" style="121" bestFit="1" customWidth="1"/>
    <col min="19" max="19" width="12.36328125" style="121" bestFit="1" customWidth="1"/>
    <col min="20" max="20" width="10.1796875" style="121" bestFit="1" customWidth="1"/>
    <col min="21" max="22" width="12.36328125" style="121" bestFit="1" customWidth="1"/>
    <col min="23" max="24" width="14.7265625" style="121" bestFit="1" customWidth="1"/>
    <col min="25" max="25" width="11.81640625" style="121" bestFit="1" customWidth="1"/>
    <col min="26" max="27" width="13.453125" style="121" bestFit="1" customWidth="1"/>
    <col min="28" max="28" width="8.7265625" style="121"/>
    <col min="29" max="31" width="13.453125" style="121" bestFit="1" customWidth="1"/>
    <col min="32" max="16384" width="8.7265625" style="121"/>
  </cols>
  <sheetData>
    <row r="1" spans="1:31" ht="140" x14ac:dyDescent="0.3">
      <c r="A1" s="120" t="s">
        <v>1380</v>
      </c>
      <c r="B1" s="121" t="s">
        <v>1458</v>
      </c>
      <c r="C1" s="121" t="s">
        <v>1</v>
      </c>
      <c r="D1" s="121" t="s">
        <v>2</v>
      </c>
      <c r="E1" s="122" t="s">
        <v>1483</v>
      </c>
      <c r="F1" s="122" t="s">
        <v>1484</v>
      </c>
      <c r="G1" s="122" t="s">
        <v>1485</v>
      </c>
      <c r="H1" s="122" t="s">
        <v>1486</v>
      </c>
      <c r="I1" s="122" t="s">
        <v>1487</v>
      </c>
      <c r="J1" s="122" t="s">
        <v>1369</v>
      </c>
      <c r="K1" s="122" t="s">
        <v>1488</v>
      </c>
      <c r="L1" s="122" t="s">
        <v>1489</v>
      </c>
      <c r="M1" s="122" t="s">
        <v>1370</v>
      </c>
      <c r="N1" s="122" t="s">
        <v>1490</v>
      </c>
      <c r="O1" s="122" t="s">
        <v>1371</v>
      </c>
      <c r="P1" s="122" t="s">
        <v>1372</v>
      </c>
      <c r="Q1" s="122" t="s">
        <v>1373</v>
      </c>
      <c r="R1" s="122" t="s">
        <v>1374</v>
      </c>
      <c r="S1" s="122" t="s">
        <v>1375</v>
      </c>
      <c r="T1" s="122" t="s">
        <v>1376</v>
      </c>
      <c r="U1" s="122" t="s">
        <v>1377</v>
      </c>
      <c r="V1" s="122" t="s">
        <v>1378</v>
      </c>
      <c r="W1" s="122" t="s">
        <v>1379</v>
      </c>
      <c r="X1" s="122" t="s">
        <v>1491</v>
      </c>
      <c r="Y1" s="122" t="s">
        <v>1492</v>
      </c>
      <c r="Z1" s="122" t="s">
        <v>1493</v>
      </c>
      <c r="AA1" s="122" t="s">
        <v>1494</v>
      </c>
      <c r="AB1" s="122" t="s">
        <v>1495</v>
      </c>
      <c r="AC1" s="122" t="s">
        <v>1496</v>
      </c>
      <c r="AD1" s="122" t="s">
        <v>1497</v>
      </c>
      <c r="AE1" s="122" t="s">
        <v>1498</v>
      </c>
    </row>
    <row r="2" spans="1:31" x14ac:dyDescent="0.3">
      <c r="A2" s="123" t="s">
        <v>3</v>
      </c>
      <c r="B2" s="121" t="s">
        <v>4</v>
      </c>
      <c r="C2" s="121">
        <v>1</v>
      </c>
      <c r="D2" s="121">
        <v>1</v>
      </c>
      <c r="E2" s="124">
        <v>5814193109</v>
      </c>
      <c r="F2" s="124">
        <v>10187</v>
      </c>
      <c r="G2" s="124">
        <v>570746</v>
      </c>
      <c r="H2" s="124">
        <v>2344090340</v>
      </c>
      <c r="I2" s="124">
        <v>230106</v>
      </c>
      <c r="J2" s="125">
        <v>0.61199999999999999</v>
      </c>
      <c r="K2" s="124">
        <v>12831</v>
      </c>
      <c r="L2" s="124">
        <v>12172</v>
      </c>
      <c r="M2" s="124">
        <v>12831</v>
      </c>
      <c r="N2" s="125">
        <v>1.1240000000000001</v>
      </c>
      <c r="O2" s="125">
        <v>1.7230000000000001</v>
      </c>
      <c r="P2" s="126">
        <v>16021.91</v>
      </c>
      <c r="Q2" s="127">
        <v>9.1000000000000004E-3</v>
      </c>
      <c r="R2" s="126">
        <v>5193.78</v>
      </c>
      <c r="S2" s="126">
        <v>10828.13</v>
      </c>
      <c r="T2" s="125">
        <v>0.68400000000000005</v>
      </c>
      <c r="U2" s="126">
        <v>10958.98</v>
      </c>
      <c r="V2" s="126">
        <v>10958.98</v>
      </c>
      <c r="W2" s="124">
        <v>140614673</v>
      </c>
      <c r="X2" s="124">
        <v>130277646</v>
      </c>
      <c r="Y2" s="124">
        <v>2605552</v>
      </c>
      <c r="Z2" s="124">
        <v>10337027</v>
      </c>
      <c r="AA2" s="124">
        <v>23745495</v>
      </c>
      <c r="AB2" s="124">
        <v>0</v>
      </c>
      <c r="AC2" s="124">
        <v>16504035</v>
      </c>
      <c r="AD2" s="124">
        <v>26505480</v>
      </c>
      <c r="AE2" s="124">
        <v>25432717</v>
      </c>
    </row>
    <row r="3" spans="1:31" x14ac:dyDescent="0.3">
      <c r="A3" s="123" t="s">
        <v>5</v>
      </c>
      <c r="B3" s="121" t="s">
        <v>6</v>
      </c>
      <c r="C3" s="121">
        <v>1</v>
      </c>
      <c r="D3" s="121">
        <v>0</v>
      </c>
      <c r="E3" s="124">
        <v>722490073</v>
      </c>
      <c r="F3" s="124">
        <v>683</v>
      </c>
      <c r="G3" s="124">
        <v>1057818</v>
      </c>
      <c r="H3" s="124">
        <v>205929337</v>
      </c>
      <c r="I3" s="124">
        <v>301507</v>
      </c>
      <c r="J3" s="125">
        <v>0.80200000000000005</v>
      </c>
      <c r="K3" s="124">
        <v>794</v>
      </c>
      <c r="L3" s="124">
        <v>853</v>
      </c>
      <c r="M3" s="124">
        <v>824</v>
      </c>
      <c r="N3" s="125">
        <v>1.1240000000000001</v>
      </c>
      <c r="O3" s="125">
        <v>1.6850000000000001</v>
      </c>
      <c r="P3" s="126">
        <v>15668.56</v>
      </c>
      <c r="Q3" s="127">
        <v>1.1220000000000001E-2</v>
      </c>
      <c r="R3" s="126">
        <v>11868.71</v>
      </c>
      <c r="S3" s="126">
        <v>3799.85</v>
      </c>
      <c r="T3" s="125">
        <v>0.45900000000000002</v>
      </c>
      <c r="U3" s="126">
        <v>7191.86</v>
      </c>
      <c r="V3" s="126">
        <v>7191.86</v>
      </c>
      <c r="W3" s="124">
        <v>5926093</v>
      </c>
      <c r="X3" s="124">
        <v>7072498</v>
      </c>
      <c r="Y3" s="124">
        <v>141449</v>
      </c>
      <c r="Z3" s="124">
        <v>141449</v>
      </c>
      <c r="AA3" s="124">
        <v>2740068</v>
      </c>
      <c r="AB3" s="124">
        <v>0</v>
      </c>
      <c r="AC3" s="124">
        <v>990335</v>
      </c>
      <c r="AD3" s="124">
        <v>1590478</v>
      </c>
      <c r="AE3" s="124">
        <v>1526106</v>
      </c>
    </row>
    <row r="4" spans="1:31" x14ac:dyDescent="0.3">
      <c r="A4" s="123" t="s">
        <v>7</v>
      </c>
      <c r="B4" s="121" t="s">
        <v>8</v>
      </c>
      <c r="C4" s="121">
        <v>1</v>
      </c>
      <c r="D4" s="121">
        <v>0</v>
      </c>
      <c r="E4" s="124">
        <v>3622478376</v>
      </c>
      <c r="F4" s="124">
        <v>4091</v>
      </c>
      <c r="G4" s="124">
        <v>885475</v>
      </c>
      <c r="H4" s="124">
        <v>1662109870</v>
      </c>
      <c r="I4" s="124">
        <v>406284</v>
      </c>
      <c r="J4" s="125">
        <v>1.08</v>
      </c>
      <c r="K4" s="124">
        <v>4597</v>
      </c>
      <c r="L4" s="124">
        <v>4630</v>
      </c>
      <c r="M4" s="124">
        <v>4614</v>
      </c>
      <c r="N4" s="125">
        <v>1.1240000000000001</v>
      </c>
      <c r="O4" s="125">
        <v>1.127</v>
      </c>
      <c r="P4" s="126">
        <v>10479.799999999999</v>
      </c>
      <c r="Q4" s="127">
        <v>1.512E-2</v>
      </c>
      <c r="R4" s="126">
        <v>13388.38</v>
      </c>
      <c r="S4" s="126">
        <v>0</v>
      </c>
      <c r="T4" s="125">
        <v>0.40300000000000002</v>
      </c>
      <c r="U4" s="126">
        <v>4223.3500000000004</v>
      </c>
      <c r="V4" s="126">
        <v>4223.3500000000004</v>
      </c>
      <c r="W4" s="124">
        <v>19486537</v>
      </c>
      <c r="X4" s="124">
        <v>19245011</v>
      </c>
      <c r="Y4" s="124">
        <v>384900</v>
      </c>
      <c r="Z4" s="124">
        <v>384900</v>
      </c>
      <c r="AA4" s="124">
        <v>9452255</v>
      </c>
      <c r="AB4" s="124">
        <v>0</v>
      </c>
      <c r="AC4" s="124">
        <v>2877240</v>
      </c>
      <c r="AD4" s="124">
        <v>4620847</v>
      </c>
      <c r="AE4" s="124">
        <v>4433826</v>
      </c>
    </row>
    <row r="5" spans="1:31" x14ac:dyDescent="0.3">
      <c r="A5" s="123" t="s">
        <v>9</v>
      </c>
      <c r="B5" s="121" t="s">
        <v>10</v>
      </c>
      <c r="C5" s="121">
        <v>1</v>
      </c>
      <c r="D5" s="121">
        <v>0</v>
      </c>
      <c r="E5" s="124">
        <v>1510323874</v>
      </c>
      <c r="F5" s="124">
        <v>1749</v>
      </c>
      <c r="G5" s="124">
        <v>863535</v>
      </c>
      <c r="H5" s="124">
        <v>510186811</v>
      </c>
      <c r="I5" s="124">
        <v>291702</v>
      </c>
      <c r="J5" s="125">
        <v>0.77600000000000002</v>
      </c>
      <c r="K5" s="124">
        <v>2118</v>
      </c>
      <c r="L5" s="124">
        <v>2106</v>
      </c>
      <c r="M5" s="124">
        <v>2118</v>
      </c>
      <c r="N5" s="125">
        <v>1.1240000000000001</v>
      </c>
      <c r="O5" s="125">
        <v>1.488</v>
      </c>
      <c r="P5" s="126">
        <v>13836.68</v>
      </c>
      <c r="Q5" s="127">
        <v>1.086E-2</v>
      </c>
      <c r="R5" s="126">
        <v>9377.99</v>
      </c>
      <c r="S5" s="126">
        <v>4458.6899999999996</v>
      </c>
      <c r="T5" s="125">
        <v>0.51400000000000001</v>
      </c>
      <c r="U5" s="126">
        <v>7112.05</v>
      </c>
      <c r="V5" s="126">
        <v>7112.05</v>
      </c>
      <c r="W5" s="124">
        <v>15063322</v>
      </c>
      <c r="X5" s="124">
        <v>13612223</v>
      </c>
      <c r="Y5" s="124">
        <v>272244</v>
      </c>
      <c r="Z5" s="124">
        <v>1451099</v>
      </c>
      <c r="AA5" s="124">
        <v>5337090</v>
      </c>
      <c r="AB5" s="124">
        <v>0</v>
      </c>
      <c r="AC5" s="124">
        <v>2725024</v>
      </c>
      <c r="AD5" s="124">
        <v>4376388</v>
      </c>
      <c r="AE5" s="124">
        <v>4199261</v>
      </c>
    </row>
    <row r="6" spans="1:31" x14ac:dyDescent="0.3">
      <c r="A6" s="123" t="s">
        <v>11</v>
      </c>
      <c r="B6" s="121" t="s">
        <v>12</v>
      </c>
      <c r="C6" s="121">
        <v>1</v>
      </c>
      <c r="D6" s="121">
        <v>0</v>
      </c>
      <c r="E6" s="124">
        <v>1058318469</v>
      </c>
      <c r="F6" s="124">
        <v>1986</v>
      </c>
      <c r="G6" s="124">
        <v>532889</v>
      </c>
      <c r="H6" s="124">
        <v>418726563</v>
      </c>
      <c r="I6" s="124">
        <v>210839</v>
      </c>
      <c r="J6" s="125">
        <v>0.56000000000000005</v>
      </c>
      <c r="K6" s="124">
        <v>2423</v>
      </c>
      <c r="L6" s="124">
        <v>2478</v>
      </c>
      <c r="M6" s="124">
        <v>2451</v>
      </c>
      <c r="N6" s="125">
        <v>1.1240000000000001</v>
      </c>
      <c r="O6" s="125">
        <v>1.621</v>
      </c>
      <c r="P6" s="126">
        <v>15073.43</v>
      </c>
      <c r="Q6" s="127">
        <v>9.1000000000000004E-3</v>
      </c>
      <c r="R6" s="126">
        <v>4849.28</v>
      </c>
      <c r="S6" s="126">
        <v>10224.15</v>
      </c>
      <c r="T6" s="125">
        <v>0.74299999999999999</v>
      </c>
      <c r="U6" s="126">
        <v>11199.55</v>
      </c>
      <c r="V6" s="126">
        <v>11199.55</v>
      </c>
      <c r="W6" s="124">
        <v>27450098</v>
      </c>
      <c r="X6" s="124">
        <v>27831260</v>
      </c>
      <c r="Y6" s="124">
        <v>556625</v>
      </c>
      <c r="Z6" s="124">
        <v>556625</v>
      </c>
      <c r="AA6" s="124">
        <v>7560723</v>
      </c>
      <c r="AB6" s="124">
        <v>0</v>
      </c>
      <c r="AC6" s="124">
        <v>2244290</v>
      </c>
      <c r="AD6" s="124">
        <v>3604329</v>
      </c>
      <c r="AE6" s="124">
        <v>3458450</v>
      </c>
    </row>
    <row r="7" spans="1:31" x14ac:dyDescent="0.3">
      <c r="A7" s="123" t="s">
        <v>13</v>
      </c>
      <c r="B7" s="121" t="s">
        <v>14</v>
      </c>
      <c r="C7" s="121">
        <v>1</v>
      </c>
      <c r="D7" s="121">
        <v>0</v>
      </c>
      <c r="E7" s="124">
        <v>4612359257</v>
      </c>
      <c r="F7" s="124">
        <v>4819</v>
      </c>
      <c r="G7" s="124">
        <v>957119</v>
      </c>
      <c r="H7" s="124">
        <v>1330982729</v>
      </c>
      <c r="I7" s="124">
        <v>276194</v>
      </c>
      <c r="J7" s="125">
        <v>0.73399999999999999</v>
      </c>
      <c r="K7" s="124">
        <v>5956</v>
      </c>
      <c r="L7" s="124">
        <v>5933</v>
      </c>
      <c r="M7" s="124">
        <v>5956</v>
      </c>
      <c r="N7" s="125">
        <v>1.1240000000000001</v>
      </c>
      <c r="O7" s="125">
        <v>1.369</v>
      </c>
      <c r="P7" s="126">
        <v>12730.12</v>
      </c>
      <c r="Q7" s="127">
        <v>1.027E-2</v>
      </c>
      <c r="R7" s="126">
        <v>9829.61</v>
      </c>
      <c r="S7" s="126">
        <v>2900.51</v>
      </c>
      <c r="T7" s="125">
        <v>0.47399999999999998</v>
      </c>
      <c r="U7" s="126">
        <v>6034.07</v>
      </c>
      <c r="V7" s="126">
        <v>6034.07</v>
      </c>
      <c r="W7" s="124">
        <v>35938921</v>
      </c>
      <c r="X7" s="124">
        <v>32311355</v>
      </c>
      <c r="Y7" s="124">
        <v>646227</v>
      </c>
      <c r="Z7" s="124">
        <v>3627566</v>
      </c>
      <c r="AA7" s="124">
        <v>10770256</v>
      </c>
      <c r="AB7" s="124">
        <v>0</v>
      </c>
      <c r="AC7" s="124">
        <v>2729520</v>
      </c>
      <c r="AD7" s="124">
        <v>4383609</v>
      </c>
      <c r="AE7" s="124">
        <v>4206190</v>
      </c>
    </row>
    <row r="8" spans="1:31" x14ac:dyDescent="0.3">
      <c r="A8" s="123" t="s">
        <v>15</v>
      </c>
      <c r="B8" s="121" t="s">
        <v>16</v>
      </c>
      <c r="C8" s="121">
        <v>1</v>
      </c>
      <c r="D8" s="121">
        <v>0</v>
      </c>
      <c r="E8" s="124">
        <v>436514161</v>
      </c>
      <c r="F8" s="124">
        <v>406</v>
      </c>
      <c r="G8" s="124">
        <v>1075158</v>
      </c>
      <c r="H8" s="124">
        <v>168528414</v>
      </c>
      <c r="I8" s="124">
        <v>415094</v>
      </c>
      <c r="J8" s="125">
        <v>1.1040000000000001</v>
      </c>
      <c r="K8" s="124">
        <v>339</v>
      </c>
      <c r="L8" s="124">
        <v>320</v>
      </c>
      <c r="M8" s="124">
        <v>339</v>
      </c>
      <c r="N8" s="125">
        <v>1.1240000000000001</v>
      </c>
      <c r="O8" s="125">
        <v>1.4239999999999999</v>
      </c>
      <c r="P8" s="126">
        <v>13241.56</v>
      </c>
      <c r="Q8" s="127">
        <v>1.545E-2</v>
      </c>
      <c r="R8" s="126">
        <v>16611.189999999999</v>
      </c>
      <c r="S8" s="126">
        <v>0</v>
      </c>
      <c r="T8" s="125">
        <v>0.35499999999999998</v>
      </c>
      <c r="U8" s="126">
        <v>4700.75</v>
      </c>
      <c r="V8" s="126">
        <v>4700.75</v>
      </c>
      <c r="W8" s="124">
        <v>1593555</v>
      </c>
      <c r="X8" s="124">
        <v>1417246</v>
      </c>
      <c r="Y8" s="124">
        <v>28344</v>
      </c>
      <c r="Z8" s="124">
        <v>176309</v>
      </c>
      <c r="AA8" s="124">
        <v>99600</v>
      </c>
      <c r="AB8" s="124">
        <v>0</v>
      </c>
      <c r="AC8" s="124">
        <v>103716</v>
      </c>
      <c r="AD8" s="124">
        <v>166567</v>
      </c>
      <c r="AE8" s="124">
        <v>159826</v>
      </c>
    </row>
    <row r="9" spans="1:31" x14ac:dyDescent="0.3">
      <c r="A9" s="123" t="s">
        <v>17</v>
      </c>
      <c r="B9" s="121" t="s">
        <v>18</v>
      </c>
      <c r="C9" s="121">
        <v>1</v>
      </c>
      <c r="D9" s="121">
        <v>1</v>
      </c>
      <c r="E9" s="124">
        <v>5915908710</v>
      </c>
      <c r="F9" s="124">
        <v>5997</v>
      </c>
      <c r="G9" s="124">
        <v>986478</v>
      </c>
      <c r="H9" s="124">
        <v>2249701368</v>
      </c>
      <c r="I9" s="124">
        <v>375137</v>
      </c>
      <c r="J9" s="125">
        <v>0.997</v>
      </c>
      <c r="K9" s="124">
        <v>7324</v>
      </c>
      <c r="L9" s="124">
        <v>7281</v>
      </c>
      <c r="M9" s="124">
        <v>7324</v>
      </c>
      <c r="N9" s="125">
        <v>1.1240000000000001</v>
      </c>
      <c r="O9" s="125">
        <v>1.264</v>
      </c>
      <c r="P9" s="126">
        <v>11753.74</v>
      </c>
      <c r="Q9" s="127">
        <v>1.3950000000000001E-2</v>
      </c>
      <c r="R9" s="126">
        <v>13761.36</v>
      </c>
      <c r="S9" s="126">
        <v>0</v>
      </c>
      <c r="T9" s="125">
        <v>0.40500000000000003</v>
      </c>
      <c r="U9" s="126">
        <v>4760.26</v>
      </c>
      <c r="V9" s="126">
        <v>4760.26</v>
      </c>
      <c r="W9" s="124">
        <v>34864145</v>
      </c>
      <c r="X9" s="124">
        <v>31845783</v>
      </c>
      <c r="Y9" s="124">
        <v>636915</v>
      </c>
      <c r="Z9" s="124">
        <v>3018362</v>
      </c>
      <c r="AA9" s="124">
        <v>7141467</v>
      </c>
      <c r="AB9" s="124">
        <v>2008</v>
      </c>
      <c r="AC9" s="124">
        <v>1922525</v>
      </c>
      <c r="AD9" s="124">
        <v>3087575</v>
      </c>
      <c r="AE9" s="124">
        <v>2962611</v>
      </c>
    </row>
    <row r="10" spans="1:31" x14ac:dyDescent="0.3">
      <c r="A10" s="123" t="s">
        <v>19</v>
      </c>
      <c r="B10" s="121" t="s">
        <v>20</v>
      </c>
      <c r="C10" s="121">
        <v>1</v>
      </c>
      <c r="D10" s="121">
        <v>0</v>
      </c>
      <c r="E10" s="124">
        <v>218089879</v>
      </c>
      <c r="F10" s="124">
        <v>242</v>
      </c>
      <c r="G10" s="124">
        <v>901197</v>
      </c>
      <c r="H10" s="124">
        <v>75158189</v>
      </c>
      <c r="I10" s="124">
        <v>310571</v>
      </c>
      <c r="J10" s="125">
        <v>0.82599999999999996</v>
      </c>
      <c r="K10" s="124">
        <v>281</v>
      </c>
      <c r="L10" s="124">
        <v>314</v>
      </c>
      <c r="M10" s="124">
        <v>298</v>
      </c>
      <c r="N10" s="125">
        <v>1.1240000000000001</v>
      </c>
      <c r="O10" s="125">
        <v>1.5880000000000001</v>
      </c>
      <c r="P10" s="126">
        <v>14766.57</v>
      </c>
      <c r="Q10" s="127">
        <v>1.1560000000000001E-2</v>
      </c>
      <c r="R10" s="126">
        <v>10417.83</v>
      </c>
      <c r="S10" s="126">
        <v>4348.74</v>
      </c>
      <c r="T10" s="125">
        <v>0.49099999999999999</v>
      </c>
      <c r="U10" s="126">
        <v>7250.38</v>
      </c>
      <c r="V10" s="126">
        <v>7250.38</v>
      </c>
      <c r="W10" s="124">
        <v>2160614</v>
      </c>
      <c r="X10" s="124">
        <v>2748473</v>
      </c>
      <c r="Y10" s="124">
        <v>54969</v>
      </c>
      <c r="Z10" s="124">
        <v>54969</v>
      </c>
      <c r="AA10" s="124">
        <v>1061621</v>
      </c>
      <c r="AB10" s="124">
        <v>0</v>
      </c>
      <c r="AC10" s="124">
        <v>356380</v>
      </c>
      <c r="AD10" s="124">
        <v>572346</v>
      </c>
      <c r="AE10" s="124">
        <v>549181</v>
      </c>
    </row>
    <row r="11" spans="1:31" x14ac:dyDescent="0.3">
      <c r="A11" s="123" t="s">
        <v>21</v>
      </c>
      <c r="B11" s="121" t="s">
        <v>22</v>
      </c>
      <c r="C11" s="121">
        <v>1</v>
      </c>
      <c r="D11" s="121">
        <v>0</v>
      </c>
      <c r="E11" s="124">
        <v>4469493828</v>
      </c>
      <c r="F11" s="124">
        <v>4898</v>
      </c>
      <c r="G11" s="124">
        <v>912514</v>
      </c>
      <c r="H11" s="124">
        <v>1815856125</v>
      </c>
      <c r="I11" s="124">
        <v>370734</v>
      </c>
      <c r="J11" s="125">
        <v>0.98599999999999999</v>
      </c>
      <c r="K11" s="124">
        <v>5722</v>
      </c>
      <c r="L11" s="124">
        <v>5775</v>
      </c>
      <c r="M11" s="124">
        <v>5749</v>
      </c>
      <c r="N11" s="125">
        <v>1.1240000000000001</v>
      </c>
      <c r="O11" s="125">
        <v>1.218</v>
      </c>
      <c r="P11" s="126">
        <v>11325.99</v>
      </c>
      <c r="Q11" s="127">
        <v>1.38E-2</v>
      </c>
      <c r="R11" s="126">
        <v>12592.69</v>
      </c>
      <c r="S11" s="126">
        <v>0</v>
      </c>
      <c r="T11" s="125">
        <v>0.41499999999999998</v>
      </c>
      <c r="U11" s="126">
        <v>4700.28</v>
      </c>
      <c r="V11" s="126">
        <v>4700.28</v>
      </c>
      <c r="W11" s="124">
        <v>27021910</v>
      </c>
      <c r="X11" s="124">
        <v>25601431</v>
      </c>
      <c r="Y11" s="124">
        <v>512028</v>
      </c>
      <c r="Z11" s="124">
        <v>1420479</v>
      </c>
      <c r="AA11" s="124">
        <v>10069250</v>
      </c>
      <c r="AB11" s="124">
        <v>0</v>
      </c>
      <c r="AC11" s="124">
        <v>2831847</v>
      </c>
      <c r="AD11" s="124">
        <v>4547946</v>
      </c>
      <c r="AE11" s="124">
        <v>4363876</v>
      </c>
    </row>
    <row r="12" spans="1:31" x14ac:dyDescent="0.3">
      <c r="A12" s="123" t="s">
        <v>23</v>
      </c>
      <c r="B12" s="121" t="s">
        <v>24</v>
      </c>
      <c r="C12" s="121">
        <v>1</v>
      </c>
      <c r="D12" s="121">
        <v>0</v>
      </c>
      <c r="E12" s="124">
        <v>1134102711</v>
      </c>
      <c r="F12" s="124">
        <v>1200</v>
      </c>
      <c r="G12" s="124">
        <v>945085</v>
      </c>
      <c r="H12" s="124">
        <v>461233824</v>
      </c>
      <c r="I12" s="124">
        <v>384361</v>
      </c>
      <c r="J12" s="125">
        <v>1.022</v>
      </c>
      <c r="K12" s="124">
        <v>1382</v>
      </c>
      <c r="L12" s="124">
        <v>1382</v>
      </c>
      <c r="M12" s="124">
        <v>1382</v>
      </c>
      <c r="N12" s="125">
        <v>1.1240000000000001</v>
      </c>
      <c r="O12" s="125">
        <v>1.123</v>
      </c>
      <c r="P12" s="126">
        <v>10442.6</v>
      </c>
      <c r="Q12" s="127">
        <v>1.43E-2</v>
      </c>
      <c r="R12" s="126">
        <v>13514.71</v>
      </c>
      <c r="S12" s="126">
        <v>0</v>
      </c>
      <c r="T12" s="125">
        <v>0.39600000000000002</v>
      </c>
      <c r="U12" s="126">
        <v>4135.26</v>
      </c>
      <c r="V12" s="126">
        <v>4135.26</v>
      </c>
      <c r="W12" s="124">
        <v>5714930</v>
      </c>
      <c r="X12" s="124">
        <v>5824236</v>
      </c>
      <c r="Y12" s="124">
        <v>116484</v>
      </c>
      <c r="Z12" s="124">
        <v>116484</v>
      </c>
      <c r="AA12" s="124">
        <v>2104323</v>
      </c>
      <c r="AB12" s="124">
        <v>0</v>
      </c>
      <c r="AC12" s="124">
        <v>695086</v>
      </c>
      <c r="AD12" s="124">
        <v>1116308</v>
      </c>
      <c r="AE12" s="124">
        <v>1071127</v>
      </c>
    </row>
    <row r="13" spans="1:31" x14ac:dyDescent="0.3">
      <c r="A13" s="123" t="s">
        <v>25</v>
      </c>
      <c r="B13" s="121" t="s">
        <v>26</v>
      </c>
      <c r="C13" s="121">
        <v>1</v>
      </c>
      <c r="D13" s="121">
        <v>0</v>
      </c>
      <c r="E13" s="124">
        <v>548630125</v>
      </c>
      <c r="F13" s="124">
        <v>1508</v>
      </c>
      <c r="G13" s="124">
        <v>363813</v>
      </c>
      <c r="H13" s="124">
        <v>230186547</v>
      </c>
      <c r="I13" s="124">
        <v>152643</v>
      </c>
      <c r="J13" s="125">
        <v>0.40600000000000003</v>
      </c>
      <c r="K13" s="124">
        <v>1940</v>
      </c>
      <c r="L13" s="124">
        <v>1844</v>
      </c>
      <c r="M13" s="124">
        <v>1940</v>
      </c>
      <c r="N13" s="125">
        <v>1.1240000000000001</v>
      </c>
      <c r="O13" s="125">
        <v>1.69</v>
      </c>
      <c r="P13" s="126">
        <v>15715.05</v>
      </c>
      <c r="Q13" s="127">
        <v>9.1000000000000004E-3</v>
      </c>
      <c r="R13" s="126">
        <v>3310.69</v>
      </c>
      <c r="S13" s="126">
        <v>12404.36</v>
      </c>
      <c r="T13" s="125">
        <v>0.93</v>
      </c>
      <c r="U13" s="126">
        <v>14614.99</v>
      </c>
      <c r="V13" s="126">
        <v>14614.99</v>
      </c>
      <c r="W13" s="124">
        <v>28353081</v>
      </c>
      <c r="X13" s="124">
        <v>24657285</v>
      </c>
      <c r="Y13" s="124">
        <v>493145</v>
      </c>
      <c r="Z13" s="124">
        <v>3695796</v>
      </c>
      <c r="AA13" s="124">
        <v>5017925</v>
      </c>
      <c r="AB13" s="124">
        <v>0</v>
      </c>
      <c r="AC13" s="124">
        <v>2219219</v>
      </c>
      <c r="AD13" s="124">
        <v>3564065</v>
      </c>
      <c r="AE13" s="124">
        <v>3419816</v>
      </c>
    </row>
    <row r="14" spans="1:31" x14ac:dyDescent="0.3">
      <c r="A14" s="123" t="s">
        <v>27</v>
      </c>
      <c r="B14" s="121" t="s">
        <v>28</v>
      </c>
      <c r="C14" s="121">
        <v>1</v>
      </c>
      <c r="D14" s="121">
        <v>0</v>
      </c>
      <c r="E14" s="124">
        <v>254832614</v>
      </c>
      <c r="F14" s="124">
        <v>477</v>
      </c>
      <c r="G14" s="124">
        <v>534240</v>
      </c>
      <c r="H14" s="124">
        <v>94323074</v>
      </c>
      <c r="I14" s="124">
        <v>197742</v>
      </c>
      <c r="J14" s="125">
        <v>0.52600000000000002</v>
      </c>
      <c r="K14" s="124">
        <v>584</v>
      </c>
      <c r="L14" s="124">
        <v>599</v>
      </c>
      <c r="M14" s="124">
        <v>592</v>
      </c>
      <c r="N14" s="125">
        <v>1.091</v>
      </c>
      <c r="O14" s="125">
        <v>1.762</v>
      </c>
      <c r="P14" s="126">
        <v>15903.53</v>
      </c>
      <c r="Q14" s="127">
        <v>9.1000000000000004E-3</v>
      </c>
      <c r="R14" s="126">
        <v>4861.58</v>
      </c>
      <c r="S14" s="126">
        <v>11041.95</v>
      </c>
      <c r="T14" s="125">
        <v>0.72199999999999998</v>
      </c>
      <c r="U14" s="126">
        <v>11482.34</v>
      </c>
      <c r="V14" s="126">
        <v>11482.34</v>
      </c>
      <c r="W14" s="124">
        <v>6797546</v>
      </c>
      <c r="X14" s="124">
        <v>7210032</v>
      </c>
      <c r="Y14" s="124">
        <v>144200</v>
      </c>
      <c r="Z14" s="124">
        <v>144200</v>
      </c>
      <c r="AA14" s="124">
        <v>2400884</v>
      </c>
      <c r="AB14" s="124">
        <v>0</v>
      </c>
      <c r="AC14" s="124">
        <v>422318</v>
      </c>
      <c r="AD14" s="124">
        <v>678242</v>
      </c>
      <c r="AE14" s="124">
        <v>650792</v>
      </c>
    </row>
    <row r="15" spans="1:31" x14ac:dyDescent="0.3">
      <c r="A15" s="123" t="s">
        <v>29</v>
      </c>
      <c r="B15" s="121" t="s">
        <v>30</v>
      </c>
      <c r="C15" s="121">
        <v>1</v>
      </c>
      <c r="D15" s="121">
        <v>0</v>
      </c>
      <c r="E15" s="124">
        <v>125329313</v>
      </c>
      <c r="F15" s="124">
        <v>233</v>
      </c>
      <c r="G15" s="124">
        <v>537894</v>
      </c>
      <c r="H15" s="124">
        <v>46111157</v>
      </c>
      <c r="I15" s="124">
        <v>197901</v>
      </c>
      <c r="J15" s="125">
        <v>0.52600000000000002</v>
      </c>
      <c r="K15" s="124">
        <v>298</v>
      </c>
      <c r="L15" s="124">
        <v>318</v>
      </c>
      <c r="M15" s="124">
        <v>308</v>
      </c>
      <c r="N15" s="125">
        <v>1.091</v>
      </c>
      <c r="O15" s="125">
        <v>1.84</v>
      </c>
      <c r="P15" s="126">
        <v>16607.54</v>
      </c>
      <c r="Q15" s="127">
        <v>9.1000000000000004E-3</v>
      </c>
      <c r="R15" s="126">
        <v>4894.83</v>
      </c>
      <c r="S15" s="126">
        <v>11712.71</v>
      </c>
      <c r="T15" s="125">
        <v>0.77800000000000002</v>
      </c>
      <c r="U15" s="126">
        <v>12920.66</v>
      </c>
      <c r="V15" s="126">
        <v>12920.66</v>
      </c>
      <c r="W15" s="124">
        <v>3979564</v>
      </c>
      <c r="X15" s="124">
        <v>4516075</v>
      </c>
      <c r="Y15" s="124">
        <v>90321</v>
      </c>
      <c r="Z15" s="124">
        <v>90321</v>
      </c>
      <c r="AA15" s="124">
        <v>1088039</v>
      </c>
      <c r="AB15" s="124">
        <v>0</v>
      </c>
      <c r="AC15" s="124">
        <v>271491</v>
      </c>
      <c r="AD15" s="124">
        <v>436014</v>
      </c>
      <c r="AE15" s="124">
        <v>418367</v>
      </c>
    </row>
    <row r="16" spans="1:31" x14ac:dyDescent="0.3">
      <c r="A16" s="123" t="s">
        <v>31</v>
      </c>
      <c r="B16" s="121" t="s">
        <v>32</v>
      </c>
      <c r="C16" s="121">
        <v>1</v>
      </c>
      <c r="D16" s="121">
        <v>0</v>
      </c>
      <c r="E16" s="124">
        <v>227118339</v>
      </c>
      <c r="F16" s="124">
        <v>409</v>
      </c>
      <c r="G16" s="124">
        <v>555301</v>
      </c>
      <c r="H16" s="124">
        <v>75871616</v>
      </c>
      <c r="I16" s="124">
        <v>185505</v>
      </c>
      <c r="J16" s="125">
        <v>0.49299999999999999</v>
      </c>
      <c r="K16" s="124">
        <v>610</v>
      </c>
      <c r="L16" s="124">
        <v>586</v>
      </c>
      <c r="M16" s="124">
        <v>610</v>
      </c>
      <c r="N16" s="125">
        <v>1.091</v>
      </c>
      <c r="O16" s="125">
        <v>1.9079999999999999</v>
      </c>
      <c r="P16" s="126">
        <v>17221.3</v>
      </c>
      <c r="Q16" s="127">
        <v>9.1000000000000004E-3</v>
      </c>
      <c r="R16" s="126">
        <v>5053.2299999999996</v>
      </c>
      <c r="S16" s="126">
        <v>12168.07</v>
      </c>
      <c r="T16" s="125">
        <v>0.79500000000000004</v>
      </c>
      <c r="U16" s="126">
        <v>13690.93</v>
      </c>
      <c r="V16" s="126">
        <v>13690.93</v>
      </c>
      <c r="W16" s="124">
        <v>8351468</v>
      </c>
      <c r="X16" s="124">
        <v>8627425</v>
      </c>
      <c r="Y16" s="124">
        <v>172548</v>
      </c>
      <c r="Z16" s="124">
        <v>172548</v>
      </c>
      <c r="AA16" s="124">
        <v>3237356</v>
      </c>
      <c r="AB16" s="124">
        <v>1996</v>
      </c>
      <c r="AC16" s="124">
        <v>787800</v>
      </c>
      <c r="AD16" s="124">
        <v>1265206</v>
      </c>
      <c r="AE16" s="124">
        <v>1213999</v>
      </c>
    </row>
    <row r="17" spans="1:31" x14ac:dyDescent="0.3">
      <c r="A17" s="123" t="s">
        <v>33</v>
      </c>
      <c r="B17" s="121" t="s">
        <v>34</v>
      </c>
      <c r="C17" s="121">
        <v>1</v>
      </c>
      <c r="D17" s="121">
        <v>0</v>
      </c>
      <c r="E17" s="124">
        <v>132794385</v>
      </c>
      <c r="F17" s="124">
        <v>328</v>
      </c>
      <c r="G17" s="124">
        <v>404860</v>
      </c>
      <c r="H17" s="124">
        <v>41862604</v>
      </c>
      <c r="I17" s="124">
        <v>127629</v>
      </c>
      <c r="J17" s="125">
        <v>0.33900000000000002</v>
      </c>
      <c r="K17" s="124">
        <v>405</v>
      </c>
      <c r="L17" s="124">
        <v>401</v>
      </c>
      <c r="M17" s="124">
        <v>405</v>
      </c>
      <c r="N17" s="125">
        <v>1.091</v>
      </c>
      <c r="O17" s="125">
        <v>1.911</v>
      </c>
      <c r="P17" s="126">
        <v>17248.38</v>
      </c>
      <c r="Q17" s="127">
        <v>9.1000000000000004E-3</v>
      </c>
      <c r="R17" s="126">
        <v>3684.22</v>
      </c>
      <c r="S17" s="126">
        <v>13564.16</v>
      </c>
      <c r="T17" s="125">
        <v>0.93</v>
      </c>
      <c r="U17" s="126">
        <v>16040.99</v>
      </c>
      <c r="V17" s="126">
        <v>16040.99</v>
      </c>
      <c r="W17" s="124">
        <v>6496601</v>
      </c>
      <c r="X17" s="124">
        <v>6355150</v>
      </c>
      <c r="Y17" s="124">
        <v>127103</v>
      </c>
      <c r="Z17" s="124">
        <v>141451</v>
      </c>
      <c r="AA17" s="124">
        <v>2102248</v>
      </c>
      <c r="AB17" s="124">
        <v>0</v>
      </c>
      <c r="AC17" s="124">
        <v>518539</v>
      </c>
      <c r="AD17" s="124">
        <v>832773</v>
      </c>
      <c r="AE17" s="124">
        <v>799068</v>
      </c>
    </row>
    <row r="18" spans="1:31" x14ac:dyDescent="0.3">
      <c r="A18" s="123" t="s">
        <v>35</v>
      </c>
      <c r="B18" s="121" t="s">
        <v>36</v>
      </c>
      <c r="C18" s="121">
        <v>1</v>
      </c>
      <c r="D18" s="121">
        <v>0</v>
      </c>
      <c r="E18" s="124">
        <v>121456351</v>
      </c>
      <c r="F18" s="124">
        <v>201</v>
      </c>
      <c r="G18" s="124">
        <v>604260</v>
      </c>
      <c r="H18" s="124">
        <v>33249842</v>
      </c>
      <c r="I18" s="124">
        <v>165422</v>
      </c>
      <c r="J18" s="125">
        <v>0.44</v>
      </c>
      <c r="K18" s="124">
        <v>236</v>
      </c>
      <c r="L18" s="124">
        <v>247</v>
      </c>
      <c r="M18" s="124">
        <v>242</v>
      </c>
      <c r="N18" s="125">
        <v>1.091</v>
      </c>
      <c r="O18" s="125">
        <v>1.8560000000000001</v>
      </c>
      <c r="P18" s="126">
        <v>16751.95</v>
      </c>
      <c r="Q18" s="127">
        <v>9.1000000000000004E-3</v>
      </c>
      <c r="R18" s="126">
        <v>5498.76</v>
      </c>
      <c r="S18" s="126">
        <v>11253.19</v>
      </c>
      <c r="T18" s="125">
        <v>0.81699999999999995</v>
      </c>
      <c r="U18" s="126">
        <v>13686.34</v>
      </c>
      <c r="V18" s="126">
        <v>13686.34</v>
      </c>
      <c r="W18" s="124">
        <v>3312095</v>
      </c>
      <c r="X18" s="124">
        <v>3493169</v>
      </c>
      <c r="Y18" s="124">
        <v>69863</v>
      </c>
      <c r="Z18" s="124">
        <v>69863</v>
      </c>
      <c r="AA18" s="124">
        <v>1371089</v>
      </c>
      <c r="AB18" s="124">
        <v>0</v>
      </c>
      <c r="AC18" s="124">
        <v>347931</v>
      </c>
      <c r="AD18" s="124">
        <v>558777</v>
      </c>
      <c r="AE18" s="124">
        <v>536161</v>
      </c>
    </row>
    <row r="19" spans="1:31" x14ac:dyDescent="0.3">
      <c r="A19" s="123" t="s">
        <v>37</v>
      </c>
      <c r="B19" s="121" t="s">
        <v>38</v>
      </c>
      <c r="C19" s="121">
        <v>1</v>
      </c>
      <c r="D19" s="121">
        <v>0</v>
      </c>
      <c r="E19" s="124">
        <v>98371623</v>
      </c>
      <c r="F19" s="124">
        <v>272</v>
      </c>
      <c r="G19" s="124">
        <v>361660</v>
      </c>
      <c r="H19" s="124">
        <v>32575266</v>
      </c>
      <c r="I19" s="124">
        <v>119762</v>
      </c>
      <c r="J19" s="125">
        <v>0.318</v>
      </c>
      <c r="K19" s="124">
        <v>337</v>
      </c>
      <c r="L19" s="124">
        <v>339</v>
      </c>
      <c r="M19" s="124">
        <v>338</v>
      </c>
      <c r="N19" s="125">
        <v>1.091</v>
      </c>
      <c r="O19" s="125">
        <v>2</v>
      </c>
      <c r="P19" s="126">
        <v>18051.68</v>
      </c>
      <c r="Q19" s="127">
        <v>9.1000000000000004E-3</v>
      </c>
      <c r="R19" s="126">
        <v>3291.1</v>
      </c>
      <c r="S19" s="126">
        <v>14760.58</v>
      </c>
      <c r="T19" s="125">
        <v>0.93</v>
      </c>
      <c r="U19" s="126">
        <v>16788.060000000001</v>
      </c>
      <c r="V19" s="126">
        <v>16788.060000000001</v>
      </c>
      <c r="W19" s="124">
        <v>5674365</v>
      </c>
      <c r="X19" s="124">
        <v>5548797</v>
      </c>
      <c r="Y19" s="124">
        <v>110975</v>
      </c>
      <c r="Z19" s="124">
        <v>125568</v>
      </c>
      <c r="AA19" s="124">
        <v>1831841</v>
      </c>
      <c r="AB19" s="124">
        <v>0</v>
      </c>
      <c r="AC19" s="124">
        <v>627007</v>
      </c>
      <c r="AD19" s="124">
        <v>1006973</v>
      </c>
      <c r="AE19" s="124">
        <v>966217</v>
      </c>
    </row>
    <row r="20" spans="1:31" x14ac:dyDescent="0.3">
      <c r="A20" s="123" t="s">
        <v>39</v>
      </c>
      <c r="B20" s="121" t="s">
        <v>40</v>
      </c>
      <c r="C20" s="121">
        <v>1</v>
      </c>
      <c r="D20" s="121">
        <v>0</v>
      </c>
      <c r="E20" s="124">
        <v>227264104</v>
      </c>
      <c r="F20" s="124">
        <v>575</v>
      </c>
      <c r="G20" s="124">
        <v>395241</v>
      </c>
      <c r="H20" s="124">
        <v>74459108</v>
      </c>
      <c r="I20" s="124">
        <v>129494</v>
      </c>
      <c r="J20" s="125">
        <v>0.34399999999999997</v>
      </c>
      <c r="K20" s="124">
        <v>680</v>
      </c>
      <c r="L20" s="124">
        <v>686</v>
      </c>
      <c r="M20" s="124">
        <v>683</v>
      </c>
      <c r="N20" s="125">
        <v>1.091</v>
      </c>
      <c r="O20" s="125">
        <v>1.9119999999999999</v>
      </c>
      <c r="P20" s="126">
        <v>17257.400000000001</v>
      </c>
      <c r="Q20" s="127">
        <v>9.1000000000000004E-3</v>
      </c>
      <c r="R20" s="126">
        <v>3596.69</v>
      </c>
      <c r="S20" s="126">
        <v>13660.71</v>
      </c>
      <c r="T20" s="125">
        <v>0.93</v>
      </c>
      <c r="U20" s="126">
        <v>16049.38</v>
      </c>
      <c r="V20" s="126">
        <v>16049.38</v>
      </c>
      <c r="W20" s="124">
        <v>10961727</v>
      </c>
      <c r="X20" s="124">
        <v>10951763</v>
      </c>
      <c r="Y20" s="124">
        <v>219035</v>
      </c>
      <c r="Z20" s="124">
        <v>219035</v>
      </c>
      <c r="AA20" s="124">
        <v>3343445</v>
      </c>
      <c r="AB20" s="124">
        <v>0</v>
      </c>
      <c r="AC20" s="124">
        <v>684260</v>
      </c>
      <c r="AD20" s="124">
        <v>1098921</v>
      </c>
      <c r="AE20" s="124">
        <v>1054444</v>
      </c>
    </row>
    <row r="21" spans="1:31" x14ac:dyDescent="0.3">
      <c r="A21" s="123" t="s">
        <v>41</v>
      </c>
      <c r="B21" s="121" t="s">
        <v>42</v>
      </c>
      <c r="C21" s="121">
        <v>1</v>
      </c>
      <c r="D21" s="121">
        <v>0</v>
      </c>
      <c r="E21" s="124">
        <v>83986090</v>
      </c>
      <c r="F21" s="124">
        <v>116</v>
      </c>
      <c r="G21" s="124">
        <v>724018</v>
      </c>
      <c r="H21" s="124">
        <v>19030657</v>
      </c>
      <c r="I21" s="124">
        <v>164057</v>
      </c>
      <c r="J21" s="125">
        <v>0.436</v>
      </c>
      <c r="K21" s="124">
        <v>134</v>
      </c>
      <c r="L21" s="124">
        <v>134</v>
      </c>
      <c r="M21" s="124">
        <v>134</v>
      </c>
      <c r="N21" s="125">
        <v>1.091</v>
      </c>
      <c r="O21" s="125">
        <v>1.923</v>
      </c>
      <c r="P21" s="126">
        <v>17356.689999999999</v>
      </c>
      <c r="Q21" s="127">
        <v>9.1000000000000004E-3</v>
      </c>
      <c r="R21" s="126">
        <v>6588.56</v>
      </c>
      <c r="S21" s="126">
        <v>10768.13</v>
      </c>
      <c r="T21" s="125">
        <v>0.67700000000000005</v>
      </c>
      <c r="U21" s="126">
        <v>11750.47</v>
      </c>
      <c r="V21" s="126">
        <v>11750.47</v>
      </c>
      <c r="W21" s="124">
        <v>1574563</v>
      </c>
      <c r="X21" s="124">
        <v>3598130</v>
      </c>
      <c r="Y21" s="124">
        <v>71962</v>
      </c>
      <c r="Z21" s="124">
        <v>71962</v>
      </c>
      <c r="AA21" s="124">
        <v>1438465</v>
      </c>
      <c r="AB21" s="124">
        <v>0</v>
      </c>
      <c r="AC21" s="124">
        <v>396657</v>
      </c>
      <c r="AD21" s="124">
        <v>637031</v>
      </c>
      <c r="AE21" s="124">
        <v>611248</v>
      </c>
    </row>
    <row r="22" spans="1:31" x14ac:dyDescent="0.3">
      <c r="A22" s="123" t="s">
        <v>43</v>
      </c>
      <c r="B22" s="121" t="s">
        <v>44</v>
      </c>
      <c r="C22" s="121">
        <v>1</v>
      </c>
      <c r="D22" s="121">
        <v>0</v>
      </c>
      <c r="E22" s="124">
        <v>509118329</v>
      </c>
      <c r="F22" s="124">
        <v>733</v>
      </c>
      <c r="G22" s="124">
        <v>694567</v>
      </c>
      <c r="H22" s="124">
        <v>140942370</v>
      </c>
      <c r="I22" s="124">
        <v>192281</v>
      </c>
      <c r="J22" s="125">
        <v>0.51100000000000001</v>
      </c>
      <c r="K22" s="124">
        <v>901</v>
      </c>
      <c r="L22" s="124">
        <v>911</v>
      </c>
      <c r="M22" s="124">
        <v>906</v>
      </c>
      <c r="N22" s="125">
        <v>1.091</v>
      </c>
      <c r="O22" s="125">
        <v>1.9</v>
      </c>
      <c r="P22" s="126">
        <v>17149.09</v>
      </c>
      <c r="Q22" s="127">
        <v>9.1000000000000004E-3</v>
      </c>
      <c r="R22" s="126">
        <v>6320.55</v>
      </c>
      <c r="S22" s="126">
        <v>10828.54</v>
      </c>
      <c r="T22" s="125">
        <v>0.69899999999999995</v>
      </c>
      <c r="U22" s="126">
        <v>11987.21</v>
      </c>
      <c r="V22" s="126">
        <v>11987.21</v>
      </c>
      <c r="W22" s="124">
        <v>10860413</v>
      </c>
      <c r="X22" s="124">
        <v>11229329</v>
      </c>
      <c r="Y22" s="124">
        <v>224586</v>
      </c>
      <c r="Z22" s="124">
        <v>224586</v>
      </c>
      <c r="AA22" s="124">
        <v>3734221</v>
      </c>
      <c r="AB22" s="124">
        <v>1991</v>
      </c>
      <c r="AC22" s="124">
        <v>1502816</v>
      </c>
      <c r="AD22" s="124">
        <v>2413522</v>
      </c>
      <c r="AE22" s="124">
        <v>2315839</v>
      </c>
    </row>
    <row r="23" spans="1:31" x14ac:dyDescent="0.3">
      <c r="A23" s="123" t="s">
        <v>45</v>
      </c>
      <c r="B23" s="121" t="s">
        <v>46</v>
      </c>
      <c r="C23" s="121">
        <v>1</v>
      </c>
      <c r="D23" s="121">
        <v>0</v>
      </c>
      <c r="E23" s="124">
        <v>111279604</v>
      </c>
      <c r="F23" s="124">
        <v>289</v>
      </c>
      <c r="G23" s="124">
        <v>385050</v>
      </c>
      <c r="H23" s="124">
        <v>42692952</v>
      </c>
      <c r="I23" s="124">
        <v>147726</v>
      </c>
      <c r="J23" s="125">
        <v>0.39200000000000002</v>
      </c>
      <c r="K23" s="124">
        <v>355</v>
      </c>
      <c r="L23" s="124">
        <v>341</v>
      </c>
      <c r="M23" s="124">
        <v>355</v>
      </c>
      <c r="N23" s="125">
        <v>1.091</v>
      </c>
      <c r="O23" s="125">
        <v>1.925</v>
      </c>
      <c r="P23" s="126">
        <v>17374.740000000002</v>
      </c>
      <c r="Q23" s="127">
        <v>9.1000000000000004E-3</v>
      </c>
      <c r="R23" s="126">
        <v>3503.95</v>
      </c>
      <c r="S23" s="126">
        <v>13870.79</v>
      </c>
      <c r="T23" s="125">
        <v>0.93</v>
      </c>
      <c r="U23" s="126">
        <v>16158.5</v>
      </c>
      <c r="V23" s="126">
        <v>16158.5</v>
      </c>
      <c r="W23" s="124">
        <v>5736268</v>
      </c>
      <c r="X23" s="124">
        <v>5600432</v>
      </c>
      <c r="Y23" s="124">
        <v>112008</v>
      </c>
      <c r="Z23" s="124">
        <v>135836</v>
      </c>
      <c r="AA23" s="124">
        <v>2307610</v>
      </c>
      <c r="AB23" s="124">
        <v>0</v>
      </c>
      <c r="AC23" s="124">
        <v>385656</v>
      </c>
      <c r="AD23" s="124">
        <v>619363</v>
      </c>
      <c r="AE23" s="124">
        <v>594295</v>
      </c>
    </row>
    <row r="24" spans="1:31" x14ac:dyDescent="0.3">
      <c r="A24" s="123" t="s">
        <v>47</v>
      </c>
      <c r="B24" s="121" t="s">
        <v>48</v>
      </c>
      <c r="C24" s="121">
        <v>1</v>
      </c>
      <c r="D24" s="121">
        <v>0</v>
      </c>
      <c r="E24" s="124">
        <v>495914094</v>
      </c>
      <c r="F24" s="124">
        <v>1165</v>
      </c>
      <c r="G24" s="124">
        <v>425677</v>
      </c>
      <c r="H24" s="124">
        <v>176765660</v>
      </c>
      <c r="I24" s="124">
        <v>151730</v>
      </c>
      <c r="J24" s="125">
        <v>0.40300000000000002</v>
      </c>
      <c r="K24" s="124">
        <v>1439</v>
      </c>
      <c r="L24" s="124">
        <v>1455</v>
      </c>
      <c r="M24" s="124">
        <v>1447</v>
      </c>
      <c r="N24" s="125">
        <v>1.091</v>
      </c>
      <c r="O24" s="125">
        <v>1.7190000000000001</v>
      </c>
      <c r="P24" s="126">
        <v>15515.41</v>
      </c>
      <c r="Q24" s="127">
        <v>9.1000000000000004E-3</v>
      </c>
      <c r="R24" s="126">
        <v>3873.66</v>
      </c>
      <c r="S24" s="126">
        <v>11641.75</v>
      </c>
      <c r="T24" s="125">
        <v>0.91900000000000004</v>
      </c>
      <c r="U24" s="126">
        <v>14258.66</v>
      </c>
      <c r="V24" s="126">
        <v>14258.66</v>
      </c>
      <c r="W24" s="124">
        <v>20632282</v>
      </c>
      <c r="X24" s="124">
        <v>19868010</v>
      </c>
      <c r="Y24" s="124">
        <v>397360</v>
      </c>
      <c r="Z24" s="124">
        <v>764272</v>
      </c>
      <c r="AA24" s="124">
        <v>4892923</v>
      </c>
      <c r="AB24" s="124">
        <v>0</v>
      </c>
      <c r="AC24" s="124">
        <v>1195526</v>
      </c>
      <c r="AD24" s="124">
        <v>1920014</v>
      </c>
      <c r="AE24" s="124">
        <v>1842305</v>
      </c>
    </row>
    <row r="25" spans="1:31" x14ac:dyDescent="0.3">
      <c r="A25" s="123" t="s">
        <v>49</v>
      </c>
      <c r="B25" s="121" t="s">
        <v>50</v>
      </c>
      <c r="C25" s="121">
        <v>1</v>
      </c>
      <c r="D25" s="121">
        <v>0</v>
      </c>
      <c r="E25" s="124">
        <v>209315799</v>
      </c>
      <c r="F25" s="124">
        <v>679</v>
      </c>
      <c r="G25" s="124">
        <v>308270</v>
      </c>
      <c r="H25" s="124">
        <v>80109389</v>
      </c>
      <c r="I25" s="124">
        <v>117981</v>
      </c>
      <c r="J25" s="125">
        <v>0.313</v>
      </c>
      <c r="K25" s="124">
        <v>784</v>
      </c>
      <c r="L25" s="124">
        <v>824</v>
      </c>
      <c r="M25" s="124">
        <v>804</v>
      </c>
      <c r="N25" s="125">
        <v>1.091</v>
      </c>
      <c r="O25" s="125">
        <v>1.899</v>
      </c>
      <c r="P25" s="126">
        <v>17140.07</v>
      </c>
      <c r="Q25" s="127">
        <v>9.1000000000000004E-3</v>
      </c>
      <c r="R25" s="126">
        <v>2805.25</v>
      </c>
      <c r="S25" s="126">
        <v>14334.82</v>
      </c>
      <c r="T25" s="125">
        <v>0.93</v>
      </c>
      <c r="U25" s="126">
        <v>15940.26</v>
      </c>
      <c r="V25" s="126">
        <v>15940.26</v>
      </c>
      <c r="W25" s="124">
        <v>12815970</v>
      </c>
      <c r="X25" s="124">
        <v>12248676</v>
      </c>
      <c r="Y25" s="124">
        <v>244973</v>
      </c>
      <c r="Z25" s="124">
        <v>567294</v>
      </c>
      <c r="AA25" s="124">
        <v>4152328</v>
      </c>
      <c r="AB25" s="124">
        <v>1994</v>
      </c>
      <c r="AC25" s="124">
        <v>737636</v>
      </c>
      <c r="AD25" s="124">
        <v>1184643</v>
      </c>
      <c r="AE25" s="124">
        <v>1136697</v>
      </c>
    </row>
    <row r="26" spans="1:31" x14ac:dyDescent="0.3">
      <c r="A26" s="123" t="s">
        <v>51</v>
      </c>
      <c r="B26" s="121" t="s">
        <v>52</v>
      </c>
      <c r="C26" s="121">
        <v>1</v>
      </c>
      <c r="D26" s="121">
        <v>0</v>
      </c>
      <c r="E26" s="124">
        <v>576435491</v>
      </c>
      <c r="F26" s="124">
        <v>1260</v>
      </c>
      <c r="G26" s="124">
        <v>457488</v>
      </c>
      <c r="H26" s="124">
        <v>304567459</v>
      </c>
      <c r="I26" s="124">
        <v>241720</v>
      </c>
      <c r="J26" s="125">
        <v>0.64300000000000002</v>
      </c>
      <c r="K26" s="124">
        <v>1506</v>
      </c>
      <c r="L26" s="124">
        <v>1547</v>
      </c>
      <c r="M26" s="124">
        <v>1527</v>
      </c>
      <c r="N26" s="125">
        <v>1.0449999999999999</v>
      </c>
      <c r="O26" s="125">
        <v>1.429</v>
      </c>
      <c r="P26" s="126">
        <v>12354.1</v>
      </c>
      <c r="Q26" s="127">
        <v>9.1000000000000004E-3</v>
      </c>
      <c r="R26" s="126">
        <v>4163.1400000000003</v>
      </c>
      <c r="S26" s="126">
        <v>8190.96</v>
      </c>
      <c r="T26" s="125">
        <v>0.68899999999999995</v>
      </c>
      <c r="U26" s="126">
        <v>8511.9699999999993</v>
      </c>
      <c r="V26" s="126">
        <v>8511.9699999999993</v>
      </c>
      <c r="W26" s="124">
        <v>12997779</v>
      </c>
      <c r="X26" s="124">
        <v>13986314</v>
      </c>
      <c r="Y26" s="124">
        <v>279726</v>
      </c>
      <c r="Z26" s="124">
        <v>279726</v>
      </c>
      <c r="AA26" s="124">
        <v>6191847</v>
      </c>
      <c r="AB26" s="124">
        <v>0</v>
      </c>
      <c r="AC26" s="124">
        <v>1951529</v>
      </c>
      <c r="AD26" s="124">
        <v>3134155</v>
      </c>
      <c r="AE26" s="124">
        <v>3007306</v>
      </c>
    </row>
    <row r="27" spans="1:31" x14ac:dyDescent="0.3">
      <c r="A27" s="123" t="s">
        <v>53</v>
      </c>
      <c r="B27" s="121" t="s">
        <v>54</v>
      </c>
      <c r="C27" s="121">
        <v>1</v>
      </c>
      <c r="D27" s="121">
        <v>0</v>
      </c>
      <c r="E27" s="124">
        <v>1715849401</v>
      </c>
      <c r="F27" s="124">
        <v>4472</v>
      </c>
      <c r="G27" s="124">
        <v>383687</v>
      </c>
      <c r="H27" s="124">
        <v>915046013</v>
      </c>
      <c r="I27" s="124">
        <v>204616</v>
      </c>
      <c r="J27" s="125">
        <v>0.54400000000000004</v>
      </c>
      <c r="K27" s="124">
        <v>5758</v>
      </c>
      <c r="L27" s="124">
        <v>5765</v>
      </c>
      <c r="M27" s="124">
        <v>5762</v>
      </c>
      <c r="N27" s="125">
        <v>1.0449999999999999</v>
      </c>
      <c r="O27" s="125">
        <v>1.7330000000000001</v>
      </c>
      <c r="P27" s="126">
        <v>14982.27</v>
      </c>
      <c r="Q27" s="127">
        <v>9.1000000000000004E-3</v>
      </c>
      <c r="R27" s="126">
        <v>3491.55</v>
      </c>
      <c r="S27" s="126">
        <v>11490.72</v>
      </c>
      <c r="T27" s="125">
        <v>0.84099999999999997</v>
      </c>
      <c r="U27" s="126">
        <v>12600.08</v>
      </c>
      <c r="V27" s="126">
        <v>12600.08</v>
      </c>
      <c r="W27" s="124">
        <v>72601661</v>
      </c>
      <c r="X27" s="124">
        <v>71019207</v>
      </c>
      <c r="Y27" s="124">
        <v>1420384</v>
      </c>
      <c r="Z27" s="124">
        <v>1582454</v>
      </c>
      <c r="AA27" s="124">
        <v>21012160</v>
      </c>
      <c r="AB27" s="124">
        <v>0</v>
      </c>
      <c r="AC27" s="124">
        <v>7677268</v>
      </c>
      <c r="AD27" s="124">
        <v>12329692</v>
      </c>
      <c r="AE27" s="124">
        <v>11830669</v>
      </c>
    </row>
    <row r="28" spans="1:31" x14ac:dyDescent="0.3">
      <c r="A28" s="123" t="s">
        <v>55</v>
      </c>
      <c r="B28" s="121" t="s">
        <v>56</v>
      </c>
      <c r="C28" s="121">
        <v>1</v>
      </c>
      <c r="D28" s="121">
        <v>0</v>
      </c>
      <c r="E28" s="124">
        <v>305625375</v>
      </c>
      <c r="F28" s="124">
        <v>573</v>
      </c>
      <c r="G28" s="124">
        <v>533377</v>
      </c>
      <c r="H28" s="124">
        <v>109068914</v>
      </c>
      <c r="I28" s="124">
        <v>190347</v>
      </c>
      <c r="J28" s="125">
        <v>0.50600000000000001</v>
      </c>
      <c r="K28" s="124">
        <v>720</v>
      </c>
      <c r="L28" s="124">
        <v>715</v>
      </c>
      <c r="M28" s="124">
        <v>720</v>
      </c>
      <c r="N28" s="125">
        <v>1.0449999999999999</v>
      </c>
      <c r="O28" s="125">
        <v>1.885</v>
      </c>
      <c r="P28" s="126">
        <v>16296.35</v>
      </c>
      <c r="Q28" s="127">
        <v>9.1000000000000004E-3</v>
      </c>
      <c r="R28" s="126">
        <v>4853.7299999999996</v>
      </c>
      <c r="S28" s="126">
        <v>11442.62</v>
      </c>
      <c r="T28" s="125">
        <v>0.79800000000000004</v>
      </c>
      <c r="U28" s="126">
        <v>13004.48</v>
      </c>
      <c r="V28" s="126">
        <v>13004.48</v>
      </c>
      <c r="W28" s="124">
        <v>9363226</v>
      </c>
      <c r="X28" s="124">
        <v>11529467</v>
      </c>
      <c r="Y28" s="124">
        <v>230589</v>
      </c>
      <c r="Z28" s="124">
        <v>230589</v>
      </c>
      <c r="AA28" s="124">
        <v>4878902</v>
      </c>
      <c r="AB28" s="124">
        <v>0</v>
      </c>
      <c r="AC28" s="124">
        <v>982940</v>
      </c>
      <c r="AD28" s="124">
        <v>1578601</v>
      </c>
      <c r="AE28" s="124">
        <v>1514710</v>
      </c>
    </row>
    <row r="29" spans="1:31" x14ac:dyDescent="0.3">
      <c r="A29" s="123" t="s">
        <v>57</v>
      </c>
      <c r="B29" s="121" t="s">
        <v>58</v>
      </c>
      <c r="C29" s="121">
        <v>1</v>
      </c>
      <c r="D29" s="121">
        <v>0</v>
      </c>
      <c r="E29" s="124">
        <v>679407596</v>
      </c>
      <c r="F29" s="124">
        <v>1388</v>
      </c>
      <c r="G29" s="124">
        <v>489486</v>
      </c>
      <c r="H29" s="124">
        <v>303826894</v>
      </c>
      <c r="I29" s="124">
        <v>218895</v>
      </c>
      <c r="J29" s="125">
        <v>0.58199999999999996</v>
      </c>
      <c r="K29" s="124">
        <v>1628</v>
      </c>
      <c r="L29" s="124">
        <v>1660</v>
      </c>
      <c r="M29" s="124">
        <v>1644</v>
      </c>
      <c r="N29" s="125">
        <v>1.0449999999999999</v>
      </c>
      <c r="O29" s="125">
        <v>1.4379999999999999</v>
      </c>
      <c r="P29" s="126">
        <v>12431.91</v>
      </c>
      <c r="Q29" s="127">
        <v>9.1000000000000004E-3</v>
      </c>
      <c r="R29" s="126">
        <v>4454.32</v>
      </c>
      <c r="S29" s="126">
        <v>7977.59</v>
      </c>
      <c r="T29" s="125">
        <v>0.69</v>
      </c>
      <c r="U29" s="126">
        <v>8578.01</v>
      </c>
      <c r="V29" s="126">
        <v>8578.01</v>
      </c>
      <c r="W29" s="124">
        <v>14102249</v>
      </c>
      <c r="X29" s="124">
        <v>14517049</v>
      </c>
      <c r="Y29" s="124">
        <v>290340</v>
      </c>
      <c r="Z29" s="124">
        <v>290340</v>
      </c>
      <c r="AA29" s="124">
        <v>7600701</v>
      </c>
      <c r="AB29" s="124">
        <v>0</v>
      </c>
      <c r="AC29" s="124">
        <v>1713605</v>
      </c>
      <c r="AD29" s="124">
        <v>2752049</v>
      </c>
      <c r="AE29" s="124">
        <v>2640665</v>
      </c>
    </row>
    <row r="30" spans="1:31" x14ac:dyDescent="0.3">
      <c r="A30" s="123" t="s">
        <v>59</v>
      </c>
      <c r="B30" s="121" t="s">
        <v>60</v>
      </c>
      <c r="C30" s="121">
        <v>1</v>
      </c>
      <c r="D30" s="121">
        <v>0</v>
      </c>
      <c r="E30" s="124">
        <v>793767130</v>
      </c>
      <c r="F30" s="124">
        <v>1637</v>
      </c>
      <c r="G30" s="124">
        <v>484891</v>
      </c>
      <c r="H30" s="124">
        <v>336630247</v>
      </c>
      <c r="I30" s="124">
        <v>205638</v>
      </c>
      <c r="J30" s="125">
        <v>0.54700000000000004</v>
      </c>
      <c r="K30" s="124">
        <v>1986</v>
      </c>
      <c r="L30" s="124">
        <v>1994</v>
      </c>
      <c r="M30" s="124">
        <v>1990</v>
      </c>
      <c r="N30" s="125">
        <v>1.0449999999999999</v>
      </c>
      <c r="O30" s="125">
        <v>1.359</v>
      </c>
      <c r="P30" s="126">
        <v>11748.93</v>
      </c>
      <c r="Q30" s="127">
        <v>9.1000000000000004E-3</v>
      </c>
      <c r="R30" s="126">
        <v>4412.5</v>
      </c>
      <c r="S30" s="126">
        <v>7336.43</v>
      </c>
      <c r="T30" s="125">
        <v>0.72199999999999998</v>
      </c>
      <c r="U30" s="126">
        <v>8482.7199999999993</v>
      </c>
      <c r="V30" s="126">
        <v>8482.7199999999993</v>
      </c>
      <c r="W30" s="124">
        <v>16880613</v>
      </c>
      <c r="X30" s="124">
        <v>16211012</v>
      </c>
      <c r="Y30" s="124">
        <v>324220</v>
      </c>
      <c r="Z30" s="124">
        <v>669601</v>
      </c>
      <c r="AA30" s="124">
        <v>5599710</v>
      </c>
      <c r="AB30" s="124">
        <v>0</v>
      </c>
      <c r="AC30" s="124">
        <v>2026272</v>
      </c>
      <c r="AD30" s="124">
        <v>3254192</v>
      </c>
      <c r="AE30" s="124">
        <v>3122485</v>
      </c>
    </row>
    <row r="31" spans="1:31" x14ac:dyDescent="0.3">
      <c r="A31" s="123" t="s">
        <v>61</v>
      </c>
      <c r="B31" s="121" t="s">
        <v>62</v>
      </c>
      <c r="C31" s="121">
        <v>1</v>
      </c>
      <c r="D31" s="121">
        <v>0</v>
      </c>
      <c r="E31" s="124">
        <v>938466468</v>
      </c>
      <c r="F31" s="124">
        <v>2517</v>
      </c>
      <c r="G31" s="124">
        <v>372851</v>
      </c>
      <c r="H31" s="124">
        <v>512561500</v>
      </c>
      <c r="I31" s="124">
        <v>203639</v>
      </c>
      <c r="J31" s="125">
        <v>0.54100000000000004</v>
      </c>
      <c r="K31" s="124">
        <v>3096</v>
      </c>
      <c r="L31" s="124">
        <v>3090</v>
      </c>
      <c r="M31" s="124">
        <v>3096</v>
      </c>
      <c r="N31" s="125">
        <v>1.0449999999999999</v>
      </c>
      <c r="O31" s="125">
        <v>1.3460000000000001</v>
      </c>
      <c r="P31" s="126">
        <v>11636.54</v>
      </c>
      <c r="Q31" s="127">
        <v>9.1000000000000004E-3</v>
      </c>
      <c r="R31" s="126">
        <v>3392.94</v>
      </c>
      <c r="S31" s="126">
        <v>8243.6</v>
      </c>
      <c r="T31" s="125">
        <v>0.80700000000000005</v>
      </c>
      <c r="U31" s="126">
        <v>9390.68</v>
      </c>
      <c r="V31" s="126">
        <v>9390.68</v>
      </c>
      <c r="W31" s="124">
        <v>29073546</v>
      </c>
      <c r="X31" s="124">
        <v>27173151</v>
      </c>
      <c r="Y31" s="124">
        <v>543463</v>
      </c>
      <c r="Z31" s="124">
        <v>1900395</v>
      </c>
      <c r="AA31" s="124">
        <v>8872971</v>
      </c>
      <c r="AB31" s="124">
        <v>0</v>
      </c>
      <c r="AC31" s="124">
        <v>2448852</v>
      </c>
      <c r="AD31" s="124">
        <v>3932856</v>
      </c>
      <c r="AE31" s="124">
        <v>3773680</v>
      </c>
    </row>
    <row r="32" spans="1:31" x14ac:dyDescent="0.3">
      <c r="A32" s="123" t="s">
        <v>63</v>
      </c>
      <c r="B32" s="121" t="s">
        <v>64</v>
      </c>
      <c r="C32" s="121">
        <v>1</v>
      </c>
      <c r="D32" s="121">
        <v>0</v>
      </c>
      <c r="E32" s="124">
        <v>671333563</v>
      </c>
      <c r="F32" s="124">
        <v>464</v>
      </c>
      <c r="G32" s="124">
        <v>1446839</v>
      </c>
      <c r="H32" s="124">
        <v>68369650</v>
      </c>
      <c r="I32" s="124">
        <v>147348</v>
      </c>
      <c r="J32" s="125">
        <v>0.39100000000000001</v>
      </c>
      <c r="K32" s="124">
        <v>612</v>
      </c>
      <c r="L32" s="124">
        <v>606</v>
      </c>
      <c r="M32" s="124">
        <v>612</v>
      </c>
      <c r="N32" s="125">
        <v>1.0449999999999999</v>
      </c>
      <c r="O32" s="125">
        <v>1.9330000000000001</v>
      </c>
      <c r="P32" s="126">
        <v>16711.32</v>
      </c>
      <c r="Q32" s="127">
        <v>9.1000000000000004E-3</v>
      </c>
      <c r="R32" s="126">
        <v>13166.23</v>
      </c>
      <c r="S32" s="126">
        <v>3545.09</v>
      </c>
      <c r="T32" s="125">
        <v>0.49099999999999999</v>
      </c>
      <c r="U32" s="126">
        <v>8205.25</v>
      </c>
      <c r="V32" s="126">
        <v>8205.25</v>
      </c>
      <c r="W32" s="124">
        <v>5021613</v>
      </c>
      <c r="X32" s="124">
        <v>5691496</v>
      </c>
      <c r="Y32" s="124">
        <v>113829</v>
      </c>
      <c r="Z32" s="124">
        <v>113829</v>
      </c>
      <c r="AA32" s="124">
        <v>1929231</v>
      </c>
      <c r="AB32" s="124">
        <v>0</v>
      </c>
      <c r="AC32" s="124">
        <v>693430</v>
      </c>
      <c r="AD32" s="124">
        <v>1113648</v>
      </c>
      <c r="AE32" s="124">
        <v>1068575</v>
      </c>
    </row>
    <row r="33" spans="1:31" x14ac:dyDescent="0.3">
      <c r="A33" s="123" t="s">
        <v>65</v>
      </c>
      <c r="B33" s="121" t="s">
        <v>66</v>
      </c>
      <c r="C33" s="121">
        <v>1</v>
      </c>
      <c r="D33" s="121">
        <v>0</v>
      </c>
      <c r="E33" s="124">
        <v>470586187</v>
      </c>
      <c r="F33" s="124">
        <v>1330</v>
      </c>
      <c r="G33" s="124">
        <v>353824</v>
      </c>
      <c r="H33" s="124">
        <v>207087290</v>
      </c>
      <c r="I33" s="124">
        <v>155704</v>
      </c>
      <c r="J33" s="125">
        <v>0.41399999999999998</v>
      </c>
      <c r="K33" s="124">
        <v>1700</v>
      </c>
      <c r="L33" s="124">
        <v>1663</v>
      </c>
      <c r="M33" s="124">
        <v>1700</v>
      </c>
      <c r="N33" s="125">
        <v>1.0449999999999999</v>
      </c>
      <c r="O33" s="125">
        <v>1.8</v>
      </c>
      <c r="P33" s="126">
        <v>15561.5</v>
      </c>
      <c r="Q33" s="127">
        <v>9.1000000000000004E-3</v>
      </c>
      <c r="R33" s="126">
        <v>3219.79</v>
      </c>
      <c r="S33" s="126">
        <v>12341.71</v>
      </c>
      <c r="T33" s="125">
        <v>0.93</v>
      </c>
      <c r="U33" s="126">
        <v>14472.19</v>
      </c>
      <c r="V33" s="126">
        <v>14472.19</v>
      </c>
      <c r="W33" s="124">
        <v>24602723</v>
      </c>
      <c r="X33" s="124">
        <v>22214427</v>
      </c>
      <c r="Y33" s="124">
        <v>444288</v>
      </c>
      <c r="Z33" s="124">
        <v>2388296</v>
      </c>
      <c r="AA33" s="124">
        <v>8136444</v>
      </c>
      <c r="AB33" s="124">
        <v>0</v>
      </c>
      <c r="AC33" s="124">
        <v>1690901</v>
      </c>
      <c r="AD33" s="124">
        <v>2715587</v>
      </c>
      <c r="AE33" s="124">
        <v>2605678</v>
      </c>
    </row>
    <row r="34" spans="1:31" x14ac:dyDescent="0.3">
      <c r="A34" s="123" t="s">
        <v>67</v>
      </c>
      <c r="B34" s="121" t="s">
        <v>68</v>
      </c>
      <c r="C34" s="121">
        <v>1</v>
      </c>
      <c r="D34" s="121">
        <v>0</v>
      </c>
      <c r="E34" s="124">
        <v>1640494531</v>
      </c>
      <c r="F34" s="124">
        <v>3528</v>
      </c>
      <c r="G34" s="124">
        <v>464992</v>
      </c>
      <c r="H34" s="124">
        <v>799287840</v>
      </c>
      <c r="I34" s="124">
        <v>226555</v>
      </c>
      <c r="J34" s="125">
        <v>0.60199999999999998</v>
      </c>
      <c r="K34" s="124">
        <v>4331</v>
      </c>
      <c r="L34" s="124">
        <v>4289</v>
      </c>
      <c r="M34" s="124">
        <v>4331</v>
      </c>
      <c r="N34" s="125">
        <v>1.0449999999999999</v>
      </c>
      <c r="O34" s="125">
        <v>1.53</v>
      </c>
      <c r="P34" s="126">
        <v>13227.27</v>
      </c>
      <c r="Q34" s="127">
        <v>9.1000000000000004E-3</v>
      </c>
      <c r="R34" s="126">
        <v>4231.42</v>
      </c>
      <c r="S34" s="126">
        <v>8995.85</v>
      </c>
      <c r="T34" s="125">
        <v>0.68899999999999995</v>
      </c>
      <c r="U34" s="126">
        <v>9113.58</v>
      </c>
      <c r="V34" s="126">
        <v>9113.58</v>
      </c>
      <c r="W34" s="124">
        <v>39470915</v>
      </c>
      <c r="X34" s="124">
        <v>38266356</v>
      </c>
      <c r="Y34" s="124">
        <v>765327</v>
      </c>
      <c r="Z34" s="124">
        <v>1204559</v>
      </c>
      <c r="AA34" s="124">
        <v>12815301</v>
      </c>
      <c r="AB34" s="124">
        <v>0</v>
      </c>
      <c r="AC34" s="124">
        <v>4161940</v>
      </c>
      <c r="AD34" s="124">
        <v>6684075</v>
      </c>
      <c r="AE34" s="124">
        <v>6413549</v>
      </c>
    </row>
    <row r="35" spans="1:31" x14ac:dyDescent="0.3">
      <c r="A35" s="123" t="s">
        <v>69</v>
      </c>
      <c r="B35" s="121" t="s">
        <v>70</v>
      </c>
      <c r="C35" s="121">
        <v>1</v>
      </c>
      <c r="D35" s="121">
        <v>1</v>
      </c>
      <c r="E35" s="124">
        <v>1037261295</v>
      </c>
      <c r="F35" s="124">
        <v>2215</v>
      </c>
      <c r="G35" s="124">
        <v>468289</v>
      </c>
      <c r="H35" s="124">
        <v>398789059</v>
      </c>
      <c r="I35" s="124">
        <v>180040</v>
      </c>
      <c r="J35" s="125">
        <v>0.47799999999999998</v>
      </c>
      <c r="K35" s="124">
        <v>2883</v>
      </c>
      <c r="L35" s="124">
        <v>2724</v>
      </c>
      <c r="M35" s="124">
        <v>2883</v>
      </c>
      <c r="N35" s="125">
        <v>1.0449999999999999</v>
      </c>
      <c r="O35" s="125">
        <v>1.655</v>
      </c>
      <c r="P35" s="126">
        <v>14307.93</v>
      </c>
      <c r="Q35" s="127">
        <v>9.1000000000000004E-3</v>
      </c>
      <c r="R35" s="126">
        <v>4261.42</v>
      </c>
      <c r="S35" s="126">
        <v>10046.51</v>
      </c>
      <c r="T35" s="125">
        <v>0.83499999999999996</v>
      </c>
      <c r="U35" s="126">
        <v>11947.12</v>
      </c>
      <c r="V35" s="126">
        <v>11947.12</v>
      </c>
      <c r="W35" s="124">
        <v>34443547</v>
      </c>
      <c r="X35" s="124">
        <v>29238871</v>
      </c>
      <c r="Y35" s="124">
        <v>584777</v>
      </c>
      <c r="Z35" s="124">
        <v>5204676</v>
      </c>
      <c r="AA35" s="124">
        <v>7386105</v>
      </c>
      <c r="AB35" s="124">
        <v>1966</v>
      </c>
      <c r="AC35" s="124">
        <v>3352039</v>
      </c>
      <c r="AD35" s="124">
        <v>5383374</v>
      </c>
      <c r="AE35" s="124">
        <v>5165492</v>
      </c>
    </row>
    <row r="36" spans="1:31" x14ac:dyDescent="0.3">
      <c r="A36" s="123" t="s">
        <v>71</v>
      </c>
      <c r="B36" s="121" t="s">
        <v>72</v>
      </c>
      <c r="C36" s="121">
        <v>1</v>
      </c>
      <c r="D36" s="121">
        <v>0</v>
      </c>
      <c r="E36" s="124">
        <v>2322287472</v>
      </c>
      <c r="F36" s="124">
        <v>3416</v>
      </c>
      <c r="G36" s="124">
        <v>679826</v>
      </c>
      <c r="H36" s="124">
        <v>1042586232</v>
      </c>
      <c r="I36" s="124">
        <v>305206</v>
      </c>
      <c r="J36" s="125">
        <v>0.81100000000000005</v>
      </c>
      <c r="K36" s="124">
        <v>4039</v>
      </c>
      <c r="L36" s="124">
        <v>3934</v>
      </c>
      <c r="M36" s="124">
        <v>4039</v>
      </c>
      <c r="N36" s="125">
        <v>1.0449999999999999</v>
      </c>
      <c r="O36" s="125">
        <v>1.2929999999999999</v>
      </c>
      <c r="P36" s="126">
        <v>11178.34</v>
      </c>
      <c r="Q36" s="127">
        <v>1.1350000000000001E-2</v>
      </c>
      <c r="R36" s="126">
        <v>7716.02</v>
      </c>
      <c r="S36" s="126">
        <v>3462.32</v>
      </c>
      <c r="T36" s="125">
        <v>0.52900000000000003</v>
      </c>
      <c r="U36" s="126">
        <v>5913.34</v>
      </c>
      <c r="V36" s="126">
        <v>5913.34</v>
      </c>
      <c r="W36" s="124">
        <v>23883981</v>
      </c>
      <c r="X36" s="124">
        <v>20037868</v>
      </c>
      <c r="Y36" s="124">
        <v>400757</v>
      </c>
      <c r="Z36" s="124">
        <v>3846113</v>
      </c>
      <c r="AA36" s="124">
        <v>9508368</v>
      </c>
      <c r="AB36" s="124">
        <v>0</v>
      </c>
      <c r="AC36" s="124">
        <v>2830529</v>
      </c>
      <c r="AD36" s="124">
        <v>4545829</v>
      </c>
      <c r="AE36" s="124">
        <v>4361845</v>
      </c>
    </row>
    <row r="37" spans="1:31" x14ac:dyDescent="0.3">
      <c r="A37" s="123" t="s">
        <v>73</v>
      </c>
      <c r="B37" s="121" t="s">
        <v>74</v>
      </c>
      <c r="C37" s="121">
        <v>1</v>
      </c>
      <c r="D37" s="121">
        <v>0</v>
      </c>
      <c r="E37" s="124">
        <v>859634796</v>
      </c>
      <c r="F37" s="124">
        <v>1478</v>
      </c>
      <c r="G37" s="124">
        <v>581620</v>
      </c>
      <c r="H37" s="124">
        <v>243726243</v>
      </c>
      <c r="I37" s="124">
        <v>164902</v>
      </c>
      <c r="J37" s="125">
        <v>0.438</v>
      </c>
      <c r="K37" s="124">
        <v>1777</v>
      </c>
      <c r="L37" s="124">
        <v>1811</v>
      </c>
      <c r="M37" s="124">
        <v>1794</v>
      </c>
      <c r="N37" s="125">
        <v>1.0449999999999999</v>
      </c>
      <c r="O37" s="125">
        <v>1.645</v>
      </c>
      <c r="P37" s="126">
        <v>14221.48</v>
      </c>
      <c r="Q37" s="127">
        <v>9.1000000000000004E-3</v>
      </c>
      <c r="R37" s="126">
        <v>5292.74</v>
      </c>
      <c r="S37" s="126">
        <v>8928.74</v>
      </c>
      <c r="T37" s="125">
        <v>0.748</v>
      </c>
      <c r="U37" s="126">
        <v>10637.66</v>
      </c>
      <c r="V37" s="126">
        <v>10637.66</v>
      </c>
      <c r="W37" s="124">
        <v>19083963</v>
      </c>
      <c r="X37" s="124">
        <v>19002171</v>
      </c>
      <c r="Y37" s="124">
        <v>380043</v>
      </c>
      <c r="Z37" s="124">
        <v>380043</v>
      </c>
      <c r="AA37" s="124">
        <v>7471674</v>
      </c>
      <c r="AB37" s="124">
        <v>0</v>
      </c>
      <c r="AC37" s="124">
        <v>1941038</v>
      </c>
      <c r="AD37" s="124">
        <v>3117307</v>
      </c>
      <c r="AE37" s="124">
        <v>2991139</v>
      </c>
    </row>
    <row r="38" spans="1:31" x14ac:dyDescent="0.3">
      <c r="A38" s="123" t="s">
        <v>75</v>
      </c>
      <c r="B38" s="121" t="s">
        <v>76</v>
      </c>
      <c r="C38" s="121">
        <v>1</v>
      </c>
      <c r="D38" s="121">
        <v>0</v>
      </c>
      <c r="E38" s="124">
        <v>197649509</v>
      </c>
      <c r="F38" s="124">
        <v>216</v>
      </c>
      <c r="G38" s="124">
        <v>915044</v>
      </c>
      <c r="H38" s="124">
        <v>57279714</v>
      </c>
      <c r="I38" s="124">
        <v>265183</v>
      </c>
      <c r="J38" s="125">
        <v>0.70499999999999996</v>
      </c>
      <c r="K38" s="124">
        <v>236</v>
      </c>
      <c r="L38" s="124">
        <v>243</v>
      </c>
      <c r="M38" s="124">
        <v>240</v>
      </c>
      <c r="N38" s="125">
        <v>1.091</v>
      </c>
      <c r="O38" s="125">
        <v>1.8480000000000001</v>
      </c>
      <c r="P38" s="126">
        <v>16679.75</v>
      </c>
      <c r="Q38" s="127">
        <v>9.8700000000000003E-3</v>
      </c>
      <c r="R38" s="126">
        <v>9031.48</v>
      </c>
      <c r="S38" s="126">
        <v>7648.27</v>
      </c>
      <c r="T38" s="125">
        <v>0.51500000000000001</v>
      </c>
      <c r="U38" s="126">
        <v>8590.07</v>
      </c>
      <c r="V38" s="126">
        <v>8590.07</v>
      </c>
      <c r="W38" s="124">
        <v>2061617</v>
      </c>
      <c r="X38" s="124">
        <v>3668834</v>
      </c>
      <c r="Y38" s="124">
        <v>73376</v>
      </c>
      <c r="Z38" s="124">
        <v>73376</v>
      </c>
      <c r="AA38" s="124">
        <v>1396078</v>
      </c>
      <c r="AB38" s="124">
        <v>0</v>
      </c>
      <c r="AC38" s="124">
        <v>363579</v>
      </c>
      <c r="AD38" s="124">
        <v>583907</v>
      </c>
      <c r="AE38" s="124">
        <v>560275</v>
      </c>
    </row>
    <row r="39" spans="1:31" x14ac:dyDescent="0.3">
      <c r="A39" s="123" t="s">
        <v>77</v>
      </c>
      <c r="B39" s="121" t="s">
        <v>78</v>
      </c>
      <c r="C39" s="121">
        <v>1</v>
      </c>
      <c r="D39" s="121">
        <v>0</v>
      </c>
      <c r="E39" s="124">
        <v>515270898</v>
      </c>
      <c r="F39" s="124">
        <v>1014</v>
      </c>
      <c r="G39" s="124">
        <v>508156</v>
      </c>
      <c r="H39" s="124">
        <v>212088657</v>
      </c>
      <c r="I39" s="124">
        <v>209160</v>
      </c>
      <c r="J39" s="125">
        <v>0.55600000000000005</v>
      </c>
      <c r="K39" s="124">
        <v>1161</v>
      </c>
      <c r="L39" s="124">
        <v>1170</v>
      </c>
      <c r="M39" s="124">
        <v>1166</v>
      </c>
      <c r="N39" s="125">
        <v>1.091</v>
      </c>
      <c r="O39" s="125">
        <v>1.651</v>
      </c>
      <c r="P39" s="126">
        <v>14901.66</v>
      </c>
      <c r="Q39" s="127">
        <v>9.1000000000000004E-3</v>
      </c>
      <c r="R39" s="126">
        <v>4624.21</v>
      </c>
      <c r="S39" s="126">
        <v>10277.450000000001</v>
      </c>
      <c r="T39" s="125">
        <v>0.67900000000000005</v>
      </c>
      <c r="U39" s="126">
        <v>10118.219999999999</v>
      </c>
      <c r="V39" s="126">
        <v>10277.450000000001</v>
      </c>
      <c r="W39" s="124">
        <v>11983507</v>
      </c>
      <c r="X39" s="124">
        <v>12993878</v>
      </c>
      <c r="Y39" s="124">
        <v>259877</v>
      </c>
      <c r="Z39" s="124">
        <v>259877</v>
      </c>
      <c r="AA39" s="124">
        <v>4727239</v>
      </c>
      <c r="AB39" s="124">
        <v>1995</v>
      </c>
      <c r="AC39" s="124">
        <v>930015</v>
      </c>
      <c r="AD39" s="124">
        <v>1493604</v>
      </c>
      <c r="AE39" s="124">
        <v>1433153</v>
      </c>
    </row>
    <row r="40" spans="1:31" x14ac:dyDescent="0.3">
      <c r="A40" s="123" t="s">
        <v>79</v>
      </c>
      <c r="B40" s="121" t="s">
        <v>80</v>
      </c>
      <c r="C40" s="121">
        <v>1</v>
      </c>
      <c r="D40" s="121">
        <v>0</v>
      </c>
      <c r="E40" s="124">
        <v>983940338</v>
      </c>
      <c r="F40" s="124">
        <v>420</v>
      </c>
      <c r="G40" s="124">
        <v>2342715</v>
      </c>
      <c r="H40" s="124">
        <v>124422991</v>
      </c>
      <c r="I40" s="124">
        <v>296245</v>
      </c>
      <c r="J40" s="125">
        <v>0.78800000000000003</v>
      </c>
      <c r="K40" s="124">
        <v>592</v>
      </c>
      <c r="L40" s="124">
        <v>612</v>
      </c>
      <c r="M40" s="124">
        <v>602</v>
      </c>
      <c r="N40" s="125">
        <v>1.091</v>
      </c>
      <c r="O40" s="125">
        <v>1.736</v>
      </c>
      <c r="P40" s="126">
        <v>15668.85</v>
      </c>
      <c r="Q40" s="127">
        <v>1.103E-2</v>
      </c>
      <c r="R40" s="126">
        <v>25840.14</v>
      </c>
      <c r="S40" s="126">
        <v>0</v>
      </c>
      <c r="T40" s="125">
        <v>0.254</v>
      </c>
      <c r="U40" s="126">
        <v>3979.88</v>
      </c>
      <c r="V40" s="126">
        <v>3979.88</v>
      </c>
      <c r="W40" s="124">
        <v>2395888</v>
      </c>
      <c r="X40" s="124">
        <v>3142785</v>
      </c>
      <c r="Y40" s="124">
        <v>62855</v>
      </c>
      <c r="Z40" s="124">
        <v>62855</v>
      </c>
      <c r="AA40" s="124">
        <v>968252</v>
      </c>
      <c r="AB40" s="124">
        <v>0</v>
      </c>
      <c r="AC40" s="124">
        <v>155602</v>
      </c>
      <c r="AD40" s="124">
        <v>249896</v>
      </c>
      <c r="AE40" s="124">
        <v>239782</v>
      </c>
    </row>
    <row r="41" spans="1:31" x14ac:dyDescent="0.3">
      <c r="A41" s="123" t="s">
        <v>81</v>
      </c>
      <c r="B41" s="121" t="s">
        <v>82</v>
      </c>
      <c r="C41" s="121">
        <v>1</v>
      </c>
      <c r="D41" s="121">
        <v>0</v>
      </c>
      <c r="E41" s="124">
        <v>295251330</v>
      </c>
      <c r="F41" s="124">
        <v>598</v>
      </c>
      <c r="G41" s="124">
        <v>493731</v>
      </c>
      <c r="H41" s="124">
        <v>92927315</v>
      </c>
      <c r="I41" s="124">
        <v>155396</v>
      </c>
      <c r="J41" s="125">
        <v>0.41299999999999998</v>
      </c>
      <c r="K41" s="124">
        <v>748</v>
      </c>
      <c r="L41" s="124">
        <v>701</v>
      </c>
      <c r="M41" s="124">
        <v>748</v>
      </c>
      <c r="N41" s="125">
        <v>1.091</v>
      </c>
      <c r="O41" s="125">
        <v>1.875</v>
      </c>
      <c r="P41" s="126">
        <v>16923.45</v>
      </c>
      <c r="Q41" s="127">
        <v>9.1000000000000004E-3</v>
      </c>
      <c r="R41" s="126">
        <v>4492.95</v>
      </c>
      <c r="S41" s="126">
        <v>12430.5</v>
      </c>
      <c r="T41" s="125">
        <v>0.89</v>
      </c>
      <c r="U41" s="126">
        <v>15061.87</v>
      </c>
      <c r="V41" s="126">
        <v>15061.87</v>
      </c>
      <c r="W41" s="124">
        <v>11266279</v>
      </c>
      <c r="X41" s="124">
        <v>10363495</v>
      </c>
      <c r="Y41" s="124">
        <v>207269</v>
      </c>
      <c r="Z41" s="124">
        <v>902784</v>
      </c>
      <c r="AA41" s="124">
        <v>4139815</v>
      </c>
      <c r="AB41" s="124">
        <v>0</v>
      </c>
      <c r="AC41" s="124">
        <v>996769</v>
      </c>
      <c r="AD41" s="124">
        <v>1600811</v>
      </c>
      <c r="AE41" s="124">
        <v>1536021</v>
      </c>
    </row>
    <row r="42" spans="1:31" x14ac:dyDescent="0.3">
      <c r="A42" s="123" t="s">
        <v>83</v>
      </c>
      <c r="B42" s="121" t="s">
        <v>84</v>
      </c>
      <c r="C42" s="121">
        <v>1</v>
      </c>
      <c r="D42" s="121">
        <v>0</v>
      </c>
      <c r="E42" s="124">
        <v>232621381</v>
      </c>
      <c r="F42" s="124">
        <v>367</v>
      </c>
      <c r="G42" s="124">
        <v>633845</v>
      </c>
      <c r="H42" s="124">
        <v>58477918</v>
      </c>
      <c r="I42" s="124">
        <v>159340</v>
      </c>
      <c r="J42" s="125">
        <v>0.42299999999999999</v>
      </c>
      <c r="K42" s="124">
        <v>423</v>
      </c>
      <c r="L42" s="124">
        <v>431</v>
      </c>
      <c r="M42" s="124">
        <v>427</v>
      </c>
      <c r="N42" s="125">
        <v>1.091</v>
      </c>
      <c r="O42" s="125">
        <v>1.839</v>
      </c>
      <c r="P42" s="126">
        <v>16598.509999999998</v>
      </c>
      <c r="Q42" s="127">
        <v>9.1000000000000004E-3</v>
      </c>
      <c r="R42" s="126">
        <v>5767.98</v>
      </c>
      <c r="S42" s="126">
        <v>10830.53</v>
      </c>
      <c r="T42" s="125">
        <v>0.79800000000000004</v>
      </c>
      <c r="U42" s="126">
        <v>13245.61</v>
      </c>
      <c r="V42" s="126">
        <v>13245.61</v>
      </c>
      <c r="W42" s="124">
        <v>5655876</v>
      </c>
      <c r="X42" s="124">
        <v>5756930</v>
      </c>
      <c r="Y42" s="124">
        <v>115138</v>
      </c>
      <c r="Z42" s="124">
        <v>115138</v>
      </c>
      <c r="AA42" s="124">
        <v>1985372</v>
      </c>
      <c r="AB42" s="124">
        <v>0</v>
      </c>
      <c r="AC42" s="124">
        <v>501015</v>
      </c>
      <c r="AD42" s="124">
        <v>804630</v>
      </c>
      <c r="AE42" s="124">
        <v>772064</v>
      </c>
    </row>
    <row r="43" spans="1:31" x14ac:dyDescent="0.3">
      <c r="A43" s="123" t="s">
        <v>85</v>
      </c>
      <c r="B43" s="121" t="s">
        <v>86</v>
      </c>
      <c r="C43" s="121">
        <v>1</v>
      </c>
      <c r="D43" s="121">
        <v>0</v>
      </c>
      <c r="E43" s="124">
        <v>474865413</v>
      </c>
      <c r="F43" s="124">
        <v>818</v>
      </c>
      <c r="G43" s="124">
        <v>580520</v>
      </c>
      <c r="H43" s="124">
        <v>136311988</v>
      </c>
      <c r="I43" s="124">
        <v>166640</v>
      </c>
      <c r="J43" s="125">
        <v>0.443</v>
      </c>
      <c r="K43" s="124">
        <v>998</v>
      </c>
      <c r="L43" s="124">
        <v>983</v>
      </c>
      <c r="M43" s="124">
        <v>998</v>
      </c>
      <c r="N43" s="125">
        <v>1.091</v>
      </c>
      <c r="O43" s="125">
        <v>1.873</v>
      </c>
      <c r="P43" s="126">
        <v>16905.39</v>
      </c>
      <c r="Q43" s="127">
        <v>9.1000000000000004E-3</v>
      </c>
      <c r="R43" s="126">
        <v>5282.73</v>
      </c>
      <c r="S43" s="126">
        <v>11622.66</v>
      </c>
      <c r="T43" s="125">
        <v>0.80600000000000005</v>
      </c>
      <c r="U43" s="126">
        <v>13625.74</v>
      </c>
      <c r="V43" s="126">
        <v>13625.74</v>
      </c>
      <c r="W43" s="124">
        <v>13598489</v>
      </c>
      <c r="X43" s="124">
        <v>12680591</v>
      </c>
      <c r="Y43" s="124">
        <v>253611</v>
      </c>
      <c r="Z43" s="124">
        <v>917898</v>
      </c>
      <c r="AA43" s="124">
        <v>4038718</v>
      </c>
      <c r="AB43" s="124">
        <v>2000</v>
      </c>
      <c r="AC43" s="124">
        <v>974306</v>
      </c>
      <c r="AD43" s="124">
        <v>1564735</v>
      </c>
      <c r="AE43" s="124">
        <v>1501405</v>
      </c>
    </row>
    <row r="44" spans="1:31" x14ac:dyDescent="0.3">
      <c r="A44" s="123" t="s">
        <v>87</v>
      </c>
      <c r="B44" s="121" t="s">
        <v>88</v>
      </c>
      <c r="C44" s="121">
        <v>1</v>
      </c>
      <c r="D44" s="121">
        <v>0</v>
      </c>
      <c r="E44" s="124">
        <v>656329359</v>
      </c>
      <c r="F44" s="124">
        <v>1827</v>
      </c>
      <c r="G44" s="124">
        <v>359238</v>
      </c>
      <c r="H44" s="124">
        <v>353334778</v>
      </c>
      <c r="I44" s="124">
        <v>193396</v>
      </c>
      <c r="J44" s="125">
        <v>0.51400000000000001</v>
      </c>
      <c r="K44" s="124">
        <v>2263</v>
      </c>
      <c r="L44" s="124">
        <v>2266</v>
      </c>
      <c r="M44" s="124">
        <v>2265</v>
      </c>
      <c r="N44" s="125">
        <v>1.091</v>
      </c>
      <c r="O44" s="125">
        <v>1.5449999999999999</v>
      </c>
      <c r="P44" s="126">
        <v>13944.92</v>
      </c>
      <c r="Q44" s="127">
        <v>9.1000000000000004E-3</v>
      </c>
      <c r="R44" s="126">
        <v>3269.06</v>
      </c>
      <c r="S44" s="126">
        <v>10675.86</v>
      </c>
      <c r="T44" s="125">
        <v>0.875</v>
      </c>
      <c r="U44" s="126">
        <v>12201.8</v>
      </c>
      <c r="V44" s="126">
        <v>12201.8</v>
      </c>
      <c r="W44" s="124">
        <v>27637077</v>
      </c>
      <c r="X44" s="124">
        <v>25622526</v>
      </c>
      <c r="Y44" s="124">
        <v>512450</v>
      </c>
      <c r="Z44" s="124">
        <v>2014551</v>
      </c>
      <c r="AA44" s="124">
        <v>7675702</v>
      </c>
      <c r="AB44" s="124">
        <v>0</v>
      </c>
      <c r="AC44" s="124">
        <v>2322880</v>
      </c>
      <c r="AD44" s="124">
        <v>3730545</v>
      </c>
      <c r="AE44" s="124">
        <v>3579558</v>
      </c>
    </row>
    <row r="45" spans="1:31" x14ac:dyDescent="0.3">
      <c r="A45" s="123" t="s">
        <v>89</v>
      </c>
      <c r="B45" s="121" t="s">
        <v>90</v>
      </c>
      <c r="C45" s="121">
        <v>1</v>
      </c>
      <c r="D45" s="121">
        <v>0</v>
      </c>
      <c r="E45" s="124">
        <v>421122946</v>
      </c>
      <c r="F45" s="124">
        <v>1059</v>
      </c>
      <c r="G45" s="124">
        <v>397660</v>
      </c>
      <c r="H45" s="124">
        <v>151791398</v>
      </c>
      <c r="I45" s="124">
        <v>143334</v>
      </c>
      <c r="J45" s="125">
        <v>0.38100000000000001</v>
      </c>
      <c r="K45" s="124">
        <v>1333</v>
      </c>
      <c r="L45" s="124">
        <v>1329</v>
      </c>
      <c r="M45" s="124">
        <v>1333</v>
      </c>
      <c r="N45" s="125">
        <v>1.091</v>
      </c>
      <c r="O45" s="125">
        <v>1.7909999999999999</v>
      </c>
      <c r="P45" s="126">
        <v>16165.27</v>
      </c>
      <c r="Q45" s="127">
        <v>9.1000000000000004E-3</v>
      </c>
      <c r="R45" s="126">
        <v>3618.7</v>
      </c>
      <c r="S45" s="126">
        <v>12546.57</v>
      </c>
      <c r="T45" s="125">
        <v>0.93</v>
      </c>
      <c r="U45" s="126">
        <v>15033.7</v>
      </c>
      <c r="V45" s="126">
        <v>15033.7</v>
      </c>
      <c r="W45" s="124">
        <v>20039923</v>
      </c>
      <c r="X45" s="124">
        <v>19234493</v>
      </c>
      <c r="Y45" s="124">
        <v>384689</v>
      </c>
      <c r="Z45" s="124">
        <v>805430</v>
      </c>
      <c r="AA45" s="124">
        <v>6150277</v>
      </c>
      <c r="AB45" s="124">
        <v>0</v>
      </c>
      <c r="AC45" s="124">
        <v>1345258</v>
      </c>
      <c r="AD45" s="124">
        <v>2160484</v>
      </c>
      <c r="AE45" s="124">
        <v>2073042</v>
      </c>
    </row>
    <row r="46" spans="1:31" x14ac:dyDescent="0.3">
      <c r="A46" s="123" t="s">
        <v>91</v>
      </c>
      <c r="B46" s="121" t="s">
        <v>92</v>
      </c>
      <c r="C46" s="121">
        <v>1</v>
      </c>
      <c r="D46" s="121">
        <v>0</v>
      </c>
      <c r="E46" s="124">
        <v>237426836</v>
      </c>
      <c r="F46" s="124">
        <v>683</v>
      </c>
      <c r="G46" s="124">
        <v>347623</v>
      </c>
      <c r="H46" s="124">
        <v>133533261</v>
      </c>
      <c r="I46" s="124">
        <v>195509</v>
      </c>
      <c r="J46" s="125">
        <v>0.52</v>
      </c>
      <c r="K46" s="124">
        <v>1023</v>
      </c>
      <c r="L46" s="124">
        <v>1045</v>
      </c>
      <c r="M46" s="124">
        <v>1034</v>
      </c>
      <c r="N46" s="125">
        <v>1.091</v>
      </c>
      <c r="O46" s="125">
        <v>1.635</v>
      </c>
      <c r="P46" s="126">
        <v>14757.24</v>
      </c>
      <c r="Q46" s="127">
        <v>9.1000000000000004E-3</v>
      </c>
      <c r="R46" s="126">
        <v>3163.36</v>
      </c>
      <c r="S46" s="126">
        <v>11593.88</v>
      </c>
      <c r="T46" s="125">
        <v>0.82799999999999996</v>
      </c>
      <c r="U46" s="126">
        <v>12218.99</v>
      </c>
      <c r="V46" s="126">
        <v>12218.99</v>
      </c>
      <c r="W46" s="124">
        <v>12634436</v>
      </c>
      <c r="X46" s="124">
        <v>12562007</v>
      </c>
      <c r="Y46" s="124">
        <v>251240</v>
      </c>
      <c r="Z46" s="124">
        <v>251240</v>
      </c>
      <c r="AA46" s="124">
        <v>3929937</v>
      </c>
      <c r="AB46" s="124">
        <v>0</v>
      </c>
      <c r="AC46" s="124">
        <v>411495</v>
      </c>
      <c r="AD46" s="124">
        <v>660860</v>
      </c>
      <c r="AE46" s="124">
        <v>634113</v>
      </c>
    </row>
    <row r="47" spans="1:31" x14ac:dyDescent="0.3">
      <c r="A47" s="123" t="s">
        <v>93</v>
      </c>
      <c r="B47" s="121" t="s">
        <v>94</v>
      </c>
      <c r="C47" s="121">
        <v>1</v>
      </c>
      <c r="D47" s="121">
        <v>0</v>
      </c>
      <c r="E47" s="124">
        <v>625310835</v>
      </c>
      <c r="F47" s="124">
        <v>777</v>
      </c>
      <c r="G47" s="124">
        <v>804775</v>
      </c>
      <c r="H47" s="124">
        <v>108951762</v>
      </c>
      <c r="I47" s="124">
        <v>140221</v>
      </c>
      <c r="J47" s="125">
        <v>0.373</v>
      </c>
      <c r="K47" s="124">
        <v>907</v>
      </c>
      <c r="L47" s="124">
        <v>897</v>
      </c>
      <c r="M47" s="124">
        <v>907</v>
      </c>
      <c r="N47" s="125">
        <v>1.091</v>
      </c>
      <c r="O47" s="125">
        <v>1.881</v>
      </c>
      <c r="P47" s="126">
        <v>16977.599999999999</v>
      </c>
      <c r="Q47" s="127">
        <v>9.1000000000000004E-3</v>
      </c>
      <c r="R47" s="126">
        <v>7323.45</v>
      </c>
      <c r="S47" s="126">
        <v>9654.15</v>
      </c>
      <c r="T47" s="125">
        <v>0.68</v>
      </c>
      <c r="U47" s="126">
        <v>11544.76</v>
      </c>
      <c r="V47" s="126">
        <v>11544.76</v>
      </c>
      <c r="W47" s="124">
        <v>10471098</v>
      </c>
      <c r="X47" s="124">
        <v>10749793</v>
      </c>
      <c r="Y47" s="124">
        <v>214995</v>
      </c>
      <c r="Z47" s="124">
        <v>214995</v>
      </c>
      <c r="AA47" s="124">
        <v>2984156</v>
      </c>
      <c r="AB47" s="124">
        <v>0</v>
      </c>
      <c r="AC47" s="124">
        <v>815951</v>
      </c>
      <c r="AD47" s="124">
        <v>1310417</v>
      </c>
      <c r="AE47" s="124">
        <v>1257380</v>
      </c>
    </row>
    <row r="48" spans="1:31" x14ac:dyDescent="0.3">
      <c r="A48" s="123" t="s">
        <v>95</v>
      </c>
      <c r="B48" s="121" t="s">
        <v>96</v>
      </c>
      <c r="C48" s="121">
        <v>1</v>
      </c>
      <c r="D48" s="121">
        <v>0</v>
      </c>
      <c r="E48" s="124">
        <v>240145732</v>
      </c>
      <c r="F48" s="124">
        <v>1307</v>
      </c>
      <c r="G48" s="124">
        <v>183738</v>
      </c>
      <c r="H48" s="124">
        <v>98409990</v>
      </c>
      <c r="I48" s="124">
        <v>75294</v>
      </c>
      <c r="J48" s="125">
        <v>0.2</v>
      </c>
      <c r="K48" s="124">
        <v>1587</v>
      </c>
      <c r="L48" s="124">
        <v>1536</v>
      </c>
      <c r="M48" s="124">
        <v>1587</v>
      </c>
      <c r="N48" s="125">
        <v>1.091</v>
      </c>
      <c r="O48" s="125">
        <v>1.7490000000000001</v>
      </c>
      <c r="P48" s="126">
        <v>15786.19</v>
      </c>
      <c r="Q48" s="127">
        <v>9.1000000000000004E-3</v>
      </c>
      <c r="R48" s="126">
        <v>1672.01</v>
      </c>
      <c r="S48" s="126">
        <v>14114.18</v>
      </c>
      <c r="T48" s="125">
        <v>0.93</v>
      </c>
      <c r="U48" s="126">
        <v>14681.15</v>
      </c>
      <c r="V48" s="126">
        <v>14681.15</v>
      </c>
      <c r="W48" s="124">
        <v>23298986</v>
      </c>
      <c r="X48" s="124">
        <v>21443865</v>
      </c>
      <c r="Y48" s="124">
        <v>428877</v>
      </c>
      <c r="Z48" s="124">
        <v>1855121</v>
      </c>
      <c r="AA48" s="124">
        <v>6497705</v>
      </c>
      <c r="AB48" s="124">
        <v>0</v>
      </c>
      <c r="AC48" s="124">
        <v>1599326</v>
      </c>
      <c r="AD48" s="124">
        <v>2568517</v>
      </c>
      <c r="AE48" s="124">
        <v>2464561</v>
      </c>
    </row>
    <row r="49" spans="1:31" x14ac:dyDescent="0.3">
      <c r="A49" s="123" t="s">
        <v>97</v>
      </c>
      <c r="B49" s="121" t="s">
        <v>98</v>
      </c>
      <c r="C49" s="121">
        <v>1</v>
      </c>
      <c r="D49" s="121">
        <v>0</v>
      </c>
      <c r="E49" s="124">
        <v>1185283204</v>
      </c>
      <c r="F49" s="124">
        <v>2111</v>
      </c>
      <c r="G49" s="124">
        <v>561479</v>
      </c>
      <c r="H49" s="124">
        <v>399799477</v>
      </c>
      <c r="I49" s="124">
        <v>189388</v>
      </c>
      <c r="J49" s="125">
        <v>0.503</v>
      </c>
      <c r="K49" s="124">
        <v>2710</v>
      </c>
      <c r="L49" s="124">
        <v>2732</v>
      </c>
      <c r="M49" s="124">
        <v>2721</v>
      </c>
      <c r="N49" s="125">
        <v>1.091</v>
      </c>
      <c r="O49" s="125">
        <v>1.752</v>
      </c>
      <c r="P49" s="126">
        <v>15813.27</v>
      </c>
      <c r="Q49" s="127">
        <v>9.1000000000000004E-3</v>
      </c>
      <c r="R49" s="126">
        <v>5109.45</v>
      </c>
      <c r="S49" s="126">
        <v>10703.82</v>
      </c>
      <c r="T49" s="125">
        <v>0.76400000000000001</v>
      </c>
      <c r="U49" s="126">
        <v>12081.33</v>
      </c>
      <c r="V49" s="126">
        <v>12081.33</v>
      </c>
      <c r="W49" s="124">
        <v>32873299</v>
      </c>
      <c r="X49" s="124">
        <v>33457652</v>
      </c>
      <c r="Y49" s="124">
        <v>669153</v>
      </c>
      <c r="Z49" s="124">
        <v>669153</v>
      </c>
      <c r="AA49" s="124">
        <v>10072971</v>
      </c>
      <c r="AB49" s="124">
        <v>1966</v>
      </c>
      <c r="AC49" s="124">
        <v>3282664</v>
      </c>
      <c r="AD49" s="124">
        <v>5271958</v>
      </c>
      <c r="AE49" s="124">
        <v>5058585</v>
      </c>
    </row>
    <row r="50" spans="1:31" x14ac:dyDescent="0.3">
      <c r="A50" s="123" t="s">
        <v>99</v>
      </c>
      <c r="B50" s="121" t="s">
        <v>100</v>
      </c>
      <c r="C50" s="121">
        <v>1</v>
      </c>
      <c r="D50" s="121">
        <v>0</v>
      </c>
      <c r="E50" s="124">
        <v>1941676764</v>
      </c>
      <c r="F50" s="124">
        <v>3755</v>
      </c>
      <c r="G50" s="124">
        <v>517091</v>
      </c>
      <c r="H50" s="124">
        <v>756823800</v>
      </c>
      <c r="I50" s="124">
        <v>201550</v>
      </c>
      <c r="J50" s="125">
        <v>0.53600000000000003</v>
      </c>
      <c r="K50" s="124">
        <v>4593</v>
      </c>
      <c r="L50" s="124">
        <v>4662</v>
      </c>
      <c r="M50" s="124">
        <v>4628</v>
      </c>
      <c r="N50" s="125">
        <v>1.103</v>
      </c>
      <c r="O50" s="125">
        <v>1.56</v>
      </c>
      <c r="P50" s="126">
        <v>14235.17</v>
      </c>
      <c r="Q50" s="127">
        <v>9.1000000000000004E-3</v>
      </c>
      <c r="R50" s="126">
        <v>4705.5200000000004</v>
      </c>
      <c r="S50" s="126">
        <v>9529.65</v>
      </c>
      <c r="T50" s="125">
        <v>0.71399999999999997</v>
      </c>
      <c r="U50" s="126">
        <v>10163.91</v>
      </c>
      <c r="V50" s="126">
        <v>10163.91</v>
      </c>
      <c r="W50" s="124">
        <v>47038576</v>
      </c>
      <c r="X50" s="124">
        <v>44464975</v>
      </c>
      <c r="Y50" s="124">
        <v>889299</v>
      </c>
      <c r="Z50" s="124">
        <v>2573601</v>
      </c>
      <c r="AA50" s="124">
        <v>14536655</v>
      </c>
      <c r="AB50" s="124">
        <v>0</v>
      </c>
      <c r="AC50" s="124">
        <v>3240379</v>
      </c>
      <c r="AD50" s="124">
        <v>5204048</v>
      </c>
      <c r="AE50" s="124">
        <v>4993424</v>
      </c>
    </row>
    <row r="51" spans="1:31" x14ac:dyDescent="0.3">
      <c r="A51" s="123" t="s">
        <v>101</v>
      </c>
      <c r="B51" s="121" t="s">
        <v>102</v>
      </c>
      <c r="C51" s="121">
        <v>1</v>
      </c>
      <c r="D51" s="121">
        <v>0</v>
      </c>
      <c r="E51" s="124">
        <v>422791039</v>
      </c>
      <c r="F51" s="124">
        <v>682</v>
      </c>
      <c r="G51" s="124">
        <v>619928</v>
      </c>
      <c r="H51" s="124">
        <v>144466231</v>
      </c>
      <c r="I51" s="124">
        <v>211827</v>
      </c>
      <c r="J51" s="125">
        <v>0.56299999999999994</v>
      </c>
      <c r="K51" s="124">
        <v>843</v>
      </c>
      <c r="L51" s="124">
        <v>859</v>
      </c>
      <c r="M51" s="124">
        <v>851</v>
      </c>
      <c r="N51" s="125">
        <v>1.103</v>
      </c>
      <c r="O51" s="125">
        <v>1.488</v>
      </c>
      <c r="P51" s="126">
        <v>13578.16</v>
      </c>
      <c r="Q51" s="127">
        <v>9.1000000000000004E-3</v>
      </c>
      <c r="R51" s="126">
        <v>5641.34</v>
      </c>
      <c r="S51" s="126">
        <v>7936.82</v>
      </c>
      <c r="T51" s="125">
        <v>0.64700000000000002</v>
      </c>
      <c r="U51" s="126">
        <v>8785.06</v>
      </c>
      <c r="V51" s="126">
        <v>8785.06</v>
      </c>
      <c r="W51" s="124">
        <v>7476087</v>
      </c>
      <c r="X51" s="124">
        <v>7660433</v>
      </c>
      <c r="Y51" s="124">
        <v>153208</v>
      </c>
      <c r="Z51" s="124">
        <v>153208</v>
      </c>
      <c r="AA51" s="124">
        <v>3434598</v>
      </c>
      <c r="AB51" s="124">
        <v>0</v>
      </c>
      <c r="AC51" s="124">
        <v>676993</v>
      </c>
      <c r="AD51" s="124">
        <v>1087250</v>
      </c>
      <c r="AE51" s="124">
        <v>1043246</v>
      </c>
    </row>
    <row r="52" spans="1:31" x14ac:dyDescent="0.3">
      <c r="A52" s="123" t="s">
        <v>103</v>
      </c>
      <c r="B52" s="121" t="s">
        <v>104</v>
      </c>
      <c r="C52" s="121">
        <v>1</v>
      </c>
      <c r="D52" s="121">
        <v>0</v>
      </c>
      <c r="E52" s="124">
        <v>412952175</v>
      </c>
      <c r="F52" s="124">
        <v>814</v>
      </c>
      <c r="G52" s="124">
        <v>507312</v>
      </c>
      <c r="H52" s="124">
        <v>174394301</v>
      </c>
      <c r="I52" s="124">
        <v>214243</v>
      </c>
      <c r="J52" s="125">
        <v>0.56899999999999995</v>
      </c>
      <c r="K52" s="124">
        <v>965</v>
      </c>
      <c r="L52" s="124">
        <v>942</v>
      </c>
      <c r="M52" s="124">
        <v>965</v>
      </c>
      <c r="N52" s="125">
        <v>1.103</v>
      </c>
      <c r="O52" s="125">
        <v>1.7270000000000001</v>
      </c>
      <c r="P52" s="126">
        <v>15759.06</v>
      </c>
      <c r="Q52" s="127">
        <v>9.1000000000000004E-3</v>
      </c>
      <c r="R52" s="126">
        <v>4616.53</v>
      </c>
      <c r="S52" s="126">
        <v>11142.53</v>
      </c>
      <c r="T52" s="125">
        <v>0.70099999999999996</v>
      </c>
      <c r="U52" s="126">
        <v>11047.1</v>
      </c>
      <c r="V52" s="126">
        <v>11142.53</v>
      </c>
      <c r="W52" s="124">
        <v>10752542</v>
      </c>
      <c r="X52" s="124">
        <v>10677764</v>
      </c>
      <c r="Y52" s="124">
        <v>213555</v>
      </c>
      <c r="Z52" s="124">
        <v>213555</v>
      </c>
      <c r="AA52" s="124">
        <v>4331390</v>
      </c>
      <c r="AB52" s="124">
        <v>0</v>
      </c>
      <c r="AC52" s="124">
        <v>884956</v>
      </c>
      <c r="AD52" s="124">
        <v>1421239</v>
      </c>
      <c r="AE52" s="124">
        <v>1363717</v>
      </c>
    </row>
    <row r="53" spans="1:31" x14ac:dyDescent="0.3">
      <c r="A53" s="123" t="s">
        <v>105</v>
      </c>
      <c r="B53" s="121" t="s">
        <v>106</v>
      </c>
      <c r="C53" s="121">
        <v>1</v>
      </c>
      <c r="D53" s="121">
        <v>0</v>
      </c>
      <c r="E53" s="124">
        <v>734997649</v>
      </c>
      <c r="F53" s="124">
        <v>615</v>
      </c>
      <c r="G53" s="124">
        <v>1195118</v>
      </c>
      <c r="H53" s="124">
        <v>183133080</v>
      </c>
      <c r="I53" s="124">
        <v>297777</v>
      </c>
      <c r="J53" s="125">
        <v>0.79200000000000004</v>
      </c>
      <c r="K53" s="124">
        <v>720</v>
      </c>
      <c r="L53" s="124">
        <v>712</v>
      </c>
      <c r="M53" s="124">
        <v>720</v>
      </c>
      <c r="N53" s="125">
        <v>1.103</v>
      </c>
      <c r="O53" s="125">
        <v>1.8819999999999999</v>
      </c>
      <c r="P53" s="126">
        <v>17173.45</v>
      </c>
      <c r="Q53" s="127">
        <v>1.108E-2</v>
      </c>
      <c r="R53" s="126">
        <v>13241.9</v>
      </c>
      <c r="S53" s="126">
        <v>3931.55</v>
      </c>
      <c r="T53" s="125">
        <v>0.41299999999999998</v>
      </c>
      <c r="U53" s="126">
        <v>7092.63</v>
      </c>
      <c r="V53" s="126">
        <v>7092.63</v>
      </c>
      <c r="W53" s="124">
        <v>5106694</v>
      </c>
      <c r="X53" s="124">
        <v>7264241</v>
      </c>
      <c r="Y53" s="124">
        <v>145284</v>
      </c>
      <c r="Z53" s="124">
        <v>145284</v>
      </c>
      <c r="AA53" s="124">
        <v>2448758</v>
      </c>
      <c r="AB53" s="124">
        <v>1966</v>
      </c>
      <c r="AC53" s="124">
        <v>742335</v>
      </c>
      <c r="AD53" s="124">
        <v>1192190</v>
      </c>
      <c r="AE53" s="124">
        <v>1143938</v>
      </c>
    </row>
    <row r="54" spans="1:31" x14ac:dyDescent="0.3">
      <c r="A54" s="123" t="s">
        <v>107</v>
      </c>
      <c r="B54" s="121" t="s">
        <v>108</v>
      </c>
      <c r="C54" s="121">
        <v>1</v>
      </c>
      <c r="D54" s="121">
        <v>0</v>
      </c>
      <c r="E54" s="124">
        <v>376793148</v>
      </c>
      <c r="F54" s="124">
        <v>766</v>
      </c>
      <c r="G54" s="124">
        <v>491897</v>
      </c>
      <c r="H54" s="124">
        <v>158945956</v>
      </c>
      <c r="I54" s="124">
        <v>207501</v>
      </c>
      <c r="J54" s="125">
        <v>0.55200000000000005</v>
      </c>
      <c r="K54" s="124">
        <v>955</v>
      </c>
      <c r="L54" s="124">
        <v>936</v>
      </c>
      <c r="M54" s="124">
        <v>955</v>
      </c>
      <c r="N54" s="125">
        <v>1.103</v>
      </c>
      <c r="O54" s="125">
        <v>1.754</v>
      </c>
      <c r="P54" s="126">
        <v>16005.44</v>
      </c>
      <c r="Q54" s="127">
        <v>9.1000000000000004E-3</v>
      </c>
      <c r="R54" s="126">
        <v>4476.26</v>
      </c>
      <c r="S54" s="126">
        <v>11529.18</v>
      </c>
      <c r="T54" s="125">
        <v>0.71699999999999997</v>
      </c>
      <c r="U54" s="126">
        <v>11475.9</v>
      </c>
      <c r="V54" s="126">
        <v>11529.18</v>
      </c>
      <c r="W54" s="124">
        <v>11010367</v>
      </c>
      <c r="X54" s="124">
        <v>10349760</v>
      </c>
      <c r="Y54" s="124">
        <v>206995</v>
      </c>
      <c r="Z54" s="124">
        <v>660607</v>
      </c>
      <c r="AA54" s="124">
        <v>4503413</v>
      </c>
      <c r="AB54" s="124">
        <v>0</v>
      </c>
      <c r="AC54" s="124">
        <v>955158</v>
      </c>
      <c r="AD54" s="124">
        <v>1533983</v>
      </c>
      <c r="AE54" s="124">
        <v>1471898</v>
      </c>
    </row>
    <row r="55" spans="1:31" x14ac:dyDescent="0.3">
      <c r="A55" s="123" t="s">
        <v>109</v>
      </c>
      <c r="B55" s="121" t="s">
        <v>110</v>
      </c>
      <c r="C55" s="121">
        <v>1</v>
      </c>
      <c r="D55" s="121">
        <v>0</v>
      </c>
      <c r="E55" s="124">
        <v>641570826</v>
      </c>
      <c r="F55" s="124">
        <v>842</v>
      </c>
      <c r="G55" s="124">
        <v>761960</v>
      </c>
      <c r="H55" s="124">
        <v>162403841</v>
      </c>
      <c r="I55" s="124">
        <v>192878</v>
      </c>
      <c r="J55" s="125">
        <v>0.51300000000000001</v>
      </c>
      <c r="K55" s="124">
        <v>1030</v>
      </c>
      <c r="L55" s="124">
        <v>1067</v>
      </c>
      <c r="M55" s="124">
        <v>1049</v>
      </c>
      <c r="N55" s="125">
        <v>1.103</v>
      </c>
      <c r="O55" s="125">
        <v>1.8049999999999999</v>
      </c>
      <c r="P55" s="126">
        <v>16470.82</v>
      </c>
      <c r="Q55" s="127">
        <v>9.1000000000000004E-3</v>
      </c>
      <c r="R55" s="126">
        <v>6933.83</v>
      </c>
      <c r="S55" s="126">
        <v>9536.99</v>
      </c>
      <c r="T55" s="125">
        <v>0.627</v>
      </c>
      <c r="U55" s="126">
        <v>10327.200000000001</v>
      </c>
      <c r="V55" s="126">
        <v>10327.200000000001</v>
      </c>
      <c r="W55" s="124">
        <v>10833233</v>
      </c>
      <c r="X55" s="124">
        <v>11135267</v>
      </c>
      <c r="Y55" s="124">
        <v>222705</v>
      </c>
      <c r="Z55" s="124">
        <v>222705</v>
      </c>
      <c r="AA55" s="124">
        <v>3396439</v>
      </c>
      <c r="AB55" s="124">
        <v>0</v>
      </c>
      <c r="AC55" s="124">
        <v>1465064</v>
      </c>
      <c r="AD55" s="124">
        <v>2352892</v>
      </c>
      <c r="AE55" s="124">
        <v>2257663</v>
      </c>
    </row>
    <row r="56" spans="1:31" x14ac:dyDescent="0.3">
      <c r="A56" s="123" t="s">
        <v>111</v>
      </c>
      <c r="B56" s="121" t="s">
        <v>112</v>
      </c>
      <c r="C56" s="121">
        <v>1</v>
      </c>
      <c r="D56" s="121">
        <v>0</v>
      </c>
      <c r="E56" s="124">
        <v>627392480</v>
      </c>
      <c r="F56" s="124">
        <v>686</v>
      </c>
      <c r="G56" s="124">
        <v>914566</v>
      </c>
      <c r="H56" s="124">
        <v>175988145</v>
      </c>
      <c r="I56" s="124">
        <v>256542</v>
      </c>
      <c r="J56" s="125">
        <v>0.68200000000000005</v>
      </c>
      <c r="K56" s="124">
        <v>782</v>
      </c>
      <c r="L56" s="124">
        <v>792</v>
      </c>
      <c r="M56" s="124">
        <v>787</v>
      </c>
      <c r="N56" s="125">
        <v>1.103</v>
      </c>
      <c r="O56" s="125">
        <v>1.665</v>
      </c>
      <c r="P56" s="126">
        <v>15193.3</v>
      </c>
      <c r="Q56" s="127">
        <v>9.5399999999999999E-3</v>
      </c>
      <c r="R56" s="126">
        <v>8724.9500000000007</v>
      </c>
      <c r="S56" s="126">
        <v>6468.35</v>
      </c>
      <c r="T56" s="125">
        <v>0.48499999999999999</v>
      </c>
      <c r="U56" s="126">
        <v>7368.75</v>
      </c>
      <c r="V56" s="126">
        <v>7368.75</v>
      </c>
      <c r="W56" s="124">
        <v>5799207</v>
      </c>
      <c r="X56" s="124">
        <v>7815636</v>
      </c>
      <c r="Y56" s="124">
        <v>156312</v>
      </c>
      <c r="Z56" s="124">
        <v>156312</v>
      </c>
      <c r="AA56" s="124">
        <v>3558131</v>
      </c>
      <c r="AB56" s="124">
        <v>0</v>
      </c>
      <c r="AC56" s="124">
        <v>1017999</v>
      </c>
      <c r="AD56" s="124">
        <v>1634906</v>
      </c>
      <c r="AE56" s="124">
        <v>1568736</v>
      </c>
    </row>
    <row r="57" spans="1:31" x14ac:dyDescent="0.3">
      <c r="A57" s="123" t="s">
        <v>113</v>
      </c>
      <c r="B57" s="121" t="s">
        <v>114</v>
      </c>
      <c r="C57" s="121">
        <v>1</v>
      </c>
      <c r="D57" s="121">
        <v>0</v>
      </c>
      <c r="E57" s="124">
        <v>750767529</v>
      </c>
      <c r="F57" s="124">
        <v>1197</v>
      </c>
      <c r="G57" s="124">
        <v>627207</v>
      </c>
      <c r="H57" s="124">
        <v>315670933</v>
      </c>
      <c r="I57" s="124">
        <v>263718</v>
      </c>
      <c r="J57" s="125">
        <v>0.70099999999999996</v>
      </c>
      <c r="K57" s="124">
        <v>1467</v>
      </c>
      <c r="L57" s="124">
        <v>1485</v>
      </c>
      <c r="M57" s="124">
        <v>1476</v>
      </c>
      <c r="N57" s="125">
        <v>1.091</v>
      </c>
      <c r="O57" s="125">
        <v>1.3680000000000001</v>
      </c>
      <c r="P57" s="126">
        <v>12347.34</v>
      </c>
      <c r="Q57" s="127">
        <v>9.8099999999999993E-3</v>
      </c>
      <c r="R57" s="126">
        <v>6152.9</v>
      </c>
      <c r="S57" s="126">
        <v>6194.44</v>
      </c>
      <c r="T57" s="125">
        <v>0.59399999999999997</v>
      </c>
      <c r="U57" s="126">
        <v>7334.31</v>
      </c>
      <c r="V57" s="126">
        <v>7334.31</v>
      </c>
      <c r="W57" s="124">
        <v>10825442</v>
      </c>
      <c r="X57" s="124">
        <v>11293332</v>
      </c>
      <c r="Y57" s="124">
        <v>225866</v>
      </c>
      <c r="Z57" s="124">
        <v>225866</v>
      </c>
      <c r="AA57" s="124">
        <v>4336034</v>
      </c>
      <c r="AB57" s="124">
        <v>0</v>
      </c>
      <c r="AC57" s="124">
        <v>772866</v>
      </c>
      <c r="AD57" s="124">
        <v>1241222</v>
      </c>
      <c r="AE57" s="124">
        <v>1190986</v>
      </c>
    </row>
    <row r="58" spans="1:31" x14ac:dyDescent="0.3">
      <c r="A58" s="123" t="s">
        <v>115</v>
      </c>
      <c r="B58" s="121" t="s">
        <v>116</v>
      </c>
      <c r="C58" s="121">
        <v>1</v>
      </c>
      <c r="D58" s="121">
        <v>0</v>
      </c>
      <c r="E58" s="124">
        <v>247500856</v>
      </c>
      <c r="F58" s="124">
        <v>653</v>
      </c>
      <c r="G58" s="124">
        <v>379021</v>
      </c>
      <c r="H58" s="124">
        <v>117529992</v>
      </c>
      <c r="I58" s="124">
        <v>179984</v>
      </c>
      <c r="J58" s="125">
        <v>0.47799999999999998</v>
      </c>
      <c r="K58" s="124">
        <v>849</v>
      </c>
      <c r="L58" s="124">
        <v>860</v>
      </c>
      <c r="M58" s="124">
        <v>855</v>
      </c>
      <c r="N58" s="125">
        <v>1.091</v>
      </c>
      <c r="O58" s="125">
        <v>1.6639999999999999</v>
      </c>
      <c r="P58" s="126">
        <v>15018.99</v>
      </c>
      <c r="Q58" s="127">
        <v>9.1000000000000004E-3</v>
      </c>
      <c r="R58" s="126">
        <v>3449.09</v>
      </c>
      <c r="S58" s="126">
        <v>11569.9</v>
      </c>
      <c r="T58" s="125">
        <v>0.85599999999999998</v>
      </c>
      <c r="U58" s="126">
        <v>12856.25</v>
      </c>
      <c r="V58" s="126">
        <v>12856.25</v>
      </c>
      <c r="W58" s="124">
        <v>10992094</v>
      </c>
      <c r="X58" s="124">
        <v>10854225</v>
      </c>
      <c r="Y58" s="124">
        <v>217084</v>
      </c>
      <c r="Z58" s="124">
        <v>217084</v>
      </c>
      <c r="AA58" s="124">
        <v>4119005</v>
      </c>
      <c r="AB58" s="124">
        <v>0</v>
      </c>
      <c r="AC58" s="124">
        <v>687659</v>
      </c>
      <c r="AD58" s="124">
        <v>1104380</v>
      </c>
      <c r="AE58" s="124">
        <v>1059682</v>
      </c>
    </row>
    <row r="59" spans="1:31" x14ac:dyDescent="0.3">
      <c r="A59" s="123" t="s">
        <v>117</v>
      </c>
      <c r="B59" s="121" t="s">
        <v>118</v>
      </c>
      <c r="C59" s="121">
        <v>1</v>
      </c>
      <c r="D59" s="121">
        <v>0</v>
      </c>
      <c r="E59" s="124">
        <v>403484036</v>
      </c>
      <c r="F59" s="124">
        <v>767</v>
      </c>
      <c r="G59" s="124">
        <v>526054</v>
      </c>
      <c r="H59" s="124">
        <v>132084651</v>
      </c>
      <c r="I59" s="124">
        <v>172209</v>
      </c>
      <c r="J59" s="125">
        <v>0.45800000000000002</v>
      </c>
      <c r="K59" s="124">
        <v>923</v>
      </c>
      <c r="L59" s="124">
        <v>936</v>
      </c>
      <c r="M59" s="124">
        <v>930</v>
      </c>
      <c r="N59" s="125">
        <v>1.091</v>
      </c>
      <c r="O59" s="125">
        <v>1.903</v>
      </c>
      <c r="P59" s="126">
        <v>17176.169999999998</v>
      </c>
      <c r="Q59" s="127">
        <v>9.1000000000000004E-3</v>
      </c>
      <c r="R59" s="126">
        <v>4787.09</v>
      </c>
      <c r="S59" s="126">
        <v>12389.08</v>
      </c>
      <c r="T59" s="125">
        <v>0.81599999999999995</v>
      </c>
      <c r="U59" s="126">
        <v>14015.75</v>
      </c>
      <c r="V59" s="126">
        <v>14015.75</v>
      </c>
      <c r="W59" s="124">
        <v>13034648</v>
      </c>
      <c r="X59" s="124">
        <v>13086731</v>
      </c>
      <c r="Y59" s="124">
        <v>261734</v>
      </c>
      <c r="Z59" s="124">
        <v>261734</v>
      </c>
      <c r="AA59" s="124">
        <v>5570209</v>
      </c>
      <c r="AB59" s="124">
        <v>0</v>
      </c>
      <c r="AC59" s="124">
        <v>1003395</v>
      </c>
      <c r="AD59" s="124">
        <v>1611452</v>
      </c>
      <c r="AE59" s="124">
        <v>1546231</v>
      </c>
    </row>
    <row r="60" spans="1:31" x14ac:dyDescent="0.3">
      <c r="A60" s="123" t="s">
        <v>119</v>
      </c>
      <c r="B60" s="121" t="s">
        <v>120</v>
      </c>
      <c r="C60" s="121">
        <v>1</v>
      </c>
      <c r="D60" s="121">
        <v>0</v>
      </c>
      <c r="E60" s="124">
        <v>1476329882</v>
      </c>
      <c r="F60" s="124">
        <v>568</v>
      </c>
      <c r="G60" s="124">
        <v>2599172</v>
      </c>
      <c r="H60" s="124">
        <v>127293267</v>
      </c>
      <c r="I60" s="124">
        <v>224107</v>
      </c>
      <c r="J60" s="125">
        <v>0.59599999999999997</v>
      </c>
      <c r="K60" s="124">
        <v>863</v>
      </c>
      <c r="L60" s="124">
        <v>857</v>
      </c>
      <c r="M60" s="124">
        <v>863</v>
      </c>
      <c r="N60" s="125">
        <v>1.091</v>
      </c>
      <c r="O60" s="125">
        <v>1.7829999999999999</v>
      </c>
      <c r="P60" s="126">
        <v>16093.07</v>
      </c>
      <c r="Q60" s="127">
        <v>9.1000000000000004E-3</v>
      </c>
      <c r="R60" s="126">
        <v>23652.46</v>
      </c>
      <c r="S60" s="126">
        <v>0</v>
      </c>
      <c r="T60" s="125">
        <v>0.25600000000000001</v>
      </c>
      <c r="U60" s="126">
        <v>4119.82</v>
      </c>
      <c r="V60" s="126">
        <v>4119.82</v>
      </c>
      <c r="W60" s="124">
        <v>3555405</v>
      </c>
      <c r="X60" s="124">
        <v>4801679</v>
      </c>
      <c r="Y60" s="124">
        <v>96033</v>
      </c>
      <c r="Z60" s="124">
        <v>96033</v>
      </c>
      <c r="AA60" s="124">
        <v>1031791</v>
      </c>
      <c r="AB60" s="124">
        <v>1996</v>
      </c>
      <c r="AC60" s="124">
        <v>307595</v>
      </c>
      <c r="AD60" s="124">
        <v>493997</v>
      </c>
      <c r="AE60" s="124">
        <v>474003</v>
      </c>
    </row>
    <row r="61" spans="1:31" x14ac:dyDescent="0.3">
      <c r="A61" s="123" t="s">
        <v>121</v>
      </c>
      <c r="B61" s="121" t="s">
        <v>122</v>
      </c>
      <c r="C61" s="121">
        <v>1</v>
      </c>
      <c r="D61" s="121">
        <v>0</v>
      </c>
      <c r="E61" s="124">
        <v>241042726</v>
      </c>
      <c r="F61" s="124">
        <v>450</v>
      </c>
      <c r="G61" s="124">
        <v>535650</v>
      </c>
      <c r="H61" s="124">
        <v>73620185</v>
      </c>
      <c r="I61" s="124">
        <v>163600</v>
      </c>
      <c r="J61" s="125">
        <v>0.435</v>
      </c>
      <c r="K61" s="124">
        <v>570</v>
      </c>
      <c r="L61" s="124">
        <v>583</v>
      </c>
      <c r="M61" s="124">
        <v>577</v>
      </c>
      <c r="N61" s="125">
        <v>1.091</v>
      </c>
      <c r="O61" s="125">
        <v>1.927</v>
      </c>
      <c r="P61" s="126">
        <v>17392.79</v>
      </c>
      <c r="Q61" s="127">
        <v>9.1000000000000004E-3</v>
      </c>
      <c r="R61" s="126">
        <v>4874.41</v>
      </c>
      <c r="S61" s="126">
        <v>12518.38</v>
      </c>
      <c r="T61" s="125">
        <v>0.83099999999999996</v>
      </c>
      <c r="U61" s="126">
        <v>14453.4</v>
      </c>
      <c r="V61" s="126">
        <v>14453.4</v>
      </c>
      <c r="W61" s="124">
        <v>8339612</v>
      </c>
      <c r="X61" s="124">
        <v>8830985</v>
      </c>
      <c r="Y61" s="124">
        <v>176619</v>
      </c>
      <c r="Z61" s="124">
        <v>176619</v>
      </c>
      <c r="AA61" s="124">
        <v>3382421</v>
      </c>
      <c r="AB61" s="124">
        <v>0</v>
      </c>
      <c r="AC61" s="124">
        <v>719292</v>
      </c>
      <c r="AD61" s="124">
        <v>1155182</v>
      </c>
      <c r="AE61" s="124">
        <v>1108428</v>
      </c>
    </row>
    <row r="62" spans="1:31" x14ac:dyDescent="0.3">
      <c r="A62" s="123" t="s">
        <v>123</v>
      </c>
      <c r="B62" s="121" t="s">
        <v>124</v>
      </c>
      <c r="C62" s="121">
        <v>1</v>
      </c>
      <c r="D62" s="121">
        <v>0</v>
      </c>
      <c r="E62" s="124">
        <v>349346877</v>
      </c>
      <c r="F62" s="124">
        <v>363</v>
      </c>
      <c r="G62" s="124">
        <v>962388</v>
      </c>
      <c r="H62" s="124">
        <v>80094904</v>
      </c>
      <c r="I62" s="124">
        <v>220647</v>
      </c>
      <c r="J62" s="125">
        <v>0.58599999999999997</v>
      </c>
      <c r="K62" s="124">
        <v>396</v>
      </c>
      <c r="L62" s="124">
        <v>431</v>
      </c>
      <c r="M62" s="124">
        <v>414</v>
      </c>
      <c r="N62" s="125">
        <v>1.091</v>
      </c>
      <c r="O62" s="125">
        <v>1.8</v>
      </c>
      <c r="P62" s="126">
        <v>16246.51</v>
      </c>
      <c r="Q62" s="127">
        <v>9.1000000000000004E-3</v>
      </c>
      <c r="R62" s="126">
        <v>8757.73</v>
      </c>
      <c r="S62" s="126">
        <v>7488.78</v>
      </c>
      <c r="T62" s="125">
        <v>0.56799999999999995</v>
      </c>
      <c r="U62" s="126">
        <v>9228.01</v>
      </c>
      <c r="V62" s="126">
        <v>9228.01</v>
      </c>
      <c r="W62" s="124">
        <v>3820397</v>
      </c>
      <c r="X62" s="124">
        <v>4412036</v>
      </c>
      <c r="Y62" s="124">
        <v>88240</v>
      </c>
      <c r="Z62" s="124">
        <v>88240</v>
      </c>
      <c r="AA62" s="124">
        <v>1289182</v>
      </c>
      <c r="AB62" s="124">
        <v>0</v>
      </c>
      <c r="AC62" s="124">
        <v>335186</v>
      </c>
      <c r="AD62" s="124">
        <v>538308</v>
      </c>
      <c r="AE62" s="124">
        <v>516521</v>
      </c>
    </row>
    <row r="63" spans="1:31" x14ac:dyDescent="0.3">
      <c r="A63" s="123" t="s">
        <v>125</v>
      </c>
      <c r="B63" s="121" t="s">
        <v>126</v>
      </c>
      <c r="C63" s="121">
        <v>1</v>
      </c>
      <c r="D63" s="121">
        <v>0</v>
      </c>
      <c r="E63" s="124">
        <v>645829327</v>
      </c>
      <c r="F63" s="124">
        <v>1903</v>
      </c>
      <c r="G63" s="124">
        <v>339374</v>
      </c>
      <c r="H63" s="124">
        <v>226152371</v>
      </c>
      <c r="I63" s="124">
        <v>118839</v>
      </c>
      <c r="J63" s="125">
        <v>0.316</v>
      </c>
      <c r="K63" s="124">
        <v>2326</v>
      </c>
      <c r="L63" s="124">
        <v>2318</v>
      </c>
      <c r="M63" s="124">
        <v>2326</v>
      </c>
      <c r="N63" s="125">
        <v>1.091</v>
      </c>
      <c r="O63" s="125">
        <v>1.7929999999999999</v>
      </c>
      <c r="P63" s="126">
        <v>16183.33</v>
      </c>
      <c r="Q63" s="127">
        <v>9.1000000000000004E-3</v>
      </c>
      <c r="R63" s="126">
        <v>3088.3</v>
      </c>
      <c r="S63" s="126">
        <v>13095.03</v>
      </c>
      <c r="T63" s="125">
        <v>0.93</v>
      </c>
      <c r="U63" s="126">
        <v>15050.49</v>
      </c>
      <c r="V63" s="126">
        <v>15050.49</v>
      </c>
      <c r="W63" s="124">
        <v>35007440</v>
      </c>
      <c r="X63" s="124">
        <v>33545446</v>
      </c>
      <c r="Y63" s="124">
        <v>670908</v>
      </c>
      <c r="Z63" s="124">
        <v>1461994</v>
      </c>
      <c r="AA63" s="124">
        <v>8729642</v>
      </c>
      <c r="AB63" s="124">
        <v>0</v>
      </c>
      <c r="AC63" s="124">
        <v>2701399</v>
      </c>
      <c r="AD63" s="124">
        <v>4338446</v>
      </c>
      <c r="AE63" s="124">
        <v>4162855</v>
      </c>
    </row>
    <row r="64" spans="1:31" x14ac:dyDescent="0.3">
      <c r="A64" s="123" t="s">
        <v>127</v>
      </c>
      <c r="B64" s="121" t="s">
        <v>128</v>
      </c>
      <c r="C64" s="121">
        <v>1</v>
      </c>
      <c r="D64" s="121">
        <v>0</v>
      </c>
      <c r="E64" s="124">
        <v>688190114</v>
      </c>
      <c r="F64" s="124">
        <v>539</v>
      </c>
      <c r="G64" s="124">
        <v>1276790</v>
      </c>
      <c r="H64" s="124">
        <v>160924636</v>
      </c>
      <c r="I64" s="124">
        <v>298561</v>
      </c>
      <c r="J64" s="125">
        <v>0.79400000000000004</v>
      </c>
      <c r="K64" s="124">
        <v>678</v>
      </c>
      <c r="L64" s="124">
        <v>689</v>
      </c>
      <c r="M64" s="124">
        <v>684</v>
      </c>
      <c r="N64" s="125">
        <v>1.091</v>
      </c>
      <c r="O64" s="125">
        <v>1.5780000000000001</v>
      </c>
      <c r="P64" s="126">
        <v>14242.77</v>
      </c>
      <c r="Q64" s="127">
        <v>1.111E-2</v>
      </c>
      <c r="R64" s="126">
        <v>14185.13</v>
      </c>
      <c r="S64" s="126">
        <v>57.64</v>
      </c>
      <c r="T64" s="125">
        <v>0.40300000000000002</v>
      </c>
      <c r="U64" s="126">
        <v>5739.83</v>
      </c>
      <c r="V64" s="126">
        <v>5739.83</v>
      </c>
      <c r="W64" s="124">
        <v>3926044</v>
      </c>
      <c r="X64" s="124">
        <v>3979415</v>
      </c>
      <c r="Y64" s="124">
        <v>79588</v>
      </c>
      <c r="Z64" s="124">
        <v>79588</v>
      </c>
      <c r="AA64" s="124">
        <v>1904020</v>
      </c>
      <c r="AB64" s="124">
        <v>0</v>
      </c>
      <c r="AC64" s="124">
        <v>303764</v>
      </c>
      <c r="AD64" s="124">
        <v>487844</v>
      </c>
      <c r="AE64" s="124">
        <v>468100</v>
      </c>
    </row>
    <row r="65" spans="1:31" x14ac:dyDescent="0.3">
      <c r="A65" s="123" t="s">
        <v>129</v>
      </c>
      <c r="B65" s="121" t="s">
        <v>130</v>
      </c>
      <c r="C65" s="121">
        <v>1</v>
      </c>
      <c r="D65" s="121">
        <v>0</v>
      </c>
      <c r="E65" s="124">
        <v>443223971</v>
      </c>
      <c r="F65" s="124">
        <v>1064</v>
      </c>
      <c r="G65" s="124">
        <v>416563</v>
      </c>
      <c r="H65" s="124">
        <v>154295109</v>
      </c>
      <c r="I65" s="124">
        <v>145014</v>
      </c>
      <c r="J65" s="125">
        <v>0.38500000000000001</v>
      </c>
      <c r="K65" s="124">
        <v>1257</v>
      </c>
      <c r="L65" s="124">
        <v>1289</v>
      </c>
      <c r="M65" s="124">
        <v>1273</v>
      </c>
      <c r="N65" s="125">
        <v>1.091</v>
      </c>
      <c r="O65" s="125">
        <v>1.6850000000000001</v>
      </c>
      <c r="P65" s="126">
        <v>15208.54</v>
      </c>
      <c r="Q65" s="127">
        <v>9.1000000000000004E-3</v>
      </c>
      <c r="R65" s="126">
        <v>3790.72</v>
      </c>
      <c r="S65" s="126">
        <v>11417.82</v>
      </c>
      <c r="T65" s="125">
        <v>0.86599999999999999</v>
      </c>
      <c r="U65" s="126">
        <v>13170.59</v>
      </c>
      <c r="V65" s="126">
        <v>13170.59</v>
      </c>
      <c r="W65" s="124">
        <v>16766162</v>
      </c>
      <c r="X65" s="124">
        <v>16182721</v>
      </c>
      <c r="Y65" s="124">
        <v>323654</v>
      </c>
      <c r="Z65" s="124">
        <v>583441</v>
      </c>
      <c r="AA65" s="124">
        <v>5124939</v>
      </c>
      <c r="AB65" s="124">
        <v>0</v>
      </c>
      <c r="AC65" s="124">
        <v>572969</v>
      </c>
      <c r="AD65" s="124">
        <v>920188</v>
      </c>
      <c r="AE65" s="124">
        <v>882945</v>
      </c>
    </row>
    <row r="66" spans="1:31" x14ac:dyDescent="0.3">
      <c r="A66" s="123" t="s">
        <v>131</v>
      </c>
      <c r="B66" s="121" t="s">
        <v>132</v>
      </c>
      <c r="C66" s="121">
        <v>1</v>
      </c>
      <c r="D66" s="121">
        <v>0</v>
      </c>
      <c r="E66" s="124">
        <v>446982934</v>
      </c>
      <c r="F66" s="124">
        <v>897</v>
      </c>
      <c r="G66" s="124">
        <v>498308</v>
      </c>
      <c r="H66" s="124">
        <v>135852297</v>
      </c>
      <c r="I66" s="124">
        <v>151451</v>
      </c>
      <c r="J66" s="125">
        <v>0.40200000000000002</v>
      </c>
      <c r="K66" s="124">
        <v>1139</v>
      </c>
      <c r="L66" s="124">
        <v>1175</v>
      </c>
      <c r="M66" s="124">
        <v>1157</v>
      </c>
      <c r="N66" s="125">
        <v>1.091</v>
      </c>
      <c r="O66" s="125">
        <v>1.5009999999999999</v>
      </c>
      <c r="P66" s="126">
        <v>13547.78</v>
      </c>
      <c r="Q66" s="127">
        <v>9.1000000000000004E-3</v>
      </c>
      <c r="R66" s="126">
        <v>4534.6000000000004</v>
      </c>
      <c r="S66" s="126">
        <v>9013.18</v>
      </c>
      <c r="T66" s="125">
        <v>0.86799999999999999</v>
      </c>
      <c r="U66" s="126">
        <v>11759.47</v>
      </c>
      <c r="V66" s="126">
        <v>11759.47</v>
      </c>
      <c r="W66" s="124">
        <v>13605707</v>
      </c>
      <c r="X66" s="124">
        <v>13966960</v>
      </c>
      <c r="Y66" s="124">
        <v>279339</v>
      </c>
      <c r="Z66" s="124">
        <v>279339</v>
      </c>
      <c r="AA66" s="124">
        <v>4851819</v>
      </c>
      <c r="AB66" s="124">
        <v>0</v>
      </c>
      <c r="AC66" s="124">
        <v>1369293</v>
      </c>
      <c r="AD66" s="124">
        <v>2199084</v>
      </c>
      <c r="AE66" s="124">
        <v>2110080</v>
      </c>
    </row>
    <row r="67" spans="1:31" x14ac:dyDescent="0.3">
      <c r="A67" s="123" t="s">
        <v>133</v>
      </c>
      <c r="B67" s="121" t="s">
        <v>134</v>
      </c>
      <c r="C67" s="121">
        <v>1</v>
      </c>
      <c r="D67" s="121">
        <v>0</v>
      </c>
      <c r="E67" s="124">
        <v>270990968</v>
      </c>
      <c r="F67" s="124">
        <v>397</v>
      </c>
      <c r="G67" s="124">
        <v>682596</v>
      </c>
      <c r="H67" s="124">
        <v>86471700</v>
      </c>
      <c r="I67" s="124">
        <v>217812</v>
      </c>
      <c r="J67" s="125">
        <v>0.57899999999999996</v>
      </c>
      <c r="K67" s="124">
        <v>482</v>
      </c>
      <c r="L67" s="124">
        <v>496</v>
      </c>
      <c r="M67" s="124">
        <v>489</v>
      </c>
      <c r="N67" s="125">
        <v>1.091</v>
      </c>
      <c r="O67" s="125">
        <v>1.7609999999999999</v>
      </c>
      <c r="P67" s="126">
        <v>15894.5</v>
      </c>
      <c r="Q67" s="127">
        <v>9.1000000000000004E-3</v>
      </c>
      <c r="R67" s="126">
        <v>6211.62</v>
      </c>
      <c r="S67" s="126">
        <v>9682.8799999999992</v>
      </c>
      <c r="T67" s="125">
        <v>0.66600000000000004</v>
      </c>
      <c r="U67" s="126">
        <v>10585.73</v>
      </c>
      <c r="V67" s="126">
        <v>10585.73</v>
      </c>
      <c r="W67" s="124">
        <v>5176422</v>
      </c>
      <c r="X67" s="124">
        <v>5528996</v>
      </c>
      <c r="Y67" s="124">
        <v>110579</v>
      </c>
      <c r="Z67" s="124">
        <v>110579</v>
      </c>
      <c r="AA67" s="124">
        <v>2308753</v>
      </c>
      <c r="AB67" s="124">
        <v>0</v>
      </c>
      <c r="AC67" s="124">
        <v>424515</v>
      </c>
      <c r="AD67" s="124">
        <v>681771</v>
      </c>
      <c r="AE67" s="124">
        <v>654177</v>
      </c>
    </row>
    <row r="68" spans="1:31" x14ac:dyDescent="0.3">
      <c r="A68" s="123" t="s">
        <v>135</v>
      </c>
      <c r="B68" s="121" t="s">
        <v>136</v>
      </c>
      <c r="C68" s="121">
        <v>1</v>
      </c>
      <c r="D68" s="121">
        <v>0</v>
      </c>
      <c r="E68" s="124">
        <v>231593674</v>
      </c>
      <c r="F68" s="124">
        <v>400</v>
      </c>
      <c r="G68" s="124">
        <v>578984</v>
      </c>
      <c r="H68" s="124">
        <v>76214963</v>
      </c>
      <c r="I68" s="124">
        <v>190537</v>
      </c>
      <c r="J68" s="125">
        <v>0.50600000000000001</v>
      </c>
      <c r="K68" s="124">
        <v>488</v>
      </c>
      <c r="L68" s="124">
        <v>491</v>
      </c>
      <c r="M68" s="124">
        <v>490</v>
      </c>
      <c r="N68" s="125">
        <v>1.091</v>
      </c>
      <c r="O68" s="125">
        <v>1.788</v>
      </c>
      <c r="P68" s="126">
        <v>16138.2</v>
      </c>
      <c r="Q68" s="127">
        <v>9.1000000000000004E-3</v>
      </c>
      <c r="R68" s="126">
        <v>5268.75</v>
      </c>
      <c r="S68" s="126">
        <v>10869.45</v>
      </c>
      <c r="T68" s="125">
        <v>0.746</v>
      </c>
      <c r="U68" s="126">
        <v>12039.09</v>
      </c>
      <c r="V68" s="126">
        <v>12039.09</v>
      </c>
      <c r="W68" s="124">
        <v>5899155</v>
      </c>
      <c r="X68" s="124">
        <v>7160314</v>
      </c>
      <c r="Y68" s="124">
        <v>143206</v>
      </c>
      <c r="Z68" s="124">
        <v>143206</v>
      </c>
      <c r="AA68" s="124">
        <v>3041107</v>
      </c>
      <c r="AB68" s="124">
        <v>0</v>
      </c>
      <c r="AC68" s="124">
        <v>715081</v>
      </c>
      <c r="AD68" s="124">
        <v>1148420</v>
      </c>
      <c r="AE68" s="124">
        <v>1101939</v>
      </c>
    </row>
    <row r="69" spans="1:31" x14ac:dyDescent="0.3">
      <c r="A69" s="123" t="s">
        <v>137</v>
      </c>
      <c r="B69" s="121" t="s">
        <v>138</v>
      </c>
      <c r="C69" s="121">
        <v>1</v>
      </c>
      <c r="D69" s="121">
        <v>0</v>
      </c>
      <c r="E69" s="124">
        <v>844951786</v>
      </c>
      <c r="F69" s="124">
        <v>4166</v>
      </c>
      <c r="G69" s="124">
        <v>202820</v>
      </c>
      <c r="H69" s="124">
        <v>472876034</v>
      </c>
      <c r="I69" s="124">
        <v>113508</v>
      </c>
      <c r="J69" s="125">
        <v>0.30099999999999999</v>
      </c>
      <c r="K69" s="124">
        <v>4985</v>
      </c>
      <c r="L69" s="124">
        <v>5137</v>
      </c>
      <c r="M69" s="124">
        <v>5061</v>
      </c>
      <c r="N69" s="125">
        <v>1.091</v>
      </c>
      <c r="O69" s="125">
        <v>1.7849999999999999</v>
      </c>
      <c r="P69" s="126">
        <v>16111.12</v>
      </c>
      <c r="Q69" s="127">
        <v>9.1000000000000004E-3</v>
      </c>
      <c r="R69" s="126">
        <v>1845.66</v>
      </c>
      <c r="S69" s="126">
        <v>14265.46</v>
      </c>
      <c r="T69" s="125">
        <v>0.93</v>
      </c>
      <c r="U69" s="126">
        <v>14983.34</v>
      </c>
      <c r="V69" s="126">
        <v>14983.34</v>
      </c>
      <c r="W69" s="124">
        <v>75830684</v>
      </c>
      <c r="X69" s="124">
        <v>69379654</v>
      </c>
      <c r="Y69" s="124">
        <v>1387593</v>
      </c>
      <c r="Z69" s="124">
        <v>6451030</v>
      </c>
      <c r="AA69" s="124">
        <v>23289704</v>
      </c>
      <c r="AB69" s="124">
        <v>0</v>
      </c>
      <c r="AC69" s="124">
        <v>5138980</v>
      </c>
      <c r="AD69" s="124">
        <v>8253201</v>
      </c>
      <c r="AE69" s="124">
        <v>7919168</v>
      </c>
    </row>
    <row r="70" spans="1:31" x14ac:dyDescent="0.3">
      <c r="A70" s="123" t="s">
        <v>139</v>
      </c>
      <c r="B70" s="121" t="s">
        <v>140</v>
      </c>
      <c r="C70" s="121">
        <v>1</v>
      </c>
      <c r="D70" s="121">
        <v>0</v>
      </c>
      <c r="E70" s="124">
        <v>866977838</v>
      </c>
      <c r="F70" s="124">
        <v>1385</v>
      </c>
      <c r="G70" s="124">
        <v>625976</v>
      </c>
      <c r="H70" s="124">
        <v>278401166</v>
      </c>
      <c r="I70" s="124">
        <v>201011</v>
      </c>
      <c r="J70" s="125">
        <v>0.53400000000000003</v>
      </c>
      <c r="K70" s="124">
        <v>1727</v>
      </c>
      <c r="L70" s="124">
        <v>1701</v>
      </c>
      <c r="M70" s="124">
        <v>1727</v>
      </c>
      <c r="N70" s="125">
        <v>1.091</v>
      </c>
      <c r="O70" s="125">
        <v>1.393</v>
      </c>
      <c r="P70" s="126">
        <v>12572.99</v>
      </c>
      <c r="Q70" s="127">
        <v>9.1000000000000004E-3</v>
      </c>
      <c r="R70" s="126">
        <v>5696.38</v>
      </c>
      <c r="S70" s="126">
        <v>6876.61</v>
      </c>
      <c r="T70" s="125">
        <v>0.64800000000000002</v>
      </c>
      <c r="U70" s="126">
        <v>8147.29</v>
      </c>
      <c r="V70" s="126">
        <v>8147.29</v>
      </c>
      <c r="W70" s="124">
        <v>14070370</v>
      </c>
      <c r="X70" s="124">
        <v>13168529</v>
      </c>
      <c r="Y70" s="124">
        <v>263370</v>
      </c>
      <c r="Z70" s="124">
        <v>901841</v>
      </c>
      <c r="AA70" s="124">
        <v>4752803</v>
      </c>
      <c r="AB70" s="124">
        <v>0</v>
      </c>
      <c r="AC70" s="124">
        <v>1074810</v>
      </c>
      <c r="AD70" s="124">
        <v>1726144</v>
      </c>
      <c r="AE70" s="124">
        <v>1656282</v>
      </c>
    </row>
    <row r="71" spans="1:31" x14ac:dyDescent="0.3">
      <c r="A71" s="123" t="s">
        <v>141</v>
      </c>
      <c r="B71" s="121" t="s">
        <v>142</v>
      </c>
      <c r="C71" s="121">
        <v>1</v>
      </c>
      <c r="D71" s="121">
        <v>0</v>
      </c>
      <c r="E71" s="124">
        <v>230784116</v>
      </c>
      <c r="F71" s="124">
        <v>507</v>
      </c>
      <c r="G71" s="124">
        <v>455195</v>
      </c>
      <c r="H71" s="124">
        <v>72962489</v>
      </c>
      <c r="I71" s="124">
        <v>143910</v>
      </c>
      <c r="J71" s="125">
        <v>0.38200000000000001</v>
      </c>
      <c r="K71" s="124">
        <v>632</v>
      </c>
      <c r="L71" s="124">
        <v>645</v>
      </c>
      <c r="M71" s="124">
        <v>639</v>
      </c>
      <c r="N71" s="125">
        <v>1.091</v>
      </c>
      <c r="O71" s="125">
        <v>1.8140000000000001</v>
      </c>
      <c r="P71" s="126">
        <v>16372.87</v>
      </c>
      <c r="Q71" s="127">
        <v>9.1000000000000004E-3</v>
      </c>
      <c r="R71" s="126">
        <v>4142.2700000000004</v>
      </c>
      <c r="S71" s="126">
        <v>12230.6</v>
      </c>
      <c r="T71" s="125">
        <v>0.93</v>
      </c>
      <c r="U71" s="126">
        <v>15226.76</v>
      </c>
      <c r="V71" s="126">
        <v>15226.76</v>
      </c>
      <c r="W71" s="124">
        <v>9729900</v>
      </c>
      <c r="X71" s="124">
        <v>9238011</v>
      </c>
      <c r="Y71" s="124">
        <v>184760</v>
      </c>
      <c r="Z71" s="124">
        <v>491889</v>
      </c>
      <c r="AA71" s="124">
        <v>3322017</v>
      </c>
      <c r="AB71" s="124">
        <v>0</v>
      </c>
      <c r="AC71" s="124">
        <v>1146530</v>
      </c>
      <c r="AD71" s="124">
        <v>1841327</v>
      </c>
      <c r="AE71" s="124">
        <v>1766802</v>
      </c>
    </row>
    <row r="72" spans="1:31" x14ac:dyDescent="0.3">
      <c r="A72" s="123" t="s">
        <v>143</v>
      </c>
      <c r="B72" s="121" t="s">
        <v>144</v>
      </c>
      <c r="C72" s="121">
        <v>1</v>
      </c>
      <c r="D72" s="121">
        <v>0</v>
      </c>
      <c r="E72" s="124">
        <v>96248124</v>
      </c>
      <c r="F72" s="124">
        <v>213</v>
      </c>
      <c r="G72" s="124">
        <v>451869</v>
      </c>
      <c r="H72" s="124">
        <v>36756694</v>
      </c>
      <c r="I72" s="124">
        <v>172566</v>
      </c>
      <c r="J72" s="125">
        <v>0.45900000000000002</v>
      </c>
      <c r="K72" s="124">
        <v>163</v>
      </c>
      <c r="L72" s="124">
        <v>147</v>
      </c>
      <c r="M72" s="124">
        <v>163</v>
      </c>
      <c r="N72" s="125">
        <v>1.091</v>
      </c>
      <c r="O72" s="125">
        <v>1.57</v>
      </c>
      <c r="P72" s="126">
        <v>14170.56</v>
      </c>
      <c r="Q72" s="127">
        <v>9.1000000000000004E-3</v>
      </c>
      <c r="R72" s="126">
        <v>4112</v>
      </c>
      <c r="S72" s="126">
        <v>10058.56</v>
      </c>
      <c r="T72" s="125">
        <v>0.85299999999999998</v>
      </c>
      <c r="U72" s="126">
        <v>12087.48</v>
      </c>
      <c r="V72" s="126">
        <v>12087.48</v>
      </c>
      <c r="W72" s="124">
        <v>1970260</v>
      </c>
      <c r="X72" s="124">
        <v>4927514</v>
      </c>
      <c r="Y72" s="124">
        <v>98550</v>
      </c>
      <c r="Z72" s="124">
        <v>98550</v>
      </c>
      <c r="AA72" s="124">
        <v>2113357</v>
      </c>
      <c r="AB72" s="124">
        <v>0</v>
      </c>
      <c r="AC72" s="124">
        <v>564992</v>
      </c>
      <c r="AD72" s="124">
        <v>907377</v>
      </c>
      <c r="AE72" s="124">
        <v>870652</v>
      </c>
    </row>
    <row r="73" spans="1:31" x14ac:dyDescent="0.3">
      <c r="A73" s="123" t="s">
        <v>145</v>
      </c>
      <c r="B73" s="121" t="s">
        <v>146</v>
      </c>
      <c r="C73" s="121">
        <v>1</v>
      </c>
      <c r="D73" s="121">
        <v>0</v>
      </c>
      <c r="E73" s="124">
        <v>190195772</v>
      </c>
      <c r="F73" s="124">
        <v>334</v>
      </c>
      <c r="G73" s="124">
        <v>569448</v>
      </c>
      <c r="H73" s="124">
        <v>52589460</v>
      </c>
      <c r="I73" s="124">
        <v>157453</v>
      </c>
      <c r="J73" s="125">
        <v>0.41799999999999998</v>
      </c>
      <c r="K73" s="124">
        <v>485</v>
      </c>
      <c r="L73" s="124">
        <v>492</v>
      </c>
      <c r="M73" s="124">
        <v>489</v>
      </c>
      <c r="N73" s="125">
        <v>1.091</v>
      </c>
      <c r="O73" s="125">
        <v>1.907</v>
      </c>
      <c r="P73" s="126">
        <v>17212.27</v>
      </c>
      <c r="Q73" s="127">
        <v>9.1000000000000004E-3</v>
      </c>
      <c r="R73" s="126">
        <v>5181.97</v>
      </c>
      <c r="S73" s="126">
        <v>12030.3</v>
      </c>
      <c r="T73" s="125">
        <v>0.83499999999999996</v>
      </c>
      <c r="U73" s="126">
        <v>14372.24</v>
      </c>
      <c r="V73" s="126">
        <v>14372.24</v>
      </c>
      <c r="W73" s="124">
        <v>7028026</v>
      </c>
      <c r="X73" s="124">
        <v>6543437</v>
      </c>
      <c r="Y73" s="124">
        <v>130868</v>
      </c>
      <c r="Z73" s="124">
        <v>484589</v>
      </c>
      <c r="AA73" s="124">
        <v>2039812</v>
      </c>
      <c r="AB73" s="124">
        <v>0</v>
      </c>
      <c r="AC73" s="124">
        <v>446268</v>
      </c>
      <c r="AD73" s="124">
        <v>716706</v>
      </c>
      <c r="AE73" s="124">
        <v>687698</v>
      </c>
    </row>
    <row r="74" spans="1:31" x14ac:dyDescent="0.3">
      <c r="A74" s="123" t="s">
        <v>147</v>
      </c>
      <c r="B74" s="121" t="s">
        <v>148</v>
      </c>
      <c r="C74" s="121">
        <v>1</v>
      </c>
      <c r="D74" s="121">
        <v>0</v>
      </c>
      <c r="E74" s="124">
        <v>369969771</v>
      </c>
      <c r="F74" s="124">
        <v>580</v>
      </c>
      <c r="G74" s="124">
        <v>637878</v>
      </c>
      <c r="H74" s="124">
        <v>104536566</v>
      </c>
      <c r="I74" s="124">
        <v>180235</v>
      </c>
      <c r="J74" s="125">
        <v>0.47899999999999998</v>
      </c>
      <c r="K74" s="124">
        <v>754</v>
      </c>
      <c r="L74" s="124">
        <v>803</v>
      </c>
      <c r="M74" s="124">
        <v>779</v>
      </c>
      <c r="N74" s="125">
        <v>1.091</v>
      </c>
      <c r="O74" s="125">
        <v>1.7190000000000001</v>
      </c>
      <c r="P74" s="126">
        <v>15515.41</v>
      </c>
      <c r="Q74" s="127">
        <v>9.1000000000000004E-3</v>
      </c>
      <c r="R74" s="126">
        <v>5804.68</v>
      </c>
      <c r="S74" s="126">
        <v>9710.73</v>
      </c>
      <c r="T74" s="125">
        <v>0.76600000000000001</v>
      </c>
      <c r="U74" s="126">
        <v>11884.8</v>
      </c>
      <c r="V74" s="126">
        <v>11884.8</v>
      </c>
      <c r="W74" s="124">
        <v>9258260</v>
      </c>
      <c r="X74" s="124">
        <v>9368841</v>
      </c>
      <c r="Y74" s="124">
        <v>187376</v>
      </c>
      <c r="Z74" s="124">
        <v>187376</v>
      </c>
      <c r="AA74" s="124">
        <v>3208335</v>
      </c>
      <c r="AB74" s="124">
        <v>0</v>
      </c>
      <c r="AC74" s="124">
        <v>878006</v>
      </c>
      <c r="AD74" s="124">
        <v>1410077</v>
      </c>
      <c r="AE74" s="124">
        <v>1353007</v>
      </c>
    </row>
    <row r="75" spans="1:31" x14ac:dyDescent="0.3">
      <c r="A75" s="123" t="s">
        <v>149</v>
      </c>
      <c r="B75" s="121" t="s">
        <v>150</v>
      </c>
      <c r="C75" s="121">
        <v>1</v>
      </c>
      <c r="D75" s="121">
        <v>0</v>
      </c>
      <c r="E75" s="124">
        <v>1826303266</v>
      </c>
      <c r="F75" s="124">
        <v>5678</v>
      </c>
      <c r="G75" s="124">
        <v>321645</v>
      </c>
      <c r="H75" s="124">
        <v>893545444</v>
      </c>
      <c r="I75" s="124">
        <v>157369</v>
      </c>
      <c r="J75" s="125">
        <v>0.41799999999999998</v>
      </c>
      <c r="K75" s="124">
        <v>6644</v>
      </c>
      <c r="L75" s="124">
        <v>6534</v>
      </c>
      <c r="M75" s="124">
        <v>6644</v>
      </c>
      <c r="N75" s="125">
        <v>1.0449999999999999</v>
      </c>
      <c r="O75" s="125">
        <v>1.631</v>
      </c>
      <c r="P75" s="126">
        <v>14100.45</v>
      </c>
      <c r="Q75" s="127">
        <v>9.1000000000000004E-3</v>
      </c>
      <c r="R75" s="126">
        <v>2926.96</v>
      </c>
      <c r="S75" s="126">
        <v>11173.49</v>
      </c>
      <c r="T75" s="125">
        <v>0.93</v>
      </c>
      <c r="U75" s="126">
        <v>13113.41</v>
      </c>
      <c r="V75" s="126">
        <v>13113.41</v>
      </c>
      <c r="W75" s="124">
        <v>87125497</v>
      </c>
      <c r="X75" s="124">
        <v>81041139</v>
      </c>
      <c r="Y75" s="124">
        <v>1620822</v>
      </c>
      <c r="Z75" s="124">
        <v>6084358</v>
      </c>
      <c r="AA75" s="124">
        <v>27148233</v>
      </c>
      <c r="AB75" s="124">
        <v>0</v>
      </c>
      <c r="AC75" s="124">
        <v>7523922</v>
      </c>
      <c r="AD75" s="124">
        <v>12083418</v>
      </c>
      <c r="AE75" s="124">
        <v>11594363</v>
      </c>
    </row>
    <row r="76" spans="1:31" x14ac:dyDescent="0.3">
      <c r="A76" s="123" t="s">
        <v>151</v>
      </c>
      <c r="B76" s="121" t="s">
        <v>152</v>
      </c>
      <c r="C76" s="121">
        <v>1</v>
      </c>
      <c r="D76" s="121">
        <v>0</v>
      </c>
      <c r="E76" s="124">
        <v>2471691473</v>
      </c>
      <c r="F76" s="124">
        <v>3614</v>
      </c>
      <c r="G76" s="124">
        <v>683921</v>
      </c>
      <c r="H76" s="124">
        <v>962166706</v>
      </c>
      <c r="I76" s="124">
        <v>266233</v>
      </c>
      <c r="J76" s="125">
        <v>0.70799999999999996</v>
      </c>
      <c r="K76" s="124">
        <v>4314</v>
      </c>
      <c r="L76" s="124">
        <v>4310</v>
      </c>
      <c r="M76" s="124">
        <v>4314</v>
      </c>
      <c r="N76" s="125">
        <v>1.0449999999999999</v>
      </c>
      <c r="O76" s="125">
        <v>1.304</v>
      </c>
      <c r="P76" s="126">
        <v>11273.44</v>
      </c>
      <c r="Q76" s="127">
        <v>9.9100000000000004E-3</v>
      </c>
      <c r="R76" s="126">
        <v>6777.65</v>
      </c>
      <c r="S76" s="126">
        <v>4495.79</v>
      </c>
      <c r="T76" s="125">
        <v>0.57899999999999996</v>
      </c>
      <c r="U76" s="126">
        <v>6527.32</v>
      </c>
      <c r="V76" s="126">
        <v>6527.32</v>
      </c>
      <c r="W76" s="124">
        <v>28158859</v>
      </c>
      <c r="X76" s="124">
        <v>27225149</v>
      </c>
      <c r="Y76" s="124">
        <v>544502</v>
      </c>
      <c r="Z76" s="124">
        <v>933710</v>
      </c>
      <c r="AA76" s="124">
        <v>11639679</v>
      </c>
      <c r="AB76" s="124">
        <v>0</v>
      </c>
      <c r="AC76" s="124">
        <v>2953225</v>
      </c>
      <c r="AD76" s="124">
        <v>4742879</v>
      </c>
      <c r="AE76" s="124">
        <v>4550919</v>
      </c>
    </row>
    <row r="77" spans="1:31" x14ac:dyDescent="0.3">
      <c r="A77" s="123" t="s">
        <v>153</v>
      </c>
      <c r="B77" s="121" t="s">
        <v>154</v>
      </c>
      <c r="C77" s="121">
        <v>1</v>
      </c>
      <c r="D77" s="121">
        <v>0</v>
      </c>
      <c r="E77" s="124">
        <v>406609101</v>
      </c>
      <c r="F77" s="124">
        <v>1009</v>
      </c>
      <c r="G77" s="124">
        <v>402982</v>
      </c>
      <c r="H77" s="124">
        <v>180553749</v>
      </c>
      <c r="I77" s="124">
        <v>178943</v>
      </c>
      <c r="J77" s="125">
        <v>0.47599999999999998</v>
      </c>
      <c r="K77" s="124">
        <v>1256</v>
      </c>
      <c r="L77" s="124">
        <v>1306</v>
      </c>
      <c r="M77" s="124">
        <v>1281</v>
      </c>
      <c r="N77" s="125">
        <v>1.0449999999999999</v>
      </c>
      <c r="O77" s="125">
        <v>1.474</v>
      </c>
      <c r="P77" s="126">
        <v>12743.14</v>
      </c>
      <c r="Q77" s="127">
        <v>9.1000000000000004E-3</v>
      </c>
      <c r="R77" s="126">
        <v>3667.13</v>
      </c>
      <c r="S77" s="126">
        <v>9076.01</v>
      </c>
      <c r="T77" s="125">
        <v>0.85099999999999998</v>
      </c>
      <c r="U77" s="126">
        <v>10844.41</v>
      </c>
      <c r="V77" s="126">
        <v>10844.41</v>
      </c>
      <c r="W77" s="124">
        <v>13891690</v>
      </c>
      <c r="X77" s="124">
        <v>13915012</v>
      </c>
      <c r="Y77" s="124">
        <v>278300</v>
      </c>
      <c r="Z77" s="124">
        <v>278300</v>
      </c>
      <c r="AA77" s="124">
        <v>4398541</v>
      </c>
      <c r="AB77" s="124">
        <v>0</v>
      </c>
      <c r="AC77" s="124">
        <v>861933</v>
      </c>
      <c r="AD77" s="124">
        <v>1384264</v>
      </c>
      <c r="AE77" s="124">
        <v>1328238</v>
      </c>
    </row>
    <row r="78" spans="1:31" x14ac:dyDescent="0.3">
      <c r="A78" s="123" t="s">
        <v>155</v>
      </c>
      <c r="B78" s="121" t="s">
        <v>156</v>
      </c>
      <c r="C78" s="121">
        <v>1</v>
      </c>
      <c r="D78" s="121">
        <v>0</v>
      </c>
      <c r="E78" s="124">
        <v>250030282</v>
      </c>
      <c r="F78" s="124">
        <v>462</v>
      </c>
      <c r="G78" s="124">
        <v>541191</v>
      </c>
      <c r="H78" s="124">
        <v>288166736</v>
      </c>
      <c r="I78" s="124">
        <v>623737</v>
      </c>
      <c r="J78" s="125">
        <v>1.659</v>
      </c>
      <c r="K78" s="124">
        <v>520</v>
      </c>
      <c r="L78" s="124">
        <v>564</v>
      </c>
      <c r="M78" s="124">
        <v>542</v>
      </c>
      <c r="N78" s="125">
        <v>1.0449999999999999</v>
      </c>
      <c r="O78" s="125">
        <v>1.8520000000000001</v>
      </c>
      <c r="P78" s="126">
        <v>16011.05</v>
      </c>
      <c r="Q78" s="127">
        <v>2.3220000000000001E-2</v>
      </c>
      <c r="R78" s="126">
        <v>12566.45</v>
      </c>
      <c r="S78" s="126">
        <v>3444.6</v>
      </c>
      <c r="T78" s="125">
        <v>0.53600000000000003</v>
      </c>
      <c r="U78" s="126">
        <v>8581.92</v>
      </c>
      <c r="V78" s="126">
        <v>8581.92</v>
      </c>
      <c r="W78" s="124">
        <v>4651401</v>
      </c>
      <c r="X78" s="124">
        <v>8225870</v>
      </c>
      <c r="Y78" s="124">
        <v>164517</v>
      </c>
      <c r="Z78" s="124">
        <v>164517</v>
      </c>
      <c r="AA78" s="124">
        <v>2663674</v>
      </c>
      <c r="AB78" s="124">
        <v>0</v>
      </c>
      <c r="AC78" s="124">
        <v>819520</v>
      </c>
      <c r="AD78" s="124">
        <v>1316149</v>
      </c>
      <c r="AE78" s="124">
        <v>1262880</v>
      </c>
    </row>
    <row r="79" spans="1:31" x14ac:dyDescent="0.3">
      <c r="A79" s="123" t="s">
        <v>157</v>
      </c>
      <c r="B79" s="121" t="s">
        <v>158</v>
      </c>
      <c r="C79" s="121">
        <v>1</v>
      </c>
      <c r="D79" s="121">
        <v>0</v>
      </c>
      <c r="E79" s="124">
        <v>356777550</v>
      </c>
      <c r="F79" s="124">
        <v>717</v>
      </c>
      <c r="G79" s="124">
        <v>497597</v>
      </c>
      <c r="H79" s="124">
        <v>123117577</v>
      </c>
      <c r="I79" s="124">
        <v>171712</v>
      </c>
      <c r="J79" s="125">
        <v>0.45600000000000002</v>
      </c>
      <c r="K79" s="124">
        <v>958</v>
      </c>
      <c r="L79" s="124">
        <v>907</v>
      </c>
      <c r="M79" s="124">
        <v>958</v>
      </c>
      <c r="N79" s="125">
        <v>1.0449999999999999</v>
      </c>
      <c r="O79" s="125">
        <v>1.794</v>
      </c>
      <c r="P79" s="126">
        <v>15509.63</v>
      </c>
      <c r="Q79" s="127">
        <v>9.1000000000000004E-3</v>
      </c>
      <c r="R79" s="126">
        <v>4528.13</v>
      </c>
      <c r="S79" s="126">
        <v>10981.5</v>
      </c>
      <c r="T79" s="125">
        <v>0.80700000000000005</v>
      </c>
      <c r="U79" s="126">
        <v>12516.27</v>
      </c>
      <c r="V79" s="126">
        <v>12516.27</v>
      </c>
      <c r="W79" s="124">
        <v>11990587</v>
      </c>
      <c r="X79" s="124">
        <v>11148944</v>
      </c>
      <c r="Y79" s="124">
        <v>222978</v>
      </c>
      <c r="Z79" s="124">
        <v>841643</v>
      </c>
      <c r="AA79" s="124">
        <v>3858982</v>
      </c>
      <c r="AB79" s="124">
        <v>0</v>
      </c>
      <c r="AC79" s="124">
        <v>745262</v>
      </c>
      <c r="AD79" s="124">
        <v>1196890</v>
      </c>
      <c r="AE79" s="124">
        <v>1148448</v>
      </c>
    </row>
    <row r="80" spans="1:31" x14ac:dyDescent="0.3">
      <c r="A80" s="123" t="s">
        <v>159</v>
      </c>
      <c r="B80" s="121" t="s">
        <v>160</v>
      </c>
      <c r="C80" s="121">
        <v>1</v>
      </c>
      <c r="D80" s="121">
        <v>0</v>
      </c>
      <c r="E80" s="124">
        <v>462266398</v>
      </c>
      <c r="F80" s="124">
        <v>874</v>
      </c>
      <c r="G80" s="124">
        <v>528908</v>
      </c>
      <c r="H80" s="124">
        <v>173613823</v>
      </c>
      <c r="I80" s="124">
        <v>198642</v>
      </c>
      <c r="J80" s="125">
        <v>0.52800000000000002</v>
      </c>
      <c r="K80" s="124">
        <v>1043</v>
      </c>
      <c r="L80" s="124">
        <v>1051</v>
      </c>
      <c r="M80" s="124">
        <v>1047</v>
      </c>
      <c r="N80" s="125">
        <v>1.0449999999999999</v>
      </c>
      <c r="O80" s="125">
        <v>1.774</v>
      </c>
      <c r="P80" s="126">
        <v>15336.72</v>
      </c>
      <c r="Q80" s="127">
        <v>9.1000000000000004E-3</v>
      </c>
      <c r="R80" s="126">
        <v>4813.0600000000004</v>
      </c>
      <c r="S80" s="126">
        <v>10523.66</v>
      </c>
      <c r="T80" s="125">
        <v>0.76200000000000001</v>
      </c>
      <c r="U80" s="126">
        <v>11686.58</v>
      </c>
      <c r="V80" s="126">
        <v>11686.58</v>
      </c>
      <c r="W80" s="124">
        <v>12235850</v>
      </c>
      <c r="X80" s="124">
        <v>12701976</v>
      </c>
      <c r="Y80" s="124">
        <v>254039</v>
      </c>
      <c r="Z80" s="124">
        <v>254039</v>
      </c>
      <c r="AA80" s="124">
        <v>5657739</v>
      </c>
      <c r="AB80" s="124">
        <v>0</v>
      </c>
      <c r="AC80" s="124">
        <v>1244106</v>
      </c>
      <c r="AD80" s="124">
        <v>1998034</v>
      </c>
      <c r="AE80" s="124">
        <v>1917167</v>
      </c>
    </row>
    <row r="81" spans="1:31" x14ac:dyDescent="0.3">
      <c r="A81" s="123" t="s">
        <v>161</v>
      </c>
      <c r="B81" s="121" t="s">
        <v>162</v>
      </c>
      <c r="C81" s="121">
        <v>1</v>
      </c>
      <c r="D81" s="121">
        <v>0</v>
      </c>
      <c r="E81" s="124">
        <v>356081196</v>
      </c>
      <c r="F81" s="124">
        <v>709</v>
      </c>
      <c r="G81" s="124">
        <v>502230</v>
      </c>
      <c r="H81" s="124">
        <v>107761061</v>
      </c>
      <c r="I81" s="124">
        <v>151990</v>
      </c>
      <c r="J81" s="125">
        <v>0.40400000000000003</v>
      </c>
      <c r="K81" s="124">
        <v>931</v>
      </c>
      <c r="L81" s="124">
        <v>951</v>
      </c>
      <c r="M81" s="124">
        <v>941</v>
      </c>
      <c r="N81" s="125">
        <v>1.0449999999999999</v>
      </c>
      <c r="O81" s="125">
        <v>1.8340000000000001</v>
      </c>
      <c r="P81" s="126">
        <v>15855.44</v>
      </c>
      <c r="Q81" s="127">
        <v>9.1000000000000004E-3</v>
      </c>
      <c r="R81" s="126">
        <v>4570.29</v>
      </c>
      <c r="S81" s="126">
        <v>11285.15</v>
      </c>
      <c r="T81" s="125">
        <v>0.88900000000000001</v>
      </c>
      <c r="U81" s="126">
        <v>14095.48</v>
      </c>
      <c r="V81" s="126">
        <v>14095.48</v>
      </c>
      <c r="W81" s="124">
        <v>13263847</v>
      </c>
      <c r="X81" s="124">
        <v>12563641</v>
      </c>
      <c r="Y81" s="124">
        <v>251272</v>
      </c>
      <c r="Z81" s="124">
        <v>700206</v>
      </c>
      <c r="AA81" s="124">
        <v>4883428</v>
      </c>
      <c r="AB81" s="124">
        <v>1996</v>
      </c>
      <c r="AC81" s="124">
        <v>921227</v>
      </c>
      <c r="AD81" s="124">
        <v>1479490</v>
      </c>
      <c r="AE81" s="124">
        <v>1419610</v>
      </c>
    </row>
    <row r="82" spans="1:31" x14ac:dyDescent="0.3">
      <c r="A82" s="123" t="s">
        <v>163</v>
      </c>
      <c r="B82" s="121" t="s">
        <v>164</v>
      </c>
      <c r="C82" s="121">
        <v>1</v>
      </c>
      <c r="D82" s="121">
        <v>0</v>
      </c>
      <c r="E82" s="124">
        <v>660743195</v>
      </c>
      <c r="F82" s="124">
        <v>1562</v>
      </c>
      <c r="G82" s="124">
        <v>423011</v>
      </c>
      <c r="H82" s="124">
        <v>290501064</v>
      </c>
      <c r="I82" s="124">
        <v>185980</v>
      </c>
      <c r="J82" s="125">
        <v>0.49399999999999999</v>
      </c>
      <c r="K82" s="124">
        <v>1936</v>
      </c>
      <c r="L82" s="124">
        <v>1982</v>
      </c>
      <c r="M82" s="124">
        <v>1959</v>
      </c>
      <c r="N82" s="125">
        <v>1.0449999999999999</v>
      </c>
      <c r="O82" s="125">
        <v>1.718</v>
      </c>
      <c r="P82" s="126">
        <v>14852.59</v>
      </c>
      <c r="Q82" s="127">
        <v>9.1000000000000004E-3</v>
      </c>
      <c r="R82" s="126">
        <v>3849.4</v>
      </c>
      <c r="S82" s="126">
        <v>11003.19</v>
      </c>
      <c r="T82" s="125">
        <v>0.85599999999999998</v>
      </c>
      <c r="U82" s="126">
        <v>12713.81</v>
      </c>
      <c r="V82" s="126">
        <v>12713.81</v>
      </c>
      <c r="W82" s="124">
        <v>24906354</v>
      </c>
      <c r="X82" s="124">
        <v>25569013</v>
      </c>
      <c r="Y82" s="124">
        <v>511380</v>
      </c>
      <c r="Z82" s="124">
        <v>511380</v>
      </c>
      <c r="AA82" s="124">
        <v>8349517</v>
      </c>
      <c r="AB82" s="124">
        <v>0</v>
      </c>
      <c r="AC82" s="124">
        <v>2039314</v>
      </c>
      <c r="AD82" s="124">
        <v>3275138</v>
      </c>
      <c r="AE82" s="124">
        <v>3142582</v>
      </c>
    </row>
    <row r="83" spans="1:31" x14ac:dyDescent="0.3">
      <c r="A83" s="123" t="s">
        <v>165</v>
      </c>
      <c r="B83" s="121" t="s">
        <v>166</v>
      </c>
      <c r="C83" s="121">
        <v>1</v>
      </c>
      <c r="D83" s="121">
        <v>0</v>
      </c>
      <c r="E83" s="124">
        <v>206138500</v>
      </c>
      <c r="F83" s="124">
        <v>279</v>
      </c>
      <c r="G83" s="124">
        <v>738847</v>
      </c>
      <c r="H83" s="124">
        <v>47104051</v>
      </c>
      <c r="I83" s="124">
        <v>168831</v>
      </c>
      <c r="J83" s="125">
        <v>0.44900000000000001</v>
      </c>
      <c r="K83" s="124">
        <v>334</v>
      </c>
      <c r="L83" s="124">
        <v>354</v>
      </c>
      <c r="M83" s="124">
        <v>344</v>
      </c>
      <c r="N83" s="125">
        <v>1.0449999999999999</v>
      </c>
      <c r="O83" s="125">
        <v>1.9</v>
      </c>
      <c r="P83" s="126">
        <v>16426.03</v>
      </c>
      <c r="Q83" s="127">
        <v>9.1000000000000004E-3</v>
      </c>
      <c r="R83" s="126">
        <v>6723.5</v>
      </c>
      <c r="S83" s="126">
        <v>9702.5300000000007</v>
      </c>
      <c r="T83" s="125">
        <v>0.746</v>
      </c>
      <c r="U83" s="126">
        <v>12253.81</v>
      </c>
      <c r="V83" s="126">
        <v>12253.81</v>
      </c>
      <c r="W83" s="124">
        <v>4215311</v>
      </c>
      <c r="X83" s="124">
        <v>5072969</v>
      </c>
      <c r="Y83" s="124">
        <v>101459</v>
      </c>
      <c r="Z83" s="124">
        <v>101459</v>
      </c>
      <c r="AA83" s="124">
        <v>1869828</v>
      </c>
      <c r="AB83" s="124">
        <v>1970</v>
      </c>
      <c r="AC83" s="124">
        <v>421780</v>
      </c>
      <c r="AD83" s="124">
        <v>677378</v>
      </c>
      <c r="AE83" s="124">
        <v>649962</v>
      </c>
    </row>
    <row r="84" spans="1:31" x14ac:dyDescent="0.3">
      <c r="A84" s="123" t="s">
        <v>167</v>
      </c>
      <c r="B84" s="121" t="s">
        <v>168</v>
      </c>
      <c r="C84" s="121">
        <v>1</v>
      </c>
      <c r="D84" s="121">
        <v>0</v>
      </c>
      <c r="E84" s="124">
        <v>288531966</v>
      </c>
      <c r="F84" s="124">
        <v>692</v>
      </c>
      <c r="G84" s="124">
        <v>416953</v>
      </c>
      <c r="H84" s="124">
        <v>99110623</v>
      </c>
      <c r="I84" s="124">
        <v>143223</v>
      </c>
      <c r="J84" s="125">
        <v>0.38100000000000001</v>
      </c>
      <c r="K84" s="124">
        <v>823</v>
      </c>
      <c r="L84" s="124">
        <v>827</v>
      </c>
      <c r="M84" s="124">
        <v>825</v>
      </c>
      <c r="N84" s="125">
        <v>1.0449999999999999</v>
      </c>
      <c r="O84" s="125">
        <v>1.841</v>
      </c>
      <c r="P84" s="126">
        <v>15915.96</v>
      </c>
      <c r="Q84" s="127">
        <v>9.1000000000000004E-3</v>
      </c>
      <c r="R84" s="126">
        <v>3794.27</v>
      </c>
      <c r="S84" s="126">
        <v>12121.69</v>
      </c>
      <c r="T84" s="125">
        <v>0.93</v>
      </c>
      <c r="U84" s="126">
        <v>14801.84</v>
      </c>
      <c r="V84" s="126">
        <v>14801.84</v>
      </c>
      <c r="W84" s="124">
        <v>12211518</v>
      </c>
      <c r="X84" s="124">
        <v>11653977</v>
      </c>
      <c r="Y84" s="124">
        <v>233079</v>
      </c>
      <c r="Z84" s="124">
        <v>557541</v>
      </c>
      <c r="AA84" s="124">
        <v>4145806</v>
      </c>
      <c r="AB84" s="124">
        <v>0</v>
      </c>
      <c r="AC84" s="124">
        <v>938760</v>
      </c>
      <c r="AD84" s="124">
        <v>1507648</v>
      </c>
      <c r="AE84" s="124">
        <v>1446629</v>
      </c>
    </row>
    <row r="85" spans="1:31" x14ac:dyDescent="0.3">
      <c r="A85" s="123" t="s">
        <v>169</v>
      </c>
      <c r="B85" s="121" t="s">
        <v>170</v>
      </c>
      <c r="C85" s="121">
        <v>1</v>
      </c>
      <c r="D85" s="121">
        <v>0</v>
      </c>
      <c r="E85" s="124">
        <v>498663433</v>
      </c>
      <c r="F85" s="124">
        <v>1226</v>
      </c>
      <c r="G85" s="124">
        <v>406740</v>
      </c>
      <c r="H85" s="124">
        <v>190033246</v>
      </c>
      <c r="I85" s="124">
        <v>155002</v>
      </c>
      <c r="J85" s="125">
        <v>0.41199999999999998</v>
      </c>
      <c r="K85" s="124">
        <v>1572</v>
      </c>
      <c r="L85" s="124">
        <v>1587</v>
      </c>
      <c r="M85" s="124">
        <v>1580</v>
      </c>
      <c r="N85" s="125">
        <v>1.0449999999999999</v>
      </c>
      <c r="O85" s="125">
        <v>1.7589999999999999</v>
      </c>
      <c r="P85" s="126">
        <v>15207.04</v>
      </c>
      <c r="Q85" s="127">
        <v>9.1000000000000004E-3</v>
      </c>
      <c r="R85" s="126">
        <v>3701.33</v>
      </c>
      <c r="S85" s="126">
        <v>11505.71</v>
      </c>
      <c r="T85" s="125">
        <v>0.93</v>
      </c>
      <c r="U85" s="126">
        <v>14142.54</v>
      </c>
      <c r="V85" s="126">
        <v>14142.54</v>
      </c>
      <c r="W85" s="124">
        <v>22345214</v>
      </c>
      <c r="X85" s="124">
        <v>21318789</v>
      </c>
      <c r="Y85" s="124">
        <v>426375</v>
      </c>
      <c r="Z85" s="124">
        <v>1026425</v>
      </c>
      <c r="AA85" s="124">
        <v>7604073</v>
      </c>
      <c r="AB85" s="124">
        <v>1967</v>
      </c>
      <c r="AC85" s="124">
        <v>3151637</v>
      </c>
      <c r="AD85" s="124">
        <v>5061529</v>
      </c>
      <c r="AE85" s="124">
        <v>4856672</v>
      </c>
    </row>
    <row r="86" spans="1:31" x14ac:dyDescent="0.3">
      <c r="A86" s="123" t="s">
        <v>171</v>
      </c>
      <c r="B86" s="121" t="s">
        <v>172</v>
      </c>
      <c r="C86" s="121">
        <v>1</v>
      </c>
      <c r="D86" s="121">
        <v>0</v>
      </c>
      <c r="E86" s="124">
        <v>941942063</v>
      </c>
      <c r="F86" s="124">
        <v>1111</v>
      </c>
      <c r="G86" s="124">
        <v>847832</v>
      </c>
      <c r="H86" s="124">
        <v>209578205</v>
      </c>
      <c r="I86" s="124">
        <v>188639</v>
      </c>
      <c r="J86" s="125">
        <v>0.501</v>
      </c>
      <c r="K86" s="124">
        <v>1302</v>
      </c>
      <c r="L86" s="124">
        <v>1361</v>
      </c>
      <c r="M86" s="124">
        <v>1332</v>
      </c>
      <c r="N86" s="125">
        <v>1</v>
      </c>
      <c r="O86" s="125">
        <v>1.8779999999999999</v>
      </c>
      <c r="P86" s="126">
        <v>15536.69</v>
      </c>
      <c r="Q86" s="127">
        <v>9.1000000000000004E-3</v>
      </c>
      <c r="R86" s="126">
        <v>7715.27</v>
      </c>
      <c r="S86" s="126">
        <v>7821.42</v>
      </c>
      <c r="T86" s="125">
        <v>0.63300000000000001</v>
      </c>
      <c r="U86" s="126">
        <v>9834.7199999999993</v>
      </c>
      <c r="V86" s="126">
        <v>9834.7199999999993</v>
      </c>
      <c r="W86" s="124">
        <v>13099848</v>
      </c>
      <c r="X86" s="124">
        <v>13171268</v>
      </c>
      <c r="Y86" s="124">
        <v>263425</v>
      </c>
      <c r="Z86" s="124">
        <v>263425</v>
      </c>
      <c r="AA86" s="124">
        <v>4325476</v>
      </c>
      <c r="AB86" s="124">
        <v>1968</v>
      </c>
      <c r="AC86" s="124">
        <v>1825871</v>
      </c>
      <c r="AD86" s="124">
        <v>2932348</v>
      </c>
      <c r="AE86" s="124">
        <v>2813667</v>
      </c>
    </row>
    <row r="87" spans="1:31" x14ac:dyDescent="0.3">
      <c r="A87" s="123" t="s">
        <v>173</v>
      </c>
      <c r="B87" s="121" t="s">
        <v>174</v>
      </c>
      <c r="C87" s="121">
        <v>1</v>
      </c>
      <c r="D87" s="121">
        <v>0</v>
      </c>
      <c r="E87" s="124">
        <v>1381743994</v>
      </c>
      <c r="F87" s="124">
        <v>1928</v>
      </c>
      <c r="G87" s="124">
        <v>716672</v>
      </c>
      <c r="H87" s="124">
        <v>376490619</v>
      </c>
      <c r="I87" s="124">
        <v>195275</v>
      </c>
      <c r="J87" s="125">
        <v>0.51900000000000002</v>
      </c>
      <c r="K87" s="124">
        <v>2348</v>
      </c>
      <c r="L87" s="124">
        <v>2427</v>
      </c>
      <c r="M87" s="124">
        <v>2388</v>
      </c>
      <c r="N87" s="125">
        <v>1</v>
      </c>
      <c r="O87" s="125">
        <v>1.5820000000000001</v>
      </c>
      <c r="P87" s="126">
        <v>13087.88</v>
      </c>
      <c r="Q87" s="127">
        <v>9.1000000000000004E-3</v>
      </c>
      <c r="R87" s="126">
        <v>6521.71</v>
      </c>
      <c r="S87" s="126">
        <v>6566.17</v>
      </c>
      <c r="T87" s="125">
        <v>0.65500000000000003</v>
      </c>
      <c r="U87" s="126">
        <v>8572.56</v>
      </c>
      <c r="V87" s="126">
        <v>8572.56</v>
      </c>
      <c r="W87" s="124">
        <v>20471274</v>
      </c>
      <c r="X87" s="124">
        <v>19460268</v>
      </c>
      <c r="Y87" s="124">
        <v>389205</v>
      </c>
      <c r="Z87" s="124">
        <v>1011006</v>
      </c>
      <c r="AA87" s="124">
        <v>5953872</v>
      </c>
      <c r="AB87" s="124">
        <v>0</v>
      </c>
      <c r="AC87" s="124">
        <v>2310556</v>
      </c>
      <c r="AD87" s="124">
        <v>3710752</v>
      </c>
      <c r="AE87" s="124">
        <v>3560566</v>
      </c>
    </row>
    <row r="88" spans="1:31" x14ac:dyDescent="0.3">
      <c r="A88" s="123" t="s">
        <v>175</v>
      </c>
      <c r="B88" s="121" t="s">
        <v>176</v>
      </c>
      <c r="C88" s="121">
        <v>1</v>
      </c>
      <c r="D88" s="121">
        <v>0</v>
      </c>
      <c r="E88" s="124">
        <v>613947002</v>
      </c>
      <c r="F88" s="124">
        <v>1193</v>
      </c>
      <c r="G88" s="124">
        <v>514624</v>
      </c>
      <c r="H88" s="124">
        <v>218222499</v>
      </c>
      <c r="I88" s="124">
        <v>182919</v>
      </c>
      <c r="J88" s="125">
        <v>0.48599999999999999</v>
      </c>
      <c r="K88" s="124">
        <v>1500</v>
      </c>
      <c r="L88" s="124">
        <v>1495</v>
      </c>
      <c r="M88" s="124">
        <v>1500</v>
      </c>
      <c r="N88" s="125">
        <v>1</v>
      </c>
      <c r="O88" s="125">
        <v>1.7549999999999999</v>
      </c>
      <c r="P88" s="126">
        <v>14519.11</v>
      </c>
      <c r="Q88" s="127">
        <v>9.1000000000000004E-3</v>
      </c>
      <c r="R88" s="126">
        <v>4683.07</v>
      </c>
      <c r="S88" s="126">
        <v>9836.0400000000009</v>
      </c>
      <c r="T88" s="125">
        <v>0.76500000000000001</v>
      </c>
      <c r="U88" s="126">
        <v>11107.11</v>
      </c>
      <c r="V88" s="126">
        <v>11107.11</v>
      </c>
      <c r="W88" s="124">
        <v>16660665</v>
      </c>
      <c r="X88" s="124">
        <v>16329757</v>
      </c>
      <c r="Y88" s="124">
        <v>326595</v>
      </c>
      <c r="Z88" s="124">
        <v>330908</v>
      </c>
      <c r="AA88" s="124">
        <v>5894845</v>
      </c>
      <c r="AB88" s="124">
        <v>1970</v>
      </c>
      <c r="AC88" s="124">
        <v>1942002</v>
      </c>
      <c r="AD88" s="124">
        <v>3118855</v>
      </c>
      <c r="AE88" s="124">
        <v>2992625</v>
      </c>
    </row>
    <row r="89" spans="1:31" x14ac:dyDescent="0.3">
      <c r="A89" s="123" t="s">
        <v>177</v>
      </c>
      <c r="B89" s="121" t="s">
        <v>178</v>
      </c>
      <c r="C89" s="121">
        <v>1</v>
      </c>
      <c r="D89" s="121">
        <v>0</v>
      </c>
      <c r="E89" s="124">
        <v>278458905</v>
      </c>
      <c r="F89" s="124">
        <v>470</v>
      </c>
      <c r="G89" s="124">
        <v>592465</v>
      </c>
      <c r="H89" s="124">
        <v>103450265</v>
      </c>
      <c r="I89" s="124">
        <v>220106</v>
      </c>
      <c r="J89" s="125">
        <v>0.58499999999999996</v>
      </c>
      <c r="K89" s="124">
        <v>550</v>
      </c>
      <c r="L89" s="124">
        <v>569</v>
      </c>
      <c r="M89" s="124">
        <v>560</v>
      </c>
      <c r="N89" s="125">
        <v>1</v>
      </c>
      <c r="O89" s="125">
        <v>1.619</v>
      </c>
      <c r="P89" s="126">
        <v>13393.98</v>
      </c>
      <c r="Q89" s="127">
        <v>9.1000000000000004E-3</v>
      </c>
      <c r="R89" s="126">
        <v>5391.43</v>
      </c>
      <c r="S89" s="126">
        <v>8002.55</v>
      </c>
      <c r="T89" s="125">
        <v>0.66800000000000004</v>
      </c>
      <c r="U89" s="126">
        <v>8947.17</v>
      </c>
      <c r="V89" s="126">
        <v>8947.17</v>
      </c>
      <c r="W89" s="124">
        <v>5010416</v>
      </c>
      <c r="X89" s="124">
        <v>5086154</v>
      </c>
      <c r="Y89" s="124">
        <v>101723</v>
      </c>
      <c r="Z89" s="124">
        <v>101723</v>
      </c>
      <c r="AA89" s="124">
        <v>1695746</v>
      </c>
      <c r="AB89" s="124">
        <v>0</v>
      </c>
      <c r="AC89" s="124">
        <v>352165</v>
      </c>
      <c r="AD89" s="124">
        <v>565576</v>
      </c>
      <c r="AE89" s="124">
        <v>542686</v>
      </c>
    </row>
    <row r="90" spans="1:31" x14ac:dyDescent="0.3">
      <c r="A90" s="123" t="s">
        <v>179</v>
      </c>
      <c r="B90" s="121" t="s">
        <v>180</v>
      </c>
      <c r="C90" s="121">
        <v>1</v>
      </c>
      <c r="D90" s="121">
        <v>0</v>
      </c>
      <c r="E90" s="124">
        <v>468526012</v>
      </c>
      <c r="F90" s="124">
        <v>795</v>
      </c>
      <c r="G90" s="124">
        <v>589340</v>
      </c>
      <c r="H90" s="124">
        <v>124731426</v>
      </c>
      <c r="I90" s="124">
        <v>156894</v>
      </c>
      <c r="J90" s="125">
        <v>0.41699999999999998</v>
      </c>
      <c r="K90" s="124">
        <v>997</v>
      </c>
      <c r="L90" s="124">
        <v>1013</v>
      </c>
      <c r="M90" s="124">
        <v>1005</v>
      </c>
      <c r="N90" s="125">
        <v>1</v>
      </c>
      <c r="O90" s="125">
        <v>1.899</v>
      </c>
      <c r="P90" s="126">
        <v>15710.42</v>
      </c>
      <c r="Q90" s="127">
        <v>9.1000000000000004E-3</v>
      </c>
      <c r="R90" s="126">
        <v>5362.99</v>
      </c>
      <c r="S90" s="126">
        <v>10347.43</v>
      </c>
      <c r="T90" s="125">
        <v>0.80600000000000005</v>
      </c>
      <c r="U90" s="126">
        <v>12662.59</v>
      </c>
      <c r="V90" s="126">
        <v>12662.59</v>
      </c>
      <c r="W90" s="124">
        <v>12725903</v>
      </c>
      <c r="X90" s="124">
        <v>12656057</v>
      </c>
      <c r="Y90" s="124">
        <v>253121</v>
      </c>
      <c r="Z90" s="124">
        <v>253121</v>
      </c>
      <c r="AA90" s="124">
        <v>4279315</v>
      </c>
      <c r="AB90" s="124">
        <v>1969</v>
      </c>
      <c r="AC90" s="124">
        <v>1425491</v>
      </c>
      <c r="AD90" s="124">
        <v>2289338</v>
      </c>
      <c r="AE90" s="124">
        <v>2196681</v>
      </c>
    </row>
    <row r="91" spans="1:31" x14ac:dyDescent="0.3">
      <c r="A91" s="123" t="s">
        <v>181</v>
      </c>
      <c r="B91" s="121" t="s">
        <v>182</v>
      </c>
      <c r="C91" s="121">
        <v>1</v>
      </c>
      <c r="D91" s="121">
        <v>0</v>
      </c>
      <c r="E91" s="124">
        <v>1038308598</v>
      </c>
      <c r="F91" s="124">
        <v>1730</v>
      </c>
      <c r="G91" s="124">
        <v>600178</v>
      </c>
      <c r="H91" s="124">
        <v>359117997</v>
      </c>
      <c r="I91" s="124">
        <v>207582</v>
      </c>
      <c r="J91" s="125">
        <v>0.55200000000000005</v>
      </c>
      <c r="K91" s="124">
        <v>2236</v>
      </c>
      <c r="L91" s="124">
        <v>2201</v>
      </c>
      <c r="M91" s="124">
        <v>2236</v>
      </c>
      <c r="N91" s="125">
        <v>1</v>
      </c>
      <c r="O91" s="125">
        <v>1.66</v>
      </c>
      <c r="P91" s="126">
        <v>13733.18</v>
      </c>
      <c r="Q91" s="127">
        <v>9.1000000000000004E-3</v>
      </c>
      <c r="R91" s="126">
        <v>5461.61</v>
      </c>
      <c r="S91" s="126">
        <v>8271.57</v>
      </c>
      <c r="T91" s="125">
        <v>0.68799999999999994</v>
      </c>
      <c r="U91" s="126">
        <v>9448.42</v>
      </c>
      <c r="V91" s="126">
        <v>9448.42</v>
      </c>
      <c r="W91" s="124">
        <v>21126668</v>
      </c>
      <c r="X91" s="124">
        <v>21270444</v>
      </c>
      <c r="Y91" s="124">
        <v>425408</v>
      </c>
      <c r="Z91" s="124">
        <v>425408</v>
      </c>
      <c r="AA91" s="124">
        <v>7971343</v>
      </c>
      <c r="AB91" s="124">
        <v>0</v>
      </c>
      <c r="AC91" s="124">
        <v>3078112</v>
      </c>
      <c r="AD91" s="124">
        <v>4943447</v>
      </c>
      <c r="AE91" s="124">
        <v>4743370</v>
      </c>
    </row>
    <row r="92" spans="1:31" x14ac:dyDescent="0.3">
      <c r="A92" s="123" t="s">
        <v>183</v>
      </c>
      <c r="B92" s="121" t="s">
        <v>184</v>
      </c>
      <c r="C92" s="121">
        <v>1</v>
      </c>
      <c r="D92" s="121">
        <v>0</v>
      </c>
      <c r="E92" s="124">
        <v>1072100384</v>
      </c>
      <c r="F92" s="124">
        <v>1760</v>
      </c>
      <c r="G92" s="124">
        <v>609147</v>
      </c>
      <c r="H92" s="124">
        <v>396264761</v>
      </c>
      <c r="I92" s="124">
        <v>225150</v>
      </c>
      <c r="J92" s="125">
        <v>0.59799999999999998</v>
      </c>
      <c r="K92" s="124">
        <v>2308</v>
      </c>
      <c r="L92" s="124">
        <v>2271</v>
      </c>
      <c r="M92" s="124">
        <v>2308</v>
      </c>
      <c r="N92" s="125">
        <v>1</v>
      </c>
      <c r="O92" s="125">
        <v>1.48</v>
      </c>
      <c r="P92" s="126">
        <v>12244.04</v>
      </c>
      <c r="Q92" s="127">
        <v>9.1000000000000004E-3</v>
      </c>
      <c r="R92" s="126">
        <v>5543.23</v>
      </c>
      <c r="S92" s="126">
        <v>6700.81</v>
      </c>
      <c r="T92" s="125">
        <v>0.69699999999999995</v>
      </c>
      <c r="U92" s="126">
        <v>8534.09</v>
      </c>
      <c r="V92" s="126">
        <v>8534.09</v>
      </c>
      <c r="W92" s="124">
        <v>19696680</v>
      </c>
      <c r="X92" s="124">
        <v>18244782</v>
      </c>
      <c r="Y92" s="124">
        <v>364895</v>
      </c>
      <c r="Z92" s="124">
        <v>1451898</v>
      </c>
      <c r="AA92" s="124">
        <v>5014955</v>
      </c>
      <c r="AB92" s="124">
        <v>0</v>
      </c>
      <c r="AC92" s="124">
        <v>2947806</v>
      </c>
      <c r="AD92" s="124">
        <v>4734176</v>
      </c>
      <c r="AE92" s="124">
        <v>4542569</v>
      </c>
    </row>
    <row r="93" spans="1:31" x14ac:dyDescent="0.3">
      <c r="A93" s="123" t="s">
        <v>185</v>
      </c>
      <c r="B93" s="121" t="s">
        <v>186</v>
      </c>
      <c r="C93" s="121">
        <v>1</v>
      </c>
      <c r="D93" s="121">
        <v>0</v>
      </c>
      <c r="E93" s="124">
        <v>762166424</v>
      </c>
      <c r="F93" s="124">
        <v>1454</v>
      </c>
      <c r="G93" s="124">
        <v>524185</v>
      </c>
      <c r="H93" s="124">
        <v>264984663</v>
      </c>
      <c r="I93" s="124">
        <v>182245</v>
      </c>
      <c r="J93" s="125">
        <v>0.48399999999999999</v>
      </c>
      <c r="K93" s="124">
        <v>1829</v>
      </c>
      <c r="L93" s="124">
        <v>1816</v>
      </c>
      <c r="M93" s="124">
        <v>1829</v>
      </c>
      <c r="N93" s="125">
        <v>1</v>
      </c>
      <c r="O93" s="125">
        <v>1.6639999999999999</v>
      </c>
      <c r="P93" s="126">
        <v>13766.27</v>
      </c>
      <c r="Q93" s="127">
        <v>9.1000000000000004E-3</v>
      </c>
      <c r="R93" s="126">
        <v>4770.08</v>
      </c>
      <c r="S93" s="126">
        <v>8996.19</v>
      </c>
      <c r="T93" s="125">
        <v>0.77500000000000002</v>
      </c>
      <c r="U93" s="126">
        <v>10668.85</v>
      </c>
      <c r="V93" s="126">
        <v>10668.85</v>
      </c>
      <c r="W93" s="124">
        <v>19513327</v>
      </c>
      <c r="X93" s="124">
        <v>18316339</v>
      </c>
      <c r="Y93" s="124">
        <v>366326</v>
      </c>
      <c r="Z93" s="124">
        <v>1196988</v>
      </c>
      <c r="AA93" s="124">
        <v>6902033</v>
      </c>
      <c r="AB93" s="124">
        <v>1988</v>
      </c>
      <c r="AC93" s="124">
        <v>2717138</v>
      </c>
      <c r="AD93" s="124">
        <v>4363723</v>
      </c>
      <c r="AE93" s="124">
        <v>4187109</v>
      </c>
    </row>
    <row r="94" spans="1:31" x14ac:dyDescent="0.3">
      <c r="A94" s="123" t="s">
        <v>187</v>
      </c>
      <c r="B94" s="121" t="s">
        <v>188</v>
      </c>
      <c r="C94" s="121">
        <v>1</v>
      </c>
      <c r="D94" s="121">
        <v>0</v>
      </c>
      <c r="E94" s="124">
        <v>2707689165</v>
      </c>
      <c r="F94" s="124">
        <v>912</v>
      </c>
      <c r="G94" s="124">
        <v>2968957</v>
      </c>
      <c r="H94" s="124">
        <v>620012409</v>
      </c>
      <c r="I94" s="124">
        <v>679838</v>
      </c>
      <c r="J94" s="125">
        <v>1.8080000000000001</v>
      </c>
      <c r="K94" s="124">
        <v>1073</v>
      </c>
      <c r="L94" s="124">
        <v>1144</v>
      </c>
      <c r="M94" s="124">
        <v>1109</v>
      </c>
      <c r="N94" s="125">
        <v>1.1240000000000001</v>
      </c>
      <c r="O94" s="125">
        <v>1.891</v>
      </c>
      <c r="P94" s="126">
        <v>17584.12</v>
      </c>
      <c r="Q94" s="127">
        <v>2.5309999999999999E-2</v>
      </c>
      <c r="R94" s="126">
        <v>75144.3</v>
      </c>
      <c r="S94" s="126">
        <v>0</v>
      </c>
      <c r="T94" s="125">
        <v>9.8000000000000004E-2</v>
      </c>
      <c r="U94" s="126">
        <v>1723.24</v>
      </c>
      <c r="V94" s="126">
        <v>1723.24</v>
      </c>
      <c r="W94" s="124">
        <v>1911074</v>
      </c>
      <c r="X94" s="124">
        <v>8216616</v>
      </c>
      <c r="Y94" s="124">
        <v>164332</v>
      </c>
      <c r="Z94" s="124">
        <v>164332</v>
      </c>
      <c r="AA94" s="124">
        <v>3434238</v>
      </c>
      <c r="AB94" s="124">
        <v>1969</v>
      </c>
      <c r="AC94" s="124">
        <v>1072824</v>
      </c>
      <c r="AD94" s="124">
        <v>1722955</v>
      </c>
      <c r="AE94" s="124">
        <v>1653221</v>
      </c>
    </row>
    <row r="95" spans="1:31" x14ac:dyDescent="0.3">
      <c r="A95" s="123" t="s">
        <v>189</v>
      </c>
      <c r="B95" s="121" t="s">
        <v>190</v>
      </c>
      <c r="C95" s="121">
        <v>1</v>
      </c>
      <c r="D95" s="121">
        <v>0</v>
      </c>
      <c r="E95" s="124">
        <v>915284621</v>
      </c>
      <c r="F95" s="124">
        <v>450</v>
      </c>
      <c r="G95" s="124">
        <v>2033965</v>
      </c>
      <c r="H95" s="124">
        <v>263979637</v>
      </c>
      <c r="I95" s="124">
        <v>586621</v>
      </c>
      <c r="J95" s="125">
        <v>1.56</v>
      </c>
      <c r="K95" s="124">
        <v>528</v>
      </c>
      <c r="L95" s="124">
        <v>551</v>
      </c>
      <c r="M95" s="124">
        <v>540</v>
      </c>
      <c r="N95" s="125">
        <v>1.1240000000000001</v>
      </c>
      <c r="O95" s="125">
        <v>1.7350000000000001</v>
      </c>
      <c r="P95" s="126">
        <v>16133.5</v>
      </c>
      <c r="Q95" s="127">
        <v>2.1839999999999998E-2</v>
      </c>
      <c r="R95" s="126">
        <v>44421.79</v>
      </c>
      <c r="S95" s="126">
        <v>0</v>
      </c>
      <c r="T95" s="125">
        <v>0.218</v>
      </c>
      <c r="U95" s="126">
        <v>3517.1</v>
      </c>
      <c r="V95" s="126">
        <v>3517.1</v>
      </c>
      <c r="W95" s="124">
        <v>1899234</v>
      </c>
      <c r="X95" s="124">
        <v>4027375</v>
      </c>
      <c r="Y95" s="124">
        <v>80547</v>
      </c>
      <c r="Z95" s="124">
        <v>80547</v>
      </c>
      <c r="AA95" s="124">
        <v>1350556</v>
      </c>
      <c r="AB95" s="124">
        <v>0</v>
      </c>
      <c r="AC95" s="124">
        <v>791644</v>
      </c>
      <c r="AD95" s="124">
        <v>1271380</v>
      </c>
      <c r="AE95" s="124">
        <v>1219923</v>
      </c>
    </row>
    <row r="96" spans="1:31" x14ac:dyDescent="0.3">
      <c r="A96" s="123" t="s">
        <v>191</v>
      </c>
      <c r="B96" s="121" t="s">
        <v>192</v>
      </c>
      <c r="C96" s="121">
        <v>1</v>
      </c>
      <c r="D96" s="121">
        <v>0</v>
      </c>
      <c r="E96" s="124">
        <v>1808109068</v>
      </c>
      <c r="F96" s="124">
        <v>843</v>
      </c>
      <c r="G96" s="124">
        <v>2144850</v>
      </c>
      <c r="H96" s="124">
        <v>475861021</v>
      </c>
      <c r="I96" s="124">
        <v>564485</v>
      </c>
      <c r="J96" s="125">
        <v>1.5009999999999999</v>
      </c>
      <c r="K96" s="124">
        <v>1110</v>
      </c>
      <c r="L96" s="124">
        <v>1062</v>
      </c>
      <c r="M96" s="124">
        <v>1110</v>
      </c>
      <c r="N96" s="125">
        <v>1.1240000000000001</v>
      </c>
      <c r="O96" s="125">
        <v>1.7230000000000001</v>
      </c>
      <c r="P96" s="126">
        <v>16021.91</v>
      </c>
      <c r="Q96" s="127">
        <v>2.1010000000000001E-2</v>
      </c>
      <c r="R96" s="126">
        <v>45063.29</v>
      </c>
      <c r="S96" s="126">
        <v>0</v>
      </c>
      <c r="T96" s="125">
        <v>0.20899999999999999</v>
      </c>
      <c r="U96" s="126">
        <v>3348.57</v>
      </c>
      <c r="V96" s="126">
        <v>3348.57</v>
      </c>
      <c r="W96" s="124">
        <v>3716913</v>
      </c>
      <c r="X96" s="124">
        <v>5327012</v>
      </c>
      <c r="Y96" s="124">
        <v>106540</v>
      </c>
      <c r="Z96" s="124">
        <v>106540</v>
      </c>
      <c r="AA96" s="124">
        <v>2274436</v>
      </c>
      <c r="AB96" s="124">
        <v>0</v>
      </c>
      <c r="AC96" s="124">
        <v>660073</v>
      </c>
      <c r="AD96" s="124">
        <v>1060077</v>
      </c>
      <c r="AE96" s="124">
        <v>1017172</v>
      </c>
    </row>
    <row r="97" spans="1:31" x14ac:dyDescent="0.3">
      <c r="A97" s="123" t="s">
        <v>193</v>
      </c>
      <c r="B97" s="121" t="s">
        <v>194</v>
      </c>
      <c r="C97" s="121">
        <v>1</v>
      </c>
      <c r="D97" s="121">
        <v>0</v>
      </c>
      <c r="E97" s="124">
        <v>2102190348</v>
      </c>
      <c r="F97" s="124">
        <v>1500</v>
      </c>
      <c r="G97" s="124">
        <v>1401460</v>
      </c>
      <c r="H97" s="124">
        <v>507863841</v>
      </c>
      <c r="I97" s="124">
        <v>338575</v>
      </c>
      <c r="J97" s="125">
        <v>0.9</v>
      </c>
      <c r="K97" s="124">
        <v>1874</v>
      </c>
      <c r="L97" s="124">
        <v>1897</v>
      </c>
      <c r="M97" s="124">
        <v>1886</v>
      </c>
      <c r="N97" s="125">
        <v>1.1240000000000001</v>
      </c>
      <c r="O97" s="125">
        <v>1.7</v>
      </c>
      <c r="P97" s="126">
        <v>15808.04</v>
      </c>
      <c r="Q97" s="127">
        <v>1.26E-2</v>
      </c>
      <c r="R97" s="126">
        <v>17658.39</v>
      </c>
      <c r="S97" s="126">
        <v>0</v>
      </c>
      <c r="T97" s="125">
        <v>0.39700000000000002</v>
      </c>
      <c r="U97" s="126">
        <v>6275.79</v>
      </c>
      <c r="V97" s="126">
        <v>6275.79</v>
      </c>
      <c r="W97" s="124">
        <v>11836140</v>
      </c>
      <c r="X97" s="124">
        <v>17864260</v>
      </c>
      <c r="Y97" s="124">
        <v>357285</v>
      </c>
      <c r="Z97" s="124">
        <v>357285</v>
      </c>
      <c r="AA97" s="124">
        <v>5793633</v>
      </c>
      <c r="AB97" s="124">
        <v>1966</v>
      </c>
      <c r="AC97" s="124">
        <v>3016888</v>
      </c>
      <c r="AD97" s="124">
        <v>4845122</v>
      </c>
      <c r="AE97" s="124">
        <v>4649024</v>
      </c>
    </row>
    <row r="98" spans="1:31" x14ac:dyDescent="0.3">
      <c r="A98" s="123" t="s">
        <v>195</v>
      </c>
      <c r="B98" s="121" t="s">
        <v>196</v>
      </c>
      <c r="C98" s="121">
        <v>1</v>
      </c>
      <c r="D98" s="121">
        <v>0</v>
      </c>
      <c r="E98" s="124">
        <v>1677564971</v>
      </c>
      <c r="F98" s="124">
        <v>1674</v>
      </c>
      <c r="G98" s="124">
        <v>1002129</v>
      </c>
      <c r="H98" s="124">
        <v>557260296</v>
      </c>
      <c r="I98" s="124">
        <v>332891</v>
      </c>
      <c r="J98" s="125">
        <v>0.88500000000000001</v>
      </c>
      <c r="K98" s="124">
        <v>2022</v>
      </c>
      <c r="L98" s="124">
        <v>2060</v>
      </c>
      <c r="M98" s="124">
        <v>2041</v>
      </c>
      <c r="N98" s="125">
        <v>1.1240000000000001</v>
      </c>
      <c r="O98" s="125">
        <v>1.4370000000000001</v>
      </c>
      <c r="P98" s="126">
        <v>13362.44</v>
      </c>
      <c r="Q98" s="127">
        <v>1.239E-2</v>
      </c>
      <c r="R98" s="126">
        <v>12416.37</v>
      </c>
      <c r="S98" s="126">
        <v>946.07</v>
      </c>
      <c r="T98" s="125">
        <v>0.44700000000000001</v>
      </c>
      <c r="U98" s="126">
        <v>5973.01</v>
      </c>
      <c r="V98" s="126">
        <v>5973.01</v>
      </c>
      <c r="W98" s="124">
        <v>12190914</v>
      </c>
      <c r="X98" s="124">
        <v>12715205</v>
      </c>
      <c r="Y98" s="124">
        <v>254304</v>
      </c>
      <c r="Z98" s="124">
        <v>254304</v>
      </c>
      <c r="AA98" s="124">
        <v>5748470</v>
      </c>
      <c r="AB98" s="124">
        <v>0</v>
      </c>
      <c r="AC98" s="124">
        <v>1555563</v>
      </c>
      <c r="AD98" s="124">
        <v>2498234</v>
      </c>
      <c r="AE98" s="124">
        <v>2397122</v>
      </c>
    </row>
    <row r="99" spans="1:31" x14ac:dyDescent="0.3">
      <c r="A99" s="123" t="s">
        <v>197</v>
      </c>
      <c r="B99" s="121" t="s">
        <v>198</v>
      </c>
      <c r="C99" s="121">
        <v>1</v>
      </c>
      <c r="D99" s="121">
        <v>0</v>
      </c>
      <c r="E99" s="124">
        <v>761960503</v>
      </c>
      <c r="F99" s="124">
        <v>392</v>
      </c>
      <c r="G99" s="124">
        <v>1943776</v>
      </c>
      <c r="H99" s="124">
        <v>169758890</v>
      </c>
      <c r="I99" s="124">
        <v>433058</v>
      </c>
      <c r="J99" s="125">
        <v>1.1519999999999999</v>
      </c>
      <c r="K99" s="124">
        <v>494</v>
      </c>
      <c r="L99" s="124">
        <v>485</v>
      </c>
      <c r="M99" s="124">
        <v>494</v>
      </c>
      <c r="N99" s="125">
        <v>1.1240000000000001</v>
      </c>
      <c r="O99" s="125">
        <v>1.8169999999999999</v>
      </c>
      <c r="P99" s="126">
        <v>16896.009999999998</v>
      </c>
      <c r="Q99" s="127">
        <v>1.6119999999999999E-2</v>
      </c>
      <c r="R99" s="126">
        <v>31333.66</v>
      </c>
      <c r="S99" s="126">
        <v>0</v>
      </c>
      <c r="T99" s="125">
        <v>0.249</v>
      </c>
      <c r="U99" s="126">
        <v>4207.1000000000004</v>
      </c>
      <c r="V99" s="126">
        <v>4207.1000000000004</v>
      </c>
      <c r="W99" s="124">
        <v>2078308</v>
      </c>
      <c r="X99" s="124">
        <v>2591363</v>
      </c>
      <c r="Y99" s="124">
        <v>51827</v>
      </c>
      <c r="Z99" s="124">
        <v>51827</v>
      </c>
      <c r="AA99" s="124">
        <v>925695</v>
      </c>
      <c r="AB99" s="124">
        <v>1973</v>
      </c>
      <c r="AC99" s="124">
        <v>264600</v>
      </c>
      <c r="AD99" s="124">
        <v>424947</v>
      </c>
      <c r="AE99" s="124">
        <v>407748</v>
      </c>
    </row>
    <row r="100" spans="1:31" x14ac:dyDescent="0.3">
      <c r="A100" s="123" t="s">
        <v>199</v>
      </c>
      <c r="B100" s="121" t="s">
        <v>200</v>
      </c>
      <c r="C100" s="121">
        <v>1</v>
      </c>
      <c r="D100" s="121">
        <v>0</v>
      </c>
      <c r="E100" s="124">
        <v>255212139</v>
      </c>
      <c r="F100" s="124">
        <v>511</v>
      </c>
      <c r="G100" s="124">
        <v>499436</v>
      </c>
      <c r="H100" s="124">
        <v>73504316</v>
      </c>
      <c r="I100" s="124">
        <v>143844</v>
      </c>
      <c r="J100" s="125">
        <v>0.38200000000000001</v>
      </c>
      <c r="K100" s="124">
        <v>586</v>
      </c>
      <c r="L100" s="124">
        <v>637</v>
      </c>
      <c r="M100" s="124">
        <v>612</v>
      </c>
      <c r="N100" s="125">
        <v>1.103</v>
      </c>
      <c r="O100" s="125">
        <v>1.931</v>
      </c>
      <c r="P100" s="126">
        <v>17620.580000000002</v>
      </c>
      <c r="Q100" s="127">
        <v>9.1000000000000004E-3</v>
      </c>
      <c r="R100" s="126">
        <v>4544.8599999999997</v>
      </c>
      <c r="S100" s="126">
        <v>13075.72</v>
      </c>
      <c r="T100" s="125">
        <v>0.90700000000000003</v>
      </c>
      <c r="U100" s="126">
        <v>15981.86</v>
      </c>
      <c r="V100" s="126">
        <v>15981.86</v>
      </c>
      <c r="W100" s="124">
        <v>9780899</v>
      </c>
      <c r="X100" s="124">
        <v>9926668</v>
      </c>
      <c r="Y100" s="124">
        <v>198533</v>
      </c>
      <c r="Z100" s="124">
        <v>198533</v>
      </c>
      <c r="AA100" s="124">
        <v>3008784</v>
      </c>
      <c r="AB100" s="124">
        <v>0</v>
      </c>
      <c r="AC100" s="124">
        <v>667936</v>
      </c>
      <c r="AD100" s="124">
        <v>1072705</v>
      </c>
      <c r="AE100" s="124">
        <v>1029289</v>
      </c>
    </row>
    <row r="101" spans="1:31" x14ac:dyDescent="0.3">
      <c r="A101" s="123" t="s">
        <v>201</v>
      </c>
      <c r="B101" s="121" t="s">
        <v>202</v>
      </c>
      <c r="C101" s="121">
        <v>1</v>
      </c>
      <c r="D101" s="121">
        <v>0</v>
      </c>
      <c r="E101" s="124">
        <v>1119396823</v>
      </c>
      <c r="F101" s="124">
        <v>1984</v>
      </c>
      <c r="G101" s="124">
        <v>564212</v>
      </c>
      <c r="H101" s="124">
        <v>424614112</v>
      </c>
      <c r="I101" s="124">
        <v>214019</v>
      </c>
      <c r="J101" s="125">
        <v>0.56899999999999995</v>
      </c>
      <c r="K101" s="124">
        <v>2397</v>
      </c>
      <c r="L101" s="124">
        <v>2399</v>
      </c>
      <c r="M101" s="124">
        <v>2398</v>
      </c>
      <c r="N101" s="125">
        <v>1.103</v>
      </c>
      <c r="O101" s="125">
        <v>1.5189999999999999</v>
      </c>
      <c r="P101" s="126">
        <v>13861.04</v>
      </c>
      <c r="Q101" s="127">
        <v>9.1000000000000004E-3</v>
      </c>
      <c r="R101" s="126">
        <v>5134.32</v>
      </c>
      <c r="S101" s="126">
        <v>8726.7199999999993</v>
      </c>
      <c r="T101" s="125">
        <v>0.70899999999999996</v>
      </c>
      <c r="U101" s="126">
        <v>9827.4699999999993</v>
      </c>
      <c r="V101" s="126">
        <v>9827.4699999999993</v>
      </c>
      <c r="W101" s="124">
        <v>23566274</v>
      </c>
      <c r="X101" s="124">
        <v>23328075</v>
      </c>
      <c r="Y101" s="124">
        <v>466561</v>
      </c>
      <c r="Z101" s="124">
        <v>466561</v>
      </c>
      <c r="AA101" s="124">
        <v>9310225</v>
      </c>
      <c r="AB101" s="124">
        <v>1965</v>
      </c>
      <c r="AC101" s="124">
        <v>3122818</v>
      </c>
      <c r="AD101" s="124">
        <v>5015245</v>
      </c>
      <c r="AE101" s="124">
        <v>4812262</v>
      </c>
    </row>
    <row r="102" spans="1:31" x14ac:dyDescent="0.3">
      <c r="A102" s="123" t="s">
        <v>203</v>
      </c>
      <c r="B102" s="121" t="s">
        <v>204</v>
      </c>
      <c r="C102" s="121">
        <v>1</v>
      </c>
      <c r="D102" s="121">
        <v>0</v>
      </c>
      <c r="E102" s="124">
        <v>211742554</v>
      </c>
      <c r="F102" s="124">
        <v>482</v>
      </c>
      <c r="G102" s="124">
        <v>439299</v>
      </c>
      <c r="H102" s="124">
        <v>82703365</v>
      </c>
      <c r="I102" s="124">
        <v>171583</v>
      </c>
      <c r="J102" s="125">
        <v>0.45600000000000002</v>
      </c>
      <c r="K102" s="124">
        <v>622</v>
      </c>
      <c r="L102" s="124">
        <v>617</v>
      </c>
      <c r="M102" s="124">
        <v>622</v>
      </c>
      <c r="N102" s="125">
        <v>1.103</v>
      </c>
      <c r="O102" s="125">
        <v>1.784</v>
      </c>
      <c r="P102" s="126">
        <v>16279.19</v>
      </c>
      <c r="Q102" s="127">
        <v>9.1000000000000004E-3</v>
      </c>
      <c r="R102" s="126">
        <v>3997.62</v>
      </c>
      <c r="S102" s="126">
        <v>12281.57</v>
      </c>
      <c r="T102" s="125">
        <v>0.89700000000000002</v>
      </c>
      <c r="U102" s="126">
        <v>14602.43</v>
      </c>
      <c r="V102" s="126">
        <v>14602.43</v>
      </c>
      <c r="W102" s="124">
        <v>9082712</v>
      </c>
      <c r="X102" s="124">
        <v>8818237</v>
      </c>
      <c r="Y102" s="124">
        <v>176364</v>
      </c>
      <c r="Z102" s="124">
        <v>264475</v>
      </c>
      <c r="AA102" s="124">
        <v>2257953</v>
      </c>
      <c r="AB102" s="124">
        <v>0</v>
      </c>
      <c r="AC102" s="124">
        <v>674670</v>
      </c>
      <c r="AD102" s="124">
        <v>1083520</v>
      </c>
      <c r="AE102" s="124">
        <v>1039666</v>
      </c>
    </row>
    <row r="103" spans="1:31" x14ac:dyDescent="0.3">
      <c r="A103" s="123" t="s">
        <v>205</v>
      </c>
      <c r="B103" s="121" t="s">
        <v>206</v>
      </c>
      <c r="C103" s="121">
        <v>1</v>
      </c>
      <c r="D103" s="121">
        <v>0</v>
      </c>
      <c r="E103" s="124">
        <v>996078865</v>
      </c>
      <c r="F103" s="124">
        <v>1738</v>
      </c>
      <c r="G103" s="124">
        <v>573117</v>
      </c>
      <c r="H103" s="124">
        <v>383887102</v>
      </c>
      <c r="I103" s="124">
        <v>220878</v>
      </c>
      <c r="J103" s="125">
        <v>0.58699999999999997</v>
      </c>
      <c r="K103" s="124">
        <v>2030</v>
      </c>
      <c r="L103" s="124">
        <v>2035</v>
      </c>
      <c r="M103" s="124">
        <v>2033</v>
      </c>
      <c r="N103" s="125">
        <v>1.103</v>
      </c>
      <c r="O103" s="125">
        <v>1.635</v>
      </c>
      <c r="P103" s="126">
        <v>14919.55</v>
      </c>
      <c r="Q103" s="127">
        <v>9.1000000000000004E-3</v>
      </c>
      <c r="R103" s="126">
        <v>5215.3599999999997</v>
      </c>
      <c r="S103" s="126">
        <v>9704.19</v>
      </c>
      <c r="T103" s="125">
        <v>0.627</v>
      </c>
      <c r="U103" s="126">
        <v>9354.5499999999993</v>
      </c>
      <c r="V103" s="126">
        <v>9704.19</v>
      </c>
      <c r="W103" s="124">
        <v>19728619</v>
      </c>
      <c r="X103" s="124">
        <v>19658629</v>
      </c>
      <c r="Y103" s="124">
        <v>393172</v>
      </c>
      <c r="Z103" s="124">
        <v>393172</v>
      </c>
      <c r="AA103" s="124">
        <v>7555285</v>
      </c>
      <c r="AB103" s="124">
        <v>1968</v>
      </c>
      <c r="AC103" s="124">
        <v>1637280</v>
      </c>
      <c r="AD103" s="124">
        <v>2629471</v>
      </c>
      <c r="AE103" s="124">
        <v>2523048</v>
      </c>
    </row>
    <row r="104" spans="1:31" x14ac:dyDescent="0.3">
      <c r="A104" s="123" t="s">
        <v>207</v>
      </c>
      <c r="B104" s="121" t="s">
        <v>208</v>
      </c>
      <c r="C104" s="121">
        <v>1</v>
      </c>
      <c r="D104" s="121">
        <v>0</v>
      </c>
      <c r="E104" s="124">
        <v>310152342</v>
      </c>
      <c r="F104" s="124">
        <v>692</v>
      </c>
      <c r="G104" s="124">
        <v>448197</v>
      </c>
      <c r="H104" s="124">
        <v>116234936</v>
      </c>
      <c r="I104" s="124">
        <v>167969</v>
      </c>
      <c r="J104" s="125">
        <v>0.44600000000000001</v>
      </c>
      <c r="K104" s="124">
        <v>773</v>
      </c>
      <c r="L104" s="124">
        <v>818</v>
      </c>
      <c r="M104" s="124">
        <v>796</v>
      </c>
      <c r="N104" s="125">
        <v>1.103</v>
      </c>
      <c r="O104" s="125">
        <v>1.853</v>
      </c>
      <c r="P104" s="126">
        <v>16908.82</v>
      </c>
      <c r="Q104" s="127">
        <v>9.1000000000000004E-3</v>
      </c>
      <c r="R104" s="126">
        <v>4078.59</v>
      </c>
      <c r="S104" s="126">
        <v>12830.23</v>
      </c>
      <c r="T104" s="125">
        <v>0.878</v>
      </c>
      <c r="U104" s="126">
        <v>14845.94</v>
      </c>
      <c r="V104" s="126">
        <v>14845.94</v>
      </c>
      <c r="W104" s="124">
        <v>11817369</v>
      </c>
      <c r="X104" s="124">
        <v>11716332</v>
      </c>
      <c r="Y104" s="124">
        <v>234326</v>
      </c>
      <c r="Z104" s="124">
        <v>234326</v>
      </c>
      <c r="AA104" s="124">
        <v>4496606</v>
      </c>
      <c r="AB104" s="124">
        <v>0</v>
      </c>
      <c r="AC104" s="124">
        <v>780413</v>
      </c>
      <c r="AD104" s="124">
        <v>1253343</v>
      </c>
      <c r="AE104" s="124">
        <v>1202616</v>
      </c>
    </row>
    <row r="105" spans="1:31" x14ac:dyDescent="0.3">
      <c r="A105" s="123" t="s">
        <v>209</v>
      </c>
      <c r="B105" s="121" t="s">
        <v>210</v>
      </c>
      <c r="C105" s="121">
        <v>1</v>
      </c>
      <c r="D105" s="121">
        <v>0</v>
      </c>
      <c r="E105" s="124">
        <v>450204626</v>
      </c>
      <c r="F105" s="124">
        <v>69</v>
      </c>
      <c r="G105" s="124">
        <v>6524704</v>
      </c>
      <c r="H105" s="124">
        <v>41166654</v>
      </c>
      <c r="I105" s="124">
        <v>596618</v>
      </c>
      <c r="J105" s="125">
        <v>1.587</v>
      </c>
      <c r="K105" s="124">
        <v>85</v>
      </c>
      <c r="L105" s="124">
        <v>89</v>
      </c>
      <c r="M105" s="124">
        <v>87</v>
      </c>
      <c r="N105" s="125">
        <v>1.0449999999999999</v>
      </c>
      <c r="O105" s="125">
        <v>1.9419999999999999</v>
      </c>
      <c r="P105" s="126">
        <v>16789.13</v>
      </c>
      <c r="Q105" s="127">
        <v>2.2210000000000001E-2</v>
      </c>
      <c r="R105" s="126">
        <v>144913.67000000001</v>
      </c>
      <c r="S105" s="126">
        <v>0</v>
      </c>
      <c r="T105" s="125">
        <v>0</v>
      </c>
      <c r="U105" s="126">
        <v>0</v>
      </c>
      <c r="V105" s="126">
        <v>500</v>
      </c>
      <c r="W105" s="124">
        <v>43500</v>
      </c>
      <c r="X105" s="124">
        <v>734989</v>
      </c>
      <c r="Y105" s="124">
        <v>14699</v>
      </c>
      <c r="Z105" s="124">
        <v>14699</v>
      </c>
      <c r="AA105" s="124">
        <v>76105</v>
      </c>
      <c r="AB105" s="124">
        <v>0</v>
      </c>
      <c r="AC105" s="124">
        <v>99157</v>
      </c>
      <c r="AD105" s="124">
        <v>159246</v>
      </c>
      <c r="AE105" s="124">
        <v>152800</v>
      </c>
    </row>
    <row r="106" spans="1:31" x14ac:dyDescent="0.3">
      <c r="A106" s="123" t="s">
        <v>211</v>
      </c>
      <c r="B106" s="121" t="s">
        <v>212</v>
      </c>
      <c r="C106" s="121">
        <v>1</v>
      </c>
      <c r="D106" s="121">
        <v>0</v>
      </c>
      <c r="E106" s="124">
        <v>907177482</v>
      </c>
      <c r="F106" s="124">
        <v>203</v>
      </c>
      <c r="G106" s="124">
        <v>4468854</v>
      </c>
      <c r="H106" s="124">
        <v>44204010</v>
      </c>
      <c r="I106" s="124">
        <v>217753</v>
      </c>
      <c r="J106" s="125">
        <v>0.57899999999999996</v>
      </c>
      <c r="K106" s="124">
        <v>244</v>
      </c>
      <c r="L106" s="124">
        <v>241</v>
      </c>
      <c r="M106" s="124">
        <v>244</v>
      </c>
      <c r="N106" s="125">
        <v>1.0449999999999999</v>
      </c>
      <c r="O106" s="125">
        <v>1.8480000000000001</v>
      </c>
      <c r="P106" s="126">
        <v>15976.47</v>
      </c>
      <c r="Q106" s="127">
        <v>9.1000000000000004E-3</v>
      </c>
      <c r="R106" s="126">
        <v>40666.57</v>
      </c>
      <c r="S106" s="126">
        <v>0</v>
      </c>
      <c r="T106" s="125">
        <v>0.10299999999999999</v>
      </c>
      <c r="U106" s="126">
        <v>1645.57</v>
      </c>
      <c r="V106" s="126">
        <v>1645.57</v>
      </c>
      <c r="W106" s="124">
        <v>401520</v>
      </c>
      <c r="X106" s="124">
        <v>1256394</v>
      </c>
      <c r="Y106" s="124">
        <v>25127</v>
      </c>
      <c r="Z106" s="124">
        <v>25127</v>
      </c>
      <c r="AA106" s="124">
        <v>356888</v>
      </c>
      <c r="AB106" s="124">
        <v>0</v>
      </c>
      <c r="AC106" s="124">
        <v>132715</v>
      </c>
      <c r="AD106" s="124">
        <v>213140</v>
      </c>
      <c r="AE106" s="124">
        <v>204513</v>
      </c>
    </row>
    <row r="107" spans="1:31" x14ac:dyDescent="0.3">
      <c r="A107" s="123" t="s">
        <v>213</v>
      </c>
      <c r="B107" s="121" t="s">
        <v>214</v>
      </c>
      <c r="C107" s="121">
        <v>1</v>
      </c>
      <c r="D107" s="121">
        <v>0</v>
      </c>
      <c r="E107" s="124">
        <v>279500708</v>
      </c>
      <c r="F107" s="124">
        <v>312</v>
      </c>
      <c r="G107" s="124">
        <v>895835</v>
      </c>
      <c r="H107" s="124">
        <v>76840985</v>
      </c>
      <c r="I107" s="124">
        <v>246285</v>
      </c>
      <c r="J107" s="125">
        <v>0.65500000000000003</v>
      </c>
      <c r="K107" s="124">
        <v>390</v>
      </c>
      <c r="L107" s="124">
        <v>426</v>
      </c>
      <c r="M107" s="124">
        <v>408</v>
      </c>
      <c r="N107" s="125">
        <v>1.0449999999999999</v>
      </c>
      <c r="O107" s="125">
        <v>1.9039999999999999</v>
      </c>
      <c r="P107" s="126">
        <v>16460.61</v>
      </c>
      <c r="Q107" s="127">
        <v>9.1699999999999993E-3</v>
      </c>
      <c r="R107" s="126">
        <v>8214.7999999999993</v>
      </c>
      <c r="S107" s="126">
        <v>8245.81</v>
      </c>
      <c r="T107" s="125">
        <v>0.58299999999999996</v>
      </c>
      <c r="U107" s="126">
        <v>9596.5300000000007</v>
      </c>
      <c r="V107" s="126">
        <v>9596.5300000000007</v>
      </c>
      <c r="W107" s="124">
        <v>3915385</v>
      </c>
      <c r="X107" s="124">
        <v>4978780</v>
      </c>
      <c r="Y107" s="124">
        <v>99575</v>
      </c>
      <c r="Z107" s="124">
        <v>99575</v>
      </c>
      <c r="AA107" s="124">
        <v>1398011</v>
      </c>
      <c r="AB107" s="124">
        <v>0</v>
      </c>
      <c r="AC107" s="124">
        <v>647578</v>
      </c>
      <c r="AD107" s="124">
        <v>1040010</v>
      </c>
      <c r="AE107" s="124">
        <v>997917</v>
      </c>
    </row>
    <row r="108" spans="1:31" x14ac:dyDescent="0.3">
      <c r="A108" s="123" t="s">
        <v>215</v>
      </c>
      <c r="B108" s="121" t="s">
        <v>216</v>
      </c>
      <c r="C108" s="121">
        <v>1</v>
      </c>
      <c r="D108" s="121">
        <v>0</v>
      </c>
      <c r="E108" s="124">
        <v>775963376</v>
      </c>
      <c r="F108" s="124">
        <v>728</v>
      </c>
      <c r="G108" s="124">
        <v>1065883</v>
      </c>
      <c r="H108" s="124">
        <v>187007144</v>
      </c>
      <c r="I108" s="124">
        <v>256877</v>
      </c>
      <c r="J108" s="125">
        <v>0.68300000000000005</v>
      </c>
      <c r="K108" s="124">
        <v>863</v>
      </c>
      <c r="L108" s="124">
        <v>885</v>
      </c>
      <c r="M108" s="124">
        <v>874</v>
      </c>
      <c r="N108" s="125">
        <v>1.0449999999999999</v>
      </c>
      <c r="O108" s="125">
        <v>1.7889999999999999</v>
      </c>
      <c r="P108" s="126">
        <v>15466.4</v>
      </c>
      <c r="Q108" s="127">
        <v>9.5600000000000008E-3</v>
      </c>
      <c r="R108" s="126">
        <v>10189.84</v>
      </c>
      <c r="S108" s="126">
        <v>5276.56</v>
      </c>
      <c r="T108" s="125">
        <v>0.47699999999999998</v>
      </c>
      <c r="U108" s="126">
        <v>7377.47</v>
      </c>
      <c r="V108" s="126">
        <v>7377.47</v>
      </c>
      <c r="W108" s="124">
        <v>6447909</v>
      </c>
      <c r="X108" s="124">
        <v>6685506</v>
      </c>
      <c r="Y108" s="124">
        <v>133710</v>
      </c>
      <c r="Z108" s="124">
        <v>133710</v>
      </c>
      <c r="AA108" s="124">
        <v>2114870</v>
      </c>
      <c r="AB108" s="124">
        <v>1967</v>
      </c>
      <c r="AC108" s="124">
        <v>777762</v>
      </c>
      <c r="AD108" s="124">
        <v>1249085</v>
      </c>
      <c r="AE108" s="124">
        <v>1198531</v>
      </c>
    </row>
    <row r="109" spans="1:31" x14ac:dyDescent="0.3">
      <c r="A109" s="123" t="s">
        <v>217</v>
      </c>
      <c r="B109" s="121" t="s">
        <v>218</v>
      </c>
      <c r="C109" s="121">
        <v>1</v>
      </c>
      <c r="D109" s="121">
        <v>0</v>
      </c>
      <c r="E109" s="124">
        <v>199074666</v>
      </c>
      <c r="F109" s="124">
        <v>188</v>
      </c>
      <c r="G109" s="124">
        <v>1058907</v>
      </c>
      <c r="H109" s="124">
        <v>56721233</v>
      </c>
      <c r="I109" s="124">
        <v>301708</v>
      </c>
      <c r="J109" s="125">
        <v>0.80200000000000005</v>
      </c>
      <c r="K109" s="124">
        <v>257</v>
      </c>
      <c r="L109" s="124">
        <v>237</v>
      </c>
      <c r="M109" s="124">
        <v>257</v>
      </c>
      <c r="N109" s="125">
        <v>1.0449999999999999</v>
      </c>
      <c r="O109" s="125">
        <v>1.8779999999999999</v>
      </c>
      <c r="P109" s="126">
        <v>16235.83</v>
      </c>
      <c r="Q109" s="127">
        <v>1.1220000000000001E-2</v>
      </c>
      <c r="R109" s="126">
        <v>11880.93</v>
      </c>
      <c r="S109" s="126">
        <v>4354.8999999999996</v>
      </c>
      <c r="T109" s="125">
        <v>0.502</v>
      </c>
      <c r="U109" s="126">
        <v>8150.38</v>
      </c>
      <c r="V109" s="126">
        <v>8150.38</v>
      </c>
      <c r="W109" s="124">
        <v>2094648</v>
      </c>
      <c r="X109" s="124">
        <v>3058265</v>
      </c>
      <c r="Y109" s="124">
        <v>61165</v>
      </c>
      <c r="Z109" s="124">
        <v>61165</v>
      </c>
      <c r="AA109" s="124">
        <v>828689</v>
      </c>
      <c r="AB109" s="124">
        <v>0</v>
      </c>
      <c r="AC109" s="124">
        <v>344700</v>
      </c>
      <c r="AD109" s="124">
        <v>553588</v>
      </c>
      <c r="AE109" s="124">
        <v>531182</v>
      </c>
    </row>
    <row r="110" spans="1:31" x14ac:dyDescent="0.3">
      <c r="A110" s="123" t="s">
        <v>219</v>
      </c>
      <c r="B110" s="121" t="s">
        <v>220</v>
      </c>
      <c r="C110" s="121">
        <v>1</v>
      </c>
      <c r="D110" s="121">
        <v>0</v>
      </c>
      <c r="E110" s="124">
        <v>341017965</v>
      </c>
      <c r="F110" s="124">
        <v>248</v>
      </c>
      <c r="G110" s="124">
        <v>1375072</v>
      </c>
      <c r="H110" s="124">
        <v>49971878</v>
      </c>
      <c r="I110" s="124">
        <v>201499</v>
      </c>
      <c r="J110" s="125">
        <v>0.53600000000000003</v>
      </c>
      <c r="K110" s="124">
        <v>340</v>
      </c>
      <c r="L110" s="124">
        <v>336</v>
      </c>
      <c r="M110" s="124">
        <v>340</v>
      </c>
      <c r="N110" s="125">
        <v>1.0449999999999999</v>
      </c>
      <c r="O110" s="125">
        <v>1.9510000000000001</v>
      </c>
      <c r="P110" s="126">
        <v>16866.939999999999</v>
      </c>
      <c r="Q110" s="127">
        <v>9.1000000000000004E-3</v>
      </c>
      <c r="R110" s="126">
        <v>12513.15</v>
      </c>
      <c r="S110" s="126">
        <v>4353.79</v>
      </c>
      <c r="T110" s="125">
        <v>0.46500000000000002</v>
      </c>
      <c r="U110" s="126">
        <v>7843.12</v>
      </c>
      <c r="V110" s="126">
        <v>7843.12</v>
      </c>
      <c r="W110" s="124">
        <v>2666661</v>
      </c>
      <c r="X110" s="124">
        <v>5303906</v>
      </c>
      <c r="Y110" s="124">
        <v>106078</v>
      </c>
      <c r="Z110" s="124">
        <v>106078</v>
      </c>
      <c r="AA110" s="124">
        <v>1542183</v>
      </c>
      <c r="AB110" s="124">
        <v>0</v>
      </c>
      <c r="AC110" s="124">
        <v>560472</v>
      </c>
      <c r="AD110" s="124">
        <v>900118</v>
      </c>
      <c r="AE110" s="124">
        <v>863687</v>
      </c>
    </row>
    <row r="111" spans="1:31" x14ac:dyDescent="0.3">
      <c r="A111" s="123" t="s">
        <v>221</v>
      </c>
      <c r="B111" s="121" t="s">
        <v>222</v>
      </c>
      <c r="C111" s="121">
        <v>1</v>
      </c>
      <c r="D111" s="121">
        <v>0</v>
      </c>
      <c r="E111" s="124">
        <v>964013896</v>
      </c>
      <c r="F111" s="124">
        <v>299</v>
      </c>
      <c r="G111" s="124">
        <v>3224126</v>
      </c>
      <c r="H111" s="124">
        <v>104199360</v>
      </c>
      <c r="I111" s="124">
        <v>348492</v>
      </c>
      <c r="J111" s="125">
        <v>0.92700000000000005</v>
      </c>
      <c r="K111" s="124">
        <v>407</v>
      </c>
      <c r="L111" s="124">
        <v>432</v>
      </c>
      <c r="M111" s="124">
        <v>420</v>
      </c>
      <c r="N111" s="125">
        <v>1.0449999999999999</v>
      </c>
      <c r="O111" s="125">
        <v>1.972</v>
      </c>
      <c r="P111" s="126">
        <v>17048.490000000002</v>
      </c>
      <c r="Q111" s="127">
        <v>1.2970000000000001E-2</v>
      </c>
      <c r="R111" s="126">
        <v>41816.910000000003</v>
      </c>
      <c r="S111" s="126">
        <v>0</v>
      </c>
      <c r="T111" s="125">
        <v>0.219</v>
      </c>
      <c r="U111" s="126">
        <v>3733.61</v>
      </c>
      <c r="V111" s="126">
        <v>3733.61</v>
      </c>
      <c r="W111" s="124">
        <v>1568117</v>
      </c>
      <c r="X111" s="124">
        <v>2630741</v>
      </c>
      <c r="Y111" s="124">
        <v>52614</v>
      </c>
      <c r="Z111" s="124">
        <v>52614</v>
      </c>
      <c r="AA111" s="124">
        <v>662553</v>
      </c>
      <c r="AB111" s="124">
        <v>1968</v>
      </c>
      <c r="AC111" s="124">
        <v>300858</v>
      </c>
      <c r="AD111" s="124">
        <v>483177</v>
      </c>
      <c r="AE111" s="124">
        <v>463622</v>
      </c>
    </row>
    <row r="112" spans="1:31" x14ac:dyDescent="0.3">
      <c r="A112" s="123" t="s">
        <v>223</v>
      </c>
      <c r="B112" s="121" t="s">
        <v>224</v>
      </c>
      <c r="C112" s="121">
        <v>1</v>
      </c>
      <c r="D112" s="121">
        <v>0</v>
      </c>
      <c r="E112" s="124">
        <v>568641946</v>
      </c>
      <c r="F112" s="124">
        <v>221</v>
      </c>
      <c r="G112" s="124">
        <v>2573040</v>
      </c>
      <c r="H112" s="124">
        <v>69352755</v>
      </c>
      <c r="I112" s="124">
        <v>313813</v>
      </c>
      <c r="J112" s="125">
        <v>0.83399999999999996</v>
      </c>
      <c r="K112" s="124">
        <v>277</v>
      </c>
      <c r="L112" s="124">
        <v>281</v>
      </c>
      <c r="M112" s="124">
        <v>279</v>
      </c>
      <c r="N112" s="125">
        <v>1.0449999999999999</v>
      </c>
      <c r="O112" s="125">
        <v>1.8080000000000001</v>
      </c>
      <c r="P112" s="126">
        <v>15630.66</v>
      </c>
      <c r="Q112" s="127">
        <v>1.167E-2</v>
      </c>
      <c r="R112" s="126">
        <v>30027.37</v>
      </c>
      <c r="S112" s="126">
        <v>0</v>
      </c>
      <c r="T112" s="125">
        <v>0.23300000000000001</v>
      </c>
      <c r="U112" s="126">
        <v>3641.94</v>
      </c>
      <c r="V112" s="126">
        <v>3641.94</v>
      </c>
      <c r="W112" s="124">
        <v>1016102</v>
      </c>
      <c r="X112" s="124">
        <v>2674049</v>
      </c>
      <c r="Y112" s="124">
        <v>53480</v>
      </c>
      <c r="Z112" s="124">
        <v>53480</v>
      </c>
      <c r="AA112" s="124">
        <v>677598</v>
      </c>
      <c r="AB112" s="124">
        <v>0</v>
      </c>
      <c r="AC112" s="124">
        <v>356035</v>
      </c>
      <c r="AD112" s="124">
        <v>571792</v>
      </c>
      <c r="AE112" s="124">
        <v>548649</v>
      </c>
    </row>
    <row r="113" spans="1:31" x14ac:dyDescent="0.3">
      <c r="A113" s="123" t="s">
        <v>225</v>
      </c>
      <c r="B113" s="121" t="s">
        <v>226</v>
      </c>
      <c r="C113" s="121">
        <v>1</v>
      </c>
      <c r="D113" s="121">
        <v>0</v>
      </c>
      <c r="E113" s="124">
        <v>451143262</v>
      </c>
      <c r="F113" s="124">
        <v>1028</v>
      </c>
      <c r="G113" s="124">
        <v>438855</v>
      </c>
      <c r="H113" s="124">
        <v>148721344</v>
      </c>
      <c r="I113" s="124">
        <v>144670</v>
      </c>
      <c r="J113" s="125">
        <v>0.38400000000000001</v>
      </c>
      <c r="K113" s="124">
        <v>1237</v>
      </c>
      <c r="L113" s="124">
        <v>1228</v>
      </c>
      <c r="M113" s="124">
        <v>1237</v>
      </c>
      <c r="N113" s="125">
        <v>1.0449999999999999</v>
      </c>
      <c r="O113" s="125">
        <v>1.7709999999999999</v>
      </c>
      <c r="P113" s="126">
        <v>15310.79</v>
      </c>
      <c r="Q113" s="127">
        <v>9.1000000000000004E-3</v>
      </c>
      <c r="R113" s="126">
        <v>3993.58</v>
      </c>
      <c r="S113" s="126">
        <v>11317.21</v>
      </c>
      <c r="T113" s="125">
        <v>0.91700000000000004</v>
      </c>
      <c r="U113" s="126">
        <v>14039.99</v>
      </c>
      <c r="V113" s="126">
        <v>14039.99</v>
      </c>
      <c r="W113" s="124">
        <v>17367468</v>
      </c>
      <c r="X113" s="124">
        <v>16448832</v>
      </c>
      <c r="Y113" s="124">
        <v>328976</v>
      </c>
      <c r="Z113" s="124">
        <v>918636</v>
      </c>
      <c r="AA113" s="124">
        <v>5225984</v>
      </c>
      <c r="AB113" s="124">
        <v>0</v>
      </c>
      <c r="AC113" s="124">
        <v>1779677</v>
      </c>
      <c r="AD113" s="124">
        <v>2858161</v>
      </c>
      <c r="AE113" s="124">
        <v>2742482</v>
      </c>
    </row>
    <row r="114" spans="1:31" x14ac:dyDescent="0.3">
      <c r="A114" s="123" t="s">
        <v>227</v>
      </c>
      <c r="B114" s="121" t="s">
        <v>228</v>
      </c>
      <c r="C114" s="121">
        <v>1</v>
      </c>
      <c r="D114" s="121">
        <v>0</v>
      </c>
      <c r="E114" s="124">
        <v>241764910</v>
      </c>
      <c r="F114" s="124">
        <v>243</v>
      </c>
      <c r="G114" s="124">
        <v>994917</v>
      </c>
      <c r="H114" s="124">
        <v>55155044</v>
      </c>
      <c r="I114" s="124">
        <v>226975</v>
      </c>
      <c r="J114" s="125">
        <v>0.60299999999999998</v>
      </c>
      <c r="K114" s="124">
        <v>286</v>
      </c>
      <c r="L114" s="124">
        <v>291</v>
      </c>
      <c r="M114" s="124">
        <v>289</v>
      </c>
      <c r="N114" s="125">
        <v>1.0449999999999999</v>
      </c>
      <c r="O114" s="125">
        <v>1.9490000000000001</v>
      </c>
      <c r="P114" s="126">
        <v>16849.650000000001</v>
      </c>
      <c r="Q114" s="127">
        <v>9.1000000000000004E-3</v>
      </c>
      <c r="R114" s="126">
        <v>9053.74</v>
      </c>
      <c r="S114" s="126">
        <v>7795.91</v>
      </c>
      <c r="T114" s="125">
        <v>0.55900000000000005</v>
      </c>
      <c r="U114" s="126">
        <v>9418.9500000000007</v>
      </c>
      <c r="V114" s="126">
        <v>9418.9500000000007</v>
      </c>
      <c r="W114" s="124">
        <v>2722077</v>
      </c>
      <c r="X114" s="124">
        <v>4529542</v>
      </c>
      <c r="Y114" s="124">
        <v>90590</v>
      </c>
      <c r="Z114" s="124">
        <v>90590</v>
      </c>
      <c r="AA114" s="124">
        <v>1856442</v>
      </c>
      <c r="AB114" s="124">
        <v>0</v>
      </c>
      <c r="AC114" s="124">
        <v>460747</v>
      </c>
      <c r="AD114" s="124">
        <v>739959</v>
      </c>
      <c r="AE114" s="124">
        <v>710011</v>
      </c>
    </row>
    <row r="115" spans="1:31" x14ac:dyDescent="0.3">
      <c r="A115" s="123" t="s">
        <v>229</v>
      </c>
      <c r="B115" s="121" t="s">
        <v>230</v>
      </c>
      <c r="C115" s="121">
        <v>1</v>
      </c>
      <c r="D115" s="121">
        <v>0</v>
      </c>
      <c r="E115" s="124">
        <v>318754093</v>
      </c>
      <c r="F115" s="124">
        <v>263</v>
      </c>
      <c r="G115" s="124">
        <v>1211992</v>
      </c>
      <c r="H115" s="124">
        <v>64232933</v>
      </c>
      <c r="I115" s="124">
        <v>244231</v>
      </c>
      <c r="J115" s="125">
        <v>0.64900000000000002</v>
      </c>
      <c r="K115" s="124">
        <v>316</v>
      </c>
      <c r="L115" s="124">
        <v>320</v>
      </c>
      <c r="M115" s="124">
        <v>318</v>
      </c>
      <c r="N115" s="125">
        <v>1.0449999999999999</v>
      </c>
      <c r="O115" s="125">
        <v>1.7949999999999999</v>
      </c>
      <c r="P115" s="126">
        <v>15518.27</v>
      </c>
      <c r="Q115" s="127">
        <v>9.1000000000000004E-3</v>
      </c>
      <c r="R115" s="126">
        <v>11029.12</v>
      </c>
      <c r="S115" s="126">
        <v>4489.1499999999996</v>
      </c>
      <c r="T115" s="125">
        <v>0.46500000000000002</v>
      </c>
      <c r="U115" s="126">
        <v>7215.99</v>
      </c>
      <c r="V115" s="126">
        <v>7215.99</v>
      </c>
      <c r="W115" s="124">
        <v>2294685</v>
      </c>
      <c r="X115" s="124">
        <v>3439746</v>
      </c>
      <c r="Y115" s="124">
        <v>68794</v>
      </c>
      <c r="Z115" s="124">
        <v>68794</v>
      </c>
      <c r="AA115" s="124">
        <v>1041635</v>
      </c>
      <c r="AB115" s="124">
        <v>0</v>
      </c>
      <c r="AC115" s="124">
        <v>462536</v>
      </c>
      <c r="AD115" s="124">
        <v>742832</v>
      </c>
      <c r="AE115" s="124">
        <v>712767</v>
      </c>
    </row>
    <row r="116" spans="1:31" x14ac:dyDescent="0.3">
      <c r="A116" s="123" t="s">
        <v>231</v>
      </c>
      <c r="B116" s="121" t="s">
        <v>232</v>
      </c>
      <c r="C116" s="121">
        <v>1</v>
      </c>
      <c r="D116" s="121">
        <v>0</v>
      </c>
      <c r="E116" s="124">
        <v>591513873</v>
      </c>
      <c r="F116" s="124">
        <v>769</v>
      </c>
      <c r="G116" s="124">
        <v>769198</v>
      </c>
      <c r="H116" s="124">
        <v>137183226</v>
      </c>
      <c r="I116" s="124">
        <v>178391</v>
      </c>
      <c r="J116" s="125">
        <v>0.47399999999999998</v>
      </c>
      <c r="K116" s="124">
        <v>1017</v>
      </c>
      <c r="L116" s="124">
        <v>1026</v>
      </c>
      <c r="M116" s="124">
        <v>1022</v>
      </c>
      <c r="N116" s="125">
        <v>1.0449999999999999</v>
      </c>
      <c r="O116" s="125">
        <v>1.8779999999999999</v>
      </c>
      <c r="P116" s="126">
        <v>16235.83</v>
      </c>
      <c r="Q116" s="127">
        <v>9.1000000000000004E-3</v>
      </c>
      <c r="R116" s="126">
        <v>6999.7</v>
      </c>
      <c r="S116" s="126">
        <v>9236.1299999999992</v>
      </c>
      <c r="T116" s="125">
        <v>0.69299999999999995</v>
      </c>
      <c r="U116" s="126">
        <v>11251.43</v>
      </c>
      <c r="V116" s="126">
        <v>11251.43</v>
      </c>
      <c r="W116" s="124">
        <v>11498962</v>
      </c>
      <c r="X116" s="124">
        <v>11147800</v>
      </c>
      <c r="Y116" s="124">
        <v>222956</v>
      </c>
      <c r="Z116" s="124">
        <v>351162</v>
      </c>
      <c r="AA116" s="124">
        <v>3972667</v>
      </c>
      <c r="AB116" s="124">
        <v>0</v>
      </c>
      <c r="AC116" s="124">
        <v>1570619</v>
      </c>
      <c r="AD116" s="124">
        <v>2522414</v>
      </c>
      <c r="AE116" s="124">
        <v>2420323</v>
      </c>
    </row>
    <row r="117" spans="1:31" x14ac:dyDescent="0.3">
      <c r="A117" s="123" t="s">
        <v>233</v>
      </c>
      <c r="B117" s="121" t="s">
        <v>234</v>
      </c>
      <c r="C117" s="121">
        <v>1</v>
      </c>
      <c r="D117" s="121">
        <v>0</v>
      </c>
      <c r="E117" s="124">
        <v>2857922383</v>
      </c>
      <c r="F117" s="124">
        <v>2464</v>
      </c>
      <c r="G117" s="124">
        <v>1159871</v>
      </c>
      <c r="H117" s="124">
        <v>1014518341</v>
      </c>
      <c r="I117" s="124">
        <v>411736</v>
      </c>
      <c r="J117" s="125">
        <v>1.095</v>
      </c>
      <c r="K117" s="124">
        <v>3012</v>
      </c>
      <c r="L117" s="124">
        <v>3055</v>
      </c>
      <c r="M117" s="124">
        <v>3034</v>
      </c>
      <c r="N117" s="125">
        <v>1.3140000000000001</v>
      </c>
      <c r="O117" s="125">
        <v>1.379</v>
      </c>
      <c r="P117" s="126">
        <v>14990.72</v>
      </c>
      <c r="Q117" s="127">
        <v>1.533E-2</v>
      </c>
      <c r="R117" s="126">
        <v>17780.82</v>
      </c>
      <c r="S117" s="126">
        <v>0</v>
      </c>
      <c r="T117" s="125">
        <v>0.38600000000000001</v>
      </c>
      <c r="U117" s="126">
        <v>5786.41</v>
      </c>
      <c r="V117" s="126">
        <v>5786.41</v>
      </c>
      <c r="W117" s="124">
        <v>17555968</v>
      </c>
      <c r="X117" s="124">
        <v>21314608</v>
      </c>
      <c r="Y117" s="124">
        <v>426292</v>
      </c>
      <c r="Z117" s="124">
        <v>426292</v>
      </c>
      <c r="AA117" s="124">
        <v>7939710</v>
      </c>
      <c r="AB117" s="124">
        <v>1965</v>
      </c>
      <c r="AC117" s="124">
        <v>3206400</v>
      </c>
      <c r="AD117" s="124">
        <v>5149478</v>
      </c>
      <c r="AE117" s="124">
        <v>4941062</v>
      </c>
    </row>
    <row r="118" spans="1:31" x14ac:dyDescent="0.3">
      <c r="A118" s="123" t="s">
        <v>235</v>
      </c>
      <c r="B118" s="121" t="s">
        <v>236</v>
      </c>
      <c r="C118" s="121">
        <v>1</v>
      </c>
      <c r="D118" s="121">
        <v>0</v>
      </c>
      <c r="E118" s="124">
        <v>1000311023</v>
      </c>
      <c r="F118" s="124">
        <v>1320</v>
      </c>
      <c r="G118" s="124">
        <v>757811</v>
      </c>
      <c r="H118" s="124">
        <v>290865886</v>
      </c>
      <c r="I118" s="124">
        <v>220352</v>
      </c>
      <c r="J118" s="125">
        <v>0.58599999999999997</v>
      </c>
      <c r="K118" s="124">
        <v>1634</v>
      </c>
      <c r="L118" s="124">
        <v>1603</v>
      </c>
      <c r="M118" s="124">
        <v>1634</v>
      </c>
      <c r="N118" s="125">
        <v>1.3140000000000001</v>
      </c>
      <c r="O118" s="125">
        <v>1.698</v>
      </c>
      <c r="P118" s="126">
        <v>18458.48</v>
      </c>
      <c r="Q118" s="127">
        <v>9.1000000000000004E-3</v>
      </c>
      <c r="R118" s="126">
        <v>6896.08</v>
      </c>
      <c r="S118" s="126">
        <v>11562.4</v>
      </c>
      <c r="T118" s="125">
        <v>0.58499999999999996</v>
      </c>
      <c r="U118" s="126">
        <v>10798.21</v>
      </c>
      <c r="V118" s="126">
        <v>11562.4</v>
      </c>
      <c r="W118" s="124">
        <v>18892962</v>
      </c>
      <c r="X118" s="124">
        <v>16389216</v>
      </c>
      <c r="Y118" s="124">
        <v>327784</v>
      </c>
      <c r="Z118" s="124">
        <v>2503746</v>
      </c>
      <c r="AA118" s="124">
        <v>4097638</v>
      </c>
      <c r="AB118" s="124">
        <v>0</v>
      </c>
      <c r="AC118" s="124">
        <v>1589843</v>
      </c>
      <c r="AD118" s="124">
        <v>2553287</v>
      </c>
      <c r="AE118" s="124">
        <v>2449948</v>
      </c>
    </row>
    <row r="119" spans="1:31" x14ac:dyDescent="0.3">
      <c r="A119" s="123" t="s">
        <v>237</v>
      </c>
      <c r="B119" s="121" t="s">
        <v>238</v>
      </c>
      <c r="C119" s="121">
        <v>1</v>
      </c>
      <c r="D119" s="121">
        <v>0</v>
      </c>
      <c r="E119" s="124">
        <v>3183171447</v>
      </c>
      <c r="F119" s="124">
        <v>3329</v>
      </c>
      <c r="G119" s="124">
        <v>956194</v>
      </c>
      <c r="H119" s="124">
        <v>1054480983</v>
      </c>
      <c r="I119" s="124">
        <v>316756</v>
      </c>
      <c r="J119" s="125">
        <v>0.84199999999999997</v>
      </c>
      <c r="K119" s="124">
        <v>4135</v>
      </c>
      <c r="L119" s="124">
        <v>4163</v>
      </c>
      <c r="M119" s="124">
        <v>4149</v>
      </c>
      <c r="N119" s="125">
        <v>1.3140000000000001</v>
      </c>
      <c r="O119" s="125">
        <v>1.4530000000000001</v>
      </c>
      <c r="P119" s="126">
        <v>15795.15</v>
      </c>
      <c r="Q119" s="127">
        <v>1.1780000000000001E-2</v>
      </c>
      <c r="R119" s="126">
        <v>11263.96</v>
      </c>
      <c r="S119" s="126">
        <v>4531.1899999999996</v>
      </c>
      <c r="T119" s="125">
        <v>0.46500000000000002</v>
      </c>
      <c r="U119" s="126">
        <v>7344.74</v>
      </c>
      <c r="V119" s="126">
        <v>7344.74</v>
      </c>
      <c r="W119" s="124">
        <v>30473327</v>
      </c>
      <c r="X119" s="124">
        <v>29810576</v>
      </c>
      <c r="Y119" s="124">
        <v>596211</v>
      </c>
      <c r="Z119" s="124">
        <v>662751</v>
      </c>
      <c r="AA119" s="124">
        <v>9379879</v>
      </c>
      <c r="AB119" s="124">
        <v>1966</v>
      </c>
      <c r="AC119" s="124">
        <v>3772693</v>
      </c>
      <c r="AD119" s="124">
        <v>6058944</v>
      </c>
      <c r="AE119" s="124">
        <v>5813719</v>
      </c>
    </row>
    <row r="120" spans="1:31" x14ac:dyDescent="0.3">
      <c r="A120" s="123" t="s">
        <v>239</v>
      </c>
      <c r="B120" s="121" t="s">
        <v>240</v>
      </c>
      <c r="C120" s="121">
        <v>1</v>
      </c>
      <c r="D120" s="121">
        <v>0</v>
      </c>
      <c r="E120" s="124">
        <v>1564534530</v>
      </c>
      <c r="F120" s="124">
        <v>662</v>
      </c>
      <c r="G120" s="124">
        <v>2363345</v>
      </c>
      <c r="H120" s="124">
        <v>300609941</v>
      </c>
      <c r="I120" s="124">
        <v>454093</v>
      </c>
      <c r="J120" s="125">
        <v>1.208</v>
      </c>
      <c r="K120" s="124">
        <v>809</v>
      </c>
      <c r="L120" s="124">
        <v>833</v>
      </c>
      <c r="M120" s="124">
        <v>821</v>
      </c>
      <c r="N120" s="125">
        <v>1.3140000000000001</v>
      </c>
      <c r="O120" s="125">
        <v>1.889</v>
      </c>
      <c r="P120" s="126">
        <v>20534.79</v>
      </c>
      <c r="Q120" s="127">
        <v>1.6910000000000001E-2</v>
      </c>
      <c r="R120" s="126">
        <v>39964.160000000003</v>
      </c>
      <c r="S120" s="126">
        <v>0</v>
      </c>
      <c r="T120" s="125">
        <v>0.20799999999999999</v>
      </c>
      <c r="U120" s="126">
        <v>4271.2299999999996</v>
      </c>
      <c r="V120" s="126">
        <v>4271.2299999999996</v>
      </c>
      <c r="W120" s="124">
        <v>3506680</v>
      </c>
      <c r="X120" s="124">
        <v>4436988</v>
      </c>
      <c r="Y120" s="124">
        <v>88739</v>
      </c>
      <c r="Z120" s="124">
        <v>88739</v>
      </c>
      <c r="AA120" s="124">
        <v>1373183</v>
      </c>
      <c r="AB120" s="124">
        <v>0</v>
      </c>
      <c r="AC120" s="124">
        <v>498363</v>
      </c>
      <c r="AD120" s="124">
        <v>800370</v>
      </c>
      <c r="AE120" s="124">
        <v>767977</v>
      </c>
    </row>
    <row r="121" spans="1:31" x14ac:dyDescent="0.3">
      <c r="A121" s="123" t="s">
        <v>241</v>
      </c>
      <c r="B121" s="121" t="s">
        <v>242</v>
      </c>
      <c r="C121" s="121">
        <v>1</v>
      </c>
      <c r="D121" s="121">
        <v>0</v>
      </c>
      <c r="E121" s="124">
        <v>1367864977</v>
      </c>
      <c r="F121" s="124">
        <v>1043</v>
      </c>
      <c r="G121" s="124">
        <v>1311471</v>
      </c>
      <c r="H121" s="124">
        <v>439610449</v>
      </c>
      <c r="I121" s="124">
        <v>421486</v>
      </c>
      <c r="J121" s="125">
        <v>1.121</v>
      </c>
      <c r="K121" s="124">
        <v>1265</v>
      </c>
      <c r="L121" s="124">
        <v>1259</v>
      </c>
      <c r="M121" s="124">
        <v>1265</v>
      </c>
      <c r="N121" s="125">
        <v>1.3140000000000001</v>
      </c>
      <c r="O121" s="125">
        <v>1.4239999999999999</v>
      </c>
      <c r="P121" s="126">
        <v>15479.9</v>
      </c>
      <c r="Q121" s="127">
        <v>1.5689999999999999E-2</v>
      </c>
      <c r="R121" s="126">
        <v>20576.97</v>
      </c>
      <c r="S121" s="126">
        <v>0</v>
      </c>
      <c r="T121" s="125">
        <v>0.317</v>
      </c>
      <c r="U121" s="126">
        <v>4907.12</v>
      </c>
      <c r="V121" s="126">
        <v>4907.12</v>
      </c>
      <c r="W121" s="124">
        <v>6207507</v>
      </c>
      <c r="X121" s="124">
        <v>6135553</v>
      </c>
      <c r="Y121" s="124">
        <v>122711</v>
      </c>
      <c r="Z121" s="124">
        <v>122711</v>
      </c>
      <c r="AA121" s="124">
        <v>1621083</v>
      </c>
      <c r="AB121" s="124">
        <v>0</v>
      </c>
      <c r="AC121" s="124">
        <v>906644</v>
      </c>
      <c r="AD121" s="124">
        <v>1456070</v>
      </c>
      <c r="AE121" s="124">
        <v>1397138</v>
      </c>
    </row>
    <row r="122" spans="1:31" x14ac:dyDescent="0.3">
      <c r="A122" s="123" t="s">
        <v>243</v>
      </c>
      <c r="B122" s="121" t="s">
        <v>244</v>
      </c>
      <c r="C122" s="121">
        <v>1</v>
      </c>
      <c r="D122" s="121">
        <v>0</v>
      </c>
      <c r="E122" s="124">
        <v>2071365651</v>
      </c>
      <c r="F122" s="124">
        <v>746</v>
      </c>
      <c r="G122" s="124">
        <v>2776629</v>
      </c>
      <c r="H122" s="124">
        <v>459055827</v>
      </c>
      <c r="I122" s="124">
        <v>615356</v>
      </c>
      <c r="J122" s="125">
        <v>1.637</v>
      </c>
      <c r="K122" s="124">
        <v>923</v>
      </c>
      <c r="L122" s="124">
        <v>925</v>
      </c>
      <c r="M122" s="124">
        <v>924</v>
      </c>
      <c r="N122" s="125">
        <v>1.3140000000000001</v>
      </c>
      <c r="O122" s="125">
        <v>1.75</v>
      </c>
      <c r="P122" s="126">
        <v>19023.759999999998</v>
      </c>
      <c r="Q122" s="127">
        <v>2.291E-2</v>
      </c>
      <c r="R122" s="126">
        <v>63612.57</v>
      </c>
      <c r="S122" s="126">
        <v>0</v>
      </c>
      <c r="T122" s="125">
        <v>0.13500000000000001</v>
      </c>
      <c r="U122" s="126">
        <v>2568.1999999999998</v>
      </c>
      <c r="V122" s="126">
        <v>2568.1999999999998</v>
      </c>
      <c r="W122" s="124">
        <v>2373017</v>
      </c>
      <c r="X122" s="124">
        <v>6393733</v>
      </c>
      <c r="Y122" s="124">
        <v>127874</v>
      </c>
      <c r="Z122" s="124">
        <v>127874</v>
      </c>
      <c r="AA122" s="124">
        <v>2324582</v>
      </c>
      <c r="AB122" s="124">
        <v>0</v>
      </c>
      <c r="AC122" s="124">
        <v>1020073</v>
      </c>
      <c r="AD122" s="124">
        <v>1638237</v>
      </c>
      <c r="AE122" s="124">
        <v>1571932</v>
      </c>
    </row>
    <row r="123" spans="1:31" x14ac:dyDescent="0.3">
      <c r="A123" s="123" t="s">
        <v>245</v>
      </c>
      <c r="B123" s="121" t="s">
        <v>246</v>
      </c>
      <c r="C123" s="121">
        <v>1</v>
      </c>
      <c r="D123" s="121">
        <v>0</v>
      </c>
      <c r="E123" s="124">
        <v>2104063699</v>
      </c>
      <c r="F123" s="124">
        <v>3791</v>
      </c>
      <c r="G123" s="124">
        <v>555015</v>
      </c>
      <c r="H123" s="124">
        <v>769531300</v>
      </c>
      <c r="I123" s="124">
        <v>202989</v>
      </c>
      <c r="J123" s="125">
        <v>0.54</v>
      </c>
      <c r="K123" s="124">
        <v>4899</v>
      </c>
      <c r="L123" s="124">
        <v>4871</v>
      </c>
      <c r="M123" s="124">
        <v>4899</v>
      </c>
      <c r="N123" s="125">
        <v>1.3140000000000001</v>
      </c>
      <c r="O123" s="125">
        <v>1.772</v>
      </c>
      <c r="P123" s="126">
        <v>19262.91</v>
      </c>
      <c r="Q123" s="127">
        <v>9.1000000000000004E-3</v>
      </c>
      <c r="R123" s="126">
        <v>5050.63</v>
      </c>
      <c r="S123" s="126">
        <v>14212.28</v>
      </c>
      <c r="T123" s="125">
        <v>0.78400000000000003</v>
      </c>
      <c r="U123" s="126">
        <v>15102.12</v>
      </c>
      <c r="V123" s="126">
        <v>15102.12</v>
      </c>
      <c r="W123" s="124">
        <v>73985286</v>
      </c>
      <c r="X123" s="124">
        <v>79862633</v>
      </c>
      <c r="Y123" s="124">
        <v>1597252</v>
      </c>
      <c r="Z123" s="124">
        <v>1597252</v>
      </c>
      <c r="AA123" s="124">
        <v>14561278</v>
      </c>
      <c r="AB123" s="124">
        <v>0</v>
      </c>
      <c r="AC123" s="124">
        <v>9024754</v>
      </c>
      <c r="AD123" s="124">
        <v>14493754</v>
      </c>
      <c r="AE123" s="124">
        <v>13907145</v>
      </c>
    </row>
    <row r="124" spans="1:31" x14ac:dyDescent="0.3">
      <c r="A124" s="123" t="s">
        <v>247</v>
      </c>
      <c r="B124" s="121" t="s">
        <v>248</v>
      </c>
      <c r="C124" s="121">
        <v>1</v>
      </c>
      <c r="D124" s="121">
        <v>0</v>
      </c>
      <c r="E124" s="124">
        <v>6609843976</v>
      </c>
      <c r="F124" s="124">
        <v>7638</v>
      </c>
      <c r="G124" s="124">
        <v>865389</v>
      </c>
      <c r="H124" s="124">
        <v>2610148942</v>
      </c>
      <c r="I124" s="124">
        <v>341731</v>
      </c>
      <c r="J124" s="125">
        <v>0.90900000000000003</v>
      </c>
      <c r="K124" s="124">
        <v>9627</v>
      </c>
      <c r="L124" s="124">
        <v>9508</v>
      </c>
      <c r="M124" s="124">
        <v>9627</v>
      </c>
      <c r="N124" s="125">
        <v>1.3140000000000001</v>
      </c>
      <c r="O124" s="125">
        <v>1.264</v>
      </c>
      <c r="P124" s="126">
        <v>13740.59</v>
      </c>
      <c r="Q124" s="127">
        <v>1.272E-2</v>
      </c>
      <c r="R124" s="126">
        <v>11007.74</v>
      </c>
      <c r="S124" s="126">
        <v>2732.85</v>
      </c>
      <c r="T124" s="125">
        <v>0.48099999999999998</v>
      </c>
      <c r="U124" s="126">
        <v>6609.22</v>
      </c>
      <c r="V124" s="126">
        <v>6609.22</v>
      </c>
      <c r="W124" s="124">
        <v>63626961</v>
      </c>
      <c r="X124" s="124">
        <v>60371435</v>
      </c>
      <c r="Y124" s="124">
        <v>1207428</v>
      </c>
      <c r="Z124" s="124">
        <v>3255526</v>
      </c>
      <c r="AA124" s="124">
        <v>20047203</v>
      </c>
      <c r="AB124" s="124">
        <v>0</v>
      </c>
      <c r="AC124" s="124">
        <v>6387540</v>
      </c>
      <c r="AD124" s="124">
        <v>10258389</v>
      </c>
      <c r="AE124" s="124">
        <v>9843199</v>
      </c>
    </row>
    <row r="125" spans="1:31" x14ac:dyDescent="0.3">
      <c r="A125" s="123" t="s">
        <v>249</v>
      </c>
      <c r="B125" s="121" t="s">
        <v>250</v>
      </c>
      <c r="C125" s="121">
        <v>1</v>
      </c>
      <c r="D125" s="121">
        <v>0</v>
      </c>
      <c r="E125" s="124">
        <v>1053210367</v>
      </c>
      <c r="F125" s="124">
        <v>1573</v>
      </c>
      <c r="G125" s="124">
        <v>669555</v>
      </c>
      <c r="H125" s="124">
        <v>413734563</v>
      </c>
      <c r="I125" s="124">
        <v>263022</v>
      </c>
      <c r="J125" s="125">
        <v>0.69899999999999995</v>
      </c>
      <c r="K125" s="124">
        <v>1827</v>
      </c>
      <c r="L125" s="124">
        <v>1810</v>
      </c>
      <c r="M125" s="124">
        <v>1827</v>
      </c>
      <c r="N125" s="125">
        <v>1.3140000000000001</v>
      </c>
      <c r="O125" s="125">
        <v>1.2290000000000001</v>
      </c>
      <c r="P125" s="126">
        <v>13360.11</v>
      </c>
      <c r="Q125" s="127">
        <v>9.7800000000000005E-3</v>
      </c>
      <c r="R125" s="126">
        <v>6548.24</v>
      </c>
      <c r="S125" s="126">
        <v>6811.87</v>
      </c>
      <c r="T125" s="125">
        <v>0.57399999999999995</v>
      </c>
      <c r="U125" s="126">
        <v>7668.7</v>
      </c>
      <c r="V125" s="126">
        <v>7668.7</v>
      </c>
      <c r="W125" s="124">
        <v>14010715</v>
      </c>
      <c r="X125" s="124">
        <v>12722652</v>
      </c>
      <c r="Y125" s="124">
        <v>254453</v>
      </c>
      <c r="Z125" s="124">
        <v>1288063</v>
      </c>
      <c r="AA125" s="124">
        <v>3288582</v>
      </c>
      <c r="AB125" s="124">
        <v>0</v>
      </c>
      <c r="AC125" s="124">
        <v>1164261</v>
      </c>
      <c r="AD125" s="124">
        <v>1869803</v>
      </c>
      <c r="AE125" s="124">
        <v>1794126</v>
      </c>
    </row>
    <row r="126" spans="1:31" x14ac:dyDescent="0.3">
      <c r="A126" s="123" t="s">
        <v>251</v>
      </c>
      <c r="B126" s="121" t="s">
        <v>252</v>
      </c>
      <c r="C126" s="121">
        <v>1</v>
      </c>
      <c r="D126" s="121">
        <v>0</v>
      </c>
      <c r="E126" s="124">
        <v>1841991803</v>
      </c>
      <c r="F126" s="124">
        <v>1536</v>
      </c>
      <c r="G126" s="124">
        <v>1199213</v>
      </c>
      <c r="H126" s="124">
        <v>598747107</v>
      </c>
      <c r="I126" s="124">
        <v>389809</v>
      </c>
      <c r="J126" s="125">
        <v>1.0369999999999999</v>
      </c>
      <c r="K126" s="124">
        <v>1788</v>
      </c>
      <c r="L126" s="124">
        <v>1869</v>
      </c>
      <c r="M126" s="124">
        <v>1829</v>
      </c>
      <c r="N126" s="125">
        <v>1.3140000000000001</v>
      </c>
      <c r="O126" s="125">
        <v>1.268</v>
      </c>
      <c r="P126" s="126">
        <v>13784.07</v>
      </c>
      <c r="Q126" s="127">
        <v>1.451E-2</v>
      </c>
      <c r="R126" s="126">
        <v>17400.580000000002</v>
      </c>
      <c r="S126" s="126">
        <v>0</v>
      </c>
      <c r="T126" s="125">
        <v>0.35099999999999998</v>
      </c>
      <c r="U126" s="126">
        <v>4838.2</v>
      </c>
      <c r="V126" s="126">
        <v>4838.2</v>
      </c>
      <c r="W126" s="124">
        <v>8849068</v>
      </c>
      <c r="X126" s="124">
        <v>11245791</v>
      </c>
      <c r="Y126" s="124">
        <v>224915</v>
      </c>
      <c r="Z126" s="124">
        <v>224915</v>
      </c>
      <c r="AA126" s="124">
        <v>5168817</v>
      </c>
      <c r="AB126" s="124">
        <v>1965</v>
      </c>
      <c r="AC126" s="124">
        <v>1903790</v>
      </c>
      <c r="AD126" s="124">
        <v>3057486</v>
      </c>
      <c r="AE126" s="124">
        <v>2933740</v>
      </c>
    </row>
    <row r="127" spans="1:31" x14ac:dyDescent="0.3">
      <c r="A127" s="123" t="s">
        <v>253</v>
      </c>
      <c r="B127" s="121" t="s">
        <v>254</v>
      </c>
      <c r="C127" s="121">
        <v>1</v>
      </c>
      <c r="D127" s="121">
        <v>0</v>
      </c>
      <c r="E127" s="124">
        <v>2449362138</v>
      </c>
      <c r="F127" s="124">
        <v>911</v>
      </c>
      <c r="G127" s="124">
        <v>2688652</v>
      </c>
      <c r="H127" s="124">
        <v>929386096</v>
      </c>
      <c r="I127" s="124">
        <v>1020182</v>
      </c>
      <c r="J127" s="125">
        <v>2.7130000000000001</v>
      </c>
      <c r="K127" s="124">
        <v>1083</v>
      </c>
      <c r="L127" s="124">
        <v>1082</v>
      </c>
      <c r="M127" s="124">
        <v>1083</v>
      </c>
      <c r="N127" s="125">
        <v>1.3140000000000001</v>
      </c>
      <c r="O127" s="125">
        <v>1.3819999999999999</v>
      </c>
      <c r="P127" s="126">
        <v>15023.33</v>
      </c>
      <c r="Q127" s="127">
        <v>2.8000000000000001E-2</v>
      </c>
      <c r="R127" s="126">
        <v>75282.25</v>
      </c>
      <c r="S127" s="126">
        <v>0</v>
      </c>
      <c r="T127" s="125">
        <v>2.5999999999999999E-2</v>
      </c>
      <c r="U127" s="126">
        <v>390.6</v>
      </c>
      <c r="V127" s="126">
        <v>500</v>
      </c>
      <c r="W127" s="124">
        <v>541500</v>
      </c>
      <c r="X127" s="124">
        <v>2196485</v>
      </c>
      <c r="Y127" s="124">
        <v>43929</v>
      </c>
      <c r="Z127" s="124">
        <v>43929</v>
      </c>
      <c r="AA127" s="124">
        <v>530800</v>
      </c>
      <c r="AB127" s="124">
        <v>0</v>
      </c>
      <c r="AC127" s="124">
        <v>256491</v>
      </c>
      <c r="AD127" s="124">
        <v>411924</v>
      </c>
      <c r="AE127" s="124">
        <v>395252</v>
      </c>
    </row>
    <row r="128" spans="1:31" x14ac:dyDescent="0.3">
      <c r="A128" s="123" t="s">
        <v>255</v>
      </c>
      <c r="B128" s="121" t="s">
        <v>256</v>
      </c>
      <c r="C128" s="121">
        <v>1</v>
      </c>
      <c r="D128" s="121">
        <v>0</v>
      </c>
      <c r="E128" s="124">
        <v>10569919607</v>
      </c>
      <c r="F128" s="124">
        <v>10256</v>
      </c>
      <c r="G128" s="124">
        <v>1030608</v>
      </c>
      <c r="H128" s="124">
        <v>3332934770</v>
      </c>
      <c r="I128" s="124">
        <v>324974</v>
      </c>
      <c r="J128" s="125">
        <v>0.86399999999999999</v>
      </c>
      <c r="K128" s="124">
        <v>12681</v>
      </c>
      <c r="L128" s="124">
        <v>12659</v>
      </c>
      <c r="M128" s="124">
        <v>12681</v>
      </c>
      <c r="N128" s="125">
        <v>1.3140000000000001</v>
      </c>
      <c r="O128" s="125">
        <v>1.264</v>
      </c>
      <c r="P128" s="126">
        <v>13740.59</v>
      </c>
      <c r="Q128" s="127">
        <v>1.209E-2</v>
      </c>
      <c r="R128" s="126">
        <v>12460.05</v>
      </c>
      <c r="S128" s="126">
        <v>1280.54</v>
      </c>
      <c r="T128" s="125">
        <v>0.46100000000000002</v>
      </c>
      <c r="U128" s="126">
        <v>6334.41</v>
      </c>
      <c r="V128" s="126">
        <v>6334.41</v>
      </c>
      <c r="W128" s="124">
        <v>80326654</v>
      </c>
      <c r="X128" s="124">
        <v>72236558</v>
      </c>
      <c r="Y128" s="124">
        <v>1444731</v>
      </c>
      <c r="Z128" s="124">
        <v>8090096</v>
      </c>
      <c r="AA128" s="124">
        <v>20374108</v>
      </c>
      <c r="AB128" s="124">
        <v>0</v>
      </c>
      <c r="AC128" s="124">
        <v>6522739</v>
      </c>
      <c r="AD128" s="124">
        <v>10475518</v>
      </c>
      <c r="AE128" s="124">
        <v>10051540</v>
      </c>
    </row>
    <row r="129" spans="1:31" x14ac:dyDescent="0.3">
      <c r="A129" s="123" t="s">
        <v>257</v>
      </c>
      <c r="B129" s="121" t="s">
        <v>258</v>
      </c>
      <c r="C129" s="121">
        <v>1</v>
      </c>
      <c r="D129" s="121">
        <v>0</v>
      </c>
      <c r="E129" s="124">
        <v>1786664273</v>
      </c>
      <c r="F129" s="124">
        <v>750</v>
      </c>
      <c r="G129" s="124">
        <v>2382219</v>
      </c>
      <c r="H129" s="124">
        <v>579676907</v>
      </c>
      <c r="I129" s="124">
        <v>772902</v>
      </c>
      <c r="J129" s="125">
        <v>2.056</v>
      </c>
      <c r="K129" s="124">
        <v>910</v>
      </c>
      <c r="L129" s="124">
        <v>914</v>
      </c>
      <c r="M129" s="124">
        <v>912</v>
      </c>
      <c r="N129" s="125">
        <v>1.3140000000000001</v>
      </c>
      <c r="O129" s="125">
        <v>1.587</v>
      </c>
      <c r="P129" s="126">
        <v>17251.830000000002</v>
      </c>
      <c r="Q129" s="127">
        <v>2.8000000000000001E-2</v>
      </c>
      <c r="R129" s="126">
        <v>66702.13</v>
      </c>
      <c r="S129" s="126">
        <v>0</v>
      </c>
      <c r="T129" s="125">
        <v>0.14399999999999999</v>
      </c>
      <c r="U129" s="126">
        <v>2484.2600000000002</v>
      </c>
      <c r="V129" s="126">
        <v>2484.2600000000002</v>
      </c>
      <c r="W129" s="124">
        <v>2265646</v>
      </c>
      <c r="X129" s="124">
        <v>2890814</v>
      </c>
      <c r="Y129" s="124">
        <v>57816</v>
      </c>
      <c r="Z129" s="124">
        <v>57816</v>
      </c>
      <c r="AA129" s="124">
        <v>683216</v>
      </c>
      <c r="AB129" s="124">
        <v>0</v>
      </c>
      <c r="AC129" s="124">
        <v>401061</v>
      </c>
      <c r="AD129" s="124">
        <v>644103</v>
      </c>
      <c r="AE129" s="124">
        <v>618035</v>
      </c>
    </row>
    <row r="130" spans="1:31" x14ac:dyDescent="0.3">
      <c r="A130" s="123" t="s">
        <v>259</v>
      </c>
      <c r="B130" s="121" t="s">
        <v>260</v>
      </c>
      <c r="C130" s="121">
        <v>1</v>
      </c>
      <c r="D130" s="121">
        <v>0</v>
      </c>
      <c r="E130" s="124">
        <v>1138624895</v>
      </c>
      <c r="F130" s="124">
        <v>1471</v>
      </c>
      <c r="G130" s="124">
        <v>774048</v>
      </c>
      <c r="H130" s="124">
        <v>384967871</v>
      </c>
      <c r="I130" s="124">
        <v>261704</v>
      </c>
      <c r="J130" s="125">
        <v>0.69599999999999995</v>
      </c>
      <c r="K130" s="124">
        <v>1729</v>
      </c>
      <c r="L130" s="124">
        <v>1716</v>
      </c>
      <c r="M130" s="124">
        <v>1729</v>
      </c>
      <c r="N130" s="125">
        <v>1.091</v>
      </c>
      <c r="O130" s="125">
        <v>1.2450000000000001</v>
      </c>
      <c r="P130" s="126">
        <v>11237.17</v>
      </c>
      <c r="Q130" s="127">
        <v>9.7400000000000004E-3</v>
      </c>
      <c r="R130" s="126">
        <v>7539.22</v>
      </c>
      <c r="S130" s="126">
        <v>3697.95</v>
      </c>
      <c r="T130" s="125">
        <v>0.53700000000000003</v>
      </c>
      <c r="U130" s="126">
        <v>6034.36</v>
      </c>
      <c r="V130" s="126">
        <v>6034.36</v>
      </c>
      <c r="W130" s="124">
        <v>10433409</v>
      </c>
      <c r="X130" s="124">
        <v>10396347</v>
      </c>
      <c r="Y130" s="124">
        <v>207926</v>
      </c>
      <c r="Z130" s="124">
        <v>207926</v>
      </c>
      <c r="AA130" s="124">
        <v>5437572</v>
      </c>
      <c r="AB130" s="124">
        <v>0</v>
      </c>
      <c r="AC130" s="124">
        <v>1989138</v>
      </c>
      <c r="AD130" s="124">
        <v>3194555</v>
      </c>
      <c r="AE130" s="124">
        <v>3065261</v>
      </c>
    </row>
    <row r="131" spans="1:31" x14ac:dyDescent="0.3">
      <c r="A131" s="123" t="s">
        <v>261</v>
      </c>
      <c r="B131" s="121" t="s">
        <v>262</v>
      </c>
      <c r="C131" s="121">
        <v>1</v>
      </c>
      <c r="D131" s="121">
        <v>0</v>
      </c>
      <c r="E131" s="124">
        <v>2258660261</v>
      </c>
      <c r="F131" s="124">
        <v>2959</v>
      </c>
      <c r="G131" s="124">
        <v>763318</v>
      </c>
      <c r="H131" s="124">
        <v>1112473000</v>
      </c>
      <c r="I131" s="124">
        <v>375962</v>
      </c>
      <c r="J131" s="125">
        <v>1</v>
      </c>
      <c r="K131" s="124">
        <v>3473</v>
      </c>
      <c r="L131" s="124">
        <v>3447</v>
      </c>
      <c r="M131" s="124">
        <v>3473</v>
      </c>
      <c r="N131" s="125">
        <v>1.091</v>
      </c>
      <c r="O131" s="125">
        <v>1.337</v>
      </c>
      <c r="P131" s="126">
        <v>12067.54</v>
      </c>
      <c r="Q131" s="127">
        <v>1.4E-2</v>
      </c>
      <c r="R131" s="126">
        <v>10686.45</v>
      </c>
      <c r="S131" s="126">
        <v>1381.09</v>
      </c>
      <c r="T131" s="125">
        <v>0.45400000000000001</v>
      </c>
      <c r="U131" s="126">
        <v>5478.66</v>
      </c>
      <c r="V131" s="126">
        <v>5478.66</v>
      </c>
      <c r="W131" s="124">
        <v>19027387</v>
      </c>
      <c r="X131" s="124">
        <v>17930708</v>
      </c>
      <c r="Y131" s="124">
        <v>358614</v>
      </c>
      <c r="Z131" s="124">
        <v>1096679</v>
      </c>
      <c r="AA131" s="124">
        <v>4860774</v>
      </c>
      <c r="AB131" s="124">
        <v>1979</v>
      </c>
      <c r="AC131" s="124">
        <v>1204952</v>
      </c>
      <c r="AD131" s="124">
        <v>1935152</v>
      </c>
      <c r="AE131" s="124">
        <v>1856831</v>
      </c>
    </row>
    <row r="132" spans="1:31" x14ac:dyDescent="0.3">
      <c r="A132" s="123" t="s">
        <v>263</v>
      </c>
      <c r="B132" s="121" t="s">
        <v>264</v>
      </c>
      <c r="C132" s="121">
        <v>1</v>
      </c>
      <c r="D132" s="121">
        <v>0</v>
      </c>
      <c r="E132" s="124">
        <v>9287174519</v>
      </c>
      <c r="F132" s="124">
        <v>9609</v>
      </c>
      <c r="G132" s="124">
        <v>966507</v>
      </c>
      <c r="H132" s="124">
        <v>3981333998</v>
      </c>
      <c r="I132" s="124">
        <v>414333</v>
      </c>
      <c r="J132" s="125">
        <v>1.1020000000000001</v>
      </c>
      <c r="K132" s="124">
        <v>11155</v>
      </c>
      <c r="L132" s="124">
        <v>11150</v>
      </c>
      <c r="M132" s="124">
        <v>11155</v>
      </c>
      <c r="N132" s="125">
        <v>1.091</v>
      </c>
      <c r="O132" s="125">
        <v>1.2090000000000001</v>
      </c>
      <c r="P132" s="126">
        <v>10912.24</v>
      </c>
      <c r="Q132" s="127">
        <v>1.542E-2</v>
      </c>
      <c r="R132" s="126">
        <v>14903.53</v>
      </c>
      <c r="S132" s="126">
        <v>0</v>
      </c>
      <c r="T132" s="125">
        <v>0.38300000000000001</v>
      </c>
      <c r="U132" s="126">
        <v>4179.38</v>
      </c>
      <c r="V132" s="126">
        <v>4179.38</v>
      </c>
      <c r="W132" s="124">
        <v>46620984</v>
      </c>
      <c r="X132" s="124">
        <v>45161402</v>
      </c>
      <c r="Y132" s="124">
        <v>903228</v>
      </c>
      <c r="Z132" s="124">
        <v>1459582</v>
      </c>
      <c r="AA132" s="124">
        <v>17529237</v>
      </c>
      <c r="AB132" s="124">
        <v>0</v>
      </c>
      <c r="AC132" s="124">
        <v>3529388</v>
      </c>
      <c r="AD132" s="124">
        <v>5668197</v>
      </c>
      <c r="AE132" s="124">
        <v>5438786</v>
      </c>
    </row>
    <row r="133" spans="1:31" x14ac:dyDescent="0.3">
      <c r="A133" s="123" t="s">
        <v>265</v>
      </c>
      <c r="B133" s="121" t="s">
        <v>266</v>
      </c>
      <c r="C133" s="121">
        <v>1</v>
      </c>
      <c r="D133" s="121">
        <v>0</v>
      </c>
      <c r="E133" s="124">
        <v>3358310748</v>
      </c>
      <c r="F133" s="124">
        <v>3540</v>
      </c>
      <c r="G133" s="124">
        <v>948675</v>
      </c>
      <c r="H133" s="124">
        <v>879592345</v>
      </c>
      <c r="I133" s="124">
        <v>248472</v>
      </c>
      <c r="J133" s="125">
        <v>0.66100000000000003</v>
      </c>
      <c r="K133" s="124">
        <v>4270</v>
      </c>
      <c r="L133" s="124">
        <v>4082</v>
      </c>
      <c r="M133" s="124">
        <v>4270</v>
      </c>
      <c r="N133" s="125">
        <v>1.091</v>
      </c>
      <c r="O133" s="125">
        <v>1.4430000000000001</v>
      </c>
      <c r="P133" s="126">
        <v>13024.28</v>
      </c>
      <c r="Q133" s="127">
        <v>9.2499999999999995E-3</v>
      </c>
      <c r="R133" s="126">
        <v>8775.24</v>
      </c>
      <c r="S133" s="126">
        <v>4249.04</v>
      </c>
      <c r="T133" s="125">
        <v>0.48199999999999998</v>
      </c>
      <c r="U133" s="126">
        <v>6277.7</v>
      </c>
      <c r="V133" s="126">
        <v>6277.7</v>
      </c>
      <c r="W133" s="124">
        <v>26805779</v>
      </c>
      <c r="X133" s="124">
        <v>23166737</v>
      </c>
      <c r="Y133" s="124">
        <v>463334</v>
      </c>
      <c r="Z133" s="124">
        <v>3639042</v>
      </c>
      <c r="AA133" s="124">
        <v>8610089</v>
      </c>
      <c r="AB133" s="124">
        <v>0</v>
      </c>
      <c r="AC133" s="124">
        <v>2412378</v>
      </c>
      <c r="AD133" s="124">
        <v>3874279</v>
      </c>
      <c r="AE133" s="124">
        <v>3717474</v>
      </c>
    </row>
    <row r="134" spans="1:31" x14ac:dyDescent="0.3">
      <c r="A134" s="123" t="s">
        <v>267</v>
      </c>
      <c r="B134" s="121" t="s">
        <v>268</v>
      </c>
      <c r="C134" s="121">
        <v>1</v>
      </c>
      <c r="D134" s="121">
        <v>0</v>
      </c>
      <c r="E134" s="124">
        <v>1893766657</v>
      </c>
      <c r="F134" s="124">
        <v>1646</v>
      </c>
      <c r="G134" s="124">
        <v>1150526</v>
      </c>
      <c r="H134" s="124">
        <v>758207942</v>
      </c>
      <c r="I134" s="124">
        <v>460636</v>
      </c>
      <c r="J134" s="125">
        <v>1.2250000000000001</v>
      </c>
      <c r="K134" s="124">
        <v>2034</v>
      </c>
      <c r="L134" s="124">
        <v>2080</v>
      </c>
      <c r="M134" s="124">
        <v>2057</v>
      </c>
      <c r="N134" s="125">
        <v>1.091</v>
      </c>
      <c r="O134" s="125">
        <v>1.111</v>
      </c>
      <c r="P134" s="126">
        <v>10027.700000000001</v>
      </c>
      <c r="Q134" s="127">
        <v>1.7149999999999999E-2</v>
      </c>
      <c r="R134" s="126">
        <v>19731.52</v>
      </c>
      <c r="S134" s="126">
        <v>0</v>
      </c>
      <c r="T134" s="125">
        <v>0.33200000000000002</v>
      </c>
      <c r="U134" s="126">
        <v>3329.19</v>
      </c>
      <c r="V134" s="126">
        <v>3329.19</v>
      </c>
      <c r="W134" s="124">
        <v>6848144</v>
      </c>
      <c r="X134" s="124">
        <v>7746852</v>
      </c>
      <c r="Y134" s="124">
        <v>154937</v>
      </c>
      <c r="Z134" s="124">
        <v>154937</v>
      </c>
      <c r="AA134" s="124">
        <v>3628835</v>
      </c>
      <c r="AB134" s="124">
        <v>0</v>
      </c>
      <c r="AC134" s="124">
        <v>667998</v>
      </c>
      <c r="AD134" s="124">
        <v>1072804</v>
      </c>
      <c r="AE134" s="124">
        <v>1029384</v>
      </c>
    </row>
    <row r="135" spans="1:31" x14ac:dyDescent="0.3">
      <c r="A135" s="123" t="s">
        <v>269</v>
      </c>
      <c r="B135" s="121" t="s">
        <v>270</v>
      </c>
      <c r="C135" s="121">
        <v>1</v>
      </c>
      <c r="D135" s="121">
        <v>1</v>
      </c>
      <c r="E135" s="124">
        <v>14073083887</v>
      </c>
      <c r="F135" s="124">
        <v>39119</v>
      </c>
      <c r="G135" s="124">
        <v>359750</v>
      </c>
      <c r="H135" s="124">
        <v>5857497353</v>
      </c>
      <c r="I135" s="124">
        <v>149735</v>
      </c>
      <c r="J135" s="125">
        <v>0.39800000000000002</v>
      </c>
      <c r="K135" s="124">
        <v>48007</v>
      </c>
      <c r="L135" s="124">
        <v>47509</v>
      </c>
      <c r="M135" s="124">
        <v>48007</v>
      </c>
      <c r="N135" s="125">
        <v>1.091</v>
      </c>
      <c r="O135" s="125">
        <v>1.8480000000000001</v>
      </c>
      <c r="P135" s="126">
        <v>16679.75</v>
      </c>
      <c r="Q135" s="127">
        <v>9.1000000000000004E-3</v>
      </c>
      <c r="R135" s="126">
        <v>3273.72</v>
      </c>
      <c r="S135" s="126">
        <v>13406.03</v>
      </c>
      <c r="T135" s="125">
        <v>0.93</v>
      </c>
      <c r="U135" s="126">
        <v>15512.16</v>
      </c>
      <c r="V135" s="126">
        <v>15512.16</v>
      </c>
      <c r="W135" s="124">
        <v>744692266</v>
      </c>
      <c r="X135" s="124">
        <v>709531712</v>
      </c>
      <c r="Y135" s="124">
        <v>14190634</v>
      </c>
      <c r="Z135" s="124">
        <v>35160554</v>
      </c>
      <c r="AA135" s="124">
        <v>178972488</v>
      </c>
      <c r="AB135" s="124">
        <v>0</v>
      </c>
      <c r="AC135" s="124">
        <v>58303810</v>
      </c>
      <c r="AD135" s="124">
        <v>93635918</v>
      </c>
      <c r="AE135" s="124">
        <v>89846171</v>
      </c>
    </row>
    <row r="136" spans="1:31" x14ac:dyDescent="0.3">
      <c r="A136" s="123" t="s">
        <v>271</v>
      </c>
      <c r="B136" s="121" t="s">
        <v>272</v>
      </c>
      <c r="C136" s="121">
        <v>1</v>
      </c>
      <c r="D136" s="121">
        <v>0</v>
      </c>
      <c r="E136" s="124">
        <v>1901290940</v>
      </c>
      <c r="F136" s="124">
        <v>2343</v>
      </c>
      <c r="G136" s="124">
        <v>811477</v>
      </c>
      <c r="H136" s="124">
        <v>464207904</v>
      </c>
      <c r="I136" s="124">
        <v>198125</v>
      </c>
      <c r="J136" s="125">
        <v>0.52700000000000002</v>
      </c>
      <c r="K136" s="124">
        <v>2877</v>
      </c>
      <c r="L136" s="124">
        <v>2861</v>
      </c>
      <c r="M136" s="124">
        <v>2877</v>
      </c>
      <c r="N136" s="125">
        <v>1.091</v>
      </c>
      <c r="O136" s="125">
        <v>1.6759999999999999</v>
      </c>
      <c r="P136" s="126">
        <v>15127.3</v>
      </c>
      <c r="Q136" s="127">
        <v>9.1000000000000004E-3</v>
      </c>
      <c r="R136" s="126">
        <v>7384.44</v>
      </c>
      <c r="S136" s="126">
        <v>7742.86</v>
      </c>
      <c r="T136" s="125">
        <v>0.58799999999999997</v>
      </c>
      <c r="U136" s="126">
        <v>8894.85</v>
      </c>
      <c r="V136" s="126">
        <v>8894.85</v>
      </c>
      <c r="W136" s="124">
        <v>25590484</v>
      </c>
      <c r="X136" s="124">
        <v>22578868</v>
      </c>
      <c r="Y136" s="124">
        <v>451577</v>
      </c>
      <c r="Z136" s="124">
        <v>3011616</v>
      </c>
      <c r="AA136" s="124">
        <v>4883148</v>
      </c>
      <c r="AB136" s="124">
        <v>0</v>
      </c>
      <c r="AC136" s="124">
        <v>1352627</v>
      </c>
      <c r="AD136" s="124">
        <v>2172318</v>
      </c>
      <c r="AE136" s="124">
        <v>2084398</v>
      </c>
    </row>
    <row r="137" spans="1:31" x14ac:dyDescent="0.3">
      <c r="A137" s="123" t="s">
        <v>273</v>
      </c>
      <c r="B137" s="121" t="s">
        <v>274</v>
      </c>
      <c r="C137" s="121">
        <v>1</v>
      </c>
      <c r="D137" s="121">
        <v>0</v>
      </c>
      <c r="E137" s="124">
        <v>1555336333</v>
      </c>
      <c r="F137" s="124">
        <v>2202</v>
      </c>
      <c r="G137" s="124">
        <v>706328</v>
      </c>
      <c r="H137" s="124">
        <v>473605990</v>
      </c>
      <c r="I137" s="124">
        <v>215079</v>
      </c>
      <c r="J137" s="125">
        <v>0.57199999999999995</v>
      </c>
      <c r="K137" s="124">
        <v>2693</v>
      </c>
      <c r="L137" s="124">
        <v>2705</v>
      </c>
      <c r="M137" s="124">
        <v>2699</v>
      </c>
      <c r="N137" s="125">
        <v>1.091</v>
      </c>
      <c r="O137" s="125">
        <v>1.55</v>
      </c>
      <c r="P137" s="126">
        <v>13990.05</v>
      </c>
      <c r="Q137" s="127">
        <v>9.1000000000000004E-3</v>
      </c>
      <c r="R137" s="126">
        <v>6427.58</v>
      </c>
      <c r="S137" s="126">
        <v>7562.47</v>
      </c>
      <c r="T137" s="125">
        <v>0.61499999999999999</v>
      </c>
      <c r="U137" s="126">
        <v>8603.8799999999992</v>
      </c>
      <c r="V137" s="126">
        <v>8603.8799999999992</v>
      </c>
      <c r="W137" s="124">
        <v>23221873</v>
      </c>
      <c r="X137" s="124">
        <v>20934833</v>
      </c>
      <c r="Y137" s="124">
        <v>418696</v>
      </c>
      <c r="Z137" s="124">
        <v>2287040</v>
      </c>
      <c r="AA137" s="124">
        <v>6822555</v>
      </c>
      <c r="AB137" s="124">
        <v>0</v>
      </c>
      <c r="AC137" s="124">
        <v>1514878</v>
      </c>
      <c r="AD137" s="124">
        <v>2432894</v>
      </c>
      <c r="AE137" s="124">
        <v>2334426</v>
      </c>
    </row>
    <row r="138" spans="1:31" x14ac:dyDescent="0.3">
      <c r="A138" s="123" t="s">
        <v>275</v>
      </c>
      <c r="B138" s="121" t="s">
        <v>276</v>
      </c>
      <c r="C138" s="121">
        <v>1</v>
      </c>
      <c r="D138" s="121">
        <v>0</v>
      </c>
      <c r="E138" s="124">
        <v>736794793</v>
      </c>
      <c r="F138" s="124">
        <v>1385</v>
      </c>
      <c r="G138" s="124">
        <v>531981</v>
      </c>
      <c r="H138" s="124">
        <v>289691993</v>
      </c>
      <c r="I138" s="124">
        <v>209163</v>
      </c>
      <c r="J138" s="125">
        <v>0.55600000000000005</v>
      </c>
      <c r="K138" s="124">
        <v>1636</v>
      </c>
      <c r="L138" s="124">
        <v>1582</v>
      </c>
      <c r="M138" s="124">
        <v>1636</v>
      </c>
      <c r="N138" s="125">
        <v>1.091</v>
      </c>
      <c r="O138" s="125">
        <v>1.5629999999999999</v>
      </c>
      <c r="P138" s="126">
        <v>14107.38</v>
      </c>
      <c r="Q138" s="127">
        <v>9.1000000000000004E-3</v>
      </c>
      <c r="R138" s="126">
        <v>4841.0200000000004</v>
      </c>
      <c r="S138" s="126">
        <v>9266.36</v>
      </c>
      <c r="T138" s="125">
        <v>0.68899999999999995</v>
      </c>
      <c r="U138" s="126">
        <v>9719.98</v>
      </c>
      <c r="V138" s="126">
        <v>9719.98</v>
      </c>
      <c r="W138" s="124">
        <v>15901888</v>
      </c>
      <c r="X138" s="124">
        <v>15006240</v>
      </c>
      <c r="Y138" s="124">
        <v>300124</v>
      </c>
      <c r="Z138" s="124">
        <v>895648</v>
      </c>
      <c r="AA138" s="124">
        <v>6062352</v>
      </c>
      <c r="AB138" s="124">
        <v>0</v>
      </c>
      <c r="AC138" s="124">
        <v>1676177</v>
      </c>
      <c r="AD138" s="124">
        <v>2691940</v>
      </c>
      <c r="AE138" s="124">
        <v>2582988</v>
      </c>
    </row>
    <row r="139" spans="1:31" x14ac:dyDescent="0.3">
      <c r="A139" s="123" t="s">
        <v>277</v>
      </c>
      <c r="B139" s="121" t="s">
        <v>278</v>
      </c>
      <c r="C139" s="121">
        <v>1</v>
      </c>
      <c r="D139" s="121">
        <v>0</v>
      </c>
      <c r="E139" s="124">
        <v>1196302676</v>
      </c>
      <c r="F139" s="124">
        <v>1840</v>
      </c>
      <c r="G139" s="124">
        <v>650164</v>
      </c>
      <c r="H139" s="124">
        <v>422992938</v>
      </c>
      <c r="I139" s="124">
        <v>229887</v>
      </c>
      <c r="J139" s="125">
        <v>0.61099999999999999</v>
      </c>
      <c r="K139" s="124">
        <v>2235</v>
      </c>
      <c r="L139" s="124">
        <v>2238</v>
      </c>
      <c r="M139" s="124">
        <v>2237</v>
      </c>
      <c r="N139" s="125">
        <v>1.091</v>
      </c>
      <c r="O139" s="125">
        <v>1.405</v>
      </c>
      <c r="P139" s="126">
        <v>12681.3</v>
      </c>
      <c r="Q139" s="127">
        <v>9.1000000000000004E-3</v>
      </c>
      <c r="R139" s="126">
        <v>5916.49</v>
      </c>
      <c r="S139" s="126">
        <v>6764.81</v>
      </c>
      <c r="T139" s="125">
        <v>0.61299999999999999</v>
      </c>
      <c r="U139" s="126">
        <v>7773.63</v>
      </c>
      <c r="V139" s="126">
        <v>7773.63</v>
      </c>
      <c r="W139" s="124">
        <v>17389611</v>
      </c>
      <c r="X139" s="124">
        <v>16305307</v>
      </c>
      <c r="Y139" s="124">
        <v>326106</v>
      </c>
      <c r="Z139" s="124">
        <v>1084304</v>
      </c>
      <c r="AA139" s="124">
        <v>5879407</v>
      </c>
      <c r="AB139" s="124">
        <v>0</v>
      </c>
      <c r="AC139" s="124">
        <v>1974735</v>
      </c>
      <c r="AD139" s="124">
        <v>3171424</v>
      </c>
      <c r="AE139" s="124">
        <v>3043066</v>
      </c>
    </row>
    <row r="140" spans="1:31" x14ac:dyDescent="0.3">
      <c r="A140" s="123" t="s">
        <v>279</v>
      </c>
      <c r="B140" s="121" t="s">
        <v>280</v>
      </c>
      <c r="C140" s="121">
        <v>1</v>
      </c>
      <c r="D140" s="121">
        <v>0</v>
      </c>
      <c r="E140" s="124">
        <v>767965891</v>
      </c>
      <c r="F140" s="124">
        <v>1332</v>
      </c>
      <c r="G140" s="124">
        <v>576550</v>
      </c>
      <c r="H140" s="124">
        <v>261800857</v>
      </c>
      <c r="I140" s="124">
        <v>196547</v>
      </c>
      <c r="J140" s="125">
        <v>0.52200000000000002</v>
      </c>
      <c r="K140" s="124">
        <v>1616</v>
      </c>
      <c r="L140" s="124">
        <v>1601</v>
      </c>
      <c r="M140" s="124">
        <v>1616</v>
      </c>
      <c r="N140" s="125">
        <v>1.091</v>
      </c>
      <c r="O140" s="125">
        <v>1.5409999999999999</v>
      </c>
      <c r="P140" s="126">
        <v>13908.81</v>
      </c>
      <c r="Q140" s="127">
        <v>9.1000000000000004E-3</v>
      </c>
      <c r="R140" s="126">
        <v>5246.6</v>
      </c>
      <c r="S140" s="126">
        <v>8662.2099999999991</v>
      </c>
      <c r="T140" s="125">
        <v>0.67400000000000004</v>
      </c>
      <c r="U140" s="126">
        <v>9374.5300000000007</v>
      </c>
      <c r="V140" s="126">
        <v>9374.5300000000007</v>
      </c>
      <c r="W140" s="124">
        <v>15149241</v>
      </c>
      <c r="X140" s="124">
        <v>14366406</v>
      </c>
      <c r="Y140" s="124">
        <v>287328</v>
      </c>
      <c r="Z140" s="124">
        <v>782835</v>
      </c>
      <c r="AA140" s="124">
        <v>5207191</v>
      </c>
      <c r="AB140" s="124">
        <v>0</v>
      </c>
      <c r="AC140" s="124">
        <v>1855794</v>
      </c>
      <c r="AD140" s="124">
        <v>2980405</v>
      </c>
      <c r="AE140" s="124">
        <v>2859778</v>
      </c>
    </row>
    <row r="141" spans="1:31" x14ac:dyDescent="0.3">
      <c r="A141" s="123" t="s">
        <v>281</v>
      </c>
      <c r="B141" s="121" t="s">
        <v>282</v>
      </c>
      <c r="C141" s="121">
        <v>1</v>
      </c>
      <c r="D141" s="121">
        <v>0</v>
      </c>
      <c r="E141" s="124">
        <v>4293726597</v>
      </c>
      <c r="F141" s="124">
        <v>4076</v>
      </c>
      <c r="G141" s="124">
        <v>1053416</v>
      </c>
      <c r="H141" s="124">
        <v>1952913837</v>
      </c>
      <c r="I141" s="124">
        <v>479125</v>
      </c>
      <c r="J141" s="125">
        <v>1.274</v>
      </c>
      <c r="K141" s="124">
        <v>4848</v>
      </c>
      <c r="L141" s="124">
        <v>4864</v>
      </c>
      <c r="M141" s="124">
        <v>4856</v>
      </c>
      <c r="N141" s="125">
        <v>1.091</v>
      </c>
      <c r="O141" s="125">
        <v>1.1459999999999999</v>
      </c>
      <c r="P141" s="126">
        <v>10343.61</v>
      </c>
      <c r="Q141" s="127">
        <v>1.7829999999999999E-2</v>
      </c>
      <c r="R141" s="126">
        <v>18782.400000000001</v>
      </c>
      <c r="S141" s="126">
        <v>0</v>
      </c>
      <c r="T141" s="125">
        <v>0.33300000000000002</v>
      </c>
      <c r="U141" s="126">
        <v>3444.42</v>
      </c>
      <c r="V141" s="126">
        <v>3444.42</v>
      </c>
      <c r="W141" s="124">
        <v>16726104</v>
      </c>
      <c r="X141" s="124">
        <v>15969835</v>
      </c>
      <c r="Y141" s="124">
        <v>319396</v>
      </c>
      <c r="Z141" s="124">
        <v>756269</v>
      </c>
      <c r="AA141" s="124">
        <v>10062776</v>
      </c>
      <c r="AB141" s="124">
        <v>0</v>
      </c>
      <c r="AC141" s="124">
        <v>2633398</v>
      </c>
      <c r="AD141" s="124">
        <v>4229237</v>
      </c>
      <c r="AE141" s="124">
        <v>4058066</v>
      </c>
    </row>
    <row r="142" spans="1:31" x14ac:dyDescent="0.3">
      <c r="A142" s="123" t="s">
        <v>283</v>
      </c>
      <c r="B142" s="121" t="s">
        <v>284</v>
      </c>
      <c r="C142" s="121">
        <v>1</v>
      </c>
      <c r="D142" s="121">
        <v>0</v>
      </c>
      <c r="E142" s="124">
        <v>1210445529</v>
      </c>
      <c r="F142" s="124">
        <v>1559</v>
      </c>
      <c r="G142" s="124">
        <v>776424</v>
      </c>
      <c r="H142" s="124">
        <v>416029336</v>
      </c>
      <c r="I142" s="124">
        <v>266856</v>
      </c>
      <c r="J142" s="125">
        <v>0.70899999999999996</v>
      </c>
      <c r="K142" s="124">
        <v>1823</v>
      </c>
      <c r="L142" s="124">
        <v>1836</v>
      </c>
      <c r="M142" s="124">
        <v>1830</v>
      </c>
      <c r="N142" s="125">
        <v>1.091</v>
      </c>
      <c r="O142" s="125">
        <v>1.599</v>
      </c>
      <c r="P142" s="126">
        <v>14432.31</v>
      </c>
      <c r="Q142" s="127">
        <v>9.92E-3</v>
      </c>
      <c r="R142" s="126">
        <v>7702.12</v>
      </c>
      <c r="S142" s="126">
        <v>6730.19</v>
      </c>
      <c r="T142" s="125">
        <v>0.53700000000000003</v>
      </c>
      <c r="U142" s="126">
        <v>7750.15</v>
      </c>
      <c r="V142" s="126">
        <v>7750.15</v>
      </c>
      <c r="W142" s="124">
        <v>14182775</v>
      </c>
      <c r="X142" s="124">
        <v>14163487</v>
      </c>
      <c r="Y142" s="124">
        <v>283269</v>
      </c>
      <c r="Z142" s="124">
        <v>283269</v>
      </c>
      <c r="AA142" s="124">
        <v>6454722</v>
      </c>
      <c r="AB142" s="124">
        <v>0</v>
      </c>
      <c r="AC142" s="124">
        <v>1723940</v>
      </c>
      <c r="AD142" s="124">
        <v>2768647</v>
      </c>
      <c r="AE142" s="124">
        <v>2656591</v>
      </c>
    </row>
    <row r="143" spans="1:31" x14ac:dyDescent="0.3">
      <c r="A143" s="123" t="s">
        <v>285</v>
      </c>
      <c r="B143" s="121" t="s">
        <v>286</v>
      </c>
      <c r="C143" s="121">
        <v>1</v>
      </c>
      <c r="D143" s="121">
        <v>0</v>
      </c>
      <c r="E143" s="124">
        <v>993276994</v>
      </c>
      <c r="F143" s="124">
        <v>1228</v>
      </c>
      <c r="G143" s="124">
        <v>808857</v>
      </c>
      <c r="H143" s="124">
        <v>343363233</v>
      </c>
      <c r="I143" s="124">
        <v>279611</v>
      </c>
      <c r="J143" s="125">
        <v>0.74299999999999999</v>
      </c>
      <c r="K143" s="124">
        <v>1490</v>
      </c>
      <c r="L143" s="124">
        <v>1513</v>
      </c>
      <c r="M143" s="124">
        <v>1502</v>
      </c>
      <c r="N143" s="125">
        <v>1.091</v>
      </c>
      <c r="O143" s="125">
        <v>1.331</v>
      </c>
      <c r="P143" s="126">
        <v>12013.39</v>
      </c>
      <c r="Q143" s="127">
        <v>1.04E-2</v>
      </c>
      <c r="R143" s="126">
        <v>8412.11</v>
      </c>
      <c r="S143" s="126">
        <v>3601.28</v>
      </c>
      <c r="T143" s="125">
        <v>0.52900000000000003</v>
      </c>
      <c r="U143" s="126">
        <v>6355.08</v>
      </c>
      <c r="V143" s="126">
        <v>6355.08</v>
      </c>
      <c r="W143" s="124">
        <v>9545331</v>
      </c>
      <c r="X143" s="124">
        <v>8941436</v>
      </c>
      <c r="Y143" s="124">
        <v>178828</v>
      </c>
      <c r="Z143" s="124">
        <v>603895</v>
      </c>
      <c r="AA143" s="124">
        <v>4699570</v>
      </c>
      <c r="AB143" s="124">
        <v>0</v>
      </c>
      <c r="AC143" s="124">
        <v>682139</v>
      </c>
      <c r="AD143" s="124">
        <v>1095515</v>
      </c>
      <c r="AE143" s="124">
        <v>1051176</v>
      </c>
    </row>
    <row r="144" spans="1:31" x14ac:dyDescent="0.3">
      <c r="A144" s="123" t="s">
        <v>287</v>
      </c>
      <c r="B144" s="121" t="s">
        <v>288</v>
      </c>
      <c r="C144" s="121">
        <v>1</v>
      </c>
      <c r="D144" s="121">
        <v>0</v>
      </c>
      <c r="E144" s="124">
        <v>2435081295</v>
      </c>
      <c r="F144" s="124">
        <v>2019</v>
      </c>
      <c r="G144" s="124">
        <v>1206082</v>
      </c>
      <c r="H144" s="124">
        <v>842114761</v>
      </c>
      <c r="I144" s="124">
        <v>417094</v>
      </c>
      <c r="J144" s="125">
        <v>1.109</v>
      </c>
      <c r="K144" s="124">
        <v>2410</v>
      </c>
      <c r="L144" s="124">
        <v>2433</v>
      </c>
      <c r="M144" s="124">
        <v>2422</v>
      </c>
      <c r="N144" s="125">
        <v>1.091</v>
      </c>
      <c r="O144" s="125">
        <v>1.1619999999999999</v>
      </c>
      <c r="P144" s="126">
        <v>10488.02</v>
      </c>
      <c r="Q144" s="127">
        <v>1.5520000000000001E-2</v>
      </c>
      <c r="R144" s="126">
        <v>18718.39</v>
      </c>
      <c r="S144" s="126">
        <v>0</v>
      </c>
      <c r="T144" s="125">
        <v>0.35499999999999998</v>
      </c>
      <c r="U144" s="126">
        <v>3723.24</v>
      </c>
      <c r="V144" s="126">
        <v>3723.24</v>
      </c>
      <c r="W144" s="124">
        <v>9017688</v>
      </c>
      <c r="X144" s="124">
        <v>10297615</v>
      </c>
      <c r="Y144" s="124">
        <v>205952</v>
      </c>
      <c r="Z144" s="124">
        <v>205952</v>
      </c>
      <c r="AA144" s="124">
        <v>6303348</v>
      </c>
      <c r="AB144" s="124">
        <v>0</v>
      </c>
      <c r="AC144" s="124">
        <v>1503716</v>
      </c>
      <c r="AD144" s="124">
        <v>2414967</v>
      </c>
      <c r="AE144" s="124">
        <v>2317226</v>
      </c>
    </row>
    <row r="145" spans="1:31" x14ac:dyDescent="0.3">
      <c r="A145" s="123" t="s">
        <v>289</v>
      </c>
      <c r="B145" s="121" t="s">
        <v>290</v>
      </c>
      <c r="C145" s="121">
        <v>1</v>
      </c>
      <c r="D145" s="121">
        <v>0</v>
      </c>
      <c r="E145" s="124">
        <v>1414054978</v>
      </c>
      <c r="F145" s="124">
        <v>2080</v>
      </c>
      <c r="G145" s="124">
        <v>679834</v>
      </c>
      <c r="H145" s="124">
        <v>456416188</v>
      </c>
      <c r="I145" s="124">
        <v>219430</v>
      </c>
      <c r="J145" s="125">
        <v>0.58299999999999996</v>
      </c>
      <c r="K145" s="124">
        <v>2651</v>
      </c>
      <c r="L145" s="124">
        <v>2714</v>
      </c>
      <c r="M145" s="124">
        <v>2683</v>
      </c>
      <c r="N145" s="125">
        <v>1.091</v>
      </c>
      <c r="O145" s="125">
        <v>1.425</v>
      </c>
      <c r="P145" s="126">
        <v>12861.82</v>
      </c>
      <c r="Q145" s="127">
        <v>9.1000000000000004E-3</v>
      </c>
      <c r="R145" s="126">
        <v>6186.48</v>
      </c>
      <c r="S145" s="126">
        <v>6675.34</v>
      </c>
      <c r="T145" s="125">
        <v>0.63200000000000001</v>
      </c>
      <c r="U145" s="126">
        <v>8128.67</v>
      </c>
      <c r="V145" s="126">
        <v>8128.67</v>
      </c>
      <c r="W145" s="124">
        <v>21809222</v>
      </c>
      <c r="X145" s="124">
        <v>23482093</v>
      </c>
      <c r="Y145" s="124">
        <v>469641</v>
      </c>
      <c r="Z145" s="124">
        <v>469641</v>
      </c>
      <c r="AA145" s="124">
        <v>10364937</v>
      </c>
      <c r="AB145" s="124">
        <v>1966</v>
      </c>
      <c r="AC145" s="124">
        <v>3501487</v>
      </c>
      <c r="AD145" s="124">
        <v>5623388</v>
      </c>
      <c r="AE145" s="124">
        <v>5395791</v>
      </c>
    </row>
    <row r="146" spans="1:31" x14ac:dyDescent="0.3">
      <c r="A146" s="123" t="s">
        <v>291</v>
      </c>
      <c r="B146" s="121" t="s">
        <v>292</v>
      </c>
      <c r="C146" s="121">
        <v>1</v>
      </c>
      <c r="D146" s="121">
        <v>0</v>
      </c>
      <c r="E146" s="124">
        <v>2375684688</v>
      </c>
      <c r="F146" s="124">
        <v>2767</v>
      </c>
      <c r="G146" s="124">
        <v>858577</v>
      </c>
      <c r="H146" s="124">
        <v>954764412</v>
      </c>
      <c r="I146" s="124">
        <v>345053</v>
      </c>
      <c r="J146" s="125">
        <v>0.91700000000000004</v>
      </c>
      <c r="K146" s="124">
        <v>3270</v>
      </c>
      <c r="L146" s="124">
        <v>3216</v>
      </c>
      <c r="M146" s="124">
        <v>3270</v>
      </c>
      <c r="N146" s="125">
        <v>1.091</v>
      </c>
      <c r="O146" s="125">
        <v>1.2190000000000001</v>
      </c>
      <c r="P146" s="126">
        <v>11002.49</v>
      </c>
      <c r="Q146" s="127">
        <v>1.2829999999999999E-2</v>
      </c>
      <c r="R146" s="126">
        <v>11015.54</v>
      </c>
      <c r="S146" s="126">
        <v>0</v>
      </c>
      <c r="T146" s="125">
        <v>0.439</v>
      </c>
      <c r="U146" s="126">
        <v>4830.09</v>
      </c>
      <c r="V146" s="126">
        <v>4830.09</v>
      </c>
      <c r="W146" s="124">
        <v>15794395</v>
      </c>
      <c r="X146" s="124">
        <v>15518924</v>
      </c>
      <c r="Y146" s="124">
        <v>310378</v>
      </c>
      <c r="Z146" s="124">
        <v>310378</v>
      </c>
      <c r="AA146" s="124">
        <v>7193243</v>
      </c>
      <c r="AB146" s="124">
        <v>0</v>
      </c>
      <c r="AC146" s="124">
        <v>2225281</v>
      </c>
      <c r="AD146" s="124">
        <v>3573801</v>
      </c>
      <c r="AE146" s="124">
        <v>3429158</v>
      </c>
    </row>
    <row r="147" spans="1:31" x14ac:dyDescent="0.3">
      <c r="A147" s="123" t="s">
        <v>293</v>
      </c>
      <c r="B147" s="121" t="s">
        <v>294</v>
      </c>
      <c r="C147" s="121">
        <v>1</v>
      </c>
      <c r="D147" s="121">
        <v>0</v>
      </c>
      <c r="E147" s="124">
        <v>2553023647</v>
      </c>
      <c r="F147" s="124">
        <v>3199</v>
      </c>
      <c r="G147" s="124">
        <v>798069</v>
      </c>
      <c r="H147" s="124">
        <v>980782645</v>
      </c>
      <c r="I147" s="124">
        <v>306590</v>
      </c>
      <c r="J147" s="125">
        <v>0.81499999999999995</v>
      </c>
      <c r="K147" s="124">
        <v>3877</v>
      </c>
      <c r="L147" s="124">
        <v>3871</v>
      </c>
      <c r="M147" s="124">
        <v>3877</v>
      </c>
      <c r="N147" s="125">
        <v>1.091</v>
      </c>
      <c r="O147" s="125">
        <v>1.1870000000000001</v>
      </c>
      <c r="P147" s="126">
        <v>10713.67</v>
      </c>
      <c r="Q147" s="127">
        <v>1.141E-2</v>
      </c>
      <c r="R147" s="126">
        <v>9105.9599999999991</v>
      </c>
      <c r="S147" s="126">
        <v>1607.71</v>
      </c>
      <c r="T147" s="125">
        <v>0.51100000000000001</v>
      </c>
      <c r="U147" s="126">
        <v>5474.68</v>
      </c>
      <c r="V147" s="126">
        <v>5474.68</v>
      </c>
      <c r="W147" s="124">
        <v>21225335</v>
      </c>
      <c r="X147" s="124">
        <v>20767079</v>
      </c>
      <c r="Y147" s="124">
        <v>415341</v>
      </c>
      <c r="Z147" s="124">
        <v>458256</v>
      </c>
      <c r="AA147" s="124">
        <v>8829301</v>
      </c>
      <c r="AB147" s="124">
        <v>0</v>
      </c>
      <c r="AC147" s="124">
        <v>2657688</v>
      </c>
      <c r="AD147" s="124">
        <v>4268246</v>
      </c>
      <c r="AE147" s="124">
        <v>4095497</v>
      </c>
    </row>
    <row r="148" spans="1:31" x14ac:dyDescent="0.3">
      <c r="A148" s="123" t="s">
        <v>295</v>
      </c>
      <c r="B148" s="121" t="s">
        <v>296</v>
      </c>
      <c r="C148" s="121">
        <v>1</v>
      </c>
      <c r="D148" s="121">
        <v>0</v>
      </c>
      <c r="E148" s="124">
        <v>3720901489</v>
      </c>
      <c r="F148" s="124">
        <v>4497</v>
      </c>
      <c r="G148" s="124">
        <v>827418</v>
      </c>
      <c r="H148" s="124">
        <v>1279094462</v>
      </c>
      <c r="I148" s="124">
        <v>284432</v>
      </c>
      <c r="J148" s="125">
        <v>0.75600000000000001</v>
      </c>
      <c r="K148" s="124">
        <v>5529</v>
      </c>
      <c r="L148" s="124">
        <v>5576</v>
      </c>
      <c r="M148" s="124">
        <v>5553</v>
      </c>
      <c r="N148" s="125">
        <v>1.091</v>
      </c>
      <c r="O148" s="125">
        <v>1.2829999999999999</v>
      </c>
      <c r="P148" s="126">
        <v>11580.15</v>
      </c>
      <c r="Q148" s="127">
        <v>1.0580000000000001E-2</v>
      </c>
      <c r="R148" s="126">
        <v>8754.08</v>
      </c>
      <c r="S148" s="126">
        <v>2826.07</v>
      </c>
      <c r="T148" s="125">
        <v>0.51800000000000002</v>
      </c>
      <c r="U148" s="126">
        <v>5998.51</v>
      </c>
      <c r="V148" s="126">
        <v>5998.51</v>
      </c>
      <c r="W148" s="124">
        <v>33309727</v>
      </c>
      <c r="X148" s="124">
        <v>32067295</v>
      </c>
      <c r="Y148" s="124">
        <v>641345</v>
      </c>
      <c r="Z148" s="124">
        <v>1242432</v>
      </c>
      <c r="AA148" s="124">
        <v>14003098</v>
      </c>
      <c r="AB148" s="124">
        <v>0</v>
      </c>
      <c r="AC148" s="124">
        <v>3377611</v>
      </c>
      <c r="AD148" s="124">
        <v>5424443</v>
      </c>
      <c r="AE148" s="124">
        <v>5204898</v>
      </c>
    </row>
    <row r="149" spans="1:31" x14ac:dyDescent="0.3">
      <c r="A149" s="123" t="s">
        <v>297</v>
      </c>
      <c r="B149" s="121" t="s">
        <v>298</v>
      </c>
      <c r="C149" s="121">
        <v>1</v>
      </c>
      <c r="D149" s="121">
        <v>0</v>
      </c>
      <c r="E149" s="124">
        <v>713436731</v>
      </c>
      <c r="F149" s="124">
        <v>695</v>
      </c>
      <c r="G149" s="124">
        <v>1026527</v>
      </c>
      <c r="H149" s="124">
        <v>239840143</v>
      </c>
      <c r="I149" s="124">
        <v>345093</v>
      </c>
      <c r="J149" s="125">
        <v>0.91800000000000004</v>
      </c>
      <c r="K149" s="124">
        <v>881</v>
      </c>
      <c r="L149" s="124">
        <v>872</v>
      </c>
      <c r="M149" s="124">
        <v>881</v>
      </c>
      <c r="N149" s="125">
        <v>1.091</v>
      </c>
      <c r="O149" s="125">
        <v>1.6160000000000001</v>
      </c>
      <c r="P149" s="126">
        <v>14585.75</v>
      </c>
      <c r="Q149" s="127">
        <v>1.285E-2</v>
      </c>
      <c r="R149" s="126">
        <v>13190.87</v>
      </c>
      <c r="S149" s="126">
        <v>1394.88</v>
      </c>
      <c r="T149" s="125">
        <v>0.434</v>
      </c>
      <c r="U149" s="126">
        <v>6330.21</v>
      </c>
      <c r="V149" s="126">
        <v>6330.21</v>
      </c>
      <c r="W149" s="124">
        <v>5576916</v>
      </c>
      <c r="X149" s="124">
        <v>7348579</v>
      </c>
      <c r="Y149" s="124">
        <v>146971</v>
      </c>
      <c r="Z149" s="124">
        <v>146971</v>
      </c>
      <c r="AA149" s="124">
        <v>3354215</v>
      </c>
      <c r="AB149" s="124">
        <v>0</v>
      </c>
      <c r="AC149" s="124">
        <v>695579</v>
      </c>
      <c r="AD149" s="124">
        <v>1117099</v>
      </c>
      <c r="AE149" s="124">
        <v>1071887</v>
      </c>
    </row>
    <row r="150" spans="1:31" x14ac:dyDescent="0.3">
      <c r="A150" s="123" t="s">
        <v>299</v>
      </c>
      <c r="B150" s="121" t="s">
        <v>300</v>
      </c>
      <c r="C150" s="121">
        <v>1</v>
      </c>
      <c r="D150" s="121">
        <v>0</v>
      </c>
      <c r="E150" s="124">
        <v>817630026</v>
      </c>
      <c r="F150" s="124">
        <v>2685</v>
      </c>
      <c r="G150" s="124">
        <v>304517</v>
      </c>
      <c r="H150" s="124">
        <v>316038720</v>
      </c>
      <c r="I150" s="124">
        <v>117705</v>
      </c>
      <c r="J150" s="125">
        <v>0.313</v>
      </c>
      <c r="K150" s="124">
        <v>3204</v>
      </c>
      <c r="L150" s="124">
        <v>3200</v>
      </c>
      <c r="M150" s="124">
        <v>3204</v>
      </c>
      <c r="N150" s="125">
        <v>1.091</v>
      </c>
      <c r="O150" s="125">
        <v>1.8340000000000001</v>
      </c>
      <c r="P150" s="126">
        <v>16553.39</v>
      </c>
      <c r="Q150" s="127">
        <v>9.1000000000000004E-3</v>
      </c>
      <c r="R150" s="126">
        <v>2771.1</v>
      </c>
      <c r="S150" s="126">
        <v>13782.29</v>
      </c>
      <c r="T150" s="125">
        <v>0.93</v>
      </c>
      <c r="U150" s="126">
        <v>15394.65</v>
      </c>
      <c r="V150" s="126">
        <v>15394.65</v>
      </c>
      <c r="W150" s="124">
        <v>49324459</v>
      </c>
      <c r="X150" s="124">
        <v>46462752</v>
      </c>
      <c r="Y150" s="124">
        <v>929255</v>
      </c>
      <c r="Z150" s="124">
        <v>2861707</v>
      </c>
      <c r="AA150" s="124">
        <v>8233742</v>
      </c>
      <c r="AB150" s="124">
        <v>0</v>
      </c>
      <c r="AC150" s="124">
        <v>3560043</v>
      </c>
      <c r="AD150" s="124">
        <v>5717429</v>
      </c>
      <c r="AE150" s="124">
        <v>5486026</v>
      </c>
    </row>
    <row r="151" spans="1:31" x14ac:dyDescent="0.3">
      <c r="A151" s="123" t="s">
        <v>301</v>
      </c>
      <c r="B151" s="121" t="s">
        <v>302</v>
      </c>
      <c r="C151" s="121">
        <v>1</v>
      </c>
      <c r="D151" s="121">
        <v>0</v>
      </c>
      <c r="E151" s="124">
        <v>4444282587</v>
      </c>
      <c r="F151" s="124">
        <v>5344</v>
      </c>
      <c r="G151" s="124">
        <v>831639</v>
      </c>
      <c r="H151" s="124">
        <v>1636278563</v>
      </c>
      <c r="I151" s="124">
        <v>306189</v>
      </c>
      <c r="J151" s="125">
        <v>0.81399999999999995</v>
      </c>
      <c r="K151" s="124">
        <v>6493</v>
      </c>
      <c r="L151" s="124">
        <v>6478</v>
      </c>
      <c r="M151" s="124">
        <v>6493</v>
      </c>
      <c r="N151" s="125">
        <v>1.091</v>
      </c>
      <c r="O151" s="125">
        <v>1.216</v>
      </c>
      <c r="P151" s="126">
        <v>10975.42</v>
      </c>
      <c r="Q151" s="127">
        <v>1.1390000000000001E-2</v>
      </c>
      <c r="R151" s="126">
        <v>9472.36</v>
      </c>
      <c r="S151" s="126">
        <v>1503.06</v>
      </c>
      <c r="T151" s="125">
        <v>0.498</v>
      </c>
      <c r="U151" s="126">
        <v>5465.75</v>
      </c>
      <c r="V151" s="126">
        <v>5465.75</v>
      </c>
      <c r="W151" s="124">
        <v>35489115</v>
      </c>
      <c r="X151" s="124">
        <v>33220871</v>
      </c>
      <c r="Y151" s="124">
        <v>664417</v>
      </c>
      <c r="Z151" s="124">
        <v>2268244</v>
      </c>
      <c r="AA151" s="124">
        <v>14640316</v>
      </c>
      <c r="AB151" s="124">
        <v>0</v>
      </c>
      <c r="AC151" s="124">
        <v>2704481</v>
      </c>
      <c r="AD151" s="124">
        <v>4343396</v>
      </c>
      <c r="AE151" s="124">
        <v>4167605</v>
      </c>
    </row>
    <row r="152" spans="1:31" x14ac:dyDescent="0.3">
      <c r="A152" s="123" t="s">
        <v>303</v>
      </c>
      <c r="B152" s="121" t="s">
        <v>304</v>
      </c>
      <c r="C152" s="121">
        <v>1</v>
      </c>
      <c r="D152" s="121">
        <v>0</v>
      </c>
      <c r="E152" s="124">
        <v>858169465</v>
      </c>
      <c r="F152" s="124">
        <v>1197</v>
      </c>
      <c r="G152" s="124">
        <v>716933</v>
      </c>
      <c r="H152" s="124">
        <v>299083941</v>
      </c>
      <c r="I152" s="124">
        <v>249861</v>
      </c>
      <c r="J152" s="125">
        <v>0.66400000000000003</v>
      </c>
      <c r="K152" s="124">
        <v>1431</v>
      </c>
      <c r="L152" s="124">
        <v>1431</v>
      </c>
      <c r="M152" s="124">
        <v>1431</v>
      </c>
      <c r="N152" s="125">
        <v>1.091</v>
      </c>
      <c r="O152" s="125">
        <v>1.548</v>
      </c>
      <c r="P152" s="126">
        <v>13972</v>
      </c>
      <c r="Q152" s="127">
        <v>9.2899999999999996E-3</v>
      </c>
      <c r="R152" s="126">
        <v>6660.3</v>
      </c>
      <c r="S152" s="126">
        <v>7311.7</v>
      </c>
      <c r="T152" s="125">
        <v>0.57699999999999996</v>
      </c>
      <c r="U152" s="126">
        <v>8061.84</v>
      </c>
      <c r="V152" s="126">
        <v>8061.84</v>
      </c>
      <c r="W152" s="124">
        <v>11536494</v>
      </c>
      <c r="X152" s="124">
        <v>11519336</v>
      </c>
      <c r="Y152" s="124">
        <v>230386</v>
      </c>
      <c r="Z152" s="124">
        <v>230386</v>
      </c>
      <c r="AA152" s="124">
        <v>5445289</v>
      </c>
      <c r="AB152" s="124">
        <v>0</v>
      </c>
      <c r="AC152" s="124">
        <v>1430818</v>
      </c>
      <c r="AD152" s="124">
        <v>2297893</v>
      </c>
      <c r="AE152" s="124">
        <v>2204890</v>
      </c>
    </row>
    <row r="153" spans="1:31" x14ac:dyDescent="0.3">
      <c r="A153" s="123" t="s">
        <v>305</v>
      </c>
      <c r="B153" s="121" t="s">
        <v>306</v>
      </c>
      <c r="C153" s="121">
        <v>1</v>
      </c>
      <c r="D153" s="121">
        <v>0</v>
      </c>
      <c r="E153" s="124">
        <v>414218515</v>
      </c>
      <c r="F153" s="124">
        <v>541</v>
      </c>
      <c r="G153" s="124">
        <v>765653</v>
      </c>
      <c r="H153" s="124">
        <v>132519699</v>
      </c>
      <c r="I153" s="124">
        <v>244953</v>
      </c>
      <c r="J153" s="125">
        <v>0.65100000000000002</v>
      </c>
      <c r="K153" s="124">
        <v>669</v>
      </c>
      <c r="L153" s="124">
        <v>673</v>
      </c>
      <c r="M153" s="124">
        <v>671</v>
      </c>
      <c r="N153" s="125">
        <v>1.091</v>
      </c>
      <c r="O153" s="125">
        <v>1.6519999999999999</v>
      </c>
      <c r="P153" s="126">
        <v>14910.68</v>
      </c>
      <c r="Q153" s="127">
        <v>9.11E-3</v>
      </c>
      <c r="R153" s="126">
        <v>6975.09</v>
      </c>
      <c r="S153" s="126">
        <v>7935.59</v>
      </c>
      <c r="T153" s="125">
        <v>0.60199999999999998</v>
      </c>
      <c r="U153" s="126">
        <v>8976.2199999999993</v>
      </c>
      <c r="V153" s="126">
        <v>8976.2199999999993</v>
      </c>
      <c r="W153" s="124">
        <v>6023044</v>
      </c>
      <c r="X153" s="124">
        <v>5902976</v>
      </c>
      <c r="Y153" s="124">
        <v>118059</v>
      </c>
      <c r="Z153" s="124">
        <v>120068</v>
      </c>
      <c r="AA153" s="124">
        <v>2238307</v>
      </c>
      <c r="AB153" s="124">
        <v>0</v>
      </c>
      <c r="AC153" s="124">
        <v>540430</v>
      </c>
      <c r="AD153" s="124">
        <v>867930</v>
      </c>
      <c r="AE153" s="124">
        <v>832802</v>
      </c>
    </row>
    <row r="154" spans="1:31" x14ac:dyDescent="0.3">
      <c r="A154" s="123" t="s">
        <v>307</v>
      </c>
      <c r="B154" s="121" t="s">
        <v>308</v>
      </c>
      <c r="C154" s="121">
        <v>1</v>
      </c>
      <c r="D154" s="121">
        <v>0</v>
      </c>
      <c r="E154" s="124">
        <v>4550375127</v>
      </c>
      <c r="F154" s="124">
        <v>4734</v>
      </c>
      <c r="G154" s="124">
        <v>961211</v>
      </c>
      <c r="H154" s="124">
        <v>1987931945</v>
      </c>
      <c r="I154" s="124">
        <v>419926</v>
      </c>
      <c r="J154" s="125">
        <v>1.117</v>
      </c>
      <c r="K154" s="124">
        <v>5406</v>
      </c>
      <c r="L154" s="124">
        <v>5441</v>
      </c>
      <c r="M154" s="124">
        <v>5424</v>
      </c>
      <c r="N154" s="125">
        <v>1.091</v>
      </c>
      <c r="O154" s="125">
        <v>1.133</v>
      </c>
      <c r="P154" s="126">
        <v>10226.27</v>
      </c>
      <c r="Q154" s="127">
        <v>1.5630000000000002E-2</v>
      </c>
      <c r="R154" s="126">
        <v>15023.72</v>
      </c>
      <c r="S154" s="126">
        <v>0</v>
      </c>
      <c r="T154" s="125">
        <v>0.39</v>
      </c>
      <c r="U154" s="126">
        <v>3988.24</v>
      </c>
      <c r="V154" s="126">
        <v>3988.24</v>
      </c>
      <c r="W154" s="124">
        <v>21632214</v>
      </c>
      <c r="X154" s="124">
        <v>22205720</v>
      </c>
      <c r="Y154" s="124">
        <v>444114</v>
      </c>
      <c r="Z154" s="124">
        <v>444114</v>
      </c>
      <c r="AA154" s="124">
        <v>10086332</v>
      </c>
      <c r="AB154" s="124">
        <v>0</v>
      </c>
      <c r="AC154" s="124">
        <v>3075791</v>
      </c>
      <c r="AD154" s="124">
        <v>4939720</v>
      </c>
      <c r="AE154" s="124">
        <v>4739793</v>
      </c>
    </row>
    <row r="155" spans="1:31" x14ac:dyDescent="0.3">
      <c r="A155" s="123" t="s">
        <v>309</v>
      </c>
      <c r="B155" s="121" t="s">
        <v>310</v>
      </c>
      <c r="C155" s="121">
        <v>1</v>
      </c>
      <c r="D155" s="121">
        <v>0</v>
      </c>
      <c r="E155" s="124">
        <v>933906847</v>
      </c>
      <c r="F155" s="124">
        <v>1715</v>
      </c>
      <c r="G155" s="124">
        <v>544552</v>
      </c>
      <c r="H155" s="124">
        <v>373761722</v>
      </c>
      <c r="I155" s="124">
        <v>217936</v>
      </c>
      <c r="J155" s="125">
        <v>0.57899999999999996</v>
      </c>
      <c r="K155" s="124">
        <v>2032</v>
      </c>
      <c r="L155" s="124">
        <v>2036</v>
      </c>
      <c r="M155" s="124">
        <v>2034</v>
      </c>
      <c r="N155" s="125">
        <v>1.091</v>
      </c>
      <c r="O155" s="125">
        <v>1.46</v>
      </c>
      <c r="P155" s="126">
        <v>13177.72</v>
      </c>
      <c r="Q155" s="127">
        <v>9.1000000000000004E-3</v>
      </c>
      <c r="R155" s="126">
        <v>4955.42</v>
      </c>
      <c r="S155" s="126">
        <v>8222.2999999999993</v>
      </c>
      <c r="T155" s="125">
        <v>0.66600000000000004</v>
      </c>
      <c r="U155" s="126">
        <v>8776.36</v>
      </c>
      <c r="V155" s="126">
        <v>8776.36</v>
      </c>
      <c r="W155" s="124">
        <v>17851117</v>
      </c>
      <c r="X155" s="124">
        <v>16991458</v>
      </c>
      <c r="Y155" s="124">
        <v>339829</v>
      </c>
      <c r="Z155" s="124">
        <v>859659</v>
      </c>
      <c r="AA155" s="124">
        <v>6889380</v>
      </c>
      <c r="AB155" s="124">
        <v>0</v>
      </c>
      <c r="AC155" s="124">
        <v>1855614</v>
      </c>
      <c r="AD155" s="124">
        <v>2980116</v>
      </c>
      <c r="AE155" s="124">
        <v>2859501</v>
      </c>
    </row>
    <row r="156" spans="1:31" x14ac:dyDescent="0.3">
      <c r="A156" s="123" t="s">
        <v>311</v>
      </c>
      <c r="B156" s="121" t="s">
        <v>312</v>
      </c>
      <c r="C156" s="121">
        <v>1</v>
      </c>
      <c r="D156" s="121">
        <v>0</v>
      </c>
      <c r="E156" s="124">
        <v>5376350291</v>
      </c>
      <c r="F156" s="124">
        <v>6606</v>
      </c>
      <c r="G156" s="124">
        <v>813858</v>
      </c>
      <c r="H156" s="124">
        <v>1920889345</v>
      </c>
      <c r="I156" s="124">
        <v>290779</v>
      </c>
      <c r="J156" s="125">
        <v>0.77300000000000002</v>
      </c>
      <c r="K156" s="124">
        <v>8064</v>
      </c>
      <c r="L156" s="124">
        <v>7858</v>
      </c>
      <c r="M156" s="124">
        <v>8064</v>
      </c>
      <c r="N156" s="125">
        <v>1.091</v>
      </c>
      <c r="O156" s="125">
        <v>1.4039999999999999</v>
      </c>
      <c r="P156" s="126">
        <v>12672.27</v>
      </c>
      <c r="Q156" s="127">
        <v>1.082E-2</v>
      </c>
      <c r="R156" s="126">
        <v>8805.94</v>
      </c>
      <c r="S156" s="126">
        <v>3866.33</v>
      </c>
      <c r="T156" s="125">
        <v>0.51900000000000002</v>
      </c>
      <c r="U156" s="126">
        <v>6576.9</v>
      </c>
      <c r="V156" s="126">
        <v>6576.9</v>
      </c>
      <c r="W156" s="124">
        <v>53036122</v>
      </c>
      <c r="X156" s="124">
        <v>48167967</v>
      </c>
      <c r="Y156" s="124">
        <v>963359</v>
      </c>
      <c r="Z156" s="124">
        <v>4868155</v>
      </c>
      <c r="AA156" s="124">
        <v>21364978</v>
      </c>
      <c r="AB156" s="124">
        <v>0</v>
      </c>
      <c r="AC156" s="124">
        <v>9092043</v>
      </c>
      <c r="AD156" s="124">
        <v>14601821</v>
      </c>
      <c r="AE156" s="124">
        <v>14010838</v>
      </c>
    </row>
    <row r="157" spans="1:31" x14ac:dyDescent="0.3">
      <c r="A157" s="123" t="s">
        <v>313</v>
      </c>
      <c r="B157" s="121" t="s">
        <v>314</v>
      </c>
      <c r="C157" s="121">
        <v>1</v>
      </c>
      <c r="D157" s="121">
        <v>0</v>
      </c>
      <c r="E157" s="124">
        <v>4515579942</v>
      </c>
      <c r="F157" s="124">
        <v>6013</v>
      </c>
      <c r="G157" s="124">
        <v>750969</v>
      </c>
      <c r="H157" s="124">
        <v>1600437462</v>
      </c>
      <c r="I157" s="124">
        <v>266162</v>
      </c>
      <c r="J157" s="125">
        <v>0.70799999999999996</v>
      </c>
      <c r="K157" s="124">
        <v>7333</v>
      </c>
      <c r="L157" s="124">
        <v>7370</v>
      </c>
      <c r="M157" s="124">
        <v>7352</v>
      </c>
      <c r="N157" s="125">
        <v>1.091</v>
      </c>
      <c r="O157" s="125">
        <v>1.341</v>
      </c>
      <c r="P157" s="126">
        <v>12103.65</v>
      </c>
      <c r="Q157" s="127">
        <v>9.9100000000000004E-3</v>
      </c>
      <c r="R157" s="126">
        <v>7442.1</v>
      </c>
      <c r="S157" s="126">
        <v>4661.55</v>
      </c>
      <c r="T157" s="125">
        <v>0.56299999999999994</v>
      </c>
      <c r="U157" s="126">
        <v>6814.35</v>
      </c>
      <c r="V157" s="126">
        <v>6814.35</v>
      </c>
      <c r="W157" s="124">
        <v>50099102</v>
      </c>
      <c r="X157" s="124">
        <v>47541787</v>
      </c>
      <c r="Y157" s="124">
        <v>950835</v>
      </c>
      <c r="Z157" s="124">
        <v>2557315</v>
      </c>
      <c r="AA157" s="124">
        <v>18639404</v>
      </c>
      <c r="AB157" s="124">
        <v>0</v>
      </c>
      <c r="AC157" s="124">
        <v>6686494</v>
      </c>
      <c r="AD157" s="124">
        <v>10738509</v>
      </c>
      <c r="AE157" s="124">
        <v>10303887</v>
      </c>
    </row>
    <row r="158" spans="1:31" x14ac:dyDescent="0.3">
      <c r="A158" s="123" t="s">
        <v>315</v>
      </c>
      <c r="B158" s="121" t="s">
        <v>316</v>
      </c>
      <c r="C158" s="121">
        <v>1</v>
      </c>
      <c r="D158" s="121">
        <v>0</v>
      </c>
      <c r="E158" s="124">
        <v>176374707</v>
      </c>
      <c r="F158" s="124">
        <v>311</v>
      </c>
      <c r="G158" s="124">
        <v>567121</v>
      </c>
      <c r="H158" s="124">
        <v>46777629</v>
      </c>
      <c r="I158" s="124">
        <v>150410</v>
      </c>
      <c r="J158" s="125">
        <v>0.4</v>
      </c>
      <c r="K158" s="124">
        <v>395</v>
      </c>
      <c r="L158" s="124">
        <v>407</v>
      </c>
      <c r="M158" s="124">
        <v>401</v>
      </c>
      <c r="N158" s="125">
        <v>1</v>
      </c>
      <c r="O158" s="125">
        <v>1.865</v>
      </c>
      <c r="P158" s="126">
        <v>15429.14</v>
      </c>
      <c r="Q158" s="127">
        <v>9.1000000000000004E-3</v>
      </c>
      <c r="R158" s="126">
        <v>5160.8</v>
      </c>
      <c r="S158" s="126">
        <v>10268.34</v>
      </c>
      <c r="T158" s="125">
        <v>0.86799999999999999</v>
      </c>
      <c r="U158" s="126">
        <v>13392.49</v>
      </c>
      <c r="V158" s="126">
        <v>13392.49</v>
      </c>
      <c r="W158" s="124">
        <v>5370389</v>
      </c>
      <c r="X158" s="124">
        <v>5433779</v>
      </c>
      <c r="Y158" s="124">
        <v>108675</v>
      </c>
      <c r="Z158" s="124">
        <v>108675</v>
      </c>
      <c r="AA158" s="124">
        <v>1224623</v>
      </c>
      <c r="AB158" s="124">
        <v>0</v>
      </c>
      <c r="AC158" s="124">
        <v>764638</v>
      </c>
      <c r="AD158" s="124">
        <v>1228008</v>
      </c>
      <c r="AE158" s="124">
        <v>1178307</v>
      </c>
    </row>
    <row r="159" spans="1:31" x14ac:dyDescent="0.3">
      <c r="A159" s="123" t="s">
        <v>317</v>
      </c>
      <c r="B159" s="121" t="s">
        <v>318</v>
      </c>
      <c r="C159" s="121">
        <v>1</v>
      </c>
      <c r="D159" s="121">
        <v>0</v>
      </c>
      <c r="E159" s="124">
        <v>608069767</v>
      </c>
      <c r="F159" s="124">
        <v>125</v>
      </c>
      <c r="G159" s="124">
        <v>4864558</v>
      </c>
      <c r="H159" s="124">
        <v>50335571</v>
      </c>
      <c r="I159" s="124">
        <v>402684</v>
      </c>
      <c r="J159" s="125">
        <v>1.071</v>
      </c>
      <c r="K159" s="124">
        <v>203</v>
      </c>
      <c r="L159" s="124">
        <v>199</v>
      </c>
      <c r="M159" s="124">
        <v>203</v>
      </c>
      <c r="N159" s="125">
        <v>1</v>
      </c>
      <c r="O159" s="125">
        <v>1.7609999999999999</v>
      </c>
      <c r="P159" s="126">
        <v>14568.75</v>
      </c>
      <c r="Q159" s="127">
        <v>1.499E-2</v>
      </c>
      <c r="R159" s="126">
        <v>72919.72</v>
      </c>
      <c r="S159" s="126">
        <v>0</v>
      </c>
      <c r="T159" s="125">
        <v>0</v>
      </c>
      <c r="U159" s="126">
        <v>0</v>
      </c>
      <c r="V159" s="126">
        <v>500</v>
      </c>
      <c r="W159" s="124">
        <v>101500</v>
      </c>
      <c r="X159" s="124">
        <v>486097</v>
      </c>
      <c r="Y159" s="124">
        <v>9721</v>
      </c>
      <c r="Z159" s="124">
        <v>9721</v>
      </c>
      <c r="AA159" s="124">
        <v>76400</v>
      </c>
      <c r="AB159" s="124">
        <v>0</v>
      </c>
      <c r="AC159" s="124">
        <v>68497</v>
      </c>
      <c r="AD159" s="124">
        <v>110006</v>
      </c>
      <c r="AE159" s="124">
        <v>105553</v>
      </c>
    </row>
    <row r="160" spans="1:31" x14ac:dyDescent="0.3">
      <c r="A160" s="123" t="s">
        <v>319</v>
      </c>
      <c r="B160" s="121" t="s">
        <v>320</v>
      </c>
      <c r="C160" s="121">
        <v>1</v>
      </c>
      <c r="D160" s="121">
        <v>0</v>
      </c>
      <c r="E160" s="124">
        <v>355684665</v>
      </c>
      <c r="F160" s="124">
        <v>102</v>
      </c>
      <c r="G160" s="124">
        <v>3487104</v>
      </c>
      <c r="H160" s="124">
        <v>17522310</v>
      </c>
      <c r="I160" s="124">
        <v>171787</v>
      </c>
      <c r="J160" s="125">
        <v>0.45700000000000002</v>
      </c>
      <c r="K160" s="124">
        <v>133</v>
      </c>
      <c r="L160" s="124">
        <v>121</v>
      </c>
      <c r="M160" s="124">
        <v>133</v>
      </c>
      <c r="N160" s="125">
        <v>1</v>
      </c>
      <c r="O160" s="125">
        <v>1.99</v>
      </c>
      <c r="P160" s="126">
        <v>16463.27</v>
      </c>
      <c r="Q160" s="127">
        <v>9.1000000000000004E-3</v>
      </c>
      <c r="R160" s="126">
        <v>31732.639999999999</v>
      </c>
      <c r="S160" s="126">
        <v>0</v>
      </c>
      <c r="T160" s="125">
        <v>0.20100000000000001</v>
      </c>
      <c r="U160" s="126">
        <v>3309.11</v>
      </c>
      <c r="V160" s="126">
        <v>3309.11</v>
      </c>
      <c r="W160" s="124">
        <v>440112</v>
      </c>
      <c r="X160" s="124">
        <v>1006386</v>
      </c>
      <c r="Y160" s="124">
        <v>20127</v>
      </c>
      <c r="Z160" s="124">
        <v>20127</v>
      </c>
      <c r="AA160" s="124">
        <v>141599</v>
      </c>
      <c r="AB160" s="124">
        <v>0</v>
      </c>
      <c r="AC160" s="124">
        <v>56421</v>
      </c>
      <c r="AD160" s="124">
        <v>90612</v>
      </c>
      <c r="AE160" s="124">
        <v>86944</v>
      </c>
    </row>
    <row r="161" spans="1:31" x14ac:dyDescent="0.3">
      <c r="A161" s="123" t="s">
        <v>321</v>
      </c>
      <c r="B161" s="121" t="s">
        <v>322</v>
      </c>
      <c r="C161" s="121">
        <v>1</v>
      </c>
      <c r="D161" s="121">
        <v>0</v>
      </c>
      <c r="E161" s="124">
        <v>246888378</v>
      </c>
      <c r="F161" s="124">
        <v>672</v>
      </c>
      <c r="G161" s="124">
        <v>367393</v>
      </c>
      <c r="H161" s="124">
        <v>95462401</v>
      </c>
      <c r="I161" s="124">
        <v>142057</v>
      </c>
      <c r="J161" s="125">
        <v>0.377</v>
      </c>
      <c r="K161" s="124">
        <v>928</v>
      </c>
      <c r="L161" s="124">
        <v>937</v>
      </c>
      <c r="M161" s="124">
        <v>933</v>
      </c>
      <c r="N161" s="125">
        <v>1</v>
      </c>
      <c r="O161" s="125">
        <v>1.754</v>
      </c>
      <c r="P161" s="126">
        <v>14510.84</v>
      </c>
      <c r="Q161" s="127">
        <v>9.1000000000000004E-3</v>
      </c>
      <c r="R161" s="126">
        <v>3343.27</v>
      </c>
      <c r="S161" s="126">
        <v>11167.57</v>
      </c>
      <c r="T161" s="125">
        <v>0.93</v>
      </c>
      <c r="U161" s="126">
        <v>13495.08</v>
      </c>
      <c r="V161" s="126">
        <v>13495.08</v>
      </c>
      <c r="W161" s="124">
        <v>12590910</v>
      </c>
      <c r="X161" s="124">
        <v>11975558</v>
      </c>
      <c r="Y161" s="124">
        <v>239511</v>
      </c>
      <c r="Z161" s="124">
        <v>615352</v>
      </c>
      <c r="AA161" s="124">
        <v>3367528</v>
      </c>
      <c r="AB161" s="124">
        <v>1966</v>
      </c>
      <c r="AC161" s="124">
        <v>910704</v>
      </c>
      <c r="AD161" s="124">
        <v>1462590</v>
      </c>
      <c r="AE161" s="124">
        <v>1403394</v>
      </c>
    </row>
    <row r="162" spans="1:31" x14ac:dyDescent="0.3">
      <c r="A162" s="123" t="s">
        <v>323</v>
      </c>
      <c r="B162" s="121" t="s">
        <v>324</v>
      </c>
      <c r="C162" s="121">
        <v>1</v>
      </c>
      <c r="D162" s="121">
        <v>0</v>
      </c>
      <c r="E162" s="124">
        <v>359867953</v>
      </c>
      <c r="F162" s="124">
        <v>48</v>
      </c>
      <c r="G162" s="124">
        <v>7497249</v>
      </c>
      <c r="H162" s="124">
        <v>8589523</v>
      </c>
      <c r="I162" s="124">
        <v>178948</v>
      </c>
      <c r="J162" s="125">
        <v>0.47599999999999998</v>
      </c>
      <c r="K162" s="124">
        <v>47</v>
      </c>
      <c r="L162" s="124">
        <v>49</v>
      </c>
      <c r="M162" s="124">
        <v>48</v>
      </c>
      <c r="N162" s="125">
        <v>1</v>
      </c>
      <c r="O162" s="125">
        <v>1.7290000000000001</v>
      </c>
      <c r="P162" s="126">
        <v>14304.01</v>
      </c>
      <c r="Q162" s="127">
        <v>9.1000000000000004E-3</v>
      </c>
      <c r="R162" s="126">
        <v>68224.960000000006</v>
      </c>
      <c r="S162" s="126">
        <v>0</v>
      </c>
      <c r="T162" s="125">
        <v>0</v>
      </c>
      <c r="U162" s="126">
        <v>0</v>
      </c>
      <c r="V162" s="126">
        <v>500</v>
      </c>
      <c r="W162" s="124">
        <v>24000</v>
      </c>
      <c r="X162" s="124">
        <v>351378</v>
      </c>
      <c r="Y162" s="124">
        <v>7027</v>
      </c>
      <c r="Z162" s="124">
        <v>7027</v>
      </c>
      <c r="AA162" s="124">
        <v>29200</v>
      </c>
      <c r="AB162" s="124">
        <v>0</v>
      </c>
      <c r="AC162" s="124">
        <v>27093</v>
      </c>
      <c r="AD162" s="124">
        <v>43511</v>
      </c>
      <c r="AE162" s="124">
        <v>41750</v>
      </c>
    </row>
    <row r="163" spans="1:31" x14ac:dyDescent="0.3">
      <c r="A163" s="123" t="s">
        <v>325</v>
      </c>
      <c r="B163" s="121" t="s">
        <v>326</v>
      </c>
      <c r="C163" s="121">
        <v>1</v>
      </c>
      <c r="D163" s="121">
        <v>0</v>
      </c>
      <c r="E163" s="124">
        <v>2573314764</v>
      </c>
      <c r="F163" s="124">
        <v>544</v>
      </c>
      <c r="G163" s="124">
        <v>4730358</v>
      </c>
      <c r="H163" s="124">
        <v>250929160</v>
      </c>
      <c r="I163" s="124">
        <v>461266</v>
      </c>
      <c r="J163" s="125">
        <v>1.2270000000000001</v>
      </c>
      <c r="K163" s="124">
        <v>660</v>
      </c>
      <c r="L163" s="124">
        <v>672</v>
      </c>
      <c r="M163" s="124">
        <v>666</v>
      </c>
      <c r="N163" s="125">
        <v>1</v>
      </c>
      <c r="O163" s="125">
        <v>1.7430000000000001</v>
      </c>
      <c r="P163" s="126">
        <v>14419.83</v>
      </c>
      <c r="Q163" s="127">
        <v>1.7170000000000001E-2</v>
      </c>
      <c r="R163" s="126">
        <v>81220.240000000005</v>
      </c>
      <c r="S163" s="126">
        <v>0</v>
      </c>
      <c r="T163" s="125">
        <v>3.1E-2</v>
      </c>
      <c r="U163" s="126">
        <v>447.01</v>
      </c>
      <c r="V163" s="126">
        <v>500</v>
      </c>
      <c r="W163" s="124">
        <v>333000</v>
      </c>
      <c r="X163" s="124">
        <v>2024707</v>
      </c>
      <c r="Y163" s="124">
        <v>40494</v>
      </c>
      <c r="Z163" s="124">
        <v>40494</v>
      </c>
      <c r="AA163" s="124">
        <v>678792</v>
      </c>
      <c r="AB163" s="124">
        <v>0</v>
      </c>
      <c r="AC163" s="124">
        <v>372604</v>
      </c>
      <c r="AD163" s="124">
        <v>598402</v>
      </c>
      <c r="AE163" s="124">
        <v>574182</v>
      </c>
    </row>
    <row r="164" spans="1:31" x14ac:dyDescent="0.3">
      <c r="A164" s="123" t="s">
        <v>327</v>
      </c>
      <c r="B164" s="121" t="s">
        <v>328</v>
      </c>
      <c r="C164" s="121">
        <v>1</v>
      </c>
      <c r="D164" s="121">
        <v>0</v>
      </c>
      <c r="E164" s="124">
        <v>894901425</v>
      </c>
      <c r="F164" s="124">
        <v>215</v>
      </c>
      <c r="G164" s="124">
        <v>4162332</v>
      </c>
      <c r="H164" s="124">
        <v>54425173</v>
      </c>
      <c r="I164" s="124">
        <v>253140</v>
      </c>
      <c r="J164" s="125">
        <v>0.67300000000000004</v>
      </c>
      <c r="K164" s="124">
        <v>269</v>
      </c>
      <c r="L164" s="124">
        <v>260</v>
      </c>
      <c r="M164" s="124">
        <v>269</v>
      </c>
      <c r="N164" s="125">
        <v>1</v>
      </c>
      <c r="O164" s="125">
        <v>1.99</v>
      </c>
      <c r="P164" s="126">
        <v>16463.27</v>
      </c>
      <c r="Q164" s="127">
        <v>9.4199999999999996E-3</v>
      </c>
      <c r="R164" s="126">
        <v>39209.160000000003</v>
      </c>
      <c r="S164" s="126">
        <v>0</v>
      </c>
      <c r="T164" s="125">
        <v>0.11700000000000001</v>
      </c>
      <c r="U164" s="126">
        <v>1926.2</v>
      </c>
      <c r="V164" s="126">
        <v>1926.2</v>
      </c>
      <c r="W164" s="124">
        <v>518148</v>
      </c>
      <c r="X164" s="124">
        <v>874737</v>
      </c>
      <c r="Y164" s="124">
        <v>17494</v>
      </c>
      <c r="Z164" s="124">
        <v>17494</v>
      </c>
      <c r="AA164" s="124">
        <v>169876</v>
      </c>
      <c r="AB164" s="124">
        <v>0</v>
      </c>
      <c r="AC164" s="124">
        <v>98839</v>
      </c>
      <c r="AD164" s="124">
        <v>158735</v>
      </c>
      <c r="AE164" s="124">
        <v>152310</v>
      </c>
    </row>
    <row r="165" spans="1:31" x14ac:dyDescent="0.3">
      <c r="A165" s="123" t="s">
        <v>329</v>
      </c>
      <c r="B165" s="121" t="s">
        <v>330</v>
      </c>
      <c r="C165" s="121">
        <v>1</v>
      </c>
      <c r="D165" s="121">
        <v>0</v>
      </c>
      <c r="E165" s="124">
        <v>1237540953</v>
      </c>
      <c r="F165" s="124">
        <v>700</v>
      </c>
      <c r="G165" s="124">
        <v>1767915</v>
      </c>
      <c r="H165" s="124">
        <v>126233510</v>
      </c>
      <c r="I165" s="124">
        <v>180333</v>
      </c>
      <c r="J165" s="125">
        <v>0.47899999999999998</v>
      </c>
      <c r="K165" s="124">
        <v>869</v>
      </c>
      <c r="L165" s="124">
        <v>912</v>
      </c>
      <c r="M165" s="124">
        <v>891</v>
      </c>
      <c r="N165" s="125">
        <v>1</v>
      </c>
      <c r="O165" s="125">
        <v>1.931</v>
      </c>
      <c r="P165" s="126">
        <v>15975.16</v>
      </c>
      <c r="Q165" s="127">
        <v>9.1000000000000004E-3</v>
      </c>
      <c r="R165" s="126">
        <v>16088.02</v>
      </c>
      <c r="S165" s="126">
        <v>0</v>
      </c>
      <c r="T165" s="125">
        <v>0.41699999999999998</v>
      </c>
      <c r="U165" s="126">
        <v>6661.64</v>
      </c>
      <c r="V165" s="126">
        <v>6661.64</v>
      </c>
      <c r="W165" s="124">
        <v>5935522</v>
      </c>
      <c r="X165" s="124">
        <v>6161043</v>
      </c>
      <c r="Y165" s="124">
        <v>123220</v>
      </c>
      <c r="Z165" s="124">
        <v>123220</v>
      </c>
      <c r="AA165" s="124">
        <v>2026324</v>
      </c>
      <c r="AB165" s="124">
        <v>1979</v>
      </c>
      <c r="AC165" s="124">
        <v>560992</v>
      </c>
      <c r="AD165" s="124">
        <v>900953</v>
      </c>
      <c r="AE165" s="124">
        <v>864488</v>
      </c>
    </row>
    <row r="166" spans="1:31" x14ac:dyDescent="0.3">
      <c r="A166" s="123" t="s">
        <v>331</v>
      </c>
      <c r="B166" s="121" t="s">
        <v>332</v>
      </c>
      <c r="C166" s="121">
        <v>1</v>
      </c>
      <c r="D166" s="121">
        <v>0</v>
      </c>
      <c r="E166" s="124">
        <v>508934333</v>
      </c>
      <c r="F166" s="124">
        <v>242</v>
      </c>
      <c r="G166" s="124">
        <v>2103034</v>
      </c>
      <c r="H166" s="124">
        <v>64859123</v>
      </c>
      <c r="I166" s="124">
        <v>268012</v>
      </c>
      <c r="J166" s="125">
        <v>0.71199999999999997</v>
      </c>
      <c r="K166" s="124">
        <v>307</v>
      </c>
      <c r="L166" s="124">
        <v>334</v>
      </c>
      <c r="M166" s="124">
        <v>321</v>
      </c>
      <c r="N166" s="125">
        <v>1</v>
      </c>
      <c r="O166" s="125">
        <v>1.9059999999999999</v>
      </c>
      <c r="P166" s="126">
        <v>15768.33</v>
      </c>
      <c r="Q166" s="127">
        <v>9.9600000000000001E-3</v>
      </c>
      <c r="R166" s="126">
        <v>20946.21</v>
      </c>
      <c r="S166" s="126">
        <v>0</v>
      </c>
      <c r="T166" s="125">
        <v>0.30099999999999999</v>
      </c>
      <c r="U166" s="126">
        <v>4746.26</v>
      </c>
      <c r="V166" s="126">
        <v>4746.26</v>
      </c>
      <c r="W166" s="124">
        <v>1523550</v>
      </c>
      <c r="X166" s="124">
        <v>1944908</v>
      </c>
      <c r="Y166" s="124">
        <v>38898</v>
      </c>
      <c r="Z166" s="124">
        <v>38898</v>
      </c>
      <c r="AA166" s="124">
        <v>713608</v>
      </c>
      <c r="AB166" s="124">
        <v>0</v>
      </c>
      <c r="AC166" s="124">
        <v>315774</v>
      </c>
      <c r="AD166" s="124">
        <v>507133</v>
      </c>
      <c r="AE166" s="124">
        <v>486607</v>
      </c>
    </row>
    <row r="167" spans="1:31" x14ac:dyDescent="0.3">
      <c r="A167" s="123" t="s">
        <v>333</v>
      </c>
      <c r="B167" s="121" t="s">
        <v>334</v>
      </c>
      <c r="C167" s="121">
        <v>1</v>
      </c>
      <c r="D167" s="121">
        <v>1</v>
      </c>
      <c r="E167" s="124">
        <v>581147158</v>
      </c>
      <c r="F167" s="124">
        <v>370</v>
      </c>
      <c r="G167" s="124">
        <v>1570667</v>
      </c>
      <c r="H167" s="124">
        <v>106603732</v>
      </c>
      <c r="I167" s="124">
        <v>288118</v>
      </c>
      <c r="J167" s="125">
        <v>0.76600000000000001</v>
      </c>
      <c r="K167" s="124">
        <v>461</v>
      </c>
      <c r="L167" s="124">
        <v>451</v>
      </c>
      <c r="M167" s="124">
        <v>461</v>
      </c>
      <c r="N167" s="125">
        <v>1</v>
      </c>
      <c r="O167" s="125">
        <v>1.913</v>
      </c>
      <c r="P167" s="126">
        <v>15826.24</v>
      </c>
      <c r="Q167" s="127">
        <v>1.072E-2</v>
      </c>
      <c r="R167" s="126">
        <v>16837.55</v>
      </c>
      <c r="S167" s="126">
        <v>0</v>
      </c>
      <c r="T167" s="125">
        <v>0.38500000000000001</v>
      </c>
      <c r="U167" s="126">
        <v>6093.1</v>
      </c>
      <c r="V167" s="126">
        <v>6093.1</v>
      </c>
      <c r="W167" s="124">
        <v>2808920</v>
      </c>
      <c r="X167" s="124">
        <v>4965116</v>
      </c>
      <c r="Y167" s="124">
        <v>99302</v>
      </c>
      <c r="Z167" s="124">
        <v>99302</v>
      </c>
      <c r="AA167" s="124">
        <v>1644596</v>
      </c>
      <c r="AB167" s="124">
        <v>2019</v>
      </c>
      <c r="AC167" s="124">
        <v>807414</v>
      </c>
      <c r="AD167" s="124">
        <v>1296706</v>
      </c>
      <c r="AE167" s="124">
        <v>1244224</v>
      </c>
    </row>
    <row r="168" spans="1:31" x14ac:dyDescent="0.3">
      <c r="A168" s="123" t="s">
        <v>335</v>
      </c>
      <c r="B168" s="121" t="s">
        <v>336</v>
      </c>
      <c r="C168" s="121">
        <v>1</v>
      </c>
      <c r="D168" s="121">
        <v>0</v>
      </c>
      <c r="E168" s="124">
        <v>695069107</v>
      </c>
      <c r="F168" s="124">
        <v>690</v>
      </c>
      <c r="G168" s="124">
        <v>1007346</v>
      </c>
      <c r="H168" s="124">
        <v>125972061</v>
      </c>
      <c r="I168" s="124">
        <v>182568</v>
      </c>
      <c r="J168" s="125">
        <v>0.48499999999999999</v>
      </c>
      <c r="K168" s="124">
        <v>835</v>
      </c>
      <c r="L168" s="124">
        <v>869</v>
      </c>
      <c r="M168" s="124">
        <v>852</v>
      </c>
      <c r="N168" s="125">
        <v>1</v>
      </c>
      <c r="O168" s="125">
        <v>1.875</v>
      </c>
      <c r="P168" s="126">
        <v>15511.87</v>
      </c>
      <c r="Q168" s="127">
        <v>9.1000000000000004E-3</v>
      </c>
      <c r="R168" s="126">
        <v>9166.84</v>
      </c>
      <c r="S168" s="126">
        <v>6345.03</v>
      </c>
      <c r="T168" s="125">
        <v>0.56399999999999995</v>
      </c>
      <c r="U168" s="126">
        <v>8748.69</v>
      </c>
      <c r="V168" s="126">
        <v>8748.69</v>
      </c>
      <c r="W168" s="124">
        <v>7453884</v>
      </c>
      <c r="X168" s="124">
        <v>7580281</v>
      </c>
      <c r="Y168" s="124">
        <v>151605</v>
      </c>
      <c r="Z168" s="124">
        <v>151605</v>
      </c>
      <c r="AA168" s="124">
        <v>3151778</v>
      </c>
      <c r="AB168" s="124">
        <v>0</v>
      </c>
      <c r="AC168" s="124">
        <v>1002228</v>
      </c>
      <c r="AD168" s="124">
        <v>1609578</v>
      </c>
      <c r="AE168" s="124">
        <v>1544433</v>
      </c>
    </row>
    <row r="169" spans="1:31" x14ac:dyDescent="0.3">
      <c r="A169" s="123" t="s">
        <v>337</v>
      </c>
      <c r="B169" s="121" t="s">
        <v>338</v>
      </c>
      <c r="C169" s="121">
        <v>1</v>
      </c>
      <c r="D169" s="121">
        <v>0</v>
      </c>
      <c r="E169" s="124">
        <v>245823959</v>
      </c>
      <c r="F169" s="124">
        <v>483</v>
      </c>
      <c r="G169" s="124">
        <v>508952</v>
      </c>
      <c r="H169" s="124">
        <v>71103871</v>
      </c>
      <c r="I169" s="124">
        <v>147212</v>
      </c>
      <c r="J169" s="125">
        <v>0.39100000000000001</v>
      </c>
      <c r="K169" s="124">
        <v>665</v>
      </c>
      <c r="L169" s="124">
        <v>662</v>
      </c>
      <c r="M169" s="124">
        <v>665</v>
      </c>
      <c r="N169" s="125">
        <v>1</v>
      </c>
      <c r="O169" s="125">
        <v>1.8540000000000001</v>
      </c>
      <c r="P169" s="126">
        <v>15338.14</v>
      </c>
      <c r="Q169" s="127">
        <v>9.1000000000000004E-3</v>
      </c>
      <c r="R169" s="126">
        <v>4631.46</v>
      </c>
      <c r="S169" s="126">
        <v>10706.68</v>
      </c>
      <c r="T169" s="125">
        <v>0.89200000000000002</v>
      </c>
      <c r="U169" s="126">
        <v>13681.62</v>
      </c>
      <c r="V169" s="126">
        <v>13681.62</v>
      </c>
      <c r="W169" s="124">
        <v>9098278</v>
      </c>
      <c r="X169" s="124">
        <v>8679713</v>
      </c>
      <c r="Y169" s="124">
        <v>173594</v>
      </c>
      <c r="Z169" s="124">
        <v>418565</v>
      </c>
      <c r="AA169" s="124">
        <v>2762631</v>
      </c>
      <c r="AB169" s="124">
        <v>0</v>
      </c>
      <c r="AC169" s="124">
        <v>560299</v>
      </c>
      <c r="AD169" s="124">
        <v>899840</v>
      </c>
      <c r="AE169" s="124">
        <v>863420</v>
      </c>
    </row>
    <row r="170" spans="1:31" x14ac:dyDescent="0.3">
      <c r="A170" s="123" t="s">
        <v>339</v>
      </c>
      <c r="B170" s="121" t="s">
        <v>340</v>
      </c>
      <c r="C170" s="121">
        <v>1</v>
      </c>
      <c r="D170" s="121">
        <v>0</v>
      </c>
      <c r="E170" s="124">
        <v>234404073</v>
      </c>
      <c r="F170" s="124">
        <v>1320</v>
      </c>
      <c r="G170" s="124">
        <v>177578</v>
      </c>
      <c r="H170" s="124">
        <v>82361756</v>
      </c>
      <c r="I170" s="124">
        <v>62395</v>
      </c>
      <c r="J170" s="125">
        <v>0.16500000000000001</v>
      </c>
      <c r="K170" s="124">
        <v>1685</v>
      </c>
      <c r="L170" s="124">
        <v>1635</v>
      </c>
      <c r="M170" s="124">
        <v>1685</v>
      </c>
      <c r="N170" s="125">
        <v>1</v>
      </c>
      <c r="O170" s="125">
        <v>1.952</v>
      </c>
      <c r="P170" s="126">
        <v>16148.89</v>
      </c>
      <c r="Q170" s="127">
        <v>9.1000000000000004E-3</v>
      </c>
      <c r="R170" s="126">
        <v>1615.95</v>
      </c>
      <c r="S170" s="126">
        <v>14532.94</v>
      </c>
      <c r="T170" s="125">
        <v>0.93</v>
      </c>
      <c r="U170" s="126">
        <v>15018.46</v>
      </c>
      <c r="V170" s="126">
        <v>15018.46</v>
      </c>
      <c r="W170" s="124">
        <v>25306106</v>
      </c>
      <c r="X170" s="124">
        <v>22931757</v>
      </c>
      <c r="Y170" s="124">
        <v>458635</v>
      </c>
      <c r="Z170" s="124">
        <v>2374349</v>
      </c>
      <c r="AA170" s="124">
        <v>7672188</v>
      </c>
      <c r="AB170" s="124">
        <v>0</v>
      </c>
      <c r="AC170" s="124">
        <v>2638239</v>
      </c>
      <c r="AD170" s="124">
        <v>4237011</v>
      </c>
      <c r="AE170" s="124">
        <v>4065526</v>
      </c>
    </row>
    <row r="171" spans="1:31" x14ac:dyDescent="0.3">
      <c r="A171" s="123" t="s">
        <v>341</v>
      </c>
      <c r="B171" s="121" t="s">
        <v>342</v>
      </c>
      <c r="C171" s="121">
        <v>1</v>
      </c>
      <c r="D171" s="121">
        <v>0</v>
      </c>
      <c r="E171" s="124">
        <v>2480200646</v>
      </c>
      <c r="F171" s="124">
        <v>1043</v>
      </c>
      <c r="G171" s="124">
        <v>2377948</v>
      </c>
      <c r="H171" s="124">
        <v>326854889</v>
      </c>
      <c r="I171" s="124">
        <v>313379</v>
      </c>
      <c r="J171" s="125">
        <v>0.83299999999999996</v>
      </c>
      <c r="K171" s="124">
        <v>1231</v>
      </c>
      <c r="L171" s="124">
        <v>1256</v>
      </c>
      <c r="M171" s="124">
        <v>1244</v>
      </c>
      <c r="N171" s="125">
        <v>1</v>
      </c>
      <c r="O171" s="125">
        <v>1.8260000000000001</v>
      </c>
      <c r="P171" s="126">
        <v>15106.49</v>
      </c>
      <c r="Q171" s="127">
        <v>1.166E-2</v>
      </c>
      <c r="R171" s="126">
        <v>27726.87</v>
      </c>
      <c r="S171" s="126">
        <v>0</v>
      </c>
      <c r="T171" s="125">
        <v>0.23899999999999999</v>
      </c>
      <c r="U171" s="126">
        <v>3610.45</v>
      </c>
      <c r="V171" s="126">
        <v>3610.45</v>
      </c>
      <c r="W171" s="124">
        <v>4491400</v>
      </c>
      <c r="X171" s="124">
        <v>7571314</v>
      </c>
      <c r="Y171" s="124">
        <v>151426</v>
      </c>
      <c r="Z171" s="124">
        <v>151426</v>
      </c>
      <c r="AA171" s="124">
        <v>3139443</v>
      </c>
      <c r="AB171" s="124">
        <v>1966</v>
      </c>
      <c r="AC171" s="124">
        <v>995136</v>
      </c>
      <c r="AD171" s="124">
        <v>1598188</v>
      </c>
      <c r="AE171" s="124">
        <v>1533504</v>
      </c>
    </row>
    <row r="172" spans="1:31" x14ac:dyDescent="0.3">
      <c r="A172" s="123" t="s">
        <v>343</v>
      </c>
      <c r="B172" s="121" t="s">
        <v>344</v>
      </c>
      <c r="C172" s="121">
        <v>1</v>
      </c>
      <c r="D172" s="121">
        <v>0</v>
      </c>
      <c r="E172" s="124">
        <v>951528252</v>
      </c>
      <c r="F172" s="124">
        <v>2158</v>
      </c>
      <c r="G172" s="124">
        <v>440930</v>
      </c>
      <c r="H172" s="124">
        <v>331945273</v>
      </c>
      <c r="I172" s="124">
        <v>153820</v>
      </c>
      <c r="J172" s="125">
        <v>0.40899999999999997</v>
      </c>
      <c r="K172" s="124">
        <v>2653</v>
      </c>
      <c r="L172" s="124">
        <v>2667</v>
      </c>
      <c r="M172" s="124">
        <v>2660</v>
      </c>
      <c r="N172" s="125">
        <v>1</v>
      </c>
      <c r="O172" s="125">
        <v>1.841</v>
      </c>
      <c r="P172" s="126">
        <v>15230.59</v>
      </c>
      <c r="Q172" s="127">
        <v>9.1000000000000004E-3</v>
      </c>
      <c r="R172" s="126">
        <v>4012.46</v>
      </c>
      <c r="S172" s="126">
        <v>11218.13</v>
      </c>
      <c r="T172" s="125">
        <v>0.92</v>
      </c>
      <c r="U172" s="126">
        <v>14012.14</v>
      </c>
      <c r="V172" s="126">
        <v>14012.14</v>
      </c>
      <c r="W172" s="124">
        <v>37272293</v>
      </c>
      <c r="X172" s="124">
        <v>35911008</v>
      </c>
      <c r="Y172" s="124">
        <v>718220</v>
      </c>
      <c r="Z172" s="124">
        <v>1361285</v>
      </c>
      <c r="AA172" s="124">
        <v>9376681</v>
      </c>
      <c r="AB172" s="124">
        <v>1966</v>
      </c>
      <c r="AC172" s="124">
        <v>2827401</v>
      </c>
      <c r="AD172" s="124">
        <v>4540806</v>
      </c>
      <c r="AE172" s="124">
        <v>4357024</v>
      </c>
    </row>
    <row r="173" spans="1:31" x14ac:dyDescent="0.3">
      <c r="A173" s="123" t="s">
        <v>345</v>
      </c>
      <c r="B173" s="121" t="s">
        <v>346</v>
      </c>
      <c r="C173" s="121">
        <v>1</v>
      </c>
      <c r="D173" s="121">
        <v>0</v>
      </c>
      <c r="E173" s="124">
        <v>214923636</v>
      </c>
      <c r="F173" s="124">
        <v>738</v>
      </c>
      <c r="G173" s="124">
        <v>291224</v>
      </c>
      <c r="H173" s="124">
        <v>92311851</v>
      </c>
      <c r="I173" s="124">
        <v>125083</v>
      </c>
      <c r="J173" s="125">
        <v>0.33200000000000002</v>
      </c>
      <c r="K173" s="124">
        <v>908</v>
      </c>
      <c r="L173" s="124">
        <v>889</v>
      </c>
      <c r="M173" s="124">
        <v>908</v>
      </c>
      <c r="N173" s="125">
        <v>1</v>
      </c>
      <c r="O173" s="125">
        <v>1.9019999999999999</v>
      </c>
      <c r="P173" s="126">
        <v>15735.24</v>
      </c>
      <c r="Q173" s="127">
        <v>9.1000000000000004E-3</v>
      </c>
      <c r="R173" s="126">
        <v>2650.13</v>
      </c>
      <c r="S173" s="126">
        <v>13085.11</v>
      </c>
      <c r="T173" s="125">
        <v>0.93</v>
      </c>
      <c r="U173" s="126">
        <v>14633.77</v>
      </c>
      <c r="V173" s="126">
        <v>14633.77</v>
      </c>
      <c r="W173" s="124">
        <v>13287464</v>
      </c>
      <c r="X173" s="124">
        <v>12397158</v>
      </c>
      <c r="Y173" s="124">
        <v>247943</v>
      </c>
      <c r="Z173" s="124">
        <v>890306</v>
      </c>
      <c r="AA173" s="124">
        <v>3982736</v>
      </c>
      <c r="AB173" s="124">
        <v>0</v>
      </c>
      <c r="AC173" s="124">
        <v>1067380</v>
      </c>
      <c r="AD173" s="124">
        <v>1714212</v>
      </c>
      <c r="AE173" s="124">
        <v>1644832</v>
      </c>
    </row>
    <row r="174" spans="1:31" x14ac:dyDescent="0.3">
      <c r="A174" s="123" t="s">
        <v>347</v>
      </c>
      <c r="B174" s="121" t="s">
        <v>348</v>
      </c>
      <c r="C174" s="121">
        <v>1</v>
      </c>
      <c r="D174" s="121">
        <v>0</v>
      </c>
      <c r="E174" s="124">
        <v>177553671</v>
      </c>
      <c r="F174" s="124">
        <v>206</v>
      </c>
      <c r="G174" s="124">
        <v>861911</v>
      </c>
      <c r="H174" s="124">
        <v>35891104</v>
      </c>
      <c r="I174" s="124">
        <v>174228</v>
      </c>
      <c r="J174" s="125">
        <v>0.46300000000000002</v>
      </c>
      <c r="K174" s="124">
        <v>205</v>
      </c>
      <c r="L174" s="124">
        <v>249</v>
      </c>
      <c r="M174" s="124">
        <v>227</v>
      </c>
      <c r="N174" s="125">
        <v>1</v>
      </c>
      <c r="O174" s="125">
        <v>2</v>
      </c>
      <c r="P174" s="126">
        <v>16546</v>
      </c>
      <c r="Q174" s="127">
        <v>9.1000000000000004E-3</v>
      </c>
      <c r="R174" s="126">
        <v>7843.39</v>
      </c>
      <c r="S174" s="126">
        <v>8702.61</v>
      </c>
      <c r="T174" s="125">
        <v>0.625</v>
      </c>
      <c r="U174" s="126">
        <v>10341.25</v>
      </c>
      <c r="V174" s="126">
        <v>10341.25</v>
      </c>
      <c r="W174" s="124">
        <v>2347464</v>
      </c>
      <c r="X174" s="124">
        <v>3938611</v>
      </c>
      <c r="Y174" s="124">
        <v>78772</v>
      </c>
      <c r="Z174" s="124">
        <v>78772</v>
      </c>
      <c r="AA174" s="124">
        <v>1452690</v>
      </c>
      <c r="AB174" s="124">
        <v>0</v>
      </c>
      <c r="AC174" s="124">
        <v>522602</v>
      </c>
      <c r="AD174" s="124">
        <v>839298</v>
      </c>
      <c r="AE174" s="124">
        <v>805329</v>
      </c>
    </row>
    <row r="175" spans="1:31" x14ac:dyDescent="0.3">
      <c r="A175" s="123" t="s">
        <v>349</v>
      </c>
      <c r="B175" s="121" t="s">
        <v>350</v>
      </c>
      <c r="C175" s="121">
        <v>1</v>
      </c>
      <c r="D175" s="121">
        <v>0</v>
      </c>
      <c r="E175" s="124">
        <v>298353690</v>
      </c>
      <c r="F175" s="124">
        <v>116</v>
      </c>
      <c r="G175" s="124">
        <v>2572014</v>
      </c>
      <c r="H175" s="124">
        <v>31860311</v>
      </c>
      <c r="I175" s="124">
        <v>274657</v>
      </c>
      <c r="J175" s="125">
        <v>0.73</v>
      </c>
      <c r="K175" s="124">
        <v>111</v>
      </c>
      <c r="L175" s="124">
        <v>116</v>
      </c>
      <c r="M175" s="124">
        <v>114</v>
      </c>
      <c r="N175" s="125">
        <v>1</v>
      </c>
      <c r="O175" s="125">
        <v>1.446</v>
      </c>
      <c r="P175" s="126">
        <v>11962.75</v>
      </c>
      <c r="Q175" s="127">
        <v>1.022E-2</v>
      </c>
      <c r="R175" s="126">
        <v>26285.98</v>
      </c>
      <c r="S175" s="126">
        <v>0</v>
      </c>
      <c r="T175" s="125">
        <v>0.219</v>
      </c>
      <c r="U175" s="126">
        <v>2619.84</v>
      </c>
      <c r="V175" s="126">
        <v>2619.84</v>
      </c>
      <c r="W175" s="124">
        <v>298662</v>
      </c>
      <c r="X175" s="124">
        <v>1154452</v>
      </c>
      <c r="Y175" s="124">
        <v>23089</v>
      </c>
      <c r="Z175" s="124">
        <v>23089</v>
      </c>
      <c r="AA175" s="124">
        <v>342192</v>
      </c>
      <c r="AB175" s="124">
        <v>0</v>
      </c>
      <c r="AC175" s="124">
        <v>84592</v>
      </c>
      <c r="AD175" s="124">
        <v>135854</v>
      </c>
      <c r="AE175" s="124">
        <v>130356</v>
      </c>
    </row>
    <row r="176" spans="1:31" x14ac:dyDescent="0.3">
      <c r="A176" s="123" t="s">
        <v>351</v>
      </c>
      <c r="B176" s="121" t="s">
        <v>352</v>
      </c>
      <c r="C176" s="121">
        <v>1</v>
      </c>
      <c r="D176" s="121">
        <v>0</v>
      </c>
      <c r="E176" s="124">
        <v>750225153</v>
      </c>
      <c r="F176" s="124">
        <v>2433</v>
      </c>
      <c r="G176" s="124">
        <v>308353</v>
      </c>
      <c r="H176" s="124">
        <v>336045889</v>
      </c>
      <c r="I176" s="124">
        <v>138119</v>
      </c>
      <c r="J176" s="125">
        <v>0.36699999999999999</v>
      </c>
      <c r="K176" s="124">
        <v>3096</v>
      </c>
      <c r="L176" s="124">
        <v>3085</v>
      </c>
      <c r="M176" s="124">
        <v>3096</v>
      </c>
      <c r="N176" s="125">
        <v>1</v>
      </c>
      <c r="O176" s="125">
        <v>1.663</v>
      </c>
      <c r="P176" s="126">
        <v>13757.99</v>
      </c>
      <c r="Q176" s="127">
        <v>9.1000000000000004E-3</v>
      </c>
      <c r="R176" s="126">
        <v>2806.01</v>
      </c>
      <c r="S176" s="126">
        <v>10951.98</v>
      </c>
      <c r="T176" s="125">
        <v>0.93</v>
      </c>
      <c r="U176" s="126">
        <v>12794.93</v>
      </c>
      <c r="V176" s="126">
        <v>12794.93</v>
      </c>
      <c r="W176" s="124">
        <v>39613104</v>
      </c>
      <c r="X176" s="124">
        <v>37490616</v>
      </c>
      <c r="Y176" s="124">
        <v>749812</v>
      </c>
      <c r="Z176" s="124">
        <v>2122488</v>
      </c>
      <c r="AA176" s="124">
        <v>12587362</v>
      </c>
      <c r="AB176" s="124">
        <v>1968</v>
      </c>
      <c r="AC176" s="124">
        <v>4299627</v>
      </c>
      <c r="AD176" s="124">
        <v>6905200</v>
      </c>
      <c r="AE176" s="124">
        <v>6625725</v>
      </c>
    </row>
    <row r="177" spans="1:31" x14ac:dyDescent="0.3">
      <c r="A177" s="123" t="s">
        <v>353</v>
      </c>
      <c r="B177" s="121" t="s">
        <v>354</v>
      </c>
      <c r="C177" s="121">
        <v>1</v>
      </c>
      <c r="D177" s="121">
        <v>0</v>
      </c>
      <c r="E177" s="124">
        <v>681310018</v>
      </c>
      <c r="F177" s="124">
        <v>1465</v>
      </c>
      <c r="G177" s="124">
        <v>465058</v>
      </c>
      <c r="H177" s="124">
        <v>271349082</v>
      </c>
      <c r="I177" s="124">
        <v>185221</v>
      </c>
      <c r="J177" s="125">
        <v>0.49199999999999999</v>
      </c>
      <c r="K177" s="124">
        <v>1677</v>
      </c>
      <c r="L177" s="124">
        <v>1719</v>
      </c>
      <c r="M177" s="124">
        <v>1698</v>
      </c>
      <c r="N177" s="125">
        <v>1</v>
      </c>
      <c r="O177" s="125">
        <v>1.458</v>
      </c>
      <c r="P177" s="126">
        <v>12062.03</v>
      </c>
      <c r="Q177" s="127">
        <v>9.1000000000000004E-3</v>
      </c>
      <c r="R177" s="126">
        <v>4232.0200000000004</v>
      </c>
      <c r="S177" s="126">
        <v>7830.01</v>
      </c>
      <c r="T177" s="125">
        <v>0.80600000000000005</v>
      </c>
      <c r="U177" s="126">
        <v>9721.99</v>
      </c>
      <c r="V177" s="126">
        <v>9721.99</v>
      </c>
      <c r="W177" s="124">
        <v>16507940</v>
      </c>
      <c r="X177" s="124">
        <v>17240692</v>
      </c>
      <c r="Y177" s="124">
        <v>344813</v>
      </c>
      <c r="Z177" s="124">
        <v>344813</v>
      </c>
      <c r="AA177" s="124">
        <v>7587287</v>
      </c>
      <c r="AB177" s="124">
        <v>1968</v>
      </c>
      <c r="AC177" s="124">
        <v>2133400</v>
      </c>
      <c r="AD177" s="124">
        <v>3426240</v>
      </c>
      <c r="AE177" s="124">
        <v>3287569</v>
      </c>
    </row>
    <row r="178" spans="1:31" x14ac:dyDescent="0.3">
      <c r="A178" s="123" t="s">
        <v>355</v>
      </c>
      <c r="B178" s="121" t="s">
        <v>356</v>
      </c>
      <c r="C178" s="121">
        <v>1</v>
      </c>
      <c r="D178" s="121">
        <v>0</v>
      </c>
      <c r="E178" s="124">
        <v>613132528</v>
      </c>
      <c r="F178" s="124">
        <v>813</v>
      </c>
      <c r="G178" s="124">
        <v>754160</v>
      </c>
      <c r="H178" s="124">
        <v>190376376</v>
      </c>
      <c r="I178" s="124">
        <v>234165</v>
      </c>
      <c r="J178" s="125">
        <v>0.622</v>
      </c>
      <c r="K178" s="124">
        <v>902</v>
      </c>
      <c r="L178" s="124">
        <v>924</v>
      </c>
      <c r="M178" s="124">
        <v>913</v>
      </c>
      <c r="N178" s="125">
        <v>1</v>
      </c>
      <c r="O178" s="125">
        <v>1.599</v>
      </c>
      <c r="P178" s="126">
        <v>13228.52</v>
      </c>
      <c r="Q178" s="127">
        <v>9.1000000000000004E-3</v>
      </c>
      <c r="R178" s="126">
        <v>6862.85</v>
      </c>
      <c r="S178" s="126">
        <v>6365.67</v>
      </c>
      <c r="T178" s="125">
        <v>0.58499999999999996</v>
      </c>
      <c r="U178" s="126">
        <v>7738.68</v>
      </c>
      <c r="V178" s="126">
        <v>7738.68</v>
      </c>
      <c r="W178" s="124">
        <v>7065415</v>
      </c>
      <c r="X178" s="124">
        <v>7992107</v>
      </c>
      <c r="Y178" s="124">
        <v>159842</v>
      </c>
      <c r="Z178" s="124">
        <v>159842</v>
      </c>
      <c r="AA178" s="124">
        <v>3817425</v>
      </c>
      <c r="AB178" s="124">
        <v>0</v>
      </c>
      <c r="AC178" s="124">
        <v>880749</v>
      </c>
      <c r="AD178" s="124">
        <v>1414482</v>
      </c>
      <c r="AE178" s="124">
        <v>1357234</v>
      </c>
    </row>
    <row r="179" spans="1:31" x14ac:dyDescent="0.3">
      <c r="A179" s="123" t="s">
        <v>357</v>
      </c>
      <c r="B179" s="121" t="s">
        <v>358</v>
      </c>
      <c r="C179" s="121">
        <v>1</v>
      </c>
      <c r="D179" s="121">
        <v>0</v>
      </c>
      <c r="E179" s="124">
        <v>641313677</v>
      </c>
      <c r="F179" s="124">
        <v>343</v>
      </c>
      <c r="G179" s="124">
        <v>1869719</v>
      </c>
      <c r="H179" s="124">
        <v>88746220</v>
      </c>
      <c r="I179" s="124">
        <v>258735</v>
      </c>
      <c r="J179" s="125">
        <v>0.68799999999999994</v>
      </c>
      <c r="K179" s="124">
        <v>468</v>
      </c>
      <c r="L179" s="124">
        <v>454</v>
      </c>
      <c r="M179" s="124">
        <v>468</v>
      </c>
      <c r="N179" s="125">
        <v>1</v>
      </c>
      <c r="O179" s="125">
        <v>1.86</v>
      </c>
      <c r="P179" s="126">
        <v>15387.78</v>
      </c>
      <c r="Q179" s="127">
        <v>9.6299999999999997E-3</v>
      </c>
      <c r="R179" s="126">
        <v>18005.39</v>
      </c>
      <c r="S179" s="126">
        <v>0</v>
      </c>
      <c r="T179" s="125">
        <v>0.33200000000000002</v>
      </c>
      <c r="U179" s="126">
        <v>5108.74</v>
      </c>
      <c r="V179" s="126">
        <v>5108.74</v>
      </c>
      <c r="W179" s="124">
        <v>2390891</v>
      </c>
      <c r="X179" s="124">
        <v>3416104</v>
      </c>
      <c r="Y179" s="124">
        <v>68322</v>
      </c>
      <c r="Z179" s="124">
        <v>68322</v>
      </c>
      <c r="AA179" s="124">
        <v>1141690</v>
      </c>
      <c r="AB179" s="124">
        <v>0</v>
      </c>
      <c r="AC179" s="124">
        <v>450749</v>
      </c>
      <c r="AD179" s="124">
        <v>723902</v>
      </c>
      <c r="AE179" s="124">
        <v>694604</v>
      </c>
    </row>
    <row r="180" spans="1:31" x14ac:dyDescent="0.3">
      <c r="A180" s="123" t="s">
        <v>359</v>
      </c>
      <c r="B180" s="121" t="s">
        <v>360</v>
      </c>
      <c r="C180" s="121">
        <v>1</v>
      </c>
      <c r="D180" s="121">
        <v>0</v>
      </c>
      <c r="E180" s="124">
        <v>1087449123</v>
      </c>
      <c r="F180" s="124">
        <v>1601</v>
      </c>
      <c r="G180" s="124">
        <v>679231</v>
      </c>
      <c r="H180" s="124">
        <v>337803534</v>
      </c>
      <c r="I180" s="124">
        <v>210995</v>
      </c>
      <c r="J180" s="125">
        <v>0.56100000000000005</v>
      </c>
      <c r="K180" s="124">
        <v>1793</v>
      </c>
      <c r="L180" s="124">
        <v>1826</v>
      </c>
      <c r="M180" s="124">
        <v>1810</v>
      </c>
      <c r="N180" s="125">
        <v>1</v>
      </c>
      <c r="O180" s="125">
        <v>1.5029999999999999</v>
      </c>
      <c r="P180" s="126">
        <v>12434.31</v>
      </c>
      <c r="Q180" s="127">
        <v>9.1000000000000004E-3</v>
      </c>
      <c r="R180" s="126">
        <v>6181</v>
      </c>
      <c r="S180" s="126">
        <v>6253.31</v>
      </c>
      <c r="T180" s="125">
        <v>0.60499999999999998</v>
      </c>
      <c r="U180" s="126">
        <v>7522.75</v>
      </c>
      <c r="V180" s="126">
        <v>7522.75</v>
      </c>
      <c r="W180" s="124">
        <v>13616178</v>
      </c>
      <c r="X180" s="124">
        <v>13369928</v>
      </c>
      <c r="Y180" s="124">
        <v>267398</v>
      </c>
      <c r="Z180" s="124">
        <v>267398</v>
      </c>
      <c r="AA180" s="124">
        <v>6412500</v>
      </c>
      <c r="AB180" s="124">
        <v>1987</v>
      </c>
      <c r="AC180" s="124">
        <v>1460952</v>
      </c>
      <c r="AD180" s="124">
        <v>2346288</v>
      </c>
      <c r="AE180" s="124">
        <v>2251327</v>
      </c>
    </row>
    <row r="181" spans="1:31" x14ac:dyDescent="0.3">
      <c r="A181" s="123" t="s">
        <v>361</v>
      </c>
      <c r="B181" s="121" t="s">
        <v>362</v>
      </c>
      <c r="C181" s="121">
        <v>1</v>
      </c>
      <c r="D181" s="121">
        <v>0</v>
      </c>
      <c r="E181" s="124">
        <v>351483112</v>
      </c>
      <c r="F181" s="124">
        <v>681</v>
      </c>
      <c r="G181" s="124">
        <v>516127</v>
      </c>
      <c r="H181" s="124">
        <v>149554789</v>
      </c>
      <c r="I181" s="124">
        <v>219610</v>
      </c>
      <c r="J181" s="125">
        <v>0.58399999999999996</v>
      </c>
      <c r="K181" s="124">
        <v>833</v>
      </c>
      <c r="L181" s="124">
        <v>850</v>
      </c>
      <c r="M181" s="124">
        <v>842</v>
      </c>
      <c r="N181" s="125">
        <v>1.141</v>
      </c>
      <c r="O181" s="125">
        <v>1.637</v>
      </c>
      <c r="P181" s="126">
        <v>15452.44</v>
      </c>
      <c r="Q181" s="127">
        <v>9.1000000000000004E-3</v>
      </c>
      <c r="R181" s="126">
        <v>4696.75</v>
      </c>
      <c r="S181" s="126">
        <v>10755.69</v>
      </c>
      <c r="T181" s="125">
        <v>0.71199999999999997</v>
      </c>
      <c r="U181" s="126">
        <v>11002.13</v>
      </c>
      <c r="V181" s="126">
        <v>11002.13</v>
      </c>
      <c r="W181" s="124">
        <v>9263794</v>
      </c>
      <c r="X181" s="124">
        <v>9654325</v>
      </c>
      <c r="Y181" s="124">
        <v>193086</v>
      </c>
      <c r="Z181" s="124">
        <v>193086</v>
      </c>
      <c r="AA181" s="124">
        <v>4114658</v>
      </c>
      <c r="AB181" s="124">
        <v>0</v>
      </c>
      <c r="AC181" s="124">
        <v>1005911</v>
      </c>
      <c r="AD181" s="124">
        <v>1615493</v>
      </c>
      <c r="AE181" s="124">
        <v>1550108</v>
      </c>
    </row>
    <row r="182" spans="1:31" x14ac:dyDescent="0.3">
      <c r="A182" s="123" t="s">
        <v>363</v>
      </c>
      <c r="B182" s="121" t="s">
        <v>364</v>
      </c>
      <c r="C182" s="121">
        <v>1</v>
      </c>
      <c r="D182" s="121">
        <v>0</v>
      </c>
      <c r="E182" s="124">
        <v>1066213791</v>
      </c>
      <c r="F182" s="124">
        <v>2109</v>
      </c>
      <c r="G182" s="124">
        <v>505554</v>
      </c>
      <c r="H182" s="124">
        <v>434114222</v>
      </c>
      <c r="I182" s="124">
        <v>205838</v>
      </c>
      <c r="J182" s="125">
        <v>0.54700000000000004</v>
      </c>
      <c r="K182" s="124">
        <v>2500</v>
      </c>
      <c r="L182" s="124">
        <v>2473</v>
      </c>
      <c r="M182" s="124">
        <v>2500</v>
      </c>
      <c r="N182" s="125">
        <v>1.141</v>
      </c>
      <c r="O182" s="125">
        <v>1.504</v>
      </c>
      <c r="P182" s="126">
        <v>14196.99</v>
      </c>
      <c r="Q182" s="127">
        <v>9.1000000000000004E-3</v>
      </c>
      <c r="R182" s="126">
        <v>4600.54</v>
      </c>
      <c r="S182" s="126">
        <v>9596.4500000000007</v>
      </c>
      <c r="T182" s="125">
        <v>0.73199999999999998</v>
      </c>
      <c r="U182" s="126">
        <v>10392.19</v>
      </c>
      <c r="V182" s="126">
        <v>10392.19</v>
      </c>
      <c r="W182" s="124">
        <v>25980475</v>
      </c>
      <c r="X182" s="124">
        <v>24191855</v>
      </c>
      <c r="Y182" s="124">
        <v>483837</v>
      </c>
      <c r="Z182" s="124">
        <v>1788620</v>
      </c>
      <c r="AA182" s="124">
        <v>7400659</v>
      </c>
      <c r="AB182" s="124">
        <v>0</v>
      </c>
      <c r="AC182" s="124">
        <v>2277982</v>
      </c>
      <c r="AD182" s="124">
        <v>3658439</v>
      </c>
      <c r="AE182" s="124">
        <v>3510370</v>
      </c>
    </row>
    <row r="183" spans="1:31" x14ac:dyDescent="0.3">
      <c r="A183" s="123" t="s">
        <v>365</v>
      </c>
      <c r="B183" s="121" t="s">
        <v>366</v>
      </c>
      <c r="C183" s="121">
        <v>1</v>
      </c>
      <c r="D183" s="121">
        <v>0</v>
      </c>
      <c r="E183" s="124">
        <v>423480623</v>
      </c>
      <c r="F183" s="124">
        <v>814</v>
      </c>
      <c r="G183" s="124">
        <v>520246</v>
      </c>
      <c r="H183" s="124">
        <v>197151821</v>
      </c>
      <c r="I183" s="124">
        <v>242201</v>
      </c>
      <c r="J183" s="125">
        <v>0.64400000000000002</v>
      </c>
      <c r="K183" s="124">
        <v>971</v>
      </c>
      <c r="L183" s="124">
        <v>947</v>
      </c>
      <c r="M183" s="124">
        <v>971</v>
      </c>
      <c r="N183" s="125">
        <v>1.141</v>
      </c>
      <c r="O183" s="125">
        <v>1.639</v>
      </c>
      <c r="P183" s="126">
        <v>15471.32</v>
      </c>
      <c r="Q183" s="127">
        <v>9.1000000000000004E-3</v>
      </c>
      <c r="R183" s="126">
        <v>4734.2299999999996</v>
      </c>
      <c r="S183" s="126">
        <v>10737.09</v>
      </c>
      <c r="T183" s="125">
        <v>0.63</v>
      </c>
      <c r="U183" s="126">
        <v>9746.93</v>
      </c>
      <c r="V183" s="126">
        <v>10737.09</v>
      </c>
      <c r="W183" s="124">
        <v>10425715</v>
      </c>
      <c r="X183" s="124">
        <v>9761401</v>
      </c>
      <c r="Y183" s="124">
        <v>195228</v>
      </c>
      <c r="Z183" s="124">
        <v>664314</v>
      </c>
      <c r="AA183" s="124">
        <v>4075422</v>
      </c>
      <c r="AB183" s="124">
        <v>0</v>
      </c>
      <c r="AC183" s="124">
        <v>1108033</v>
      </c>
      <c r="AD183" s="124">
        <v>1779500</v>
      </c>
      <c r="AE183" s="124">
        <v>1707478</v>
      </c>
    </row>
    <row r="184" spans="1:31" x14ac:dyDescent="0.3">
      <c r="A184" s="123" t="s">
        <v>367</v>
      </c>
      <c r="B184" s="121" t="s">
        <v>368</v>
      </c>
      <c r="C184" s="121">
        <v>1</v>
      </c>
      <c r="D184" s="121">
        <v>0</v>
      </c>
      <c r="E184" s="124">
        <v>172150188</v>
      </c>
      <c r="F184" s="124">
        <v>360</v>
      </c>
      <c r="G184" s="124">
        <v>478194</v>
      </c>
      <c r="H184" s="124">
        <v>81085981</v>
      </c>
      <c r="I184" s="124">
        <v>225238</v>
      </c>
      <c r="J184" s="125">
        <v>0.59899999999999998</v>
      </c>
      <c r="K184" s="124">
        <v>408</v>
      </c>
      <c r="L184" s="124">
        <v>440</v>
      </c>
      <c r="M184" s="124">
        <v>424</v>
      </c>
      <c r="N184" s="125">
        <v>1.141</v>
      </c>
      <c r="O184" s="125">
        <v>1.7130000000000001</v>
      </c>
      <c r="P184" s="126">
        <v>16169.84</v>
      </c>
      <c r="Q184" s="127">
        <v>9.1000000000000004E-3</v>
      </c>
      <c r="R184" s="126">
        <v>4351.5600000000004</v>
      </c>
      <c r="S184" s="126">
        <v>11818.28</v>
      </c>
      <c r="T184" s="125">
        <v>0.65500000000000003</v>
      </c>
      <c r="U184" s="126">
        <v>10591.24</v>
      </c>
      <c r="V184" s="126">
        <v>11818.28</v>
      </c>
      <c r="W184" s="124">
        <v>5010951</v>
      </c>
      <c r="X184" s="124">
        <v>5080896</v>
      </c>
      <c r="Y184" s="124">
        <v>101617</v>
      </c>
      <c r="Z184" s="124">
        <v>101617</v>
      </c>
      <c r="AA184" s="124">
        <v>2265070</v>
      </c>
      <c r="AB184" s="124">
        <v>0</v>
      </c>
      <c r="AC184" s="124">
        <v>425294</v>
      </c>
      <c r="AD184" s="124">
        <v>683022</v>
      </c>
      <c r="AE184" s="124">
        <v>655378</v>
      </c>
    </row>
    <row r="185" spans="1:31" x14ac:dyDescent="0.3">
      <c r="A185" s="123" t="s">
        <v>369</v>
      </c>
      <c r="B185" s="121" t="s">
        <v>370</v>
      </c>
      <c r="C185" s="121">
        <v>1</v>
      </c>
      <c r="D185" s="121">
        <v>0</v>
      </c>
      <c r="E185" s="124">
        <v>510533748</v>
      </c>
      <c r="F185" s="124">
        <v>1119</v>
      </c>
      <c r="G185" s="124">
        <v>456241</v>
      </c>
      <c r="H185" s="124">
        <v>242130655</v>
      </c>
      <c r="I185" s="124">
        <v>216381</v>
      </c>
      <c r="J185" s="125">
        <v>0.57499999999999996</v>
      </c>
      <c r="K185" s="124">
        <v>1303</v>
      </c>
      <c r="L185" s="124">
        <v>1335</v>
      </c>
      <c r="M185" s="124">
        <v>1319</v>
      </c>
      <c r="N185" s="125">
        <v>1.141</v>
      </c>
      <c r="O185" s="125">
        <v>1.4079999999999999</v>
      </c>
      <c r="P185" s="126">
        <v>13290.8</v>
      </c>
      <c r="Q185" s="127">
        <v>9.1000000000000004E-3</v>
      </c>
      <c r="R185" s="126">
        <v>4151.79</v>
      </c>
      <c r="S185" s="126">
        <v>9139.01</v>
      </c>
      <c r="T185" s="125">
        <v>0.74299999999999999</v>
      </c>
      <c r="U185" s="126">
        <v>9875.06</v>
      </c>
      <c r="V185" s="126">
        <v>9875.06</v>
      </c>
      <c r="W185" s="124">
        <v>13025205</v>
      </c>
      <c r="X185" s="124">
        <v>12673235</v>
      </c>
      <c r="Y185" s="124">
        <v>253464</v>
      </c>
      <c r="Z185" s="124">
        <v>351970</v>
      </c>
      <c r="AA185" s="124">
        <v>4747964</v>
      </c>
      <c r="AB185" s="124">
        <v>0</v>
      </c>
      <c r="AC185" s="124">
        <v>1311738</v>
      </c>
      <c r="AD185" s="124">
        <v>2106651</v>
      </c>
      <c r="AE185" s="124">
        <v>2021388</v>
      </c>
    </row>
    <row r="186" spans="1:31" x14ac:dyDescent="0.3">
      <c r="A186" s="123" t="s">
        <v>371</v>
      </c>
      <c r="B186" s="121" t="s">
        <v>372</v>
      </c>
      <c r="C186" s="121">
        <v>1</v>
      </c>
      <c r="D186" s="121">
        <v>0</v>
      </c>
      <c r="E186" s="124">
        <v>287328454</v>
      </c>
      <c r="F186" s="124">
        <v>632</v>
      </c>
      <c r="G186" s="124">
        <v>454633</v>
      </c>
      <c r="H186" s="124">
        <v>134319150</v>
      </c>
      <c r="I186" s="124">
        <v>212530</v>
      </c>
      <c r="J186" s="125">
        <v>0.56499999999999995</v>
      </c>
      <c r="K186" s="124">
        <v>800</v>
      </c>
      <c r="L186" s="124">
        <v>760</v>
      </c>
      <c r="M186" s="124">
        <v>800</v>
      </c>
      <c r="N186" s="125">
        <v>1.141</v>
      </c>
      <c r="O186" s="125">
        <v>1.746</v>
      </c>
      <c r="P186" s="126">
        <v>16481.34</v>
      </c>
      <c r="Q186" s="127">
        <v>9.1000000000000004E-3</v>
      </c>
      <c r="R186" s="126">
        <v>4137.16</v>
      </c>
      <c r="S186" s="126">
        <v>12344.18</v>
      </c>
      <c r="T186" s="125">
        <v>0.78100000000000003</v>
      </c>
      <c r="U186" s="126">
        <v>12871.92</v>
      </c>
      <c r="V186" s="126">
        <v>12871.92</v>
      </c>
      <c r="W186" s="124">
        <v>10297536</v>
      </c>
      <c r="X186" s="124">
        <v>10014340</v>
      </c>
      <c r="Y186" s="124">
        <v>200286</v>
      </c>
      <c r="Z186" s="124">
        <v>283196</v>
      </c>
      <c r="AA186" s="124">
        <v>4719373</v>
      </c>
      <c r="AB186" s="124">
        <v>0</v>
      </c>
      <c r="AC186" s="124">
        <v>856181</v>
      </c>
      <c r="AD186" s="124">
        <v>1375026</v>
      </c>
      <c r="AE186" s="124">
        <v>1319374</v>
      </c>
    </row>
    <row r="187" spans="1:31" x14ac:dyDescent="0.3">
      <c r="A187" s="123" t="s">
        <v>373</v>
      </c>
      <c r="B187" s="121" t="s">
        <v>374</v>
      </c>
      <c r="C187" s="121">
        <v>1</v>
      </c>
      <c r="D187" s="121">
        <v>0</v>
      </c>
      <c r="E187" s="124">
        <v>322460451</v>
      </c>
      <c r="F187" s="124">
        <v>550</v>
      </c>
      <c r="G187" s="124">
        <v>586291</v>
      </c>
      <c r="H187" s="124">
        <v>128066302</v>
      </c>
      <c r="I187" s="124">
        <v>232847</v>
      </c>
      <c r="J187" s="125">
        <v>0.61899999999999999</v>
      </c>
      <c r="K187" s="124">
        <v>697</v>
      </c>
      <c r="L187" s="124">
        <v>683</v>
      </c>
      <c r="M187" s="124">
        <v>697</v>
      </c>
      <c r="N187" s="125">
        <v>1.141</v>
      </c>
      <c r="O187" s="125">
        <v>1.7050000000000001</v>
      </c>
      <c r="P187" s="126">
        <v>16094.33</v>
      </c>
      <c r="Q187" s="127">
        <v>9.1000000000000004E-3</v>
      </c>
      <c r="R187" s="126">
        <v>5335.24</v>
      </c>
      <c r="S187" s="126">
        <v>10759.09</v>
      </c>
      <c r="T187" s="125">
        <v>0.64100000000000001</v>
      </c>
      <c r="U187" s="126">
        <v>10316.459999999999</v>
      </c>
      <c r="V187" s="126">
        <v>10759.09</v>
      </c>
      <c r="W187" s="124">
        <v>7499086</v>
      </c>
      <c r="X187" s="124">
        <v>8164953</v>
      </c>
      <c r="Y187" s="124">
        <v>163299</v>
      </c>
      <c r="Z187" s="124">
        <v>163299</v>
      </c>
      <c r="AA187" s="124">
        <v>3320058</v>
      </c>
      <c r="AB187" s="124">
        <v>0</v>
      </c>
      <c r="AC187" s="124">
        <v>1236243</v>
      </c>
      <c r="AD187" s="124">
        <v>1985406</v>
      </c>
      <c r="AE187" s="124">
        <v>1905050</v>
      </c>
    </row>
    <row r="188" spans="1:31" x14ac:dyDescent="0.3">
      <c r="A188" s="123" t="s">
        <v>375</v>
      </c>
      <c r="B188" s="121" t="s">
        <v>376</v>
      </c>
      <c r="C188" s="121">
        <v>1</v>
      </c>
      <c r="D188" s="121">
        <v>0</v>
      </c>
      <c r="E188" s="124">
        <v>525728744</v>
      </c>
      <c r="F188" s="124">
        <v>862</v>
      </c>
      <c r="G188" s="124">
        <v>609894</v>
      </c>
      <c r="H188" s="124">
        <v>187645928</v>
      </c>
      <c r="I188" s="124">
        <v>217686</v>
      </c>
      <c r="J188" s="125">
        <v>0.57899999999999996</v>
      </c>
      <c r="K188" s="124">
        <v>1079</v>
      </c>
      <c r="L188" s="124">
        <v>1046</v>
      </c>
      <c r="M188" s="124">
        <v>1079</v>
      </c>
      <c r="N188" s="125">
        <v>1.141</v>
      </c>
      <c r="O188" s="125">
        <v>1.6</v>
      </c>
      <c r="P188" s="126">
        <v>15103.18</v>
      </c>
      <c r="Q188" s="127">
        <v>9.1000000000000004E-3</v>
      </c>
      <c r="R188" s="126">
        <v>5550.03</v>
      </c>
      <c r="S188" s="126">
        <v>9553.15</v>
      </c>
      <c r="T188" s="125">
        <v>0.66300000000000003</v>
      </c>
      <c r="U188" s="126">
        <v>10013.4</v>
      </c>
      <c r="V188" s="126">
        <v>10013.4</v>
      </c>
      <c r="W188" s="124">
        <v>10804459</v>
      </c>
      <c r="X188" s="124">
        <v>9854526</v>
      </c>
      <c r="Y188" s="124">
        <v>197090</v>
      </c>
      <c r="Z188" s="124">
        <v>949933</v>
      </c>
      <c r="AA188" s="124">
        <v>4738060</v>
      </c>
      <c r="AB188" s="124">
        <v>0</v>
      </c>
      <c r="AC188" s="124">
        <v>1136506</v>
      </c>
      <c r="AD188" s="124">
        <v>1825228</v>
      </c>
      <c r="AE188" s="124">
        <v>1751355</v>
      </c>
    </row>
    <row r="189" spans="1:31" x14ac:dyDescent="0.3">
      <c r="A189" s="123" t="s">
        <v>377</v>
      </c>
      <c r="B189" s="121" t="s">
        <v>378</v>
      </c>
      <c r="C189" s="121">
        <v>1</v>
      </c>
      <c r="D189" s="121">
        <v>0</v>
      </c>
      <c r="E189" s="124">
        <v>1238389268</v>
      </c>
      <c r="F189" s="124">
        <v>1017</v>
      </c>
      <c r="G189" s="124">
        <v>1217688</v>
      </c>
      <c r="H189" s="124">
        <v>257845975</v>
      </c>
      <c r="I189" s="124">
        <v>253535</v>
      </c>
      <c r="J189" s="125">
        <v>0.67400000000000004</v>
      </c>
      <c r="K189" s="124">
        <v>1255</v>
      </c>
      <c r="L189" s="124">
        <v>1288</v>
      </c>
      <c r="M189" s="124">
        <v>1272</v>
      </c>
      <c r="N189" s="125">
        <v>1.1240000000000001</v>
      </c>
      <c r="O189" s="125">
        <v>1.821</v>
      </c>
      <c r="P189" s="126">
        <v>16933.2</v>
      </c>
      <c r="Q189" s="127">
        <v>9.4299999999999991E-3</v>
      </c>
      <c r="R189" s="126">
        <v>11482.79</v>
      </c>
      <c r="S189" s="126">
        <v>5450.41</v>
      </c>
      <c r="T189" s="125">
        <v>0.44900000000000001</v>
      </c>
      <c r="U189" s="126">
        <v>7603</v>
      </c>
      <c r="V189" s="126">
        <v>7603</v>
      </c>
      <c r="W189" s="124">
        <v>9671016</v>
      </c>
      <c r="X189" s="124">
        <v>11693779</v>
      </c>
      <c r="Y189" s="124">
        <v>233875</v>
      </c>
      <c r="Z189" s="124">
        <v>233875</v>
      </c>
      <c r="AA189" s="124">
        <v>5407251</v>
      </c>
      <c r="AB189" s="124">
        <v>1974</v>
      </c>
      <c r="AC189" s="124">
        <v>1225288</v>
      </c>
      <c r="AD189" s="124">
        <v>1967812</v>
      </c>
      <c r="AE189" s="124">
        <v>1888168</v>
      </c>
    </row>
    <row r="190" spans="1:31" x14ac:dyDescent="0.3">
      <c r="A190" s="123" t="s">
        <v>379</v>
      </c>
      <c r="B190" s="121" t="s">
        <v>380</v>
      </c>
      <c r="C190" s="121">
        <v>1</v>
      </c>
      <c r="D190" s="121">
        <v>0</v>
      </c>
      <c r="E190" s="124">
        <v>1471110641</v>
      </c>
      <c r="F190" s="124">
        <v>1235</v>
      </c>
      <c r="G190" s="124">
        <v>1191182</v>
      </c>
      <c r="H190" s="124">
        <v>352574798</v>
      </c>
      <c r="I190" s="124">
        <v>285485</v>
      </c>
      <c r="J190" s="125">
        <v>0.75900000000000001</v>
      </c>
      <c r="K190" s="124">
        <v>1459</v>
      </c>
      <c r="L190" s="124">
        <v>1502</v>
      </c>
      <c r="M190" s="124">
        <v>1481</v>
      </c>
      <c r="N190" s="125">
        <v>1.1240000000000001</v>
      </c>
      <c r="O190" s="125">
        <v>1.65</v>
      </c>
      <c r="P190" s="126">
        <v>15343.1</v>
      </c>
      <c r="Q190" s="127">
        <v>1.0619999999999999E-2</v>
      </c>
      <c r="R190" s="126">
        <v>12650.35</v>
      </c>
      <c r="S190" s="126">
        <v>2692.75</v>
      </c>
      <c r="T190" s="125">
        <v>0.45700000000000002</v>
      </c>
      <c r="U190" s="126">
        <v>7011.79</v>
      </c>
      <c r="V190" s="126">
        <v>7011.79</v>
      </c>
      <c r="W190" s="124">
        <v>10384461</v>
      </c>
      <c r="X190" s="124">
        <v>11851079</v>
      </c>
      <c r="Y190" s="124">
        <v>237021</v>
      </c>
      <c r="Z190" s="124">
        <v>237021</v>
      </c>
      <c r="AA190" s="124">
        <v>4565975</v>
      </c>
      <c r="AB190" s="124">
        <v>1967</v>
      </c>
      <c r="AC190" s="124">
        <v>1676294</v>
      </c>
      <c r="AD190" s="124">
        <v>2692128</v>
      </c>
      <c r="AE190" s="124">
        <v>2583169</v>
      </c>
    </row>
    <row r="191" spans="1:31" x14ac:dyDescent="0.3">
      <c r="A191" s="123" t="s">
        <v>381</v>
      </c>
      <c r="B191" s="121" t="s">
        <v>382</v>
      </c>
      <c r="C191" s="121">
        <v>1</v>
      </c>
      <c r="D191" s="121">
        <v>0</v>
      </c>
      <c r="E191" s="124">
        <v>1227538016</v>
      </c>
      <c r="F191" s="124">
        <v>1108</v>
      </c>
      <c r="G191" s="124">
        <v>1107886</v>
      </c>
      <c r="H191" s="124">
        <v>334885624</v>
      </c>
      <c r="I191" s="124">
        <v>302243</v>
      </c>
      <c r="J191" s="125">
        <v>0.80400000000000005</v>
      </c>
      <c r="K191" s="124">
        <v>1325</v>
      </c>
      <c r="L191" s="124">
        <v>1281</v>
      </c>
      <c r="M191" s="124">
        <v>1325</v>
      </c>
      <c r="N191" s="125">
        <v>1.1240000000000001</v>
      </c>
      <c r="O191" s="125">
        <v>1.54</v>
      </c>
      <c r="P191" s="126">
        <v>14320.22</v>
      </c>
      <c r="Q191" s="127">
        <v>1.125E-2</v>
      </c>
      <c r="R191" s="126">
        <v>12463.71</v>
      </c>
      <c r="S191" s="126">
        <v>1856.51</v>
      </c>
      <c r="T191" s="125">
        <v>0.42399999999999999</v>
      </c>
      <c r="U191" s="126">
        <v>6071.77</v>
      </c>
      <c r="V191" s="126">
        <v>6071.77</v>
      </c>
      <c r="W191" s="124">
        <v>8045096</v>
      </c>
      <c r="X191" s="124">
        <v>7885211</v>
      </c>
      <c r="Y191" s="124">
        <v>157704</v>
      </c>
      <c r="Z191" s="124">
        <v>159885</v>
      </c>
      <c r="AA191" s="124">
        <v>3691062</v>
      </c>
      <c r="AB191" s="124">
        <v>0</v>
      </c>
      <c r="AC191" s="124">
        <v>744349</v>
      </c>
      <c r="AD191" s="124">
        <v>1195424</v>
      </c>
      <c r="AE191" s="124">
        <v>1147041</v>
      </c>
    </row>
    <row r="192" spans="1:31" x14ac:dyDescent="0.3">
      <c r="A192" s="123" t="s">
        <v>383</v>
      </c>
      <c r="B192" s="121" t="s">
        <v>384</v>
      </c>
      <c r="C192" s="121">
        <v>1</v>
      </c>
      <c r="D192" s="121">
        <v>0</v>
      </c>
      <c r="E192" s="124">
        <v>943803323</v>
      </c>
      <c r="F192" s="124">
        <v>1059</v>
      </c>
      <c r="G192" s="124">
        <v>891221</v>
      </c>
      <c r="H192" s="124">
        <v>270639167</v>
      </c>
      <c r="I192" s="124">
        <v>255561</v>
      </c>
      <c r="J192" s="125">
        <v>0.67900000000000005</v>
      </c>
      <c r="K192" s="124">
        <v>1292</v>
      </c>
      <c r="L192" s="124">
        <v>1343</v>
      </c>
      <c r="M192" s="124">
        <v>1318</v>
      </c>
      <c r="N192" s="125">
        <v>1.1240000000000001</v>
      </c>
      <c r="O192" s="125">
        <v>1.6619999999999999</v>
      </c>
      <c r="P192" s="126">
        <v>15454.68</v>
      </c>
      <c r="Q192" s="127">
        <v>9.4999999999999998E-3</v>
      </c>
      <c r="R192" s="126">
        <v>8466.59</v>
      </c>
      <c r="S192" s="126">
        <v>6988.09</v>
      </c>
      <c r="T192" s="125">
        <v>0.52100000000000002</v>
      </c>
      <c r="U192" s="126">
        <v>8051.88</v>
      </c>
      <c r="V192" s="126">
        <v>8051.88</v>
      </c>
      <c r="W192" s="124">
        <v>10612378</v>
      </c>
      <c r="X192" s="124">
        <v>10359781</v>
      </c>
      <c r="Y192" s="124">
        <v>207195</v>
      </c>
      <c r="Z192" s="124">
        <v>252597</v>
      </c>
      <c r="AA192" s="124">
        <v>3859287</v>
      </c>
      <c r="AB192" s="124">
        <v>0</v>
      </c>
      <c r="AC192" s="124">
        <v>1242164</v>
      </c>
      <c r="AD192" s="124">
        <v>1994915</v>
      </c>
      <c r="AE192" s="124">
        <v>1914174</v>
      </c>
    </row>
    <row r="193" spans="1:31" x14ac:dyDescent="0.3">
      <c r="A193" s="123" t="s">
        <v>385</v>
      </c>
      <c r="B193" s="121" t="s">
        <v>386</v>
      </c>
      <c r="C193" s="121">
        <v>1</v>
      </c>
      <c r="D193" s="121">
        <v>0</v>
      </c>
      <c r="E193" s="124">
        <v>1327442795</v>
      </c>
      <c r="F193" s="124">
        <v>341</v>
      </c>
      <c r="G193" s="124">
        <v>3892794</v>
      </c>
      <c r="H193" s="124">
        <v>123418245</v>
      </c>
      <c r="I193" s="124">
        <v>361930</v>
      </c>
      <c r="J193" s="125">
        <v>0.96199999999999997</v>
      </c>
      <c r="K193" s="124">
        <v>422</v>
      </c>
      <c r="L193" s="124">
        <v>360</v>
      </c>
      <c r="M193" s="124">
        <v>422</v>
      </c>
      <c r="N193" s="125">
        <v>1.1240000000000001</v>
      </c>
      <c r="O193" s="125">
        <v>1.9319999999999999</v>
      </c>
      <c r="P193" s="126">
        <v>17965.37</v>
      </c>
      <c r="Q193" s="127">
        <v>1.346E-2</v>
      </c>
      <c r="R193" s="126">
        <v>52397</v>
      </c>
      <c r="S193" s="126">
        <v>0</v>
      </c>
      <c r="T193" s="125">
        <v>0.105</v>
      </c>
      <c r="U193" s="126">
        <v>1886.36</v>
      </c>
      <c r="V193" s="126">
        <v>1886.36</v>
      </c>
      <c r="W193" s="124">
        <v>796044</v>
      </c>
      <c r="X193" s="124">
        <v>1822673</v>
      </c>
      <c r="Y193" s="124">
        <v>36453</v>
      </c>
      <c r="Z193" s="124">
        <v>36453</v>
      </c>
      <c r="AA193" s="124">
        <v>746256</v>
      </c>
      <c r="AB193" s="124">
        <v>0</v>
      </c>
      <c r="AC193" s="124">
        <v>257746</v>
      </c>
      <c r="AD193" s="124">
        <v>413940</v>
      </c>
      <c r="AE193" s="124">
        <v>397186</v>
      </c>
    </row>
    <row r="194" spans="1:31" x14ac:dyDescent="0.3">
      <c r="A194" s="123" t="s">
        <v>387</v>
      </c>
      <c r="B194" s="121" t="s">
        <v>388</v>
      </c>
      <c r="C194" s="121">
        <v>1</v>
      </c>
      <c r="D194" s="121">
        <v>0</v>
      </c>
      <c r="E194" s="124">
        <v>1513096908</v>
      </c>
      <c r="F194" s="124">
        <v>278</v>
      </c>
      <c r="G194" s="124">
        <v>5442794</v>
      </c>
      <c r="H194" s="124">
        <v>150961535</v>
      </c>
      <c r="I194" s="124">
        <v>543027</v>
      </c>
      <c r="J194" s="125">
        <v>1.444</v>
      </c>
      <c r="K194" s="124">
        <v>346</v>
      </c>
      <c r="L194" s="124">
        <v>370</v>
      </c>
      <c r="M194" s="124">
        <v>358</v>
      </c>
      <c r="N194" s="125">
        <v>1.1240000000000001</v>
      </c>
      <c r="O194" s="125">
        <v>1.9179999999999999</v>
      </c>
      <c r="P194" s="126">
        <v>17835.189999999999</v>
      </c>
      <c r="Q194" s="127">
        <v>2.0209999999999999E-2</v>
      </c>
      <c r="R194" s="126">
        <v>109998.86</v>
      </c>
      <c r="S194" s="126">
        <v>0</v>
      </c>
      <c r="T194" s="125">
        <v>0</v>
      </c>
      <c r="U194" s="126">
        <v>0</v>
      </c>
      <c r="V194" s="126">
        <v>500</v>
      </c>
      <c r="W194" s="124">
        <v>179000</v>
      </c>
      <c r="X194" s="124">
        <v>1172887</v>
      </c>
      <c r="Y194" s="124">
        <v>23457</v>
      </c>
      <c r="Z194" s="124">
        <v>23457</v>
      </c>
      <c r="AA194" s="124">
        <v>264867</v>
      </c>
      <c r="AB194" s="124">
        <v>0</v>
      </c>
      <c r="AC194" s="124">
        <v>162316</v>
      </c>
      <c r="AD194" s="124">
        <v>260679</v>
      </c>
      <c r="AE194" s="124">
        <v>250128</v>
      </c>
    </row>
    <row r="195" spans="1:31" x14ac:dyDescent="0.3">
      <c r="A195" s="123" t="s">
        <v>389</v>
      </c>
      <c r="B195" s="121" t="s">
        <v>390</v>
      </c>
      <c r="C195" s="121">
        <v>1</v>
      </c>
      <c r="D195" s="121">
        <v>0</v>
      </c>
      <c r="E195" s="124">
        <v>702401402</v>
      </c>
      <c r="F195" s="124">
        <v>115</v>
      </c>
      <c r="G195" s="124">
        <v>6107838</v>
      </c>
      <c r="H195" s="124">
        <v>35618507</v>
      </c>
      <c r="I195" s="124">
        <v>309726</v>
      </c>
      <c r="J195" s="125">
        <v>0.82299999999999995</v>
      </c>
      <c r="K195" s="124">
        <v>144</v>
      </c>
      <c r="L195" s="124">
        <v>127</v>
      </c>
      <c r="M195" s="124">
        <v>144</v>
      </c>
      <c r="N195" s="125">
        <v>1</v>
      </c>
      <c r="O195" s="125">
        <v>1.8420000000000001</v>
      </c>
      <c r="P195" s="126">
        <v>15238.86</v>
      </c>
      <c r="Q195" s="127">
        <v>1.1520000000000001E-2</v>
      </c>
      <c r="R195" s="126">
        <v>70362.289999999994</v>
      </c>
      <c r="S195" s="126">
        <v>0</v>
      </c>
      <c r="T195" s="125">
        <v>0</v>
      </c>
      <c r="U195" s="126">
        <v>0</v>
      </c>
      <c r="V195" s="126">
        <v>500</v>
      </c>
      <c r="W195" s="124">
        <v>72000</v>
      </c>
      <c r="X195" s="124">
        <v>516626</v>
      </c>
      <c r="Y195" s="124">
        <v>10332</v>
      </c>
      <c r="Z195" s="124">
        <v>10332</v>
      </c>
      <c r="AA195" s="124">
        <v>85600</v>
      </c>
      <c r="AB195" s="124">
        <v>0</v>
      </c>
      <c r="AC195" s="124">
        <v>64635</v>
      </c>
      <c r="AD195" s="124">
        <v>103803</v>
      </c>
      <c r="AE195" s="124">
        <v>99602</v>
      </c>
    </row>
    <row r="196" spans="1:31" x14ac:dyDescent="0.3">
      <c r="A196" s="123" t="s">
        <v>391</v>
      </c>
      <c r="B196" s="121" t="s">
        <v>392</v>
      </c>
      <c r="C196" s="121">
        <v>1</v>
      </c>
      <c r="D196" s="121">
        <v>0</v>
      </c>
      <c r="E196" s="124">
        <v>485204109</v>
      </c>
      <c r="F196" s="124">
        <v>66</v>
      </c>
      <c r="G196" s="124">
        <v>7351577</v>
      </c>
      <c r="H196" s="124">
        <v>22167493</v>
      </c>
      <c r="I196" s="124">
        <v>335871</v>
      </c>
      <c r="J196" s="125">
        <v>0.89300000000000002</v>
      </c>
      <c r="K196" s="124">
        <v>87</v>
      </c>
      <c r="L196" s="124">
        <v>77</v>
      </c>
      <c r="M196" s="124">
        <v>87</v>
      </c>
      <c r="N196" s="125">
        <v>1</v>
      </c>
      <c r="O196" s="125">
        <v>1.3480000000000001</v>
      </c>
      <c r="P196" s="126">
        <v>11152</v>
      </c>
      <c r="Q196" s="127">
        <v>1.2500000000000001E-2</v>
      </c>
      <c r="R196" s="126">
        <v>91894.71</v>
      </c>
      <c r="S196" s="126">
        <v>0</v>
      </c>
      <c r="T196" s="125">
        <v>0</v>
      </c>
      <c r="U196" s="126">
        <v>0</v>
      </c>
      <c r="V196" s="126">
        <v>500</v>
      </c>
      <c r="W196" s="124">
        <v>43500</v>
      </c>
      <c r="X196" s="124">
        <v>355673</v>
      </c>
      <c r="Y196" s="124">
        <v>7113</v>
      </c>
      <c r="Z196" s="124">
        <v>7113</v>
      </c>
      <c r="AA196" s="124">
        <v>34800</v>
      </c>
      <c r="AB196" s="124">
        <v>0</v>
      </c>
      <c r="AC196" s="124">
        <v>39132</v>
      </c>
      <c r="AD196" s="124">
        <v>62845</v>
      </c>
      <c r="AE196" s="124">
        <v>60302</v>
      </c>
    </row>
    <row r="197" spans="1:31" x14ac:dyDescent="0.3">
      <c r="A197" s="123" t="s">
        <v>393</v>
      </c>
      <c r="B197" s="121" t="s">
        <v>394</v>
      </c>
      <c r="C197" s="121">
        <v>1</v>
      </c>
      <c r="D197" s="121">
        <v>0</v>
      </c>
      <c r="E197" s="124">
        <v>639408500</v>
      </c>
      <c r="F197" s="124">
        <v>50</v>
      </c>
      <c r="G197" s="124">
        <v>12788170</v>
      </c>
      <c r="H197" s="124">
        <v>17617884</v>
      </c>
      <c r="I197" s="124">
        <v>352357</v>
      </c>
      <c r="J197" s="125">
        <v>0.93700000000000006</v>
      </c>
      <c r="K197" s="124">
        <v>58</v>
      </c>
      <c r="L197" s="124">
        <v>56</v>
      </c>
      <c r="M197" s="124">
        <v>58</v>
      </c>
      <c r="N197" s="125">
        <v>1</v>
      </c>
      <c r="O197" s="125">
        <v>1.921</v>
      </c>
      <c r="P197" s="126">
        <v>15892.43</v>
      </c>
      <c r="Q197" s="127">
        <v>1.311E-2</v>
      </c>
      <c r="R197" s="126">
        <v>167652.9</v>
      </c>
      <c r="S197" s="126">
        <v>0</v>
      </c>
      <c r="T197" s="125">
        <v>0</v>
      </c>
      <c r="U197" s="126">
        <v>0</v>
      </c>
      <c r="V197" s="126">
        <v>500</v>
      </c>
      <c r="W197" s="124">
        <v>29000</v>
      </c>
      <c r="X197" s="124">
        <v>286998</v>
      </c>
      <c r="Y197" s="124">
        <v>5739</v>
      </c>
      <c r="Z197" s="124">
        <v>5739</v>
      </c>
      <c r="AA197" s="124">
        <v>29200</v>
      </c>
      <c r="AB197" s="124">
        <v>0</v>
      </c>
      <c r="AC197" s="124">
        <v>32320</v>
      </c>
      <c r="AD197" s="124">
        <v>51905</v>
      </c>
      <c r="AE197" s="124">
        <v>49805</v>
      </c>
    </row>
    <row r="198" spans="1:31" x14ac:dyDescent="0.3">
      <c r="A198" s="123" t="s">
        <v>395</v>
      </c>
      <c r="B198" s="121" t="s">
        <v>396</v>
      </c>
      <c r="C198" s="121">
        <v>1</v>
      </c>
      <c r="D198" s="121">
        <v>0</v>
      </c>
      <c r="E198" s="124">
        <v>442044878</v>
      </c>
      <c r="F198" s="124">
        <v>122</v>
      </c>
      <c r="G198" s="124">
        <v>3623318</v>
      </c>
      <c r="H198" s="124">
        <v>23201774</v>
      </c>
      <c r="I198" s="124">
        <v>190178</v>
      </c>
      <c r="J198" s="125">
        <v>0.505</v>
      </c>
      <c r="K198" s="124">
        <v>140</v>
      </c>
      <c r="L198" s="124">
        <v>141</v>
      </c>
      <c r="M198" s="124">
        <v>141</v>
      </c>
      <c r="N198" s="125">
        <v>1</v>
      </c>
      <c r="O198" s="125">
        <v>1.7869999999999999</v>
      </c>
      <c r="P198" s="126">
        <v>14783.85</v>
      </c>
      <c r="Q198" s="127">
        <v>9.1000000000000004E-3</v>
      </c>
      <c r="R198" s="126">
        <v>32972.19</v>
      </c>
      <c r="S198" s="126">
        <v>0</v>
      </c>
      <c r="T198" s="125">
        <v>0.152</v>
      </c>
      <c r="U198" s="126">
        <v>2247.14</v>
      </c>
      <c r="V198" s="126">
        <v>2247.14</v>
      </c>
      <c r="W198" s="124">
        <v>316847</v>
      </c>
      <c r="X198" s="124">
        <v>933908</v>
      </c>
      <c r="Y198" s="124">
        <v>18678</v>
      </c>
      <c r="Z198" s="124">
        <v>18678</v>
      </c>
      <c r="AA198" s="124">
        <v>76400</v>
      </c>
      <c r="AB198" s="124">
        <v>0</v>
      </c>
      <c r="AC198" s="124">
        <v>94413</v>
      </c>
      <c r="AD198" s="124">
        <v>151627</v>
      </c>
      <c r="AE198" s="124">
        <v>145490</v>
      </c>
    </row>
    <row r="199" spans="1:31" x14ac:dyDescent="0.3">
      <c r="A199" s="123" t="s">
        <v>397</v>
      </c>
      <c r="B199" s="121" t="s">
        <v>398</v>
      </c>
      <c r="C199" s="121">
        <v>1</v>
      </c>
      <c r="D199" s="121">
        <v>0</v>
      </c>
      <c r="E199" s="124">
        <v>341022159</v>
      </c>
      <c r="F199" s="124">
        <v>620</v>
      </c>
      <c r="G199" s="124">
        <v>550035</v>
      </c>
      <c r="H199" s="124">
        <v>131629814</v>
      </c>
      <c r="I199" s="124">
        <v>212306</v>
      </c>
      <c r="J199" s="125">
        <v>0.56399999999999995</v>
      </c>
      <c r="K199" s="124">
        <v>702</v>
      </c>
      <c r="L199" s="124">
        <v>682</v>
      </c>
      <c r="M199" s="124">
        <v>702</v>
      </c>
      <c r="N199" s="125">
        <v>1</v>
      </c>
      <c r="O199" s="125">
        <v>1.792</v>
      </c>
      <c r="P199" s="126">
        <v>14825.21</v>
      </c>
      <c r="Q199" s="127">
        <v>9.1000000000000004E-3</v>
      </c>
      <c r="R199" s="126">
        <v>5005.3100000000004</v>
      </c>
      <c r="S199" s="126">
        <v>9819.9</v>
      </c>
      <c r="T199" s="125">
        <v>0.68899999999999995</v>
      </c>
      <c r="U199" s="126">
        <v>10214.56</v>
      </c>
      <c r="V199" s="126">
        <v>10214.56</v>
      </c>
      <c r="W199" s="124">
        <v>7170622</v>
      </c>
      <c r="X199" s="124">
        <v>8235951</v>
      </c>
      <c r="Y199" s="124">
        <v>164719</v>
      </c>
      <c r="Z199" s="124">
        <v>164719</v>
      </c>
      <c r="AA199" s="124">
        <v>3699661</v>
      </c>
      <c r="AB199" s="124">
        <v>0</v>
      </c>
      <c r="AC199" s="124">
        <v>724804</v>
      </c>
      <c r="AD199" s="124">
        <v>1164035</v>
      </c>
      <c r="AE199" s="124">
        <v>1116922</v>
      </c>
    </row>
    <row r="200" spans="1:31" x14ac:dyDescent="0.3">
      <c r="A200" s="123" t="s">
        <v>399</v>
      </c>
      <c r="B200" s="121" t="s">
        <v>400</v>
      </c>
      <c r="C200" s="121">
        <v>1</v>
      </c>
      <c r="D200" s="121">
        <v>0</v>
      </c>
      <c r="E200" s="124">
        <v>437740243</v>
      </c>
      <c r="F200" s="124">
        <v>763</v>
      </c>
      <c r="G200" s="124">
        <v>573709</v>
      </c>
      <c r="H200" s="124">
        <v>179343173</v>
      </c>
      <c r="I200" s="124">
        <v>235050</v>
      </c>
      <c r="J200" s="125">
        <v>0.625</v>
      </c>
      <c r="K200" s="124">
        <v>991</v>
      </c>
      <c r="L200" s="124">
        <v>954</v>
      </c>
      <c r="M200" s="124">
        <v>991</v>
      </c>
      <c r="N200" s="125">
        <v>1</v>
      </c>
      <c r="O200" s="125">
        <v>1.5009999999999999</v>
      </c>
      <c r="P200" s="126">
        <v>12417.77</v>
      </c>
      <c r="Q200" s="127">
        <v>9.1000000000000004E-3</v>
      </c>
      <c r="R200" s="126">
        <v>5220.75</v>
      </c>
      <c r="S200" s="126">
        <v>7197.02</v>
      </c>
      <c r="T200" s="125">
        <v>0.623</v>
      </c>
      <c r="U200" s="126">
        <v>7736.27</v>
      </c>
      <c r="V200" s="126">
        <v>7736.27</v>
      </c>
      <c r="W200" s="124">
        <v>7666644</v>
      </c>
      <c r="X200" s="124">
        <v>8033422</v>
      </c>
      <c r="Y200" s="124">
        <v>160668</v>
      </c>
      <c r="Z200" s="124">
        <v>160668</v>
      </c>
      <c r="AA200" s="124">
        <v>3640716</v>
      </c>
      <c r="AB200" s="124">
        <v>0</v>
      </c>
      <c r="AC200" s="124">
        <v>701333</v>
      </c>
      <c r="AD200" s="124">
        <v>1126340</v>
      </c>
      <c r="AE200" s="124">
        <v>1080754</v>
      </c>
    </row>
    <row r="201" spans="1:31" x14ac:dyDescent="0.3">
      <c r="A201" s="123" t="s">
        <v>401</v>
      </c>
      <c r="B201" s="121" t="s">
        <v>402</v>
      </c>
      <c r="C201" s="121">
        <v>1</v>
      </c>
      <c r="D201" s="121">
        <v>0</v>
      </c>
      <c r="E201" s="124">
        <v>423052681</v>
      </c>
      <c r="F201" s="124">
        <v>1071</v>
      </c>
      <c r="G201" s="124">
        <v>395007</v>
      </c>
      <c r="H201" s="124">
        <v>181736553</v>
      </c>
      <c r="I201" s="124">
        <v>169688</v>
      </c>
      <c r="J201" s="125">
        <v>0.45100000000000001</v>
      </c>
      <c r="K201" s="124">
        <v>1346</v>
      </c>
      <c r="L201" s="124">
        <v>1322</v>
      </c>
      <c r="M201" s="124">
        <v>1346</v>
      </c>
      <c r="N201" s="125">
        <v>1</v>
      </c>
      <c r="O201" s="125">
        <v>1.581</v>
      </c>
      <c r="P201" s="126">
        <v>13079.61</v>
      </c>
      <c r="Q201" s="127">
        <v>9.1000000000000004E-3</v>
      </c>
      <c r="R201" s="126">
        <v>3594.56</v>
      </c>
      <c r="S201" s="126">
        <v>9485.0499999999993</v>
      </c>
      <c r="T201" s="125">
        <v>0.90800000000000003</v>
      </c>
      <c r="U201" s="126">
        <v>11876.28</v>
      </c>
      <c r="V201" s="126">
        <v>11876.28</v>
      </c>
      <c r="W201" s="124">
        <v>15985473</v>
      </c>
      <c r="X201" s="124">
        <v>14600563</v>
      </c>
      <c r="Y201" s="124">
        <v>292011</v>
      </c>
      <c r="Z201" s="124">
        <v>1384910</v>
      </c>
      <c r="AA201" s="124">
        <v>4392301</v>
      </c>
      <c r="AB201" s="124">
        <v>0</v>
      </c>
      <c r="AC201" s="124">
        <v>873498</v>
      </c>
      <c r="AD201" s="124">
        <v>1402837</v>
      </c>
      <c r="AE201" s="124">
        <v>1346060</v>
      </c>
    </row>
    <row r="202" spans="1:31" x14ac:dyDescent="0.3">
      <c r="A202" s="123" t="s">
        <v>403</v>
      </c>
      <c r="B202" s="121" t="s">
        <v>404</v>
      </c>
      <c r="C202" s="121">
        <v>1</v>
      </c>
      <c r="D202" s="121">
        <v>0</v>
      </c>
      <c r="E202" s="124">
        <v>368593785</v>
      </c>
      <c r="F202" s="124">
        <v>941</v>
      </c>
      <c r="G202" s="124">
        <v>391704</v>
      </c>
      <c r="H202" s="124">
        <v>164834070</v>
      </c>
      <c r="I202" s="124">
        <v>175169</v>
      </c>
      <c r="J202" s="125">
        <v>0.46500000000000002</v>
      </c>
      <c r="K202" s="124">
        <v>1294</v>
      </c>
      <c r="L202" s="124">
        <v>1305</v>
      </c>
      <c r="M202" s="124">
        <v>1300</v>
      </c>
      <c r="N202" s="125">
        <v>1</v>
      </c>
      <c r="O202" s="125">
        <v>1.587</v>
      </c>
      <c r="P202" s="126">
        <v>13129.25</v>
      </c>
      <c r="Q202" s="127">
        <v>9.1000000000000004E-3</v>
      </c>
      <c r="R202" s="126">
        <v>3564.5</v>
      </c>
      <c r="S202" s="126">
        <v>9564.75</v>
      </c>
      <c r="T202" s="125">
        <v>0.90900000000000003</v>
      </c>
      <c r="U202" s="126">
        <v>11934.48</v>
      </c>
      <c r="V202" s="126">
        <v>11934.48</v>
      </c>
      <c r="W202" s="124">
        <v>15514824</v>
      </c>
      <c r="X202" s="124">
        <v>14923291</v>
      </c>
      <c r="Y202" s="124">
        <v>298465</v>
      </c>
      <c r="Z202" s="124">
        <v>591533</v>
      </c>
      <c r="AA202" s="124">
        <v>3432807</v>
      </c>
      <c r="AB202" s="124">
        <v>0</v>
      </c>
      <c r="AC202" s="124">
        <v>935843</v>
      </c>
      <c r="AD202" s="124">
        <v>1502963</v>
      </c>
      <c r="AE202" s="124">
        <v>1442134</v>
      </c>
    </row>
    <row r="203" spans="1:31" x14ac:dyDescent="0.3">
      <c r="A203" s="123" t="s">
        <v>405</v>
      </c>
      <c r="B203" s="121" t="s">
        <v>406</v>
      </c>
      <c r="C203" s="121">
        <v>1</v>
      </c>
      <c r="D203" s="121">
        <v>0</v>
      </c>
      <c r="E203" s="124">
        <v>392566428</v>
      </c>
      <c r="F203" s="124">
        <v>687</v>
      </c>
      <c r="G203" s="124">
        <v>571421</v>
      </c>
      <c r="H203" s="124">
        <v>105699632</v>
      </c>
      <c r="I203" s="124">
        <v>153856</v>
      </c>
      <c r="J203" s="125">
        <v>0.40899999999999997</v>
      </c>
      <c r="K203" s="124">
        <v>940</v>
      </c>
      <c r="L203" s="124">
        <v>926</v>
      </c>
      <c r="M203" s="124">
        <v>940</v>
      </c>
      <c r="N203" s="125">
        <v>1</v>
      </c>
      <c r="O203" s="125">
        <v>1.99</v>
      </c>
      <c r="P203" s="126">
        <v>16463.27</v>
      </c>
      <c r="Q203" s="127">
        <v>9.1000000000000004E-3</v>
      </c>
      <c r="R203" s="126">
        <v>5199.93</v>
      </c>
      <c r="S203" s="126">
        <v>11263.34</v>
      </c>
      <c r="T203" s="125">
        <v>0.82599999999999996</v>
      </c>
      <c r="U203" s="126">
        <v>13598.66</v>
      </c>
      <c r="V203" s="126">
        <v>13598.66</v>
      </c>
      <c r="W203" s="124">
        <v>12782741</v>
      </c>
      <c r="X203" s="124">
        <v>12605989</v>
      </c>
      <c r="Y203" s="124">
        <v>252119</v>
      </c>
      <c r="Z203" s="124">
        <v>252119</v>
      </c>
      <c r="AA203" s="124">
        <v>3802875</v>
      </c>
      <c r="AB203" s="124">
        <v>1984</v>
      </c>
      <c r="AC203" s="124">
        <v>1346362</v>
      </c>
      <c r="AD203" s="124">
        <v>2162257</v>
      </c>
      <c r="AE203" s="124">
        <v>2074743</v>
      </c>
    </row>
    <row r="204" spans="1:31" x14ac:dyDescent="0.3">
      <c r="A204" s="123" t="s">
        <v>407</v>
      </c>
      <c r="B204" s="121" t="s">
        <v>408</v>
      </c>
      <c r="C204" s="121">
        <v>1</v>
      </c>
      <c r="D204" s="121">
        <v>0</v>
      </c>
      <c r="E204" s="124">
        <v>581444522</v>
      </c>
      <c r="F204" s="124">
        <v>497</v>
      </c>
      <c r="G204" s="124">
        <v>1169908</v>
      </c>
      <c r="H204" s="124">
        <v>106600331</v>
      </c>
      <c r="I204" s="124">
        <v>214487</v>
      </c>
      <c r="J204" s="125">
        <v>0.56999999999999995</v>
      </c>
      <c r="K204" s="124">
        <v>585</v>
      </c>
      <c r="L204" s="124">
        <v>595</v>
      </c>
      <c r="M204" s="124">
        <v>590</v>
      </c>
      <c r="N204" s="125">
        <v>1</v>
      </c>
      <c r="O204" s="125">
        <v>1.9119999999999999</v>
      </c>
      <c r="P204" s="126">
        <v>15817.97</v>
      </c>
      <c r="Q204" s="127">
        <v>9.1000000000000004E-3</v>
      </c>
      <c r="R204" s="126">
        <v>10646.16</v>
      </c>
      <c r="S204" s="126">
        <v>5171.8100000000004</v>
      </c>
      <c r="T204" s="125">
        <v>0.51300000000000001</v>
      </c>
      <c r="U204" s="126">
        <v>8114.61</v>
      </c>
      <c r="V204" s="126">
        <v>8114.61</v>
      </c>
      <c r="W204" s="124">
        <v>4787620</v>
      </c>
      <c r="X204" s="124">
        <v>5366133</v>
      </c>
      <c r="Y204" s="124">
        <v>107322</v>
      </c>
      <c r="Z204" s="124">
        <v>107322</v>
      </c>
      <c r="AA204" s="124">
        <v>2036919</v>
      </c>
      <c r="AB204" s="124">
        <v>0</v>
      </c>
      <c r="AC204" s="124">
        <v>540810</v>
      </c>
      <c r="AD204" s="124">
        <v>868540</v>
      </c>
      <c r="AE204" s="124">
        <v>833388</v>
      </c>
    </row>
    <row r="205" spans="1:31" x14ac:dyDescent="0.3">
      <c r="A205" s="123" t="s">
        <v>409</v>
      </c>
      <c r="B205" s="121" t="s">
        <v>410</v>
      </c>
      <c r="C205" s="121">
        <v>1</v>
      </c>
      <c r="D205" s="121">
        <v>0</v>
      </c>
      <c r="E205" s="124">
        <v>123941094</v>
      </c>
      <c r="F205" s="124">
        <v>167</v>
      </c>
      <c r="G205" s="124">
        <v>742162</v>
      </c>
      <c r="H205" s="124">
        <v>37124721</v>
      </c>
      <c r="I205" s="124">
        <v>222303</v>
      </c>
      <c r="J205" s="125">
        <v>0.59099999999999997</v>
      </c>
      <c r="K205" s="124">
        <v>177</v>
      </c>
      <c r="L205" s="124">
        <v>174</v>
      </c>
      <c r="M205" s="124">
        <v>177</v>
      </c>
      <c r="N205" s="125">
        <v>1</v>
      </c>
      <c r="O205" s="125">
        <v>1.9930000000000001</v>
      </c>
      <c r="P205" s="126">
        <v>16488.080000000002</v>
      </c>
      <c r="Q205" s="127">
        <v>9.1000000000000004E-3</v>
      </c>
      <c r="R205" s="126">
        <v>6753.67</v>
      </c>
      <c r="S205" s="126">
        <v>9734.41</v>
      </c>
      <c r="T205" s="125">
        <v>0.59799999999999998</v>
      </c>
      <c r="U205" s="126">
        <v>9859.8700000000008</v>
      </c>
      <c r="V205" s="126">
        <v>9859.8700000000008</v>
      </c>
      <c r="W205" s="124">
        <v>1745197</v>
      </c>
      <c r="X205" s="124">
        <v>2699188</v>
      </c>
      <c r="Y205" s="124">
        <v>53983</v>
      </c>
      <c r="Z205" s="124">
        <v>53983</v>
      </c>
      <c r="AA205" s="124">
        <v>864131</v>
      </c>
      <c r="AB205" s="124">
        <v>0</v>
      </c>
      <c r="AC205" s="124">
        <v>211888</v>
      </c>
      <c r="AD205" s="124">
        <v>340292</v>
      </c>
      <c r="AE205" s="124">
        <v>326519</v>
      </c>
    </row>
    <row r="206" spans="1:31" x14ac:dyDescent="0.3">
      <c r="A206" s="123" t="s">
        <v>411</v>
      </c>
      <c r="B206" s="121" t="s">
        <v>412</v>
      </c>
      <c r="C206" s="121">
        <v>1</v>
      </c>
      <c r="D206" s="121">
        <v>0</v>
      </c>
      <c r="E206" s="124">
        <v>2241212725</v>
      </c>
      <c r="F206" s="124">
        <v>177</v>
      </c>
      <c r="G206" s="124">
        <v>12662218</v>
      </c>
      <c r="H206" s="124">
        <v>85357640</v>
      </c>
      <c r="I206" s="124">
        <v>482246</v>
      </c>
      <c r="J206" s="125">
        <v>1.282</v>
      </c>
      <c r="K206" s="124">
        <v>262</v>
      </c>
      <c r="L206" s="124">
        <v>264</v>
      </c>
      <c r="M206" s="124">
        <v>263</v>
      </c>
      <c r="N206" s="125">
        <v>1</v>
      </c>
      <c r="O206" s="125">
        <v>1.855</v>
      </c>
      <c r="P206" s="126">
        <v>15346.41</v>
      </c>
      <c r="Q206" s="127">
        <v>1.7940000000000001E-2</v>
      </c>
      <c r="R206" s="126">
        <v>227160.19</v>
      </c>
      <c r="S206" s="126">
        <v>0</v>
      </c>
      <c r="T206" s="125">
        <v>0</v>
      </c>
      <c r="U206" s="126">
        <v>0</v>
      </c>
      <c r="V206" s="126">
        <v>500</v>
      </c>
      <c r="W206" s="124">
        <v>131500</v>
      </c>
      <c r="X206" s="124">
        <v>662540</v>
      </c>
      <c r="Y206" s="124">
        <v>13250</v>
      </c>
      <c r="Z206" s="124">
        <v>13250</v>
      </c>
      <c r="AA206" s="124">
        <v>167200</v>
      </c>
      <c r="AB206" s="124">
        <v>0</v>
      </c>
      <c r="AC206" s="124">
        <v>90997</v>
      </c>
      <c r="AD206" s="124">
        <v>146141</v>
      </c>
      <c r="AE206" s="124">
        <v>140226</v>
      </c>
    </row>
    <row r="207" spans="1:31" x14ac:dyDescent="0.3">
      <c r="A207" s="123" t="s">
        <v>413</v>
      </c>
      <c r="B207" s="121" t="s">
        <v>414</v>
      </c>
      <c r="C207" s="121">
        <v>1</v>
      </c>
      <c r="D207" s="121">
        <v>0</v>
      </c>
      <c r="E207" s="124">
        <v>458111805</v>
      </c>
      <c r="F207" s="124">
        <v>1011</v>
      </c>
      <c r="G207" s="124">
        <v>453127</v>
      </c>
      <c r="H207" s="124">
        <v>175976338</v>
      </c>
      <c r="I207" s="124">
        <v>174061</v>
      </c>
      <c r="J207" s="125">
        <v>0.46300000000000002</v>
      </c>
      <c r="K207" s="124">
        <v>1195</v>
      </c>
      <c r="L207" s="124">
        <v>1254</v>
      </c>
      <c r="M207" s="124">
        <v>1225</v>
      </c>
      <c r="N207" s="125">
        <v>1</v>
      </c>
      <c r="O207" s="125">
        <v>1.8120000000000001</v>
      </c>
      <c r="P207" s="126">
        <v>14990.67</v>
      </c>
      <c r="Q207" s="127">
        <v>9.1000000000000004E-3</v>
      </c>
      <c r="R207" s="126">
        <v>4123.45</v>
      </c>
      <c r="S207" s="126">
        <v>10867.22</v>
      </c>
      <c r="T207" s="125">
        <v>0.83499999999999996</v>
      </c>
      <c r="U207" s="126">
        <v>12517.2</v>
      </c>
      <c r="V207" s="126">
        <v>12517.2</v>
      </c>
      <c r="W207" s="124">
        <v>15333570</v>
      </c>
      <c r="X207" s="124">
        <v>16155629</v>
      </c>
      <c r="Y207" s="124">
        <v>323112</v>
      </c>
      <c r="Z207" s="124">
        <v>323112</v>
      </c>
      <c r="AA207" s="124">
        <v>6318193</v>
      </c>
      <c r="AB207" s="124">
        <v>1969</v>
      </c>
      <c r="AC207" s="124">
        <v>1257695</v>
      </c>
      <c r="AD207" s="124">
        <v>2019858</v>
      </c>
      <c r="AE207" s="124">
        <v>1938107</v>
      </c>
    </row>
    <row r="208" spans="1:31" x14ac:dyDescent="0.3">
      <c r="A208" s="123" t="s">
        <v>415</v>
      </c>
      <c r="B208" s="121" t="s">
        <v>416</v>
      </c>
      <c r="C208" s="121">
        <v>1</v>
      </c>
      <c r="D208" s="121">
        <v>1</v>
      </c>
      <c r="E208" s="124">
        <v>562362293</v>
      </c>
      <c r="F208" s="124">
        <v>1999</v>
      </c>
      <c r="G208" s="124">
        <v>281321</v>
      </c>
      <c r="H208" s="124">
        <v>303726734</v>
      </c>
      <c r="I208" s="124">
        <v>151939</v>
      </c>
      <c r="J208" s="125">
        <v>0.40400000000000003</v>
      </c>
      <c r="K208" s="124">
        <v>2541</v>
      </c>
      <c r="L208" s="124">
        <v>2632</v>
      </c>
      <c r="M208" s="124">
        <v>2587</v>
      </c>
      <c r="N208" s="125">
        <v>1</v>
      </c>
      <c r="O208" s="125">
        <v>1.524</v>
      </c>
      <c r="P208" s="126">
        <v>12608.05</v>
      </c>
      <c r="Q208" s="127">
        <v>9.1000000000000004E-3</v>
      </c>
      <c r="R208" s="126">
        <v>2560.02</v>
      </c>
      <c r="S208" s="126">
        <v>10048.030000000001</v>
      </c>
      <c r="T208" s="125">
        <v>0.93</v>
      </c>
      <c r="U208" s="126">
        <v>11725.48</v>
      </c>
      <c r="V208" s="126">
        <v>11725.48</v>
      </c>
      <c r="W208" s="124">
        <v>30333817</v>
      </c>
      <c r="X208" s="124">
        <v>28769628</v>
      </c>
      <c r="Y208" s="124">
        <v>575392</v>
      </c>
      <c r="Z208" s="124">
        <v>1564189</v>
      </c>
      <c r="AA208" s="124">
        <v>11116912</v>
      </c>
      <c r="AB208" s="124">
        <v>2013</v>
      </c>
      <c r="AC208" s="124">
        <v>3194961</v>
      </c>
      <c r="AD208" s="124">
        <v>5131107</v>
      </c>
      <c r="AE208" s="124">
        <v>4923434</v>
      </c>
    </row>
    <row r="209" spans="1:31" x14ac:dyDescent="0.3">
      <c r="A209" s="123" t="s">
        <v>417</v>
      </c>
      <c r="B209" s="121" t="s">
        <v>418</v>
      </c>
      <c r="C209" s="121">
        <v>1</v>
      </c>
      <c r="D209" s="121">
        <v>0</v>
      </c>
      <c r="E209" s="124">
        <v>752345228</v>
      </c>
      <c r="F209" s="124">
        <v>1733</v>
      </c>
      <c r="G209" s="124">
        <v>434128</v>
      </c>
      <c r="H209" s="124">
        <v>288056724</v>
      </c>
      <c r="I209" s="124">
        <v>166218</v>
      </c>
      <c r="J209" s="125">
        <v>0.442</v>
      </c>
      <c r="K209" s="124">
        <v>2116</v>
      </c>
      <c r="L209" s="124">
        <v>2186</v>
      </c>
      <c r="M209" s="124">
        <v>2151</v>
      </c>
      <c r="N209" s="125">
        <v>1</v>
      </c>
      <c r="O209" s="125">
        <v>1.734</v>
      </c>
      <c r="P209" s="126">
        <v>14345.38</v>
      </c>
      <c r="Q209" s="127">
        <v>9.1000000000000004E-3</v>
      </c>
      <c r="R209" s="126">
        <v>3950.56</v>
      </c>
      <c r="S209" s="126">
        <v>10394.82</v>
      </c>
      <c r="T209" s="125">
        <v>0.84</v>
      </c>
      <c r="U209" s="126">
        <v>12050.11</v>
      </c>
      <c r="V209" s="126">
        <v>12050.11</v>
      </c>
      <c r="W209" s="124">
        <v>25919787</v>
      </c>
      <c r="X209" s="124">
        <v>25621078</v>
      </c>
      <c r="Y209" s="124">
        <v>512421</v>
      </c>
      <c r="Z209" s="124">
        <v>512421</v>
      </c>
      <c r="AA209" s="124">
        <v>8155165</v>
      </c>
      <c r="AB209" s="124">
        <v>1968</v>
      </c>
      <c r="AC209" s="124">
        <v>1812711</v>
      </c>
      <c r="AD209" s="124">
        <v>2911213</v>
      </c>
      <c r="AE209" s="124">
        <v>2793387</v>
      </c>
    </row>
    <row r="210" spans="1:31" x14ac:dyDescent="0.3">
      <c r="A210" s="123" t="s">
        <v>419</v>
      </c>
      <c r="B210" s="121" t="s">
        <v>420</v>
      </c>
      <c r="C210" s="121">
        <v>1</v>
      </c>
      <c r="D210" s="121">
        <v>0</v>
      </c>
      <c r="E210" s="124">
        <v>701598098</v>
      </c>
      <c r="F210" s="124">
        <v>451</v>
      </c>
      <c r="G210" s="124">
        <v>1555649</v>
      </c>
      <c r="H210" s="124">
        <v>99297216</v>
      </c>
      <c r="I210" s="124">
        <v>220171</v>
      </c>
      <c r="J210" s="125">
        <v>0.58499999999999996</v>
      </c>
      <c r="K210" s="124">
        <v>556</v>
      </c>
      <c r="L210" s="124">
        <v>536</v>
      </c>
      <c r="M210" s="124">
        <v>556</v>
      </c>
      <c r="N210" s="125">
        <v>1</v>
      </c>
      <c r="O210" s="125">
        <v>1.8080000000000001</v>
      </c>
      <c r="P210" s="126">
        <v>14957.58</v>
      </c>
      <c r="Q210" s="127">
        <v>9.1000000000000004E-3</v>
      </c>
      <c r="R210" s="126">
        <v>14156.4</v>
      </c>
      <c r="S210" s="126">
        <v>801.18</v>
      </c>
      <c r="T210" s="125">
        <v>0.38500000000000001</v>
      </c>
      <c r="U210" s="126">
        <v>5758.66</v>
      </c>
      <c r="V210" s="126">
        <v>5758.66</v>
      </c>
      <c r="W210" s="124">
        <v>3201815</v>
      </c>
      <c r="X210" s="124">
        <v>3910201</v>
      </c>
      <c r="Y210" s="124">
        <v>78204</v>
      </c>
      <c r="Z210" s="124">
        <v>78204</v>
      </c>
      <c r="AA210" s="124">
        <v>1479200</v>
      </c>
      <c r="AB210" s="124">
        <v>1967</v>
      </c>
      <c r="AC210" s="124">
        <v>429066</v>
      </c>
      <c r="AD210" s="124">
        <v>689079</v>
      </c>
      <c r="AE210" s="124">
        <v>661190</v>
      </c>
    </row>
    <row r="211" spans="1:31" x14ac:dyDescent="0.3">
      <c r="A211" s="123" t="s">
        <v>421</v>
      </c>
      <c r="B211" s="121" t="s">
        <v>422</v>
      </c>
      <c r="C211" s="121">
        <v>1</v>
      </c>
      <c r="D211" s="121">
        <v>0</v>
      </c>
      <c r="E211" s="124">
        <v>866776682</v>
      </c>
      <c r="F211" s="124">
        <v>3300</v>
      </c>
      <c r="G211" s="124">
        <v>262659</v>
      </c>
      <c r="H211" s="124">
        <v>250308564</v>
      </c>
      <c r="I211" s="124">
        <v>75851</v>
      </c>
      <c r="J211" s="125">
        <v>0.20100000000000001</v>
      </c>
      <c r="K211" s="124">
        <v>3919</v>
      </c>
      <c r="L211" s="124">
        <v>4050</v>
      </c>
      <c r="M211" s="124">
        <v>3985</v>
      </c>
      <c r="N211" s="125">
        <v>1</v>
      </c>
      <c r="O211" s="125">
        <v>1.7589999999999999</v>
      </c>
      <c r="P211" s="126">
        <v>14552.2</v>
      </c>
      <c r="Q211" s="127">
        <v>9.1000000000000004E-3</v>
      </c>
      <c r="R211" s="126">
        <v>2390.19</v>
      </c>
      <c r="S211" s="126">
        <v>12162.01</v>
      </c>
      <c r="T211" s="125">
        <v>0.93</v>
      </c>
      <c r="U211" s="126">
        <v>13533.54</v>
      </c>
      <c r="V211" s="126">
        <v>13533.54</v>
      </c>
      <c r="W211" s="124">
        <v>53931157</v>
      </c>
      <c r="X211" s="124">
        <v>51262389</v>
      </c>
      <c r="Y211" s="124">
        <v>1025247</v>
      </c>
      <c r="Z211" s="124">
        <v>2668768</v>
      </c>
      <c r="AA211" s="124">
        <v>16718728</v>
      </c>
      <c r="AB211" s="124">
        <v>0</v>
      </c>
      <c r="AC211" s="124">
        <v>3683709</v>
      </c>
      <c r="AD211" s="124">
        <v>5916036</v>
      </c>
      <c r="AE211" s="124">
        <v>5676595</v>
      </c>
    </row>
    <row r="212" spans="1:31" x14ac:dyDescent="0.3">
      <c r="A212" s="123" t="s">
        <v>423</v>
      </c>
      <c r="B212" s="121" t="s">
        <v>424</v>
      </c>
      <c r="C212" s="121">
        <v>1</v>
      </c>
      <c r="D212" s="121">
        <v>0</v>
      </c>
      <c r="E212" s="124">
        <v>867734425</v>
      </c>
      <c r="F212" s="124">
        <v>1301</v>
      </c>
      <c r="G212" s="124">
        <v>666974</v>
      </c>
      <c r="H212" s="124">
        <v>219221159</v>
      </c>
      <c r="I212" s="124">
        <v>168502</v>
      </c>
      <c r="J212" s="125">
        <v>0.44800000000000001</v>
      </c>
      <c r="K212" s="124">
        <v>1550</v>
      </c>
      <c r="L212" s="124">
        <v>1521</v>
      </c>
      <c r="M212" s="124">
        <v>1550</v>
      </c>
      <c r="N212" s="125">
        <v>1</v>
      </c>
      <c r="O212" s="125">
        <v>1.5760000000000001</v>
      </c>
      <c r="P212" s="126">
        <v>13038.24</v>
      </c>
      <c r="Q212" s="127">
        <v>9.1000000000000004E-3</v>
      </c>
      <c r="R212" s="126">
        <v>6069.46</v>
      </c>
      <c r="S212" s="126">
        <v>6968.78</v>
      </c>
      <c r="T212" s="125">
        <v>0.67700000000000005</v>
      </c>
      <c r="U212" s="126">
        <v>8826.8799999999992</v>
      </c>
      <c r="V212" s="126">
        <v>8826.8799999999992</v>
      </c>
      <c r="W212" s="124">
        <v>13681664</v>
      </c>
      <c r="X212" s="124">
        <v>13125910</v>
      </c>
      <c r="Y212" s="124">
        <v>262518</v>
      </c>
      <c r="Z212" s="124">
        <v>555754</v>
      </c>
      <c r="AA212" s="124">
        <v>5433954</v>
      </c>
      <c r="AB212" s="124">
        <v>0</v>
      </c>
      <c r="AC212" s="124">
        <v>897645</v>
      </c>
      <c r="AD212" s="124">
        <v>1441617</v>
      </c>
      <c r="AE212" s="124">
        <v>1383270</v>
      </c>
    </row>
    <row r="213" spans="1:31" x14ac:dyDescent="0.3">
      <c r="A213" s="123" t="s">
        <v>425</v>
      </c>
      <c r="B213" s="121" t="s">
        <v>426</v>
      </c>
      <c r="C213" s="121">
        <v>1</v>
      </c>
      <c r="D213" s="121">
        <v>0</v>
      </c>
      <c r="E213" s="124">
        <v>1237417415</v>
      </c>
      <c r="F213" s="124">
        <v>802</v>
      </c>
      <c r="G213" s="124">
        <v>1542914</v>
      </c>
      <c r="H213" s="124">
        <v>184810976</v>
      </c>
      <c r="I213" s="124">
        <v>230437</v>
      </c>
      <c r="J213" s="125">
        <v>0.61299999999999999</v>
      </c>
      <c r="K213" s="124">
        <v>870</v>
      </c>
      <c r="L213" s="124">
        <v>940</v>
      </c>
      <c r="M213" s="124">
        <v>905</v>
      </c>
      <c r="N213" s="125">
        <v>1</v>
      </c>
      <c r="O213" s="125">
        <v>1.804</v>
      </c>
      <c r="P213" s="126">
        <v>14924.49</v>
      </c>
      <c r="Q213" s="127">
        <v>9.1000000000000004E-3</v>
      </c>
      <c r="R213" s="126">
        <v>14040.51</v>
      </c>
      <c r="S213" s="126">
        <v>883.98</v>
      </c>
      <c r="T213" s="125">
        <v>0.36299999999999999</v>
      </c>
      <c r="U213" s="126">
        <v>5417.58</v>
      </c>
      <c r="V213" s="126">
        <v>5417.58</v>
      </c>
      <c r="W213" s="124">
        <v>4902910</v>
      </c>
      <c r="X213" s="124">
        <v>7176115</v>
      </c>
      <c r="Y213" s="124">
        <v>143522</v>
      </c>
      <c r="Z213" s="124">
        <v>143522</v>
      </c>
      <c r="AA213" s="124">
        <v>2840836</v>
      </c>
      <c r="AB213" s="124">
        <v>1967</v>
      </c>
      <c r="AC213" s="124">
        <v>923817</v>
      </c>
      <c r="AD213" s="124">
        <v>1483650</v>
      </c>
      <c r="AE213" s="124">
        <v>1423601</v>
      </c>
    </row>
    <row r="214" spans="1:31" x14ac:dyDescent="0.3">
      <c r="A214" s="123" t="s">
        <v>427</v>
      </c>
      <c r="B214" s="121" t="s">
        <v>428</v>
      </c>
      <c r="C214" s="121">
        <v>1</v>
      </c>
      <c r="D214" s="121">
        <v>0</v>
      </c>
      <c r="E214" s="124">
        <v>569727340</v>
      </c>
      <c r="F214" s="124">
        <v>467</v>
      </c>
      <c r="G214" s="124">
        <v>1219972</v>
      </c>
      <c r="H214" s="124">
        <v>89264216</v>
      </c>
      <c r="I214" s="124">
        <v>191143</v>
      </c>
      <c r="J214" s="125">
        <v>0.50800000000000001</v>
      </c>
      <c r="K214" s="124">
        <v>593</v>
      </c>
      <c r="L214" s="124">
        <v>591</v>
      </c>
      <c r="M214" s="124">
        <v>593</v>
      </c>
      <c r="N214" s="125">
        <v>1</v>
      </c>
      <c r="O214" s="125">
        <v>1.865</v>
      </c>
      <c r="P214" s="126">
        <v>15429.14</v>
      </c>
      <c r="Q214" s="127">
        <v>9.1000000000000004E-3</v>
      </c>
      <c r="R214" s="126">
        <v>11101.74</v>
      </c>
      <c r="S214" s="126">
        <v>4327.3999999999996</v>
      </c>
      <c r="T214" s="125">
        <v>0.51100000000000001</v>
      </c>
      <c r="U214" s="126">
        <v>7884.29</v>
      </c>
      <c r="V214" s="126">
        <v>7884.29</v>
      </c>
      <c r="W214" s="124">
        <v>4675384</v>
      </c>
      <c r="X214" s="124">
        <v>4425484</v>
      </c>
      <c r="Y214" s="124">
        <v>88509</v>
      </c>
      <c r="Z214" s="124">
        <v>249900</v>
      </c>
      <c r="AA214" s="124">
        <v>1364679</v>
      </c>
      <c r="AB214" s="124">
        <v>1984</v>
      </c>
      <c r="AC214" s="124">
        <v>214840</v>
      </c>
      <c r="AD214" s="124">
        <v>345033</v>
      </c>
      <c r="AE214" s="124">
        <v>331068</v>
      </c>
    </row>
    <row r="215" spans="1:31" x14ac:dyDescent="0.3">
      <c r="A215" s="123" t="s">
        <v>429</v>
      </c>
      <c r="B215" s="121" t="s">
        <v>430</v>
      </c>
      <c r="C215" s="121">
        <v>1</v>
      </c>
      <c r="D215" s="121">
        <v>0</v>
      </c>
      <c r="E215" s="124">
        <v>388676730</v>
      </c>
      <c r="F215" s="124">
        <v>371</v>
      </c>
      <c r="G215" s="124">
        <v>1047646</v>
      </c>
      <c r="H215" s="124">
        <v>96158310</v>
      </c>
      <c r="I215" s="124">
        <v>259186</v>
      </c>
      <c r="J215" s="125">
        <v>0.68899999999999995</v>
      </c>
      <c r="K215" s="124">
        <v>491</v>
      </c>
      <c r="L215" s="124">
        <v>479</v>
      </c>
      <c r="M215" s="124">
        <v>491</v>
      </c>
      <c r="N215" s="125">
        <v>1</v>
      </c>
      <c r="O215" s="125">
        <v>1.6259999999999999</v>
      </c>
      <c r="P215" s="126">
        <v>13451.89</v>
      </c>
      <c r="Q215" s="127">
        <v>9.6399999999999993E-3</v>
      </c>
      <c r="R215" s="126">
        <v>10099.299999999999</v>
      </c>
      <c r="S215" s="126">
        <v>3352.59</v>
      </c>
      <c r="T215" s="125">
        <v>0.46400000000000002</v>
      </c>
      <c r="U215" s="126">
        <v>6241.67</v>
      </c>
      <c r="V215" s="126">
        <v>6241.67</v>
      </c>
      <c r="W215" s="124">
        <v>3064660</v>
      </c>
      <c r="X215" s="124">
        <v>3152315</v>
      </c>
      <c r="Y215" s="124">
        <v>63046</v>
      </c>
      <c r="Z215" s="124">
        <v>63046</v>
      </c>
      <c r="AA215" s="124">
        <v>1127096</v>
      </c>
      <c r="AB215" s="124">
        <v>0</v>
      </c>
      <c r="AC215" s="124">
        <v>313663</v>
      </c>
      <c r="AD215" s="124">
        <v>503742</v>
      </c>
      <c r="AE215" s="124">
        <v>483354</v>
      </c>
    </row>
    <row r="216" spans="1:31" x14ac:dyDescent="0.3">
      <c r="A216" s="123" t="s">
        <v>431</v>
      </c>
      <c r="B216" s="121" t="s">
        <v>432</v>
      </c>
      <c r="C216" s="121">
        <v>1</v>
      </c>
      <c r="D216" s="121">
        <v>0</v>
      </c>
      <c r="E216" s="124">
        <v>440053579</v>
      </c>
      <c r="F216" s="124">
        <v>329</v>
      </c>
      <c r="G216" s="124">
        <v>1337548</v>
      </c>
      <c r="H216" s="124">
        <v>64002615</v>
      </c>
      <c r="I216" s="124">
        <v>194536</v>
      </c>
      <c r="J216" s="125">
        <v>0.51700000000000002</v>
      </c>
      <c r="K216" s="124">
        <v>388</v>
      </c>
      <c r="L216" s="124">
        <v>405</v>
      </c>
      <c r="M216" s="124">
        <v>397</v>
      </c>
      <c r="N216" s="125">
        <v>1</v>
      </c>
      <c r="O216" s="125">
        <v>1.8320000000000001</v>
      </c>
      <c r="P216" s="126">
        <v>15156.13</v>
      </c>
      <c r="Q216" s="127">
        <v>9.1000000000000004E-3</v>
      </c>
      <c r="R216" s="126">
        <v>12171.68</v>
      </c>
      <c r="S216" s="126">
        <v>2984.45</v>
      </c>
      <c r="T216" s="125">
        <v>0.46300000000000002</v>
      </c>
      <c r="U216" s="126">
        <v>7017.28</v>
      </c>
      <c r="V216" s="126">
        <v>7017.28</v>
      </c>
      <c r="W216" s="124">
        <v>2785861</v>
      </c>
      <c r="X216" s="124">
        <v>2847347</v>
      </c>
      <c r="Y216" s="124">
        <v>56946</v>
      </c>
      <c r="Z216" s="124">
        <v>56946</v>
      </c>
      <c r="AA216" s="124">
        <v>906373</v>
      </c>
      <c r="AB216" s="124">
        <v>0</v>
      </c>
      <c r="AC216" s="124">
        <v>215515</v>
      </c>
      <c r="AD216" s="124">
        <v>346117</v>
      </c>
      <c r="AE216" s="124">
        <v>332108</v>
      </c>
    </row>
    <row r="217" spans="1:31" x14ac:dyDescent="0.3">
      <c r="A217" s="123" t="s">
        <v>433</v>
      </c>
      <c r="B217" s="121" t="s">
        <v>434</v>
      </c>
      <c r="C217" s="121">
        <v>1</v>
      </c>
      <c r="D217" s="121">
        <v>0</v>
      </c>
      <c r="E217" s="124">
        <v>489864785</v>
      </c>
      <c r="F217" s="124">
        <v>445</v>
      </c>
      <c r="G217" s="124">
        <v>1100819</v>
      </c>
      <c r="H217" s="124">
        <v>69688434</v>
      </c>
      <c r="I217" s="124">
        <v>156603</v>
      </c>
      <c r="J217" s="125">
        <v>0.41599999999999998</v>
      </c>
      <c r="K217" s="124">
        <v>511</v>
      </c>
      <c r="L217" s="124">
        <v>554</v>
      </c>
      <c r="M217" s="124">
        <v>533</v>
      </c>
      <c r="N217" s="125">
        <v>1</v>
      </c>
      <c r="O217" s="125">
        <v>1.887</v>
      </c>
      <c r="P217" s="126">
        <v>15611.15</v>
      </c>
      <c r="Q217" s="127">
        <v>9.1000000000000004E-3</v>
      </c>
      <c r="R217" s="126">
        <v>10017.450000000001</v>
      </c>
      <c r="S217" s="126">
        <v>5593.7</v>
      </c>
      <c r="T217" s="125">
        <v>0.55700000000000005</v>
      </c>
      <c r="U217" s="126">
        <v>8695.41</v>
      </c>
      <c r="V217" s="126">
        <v>8695.41</v>
      </c>
      <c r="W217" s="124">
        <v>4634654</v>
      </c>
      <c r="X217" s="124">
        <v>4958372</v>
      </c>
      <c r="Y217" s="124">
        <v>99167</v>
      </c>
      <c r="Z217" s="124">
        <v>99167</v>
      </c>
      <c r="AA217" s="124">
        <v>1641913</v>
      </c>
      <c r="AB217" s="124">
        <v>0</v>
      </c>
      <c r="AC217" s="124">
        <v>426333</v>
      </c>
      <c r="AD217" s="124">
        <v>684690</v>
      </c>
      <c r="AE217" s="124">
        <v>656979</v>
      </c>
    </row>
    <row r="218" spans="1:31" x14ac:dyDescent="0.3">
      <c r="A218" s="123" t="s">
        <v>435</v>
      </c>
      <c r="B218" s="121" t="s">
        <v>436</v>
      </c>
      <c r="C218" s="121">
        <v>1</v>
      </c>
      <c r="D218" s="121">
        <v>0</v>
      </c>
      <c r="E218" s="124">
        <v>1719467160</v>
      </c>
      <c r="F218" s="124">
        <v>3903</v>
      </c>
      <c r="G218" s="124">
        <v>440550</v>
      </c>
      <c r="H218" s="124">
        <v>567015150</v>
      </c>
      <c r="I218" s="124">
        <v>145276</v>
      </c>
      <c r="J218" s="125">
        <v>0.38600000000000001</v>
      </c>
      <c r="K218" s="124">
        <v>4868</v>
      </c>
      <c r="L218" s="124">
        <v>4887</v>
      </c>
      <c r="M218" s="124">
        <v>4878</v>
      </c>
      <c r="N218" s="125">
        <v>1</v>
      </c>
      <c r="O218" s="125">
        <v>1.617</v>
      </c>
      <c r="P218" s="126">
        <v>13377.44</v>
      </c>
      <c r="Q218" s="127">
        <v>9.1000000000000004E-3</v>
      </c>
      <c r="R218" s="126">
        <v>4009</v>
      </c>
      <c r="S218" s="126">
        <v>9368.44</v>
      </c>
      <c r="T218" s="125">
        <v>0.875</v>
      </c>
      <c r="U218" s="126">
        <v>11705.26</v>
      </c>
      <c r="V218" s="126">
        <v>11705.26</v>
      </c>
      <c r="W218" s="124">
        <v>57098259</v>
      </c>
      <c r="X218" s="124">
        <v>55413497</v>
      </c>
      <c r="Y218" s="124">
        <v>1108269</v>
      </c>
      <c r="Z218" s="124">
        <v>1684762</v>
      </c>
      <c r="AA218" s="124">
        <v>16104948</v>
      </c>
      <c r="AB218" s="124">
        <v>1967</v>
      </c>
      <c r="AC218" s="124">
        <v>3698364</v>
      </c>
      <c r="AD218" s="124">
        <v>5939572</v>
      </c>
      <c r="AE218" s="124">
        <v>5699178</v>
      </c>
    </row>
    <row r="219" spans="1:31" x14ac:dyDescent="0.3">
      <c r="A219" s="123" t="s">
        <v>437</v>
      </c>
      <c r="B219" s="121" t="s">
        <v>438</v>
      </c>
      <c r="C219" s="121">
        <v>1</v>
      </c>
      <c r="D219" s="121">
        <v>0</v>
      </c>
      <c r="E219" s="124">
        <v>902715698</v>
      </c>
      <c r="F219" s="124">
        <v>2960</v>
      </c>
      <c r="G219" s="124">
        <v>304971</v>
      </c>
      <c r="H219" s="124">
        <v>273190309</v>
      </c>
      <c r="I219" s="124">
        <v>92294</v>
      </c>
      <c r="J219" s="125">
        <v>0.245</v>
      </c>
      <c r="K219" s="124">
        <v>3644</v>
      </c>
      <c r="L219" s="124">
        <v>3564</v>
      </c>
      <c r="M219" s="124">
        <v>3644</v>
      </c>
      <c r="N219" s="125">
        <v>1</v>
      </c>
      <c r="O219" s="125">
        <v>1.5980000000000001</v>
      </c>
      <c r="P219" s="126">
        <v>13220.25</v>
      </c>
      <c r="Q219" s="127">
        <v>9.1000000000000004E-3</v>
      </c>
      <c r="R219" s="126">
        <v>2775.23</v>
      </c>
      <c r="S219" s="126">
        <v>10445.02</v>
      </c>
      <c r="T219" s="125">
        <v>0.93</v>
      </c>
      <c r="U219" s="126">
        <v>12294.83</v>
      </c>
      <c r="V219" s="126">
        <v>12294.83</v>
      </c>
      <c r="W219" s="124">
        <v>44802361</v>
      </c>
      <c r="X219" s="124">
        <v>41851446</v>
      </c>
      <c r="Y219" s="124">
        <v>837028</v>
      </c>
      <c r="Z219" s="124">
        <v>2950915</v>
      </c>
      <c r="AA219" s="124">
        <v>13319960</v>
      </c>
      <c r="AB219" s="124">
        <v>0</v>
      </c>
      <c r="AC219" s="124">
        <v>2897558</v>
      </c>
      <c r="AD219" s="124">
        <v>4653478</v>
      </c>
      <c r="AE219" s="124">
        <v>4465136</v>
      </c>
    </row>
    <row r="220" spans="1:31" x14ac:dyDescent="0.3">
      <c r="A220" s="123" t="s">
        <v>439</v>
      </c>
      <c r="B220" s="121" t="s">
        <v>440</v>
      </c>
      <c r="C220" s="121">
        <v>1</v>
      </c>
      <c r="D220" s="121">
        <v>0</v>
      </c>
      <c r="E220" s="124">
        <v>216833200</v>
      </c>
      <c r="F220" s="124">
        <v>407</v>
      </c>
      <c r="G220" s="124">
        <v>532759</v>
      </c>
      <c r="H220" s="124">
        <v>77879474</v>
      </c>
      <c r="I220" s="124">
        <v>191350</v>
      </c>
      <c r="J220" s="125">
        <v>0.50900000000000001</v>
      </c>
      <c r="K220" s="124">
        <v>530</v>
      </c>
      <c r="L220" s="124">
        <v>559</v>
      </c>
      <c r="M220" s="124">
        <v>545</v>
      </c>
      <c r="N220" s="125">
        <v>1</v>
      </c>
      <c r="O220" s="125">
        <v>1.798</v>
      </c>
      <c r="P220" s="126">
        <v>14874.85</v>
      </c>
      <c r="Q220" s="127">
        <v>9.1000000000000004E-3</v>
      </c>
      <c r="R220" s="126">
        <v>4848.1000000000004</v>
      </c>
      <c r="S220" s="126">
        <v>10026.75</v>
      </c>
      <c r="T220" s="125">
        <v>0.75800000000000001</v>
      </c>
      <c r="U220" s="126">
        <v>11275.13</v>
      </c>
      <c r="V220" s="126">
        <v>11275.13</v>
      </c>
      <c r="W220" s="124">
        <v>6144946</v>
      </c>
      <c r="X220" s="124">
        <v>6126858</v>
      </c>
      <c r="Y220" s="124">
        <v>122537</v>
      </c>
      <c r="Z220" s="124">
        <v>122537</v>
      </c>
      <c r="AA220" s="124">
        <v>2797295</v>
      </c>
      <c r="AB220" s="124">
        <v>0</v>
      </c>
      <c r="AC220" s="124">
        <v>396176</v>
      </c>
      <c r="AD220" s="124">
        <v>636258</v>
      </c>
      <c r="AE220" s="124">
        <v>610507</v>
      </c>
    </row>
    <row r="221" spans="1:31" x14ac:dyDescent="0.3">
      <c r="A221" s="123" t="s">
        <v>441</v>
      </c>
      <c r="B221" s="121" t="s">
        <v>442</v>
      </c>
      <c r="C221" s="121">
        <v>1</v>
      </c>
      <c r="D221" s="121">
        <v>0</v>
      </c>
      <c r="E221" s="124">
        <v>251458619</v>
      </c>
      <c r="F221" s="124">
        <v>318</v>
      </c>
      <c r="G221" s="124">
        <v>790750</v>
      </c>
      <c r="H221" s="124">
        <v>50325649</v>
      </c>
      <c r="I221" s="124">
        <v>158256</v>
      </c>
      <c r="J221" s="125">
        <v>0.42099999999999999</v>
      </c>
      <c r="K221" s="124">
        <v>404</v>
      </c>
      <c r="L221" s="124">
        <v>436</v>
      </c>
      <c r="M221" s="124">
        <v>420</v>
      </c>
      <c r="N221" s="125">
        <v>1</v>
      </c>
      <c r="O221" s="125">
        <v>1.946</v>
      </c>
      <c r="P221" s="126">
        <v>16099.25</v>
      </c>
      <c r="Q221" s="127">
        <v>9.1000000000000004E-3</v>
      </c>
      <c r="R221" s="126">
        <v>7195.82</v>
      </c>
      <c r="S221" s="126">
        <v>8903.43</v>
      </c>
      <c r="T221" s="125">
        <v>0.68300000000000005</v>
      </c>
      <c r="U221" s="126">
        <v>10995.78</v>
      </c>
      <c r="V221" s="126">
        <v>10995.78</v>
      </c>
      <c r="W221" s="124">
        <v>4618228</v>
      </c>
      <c r="X221" s="124">
        <v>4389661</v>
      </c>
      <c r="Y221" s="124">
        <v>87793</v>
      </c>
      <c r="Z221" s="124">
        <v>228567</v>
      </c>
      <c r="AA221" s="124">
        <v>1438864</v>
      </c>
      <c r="AB221" s="124">
        <v>0</v>
      </c>
      <c r="AC221" s="124">
        <v>368451</v>
      </c>
      <c r="AD221" s="124">
        <v>591732</v>
      </c>
      <c r="AE221" s="124">
        <v>567782</v>
      </c>
    </row>
    <row r="222" spans="1:31" x14ac:dyDescent="0.3">
      <c r="A222" s="123" t="s">
        <v>443</v>
      </c>
      <c r="B222" s="121" t="s">
        <v>444</v>
      </c>
      <c r="C222" s="121">
        <v>1</v>
      </c>
      <c r="D222" s="121">
        <v>0</v>
      </c>
      <c r="E222" s="124">
        <v>624233858</v>
      </c>
      <c r="F222" s="124">
        <v>1191</v>
      </c>
      <c r="G222" s="124">
        <v>524125</v>
      </c>
      <c r="H222" s="124">
        <v>203804183</v>
      </c>
      <c r="I222" s="124">
        <v>171120</v>
      </c>
      <c r="J222" s="125">
        <v>0.45500000000000002</v>
      </c>
      <c r="K222" s="124">
        <v>1436</v>
      </c>
      <c r="L222" s="124">
        <v>1428</v>
      </c>
      <c r="M222" s="124">
        <v>1436</v>
      </c>
      <c r="N222" s="125">
        <v>1</v>
      </c>
      <c r="O222" s="125">
        <v>1.825</v>
      </c>
      <c r="P222" s="126">
        <v>15098.22</v>
      </c>
      <c r="Q222" s="127">
        <v>9.1000000000000004E-3</v>
      </c>
      <c r="R222" s="126">
        <v>4769.53</v>
      </c>
      <c r="S222" s="126">
        <v>10328.69</v>
      </c>
      <c r="T222" s="125">
        <v>0.80500000000000005</v>
      </c>
      <c r="U222" s="126">
        <v>12154.06</v>
      </c>
      <c r="V222" s="126">
        <v>12154.06</v>
      </c>
      <c r="W222" s="124">
        <v>17453231</v>
      </c>
      <c r="X222" s="124">
        <v>16640912</v>
      </c>
      <c r="Y222" s="124">
        <v>332818</v>
      </c>
      <c r="Z222" s="124">
        <v>812319</v>
      </c>
      <c r="AA222" s="124">
        <v>5659935</v>
      </c>
      <c r="AB222" s="124">
        <v>0</v>
      </c>
      <c r="AC222" s="124">
        <v>1009518</v>
      </c>
      <c r="AD222" s="124">
        <v>1621285</v>
      </c>
      <c r="AE222" s="124">
        <v>1555667</v>
      </c>
    </row>
    <row r="223" spans="1:31" x14ac:dyDescent="0.3">
      <c r="A223" s="123" t="s">
        <v>445</v>
      </c>
      <c r="B223" s="121" t="s">
        <v>446</v>
      </c>
      <c r="C223" s="121">
        <v>1</v>
      </c>
      <c r="D223" s="121">
        <v>0</v>
      </c>
      <c r="E223" s="124">
        <v>752375987</v>
      </c>
      <c r="F223" s="124">
        <v>1003</v>
      </c>
      <c r="G223" s="124">
        <v>750125</v>
      </c>
      <c r="H223" s="124">
        <v>157788517</v>
      </c>
      <c r="I223" s="124">
        <v>157316</v>
      </c>
      <c r="J223" s="125">
        <v>0.41799999999999998</v>
      </c>
      <c r="K223" s="124">
        <v>1284</v>
      </c>
      <c r="L223" s="124">
        <v>1270</v>
      </c>
      <c r="M223" s="124">
        <v>1284</v>
      </c>
      <c r="N223" s="125">
        <v>1</v>
      </c>
      <c r="O223" s="125">
        <v>1.9390000000000001</v>
      </c>
      <c r="P223" s="126">
        <v>16041.34</v>
      </c>
      <c r="Q223" s="127">
        <v>9.1000000000000004E-3</v>
      </c>
      <c r="R223" s="126">
        <v>6826.13</v>
      </c>
      <c r="S223" s="126">
        <v>9215.2099999999991</v>
      </c>
      <c r="T223" s="125">
        <v>0.71099999999999997</v>
      </c>
      <c r="U223" s="126">
        <v>11405.39</v>
      </c>
      <c r="V223" s="126">
        <v>11405.39</v>
      </c>
      <c r="W223" s="124">
        <v>14644521</v>
      </c>
      <c r="X223" s="124">
        <v>13594727</v>
      </c>
      <c r="Y223" s="124">
        <v>271894</v>
      </c>
      <c r="Z223" s="124">
        <v>1049794</v>
      </c>
      <c r="AA223" s="124">
        <v>4628026</v>
      </c>
      <c r="AB223" s="124">
        <v>1967</v>
      </c>
      <c r="AC223" s="124">
        <v>1089071</v>
      </c>
      <c r="AD223" s="124">
        <v>1749048</v>
      </c>
      <c r="AE223" s="124">
        <v>1678258</v>
      </c>
    </row>
    <row r="224" spans="1:31" x14ac:dyDescent="0.3">
      <c r="A224" s="123" t="s">
        <v>447</v>
      </c>
      <c r="B224" s="121" t="s">
        <v>448</v>
      </c>
      <c r="C224" s="121">
        <v>1</v>
      </c>
      <c r="D224" s="121">
        <v>0</v>
      </c>
      <c r="E224" s="124">
        <v>573338222</v>
      </c>
      <c r="F224" s="124">
        <v>838</v>
      </c>
      <c r="G224" s="124">
        <v>684174</v>
      </c>
      <c r="H224" s="124">
        <v>126443423</v>
      </c>
      <c r="I224" s="124">
        <v>150887</v>
      </c>
      <c r="J224" s="125">
        <v>0.40100000000000002</v>
      </c>
      <c r="K224" s="124">
        <v>1014</v>
      </c>
      <c r="L224" s="124">
        <v>1004</v>
      </c>
      <c r="M224" s="124">
        <v>1014</v>
      </c>
      <c r="N224" s="125">
        <v>1</v>
      </c>
      <c r="O224" s="125">
        <v>1.81</v>
      </c>
      <c r="P224" s="126">
        <v>14974.13</v>
      </c>
      <c r="Q224" s="127">
        <v>9.1000000000000004E-3</v>
      </c>
      <c r="R224" s="126">
        <v>6225.98</v>
      </c>
      <c r="S224" s="126">
        <v>8748.15</v>
      </c>
      <c r="T224" s="125">
        <v>0.71599999999999997</v>
      </c>
      <c r="U224" s="126">
        <v>10721.47</v>
      </c>
      <c r="V224" s="126">
        <v>10721.47</v>
      </c>
      <c r="W224" s="124">
        <v>10871571</v>
      </c>
      <c r="X224" s="124">
        <v>10388710</v>
      </c>
      <c r="Y224" s="124">
        <v>207774</v>
      </c>
      <c r="Z224" s="124">
        <v>482861</v>
      </c>
      <c r="AA224" s="124">
        <v>3497327</v>
      </c>
      <c r="AB224" s="124">
        <v>0</v>
      </c>
      <c r="AC224" s="124">
        <v>361373</v>
      </c>
      <c r="AD224" s="124">
        <v>580365</v>
      </c>
      <c r="AE224" s="124">
        <v>556875</v>
      </c>
    </row>
    <row r="225" spans="1:31" x14ac:dyDescent="0.3">
      <c r="A225" s="123" t="s">
        <v>449</v>
      </c>
      <c r="B225" s="121" t="s">
        <v>450</v>
      </c>
      <c r="C225" s="121">
        <v>1</v>
      </c>
      <c r="D225" s="121">
        <v>0</v>
      </c>
      <c r="E225" s="124">
        <v>520271915</v>
      </c>
      <c r="F225" s="124">
        <v>872</v>
      </c>
      <c r="G225" s="124">
        <v>596642</v>
      </c>
      <c r="H225" s="124">
        <v>212309395</v>
      </c>
      <c r="I225" s="124">
        <v>243474</v>
      </c>
      <c r="J225" s="125">
        <v>0.64700000000000002</v>
      </c>
      <c r="K225" s="124">
        <v>994</v>
      </c>
      <c r="L225" s="124">
        <v>991</v>
      </c>
      <c r="M225" s="124">
        <v>994</v>
      </c>
      <c r="N225" s="125">
        <v>1.141</v>
      </c>
      <c r="O225" s="125">
        <v>1.4450000000000001</v>
      </c>
      <c r="P225" s="126">
        <v>13640.06</v>
      </c>
      <c r="Q225" s="127">
        <v>9.1000000000000004E-3</v>
      </c>
      <c r="R225" s="126">
        <v>5429.44</v>
      </c>
      <c r="S225" s="126">
        <v>8210.6200000000008</v>
      </c>
      <c r="T225" s="125">
        <v>0.60299999999999998</v>
      </c>
      <c r="U225" s="126">
        <v>8224.9500000000007</v>
      </c>
      <c r="V225" s="126">
        <v>8224.9500000000007</v>
      </c>
      <c r="W225" s="124">
        <v>8175601</v>
      </c>
      <c r="X225" s="124">
        <v>8556474</v>
      </c>
      <c r="Y225" s="124">
        <v>171129</v>
      </c>
      <c r="Z225" s="124">
        <v>171129</v>
      </c>
      <c r="AA225" s="124">
        <v>2959300</v>
      </c>
      <c r="AB225" s="124">
        <v>0</v>
      </c>
      <c r="AC225" s="124">
        <v>773460</v>
      </c>
      <c r="AD225" s="124">
        <v>1242176</v>
      </c>
      <c r="AE225" s="124">
        <v>1191901</v>
      </c>
    </row>
    <row r="226" spans="1:31" x14ac:dyDescent="0.3">
      <c r="A226" s="123" t="s">
        <v>451</v>
      </c>
      <c r="B226" s="121" t="s">
        <v>452</v>
      </c>
      <c r="C226" s="121">
        <v>1</v>
      </c>
      <c r="D226" s="121">
        <v>0</v>
      </c>
      <c r="E226" s="124">
        <v>456060014</v>
      </c>
      <c r="F226" s="124">
        <v>767</v>
      </c>
      <c r="G226" s="124">
        <v>594602</v>
      </c>
      <c r="H226" s="124">
        <v>171589700</v>
      </c>
      <c r="I226" s="124">
        <v>223715</v>
      </c>
      <c r="J226" s="125">
        <v>0.59499999999999997</v>
      </c>
      <c r="K226" s="124">
        <v>913</v>
      </c>
      <c r="L226" s="124">
        <v>889</v>
      </c>
      <c r="M226" s="124">
        <v>913</v>
      </c>
      <c r="N226" s="125">
        <v>1.141</v>
      </c>
      <c r="O226" s="125">
        <v>1.552</v>
      </c>
      <c r="P226" s="126">
        <v>14650.08</v>
      </c>
      <c r="Q226" s="127">
        <v>9.1000000000000004E-3</v>
      </c>
      <c r="R226" s="126">
        <v>5410.87</v>
      </c>
      <c r="S226" s="126">
        <v>9239.2099999999991</v>
      </c>
      <c r="T226" s="125">
        <v>0.63</v>
      </c>
      <c r="U226" s="126">
        <v>9229.5499999999993</v>
      </c>
      <c r="V226" s="126">
        <v>9239.2099999999991</v>
      </c>
      <c r="W226" s="124">
        <v>8435399</v>
      </c>
      <c r="X226" s="124">
        <v>7862460</v>
      </c>
      <c r="Y226" s="124">
        <v>157249</v>
      </c>
      <c r="Z226" s="124">
        <v>572939</v>
      </c>
      <c r="AA226" s="124">
        <v>3358907</v>
      </c>
      <c r="AB226" s="124">
        <v>0</v>
      </c>
      <c r="AC226" s="124">
        <v>1026806</v>
      </c>
      <c r="AD226" s="124">
        <v>1649050</v>
      </c>
      <c r="AE226" s="124">
        <v>1582308</v>
      </c>
    </row>
    <row r="227" spans="1:31" x14ac:dyDescent="0.3">
      <c r="A227" s="123" t="s">
        <v>453</v>
      </c>
      <c r="B227" s="121" t="s">
        <v>454</v>
      </c>
      <c r="C227" s="121">
        <v>1</v>
      </c>
      <c r="D227" s="121">
        <v>0</v>
      </c>
      <c r="E227" s="124">
        <v>801846295</v>
      </c>
      <c r="F227" s="124">
        <v>889</v>
      </c>
      <c r="G227" s="124">
        <v>901964</v>
      </c>
      <c r="H227" s="124">
        <v>239027760</v>
      </c>
      <c r="I227" s="124">
        <v>268872</v>
      </c>
      <c r="J227" s="125">
        <v>0.71499999999999997</v>
      </c>
      <c r="K227" s="124">
        <v>1052</v>
      </c>
      <c r="L227" s="124">
        <v>975</v>
      </c>
      <c r="M227" s="124">
        <v>1052</v>
      </c>
      <c r="N227" s="125">
        <v>1.141</v>
      </c>
      <c r="O227" s="125">
        <v>1.627</v>
      </c>
      <c r="P227" s="126">
        <v>15358.05</v>
      </c>
      <c r="Q227" s="127">
        <v>1.001E-2</v>
      </c>
      <c r="R227" s="126">
        <v>9028.65</v>
      </c>
      <c r="S227" s="126">
        <v>6329.4</v>
      </c>
      <c r="T227" s="125">
        <v>0.50600000000000001</v>
      </c>
      <c r="U227" s="126">
        <v>7771.17</v>
      </c>
      <c r="V227" s="126">
        <v>7771.17</v>
      </c>
      <c r="W227" s="124">
        <v>8175271</v>
      </c>
      <c r="X227" s="124">
        <v>7101341</v>
      </c>
      <c r="Y227" s="124">
        <v>142026</v>
      </c>
      <c r="Z227" s="124">
        <v>1073930</v>
      </c>
      <c r="AA227" s="124">
        <v>2064282</v>
      </c>
      <c r="AB227" s="124">
        <v>0</v>
      </c>
      <c r="AC227" s="124">
        <v>1264328</v>
      </c>
      <c r="AD227" s="124">
        <v>2030510</v>
      </c>
      <c r="AE227" s="124">
        <v>1948329</v>
      </c>
    </row>
    <row r="228" spans="1:31" x14ac:dyDescent="0.3">
      <c r="A228" s="123" t="s">
        <v>455</v>
      </c>
      <c r="B228" s="121" t="s">
        <v>456</v>
      </c>
      <c r="C228" s="121">
        <v>1</v>
      </c>
      <c r="D228" s="121">
        <v>0</v>
      </c>
      <c r="E228" s="124">
        <v>1019150443</v>
      </c>
      <c r="F228" s="124">
        <v>1314</v>
      </c>
      <c r="G228" s="124">
        <v>775609</v>
      </c>
      <c r="H228" s="124">
        <v>332500823</v>
      </c>
      <c r="I228" s="124">
        <v>253044</v>
      </c>
      <c r="J228" s="125">
        <v>0.67300000000000004</v>
      </c>
      <c r="K228" s="124">
        <v>1540</v>
      </c>
      <c r="L228" s="124">
        <v>1597</v>
      </c>
      <c r="M228" s="124">
        <v>1569</v>
      </c>
      <c r="N228" s="125">
        <v>1.141</v>
      </c>
      <c r="O228" s="125">
        <v>1.5029999999999999</v>
      </c>
      <c r="P228" s="126">
        <v>14187.55</v>
      </c>
      <c r="Q228" s="127">
        <v>9.4199999999999996E-3</v>
      </c>
      <c r="R228" s="126">
        <v>7306.23</v>
      </c>
      <c r="S228" s="126">
        <v>6881.32</v>
      </c>
      <c r="T228" s="125">
        <v>0.55000000000000004</v>
      </c>
      <c r="U228" s="126">
        <v>7803.15</v>
      </c>
      <c r="V228" s="126">
        <v>7803.15</v>
      </c>
      <c r="W228" s="124">
        <v>12243143</v>
      </c>
      <c r="X228" s="124">
        <v>12284473</v>
      </c>
      <c r="Y228" s="124">
        <v>245689</v>
      </c>
      <c r="Z228" s="124">
        <v>245689</v>
      </c>
      <c r="AA228" s="124">
        <v>5968306</v>
      </c>
      <c r="AB228" s="124">
        <v>0</v>
      </c>
      <c r="AC228" s="124">
        <v>1458324</v>
      </c>
      <c r="AD228" s="124">
        <v>2342068</v>
      </c>
      <c r="AE228" s="124">
        <v>2247277</v>
      </c>
    </row>
    <row r="229" spans="1:31" x14ac:dyDescent="0.3">
      <c r="A229" s="123" t="s">
        <v>457</v>
      </c>
      <c r="B229" s="121" t="s">
        <v>458</v>
      </c>
      <c r="C229" s="121">
        <v>1</v>
      </c>
      <c r="D229" s="121">
        <v>0</v>
      </c>
      <c r="E229" s="124">
        <v>185461122</v>
      </c>
      <c r="F229" s="124">
        <v>539</v>
      </c>
      <c r="G229" s="124">
        <v>344083</v>
      </c>
      <c r="H229" s="124">
        <v>75539703</v>
      </c>
      <c r="I229" s="124">
        <v>140147</v>
      </c>
      <c r="J229" s="125">
        <v>0.372</v>
      </c>
      <c r="K229" s="124">
        <v>665</v>
      </c>
      <c r="L229" s="124">
        <v>664</v>
      </c>
      <c r="M229" s="124">
        <v>665</v>
      </c>
      <c r="N229" s="125">
        <v>1.141</v>
      </c>
      <c r="O229" s="125">
        <v>1.78</v>
      </c>
      <c r="P229" s="126">
        <v>16802.29</v>
      </c>
      <c r="Q229" s="127">
        <v>9.1000000000000004E-3</v>
      </c>
      <c r="R229" s="126">
        <v>3131.15</v>
      </c>
      <c r="S229" s="126">
        <v>13671.14</v>
      </c>
      <c r="T229" s="125">
        <v>0.93</v>
      </c>
      <c r="U229" s="126">
        <v>15626.12</v>
      </c>
      <c r="V229" s="126">
        <v>15626.12</v>
      </c>
      <c r="W229" s="124">
        <v>10391370</v>
      </c>
      <c r="X229" s="124">
        <v>9895804</v>
      </c>
      <c r="Y229" s="124">
        <v>197916</v>
      </c>
      <c r="Z229" s="124">
        <v>495566</v>
      </c>
      <c r="AA229" s="124">
        <v>2225105</v>
      </c>
      <c r="AB229" s="124">
        <v>0</v>
      </c>
      <c r="AC229" s="124">
        <v>819148</v>
      </c>
      <c r="AD229" s="124">
        <v>1315551</v>
      </c>
      <c r="AE229" s="124">
        <v>1262307</v>
      </c>
    </row>
    <row r="230" spans="1:31" x14ac:dyDescent="0.3">
      <c r="A230" s="123" t="s">
        <v>459</v>
      </c>
      <c r="B230" s="121" t="s">
        <v>460</v>
      </c>
      <c r="C230" s="121">
        <v>1</v>
      </c>
      <c r="D230" s="121">
        <v>0</v>
      </c>
      <c r="E230" s="124">
        <v>593097161</v>
      </c>
      <c r="F230" s="124">
        <v>1223</v>
      </c>
      <c r="G230" s="124">
        <v>484952</v>
      </c>
      <c r="H230" s="124">
        <v>225579791</v>
      </c>
      <c r="I230" s="124">
        <v>184447</v>
      </c>
      <c r="J230" s="125">
        <v>0.49</v>
      </c>
      <c r="K230" s="124">
        <v>1431</v>
      </c>
      <c r="L230" s="124">
        <v>1463</v>
      </c>
      <c r="M230" s="124">
        <v>1447</v>
      </c>
      <c r="N230" s="125">
        <v>1.141</v>
      </c>
      <c r="O230" s="125">
        <v>1.7909999999999999</v>
      </c>
      <c r="P230" s="126">
        <v>16906.12</v>
      </c>
      <c r="Q230" s="127">
        <v>9.1000000000000004E-3</v>
      </c>
      <c r="R230" s="126">
        <v>4413.0600000000004</v>
      </c>
      <c r="S230" s="126">
        <v>12493.06</v>
      </c>
      <c r="T230" s="125">
        <v>0.78100000000000003</v>
      </c>
      <c r="U230" s="126">
        <v>13203.67</v>
      </c>
      <c r="V230" s="126">
        <v>13203.67</v>
      </c>
      <c r="W230" s="124">
        <v>19105711</v>
      </c>
      <c r="X230" s="124">
        <v>19176199</v>
      </c>
      <c r="Y230" s="124">
        <v>383523</v>
      </c>
      <c r="Z230" s="124">
        <v>383523</v>
      </c>
      <c r="AA230" s="124">
        <v>6448528</v>
      </c>
      <c r="AB230" s="124">
        <v>0</v>
      </c>
      <c r="AC230" s="124">
        <v>2436871</v>
      </c>
      <c r="AD230" s="124">
        <v>3913614</v>
      </c>
      <c r="AE230" s="124">
        <v>3755218</v>
      </c>
    </row>
    <row r="231" spans="1:31" x14ac:dyDescent="0.3">
      <c r="A231" s="123" t="s">
        <v>461</v>
      </c>
      <c r="B231" s="121" t="s">
        <v>462</v>
      </c>
      <c r="C231" s="121">
        <v>1</v>
      </c>
      <c r="D231" s="121">
        <v>0</v>
      </c>
      <c r="E231" s="124">
        <v>299938413</v>
      </c>
      <c r="F231" s="124">
        <v>480</v>
      </c>
      <c r="G231" s="124">
        <v>624871</v>
      </c>
      <c r="H231" s="124">
        <v>108248840</v>
      </c>
      <c r="I231" s="124">
        <v>225518</v>
      </c>
      <c r="J231" s="125">
        <v>0.59899999999999998</v>
      </c>
      <c r="K231" s="124">
        <v>578</v>
      </c>
      <c r="L231" s="124">
        <v>589</v>
      </c>
      <c r="M231" s="124">
        <v>584</v>
      </c>
      <c r="N231" s="125">
        <v>1.141</v>
      </c>
      <c r="O231" s="125">
        <v>1.8680000000000001</v>
      </c>
      <c r="P231" s="126">
        <v>17632.96</v>
      </c>
      <c r="Q231" s="127">
        <v>9.1000000000000004E-3</v>
      </c>
      <c r="R231" s="126">
        <v>5686.32</v>
      </c>
      <c r="S231" s="126">
        <v>11946.64</v>
      </c>
      <c r="T231" s="125">
        <v>0.65300000000000002</v>
      </c>
      <c r="U231" s="126">
        <v>11514.32</v>
      </c>
      <c r="V231" s="126">
        <v>11946.64</v>
      </c>
      <c r="W231" s="124">
        <v>6976838</v>
      </c>
      <c r="X231" s="124">
        <v>10248002</v>
      </c>
      <c r="Y231" s="124">
        <v>204960</v>
      </c>
      <c r="Z231" s="124">
        <v>204960</v>
      </c>
      <c r="AA231" s="124">
        <v>3573997</v>
      </c>
      <c r="AB231" s="124">
        <v>1968</v>
      </c>
      <c r="AC231" s="124">
        <v>1510837</v>
      </c>
      <c r="AD231" s="124">
        <v>2426404</v>
      </c>
      <c r="AE231" s="124">
        <v>2328199</v>
      </c>
    </row>
    <row r="232" spans="1:31" x14ac:dyDescent="0.3">
      <c r="A232" s="123" t="s">
        <v>463</v>
      </c>
      <c r="B232" s="121" t="s">
        <v>464</v>
      </c>
      <c r="C232" s="121">
        <v>1</v>
      </c>
      <c r="D232" s="121">
        <v>0</v>
      </c>
      <c r="E232" s="124">
        <v>353462667</v>
      </c>
      <c r="F232" s="124">
        <v>642</v>
      </c>
      <c r="G232" s="124">
        <v>550564</v>
      </c>
      <c r="H232" s="124">
        <v>130332526</v>
      </c>
      <c r="I232" s="124">
        <v>203010</v>
      </c>
      <c r="J232" s="125">
        <v>0.54</v>
      </c>
      <c r="K232" s="124">
        <v>763</v>
      </c>
      <c r="L232" s="124">
        <v>800</v>
      </c>
      <c r="M232" s="124">
        <v>782</v>
      </c>
      <c r="N232" s="125">
        <v>1.141</v>
      </c>
      <c r="O232" s="125">
        <v>1.724</v>
      </c>
      <c r="P232" s="126">
        <v>16273.68</v>
      </c>
      <c r="Q232" s="127">
        <v>9.1000000000000004E-3</v>
      </c>
      <c r="R232" s="126">
        <v>5010.13</v>
      </c>
      <c r="S232" s="126">
        <v>11263.55</v>
      </c>
      <c r="T232" s="125">
        <v>0.72</v>
      </c>
      <c r="U232" s="126">
        <v>11717.04</v>
      </c>
      <c r="V232" s="126">
        <v>11717.04</v>
      </c>
      <c r="W232" s="124">
        <v>9162726</v>
      </c>
      <c r="X232" s="124">
        <v>9094016</v>
      </c>
      <c r="Y232" s="124">
        <v>181880</v>
      </c>
      <c r="Z232" s="124">
        <v>181880</v>
      </c>
      <c r="AA232" s="124">
        <v>3355524</v>
      </c>
      <c r="AB232" s="124">
        <v>0</v>
      </c>
      <c r="AC232" s="124">
        <v>1033128</v>
      </c>
      <c r="AD232" s="124">
        <v>1659203</v>
      </c>
      <c r="AE232" s="124">
        <v>1592050</v>
      </c>
    </row>
    <row r="233" spans="1:31" x14ac:dyDescent="0.3">
      <c r="A233" s="123" t="s">
        <v>465</v>
      </c>
      <c r="B233" s="121" t="s">
        <v>466</v>
      </c>
      <c r="C233" s="121">
        <v>1</v>
      </c>
      <c r="D233" s="121">
        <v>0</v>
      </c>
      <c r="E233" s="124">
        <v>97062826</v>
      </c>
      <c r="F233" s="124">
        <v>196</v>
      </c>
      <c r="G233" s="124">
        <v>495218</v>
      </c>
      <c r="H233" s="124">
        <v>31042507</v>
      </c>
      <c r="I233" s="124">
        <v>158380</v>
      </c>
      <c r="J233" s="125">
        <v>0.42099999999999999</v>
      </c>
      <c r="K233" s="124">
        <v>253</v>
      </c>
      <c r="L233" s="124">
        <v>271</v>
      </c>
      <c r="M233" s="124">
        <v>262</v>
      </c>
      <c r="N233" s="125">
        <v>1</v>
      </c>
      <c r="O233" s="125">
        <v>2</v>
      </c>
      <c r="P233" s="126">
        <v>16546</v>
      </c>
      <c r="Q233" s="127">
        <v>9.1000000000000004E-3</v>
      </c>
      <c r="R233" s="126">
        <v>4506.4799999999996</v>
      </c>
      <c r="S233" s="126">
        <v>12039.52</v>
      </c>
      <c r="T233" s="125">
        <v>0.89700000000000002</v>
      </c>
      <c r="U233" s="126">
        <v>14841.76</v>
      </c>
      <c r="V233" s="126">
        <v>14841.76</v>
      </c>
      <c r="W233" s="124">
        <v>3888542</v>
      </c>
      <c r="X233" s="124">
        <v>3925836</v>
      </c>
      <c r="Y233" s="124">
        <v>78516</v>
      </c>
      <c r="Z233" s="124">
        <v>78516</v>
      </c>
      <c r="AA233" s="124">
        <v>1110873</v>
      </c>
      <c r="AB233" s="124">
        <v>0</v>
      </c>
      <c r="AC233" s="124">
        <v>308663</v>
      </c>
      <c r="AD233" s="124">
        <v>495712</v>
      </c>
      <c r="AE233" s="124">
        <v>475649</v>
      </c>
    </row>
    <row r="234" spans="1:31" x14ac:dyDescent="0.3">
      <c r="A234" s="123" t="s">
        <v>467</v>
      </c>
      <c r="B234" s="121" t="s">
        <v>468</v>
      </c>
      <c r="C234" s="121">
        <v>1</v>
      </c>
      <c r="D234" s="121">
        <v>0</v>
      </c>
      <c r="E234" s="124">
        <v>1140514753</v>
      </c>
      <c r="F234" s="124">
        <v>1297</v>
      </c>
      <c r="G234" s="124">
        <v>879348</v>
      </c>
      <c r="H234" s="124">
        <v>651001541</v>
      </c>
      <c r="I234" s="124">
        <v>501928</v>
      </c>
      <c r="J234" s="125">
        <v>1.335</v>
      </c>
      <c r="K234" s="124">
        <v>1486</v>
      </c>
      <c r="L234" s="124">
        <v>1472</v>
      </c>
      <c r="M234" s="124">
        <v>1486</v>
      </c>
      <c r="N234" s="125">
        <v>1</v>
      </c>
      <c r="O234" s="125">
        <v>1.488</v>
      </c>
      <c r="P234" s="126">
        <v>12310.22</v>
      </c>
      <c r="Q234" s="127">
        <v>1.8689999999999998E-2</v>
      </c>
      <c r="R234" s="126">
        <v>16435.009999999998</v>
      </c>
      <c r="S234" s="126">
        <v>0</v>
      </c>
      <c r="T234" s="125">
        <v>0.35</v>
      </c>
      <c r="U234" s="126">
        <v>4308.57</v>
      </c>
      <c r="V234" s="126">
        <v>4308.57</v>
      </c>
      <c r="W234" s="124">
        <v>6402536</v>
      </c>
      <c r="X234" s="124">
        <v>7558552</v>
      </c>
      <c r="Y234" s="124">
        <v>151171</v>
      </c>
      <c r="Z234" s="124">
        <v>151171</v>
      </c>
      <c r="AA234" s="124">
        <v>4006121</v>
      </c>
      <c r="AB234" s="124">
        <v>0</v>
      </c>
      <c r="AC234" s="124">
        <v>1103680</v>
      </c>
      <c r="AD234" s="124">
        <v>1772510</v>
      </c>
      <c r="AE234" s="124">
        <v>1700770</v>
      </c>
    </row>
    <row r="235" spans="1:31" x14ac:dyDescent="0.3">
      <c r="A235" s="123" t="s">
        <v>469</v>
      </c>
      <c r="B235" s="121" t="s">
        <v>470</v>
      </c>
      <c r="C235" s="121">
        <v>1</v>
      </c>
      <c r="D235" s="121">
        <v>0</v>
      </c>
      <c r="E235" s="124">
        <v>271746418</v>
      </c>
      <c r="F235" s="124">
        <v>312</v>
      </c>
      <c r="G235" s="124">
        <v>870982</v>
      </c>
      <c r="H235" s="124">
        <v>55936670</v>
      </c>
      <c r="I235" s="124">
        <v>179284</v>
      </c>
      <c r="J235" s="125">
        <v>0.47599999999999998</v>
      </c>
      <c r="K235" s="124">
        <v>341</v>
      </c>
      <c r="L235" s="124">
        <v>375</v>
      </c>
      <c r="M235" s="124">
        <v>358</v>
      </c>
      <c r="N235" s="125">
        <v>1</v>
      </c>
      <c r="O235" s="125">
        <v>1.873</v>
      </c>
      <c r="P235" s="126">
        <v>15495.32</v>
      </c>
      <c r="Q235" s="127">
        <v>9.1000000000000004E-3</v>
      </c>
      <c r="R235" s="126">
        <v>7925.93</v>
      </c>
      <c r="S235" s="126">
        <v>7569.39</v>
      </c>
      <c r="T235" s="125">
        <v>0.60499999999999998</v>
      </c>
      <c r="U235" s="126">
        <v>9374.66</v>
      </c>
      <c r="V235" s="126">
        <v>9374.66</v>
      </c>
      <c r="W235" s="124">
        <v>3356129</v>
      </c>
      <c r="X235" s="124">
        <v>4870674</v>
      </c>
      <c r="Y235" s="124">
        <v>97413</v>
      </c>
      <c r="Z235" s="124">
        <v>97413</v>
      </c>
      <c r="AA235" s="124">
        <v>2285848</v>
      </c>
      <c r="AB235" s="124">
        <v>0</v>
      </c>
      <c r="AC235" s="124">
        <v>471939</v>
      </c>
      <c r="AD235" s="124">
        <v>757934</v>
      </c>
      <c r="AE235" s="124">
        <v>727257</v>
      </c>
    </row>
    <row r="236" spans="1:31" x14ac:dyDescent="0.3">
      <c r="A236" s="123" t="s">
        <v>471</v>
      </c>
      <c r="B236" s="121" t="s">
        <v>472</v>
      </c>
      <c r="C236" s="121">
        <v>1</v>
      </c>
      <c r="D236" s="121">
        <v>0</v>
      </c>
      <c r="E236" s="124">
        <v>327217215</v>
      </c>
      <c r="F236" s="124">
        <v>569</v>
      </c>
      <c r="G236" s="124">
        <v>575074</v>
      </c>
      <c r="H236" s="124">
        <v>114018883</v>
      </c>
      <c r="I236" s="124">
        <v>200384</v>
      </c>
      <c r="J236" s="125">
        <v>0.53300000000000003</v>
      </c>
      <c r="K236" s="124">
        <v>744</v>
      </c>
      <c r="L236" s="124">
        <v>728</v>
      </c>
      <c r="M236" s="124">
        <v>744</v>
      </c>
      <c r="N236" s="125">
        <v>1</v>
      </c>
      <c r="O236" s="125">
        <v>1.792</v>
      </c>
      <c r="P236" s="126">
        <v>14825.21</v>
      </c>
      <c r="Q236" s="127">
        <v>9.1000000000000004E-3</v>
      </c>
      <c r="R236" s="126">
        <v>5233.17</v>
      </c>
      <c r="S236" s="126">
        <v>9592.0400000000009</v>
      </c>
      <c r="T236" s="125">
        <v>0.75</v>
      </c>
      <c r="U236" s="126">
        <v>11118.9</v>
      </c>
      <c r="V236" s="126">
        <v>11118.9</v>
      </c>
      <c r="W236" s="124">
        <v>8272462</v>
      </c>
      <c r="X236" s="124">
        <v>8358596</v>
      </c>
      <c r="Y236" s="124">
        <v>167171</v>
      </c>
      <c r="Z236" s="124">
        <v>167171</v>
      </c>
      <c r="AA236" s="124">
        <v>3426766</v>
      </c>
      <c r="AB236" s="124">
        <v>0</v>
      </c>
      <c r="AC236" s="124">
        <v>668129</v>
      </c>
      <c r="AD236" s="124">
        <v>1073015</v>
      </c>
      <c r="AE236" s="124">
        <v>1029586</v>
      </c>
    </row>
    <row r="237" spans="1:31" x14ac:dyDescent="0.3">
      <c r="A237" s="123" t="s">
        <v>473</v>
      </c>
      <c r="B237" s="121" t="s">
        <v>474</v>
      </c>
      <c r="C237" s="121">
        <v>1</v>
      </c>
      <c r="D237" s="121">
        <v>0</v>
      </c>
      <c r="E237" s="124">
        <v>462514020</v>
      </c>
      <c r="F237" s="124">
        <v>549</v>
      </c>
      <c r="G237" s="124">
        <v>842466</v>
      </c>
      <c r="H237" s="124">
        <v>154130079</v>
      </c>
      <c r="I237" s="124">
        <v>280746</v>
      </c>
      <c r="J237" s="125">
        <v>0.746</v>
      </c>
      <c r="K237" s="124">
        <v>617</v>
      </c>
      <c r="L237" s="124">
        <v>617</v>
      </c>
      <c r="M237" s="124">
        <v>617</v>
      </c>
      <c r="N237" s="125">
        <v>1</v>
      </c>
      <c r="O237" s="125">
        <v>1.5309999999999999</v>
      </c>
      <c r="P237" s="126">
        <v>12665.96</v>
      </c>
      <c r="Q237" s="127">
        <v>1.044E-2</v>
      </c>
      <c r="R237" s="126">
        <v>8795.34</v>
      </c>
      <c r="S237" s="126">
        <v>3870.62</v>
      </c>
      <c r="T237" s="125">
        <v>0.502</v>
      </c>
      <c r="U237" s="126">
        <v>6358.31</v>
      </c>
      <c r="V237" s="126">
        <v>6358.31</v>
      </c>
      <c r="W237" s="124">
        <v>3923078</v>
      </c>
      <c r="X237" s="124">
        <v>3766610</v>
      </c>
      <c r="Y237" s="124">
        <v>75332</v>
      </c>
      <c r="Z237" s="124">
        <v>156468</v>
      </c>
      <c r="AA237" s="124">
        <v>1914601</v>
      </c>
      <c r="AB237" s="124">
        <v>0</v>
      </c>
      <c r="AC237" s="124">
        <v>299089</v>
      </c>
      <c r="AD237" s="124">
        <v>480336</v>
      </c>
      <c r="AE237" s="124">
        <v>460896</v>
      </c>
    </row>
    <row r="238" spans="1:31" x14ac:dyDescent="0.3">
      <c r="A238" s="123" t="s">
        <v>475</v>
      </c>
      <c r="B238" s="121" t="s">
        <v>476</v>
      </c>
      <c r="C238" s="121">
        <v>1</v>
      </c>
      <c r="D238" s="121">
        <v>0</v>
      </c>
      <c r="E238" s="124">
        <v>561899504</v>
      </c>
      <c r="F238" s="124">
        <v>1214</v>
      </c>
      <c r="G238" s="124">
        <v>462849</v>
      </c>
      <c r="H238" s="124">
        <v>240146957</v>
      </c>
      <c r="I238" s="124">
        <v>197814</v>
      </c>
      <c r="J238" s="125">
        <v>0.52600000000000002</v>
      </c>
      <c r="K238" s="124">
        <v>1512</v>
      </c>
      <c r="L238" s="124">
        <v>1502</v>
      </c>
      <c r="M238" s="124">
        <v>1512</v>
      </c>
      <c r="N238" s="125">
        <v>1</v>
      </c>
      <c r="O238" s="125">
        <v>1.4610000000000001</v>
      </c>
      <c r="P238" s="126">
        <v>12086.85</v>
      </c>
      <c r="Q238" s="127">
        <v>9.1000000000000004E-3</v>
      </c>
      <c r="R238" s="126">
        <v>4211.92</v>
      </c>
      <c r="S238" s="126">
        <v>7874.93</v>
      </c>
      <c r="T238" s="125">
        <v>0.76200000000000001</v>
      </c>
      <c r="U238" s="126">
        <v>9210.17</v>
      </c>
      <c r="V238" s="126">
        <v>9210.17</v>
      </c>
      <c r="W238" s="124">
        <v>13925778</v>
      </c>
      <c r="X238" s="124">
        <v>13471871</v>
      </c>
      <c r="Y238" s="124">
        <v>269437</v>
      </c>
      <c r="Z238" s="124">
        <v>453907</v>
      </c>
      <c r="AA238" s="124">
        <v>5365223</v>
      </c>
      <c r="AB238" s="124">
        <v>0</v>
      </c>
      <c r="AC238" s="124">
        <v>1662506</v>
      </c>
      <c r="AD238" s="124">
        <v>2669984</v>
      </c>
      <c r="AE238" s="124">
        <v>2561921</v>
      </c>
    </row>
    <row r="239" spans="1:31" x14ac:dyDescent="0.3">
      <c r="A239" s="123" t="s">
        <v>477</v>
      </c>
      <c r="B239" s="121" t="s">
        <v>478</v>
      </c>
      <c r="C239" s="121">
        <v>1</v>
      </c>
      <c r="D239" s="121">
        <v>0</v>
      </c>
      <c r="E239" s="124">
        <v>198072089</v>
      </c>
      <c r="F239" s="124">
        <v>406</v>
      </c>
      <c r="G239" s="124">
        <v>487862</v>
      </c>
      <c r="H239" s="124">
        <v>77192081</v>
      </c>
      <c r="I239" s="124">
        <v>190128</v>
      </c>
      <c r="J239" s="125">
        <v>0.505</v>
      </c>
      <c r="K239" s="124">
        <v>483</v>
      </c>
      <c r="L239" s="124">
        <v>476</v>
      </c>
      <c r="M239" s="124">
        <v>483</v>
      </c>
      <c r="N239" s="125">
        <v>1</v>
      </c>
      <c r="O239" s="125">
        <v>1.831</v>
      </c>
      <c r="P239" s="126">
        <v>15147.86</v>
      </c>
      <c r="Q239" s="127">
        <v>9.1000000000000004E-3</v>
      </c>
      <c r="R239" s="126">
        <v>4439.54</v>
      </c>
      <c r="S239" s="126">
        <v>10708.32</v>
      </c>
      <c r="T239" s="125">
        <v>0.74099999999999999</v>
      </c>
      <c r="U239" s="126">
        <v>11224.56</v>
      </c>
      <c r="V239" s="126">
        <v>11224.56</v>
      </c>
      <c r="W239" s="124">
        <v>5421463</v>
      </c>
      <c r="X239" s="124">
        <v>5494863</v>
      </c>
      <c r="Y239" s="124">
        <v>109897</v>
      </c>
      <c r="Z239" s="124">
        <v>109897</v>
      </c>
      <c r="AA239" s="124">
        <v>1879984</v>
      </c>
      <c r="AB239" s="124">
        <v>0</v>
      </c>
      <c r="AC239" s="124">
        <v>498320</v>
      </c>
      <c r="AD239" s="124">
        <v>800301</v>
      </c>
      <c r="AE239" s="124">
        <v>767911</v>
      </c>
    </row>
    <row r="240" spans="1:31" x14ac:dyDescent="0.3">
      <c r="A240" s="123" t="s">
        <v>479</v>
      </c>
      <c r="B240" s="121" t="s">
        <v>480</v>
      </c>
      <c r="C240" s="121">
        <v>1</v>
      </c>
      <c r="D240" s="121">
        <v>0</v>
      </c>
      <c r="E240" s="124">
        <v>869571147</v>
      </c>
      <c r="F240" s="124">
        <v>1678</v>
      </c>
      <c r="G240" s="124">
        <v>518218</v>
      </c>
      <c r="H240" s="124">
        <v>390832239</v>
      </c>
      <c r="I240" s="124">
        <v>232915</v>
      </c>
      <c r="J240" s="125">
        <v>0.61899999999999999</v>
      </c>
      <c r="K240" s="124">
        <v>2030</v>
      </c>
      <c r="L240" s="124">
        <v>2087</v>
      </c>
      <c r="M240" s="124">
        <v>2059</v>
      </c>
      <c r="N240" s="125">
        <v>1</v>
      </c>
      <c r="O240" s="125">
        <v>1.452</v>
      </c>
      <c r="P240" s="126">
        <v>12012.39</v>
      </c>
      <c r="Q240" s="127">
        <v>9.1000000000000004E-3</v>
      </c>
      <c r="R240" s="126">
        <v>4715.78</v>
      </c>
      <c r="S240" s="126">
        <v>7296.61</v>
      </c>
      <c r="T240" s="125">
        <v>0.69499999999999995</v>
      </c>
      <c r="U240" s="126">
        <v>8348.61</v>
      </c>
      <c r="V240" s="126">
        <v>8348.61</v>
      </c>
      <c r="W240" s="124">
        <v>17189788</v>
      </c>
      <c r="X240" s="124">
        <v>18839117</v>
      </c>
      <c r="Y240" s="124">
        <v>376782</v>
      </c>
      <c r="Z240" s="124">
        <v>376782</v>
      </c>
      <c r="AA240" s="124">
        <v>9438279</v>
      </c>
      <c r="AB240" s="124">
        <v>1994</v>
      </c>
      <c r="AC240" s="124">
        <v>1966631</v>
      </c>
      <c r="AD240" s="124">
        <v>3158409</v>
      </c>
      <c r="AE240" s="124">
        <v>3030578</v>
      </c>
    </row>
    <row r="241" spans="1:31" x14ac:dyDescent="0.3">
      <c r="A241" s="123" t="s">
        <v>481</v>
      </c>
      <c r="B241" s="121" t="s">
        <v>482</v>
      </c>
      <c r="C241" s="121">
        <v>1</v>
      </c>
      <c r="D241" s="121">
        <v>0</v>
      </c>
      <c r="E241" s="124">
        <v>138830071</v>
      </c>
      <c r="F241" s="124">
        <v>385</v>
      </c>
      <c r="G241" s="124">
        <v>360597</v>
      </c>
      <c r="H241" s="124">
        <v>63360769</v>
      </c>
      <c r="I241" s="124">
        <v>164573</v>
      </c>
      <c r="J241" s="125">
        <v>0.437</v>
      </c>
      <c r="K241" s="124">
        <v>470</v>
      </c>
      <c r="L241" s="124">
        <v>489</v>
      </c>
      <c r="M241" s="124">
        <v>480</v>
      </c>
      <c r="N241" s="125">
        <v>1</v>
      </c>
      <c r="O241" s="125">
        <v>1.77</v>
      </c>
      <c r="P241" s="126">
        <v>14643.21</v>
      </c>
      <c r="Q241" s="127">
        <v>9.1000000000000004E-3</v>
      </c>
      <c r="R241" s="126">
        <v>3281.43</v>
      </c>
      <c r="S241" s="126">
        <v>11361.78</v>
      </c>
      <c r="T241" s="125">
        <v>0.93</v>
      </c>
      <c r="U241" s="126">
        <v>13618.18</v>
      </c>
      <c r="V241" s="126">
        <v>13618.18</v>
      </c>
      <c r="W241" s="124">
        <v>6536727</v>
      </c>
      <c r="X241" s="124">
        <v>6203766</v>
      </c>
      <c r="Y241" s="124">
        <v>124075</v>
      </c>
      <c r="Z241" s="124">
        <v>332961</v>
      </c>
      <c r="AA241" s="124">
        <v>2384984</v>
      </c>
      <c r="AB241" s="124">
        <v>0</v>
      </c>
      <c r="AC241" s="124">
        <v>644355</v>
      </c>
      <c r="AD241" s="124">
        <v>1034834</v>
      </c>
      <c r="AE241" s="124">
        <v>992951</v>
      </c>
    </row>
    <row r="242" spans="1:31" x14ac:dyDescent="0.3">
      <c r="A242" s="123" t="s">
        <v>483</v>
      </c>
      <c r="B242" s="121" t="s">
        <v>484</v>
      </c>
      <c r="C242" s="121">
        <v>1</v>
      </c>
      <c r="D242" s="121">
        <v>0</v>
      </c>
      <c r="E242" s="124">
        <v>986831672</v>
      </c>
      <c r="F242" s="124">
        <v>1867</v>
      </c>
      <c r="G242" s="124">
        <v>528565</v>
      </c>
      <c r="H242" s="124">
        <v>447833252</v>
      </c>
      <c r="I242" s="124">
        <v>239867</v>
      </c>
      <c r="J242" s="125">
        <v>0.63800000000000001</v>
      </c>
      <c r="K242" s="124">
        <v>2220</v>
      </c>
      <c r="L242" s="124">
        <v>2205</v>
      </c>
      <c r="M242" s="124">
        <v>2220</v>
      </c>
      <c r="N242" s="125">
        <v>1</v>
      </c>
      <c r="O242" s="125">
        <v>1.323</v>
      </c>
      <c r="P242" s="126">
        <v>10945.17</v>
      </c>
      <c r="Q242" s="127">
        <v>9.1000000000000004E-3</v>
      </c>
      <c r="R242" s="126">
        <v>4809.9399999999996</v>
      </c>
      <c r="S242" s="126">
        <v>6135.23</v>
      </c>
      <c r="T242" s="125">
        <v>0.66</v>
      </c>
      <c r="U242" s="126">
        <v>7223.81</v>
      </c>
      <c r="V242" s="126">
        <v>7223.81</v>
      </c>
      <c r="W242" s="124">
        <v>16036859</v>
      </c>
      <c r="X242" s="124">
        <v>14784966</v>
      </c>
      <c r="Y242" s="124">
        <v>295699</v>
      </c>
      <c r="Z242" s="124">
        <v>1251893</v>
      </c>
      <c r="AA242" s="124">
        <v>8118942</v>
      </c>
      <c r="AB242" s="124">
        <v>0</v>
      </c>
      <c r="AC242" s="124">
        <v>1640956</v>
      </c>
      <c r="AD242" s="124">
        <v>2635375</v>
      </c>
      <c r="AE242" s="124">
        <v>2528713</v>
      </c>
    </row>
    <row r="243" spans="1:31" x14ac:dyDescent="0.3">
      <c r="A243" s="123" t="s">
        <v>485</v>
      </c>
      <c r="B243" s="121" t="s">
        <v>486</v>
      </c>
      <c r="C243" s="121">
        <v>1</v>
      </c>
      <c r="D243" s="121">
        <v>0</v>
      </c>
      <c r="E243" s="124">
        <v>2328893180</v>
      </c>
      <c r="F243" s="124">
        <v>3359</v>
      </c>
      <c r="G243" s="124">
        <v>693329</v>
      </c>
      <c r="H243" s="124">
        <v>1475575595</v>
      </c>
      <c r="I243" s="124">
        <v>439290</v>
      </c>
      <c r="J243" s="125">
        <v>1.1679999999999999</v>
      </c>
      <c r="K243" s="124">
        <v>4122</v>
      </c>
      <c r="L243" s="124">
        <v>4115</v>
      </c>
      <c r="M243" s="124">
        <v>4122</v>
      </c>
      <c r="N243" s="125">
        <v>1.141</v>
      </c>
      <c r="O243" s="125">
        <v>1.22</v>
      </c>
      <c r="P243" s="126">
        <v>11516.17</v>
      </c>
      <c r="Q243" s="127">
        <v>1.635E-2</v>
      </c>
      <c r="R243" s="126">
        <v>11335.92</v>
      </c>
      <c r="S243" s="126">
        <v>180.25</v>
      </c>
      <c r="T243" s="125">
        <v>0.432</v>
      </c>
      <c r="U243" s="126">
        <v>4974.9799999999996</v>
      </c>
      <c r="V243" s="126">
        <v>4974.9799999999996</v>
      </c>
      <c r="W243" s="124">
        <v>20506868</v>
      </c>
      <c r="X243" s="124">
        <v>19877630</v>
      </c>
      <c r="Y243" s="124">
        <v>397552</v>
      </c>
      <c r="Z243" s="124">
        <v>629238</v>
      </c>
      <c r="AA243" s="124">
        <v>4008710</v>
      </c>
      <c r="AB243" s="124">
        <v>1966</v>
      </c>
      <c r="AC243" s="124">
        <v>1452789</v>
      </c>
      <c r="AD243" s="124">
        <v>2333179</v>
      </c>
      <c r="AE243" s="124">
        <v>2238747</v>
      </c>
    </row>
    <row r="244" spans="1:31" x14ac:dyDescent="0.3">
      <c r="A244" s="123" t="s">
        <v>487</v>
      </c>
      <c r="B244" s="121" t="s">
        <v>488</v>
      </c>
      <c r="C244" s="121">
        <v>1</v>
      </c>
      <c r="D244" s="121">
        <v>0</v>
      </c>
      <c r="E244" s="124">
        <v>2509318148</v>
      </c>
      <c r="F244" s="124">
        <v>3705</v>
      </c>
      <c r="G244" s="124">
        <v>677278</v>
      </c>
      <c r="H244" s="124">
        <v>967270564</v>
      </c>
      <c r="I244" s="124">
        <v>261071</v>
      </c>
      <c r="J244" s="125">
        <v>0.69399999999999995</v>
      </c>
      <c r="K244" s="124">
        <v>4597</v>
      </c>
      <c r="L244" s="124">
        <v>4503</v>
      </c>
      <c r="M244" s="124">
        <v>4597</v>
      </c>
      <c r="N244" s="125">
        <v>1.141</v>
      </c>
      <c r="O244" s="125">
        <v>1.4710000000000001</v>
      </c>
      <c r="P244" s="126">
        <v>13885.48</v>
      </c>
      <c r="Q244" s="127">
        <v>9.7099999999999999E-3</v>
      </c>
      <c r="R244" s="126">
        <v>6576.36</v>
      </c>
      <c r="S244" s="126">
        <v>7309.12</v>
      </c>
      <c r="T244" s="125">
        <v>0.58799999999999997</v>
      </c>
      <c r="U244" s="126">
        <v>8164.66</v>
      </c>
      <c r="V244" s="126">
        <v>8164.66</v>
      </c>
      <c r="W244" s="124">
        <v>37532943</v>
      </c>
      <c r="X244" s="124">
        <v>32054574</v>
      </c>
      <c r="Y244" s="124">
        <v>641091</v>
      </c>
      <c r="Z244" s="124">
        <v>5478369</v>
      </c>
      <c r="AA244" s="124">
        <v>12726035</v>
      </c>
      <c r="AB244" s="124">
        <v>0</v>
      </c>
      <c r="AC244" s="124">
        <v>4904579</v>
      </c>
      <c r="AD244" s="124">
        <v>7876753</v>
      </c>
      <c r="AE244" s="124">
        <v>7557956</v>
      </c>
    </row>
    <row r="245" spans="1:31" x14ac:dyDescent="0.3">
      <c r="A245" s="123" t="s">
        <v>489</v>
      </c>
      <c r="B245" s="121" t="s">
        <v>490</v>
      </c>
      <c r="C245" s="121">
        <v>1</v>
      </c>
      <c r="D245" s="121">
        <v>0</v>
      </c>
      <c r="E245" s="124">
        <v>5204960626</v>
      </c>
      <c r="F245" s="124">
        <v>10121</v>
      </c>
      <c r="G245" s="124">
        <v>514273</v>
      </c>
      <c r="H245" s="124">
        <v>2306235041</v>
      </c>
      <c r="I245" s="124">
        <v>227866</v>
      </c>
      <c r="J245" s="125">
        <v>0.60599999999999998</v>
      </c>
      <c r="K245" s="124">
        <v>12178</v>
      </c>
      <c r="L245" s="124">
        <v>12046</v>
      </c>
      <c r="M245" s="124">
        <v>12178</v>
      </c>
      <c r="N245" s="125">
        <v>1.141</v>
      </c>
      <c r="O245" s="125">
        <v>1.5309999999999999</v>
      </c>
      <c r="P245" s="126">
        <v>14451.85</v>
      </c>
      <c r="Q245" s="127">
        <v>9.1000000000000004E-3</v>
      </c>
      <c r="R245" s="126">
        <v>4679.88</v>
      </c>
      <c r="S245" s="126">
        <v>9771.9699999999993</v>
      </c>
      <c r="T245" s="125">
        <v>0.65100000000000002</v>
      </c>
      <c r="U245" s="126">
        <v>9408.15</v>
      </c>
      <c r="V245" s="126">
        <v>9771.9699999999993</v>
      </c>
      <c r="W245" s="124">
        <v>119003051</v>
      </c>
      <c r="X245" s="124">
        <v>111152831</v>
      </c>
      <c r="Y245" s="124">
        <v>2223056</v>
      </c>
      <c r="Z245" s="124">
        <v>7850220</v>
      </c>
      <c r="AA245" s="124">
        <v>33681681</v>
      </c>
      <c r="AB245" s="124">
        <v>0</v>
      </c>
      <c r="AC245" s="124">
        <v>8960305</v>
      </c>
      <c r="AD245" s="124">
        <v>14390249</v>
      </c>
      <c r="AE245" s="124">
        <v>13807830</v>
      </c>
    </row>
    <row r="246" spans="1:31" x14ac:dyDescent="0.3">
      <c r="A246" s="123" t="s">
        <v>491</v>
      </c>
      <c r="B246" s="121" t="s">
        <v>492</v>
      </c>
      <c r="C246" s="121">
        <v>1</v>
      </c>
      <c r="D246" s="121">
        <v>0</v>
      </c>
      <c r="E246" s="124">
        <v>1772356169</v>
      </c>
      <c r="F246" s="124">
        <v>2762</v>
      </c>
      <c r="G246" s="124">
        <v>641693</v>
      </c>
      <c r="H246" s="124">
        <v>771395961</v>
      </c>
      <c r="I246" s="124">
        <v>279288</v>
      </c>
      <c r="J246" s="125">
        <v>0.74199999999999999</v>
      </c>
      <c r="K246" s="124">
        <v>3246</v>
      </c>
      <c r="L246" s="124">
        <v>3194</v>
      </c>
      <c r="M246" s="124">
        <v>3246</v>
      </c>
      <c r="N246" s="125">
        <v>1.141</v>
      </c>
      <c r="O246" s="125">
        <v>1.5249999999999999</v>
      </c>
      <c r="P246" s="126">
        <v>14395.22</v>
      </c>
      <c r="Q246" s="127">
        <v>1.038E-2</v>
      </c>
      <c r="R246" s="126">
        <v>6660.77</v>
      </c>
      <c r="S246" s="126">
        <v>7734.45</v>
      </c>
      <c r="T246" s="125">
        <v>0.54700000000000004</v>
      </c>
      <c r="U246" s="126">
        <v>7874.18</v>
      </c>
      <c r="V246" s="126">
        <v>7874.18</v>
      </c>
      <c r="W246" s="124">
        <v>25559589</v>
      </c>
      <c r="X246" s="124">
        <v>24759510</v>
      </c>
      <c r="Y246" s="124">
        <v>495190</v>
      </c>
      <c r="Z246" s="124">
        <v>800079</v>
      </c>
      <c r="AA246" s="124">
        <v>7778712</v>
      </c>
      <c r="AB246" s="124">
        <v>0</v>
      </c>
      <c r="AC246" s="124">
        <v>2869778</v>
      </c>
      <c r="AD246" s="124">
        <v>4608863</v>
      </c>
      <c r="AE246" s="124">
        <v>4422327</v>
      </c>
    </row>
    <row r="247" spans="1:31" x14ac:dyDescent="0.3">
      <c r="A247" s="123" t="s">
        <v>493</v>
      </c>
      <c r="B247" s="121" t="s">
        <v>494</v>
      </c>
      <c r="C247" s="121">
        <v>1</v>
      </c>
      <c r="D247" s="121">
        <v>0</v>
      </c>
      <c r="E247" s="124">
        <v>1759367158</v>
      </c>
      <c r="F247" s="124">
        <v>3616</v>
      </c>
      <c r="G247" s="124">
        <v>486550</v>
      </c>
      <c r="H247" s="124">
        <v>797350849</v>
      </c>
      <c r="I247" s="124">
        <v>220506</v>
      </c>
      <c r="J247" s="125">
        <v>0.58599999999999997</v>
      </c>
      <c r="K247" s="124">
        <v>4248</v>
      </c>
      <c r="L247" s="124">
        <v>4180</v>
      </c>
      <c r="M247" s="124">
        <v>4248</v>
      </c>
      <c r="N247" s="125">
        <v>1.141</v>
      </c>
      <c r="O247" s="125">
        <v>1.3029999999999999</v>
      </c>
      <c r="P247" s="126">
        <v>12299.65</v>
      </c>
      <c r="Q247" s="127">
        <v>9.1000000000000004E-3</v>
      </c>
      <c r="R247" s="126">
        <v>4427.6000000000004</v>
      </c>
      <c r="S247" s="126">
        <v>7872.05</v>
      </c>
      <c r="T247" s="125">
        <v>0.69499999999999995</v>
      </c>
      <c r="U247" s="126">
        <v>8548.25</v>
      </c>
      <c r="V247" s="126">
        <v>8548.25</v>
      </c>
      <c r="W247" s="124">
        <v>36312966</v>
      </c>
      <c r="X247" s="124">
        <v>33255233</v>
      </c>
      <c r="Y247" s="124">
        <v>665104</v>
      </c>
      <c r="Z247" s="124">
        <v>3057733</v>
      </c>
      <c r="AA247" s="124">
        <v>10515497</v>
      </c>
      <c r="AB247" s="124">
        <v>0</v>
      </c>
      <c r="AC247" s="124">
        <v>2720975</v>
      </c>
      <c r="AD247" s="124">
        <v>4369885</v>
      </c>
      <c r="AE247" s="124">
        <v>4193022</v>
      </c>
    </row>
    <row r="248" spans="1:31" x14ac:dyDescent="0.3">
      <c r="A248" s="123" t="s">
        <v>495</v>
      </c>
      <c r="B248" s="121" t="s">
        <v>496</v>
      </c>
      <c r="C248" s="121">
        <v>1</v>
      </c>
      <c r="D248" s="121">
        <v>0</v>
      </c>
      <c r="E248" s="124">
        <v>1458474935</v>
      </c>
      <c r="F248" s="124">
        <v>2004</v>
      </c>
      <c r="G248" s="124">
        <v>727781</v>
      </c>
      <c r="H248" s="124">
        <v>766728733</v>
      </c>
      <c r="I248" s="124">
        <v>382599</v>
      </c>
      <c r="J248" s="125">
        <v>1.0169999999999999</v>
      </c>
      <c r="K248" s="124">
        <v>2419</v>
      </c>
      <c r="L248" s="124">
        <v>2411</v>
      </c>
      <c r="M248" s="124">
        <v>2419</v>
      </c>
      <c r="N248" s="125">
        <v>1.141</v>
      </c>
      <c r="O248" s="125">
        <v>1.175</v>
      </c>
      <c r="P248" s="126">
        <v>11091.4</v>
      </c>
      <c r="Q248" s="127">
        <v>1.423E-2</v>
      </c>
      <c r="R248" s="126">
        <v>10356.32</v>
      </c>
      <c r="S248" s="126">
        <v>735.08</v>
      </c>
      <c r="T248" s="125">
        <v>0.45400000000000001</v>
      </c>
      <c r="U248" s="126">
        <v>5035.49</v>
      </c>
      <c r="V248" s="126">
        <v>5035.49</v>
      </c>
      <c r="W248" s="124">
        <v>12180851</v>
      </c>
      <c r="X248" s="124">
        <v>11674134</v>
      </c>
      <c r="Y248" s="124">
        <v>233482</v>
      </c>
      <c r="Z248" s="124">
        <v>506717</v>
      </c>
      <c r="AA248" s="124">
        <v>5882539</v>
      </c>
      <c r="AB248" s="124">
        <v>1969</v>
      </c>
      <c r="AC248" s="124">
        <v>1357889</v>
      </c>
      <c r="AD248" s="124">
        <v>2180769</v>
      </c>
      <c r="AE248" s="124">
        <v>2092506</v>
      </c>
    </row>
    <row r="249" spans="1:31" x14ac:dyDescent="0.3">
      <c r="A249" s="123" t="s">
        <v>497</v>
      </c>
      <c r="B249" s="121" t="s">
        <v>498</v>
      </c>
      <c r="C249" s="121">
        <v>1</v>
      </c>
      <c r="D249" s="121">
        <v>0</v>
      </c>
      <c r="E249" s="124">
        <v>1959030505</v>
      </c>
      <c r="F249" s="124">
        <v>3528</v>
      </c>
      <c r="G249" s="124">
        <v>555280</v>
      </c>
      <c r="H249" s="124">
        <v>867145294</v>
      </c>
      <c r="I249" s="124">
        <v>245789</v>
      </c>
      <c r="J249" s="125">
        <v>0.65300000000000002</v>
      </c>
      <c r="K249" s="124">
        <v>4098</v>
      </c>
      <c r="L249" s="124">
        <v>4145</v>
      </c>
      <c r="M249" s="124">
        <v>4122</v>
      </c>
      <c r="N249" s="125">
        <v>1.141</v>
      </c>
      <c r="O249" s="125">
        <v>1.325</v>
      </c>
      <c r="P249" s="126">
        <v>12507.32</v>
      </c>
      <c r="Q249" s="127">
        <v>9.1400000000000006E-3</v>
      </c>
      <c r="R249" s="126">
        <v>5075.25</v>
      </c>
      <c r="S249" s="126">
        <v>7432.07</v>
      </c>
      <c r="T249" s="125">
        <v>0.60799999999999998</v>
      </c>
      <c r="U249" s="126">
        <v>7604.45</v>
      </c>
      <c r="V249" s="126">
        <v>7604.45</v>
      </c>
      <c r="W249" s="124">
        <v>31345543</v>
      </c>
      <c r="X249" s="124">
        <v>30086399</v>
      </c>
      <c r="Y249" s="124">
        <v>601727</v>
      </c>
      <c r="Z249" s="124">
        <v>1259144</v>
      </c>
      <c r="AA249" s="124">
        <v>11958294</v>
      </c>
      <c r="AB249" s="124">
        <v>0</v>
      </c>
      <c r="AC249" s="124">
        <v>3226990</v>
      </c>
      <c r="AD249" s="124">
        <v>5182545</v>
      </c>
      <c r="AE249" s="124">
        <v>4972791</v>
      </c>
    </row>
    <row r="250" spans="1:31" x14ac:dyDescent="0.3">
      <c r="A250" s="123" t="s">
        <v>499</v>
      </c>
      <c r="B250" s="121" t="s">
        <v>500</v>
      </c>
      <c r="C250" s="121">
        <v>1</v>
      </c>
      <c r="D250" s="121">
        <v>0</v>
      </c>
      <c r="E250" s="124">
        <v>2067635500</v>
      </c>
      <c r="F250" s="124">
        <v>3977</v>
      </c>
      <c r="G250" s="124">
        <v>519898</v>
      </c>
      <c r="H250" s="124">
        <v>961659560</v>
      </c>
      <c r="I250" s="124">
        <v>241805</v>
      </c>
      <c r="J250" s="125">
        <v>0.64300000000000002</v>
      </c>
      <c r="K250" s="124">
        <v>4805</v>
      </c>
      <c r="L250" s="124">
        <v>4763</v>
      </c>
      <c r="M250" s="124">
        <v>4805</v>
      </c>
      <c r="N250" s="125">
        <v>1.141</v>
      </c>
      <c r="O250" s="125">
        <v>1.2290000000000001</v>
      </c>
      <c r="P250" s="126">
        <v>11601.13</v>
      </c>
      <c r="Q250" s="127">
        <v>9.1000000000000004E-3</v>
      </c>
      <c r="R250" s="126">
        <v>4731.07</v>
      </c>
      <c r="S250" s="126">
        <v>6870.06</v>
      </c>
      <c r="T250" s="125">
        <v>0.64</v>
      </c>
      <c r="U250" s="126">
        <v>7424.72</v>
      </c>
      <c r="V250" s="126">
        <v>7424.72</v>
      </c>
      <c r="W250" s="124">
        <v>35675780</v>
      </c>
      <c r="X250" s="124">
        <v>34988713</v>
      </c>
      <c r="Y250" s="124">
        <v>699774</v>
      </c>
      <c r="Z250" s="124">
        <v>699774</v>
      </c>
      <c r="AA250" s="124">
        <v>12311767</v>
      </c>
      <c r="AB250" s="124">
        <v>0</v>
      </c>
      <c r="AC250" s="124">
        <v>2903541</v>
      </c>
      <c r="AD250" s="124">
        <v>4663086</v>
      </c>
      <c r="AE250" s="124">
        <v>4474356</v>
      </c>
    </row>
    <row r="251" spans="1:31" x14ac:dyDescent="0.3">
      <c r="A251" s="123" t="s">
        <v>501</v>
      </c>
      <c r="B251" s="121" t="s">
        <v>502</v>
      </c>
      <c r="C251" s="121">
        <v>1</v>
      </c>
      <c r="D251" s="121">
        <v>0</v>
      </c>
      <c r="E251" s="124">
        <v>3080722694</v>
      </c>
      <c r="F251" s="124">
        <v>4573</v>
      </c>
      <c r="G251" s="124">
        <v>673676</v>
      </c>
      <c r="H251" s="124">
        <v>1501122146</v>
      </c>
      <c r="I251" s="124">
        <v>328257</v>
      </c>
      <c r="J251" s="125">
        <v>0.873</v>
      </c>
      <c r="K251" s="124">
        <v>5517</v>
      </c>
      <c r="L251" s="124">
        <v>5332</v>
      </c>
      <c r="M251" s="124">
        <v>5517</v>
      </c>
      <c r="N251" s="125">
        <v>1.141</v>
      </c>
      <c r="O251" s="125">
        <v>1.1870000000000001</v>
      </c>
      <c r="P251" s="126">
        <v>11204.67</v>
      </c>
      <c r="Q251" s="127">
        <v>1.222E-2</v>
      </c>
      <c r="R251" s="126">
        <v>8232.32</v>
      </c>
      <c r="S251" s="126">
        <v>2972.35</v>
      </c>
      <c r="T251" s="125">
        <v>0.51600000000000001</v>
      </c>
      <c r="U251" s="126">
        <v>5781.6</v>
      </c>
      <c r="V251" s="126">
        <v>5781.6</v>
      </c>
      <c r="W251" s="124">
        <v>31897088</v>
      </c>
      <c r="X251" s="124">
        <v>28005423</v>
      </c>
      <c r="Y251" s="124">
        <v>560108</v>
      </c>
      <c r="Z251" s="124">
        <v>3891665</v>
      </c>
      <c r="AA251" s="124">
        <v>8867625</v>
      </c>
      <c r="AB251" s="124">
        <v>0</v>
      </c>
      <c r="AC251" s="124">
        <v>2420704</v>
      </c>
      <c r="AD251" s="124">
        <v>3887650</v>
      </c>
      <c r="AE251" s="124">
        <v>3730304</v>
      </c>
    </row>
    <row r="252" spans="1:31" x14ac:dyDescent="0.3">
      <c r="A252" s="123" t="s">
        <v>503</v>
      </c>
      <c r="B252" s="121" t="s">
        <v>504</v>
      </c>
      <c r="C252" s="121">
        <v>1</v>
      </c>
      <c r="D252" s="121">
        <v>0</v>
      </c>
      <c r="E252" s="124">
        <v>4069216293</v>
      </c>
      <c r="F252" s="124">
        <v>5250</v>
      </c>
      <c r="G252" s="124">
        <v>775088</v>
      </c>
      <c r="H252" s="124">
        <v>1921149772</v>
      </c>
      <c r="I252" s="124">
        <v>365933</v>
      </c>
      <c r="J252" s="125">
        <v>0.97299999999999998</v>
      </c>
      <c r="K252" s="124">
        <v>6152</v>
      </c>
      <c r="L252" s="124">
        <v>6143</v>
      </c>
      <c r="M252" s="124">
        <v>6152</v>
      </c>
      <c r="N252" s="125">
        <v>1.141</v>
      </c>
      <c r="O252" s="125">
        <v>1.2070000000000001</v>
      </c>
      <c r="P252" s="126">
        <v>11393.46</v>
      </c>
      <c r="Q252" s="127">
        <v>1.362E-2</v>
      </c>
      <c r="R252" s="126">
        <v>10556.69</v>
      </c>
      <c r="S252" s="126">
        <v>836.77</v>
      </c>
      <c r="T252" s="125">
        <v>0.45900000000000002</v>
      </c>
      <c r="U252" s="126">
        <v>5229.59</v>
      </c>
      <c r="V252" s="126">
        <v>5229.59</v>
      </c>
      <c r="W252" s="124">
        <v>32172438</v>
      </c>
      <c r="X252" s="124">
        <v>32056963</v>
      </c>
      <c r="Y252" s="124">
        <v>641139</v>
      </c>
      <c r="Z252" s="124">
        <v>641139</v>
      </c>
      <c r="AA252" s="124">
        <v>14734424</v>
      </c>
      <c r="AB252" s="124">
        <v>0</v>
      </c>
      <c r="AC252" s="124">
        <v>4555209</v>
      </c>
      <c r="AD252" s="124">
        <v>7315665</v>
      </c>
      <c r="AE252" s="124">
        <v>7019577</v>
      </c>
    </row>
    <row r="253" spans="1:31" x14ac:dyDescent="0.3">
      <c r="A253" s="123" t="s">
        <v>505</v>
      </c>
      <c r="B253" s="121" t="s">
        <v>506</v>
      </c>
      <c r="C253" s="121">
        <v>1</v>
      </c>
      <c r="D253" s="121">
        <v>0</v>
      </c>
      <c r="E253" s="124">
        <v>605956244</v>
      </c>
      <c r="F253" s="124">
        <v>892</v>
      </c>
      <c r="G253" s="124">
        <v>679323</v>
      </c>
      <c r="H253" s="124">
        <v>279166996</v>
      </c>
      <c r="I253" s="124">
        <v>312967</v>
      </c>
      <c r="J253" s="125">
        <v>0.83199999999999996</v>
      </c>
      <c r="K253" s="124">
        <v>1142</v>
      </c>
      <c r="L253" s="124">
        <v>1178</v>
      </c>
      <c r="M253" s="124">
        <v>1160</v>
      </c>
      <c r="N253" s="125">
        <v>1.141</v>
      </c>
      <c r="O253" s="125">
        <v>1.474</v>
      </c>
      <c r="P253" s="126">
        <v>13913.8</v>
      </c>
      <c r="Q253" s="127">
        <v>1.1639999999999999E-2</v>
      </c>
      <c r="R253" s="126">
        <v>7907.31</v>
      </c>
      <c r="S253" s="126">
        <v>6006.49</v>
      </c>
      <c r="T253" s="125">
        <v>0.56200000000000006</v>
      </c>
      <c r="U253" s="126">
        <v>7819.55</v>
      </c>
      <c r="V253" s="126">
        <v>7819.55</v>
      </c>
      <c r="W253" s="124">
        <v>9070678</v>
      </c>
      <c r="X253" s="124">
        <v>9155001</v>
      </c>
      <c r="Y253" s="124">
        <v>183100</v>
      </c>
      <c r="Z253" s="124">
        <v>183100</v>
      </c>
      <c r="AA253" s="124">
        <v>2960970</v>
      </c>
      <c r="AB253" s="124">
        <v>0</v>
      </c>
      <c r="AC253" s="124">
        <v>1730324</v>
      </c>
      <c r="AD253" s="124">
        <v>2778900</v>
      </c>
      <c r="AE253" s="124">
        <v>2666429</v>
      </c>
    </row>
    <row r="254" spans="1:31" x14ac:dyDescent="0.3">
      <c r="A254" s="123" t="s">
        <v>507</v>
      </c>
      <c r="B254" s="121" t="s">
        <v>508</v>
      </c>
      <c r="C254" s="121">
        <v>1</v>
      </c>
      <c r="D254" s="121">
        <v>0</v>
      </c>
      <c r="E254" s="124">
        <v>4677628728</v>
      </c>
      <c r="F254" s="124">
        <v>5469</v>
      </c>
      <c r="G254" s="124">
        <v>855298</v>
      </c>
      <c r="H254" s="124">
        <v>2916973573</v>
      </c>
      <c r="I254" s="124">
        <v>533365</v>
      </c>
      <c r="J254" s="125">
        <v>1.4179999999999999</v>
      </c>
      <c r="K254" s="124">
        <v>6450</v>
      </c>
      <c r="L254" s="124">
        <v>6447</v>
      </c>
      <c r="M254" s="124">
        <v>6450</v>
      </c>
      <c r="N254" s="125">
        <v>1.141</v>
      </c>
      <c r="O254" s="125">
        <v>1.05</v>
      </c>
      <c r="P254" s="126">
        <v>9911.4599999999991</v>
      </c>
      <c r="Q254" s="127">
        <v>1.985E-2</v>
      </c>
      <c r="R254" s="126">
        <v>16977.66</v>
      </c>
      <c r="S254" s="126">
        <v>0</v>
      </c>
      <c r="T254" s="125">
        <v>0.33700000000000002</v>
      </c>
      <c r="U254" s="126">
        <v>3340.16</v>
      </c>
      <c r="V254" s="126">
        <v>3340.16</v>
      </c>
      <c r="W254" s="124">
        <v>21544032</v>
      </c>
      <c r="X254" s="124">
        <v>21091130</v>
      </c>
      <c r="Y254" s="124">
        <v>421822</v>
      </c>
      <c r="Z254" s="124">
        <v>452902</v>
      </c>
      <c r="AA254" s="124">
        <v>6307101</v>
      </c>
      <c r="AB254" s="124">
        <v>0</v>
      </c>
      <c r="AC254" s="124">
        <v>1604492</v>
      </c>
      <c r="AD254" s="124">
        <v>2576814</v>
      </c>
      <c r="AE254" s="124">
        <v>2472522</v>
      </c>
    </row>
    <row r="255" spans="1:31" x14ac:dyDescent="0.3">
      <c r="A255" s="123" t="s">
        <v>509</v>
      </c>
      <c r="B255" s="121" t="s">
        <v>510</v>
      </c>
      <c r="C255" s="121">
        <v>1</v>
      </c>
      <c r="D255" s="121">
        <v>0</v>
      </c>
      <c r="E255" s="124">
        <v>2049216249</v>
      </c>
      <c r="F255" s="124">
        <v>3753</v>
      </c>
      <c r="G255" s="124">
        <v>546020</v>
      </c>
      <c r="H255" s="124">
        <v>948215022</v>
      </c>
      <c r="I255" s="124">
        <v>252655</v>
      </c>
      <c r="J255" s="125">
        <v>0.67200000000000004</v>
      </c>
      <c r="K255" s="124">
        <v>4364</v>
      </c>
      <c r="L255" s="124">
        <v>4323</v>
      </c>
      <c r="M255" s="124">
        <v>4364</v>
      </c>
      <c r="N255" s="125">
        <v>1.141</v>
      </c>
      <c r="O255" s="125">
        <v>1.2849999999999999</v>
      </c>
      <c r="P255" s="126">
        <v>12129.74</v>
      </c>
      <c r="Q255" s="127">
        <v>9.4000000000000004E-3</v>
      </c>
      <c r="R255" s="126">
        <v>5132.58</v>
      </c>
      <c r="S255" s="126">
        <v>6997.16</v>
      </c>
      <c r="T255" s="125">
        <v>0.61699999999999999</v>
      </c>
      <c r="U255" s="126">
        <v>7484.04</v>
      </c>
      <c r="V255" s="126">
        <v>7484.04</v>
      </c>
      <c r="W255" s="124">
        <v>32660351</v>
      </c>
      <c r="X255" s="124">
        <v>31831301</v>
      </c>
      <c r="Y255" s="124">
        <v>636626</v>
      </c>
      <c r="Z255" s="124">
        <v>829050</v>
      </c>
      <c r="AA255" s="124">
        <v>12490485</v>
      </c>
      <c r="AB255" s="124">
        <v>0</v>
      </c>
      <c r="AC255" s="124">
        <v>3572874</v>
      </c>
      <c r="AD255" s="124">
        <v>5738035</v>
      </c>
      <c r="AE255" s="124">
        <v>5505798</v>
      </c>
    </row>
    <row r="256" spans="1:31" x14ac:dyDescent="0.3">
      <c r="A256" s="123" t="s">
        <v>511</v>
      </c>
      <c r="B256" s="121" t="s">
        <v>512</v>
      </c>
      <c r="C256" s="121">
        <v>1</v>
      </c>
      <c r="D256" s="121">
        <v>1</v>
      </c>
      <c r="E256" s="124">
        <v>7916930997</v>
      </c>
      <c r="F256" s="124">
        <v>29105</v>
      </c>
      <c r="G256" s="124">
        <v>272012</v>
      </c>
      <c r="H256" s="124">
        <v>3703268800</v>
      </c>
      <c r="I256" s="124">
        <v>127238</v>
      </c>
      <c r="J256" s="125">
        <v>0.33800000000000002</v>
      </c>
      <c r="K256" s="124">
        <v>36518</v>
      </c>
      <c r="L256" s="124">
        <v>35052</v>
      </c>
      <c r="M256" s="124">
        <v>36518</v>
      </c>
      <c r="N256" s="125">
        <v>1.141</v>
      </c>
      <c r="O256" s="125">
        <v>1.903</v>
      </c>
      <c r="P256" s="126">
        <v>17963.34</v>
      </c>
      <c r="Q256" s="127">
        <v>9.1000000000000004E-3</v>
      </c>
      <c r="R256" s="126">
        <v>2475.3000000000002</v>
      </c>
      <c r="S256" s="126">
        <v>15488.04</v>
      </c>
      <c r="T256" s="125">
        <v>0.93</v>
      </c>
      <c r="U256" s="126">
        <v>16705.900000000001</v>
      </c>
      <c r="V256" s="126">
        <v>16705.900000000001</v>
      </c>
      <c r="W256" s="124">
        <v>610066057</v>
      </c>
      <c r="X256" s="124">
        <v>563150721</v>
      </c>
      <c r="Y256" s="124">
        <v>11263014</v>
      </c>
      <c r="Z256" s="124">
        <v>46915336</v>
      </c>
      <c r="AA256" s="124">
        <v>153076482</v>
      </c>
      <c r="AB256" s="124">
        <v>0</v>
      </c>
      <c r="AC256" s="124">
        <v>57042911</v>
      </c>
      <c r="AD256" s="124">
        <v>91610915</v>
      </c>
      <c r="AE256" s="124">
        <v>87903125</v>
      </c>
    </row>
    <row r="257" spans="1:31" x14ac:dyDescent="0.3">
      <c r="A257" s="123" t="s">
        <v>513</v>
      </c>
      <c r="B257" s="121" t="s">
        <v>514</v>
      </c>
      <c r="C257" s="121">
        <v>1</v>
      </c>
      <c r="D257" s="121">
        <v>0</v>
      </c>
      <c r="E257" s="124">
        <v>4713167513</v>
      </c>
      <c r="F257" s="124">
        <v>5575</v>
      </c>
      <c r="G257" s="124">
        <v>845411</v>
      </c>
      <c r="H257" s="124">
        <v>1524872818</v>
      </c>
      <c r="I257" s="124">
        <v>273519</v>
      </c>
      <c r="J257" s="125">
        <v>0.72699999999999998</v>
      </c>
      <c r="K257" s="124">
        <v>6587</v>
      </c>
      <c r="L257" s="124">
        <v>6441</v>
      </c>
      <c r="M257" s="124">
        <v>6587</v>
      </c>
      <c r="N257" s="125">
        <v>1.141</v>
      </c>
      <c r="O257" s="125">
        <v>1.4359999999999999</v>
      </c>
      <c r="P257" s="126">
        <v>13555.1</v>
      </c>
      <c r="Q257" s="127">
        <v>1.017E-2</v>
      </c>
      <c r="R257" s="126">
        <v>8597.82</v>
      </c>
      <c r="S257" s="126">
        <v>4957.28</v>
      </c>
      <c r="T257" s="125">
        <v>0.51400000000000001</v>
      </c>
      <c r="U257" s="126">
        <v>6967.32</v>
      </c>
      <c r="V257" s="126">
        <v>6967.32</v>
      </c>
      <c r="W257" s="124">
        <v>45893737</v>
      </c>
      <c r="X257" s="124">
        <v>40238988</v>
      </c>
      <c r="Y257" s="124">
        <v>804779</v>
      </c>
      <c r="Z257" s="124">
        <v>5654749</v>
      </c>
      <c r="AA257" s="124">
        <v>11305599</v>
      </c>
      <c r="AB257" s="124">
        <v>0</v>
      </c>
      <c r="AC257" s="124">
        <v>3918297</v>
      </c>
      <c r="AD257" s="124">
        <v>6292784</v>
      </c>
      <c r="AE257" s="124">
        <v>6038095</v>
      </c>
    </row>
    <row r="258" spans="1:31" x14ac:dyDescent="0.3">
      <c r="A258" s="123" t="s">
        <v>515</v>
      </c>
      <c r="B258" s="121" t="s">
        <v>516</v>
      </c>
      <c r="C258" s="121">
        <v>1</v>
      </c>
      <c r="D258" s="121">
        <v>0</v>
      </c>
      <c r="E258" s="124">
        <v>1609583763</v>
      </c>
      <c r="F258" s="124">
        <v>3192</v>
      </c>
      <c r="G258" s="124">
        <v>504255</v>
      </c>
      <c r="H258" s="124">
        <v>649411405</v>
      </c>
      <c r="I258" s="124">
        <v>203449</v>
      </c>
      <c r="J258" s="125">
        <v>0.54100000000000004</v>
      </c>
      <c r="K258" s="124">
        <v>3907</v>
      </c>
      <c r="L258" s="124">
        <v>3857</v>
      </c>
      <c r="M258" s="124">
        <v>3907</v>
      </c>
      <c r="N258" s="125">
        <v>1.141</v>
      </c>
      <c r="O258" s="125">
        <v>1.4059999999999999</v>
      </c>
      <c r="P258" s="126">
        <v>13271.92</v>
      </c>
      <c r="Q258" s="127">
        <v>9.1000000000000004E-3</v>
      </c>
      <c r="R258" s="126">
        <v>4588.72</v>
      </c>
      <c r="S258" s="126">
        <v>8683.2000000000007</v>
      </c>
      <c r="T258" s="125">
        <v>0.71499999999999997</v>
      </c>
      <c r="U258" s="126">
        <v>9489.42</v>
      </c>
      <c r="V258" s="126">
        <v>9489.42</v>
      </c>
      <c r="W258" s="124">
        <v>37075164</v>
      </c>
      <c r="X258" s="124">
        <v>33124070</v>
      </c>
      <c r="Y258" s="124">
        <v>662481</v>
      </c>
      <c r="Z258" s="124">
        <v>3951094</v>
      </c>
      <c r="AA258" s="124">
        <v>15189107</v>
      </c>
      <c r="AB258" s="124">
        <v>0</v>
      </c>
      <c r="AC258" s="124">
        <v>3944338</v>
      </c>
      <c r="AD258" s="124">
        <v>6334606</v>
      </c>
      <c r="AE258" s="124">
        <v>6078224</v>
      </c>
    </row>
    <row r="259" spans="1:31" x14ac:dyDescent="0.3">
      <c r="A259" s="123" t="s">
        <v>517</v>
      </c>
      <c r="B259" s="121" t="s">
        <v>518</v>
      </c>
      <c r="C259" s="121">
        <v>1</v>
      </c>
      <c r="D259" s="121">
        <v>0</v>
      </c>
      <c r="E259" s="124">
        <v>6329222797</v>
      </c>
      <c r="F259" s="124">
        <v>7769</v>
      </c>
      <c r="G259" s="124">
        <v>814676</v>
      </c>
      <c r="H259" s="124">
        <v>2743290888</v>
      </c>
      <c r="I259" s="124">
        <v>353107</v>
      </c>
      <c r="J259" s="125">
        <v>0.93899999999999995</v>
      </c>
      <c r="K259" s="124">
        <v>9067</v>
      </c>
      <c r="L259" s="124">
        <v>9080</v>
      </c>
      <c r="M259" s="124">
        <v>9074</v>
      </c>
      <c r="N259" s="125">
        <v>1.141</v>
      </c>
      <c r="O259" s="125">
        <v>1.2</v>
      </c>
      <c r="P259" s="126">
        <v>11327.38</v>
      </c>
      <c r="Q259" s="127">
        <v>1.3140000000000001E-2</v>
      </c>
      <c r="R259" s="126">
        <v>10704.84</v>
      </c>
      <c r="S259" s="126">
        <v>622.54</v>
      </c>
      <c r="T259" s="125">
        <v>0.45100000000000001</v>
      </c>
      <c r="U259" s="126">
        <v>5108.6400000000003</v>
      </c>
      <c r="V259" s="126">
        <v>5108.6400000000003</v>
      </c>
      <c r="W259" s="124">
        <v>46355800</v>
      </c>
      <c r="X259" s="124">
        <v>46688815</v>
      </c>
      <c r="Y259" s="124">
        <v>933776</v>
      </c>
      <c r="Z259" s="124">
        <v>933776</v>
      </c>
      <c r="AA259" s="124">
        <v>18451112</v>
      </c>
      <c r="AB259" s="124">
        <v>0</v>
      </c>
      <c r="AC259" s="124">
        <v>4884772</v>
      </c>
      <c r="AD259" s="124">
        <v>7844943</v>
      </c>
      <c r="AE259" s="124">
        <v>7527433</v>
      </c>
    </row>
    <row r="260" spans="1:31" x14ac:dyDescent="0.3">
      <c r="A260" s="123" t="s">
        <v>519</v>
      </c>
      <c r="B260" s="121" t="s">
        <v>520</v>
      </c>
      <c r="C260" s="121">
        <v>1</v>
      </c>
      <c r="D260" s="121">
        <v>0</v>
      </c>
      <c r="E260" s="124">
        <v>520736889</v>
      </c>
      <c r="F260" s="124">
        <v>666</v>
      </c>
      <c r="G260" s="124">
        <v>781887</v>
      </c>
      <c r="H260" s="124">
        <v>174952771</v>
      </c>
      <c r="I260" s="124">
        <v>262691</v>
      </c>
      <c r="J260" s="125">
        <v>0.69799999999999995</v>
      </c>
      <c r="K260" s="124">
        <v>776</v>
      </c>
      <c r="L260" s="124">
        <v>793</v>
      </c>
      <c r="M260" s="124">
        <v>785</v>
      </c>
      <c r="N260" s="125">
        <v>1.141</v>
      </c>
      <c r="O260" s="125">
        <v>1.548</v>
      </c>
      <c r="P260" s="126">
        <v>14612.33</v>
      </c>
      <c r="Q260" s="127">
        <v>9.7699999999999992E-3</v>
      </c>
      <c r="R260" s="126">
        <v>7639.03</v>
      </c>
      <c r="S260" s="126">
        <v>6973.3</v>
      </c>
      <c r="T260" s="125">
        <v>0.53400000000000003</v>
      </c>
      <c r="U260" s="126">
        <v>7802.98</v>
      </c>
      <c r="V260" s="126">
        <v>7802.98</v>
      </c>
      <c r="W260" s="124">
        <v>6125340</v>
      </c>
      <c r="X260" s="124">
        <v>5621450</v>
      </c>
      <c r="Y260" s="124">
        <v>112429</v>
      </c>
      <c r="Z260" s="124">
        <v>503890</v>
      </c>
      <c r="AA260" s="124">
        <v>1972276</v>
      </c>
      <c r="AB260" s="124">
        <v>0</v>
      </c>
      <c r="AC260" s="124">
        <v>913999</v>
      </c>
      <c r="AD260" s="124">
        <v>1467882</v>
      </c>
      <c r="AE260" s="124">
        <v>1408472</v>
      </c>
    </row>
    <row r="261" spans="1:31" x14ac:dyDescent="0.3">
      <c r="A261" s="123" t="s">
        <v>521</v>
      </c>
      <c r="B261" s="121" t="s">
        <v>522</v>
      </c>
      <c r="C261" s="121">
        <v>1</v>
      </c>
      <c r="D261" s="121">
        <v>0</v>
      </c>
      <c r="E261" s="124">
        <v>1370645936</v>
      </c>
      <c r="F261" s="124">
        <v>3552</v>
      </c>
      <c r="G261" s="124">
        <v>385880</v>
      </c>
      <c r="H261" s="124">
        <v>543695331</v>
      </c>
      <c r="I261" s="124">
        <v>153067</v>
      </c>
      <c r="J261" s="125">
        <v>0.40699999999999997</v>
      </c>
      <c r="K261" s="124">
        <v>4386</v>
      </c>
      <c r="L261" s="124">
        <v>4284</v>
      </c>
      <c r="M261" s="124">
        <v>4386</v>
      </c>
      <c r="N261" s="125">
        <v>1</v>
      </c>
      <c r="O261" s="125">
        <v>1.679</v>
      </c>
      <c r="P261" s="126">
        <v>13890.36</v>
      </c>
      <c r="Q261" s="127">
        <v>9.1000000000000004E-3</v>
      </c>
      <c r="R261" s="126">
        <v>3511.5</v>
      </c>
      <c r="S261" s="126">
        <v>10378.86</v>
      </c>
      <c r="T261" s="125">
        <v>0.90400000000000003</v>
      </c>
      <c r="U261" s="126">
        <v>12556.88</v>
      </c>
      <c r="V261" s="126">
        <v>12556.88</v>
      </c>
      <c r="W261" s="124">
        <v>55074476</v>
      </c>
      <c r="X261" s="124">
        <v>50205509</v>
      </c>
      <c r="Y261" s="124">
        <v>1004110</v>
      </c>
      <c r="Z261" s="124">
        <v>4868967</v>
      </c>
      <c r="AA261" s="124">
        <v>12657662</v>
      </c>
      <c r="AB261" s="124">
        <v>1967</v>
      </c>
      <c r="AC261" s="124">
        <v>3921929</v>
      </c>
      <c r="AD261" s="124">
        <v>6298617</v>
      </c>
      <c r="AE261" s="124">
        <v>6043692</v>
      </c>
    </row>
    <row r="262" spans="1:31" x14ac:dyDescent="0.3">
      <c r="A262" s="123" t="s">
        <v>523</v>
      </c>
      <c r="B262" s="121" t="s">
        <v>524</v>
      </c>
      <c r="C262" s="121">
        <v>1</v>
      </c>
      <c r="D262" s="121">
        <v>0</v>
      </c>
      <c r="E262" s="124">
        <v>407935288</v>
      </c>
      <c r="F262" s="124">
        <v>805</v>
      </c>
      <c r="G262" s="124">
        <v>506751</v>
      </c>
      <c r="H262" s="124">
        <v>142714507</v>
      </c>
      <c r="I262" s="124">
        <v>177285</v>
      </c>
      <c r="J262" s="125">
        <v>0.47099999999999997</v>
      </c>
      <c r="K262" s="124">
        <v>922</v>
      </c>
      <c r="L262" s="124">
        <v>906</v>
      </c>
      <c r="M262" s="124">
        <v>922</v>
      </c>
      <c r="N262" s="125">
        <v>1</v>
      </c>
      <c r="O262" s="125">
        <v>1.79</v>
      </c>
      <c r="P262" s="126">
        <v>14808.67</v>
      </c>
      <c r="Q262" s="127">
        <v>9.1000000000000004E-3</v>
      </c>
      <c r="R262" s="126">
        <v>4611.43</v>
      </c>
      <c r="S262" s="126">
        <v>10197.24</v>
      </c>
      <c r="T262" s="125">
        <v>0.81399999999999995</v>
      </c>
      <c r="U262" s="126">
        <v>12054.25</v>
      </c>
      <c r="V262" s="126">
        <v>12054.25</v>
      </c>
      <c r="W262" s="124">
        <v>11114019</v>
      </c>
      <c r="X262" s="124">
        <v>10781326</v>
      </c>
      <c r="Y262" s="124">
        <v>215626</v>
      </c>
      <c r="Z262" s="124">
        <v>332693</v>
      </c>
      <c r="AA262" s="124">
        <v>4523670</v>
      </c>
      <c r="AB262" s="124">
        <v>0</v>
      </c>
      <c r="AC262" s="124">
        <v>964608</v>
      </c>
      <c r="AD262" s="124">
        <v>1549160</v>
      </c>
      <c r="AE262" s="124">
        <v>1486460</v>
      </c>
    </row>
    <row r="263" spans="1:31" x14ac:dyDescent="0.3">
      <c r="A263" s="123" t="s">
        <v>525</v>
      </c>
      <c r="B263" s="121" t="s">
        <v>526</v>
      </c>
      <c r="C263" s="121">
        <v>1</v>
      </c>
      <c r="D263" s="121">
        <v>0</v>
      </c>
      <c r="E263" s="124">
        <v>729083263</v>
      </c>
      <c r="F263" s="124">
        <v>1230</v>
      </c>
      <c r="G263" s="124">
        <v>592750</v>
      </c>
      <c r="H263" s="124">
        <v>233309488</v>
      </c>
      <c r="I263" s="124">
        <v>189682</v>
      </c>
      <c r="J263" s="125">
        <v>0.504</v>
      </c>
      <c r="K263" s="124">
        <v>1379</v>
      </c>
      <c r="L263" s="124">
        <v>1403</v>
      </c>
      <c r="M263" s="124">
        <v>1391</v>
      </c>
      <c r="N263" s="125">
        <v>1</v>
      </c>
      <c r="O263" s="125">
        <v>1.659</v>
      </c>
      <c r="P263" s="126">
        <v>13724.9</v>
      </c>
      <c r="Q263" s="127">
        <v>9.1000000000000004E-3</v>
      </c>
      <c r="R263" s="126">
        <v>5394.02</v>
      </c>
      <c r="S263" s="126">
        <v>8330.8799999999992</v>
      </c>
      <c r="T263" s="125">
        <v>0.69</v>
      </c>
      <c r="U263" s="126">
        <v>9470.18</v>
      </c>
      <c r="V263" s="126">
        <v>9470.18</v>
      </c>
      <c r="W263" s="124">
        <v>13173021</v>
      </c>
      <c r="X263" s="124">
        <v>13231261</v>
      </c>
      <c r="Y263" s="124">
        <v>264625</v>
      </c>
      <c r="Z263" s="124">
        <v>264625</v>
      </c>
      <c r="AA263" s="124">
        <v>6266864</v>
      </c>
      <c r="AB263" s="124">
        <v>1966</v>
      </c>
      <c r="AC263" s="124">
        <v>1321765</v>
      </c>
      <c r="AD263" s="124">
        <v>2122754</v>
      </c>
      <c r="AE263" s="124">
        <v>2036839</v>
      </c>
    </row>
    <row r="264" spans="1:31" x14ac:dyDescent="0.3">
      <c r="A264" s="123" t="s">
        <v>527</v>
      </c>
      <c r="B264" s="121" t="s">
        <v>528</v>
      </c>
      <c r="C264" s="121">
        <v>1</v>
      </c>
      <c r="D264" s="121">
        <v>0</v>
      </c>
      <c r="E264" s="124">
        <v>307206906</v>
      </c>
      <c r="F264" s="124">
        <v>611</v>
      </c>
      <c r="G264" s="124">
        <v>502793</v>
      </c>
      <c r="H264" s="124">
        <v>98755642</v>
      </c>
      <c r="I264" s="124">
        <v>161629</v>
      </c>
      <c r="J264" s="125">
        <v>0.42899999999999999</v>
      </c>
      <c r="K264" s="124">
        <v>772</v>
      </c>
      <c r="L264" s="124">
        <v>817</v>
      </c>
      <c r="M264" s="124">
        <v>795</v>
      </c>
      <c r="N264" s="125">
        <v>1</v>
      </c>
      <c r="O264" s="125">
        <v>1.837</v>
      </c>
      <c r="P264" s="126">
        <v>15197.5</v>
      </c>
      <c r="Q264" s="127">
        <v>9.1000000000000004E-3</v>
      </c>
      <c r="R264" s="126">
        <v>4575.41</v>
      </c>
      <c r="S264" s="126">
        <v>10622.09</v>
      </c>
      <c r="T264" s="125">
        <v>0.85799999999999998</v>
      </c>
      <c r="U264" s="126">
        <v>13039.45</v>
      </c>
      <c r="V264" s="126">
        <v>13039.45</v>
      </c>
      <c r="W264" s="124">
        <v>10366363</v>
      </c>
      <c r="X264" s="124">
        <v>10760942</v>
      </c>
      <c r="Y264" s="124">
        <v>215218</v>
      </c>
      <c r="Z264" s="124">
        <v>215218</v>
      </c>
      <c r="AA264" s="124">
        <v>4334193</v>
      </c>
      <c r="AB264" s="124">
        <v>0</v>
      </c>
      <c r="AC264" s="124">
        <v>1685031</v>
      </c>
      <c r="AD264" s="124">
        <v>2706159</v>
      </c>
      <c r="AE264" s="124">
        <v>2596632</v>
      </c>
    </row>
    <row r="265" spans="1:31" x14ac:dyDescent="0.3">
      <c r="A265" s="123" t="s">
        <v>529</v>
      </c>
      <c r="B265" s="121" t="s">
        <v>530</v>
      </c>
      <c r="C265" s="121">
        <v>1</v>
      </c>
      <c r="D265" s="121">
        <v>1</v>
      </c>
      <c r="E265" s="124">
        <v>361865283</v>
      </c>
      <c r="F265" s="124">
        <v>782</v>
      </c>
      <c r="G265" s="124">
        <v>462743</v>
      </c>
      <c r="H265" s="124">
        <v>110187005</v>
      </c>
      <c r="I265" s="124">
        <v>140904</v>
      </c>
      <c r="J265" s="125">
        <v>0.374</v>
      </c>
      <c r="K265" s="124">
        <v>824</v>
      </c>
      <c r="L265" s="124">
        <v>836</v>
      </c>
      <c r="M265" s="124">
        <v>830</v>
      </c>
      <c r="N265" s="125">
        <v>1</v>
      </c>
      <c r="O265" s="125">
        <v>1.88</v>
      </c>
      <c r="P265" s="126">
        <v>15553.24</v>
      </c>
      <c r="Q265" s="127">
        <v>9.1000000000000004E-3</v>
      </c>
      <c r="R265" s="126">
        <v>4210.96</v>
      </c>
      <c r="S265" s="126">
        <v>11342.28</v>
      </c>
      <c r="T265" s="125">
        <v>0.90100000000000002</v>
      </c>
      <c r="U265" s="126">
        <v>14013.46</v>
      </c>
      <c r="V265" s="126">
        <v>14013.46</v>
      </c>
      <c r="W265" s="124">
        <v>11631172</v>
      </c>
      <c r="X265" s="124">
        <v>11455288</v>
      </c>
      <c r="Y265" s="124">
        <v>229105</v>
      </c>
      <c r="Z265" s="124">
        <v>229105</v>
      </c>
      <c r="AA265" s="124">
        <v>3665400</v>
      </c>
      <c r="AB265" s="124">
        <v>2013</v>
      </c>
      <c r="AC265" s="124">
        <v>1366534</v>
      </c>
      <c r="AD265" s="124">
        <v>2194653</v>
      </c>
      <c r="AE265" s="124">
        <v>2105828</v>
      </c>
    </row>
    <row r="266" spans="1:31" x14ac:dyDescent="0.3">
      <c r="A266" s="123" t="s">
        <v>531</v>
      </c>
      <c r="B266" s="121" t="s">
        <v>532</v>
      </c>
      <c r="C266" s="121">
        <v>1</v>
      </c>
      <c r="D266" s="121">
        <v>0</v>
      </c>
      <c r="E266" s="124">
        <v>4715944015</v>
      </c>
      <c r="F266" s="124">
        <v>3132</v>
      </c>
      <c r="G266" s="124">
        <v>1505729</v>
      </c>
      <c r="H266" s="124">
        <v>1360877204</v>
      </c>
      <c r="I266" s="124">
        <v>434507</v>
      </c>
      <c r="J266" s="125">
        <v>1.155</v>
      </c>
      <c r="K266" s="124">
        <v>3903</v>
      </c>
      <c r="L266" s="124">
        <v>3883</v>
      </c>
      <c r="M266" s="124">
        <v>3903</v>
      </c>
      <c r="N266" s="125">
        <v>1.425</v>
      </c>
      <c r="O266" s="125">
        <v>1.6040000000000001</v>
      </c>
      <c r="P266" s="126">
        <v>18909.580000000002</v>
      </c>
      <c r="Q266" s="127">
        <v>1.617E-2</v>
      </c>
      <c r="R266" s="126">
        <v>24347.63</v>
      </c>
      <c r="S266" s="126">
        <v>0</v>
      </c>
      <c r="T266" s="125">
        <v>0.311</v>
      </c>
      <c r="U266" s="126">
        <v>5880.87</v>
      </c>
      <c r="V266" s="126">
        <v>5880.87</v>
      </c>
      <c r="W266" s="124">
        <v>22953036</v>
      </c>
      <c r="X266" s="124">
        <v>22155144</v>
      </c>
      <c r="Y266" s="124">
        <v>443102</v>
      </c>
      <c r="Z266" s="124">
        <v>797892</v>
      </c>
      <c r="AA266" s="124">
        <v>1244400</v>
      </c>
      <c r="AB266" s="124">
        <v>0</v>
      </c>
      <c r="AC266" s="124">
        <v>916110</v>
      </c>
      <c r="AD266" s="124">
        <v>1471272</v>
      </c>
      <c r="AE266" s="124">
        <v>1411725</v>
      </c>
    </row>
    <row r="267" spans="1:31" x14ac:dyDescent="0.3">
      <c r="A267" s="123" t="s">
        <v>533</v>
      </c>
      <c r="B267" s="121" t="s">
        <v>534</v>
      </c>
      <c r="C267" s="121">
        <v>1</v>
      </c>
      <c r="D267" s="121">
        <v>1</v>
      </c>
      <c r="E267" s="124">
        <v>2528131436</v>
      </c>
      <c r="F267" s="124">
        <v>9307</v>
      </c>
      <c r="G267" s="124">
        <v>271637</v>
      </c>
      <c r="H267" s="124">
        <v>965146019</v>
      </c>
      <c r="I267" s="124">
        <v>103701</v>
      </c>
      <c r="J267" s="125">
        <v>0.27500000000000002</v>
      </c>
      <c r="K267" s="124">
        <v>9597</v>
      </c>
      <c r="L267" s="124">
        <v>10293</v>
      </c>
      <c r="M267" s="124">
        <v>9945</v>
      </c>
      <c r="N267" s="125">
        <v>1.425</v>
      </c>
      <c r="O267" s="125">
        <v>1.7729999999999999</v>
      </c>
      <c r="P267" s="126">
        <v>20901.93</v>
      </c>
      <c r="Q267" s="127">
        <v>9.1000000000000004E-3</v>
      </c>
      <c r="R267" s="126">
        <v>2471.89</v>
      </c>
      <c r="S267" s="126">
        <v>18430.04</v>
      </c>
      <c r="T267" s="125">
        <v>0.93</v>
      </c>
      <c r="U267" s="126">
        <v>19438.79</v>
      </c>
      <c r="V267" s="126">
        <v>19438.79</v>
      </c>
      <c r="W267" s="124">
        <v>193318767</v>
      </c>
      <c r="X267" s="124">
        <v>191769191</v>
      </c>
      <c r="Y267" s="124">
        <v>3835383</v>
      </c>
      <c r="Z267" s="124">
        <v>3835383</v>
      </c>
      <c r="AA267" s="124">
        <v>17418482</v>
      </c>
      <c r="AB267" s="124">
        <v>0</v>
      </c>
      <c r="AC267" s="124">
        <v>6033246</v>
      </c>
      <c r="AD267" s="124">
        <v>9689393</v>
      </c>
      <c r="AE267" s="124">
        <v>9297232</v>
      </c>
    </row>
    <row r="268" spans="1:31" x14ac:dyDescent="0.3">
      <c r="A268" s="123" t="s">
        <v>535</v>
      </c>
      <c r="B268" s="121" t="s">
        <v>536</v>
      </c>
      <c r="C268" s="121">
        <v>1</v>
      </c>
      <c r="D268" s="121">
        <v>0</v>
      </c>
      <c r="E268" s="124">
        <v>6022948470</v>
      </c>
      <c r="F268" s="124">
        <v>6639</v>
      </c>
      <c r="G268" s="124">
        <v>907207</v>
      </c>
      <c r="H268" s="124">
        <v>1315114496</v>
      </c>
      <c r="I268" s="124">
        <v>198089</v>
      </c>
      <c r="J268" s="125">
        <v>0.52600000000000002</v>
      </c>
      <c r="K268" s="124">
        <v>8067</v>
      </c>
      <c r="L268" s="124">
        <v>8031</v>
      </c>
      <c r="M268" s="124">
        <v>8067</v>
      </c>
      <c r="N268" s="125">
        <v>1.425</v>
      </c>
      <c r="O268" s="125">
        <v>1.6719999999999999</v>
      </c>
      <c r="P268" s="126">
        <v>19711.240000000002</v>
      </c>
      <c r="Q268" s="127">
        <v>9.1000000000000004E-3</v>
      </c>
      <c r="R268" s="126">
        <v>8255.58</v>
      </c>
      <c r="S268" s="126">
        <v>11455.66</v>
      </c>
      <c r="T268" s="125">
        <v>0.57099999999999995</v>
      </c>
      <c r="U268" s="126">
        <v>11255.11</v>
      </c>
      <c r="V268" s="126">
        <v>11455.66</v>
      </c>
      <c r="W268" s="124">
        <v>92412810</v>
      </c>
      <c r="X268" s="124">
        <v>81738313</v>
      </c>
      <c r="Y268" s="124">
        <v>1634766</v>
      </c>
      <c r="Z268" s="124">
        <v>10674497</v>
      </c>
      <c r="AA268" s="124">
        <v>11048828</v>
      </c>
      <c r="AB268" s="124">
        <v>0</v>
      </c>
      <c r="AC268" s="124">
        <v>3348727</v>
      </c>
      <c r="AD268" s="124">
        <v>5378055</v>
      </c>
      <c r="AE268" s="124">
        <v>5160388</v>
      </c>
    </row>
    <row r="269" spans="1:31" x14ac:dyDescent="0.3">
      <c r="A269" s="123" t="s">
        <v>537</v>
      </c>
      <c r="B269" s="121" t="s">
        <v>538</v>
      </c>
      <c r="C269" s="121">
        <v>1</v>
      </c>
      <c r="D269" s="121">
        <v>0</v>
      </c>
      <c r="E269" s="124">
        <v>6908421997</v>
      </c>
      <c r="F269" s="124">
        <v>8002</v>
      </c>
      <c r="G269" s="124">
        <v>863336</v>
      </c>
      <c r="H269" s="124">
        <v>2373055859</v>
      </c>
      <c r="I269" s="124">
        <v>296557</v>
      </c>
      <c r="J269" s="125">
        <v>0.78800000000000003</v>
      </c>
      <c r="K269" s="124">
        <v>9351</v>
      </c>
      <c r="L269" s="124">
        <v>8931</v>
      </c>
      <c r="M269" s="124">
        <v>9351</v>
      </c>
      <c r="N269" s="125">
        <v>1.425</v>
      </c>
      <c r="O269" s="125">
        <v>1.2270000000000001</v>
      </c>
      <c r="P269" s="126">
        <v>14465.12</v>
      </c>
      <c r="Q269" s="127">
        <v>1.103E-2</v>
      </c>
      <c r="R269" s="126">
        <v>9522.59</v>
      </c>
      <c r="S269" s="126">
        <v>4942.53</v>
      </c>
      <c r="T269" s="125">
        <v>0.499</v>
      </c>
      <c r="U269" s="126">
        <v>7218.09</v>
      </c>
      <c r="V269" s="126">
        <v>7218.09</v>
      </c>
      <c r="W269" s="124">
        <v>67496360</v>
      </c>
      <c r="X269" s="124">
        <v>58175015</v>
      </c>
      <c r="Y269" s="124">
        <v>1163500</v>
      </c>
      <c r="Z269" s="124">
        <v>9321345</v>
      </c>
      <c r="AA269" s="124">
        <v>11895023</v>
      </c>
      <c r="AB269" s="124">
        <v>0</v>
      </c>
      <c r="AC269" s="124">
        <v>3529876</v>
      </c>
      <c r="AD269" s="124">
        <v>5668980</v>
      </c>
      <c r="AE269" s="124">
        <v>5439538</v>
      </c>
    </row>
    <row r="270" spans="1:31" x14ac:dyDescent="0.3">
      <c r="A270" s="123" t="s">
        <v>539</v>
      </c>
      <c r="B270" s="121" t="s">
        <v>540</v>
      </c>
      <c r="C270" s="121">
        <v>1</v>
      </c>
      <c r="D270" s="121">
        <v>0</v>
      </c>
      <c r="E270" s="124">
        <v>3211406548</v>
      </c>
      <c r="F270" s="124">
        <v>4084</v>
      </c>
      <c r="G270" s="124">
        <v>786338</v>
      </c>
      <c r="H270" s="124">
        <v>1350435824</v>
      </c>
      <c r="I270" s="124">
        <v>330664</v>
      </c>
      <c r="J270" s="125">
        <v>0.879</v>
      </c>
      <c r="K270" s="124">
        <v>2467</v>
      </c>
      <c r="L270" s="124">
        <v>2421</v>
      </c>
      <c r="M270" s="124">
        <v>2467</v>
      </c>
      <c r="N270" s="125">
        <v>1.425</v>
      </c>
      <c r="O270" s="125">
        <v>1.145</v>
      </c>
      <c r="P270" s="126">
        <v>13498.42</v>
      </c>
      <c r="Q270" s="127">
        <v>1.23E-2</v>
      </c>
      <c r="R270" s="126">
        <v>9671.9500000000007</v>
      </c>
      <c r="S270" s="126">
        <v>3826.47</v>
      </c>
      <c r="T270" s="125">
        <v>0.48299999999999998</v>
      </c>
      <c r="U270" s="126">
        <v>6519.73</v>
      </c>
      <c r="V270" s="126">
        <v>6519.73</v>
      </c>
      <c r="W270" s="124">
        <v>16084174</v>
      </c>
      <c r="X270" s="124">
        <v>14598436</v>
      </c>
      <c r="Y270" s="124">
        <v>291968</v>
      </c>
      <c r="Z270" s="124">
        <v>1485738</v>
      </c>
      <c r="AA270" s="124">
        <v>3625132</v>
      </c>
      <c r="AB270" s="124">
        <v>0</v>
      </c>
      <c r="AC270" s="124">
        <v>1014443</v>
      </c>
      <c r="AD270" s="124">
        <v>1629195</v>
      </c>
      <c r="AE270" s="124">
        <v>1563256</v>
      </c>
    </row>
    <row r="271" spans="1:31" x14ac:dyDescent="0.3">
      <c r="A271" s="123" t="s">
        <v>541</v>
      </c>
      <c r="B271" s="121" t="s">
        <v>542</v>
      </c>
      <c r="C271" s="121">
        <v>1</v>
      </c>
      <c r="D271" s="121">
        <v>0</v>
      </c>
      <c r="E271" s="124">
        <v>4975664350</v>
      </c>
      <c r="F271" s="124">
        <v>7142</v>
      </c>
      <c r="G271" s="124">
        <v>696676</v>
      </c>
      <c r="H271" s="124">
        <v>2053186096</v>
      </c>
      <c r="I271" s="124">
        <v>287480</v>
      </c>
      <c r="J271" s="125">
        <v>0.76400000000000001</v>
      </c>
      <c r="K271" s="124">
        <v>8410</v>
      </c>
      <c r="L271" s="124">
        <v>8293</v>
      </c>
      <c r="M271" s="124">
        <v>8410</v>
      </c>
      <c r="N271" s="125">
        <v>1.425</v>
      </c>
      <c r="O271" s="125">
        <v>1.1870000000000001</v>
      </c>
      <c r="P271" s="126">
        <v>13993.56</v>
      </c>
      <c r="Q271" s="127">
        <v>1.069E-2</v>
      </c>
      <c r="R271" s="126">
        <v>7447.46</v>
      </c>
      <c r="S271" s="126">
        <v>6546.1</v>
      </c>
      <c r="T271" s="125">
        <v>0.55900000000000005</v>
      </c>
      <c r="U271" s="126">
        <v>7822.4</v>
      </c>
      <c r="V271" s="126">
        <v>7822.4</v>
      </c>
      <c r="W271" s="124">
        <v>65786384</v>
      </c>
      <c r="X271" s="124">
        <v>59823960</v>
      </c>
      <c r="Y271" s="124">
        <v>1196479</v>
      </c>
      <c r="Z271" s="124">
        <v>5962424</v>
      </c>
      <c r="AA271" s="124">
        <v>14297489</v>
      </c>
      <c r="AB271" s="124">
        <v>0</v>
      </c>
      <c r="AC271" s="124">
        <v>6905976</v>
      </c>
      <c r="AD271" s="124">
        <v>11090997</v>
      </c>
      <c r="AE271" s="124">
        <v>10642109</v>
      </c>
    </row>
    <row r="272" spans="1:31" x14ac:dyDescent="0.3">
      <c r="A272" s="123" t="s">
        <v>543</v>
      </c>
      <c r="B272" s="121" t="s">
        <v>544</v>
      </c>
      <c r="C272" s="121">
        <v>1</v>
      </c>
      <c r="D272" s="121">
        <v>0</v>
      </c>
      <c r="E272" s="124">
        <v>2427535634</v>
      </c>
      <c r="F272" s="124">
        <v>2148</v>
      </c>
      <c r="G272" s="124">
        <v>1130137</v>
      </c>
      <c r="H272" s="124">
        <v>895599966</v>
      </c>
      <c r="I272" s="124">
        <v>416945</v>
      </c>
      <c r="J272" s="125">
        <v>1.109</v>
      </c>
      <c r="K272" s="124">
        <v>2600</v>
      </c>
      <c r="L272" s="124">
        <v>2619</v>
      </c>
      <c r="M272" s="124">
        <v>2610</v>
      </c>
      <c r="N272" s="125">
        <v>1.425</v>
      </c>
      <c r="O272" s="125">
        <v>1.113</v>
      </c>
      <c r="P272" s="126">
        <v>13121.17</v>
      </c>
      <c r="Q272" s="127">
        <v>1.5520000000000001E-2</v>
      </c>
      <c r="R272" s="126">
        <v>17539.72</v>
      </c>
      <c r="S272" s="126">
        <v>0</v>
      </c>
      <c r="T272" s="125">
        <v>0.36099999999999999</v>
      </c>
      <c r="U272" s="126">
        <v>4736.74</v>
      </c>
      <c r="V272" s="126">
        <v>4736.74</v>
      </c>
      <c r="W272" s="124">
        <v>12362892</v>
      </c>
      <c r="X272" s="124">
        <v>12326842</v>
      </c>
      <c r="Y272" s="124">
        <v>246536</v>
      </c>
      <c r="Z272" s="124">
        <v>246536</v>
      </c>
      <c r="AA272" s="124">
        <v>3390531</v>
      </c>
      <c r="AB272" s="124">
        <v>0</v>
      </c>
      <c r="AC272" s="124">
        <v>910325</v>
      </c>
      <c r="AD272" s="124">
        <v>1461981</v>
      </c>
      <c r="AE272" s="124">
        <v>1402810</v>
      </c>
    </row>
    <row r="273" spans="1:31" x14ac:dyDescent="0.3">
      <c r="A273" s="123" t="s">
        <v>545</v>
      </c>
      <c r="B273" s="121" t="s">
        <v>546</v>
      </c>
      <c r="C273" s="121">
        <v>1</v>
      </c>
      <c r="D273" s="121">
        <v>0</v>
      </c>
      <c r="E273" s="124">
        <v>2260233282</v>
      </c>
      <c r="F273" s="124">
        <v>2092</v>
      </c>
      <c r="G273" s="124">
        <v>1080417</v>
      </c>
      <c r="H273" s="124">
        <v>1014862869</v>
      </c>
      <c r="I273" s="124">
        <v>485116</v>
      </c>
      <c r="J273" s="125">
        <v>1.29</v>
      </c>
      <c r="K273" s="124">
        <v>1258</v>
      </c>
      <c r="L273" s="124">
        <v>1258</v>
      </c>
      <c r="M273" s="124">
        <v>1258</v>
      </c>
      <c r="N273" s="125">
        <v>1.425</v>
      </c>
      <c r="O273" s="125">
        <v>1.1259999999999999</v>
      </c>
      <c r="P273" s="126">
        <v>13274.43</v>
      </c>
      <c r="Q273" s="127">
        <v>1.806E-2</v>
      </c>
      <c r="R273" s="126">
        <v>19512.330000000002</v>
      </c>
      <c r="S273" s="126">
        <v>0</v>
      </c>
      <c r="T273" s="125">
        <v>0.34899999999999998</v>
      </c>
      <c r="U273" s="126">
        <v>4632.7700000000004</v>
      </c>
      <c r="V273" s="126">
        <v>4632.7700000000004</v>
      </c>
      <c r="W273" s="124">
        <v>5828025</v>
      </c>
      <c r="X273" s="124">
        <v>5231455</v>
      </c>
      <c r="Y273" s="124">
        <v>104629</v>
      </c>
      <c r="Z273" s="124">
        <v>596570</v>
      </c>
      <c r="AA273" s="124">
        <v>1111766</v>
      </c>
      <c r="AB273" s="124">
        <v>0</v>
      </c>
      <c r="AC273" s="124">
        <v>400744</v>
      </c>
      <c r="AD273" s="124">
        <v>643594</v>
      </c>
      <c r="AE273" s="124">
        <v>617546</v>
      </c>
    </row>
    <row r="274" spans="1:31" x14ac:dyDescent="0.3">
      <c r="A274" s="123" t="s">
        <v>547</v>
      </c>
      <c r="B274" s="121" t="s">
        <v>548</v>
      </c>
      <c r="C274" s="121">
        <v>1</v>
      </c>
      <c r="D274" s="121">
        <v>0</v>
      </c>
      <c r="E274" s="124">
        <v>1605240543</v>
      </c>
      <c r="F274" s="124">
        <v>3605</v>
      </c>
      <c r="G274" s="124">
        <v>445281</v>
      </c>
      <c r="H274" s="124">
        <v>473125827</v>
      </c>
      <c r="I274" s="124">
        <v>131241</v>
      </c>
      <c r="J274" s="125">
        <v>0.34899999999999998</v>
      </c>
      <c r="K274" s="124">
        <v>4351</v>
      </c>
      <c r="L274" s="124">
        <v>4258</v>
      </c>
      <c r="M274" s="124">
        <v>4351</v>
      </c>
      <c r="N274" s="125">
        <v>1.425</v>
      </c>
      <c r="O274" s="125">
        <v>1.6890000000000001</v>
      </c>
      <c r="P274" s="126">
        <v>19911.650000000001</v>
      </c>
      <c r="Q274" s="127">
        <v>9.1000000000000004E-3</v>
      </c>
      <c r="R274" s="126">
        <v>4052.05</v>
      </c>
      <c r="S274" s="126">
        <v>15859.6</v>
      </c>
      <c r="T274" s="125">
        <v>0.93</v>
      </c>
      <c r="U274" s="126">
        <v>18517.830000000002</v>
      </c>
      <c r="V274" s="126">
        <v>18517.830000000002</v>
      </c>
      <c r="W274" s="124">
        <v>80571079</v>
      </c>
      <c r="X274" s="124">
        <v>74669607</v>
      </c>
      <c r="Y274" s="124">
        <v>1493392</v>
      </c>
      <c r="Z274" s="124">
        <v>5901472</v>
      </c>
      <c r="AA274" s="124">
        <v>9416103</v>
      </c>
      <c r="AB274" s="124">
        <v>0</v>
      </c>
      <c r="AC274" s="124">
        <v>3863022</v>
      </c>
      <c r="AD274" s="124">
        <v>6204013</v>
      </c>
      <c r="AE274" s="124">
        <v>5952916</v>
      </c>
    </row>
    <row r="275" spans="1:31" x14ac:dyDescent="0.3">
      <c r="A275" s="123" t="s">
        <v>549</v>
      </c>
      <c r="B275" s="121" t="s">
        <v>550</v>
      </c>
      <c r="C275" s="121">
        <v>1</v>
      </c>
      <c r="D275" s="121">
        <v>0</v>
      </c>
      <c r="E275" s="124">
        <v>4123912608</v>
      </c>
      <c r="F275" s="124">
        <v>6428</v>
      </c>
      <c r="G275" s="124">
        <v>641554</v>
      </c>
      <c r="H275" s="124">
        <v>1225958678</v>
      </c>
      <c r="I275" s="124">
        <v>190721</v>
      </c>
      <c r="J275" s="125">
        <v>0.50700000000000001</v>
      </c>
      <c r="K275" s="124">
        <v>7659</v>
      </c>
      <c r="L275" s="124">
        <v>7871</v>
      </c>
      <c r="M275" s="124">
        <v>7765</v>
      </c>
      <c r="N275" s="125">
        <v>1.425</v>
      </c>
      <c r="O275" s="125">
        <v>1.635</v>
      </c>
      <c r="P275" s="126">
        <v>19275.04</v>
      </c>
      <c r="Q275" s="127">
        <v>9.1000000000000004E-3</v>
      </c>
      <c r="R275" s="126">
        <v>5838.14</v>
      </c>
      <c r="S275" s="126">
        <v>13436.9</v>
      </c>
      <c r="T275" s="125">
        <v>0.71899999999999997</v>
      </c>
      <c r="U275" s="126">
        <v>13858.75</v>
      </c>
      <c r="V275" s="126">
        <v>13858.75</v>
      </c>
      <c r="W275" s="124">
        <v>107613194</v>
      </c>
      <c r="X275" s="124">
        <v>116555793</v>
      </c>
      <c r="Y275" s="124">
        <v>2331115</v>
      </c>
      <c r="Z275" s="124">
        <v>2331115</v>
      </c>
      <c r="AA275" s="124">
        <v>15661597</v>
      </c>
      <c r="AB275" s="124">
        <v>0</v>
      </c>
      <c r="AC275" s="124">
        <v>6403778</v>
      </c>
      <c r="AD275" s="124">
        <v>10284467</v>
      </c>
      <c r="AE275" s="124">
        <v>9868221</v>
      </c>
    </row>
    <row r="276" spans="1:31" x14ac:dyDescent="0.3">
      <c r="A276" s="123" t="s">
        <v>551</v>
      </c>
      <c r="B276" s="121" t="s">
        <v>552</v>
      </c>
      <c r="C276" s="121">
        <v>1</v>
      </c>
      <c r="D276" s="121">
        <v>0</v>
      </c>
      <c r="E276" s="124">
        <v>4053477074</v>
      </c>
      <c r="F276" s="124">
        <v>4454</v>
      </c>
      <c r="G276" s="124">
        <v>910075</v>
      </c>
      <c r="H276" s="124">
        <v>1466579063</v>
      </c>
      <c r="I276" s="124">
        <v>329272</v>
      </c>
      <c r="J276" s="125">
        <v>0.875</v>
      </c>
      <c r="K276" s="124">
        <v>5347</v>
      </c>
      <c r="L276" s="124">
        <v>5400</v>
      </c>
      <c r="M276" s="124">
        <v>5374</v>
      </c>
      <c r="N276" s="125">
        <v>1.425</v>
      </c>
      <c r="O276" s="125">
        <v>1.365</v>
      </c>
      <c r="P276" s="126">
        <v>16092.01</v>
      </c>
      <c r="Q276" s="127">
        <v>1.225E-2</v>
      </c>
      <c r="R276" s="126">
        <v>11148.41</v>
      </c>
      <c r="S276" s="126">
        <v>4943.6000000000004</v>
      </c>
      <c r="T276" s="125">
        <v>0.47099999999999997</v>
      </c>
      <c r="U276" s="126">
        <v>7579.33</v>
      </c>
      <c r="V276" s="126">
        <v>7579.33</v>
      </c>
      <c r="W276" s="124">
        <v>40731320</v>
      </c>
      <c r="X276" s="124">
        <v>38650824</v>
      </c>
      <c r="Y276" s="124">
        <v>773016</v>
      </c>
      <c r="Z276" s="124">
        <v>2080496</v>
      </c>
      <c r="AA276" s="124">
        <v>8241958</v>
      </c>
      <c r="AB276" s="124">
        <v>0</v>
      </c>
      <c r="AC276" s="124">
        <v>1992342</v>
      </c>
      <c r="AD276" s="124">
        <v>3199701</v>
      </c>
      <c r="AE276" s="124">
        <v>3070199</v>
      </c>
    </row>
    <row r="277" spans="1:31" x14ac:dyDescent="0.3">
      <c r="A277" s="123" t="s">
        <v>553</v>
      </c>
      <c r="B277" s="121" t="s">
        <v>554</v>
      </c>
      <c r="C277" s="121">
        <v>1</v>
      </c>
      <c r="D277" s="121">
        <v>0</v>
      </c>
      <c r="E277" s="124">
        <v>7409082353</v>
      </c>
      <c r="F277" s="124">
        <v>5276</v>
      </c>
      <c r="G277" s="124">
        <v>1404299</v>
      </c>
      <c r="H277" s="124">
        <v>2013836902</v>
      </c>
      <c r="I277" s="124">
        <v>381697</v>
      </c>
      <c r="J277" s="125">
        <v>1.0149999999999999</v>
      </c>
      <c r="K277" s="124">
        <v>6028</v>
      </c>
      <c r="L277" s="124">
        <v>6010</v>
      </c>
      <c r="M277" s="124">
        <v>6028</v>
      </c>
      <c r="N277" s="125">
        <v>1.425</v>
      </c>
      <c r="O277" s="125">
        <v>1.173</v>
      </c>
      <c r="P277" s="126">
        <v>13828.52</v>
      </c>
      <c r="Q277" s="127">
        <v>1.421E-2</v>
      </c>
      <c r="R277" s="126">
        <v>19955.080000000002</v>
      </c>
      <c r="S277" s="126">
        <v>0</v>
      </c>
      <c r="T277" s="125">
        <v>0.32300000000000001</v>
      </c>
      <c r="U277" s="126">
        <v>4466.6099999999997</v>
      </c>
      <c r="V277" s="126">
        <v>4466.6099999999997</v>
      </c>
      <c r="W277" s="124">
        <v>26924726</v>
      </c>
      <c r="X277" s="124">
        <v>24516933</v>
      </c>
      <c r="Y277" s="124">
        <v>490338</v>
      </c>
      <c r="Z277" s="124">
        <v>2407793</v>
      </c>
      <c r="AA277" s="124">
        <v>7065861</v>
      </c>
      <c r="AB277" s="124">
        <v>0</v>
      </c>
      <c r="AC277" s="124">
        <v>2067777</v>
      </c>
      <c r="AD277" s="124">
        <v>3320849</v>
      </c>
      <c r="AE277" s="124">
        <v>3186444</v>
      </c>
    </row>
    <row r="278" spans="1:31" x14ac:dyDescent="0.3">
      <c r="A278" s="123" t="s">
        <v>555</v>
      </c>
      <c r="B278" s="121" t="s">
        <v>556</v>
      </c>
      <c r="C278" s="121">
        <v>1</v>
      </c>
      <c r="D278" s="121">
        <v>0</v>
      </c>
      <c r="E278" s="124">
        <v>2156232151</v>
      </c>
      <c r="F278" s="124">
        <v>1878</v>
      </c>
      <c r="G278" s="124">
        <v>1148153</v>
      </c>
      <c r="H278" s="124">
        <v>670908468</v>
      </c>
      <c r="I278" s="124">
        <v>357246</v>
      </c>
      <c r="J278" s="125">
        <v>0.95</v>
      </c>
      <c r="K278" s="124">
        <v>2253</v>
      </c>
      <c r="L278" s="124">
        <v>2233</v>
      </c>
      <c r="M278" s="124">
        <v>2253</v>
      </c>
      <c r="N278" s="125">
        <v>1.425</v>
      </c>
      <c r="O278" s="125">
        <v>1.28</v>
      </c>
      <c r="P278" s="126">
        <v>15089.94</v>
      </c>
      <c r="Q278" s="127">
        <v>1.3299999999999999E-2</v>
      </c>
      <c r="R278" s="126">
        <v>15270.43</v>
      </c>
      <c r="S278" s="126">
        <v>0</v>
      </c>
      <c r="T278" s="125">
        <v>0.41299999999999998</v>
      </c>
      <c r="U278" s="126">
        <v>6232.14</v>
      </c>
      <c r="V278" s="126">
        <v>6232.14</v>
      </c>
      <c r="W278" s="124">
        <v>14041012</v>
      </c>
      <c r="X278" s="124">
        <v>13616163</v>
      </c>
      <c r="Y278" s="124">
        <v>272323</v>
      </c>
      <c r="Z278" s="124">
        <v>424849</v>
      </c>
      <c r="AA278" s="124">
        <v>1502044</v>
      </c>
      <c r="AB278" s="124">
        <v>0</v>
      </c>
      <c r="AC278" s="124">
        <v>948126</v>
      </c>
      <c r="AD278" s="124">
        <v>1522690</v>
      </c>
      <c r="AE278" s="124">
        <v>1461062</v>
      </c>
    </row>
    <row r="279" spans="1:31" x14ac:dyDescent="0.3">
      <c r="A279" s="123" t="s">
        <v>557</v>
      </c>
      <c r="B279" s="121" t="s">
        <v>558</v>
      </c>
      <c r="C279" s="121">
        <v>1</v>
      </c>
      <c r="D279" s="121">
        <v>1</v>
      </c>
      <c r="E279" s="124">
        <v>3334333421</v>
      </c>
      <c r="F279" s="124">
        <v>4148</v>
      </c>
      <c r="G279" s="124">
        <v>803841</v>
      </c>
      <c r="H279" s="124">
        <v>1353819560</v>
      </c>
      <c r="I279" s="124">
        <v>326378</v>
      </c>
      <c r="J279" s="125">
        <v>0.86799999999999999</v>
      </c>
      <c r="K279" s="124">
        <v>2350</v>
      </c>
      <c r="L279" s="124">
        <v>2281</v>
      </c>
      <c r="M279" s="124">
        <v>2350</v>
      </c>
      <c r="N279" s="125">
        <v>1.425</v>
      </c>
      <c r="O279" s="125">
        <v>1.36</v>
      </c>
      <c r="P279" s="126">
        <v>16033.06</v>
      </c>
      <c r="Q279" s="127">
        <v>1.2149999999999999E-2</v>
      </c>
      <c r="R279" s="126">
        <v>9766.66</v>
      </c>
      <c r="S279" s="126">
        <v>6266.4</v>
      </c>
      <c r="T279" s="125">
        <v>0.51200000000000001</v>
      </c>
      <c r="U279" s="126">
        <v>8208.92</v>
      </c>
      <c r="V279" s="126">
        <v>8208.92</v>
      </c>
      <c r="W279" s="124">
        <v>19290962</v>
      </c>
      <c r="X279" s="124">
        <v>16853715</v>
      </c>
      <c r="Y279" s="124">
        <v>337074</v>
      </c>
      <c r="Z279" s="124">
        <v>2437247</v>
      </c>
      <c r="AA279" s="124">
        <v>2827996</v>
      </c>
      <c r="AB279" s="124">
        <v>0</v>
      </c>
      <c r="AC279" s="124">
        <v>1095062</v>
      </c>
      <c r="AD279" s="124">
        <v>1758669</v>
      </c>
      <c r="AE279" s="124">
        <v>1687490</v>
      </c>
    </row>
    <row r="280" spans="1:31" x14ac:dyDescent="0.3">
      <c r="A280" s="123" t="s">
        <v>559</v>
      </c>
      <c r="B280" s="121" t="s">
        <v>560</v>
      </c>
      <c r="C280" s="121">
        <v>1</v>
      </c>
      <c r="D280" s="121">
        <v>0</v>
      </c>
      <c r="E280" s="124">
        <v>4400566331</v>
      </c>
      <c r="F280" s="124">
        <v>2692</v>
      </c>
      <c r="G280" s="124">
        <v>1634682</v>
      </c>
      <c r="H280" s="124">
        <v>1867715538</v>
      </c>
      <c r="I280" s="124">
        <v>693802</v>
      </c>
      <c r="J280" s="125">
        <v>1.845</v>
      </c>
      <c r="K280" s="124">
        <v>3397</v>
      </c>
      <c r="L280" s="124">
        <v>3427</v>
      </c>
      <c r="M280" s="124">
        <v>3412</v>
      </c>
      <c r="N280" s="125">
        <v>1.425</v>
      </c>
      <c r="O280" s="125">
        <v>1.2589999999999999</v>
      </c>
      <c r="P280" s="126">
        <v>14842.37</v>
      </c>
      <c r="Q280" s="127">
        <v>2.5829999999999999E-2</v>
      </c>
      <c r="R280" s="126">
        <v>42223.83</v>
      </c>
      <c r="S280" s="126">
        <v>0</v>
      </c>
      <c r="T280" s="125">
        <v>0.23300000000000001</v>
      </c>
      <c r="U280" s="126">
        <v>3458.27</v>
      </c>
      <c r="V280" s="126">
        <v>3458.27</v>
      </c>
      <c r="W280" s="124">
        <v>11799618</v>
      </c>
      <c r="X280" s="124">
        <v>11471322</v>
      </c>
      <c r="Y280" s="124">
        <v>229426</v>
      </c>
      <c r="Z280" s="124">
        <v>328296</v>
      </c>
      <c r="AA280" s="124">
        <v>1414800</v>
      </c>
      <c r="AB280" s="124">
        <v>0</v>
      </c>
      <c r="AC280" s="124">
        <v>1173963</v>
      </c>
      <c r="AD280" s="124">
        <v>1885384</v>
      </c>
      <c r="AE280" s="124">
        <v>1809076</v>
      </c>
    </row>
    <row r="281" spans="1:31" x14ac:dyDescent="0.3">
      <c r="A281" s="123" t="s">
        <v>561</v>
      </c>
      <c r="B281" s="121" t="s">
        <v>562</v>
      </c>
      <c r="C281" s="121">
        <v>1</v>
      </c>
      <c r="D281" s="121">
        <v>0</v>
      </c>
      <c r="E281" s="124">
        <v>10221617198</v>
      </c>
      <c r="F281" s="124">
        <v>2171</v>
      </c>
      <c r="G281" s="124">
        <v>4708252</v>
      </c>
      <c r="H281" s="124">
        <v>3246191002</v>
      </c>
      <c r="I281" s="124">
        <v>1495251</v>
      </c>
      <c r="J281" s="125">
        <v>3.9769999999999999</v>
      </c>
      <c r="K281" s="124">
        <v>3321</v>
      </c>
      <c r="L281" s="124">
        <v>3390</v>
      </c>
      <c r="M281" s="124">
        <v>3356</v>
      </c>
      <c r="N281" s="125">
        <v>1.425</v>
      </c>
      <c r="O281" s="125">
        <v>1.7270000000000001</v>
      </c>
      <c r="P281" s="126">
        <v>20359.63</v>
      </c>
      <c r="Q281" s="127">
        <v>2.8000000000000001E-2</v>
      </c>
      <c r="R281" s="126">
        <v>131831.04999999999</v>
      </c>
      <c r="S281" s="126">
        <v>0</v>
      </c>
      <c r="T281" s="125">
        <v>0</v>
      </c>
      <c r="U281" s="126">
        <v>0</v>
      </c>
      <c r="V281" s="126">
        <v>500</v>
      </c>
      <c r="W281" s="124">
        <v>1678000</v>
      </c>
      <c r="X281" s="124">
        <v>7144244</v>
      </c>
      <c r="Y281" s="124">
        <v>142884</v>
      </c>
      <c r="Z281" s="124">
        <v>142884</v>
      </c>
      <c r="AA281" s="124">
        <v>1473600</v>
      </c>
      <c r="AB281" s="124">
        <v>0</v>
      </c>
      <c r="AC281" s="124">
        <v>1702116</v>
      </c>
      <c r="AD281" s="124">
        <v>2733598</v>
      </c>
      <c r="AE281" s="124">
        <v>2622960</v>
      </c>
    </row>
    <row r="282" spans="1:31" x14ac:dyDescent="0.3">
      <c r="A282" s="123" t="s">
        <v>563</v>
      </c>
      <c r="B282" s="121" t="s">
        <v>564</v>
      </c>
      <c r="C282" s="121">
        <v>1</v>
      </c>
      <c r="D282" s="121">
        <v>0</v>
      </c>
      <c r="E282" s="124">
        <v>5949649010</v>
      </c>
      <c r="F282" s="124">
        <v>6494</v>
      </c>
      <c r="G282" s="124">
        <v>916176</v>
      </c>
      <c r="H282" s="124">
        <v>1836361932</v>
      </c>
      <c r="I282" s="124">
        <v>282778</v>
      </c>
      <c r="J282" s="125">
        <v>0.752</v>
      </c>
      <c r="K282" s="124">
        <v>3934</v>
      </c>
      <c r="L282" s="124">
        <v>3759</v>
      </c>
      <c r="M282" s="124">
        <v>3934</v>
      </c>
      <c r="N282" s="125">
        <v>1.425</v>
      </c>
      <c r="O282" s="125">
        <v>1.504</v>
      </c>
      <c r="P282" s="126">
        <v>17730.68</v>
      </c>
      <c r="Q282" s="127">
        <v>1.052E-2</v>
      </c>
      <c r="R282" s="126">
        <v>9638.17</v>
      </c>
      <c r="S282" s="126">
        <v>8092.51</v>
      </c>
      <c r="T282" s="125">
        <v>0.50800000000000001</v>
      </c>
      <c r="U282" s="126">
        <v>9007.18</v>
      </c>
      <c r="V282" s="126">
        <v>9007.18</v>
      </c>
      <c r="W282" s="124">
        <v>35434247</v>
      </c>
      <c r="X282" s="124">
        <v>30033733</v>
      </c>
      <c r="Y282" s="124">
        <v>600674</v>
      </c>
      <c r="Z282" s="124">
        <v>5400514</v>
      </c>
      <c r="AA282" s="124">
        <v>7230269</v>
      </c>
      <c r="AB282" s="124">
        <v>0</v>
      </c>
      <c r="AC282" s="124">
        <v>2658385</v>
      </c>
      <c r="AD282" s="124">
        <v>4269366</v>
      </c>
      <c r="AE282" s="124">
        <v>4096571</v>
      </c>
    </row>
    <row r="283" spans="1:31" x14ac:dyDescent="0.3">
      <c r="A283" s="123" t="s">
        <v>565</v>
      </c>
      <c r="B283" s="121" t="s">
        <v>566</v>
      </c>
      <c r="C283" s="121">
        <v>1</v>
      </c>
      <c r="D283" s="121">
        <v>0</v>
      </c>
      <c r="E283" s="124">
        <v>3536083777</v>
      </c>
      <c r="F283" s="124">
        <v>3200</v>
      </c>
      <c r="G283" s="124">
        <v>1105026</v>
      </c>
      <c r="H283" s="124">
        <v>1119762225</v>
      </c>
      <c r="I283" s="124">
        <v>349925</v>
      </c>
      <c r="J283" s="125">
        <v>0.93</v>
      </c>
      <c r="K283" s="124">
        <v>2046</v>
      </c>
      <c r="L283" s="124">
        <v>2062</v>
      </c>
      <c r="M283" s="124">
        <v>2054</v>
      </c>
      <c r="N283" s="125">
        <v>1.425</v>
      </c>
      <c r="O283" s="125">
        <v>1.1930000000000001</v>
      </c>
      <c r="P283" s="126">
        <v>14064.3</v>
      </c>
      <c r="Q283" s="127">
        <v>1.302E-2</v>
      </c>
      <c r="R283" s="126">
        <v>14387.43</v>
      </c>
      <c r="S283" s="126">
        <v>0</v>
      </c>
      <c r="T283" s="125">
        <v>0.40100000000000002</v>
      </c>
      <c r="U283" s="126">
        <v>5639.78</v>
      </c>
      <c r="V283" s="126">
        <v>5639.78</v>
      </c>
      <c r="W283" s="124">
        <v>11584109</v>
      </c>
      <c r="X283" s="124">
        <v>11572005</v>
      </c>
      <c r="Y283" s="124">
        <v>231440</v>
      </c>
      <c r="Z283" s="124">
        <v>231440</v>
      </c>
      <c r="AA283" s="124">
        <v>2561392</v>
      </c>
      <c r="AB283" s="124">
        <v>0</v>
      </c>
      <c r="AC283" s="124">
        <v>1310385</v>
      </c>
      <c r="AD283" s="124">
        <v>2104478</v>
      </c>
      <c r="AE283" s="124">
        <v>2019303</v>
      </c>
    </row>
    <row r="284" spans="1:31" x14ac:dyDescent="0.3">
      <c r="A284" s="123" t="s">
        <v>567</v>
      </c>
      <c r="B284" s="121" t="s">
        <v>568</v>
      </c>
      <c r="C284" s="121">
        <v>1</v>
      </c>
      <c r="D284" s="121">
        <v>0</v>
      </c>
      <c r="E284" s="124">
        <v>8196933482</v>
      </c>
      <c r="F284" s="124">
        <v>3955</v>
      </c>
      <c r="G284" s="124">
        <v>2072549</v>
      </c>
      <c r="H284" s="124">
        <v>3679724711</v>
      </c>
      <c r="I284" s="124">
        <v>930398</v>
      </c>
      <c r="J284" s="125">
        <v>2.4750000000000001</v>
      </c>
      <c r="K284" s="124">
        <v>4487</v>
      </c>
      <c r="L284" s="124">
        <v>4515</v>
      </c>
      <c r="M284" s="124">
        <v>4501</v>
      </c>
      <c r="N284" s="125">
        <v>1.425</v>
      </c>
      <c r="O284" s="125">
        <v>1.044</v>
      </c>
      <c r="P284" s="126">
        <v>12307.73</v>
      </c>
      <c r="Q284" s="127">
        <v>2.8000000000000001E-2</v>
      </c>
      <c r="R284" s="126">
        <v>58031.37</v>
      </c>
      <c r="S284" s="126">
        <v>0</v>
      </c>
      <c r="T284" s="125">
        <v>0.108</v>
      </c>
      <c r="U284" s="126">
        <v>1329.23</v>
      </c>
      <c r="V284" s="126">
        <v>1329.23</v>
      </c>
      <c r="W284" s="124">
        <v>5982865</v>
      </c>
      <c r="X284" s="124">
        <v>7335281</v>
      </c>
      <c r="Y284" s="124">
        <v>146705</v>
      </c>
      <c r="Z284" s="124">
        <v>146705</v>
      </c>
      <c r="AA284" s="124">
        <v>1814400</v>
      </c>
      <c r="AB284" s="124">
        <v>0</v>
      </c>
      <c r="AC284" s="124">
        <v>1508470</v>
      </c>
      <c r="AD284" s="124">
        <v>2422602</v>
      </c>
      <c r="AE284" s="124">
        <v>2324552</v>
      </c>
    </row>
    <row r="285" spans="1:31" x14ac:dyDescent="0.3">
      <c r="A285" s="123" t="s">
        <v>569</v>
      </c>
      <c r="B285" s="121" t="s">
        <v>570</v>
      </c>
      <c r="C285" s="121">
        <v>1</v>
      </c>
      <c r="D285" s="121">
        <v>0</v>
      </c>
      <c r="E285" s="124">
        <v>1558601656</v>
      </c>
      <c r="F285" s="124">
        <v>1124</v>
      </c>
      <c r="G285" s="124">
        <v>1386656</v>
      </c>
      <c r="H285" s="124">
        <v>462716034</v>
      </c>
      <c r="I285" s="124">
        <v>411669</v>
      </c>
      <c r="J285" s="125">
        <v>1.095</v>
      </c>
      <c r="K285" s="124">
        <v>1360</v>
      </c>
      <c r="L285" s="124">
        <v>1360</v>
      </c>
      <c r="M285" s="124">
        <v>1360</v>
      </c>
      <c r="N285" s="125">
        <v>1.425</v>
      </c>
      <c r="O285" s="125">
        <v>1.2410000000000001</v>
      </c>
      <c r="P285" s="126">
        <v>14630.17</v>
      </c>
      <c r="Q285" s="127">
        <v>1.533E-2</v>
      </c>
      <c r="R285" s="126">
        <v>21257.43</v>
      </c>
      <c r="S285" s="126">
        <v>0</v>
      </c>
      <c r="T285" s="125">
        <v>0.32700000000000001</v>
      </c>
      <c r="U285" s="126">
        <v>4784.0600000000004</v>
      </c>
      <c r="V285" s="126">
        <v>4784.0600000000004</v>
      </c>
      <c r="W285" s="124">
        <v>6506322</v>
      </c>
      <c r="X285" s="124">
        <v>6255483</v>
      </c>
      <c r="Y285" s="124">
        <v>125109</v>
      </c>
      <c r="Z285" s="124">
        <v>250839</v>
      </c>
      <c r="AA285" s="124">
        <v>1671793</v>
      </c>
      <c r="AB285" s="124">
        <v>0</v>
      </c>
      <c r="AC285" s="124">
        <v>798058</v>
      </c>
      <c r="AD285" s="124">
        <v>1281681</v>
      </c>
      <c r="AE285" s="124">
        <v>1229807</v>
      </c>
    </row>
    <row r="286" spans="1:31" x14ac:dyDescent="0.3">
      <c r="A286" s="123" t="s">
        <v>571</v>
      </c>
      <c r="B286" s="121" t="s">
        <v>572</v>
      </c>
      <c r="C286" s="121">
        <v>1</v>
      </c>
      <c r="D286" s="121">
        <v>0</v>
      </c>
      <c r="E286" s="124">
        <v>3706268359</v>
      </c>
      <c r="F286" s="124">
        <v>2744</v>
      </c>
      <c r="G286" s="124">
        <v>1350680</v>
      </c>
      <c r="H286" s="124">
        <v>1023267877</v>
      </c>
      <c r="I286" s="124">
        <v>372911</v>
      </c>
      <c r="J286" s="125">
        <v>0.99199999999999999</v>
      </c>
      <c r="K286" s="124">
        <v>3246</v>
      </c>
      <c r="L286" s="124">
        <v>3224</v>
      </c>
      <c r="M286" s="124">
        <v>3246</v>
      </c>
      <c r="N286" s="125">
        <v>1.425</v>
      </c>
      <c r="O286" s="125">
        <v>1.153</v>
      </c>
      <c r="P286" s="126">
        <v>13592.74</v>
      </c>
      <c r="Q286" s="127">
        <v>1.388E-2</v>
      </c>
      <c r="R286" s="126">
        <v>18747.43</v>
      </c>
      <c r="S286" s="126">
        <v>0</v>
      </c>
      <c r="T286" s="125">
        <v>0.34799999999999998</v>
      </c>
      <c r="U286" s="126">
        <v>4730.2700000000004</v>
      </c>
      <c r="V286" s="126">
        <v>4730.2700000000004</v>
      </c>
      <c r="W286" s="124">
        <v>15354457</v>
      </c>
      <c r="X286" s="124">
        <v>14543592</v>
      </c>
      <c r="Y286" s="124">
        <v>290871</v>
      </c>
      <c r="Z286" s="124">
        <v>810865</v>
      </c>
      <c r="AA286" s="124">
        <v>3594240</v>
      </c>
      <c r="AB286" s="124">
        <v>0</v>
      </c>
      <c r="AC286" s="124">
        <v>848303</v>
      </c>
      <c r="AD286" s="124">
        <v>1362374</v>
      </c>
      <c r="AE286" s="124">
        <v>1307234</v>
      </c>
    </row>
    <row r="287" spans="1:31" x14ac:dyDescent="0.3">
      <c r="A287" s="123" t="s">
        <v>573</v>
      </c>
      <c r="B287" s="121" t="s">
        <v>574</v>
      </c>
      <c r="C287" s="121">
        <v>1</v>
      </c>
      <c r="D287" s="121">
        <v>0</v>
      </c>
      <c r="E287" s="124">
        <v>5018160867</v>
      </c>
      <c r="F287" s="124">
        <v>3290</v>
      </c>
      <c r="G287" s="124">
        <v>1525276</v>
      </c>
      <c r="H287" s="124">
        <v>2116615257</v>
      </c>
      <c r="I287" s="124">
        <v>643348</v>
      </c>
      <c r="J287" s="125">
        <v>1.7110000000000001</v>
      </c>
      <c r="K287" s="124">
        <v>3911</v>
      </c>
      <c r="L287" s="124">
        <v>3930</v>
      </c>
      <c r="M287" s="124">
        <v>3921</v>
      </c>
      <c r="N287" s="125">
        <v>1.425</v>
      </c>
      <c r="O287" s="125">
        <v>1.1279999999999999</v>
      </c>
      <c r="P287" s="126">
        <v>13298.01</v>
      </c>
      <c r="Q287" s="127">
        <v>2.3949999999999999E-2</v>
      </c>
      <c r="R287" s="126">
        <v>36530.36</v>
      </c>
      <c r="S287" s="126">
        <v>0</v>
      </c>
      <c r="T287" s="125">
        <v>0.23400000000000001</v>
      </c>
      <c r="U287" s="126">
        <v>3111.73</v>
      </c>
      <c r="V287" s="126">
        <v>3111.73</v>
      </c>
      <c r="W287" s="124">
        <v>12201094</v>
      </c>
      <c r="X287" s="124">
        <v>12418671</v>
      </c>
      <c r="Y287" s="124">
        <v>248373</v>
      </c>
      <c r="Z287" s="124">
        <v>248373</v>
      </c>
      <c r="AA287" s="124">
        <v>1608000</v>
      </c>
      <c r="AB287" s="124">
        <v>0</v>
      </c>
      <c r="AC287" s="124">
        <v>1181872</v>
      </c>
      <c r="AD287" s="124">
        <v>1898086</v>
      </c>
      <c r="AE287" s="124">
        <v>1821264</v>
      </c>
    </row>
    <row r="288" spans="1:31" x14ac:dyDescent="0.3">
      <c r="A288" s="123" t="s">
        <v>575</v>
      </c>
      <c r="B288" s="121" t="s">
        <v>576</v>
      </c>
      <c r="C288" s="121">
        <v>1</v>
      </c>
      <c r="D288" s="121">
        <v>0</v>
      </c>
      <c r="E288" s="124">
        <v>3498527038</v>
      </c>
      <c r="F288" s="124">
        <v>2669</v>
      </c>
      <c r="G288" s="124">
        <v>1310800</v>
      </c>
      <c r="H288" s="124">
        <v>1128117307</v>
      </c>
      <c r="I288" s="124">
        <v>422674</v>
      </c>
      <c r="J288" s="125">
        <v>1.1240000000000001</v>
      </c>
      <c r="K288" s="124">
        <v>1706</v>
      </c>
      <c r="L288" s="124">
        <v>1701</v>
      </c>
      <c r="M288" s="124">
        <v>1706</v>
      </c>
      <c r="N288" s="125">
        <v>1.425</v>
      </c>
      <c r="O288" s="125">
        <v>1.18</v>
      </c>
      <c r="P288" s="126">
        <v>13911.04</v>
      </c>
      <c r="Q288" s="127">
        <v>1.5730000000000001E-2</v>
      </c>
      <c r="R288" s="126">
        <v>20618.88</v>
      </c>
      <c r="S288" s="126">
        <v>0</v>
      </c>
      <c r="T288" s="125">
        <v>0.32400000000000001</v>
      </c>
      <c r="U288" s="126">
        <v>4507.17</v>
      </c>
      <c r="V288" s="126">
        <v>4507.17</v>
      </c>
      <c r="W288" s="124">
        <v>7689233</v>
      </c>
      <c r="X288" s="124">
        <v>7594250</v>
      </c>
      <c r="Y288" s="124">
        <v>151885</v>
      </c>
      <c r="Z288" s="124">
        <v>151885</v>
      </c>
      <c r="AA288" s="124">
        <v>1356152</v>
      </c>
      <c r="AB288" s="124">
        <v>0</v>
      </c>
      <c r="AC288" s="124">
        <v>1298295</v>
      </c>
      <c r="AD288" s="124">
        <v>2085061</v>
      </c>
      <c r="AE288" s="124">
        <v>2000672</v>
      </c>
    </row>
    <row r="289" spans="1:31" x14ac:dyDescent="0.3">
      <c r="A289" s="123" t="s">
        <v>577</v>
      </c>
      <c r="B289" s="121" t="s">
        <v>578</v>
      </c>
      <c r="C289" s="121">
        <v>1</v>
      </c>
      <c r="D289" s="121">
        <v>0</v>
      </c>
      <c r="E289" s="124">
        <v>2833393792</v>
      </c>
      <c r="F289" s="124">
        <v>2747</v>
      </c>
      <c r="G289" s="124">
        <v>1031450</v>
      </c>
      <c r="H289" s="124">
        <v>1136938714</v>
      </c>
      <c r="I289" s="124">
        <v>413883</v>
      </c>
      <c r="J289" s="125">
        <v>1.101</v>
      </c>
      <c r="K289" s="124">
        <v>3213</v>
      </c>
      <c r="L289" s="124">
        <v>3241</v>
      </c>
      <c r="M289" s="124">
        <v>3227</v>
      </c>
      <c r="N289" s="125">
        <v>1.425</v>
      </c>
      <c r="O289" s="125">
        <v>1.0780000000000001</v>
      </c>
      <c r="P289" s="126">
        <v>12708.56</v>
      </c>
      <c r="Q289" s="127">
        <v>1.541E-2</v>
      </c>
      <c r="R289" s="126">
        <v>15894.64</v>
      </c>
      <c r="S289" s="126">
        <v>0</v>
      </c>
      <c r="T289" s="125">
        <v>0.38700000000000001</v>
      </c>
      <c r="U289" s="126">
        <v>4918.21</v>
      </c>
      <c r="V289" s="126">
        <v>4918.21</v>
      </c>
      <c r="W289" s="124">
        <v>15871064</v>
      </c>
      <c r="X289" s="124">
        <v>15790984</v>
      </c>
      <c r="Y289" s="124">
        <v>315819</v>
      </c>
      <c r="Z289" s="124">
        <v>315819</v>
      </c>
      <c r="AA289" s="124">
        <v>5488557</v>
      </c>
      <c r="AB289" s="124">
        <v>0</v>
      </c>
      <c r="AC289" s="124">
        <v>2089877</v>
      </c>
      <c r="AD289" s="124">
        <v>3356342</v>
      </c>
      <c r="AE289" s="124">
        <v>3220500</v>
      </c>
    </row>
    <row r="290" spans="1:31" x14ac:dyDescent="0.3">
      <c r="A290" s="123" t="s">
        <v>579</v>
      </c>
      <c r="B290" s="121" t="s">
        <v>580</v>
      </c>
      <c r="C290" s="121">
        <v>1</v>
      </c>
      <c r="D290" s="121">
        <v>1</v>
      </c>
      <c r="E290" s="124">
        <v>2217931006</v>
      </c>
      <c r="F290" s="124">
        <v>2249</v>
      </c>
      <c r="G290" s="124">
        <v>986185</v>
      </c>
      <c r="H290" s="124">
        <v>568875176</v>
      </c>
      <c r="I290" s="124">
        <v>252945</v>
      </c>
      <c r="J290" s="125">
        <v>0.67200000000000004</v>
      </c>
      <c r="K290" s="124">
        <v>1217</v>
      </c>
      <c r="L290" s="124">
        <v>1239</v>
      </c>
      <c r="M290" s="124">
        <v>1228</v>
      </c>
      <c r="N290" s="125">
        <v>1.425</v>
      </c>
      <c r="O290" s="125">
        <v>1.403</v>
      </c>
      <c r="P290" s="126">
        <v>16539.990000000002</v>
      </c>
      <c r="Q290" s="127">
        <v>9.4000000000000004E-3</v>
      </c>
      <c r="R290" s="126">
        <v>9270.1299999999992</v>
      </c>
      <c r="S290" s="126">
        <v>7269.86</v>
      </c>
      <c r="T290" s="125">
        <v>0.50600000000000001</v>
      </c>
      <c r="U290" s="126">
        <v>8369.23</v>
      </c>
      <c r="V290" s="126">
        <v>8369.23</v>
      </c>
      <c r="W290" s="124">
        <v>10277415</v>
      </c>
      <c r="X290" s="124">
        <v>9421492</v>
      </c>
      <c r="Y290" s="124">
        <v>188429</v>
      </c>
      <c r="Z290" s="124">
        <v>855923</v>
      </c>
      <c r="AA290" s="124">
        <v>1608747</v>
      </c>
      <c r="AB290" s="124">
        <v>0</v>
      </c>
      <c r="AC290" s="124">
        <v>782943</v>
      </c>
      <c r="AD290" s="124">
        <v>1257406</v>
      </c>
      <c r="AE290" s="124">
        <v>1206515</v>
      </c>
    </row>
    <row r="291" spans="1:31" x14ac:dyDescent="0.3">
      <c r="A291" s="123" t="s">
        <v>581</v>
      </c>
      <c r="B291" s="121" t="s">
        <v>582</v>
      </c>
      <c r="C291" s="121">
        <v>1</v>
      </c>
      <c r="D291" s="121">
        <v>0</v>
      </c>
      <c r="E291" s="124">
        <v>3313304443</v>
      </c>
      <c r="F291" s="124">
        <v>2896</v>
      </c>
      <c r="G291" s="124">
        <v>1144096</v>
      </c>
      <c r="H291" s="124">
        <v>1629208054</v>
      </c>
      <c r="I291" s="124">
        <v>562571</v>
      </c>
      <c r="J291" s="125">
        <v>1.496</v>
      </c>
      <c r="K291" s="124">
        <v>1828</v>
      </c>
      <c r="L291" s="124">
        <v>1856</v>
      </c>
      <c r="M291" s="124">
        <v>1842</v>
      </c>
      <c r="N291" s="125">
        <v>1.425</v>
      </c>
      <c r="O291" s="125">
        <v>1.087</v>
      </c>
      <c r="P291" s="126">
        <v>12814.66</v>
      </c>
      <c r="Q291" s="127">
        <v>2.094E-2</v>
      </c>
      <c r="R291" s="126">
        <v>23957.37</v>
      </c>
      <c r="S291" s="126">
        <v>0</v>
      </c>
      <c r="T291" s="125">
        <v>0.28399999999999997</v>
      </c>
      <c r="U291" s="126">
        <v>3639.36</v>
      </c>
      <c r="V291" s="126">
        <v>3639.36</v>
      </c>
      <c r="W291" s="124">
        <v>6703702</v>
      </c>
      <c r="X291" s="124">
        <v>7844365</v>
      </c>
      <c r="Y291" s="124">
        <v>156887</v>
      </c>
      <c r="Z291" s="124">
        <v>156887</v>
      </c>
      <c r="AA291" s="124">
        <v>1483733</v>
      </c>
      <c r="AB291" s="124">
        <v>0</v>
      </c>
      <c r="AC291" s="124">
        <v>417753</v>
      </c>
      <c r="AD291" s="124">
        <v>670911</v>
      </c>
      <c r="AE291" s="124">
        <v>643757</v>
      </c>
    </row>
    <row r="292" spans="1:31" x14ac:dyDescent="0.3">
      <c r="A292" s="123" t="s">
        <v>583</v>
      </c>
      <c r="B292" s="121" t="s">
        <v>584</v>
      </c>
      <c r="C292" s="121">
        <v>1</v>
      </c>
      <c r="D292" s="121">
        <v>0</v>
      </c>
      <c r="E292" s="124">
        <v>2188892384</v>
      </c>
      <c r="F292" s="124">
        <v>2272</v>
      </c>
      <c r="G292" s="124">
        <v>963420</v>
      </c>
      <c r="H292" s="124">
        <v>619308367</v>
      </c>
      <c r="I292" s="124">
        <v>272582</v>
      </c>
      <c r="J292" s="125">
        <v>0.72499999999999998</v>
      </c>
      <c r="K292" s="124">
        <v>2616</v>
      </c>
      <c r="L292" s="124">
        <v>2578</v>
      </c>
      <c r="M292" s="124">
        <v>2616</v>
      </c>
      <c r="N292" s="125">
        <v>1.425</v>
      </c>
      <c r="O292" s="125">
        <v>1.268</v>
      </c>
      <c r="P292" s="126">
        <v>14948.47</v>
      </c>
      <c r="Q292" s="127">
        <v>1.0149999999999999E-2</v>
      </c>
      <c r="R292" s="126">
        <v>9778.7099999999991</v>
      </c>
      <c r="S292" s="126">
        <v>5169.76</v>
      </c>
      <c r="T292" s="125">
        <v>0.47299999999999998</v>
      </c>
      <c r="U292" s="126">
        <v>7070.62</v>
      </c>
      <c r="V292" s="126">
        <v>7070.62</v>
      </c>
      <c r="W292" s="124">
        <v>18496742</v>
      </c>
      <c r="X292" s="124">
        <v>16970974</v>
      </c>
      <c r="Y292" s="124">
        <v>339419</v>
      </c>
      <c r="Z292" s="124">
        <v>1525768</v>
      </c>
      <c r="AA292" s="124">
        <v>5381778</v>
      </c>
      <c r="AB292" s="124">
        <v>0</v>
      </c>
      <c r="AC292" s="124">
        <v>1732930</v>
      </c>
      <c r="AD292" s="124">
        <v>2783085</v>
      </c>
      <c r="AE292" s="124">
        <v>2670445</v>
      </c>
    </row>
    <row r="293" spans="1:31" x14ac:dyDescent="0.3">
      <c r="A293" s="123" t="s">
        <v>585</v>
      </c>
      <c r="B293" s="121" t="s">
        <v>586</v>
      </c>
      <c r="C293" s="121">
        <v>1</v>
      </c>
      <c r="D293" s="121">
        <v>0</v>
      </c>
      <c r="E293" s="124">
        <v>2524353220</v>
      </c>
      <c r="F293" s="124">
        <v>1661</v>
      </c>
      <c r="G293" s="124">
        <v>1519779</v>
      </c>
      <c r="H293" s="124">
        <v>917237752</v>
      </c>
      <c r="I293" s="124">
        <v>552220</v>
      </c>
      <c r="J293" s="125">
        <v>1.4690000000000001</v>
      </c>
      <c r="K293" s="124">
        <v>2130</v>
      </c>
      <c r="L293" s="124">
        <v>2143</v>
      </c>
      <c r="M293" s="124">
        <v>2137</v>
      </c>
      <c r="N293" s="125">
        <v>1.425</v>
      </c>
      <c r="O293" s="125">
        <v>1.44</v>
      </c>
      <c r="P293" s="126">
        <v>16976.18</v>
      </c>
      <c r="Q293" s="127">
        <v>2.0559999999999998E-2</v>
      </c>
      <c r="R293" s="126">
        <v>31246.65</v>
      </c>
      <c r="S293" s="126">
        <v>0</v>
      </c>
      <c r="T293" s="125">
        <v>0.26300000000000001</v>
      </c>
      <c r="U293" s="126">
        <v>4464.7299999999996</v>
      </c>
      <c r="V293" s="126">
        <v>4464.7299999999996</v>
      </c>
      <c r="W293" s="124">
        <v>9541129</v>
      </c>
      <c r="X293" s="124">
        <v>9472102</v>
      </c>
      <c r="Y293" s="124">
        <v>189442</v>
      </c>
      <c r="Z293" s="124">
        <v>189442</v>
      </c>
      <c r="AA293" s="124">
        <v>1903362</v>
      </c>
      <c r="AB293" s="124">
        <v>0</v>
      </c>
      <c r="AC293" s="124">
        <v>973332</v>
      </c>
      <c r="AD293" s="124">
        <v>1563171</v>
      </c>
      <c r="AE293" s="124">
        <v>1499904</v>
      </c>
    </row>
    <row r="294" spans="1:31" x14ac:dyDescent="0.3">
      <c r="A294" s="123" t="s">
        <v>587</v>
      </c>
      <c r="B294" s="121" t="s">
        <v>588</v>
      </c>
      <c r="C294" s="121">
        <v>1</v>
      </c>
      <c r="D294" s="121">
        <v>0</v>
      </c>
      <c r="E294" s="124">
        <v>1653482353</v>
      </c>
      <c r="F294" s="124">
        <v>2329</v>
      </c>
      <c r="G294" s="124">
        <v>709953</v>
      </c>
      <c r="H294" s="124">
        <v>843145063</v>
      </c>
      <c r="I294" s="124">
        <v>362020</v>
      </c>
      <c r="J294" s="125">
        <v>0.96299999999999997</v>
      </c>
      <c r="K294" s="124">
        <v>1439</v>
      </c>
      <c r="L294" s="124">
        <v>1414</v>
      </c>
      <c r="M294" s="124">
        <v>1439</v>
      </c>
      <c r="N294" s="125">
        <v>1.425</v>
      </c>
      <c r="O294" s="125">
        <v>1.1140000000000001</v>
      </c>
      <c r="P294" s="126">
        <v>13132.96</v>
      </c>
      <c r="Q294" s="127">
        <v>1.3480000000000001E-2</v>
      </c>
      <c r="R294" s="126">
        <v>9570.16</v>
      </c>
      <c r="S294" s="126">
        <v>3562.8</v>
      </c>
      <c r="T294" s="125">
        <v>0.48799999999999999</v>
      </c>
      <c r="U294" s="126">
        <v>6408.88</v>
      </c>
      <c r="V294" s="126">
        <v>6408.88</v>
      </c>
      <c r="W294" s="124">
        <v>9222379</v>
      </c>
      <c r="X294" s="124">
        <v>8910038</v>
      </c>
      <c r="Y294" s="124">
        <v>178200</v>
      </c>
      <c r="Z294" s="124">
        <v>312341</v>
      </c>
      <c r="AA294" s="124">
        <v>1814243</v>
      </c>
      <c r="AB294" s="124">
        <v>0</v>
      </c>
      <c r="AC294" s="124">
        <v>391341</v>
      </c>
      <c r="AD294" s="124">
        <v>628493</v>
      </c>
      <c r="AE294" s="124">
        <v>603056</v>
      </c>
    </row>
    <row r="295" spans="1:31" x14ac:dyDescent="0.3">
      <c r="A295" s="123" t="s">
        <v>589</v>
      </c>
      <c r="B295" s="121" t="s">
        <v>590</v>
      </c>
      <c r="C295" s="121">
        <v>1</v>
      </c>
      <c r="D295" s="121">
        <v>1</v>
      </c>
      <c r="E295" s="124">
        <v>2557199520</v>
      </c>
      <c r="F295" s="124">
        <v>2975</v>
      </c>
      <c r="G295" s="124">
        <v>859562</v>
      </c>
      <c r="H295" s="124">
        <v>695910398</v>
      </c>
      <c r="I295" s="124">
        <v>233919</v>
      </c>
      <c r="J295" s="125">
        <v>0.622</v>
      </c>
      <c r="K295" s="124">
        <v>1534</v>
      </c>
      <c r="L295" s="124">
        <v>1567</v>
      </c>
      <c r="M295" s="124">
        <v>1551</v>
      </c>
      <c r="N295" s="125">
        <v>1.425</v>
      </c>
      <c r="O295" s="125">
        <v>1.4530000000000001</v>
      </c>
      <c r="P295" s="126">
        <v>17129.439999999999</v>
      </c>
      <c r="Q295" s="127">
        <v>9.1000000000000004E-3</v>
      </c>
      <c r="R295" s="126">
        <v>7822.01</v>
      </c>
      <c r="S295" s="126">
        <v>9307.43</v>
      </c>
      <c r="T295" s="125">
        <v>0.55300000000000005</v>
      </c>
      <c r="U295" s="126">
        <v>9472.58</v>
      </c>
      <c r="V295" s="126">
        <v>9472.58</v>
      </c>
      <c r="W295" s="124">
        <v>14691972</v>
      </c>
      <c r="X295" s="124">
        <v>13398492</v>
      </c>
      <c r="Y295" s="124">
        <v>267969</v>
      </c>
      <c r="Z295" s="124">
        <v>1293480</v>
      </c>
      <c r="AA295" s="124">
        <v>2407601</v>
      </c>
      <c r="AB295" s="124">
        <v>0</v>
      </c>
      <c r="AC295" s="124">
        <v>392650</v>
      </c>
      <c r="AD295" s="124">
        <v>630595</v>
      </c>
      <c r="AE295" s="124">
        <v>605073</v>
      </c>
    </row>
    <row r="296" spans="1:31" x14ac:dyDescent="0.3">
      <c r="A296" s="123" t="s">
        <v>591</v>
      </c>
      <c r="B296" s="121" t="s">
        <v>592</v>
      </c>
      <c r="C296" s="121">
        <v>1</v>
      </c>
      <c r="D296" s="121">
        <v>0</v>
      </c>
      <c r="E296" s="124">
        <v>1783548235</v>
      </c>
      <c r="F296" s="124">
        <v>899</v>
      </c>
      <c r="G296" s="124">
        <v>1983924</v>
      </c>
      <c r="H296" s="124">
        <v>380500685</v>
      </c>
      <c r="I296" s="124">
        <v>423248</v>
      </c>
      <c r="J296" s="125">
        <v>1.125</v>
      </c>
      <c r="K296" s="124">
        <v>706</v>
      </c>
      <c r="L296" s="124">
        <v>726</v>
      </c>
      <c r="M296" s="124">
        <v>716</v>
      </c>
      <c r="N296" s="125">
        <v>1.425</v>
      </c>
      <c r="O296" s="125">
        <v>1.381</v>
      </c>
      <c r="P296" s="126">
        <v>16280.63</v>
      </c>
      <c r="Q296" s="127">
        <v>1.575E-2</v>
      </c>
      <c r="R296" s="126">
        <v>31246.799999999999</v>
      </c>
      <c r="S296" s="126">
        <v>0</v>
      </c>
      <c r="T296" s="125">
        <v>0.24099999999999999</v>
      </c>
      <c r="U296" s="126">
        <v>3923.63</v>
      </c>
      <c r="V296" s="126">
        <v>3923.63</v>
      </c>
      <c r="W296" s="124">
        <v>2809320</v>
      </c>
      <c r="X296" s="124">
        <v>1855080</v>
      </c>
      <c r="Y296" s="124">
        <v>37101</v>
      </c>
      <c r="Z296" s="124">
        <v>954240</v>
      </c>
      <c r="AA296" s="124">
        <v>398247</v>
      </c>
      <c r="AB296" s="124">
        <v>0</v>
      </c>
      <c r="AC296" s="124">
        <v>306712</v>
      </c>
      <c r="AD296" s="124">
        <v>492579</v>
      </c>
      <c r="AE296" s="124">
        <v>472643</v>
      </c>
    </row>
    <row r="297" spans="1:31" x14ac:dyDescent="0.3">
      <c r="A297" s="123" t="s">
        <v>593</v>
      </c>
      <c r="B297" s="121" t="s">
        <v>594</v>
      </c>
      <c r="C297" s="121">
        <v>1</v>
      </c>
      <c r="D297" s="121">
        <v>1</v>
      </c>
      <c r="E297" s="124">
        <v>8109463947</v>
      </c>
      <c r="F297" s="124">
        <v>9372</v>
      </c>
      <c r="G297" s="124">
        <v>865286</v>
      </c>
      <c r="H297" s="124">
        <v>2618605134</v>
      </c>
      <c r="I297" s="124">
        <v>279407</v>
      </c>
      <c r="J297" s="125">
        <v>0.74299999999999999</v>
      </c>
      <c r="K297" s="124">
        <v>5824</v>
      </c>
      <c r="L297" s="124">
        <v>5922</v>
      </c>
      <c r="M297" s="124">
        <v>5873</v>
      </c>
      <c r="N297" s="125">
        <v>1.425</v>
      </c>
      <c r="O297" s="125">
        <v>1.36</v>
      </c>
      <c r="P297" s="126">
        <v>16033.06</v>
      </c>
      <c r="Q297" s="127">
        <v>1.04E-2</v>
      </c>
      <c r="R297" s="126">
        <v>8998.9699999999993</v>
      </c>
      <c r="S297" s="126">
        <v>7034.09</v>
      </c>
      <c r="T297" s="125">
        <v>0.52300000000000002</v>
      </c>
      <c r="U297" s="126">
        <v>8385.2900000000009</v>
      </c>
      <c r="V297" s="126">
        <v>8385.2900000000009</v>
      </c>
      <c r="W297" s="124">
        <v>49246809</v>
      </c>
      <c r="X297" s="124">
        <v>45248106</v>
      </c>
      <c r="Y297" s="124">
        <v>904962</v>
      </c>
      <c r="Z297" s="124">
        <v>3998703</v>
      </c>
      <c r="AA297" s="124">
        <v>7790053</v>
      </c>
      <c r="AB297" s="124">
        <v>0</v>
      </c>
      <c r="AC297" s="124">
        <v>2784955</v>
      </c>
      <c r="AD297" s="124">
        <v>4472637</v>
      </c>
      <c r="AE297" s="124">
        <v>4291615</v>
      </c>
    </row>
    <row r="298" spans="1:31" x14ac:dyDescent="0.3">
      <c r="A298" s="123" t="s">
        <v>595</v>
      </c>
      <c r="B298" s="121" t="s">
        <v>596</v>
      </c>
      <c r="C298" s="121">
        <v>1</v>
      </c>
      <c r="D298" s="121">
        <v>0</v>
      </c>
      <c r="E298" s="124">
        <v>17961029786</v>
      </c>
      <c r="F298" s="124">
        <v>15663</v>
      </c>
      <c r="G298" s="124">
        <v>1146717</v>
      </c>
      <c r="H298" s="124">
        <v>5227936338</v>
      </c>
      <c r="I298" s="124">
        <v>333776</v>
      </c>
      <c r="J298" s="125">
        <v>0.88700000000000001</v>
      </c>
      <c r="K298" s="124">
        <v>9167</v>
      </c>
      <c r="L298" s="124">
        <v>9173</v>
      </c>
      <c r="M298" s="124">
        <v>9170</v>
      </c>
      <c r="N298" s="125">
        <v>1.425</v>
      </c>
      <c r="O298" s="125">
        <v>1.2949999999999999</v>
      </c>
      <c r="P298" s="126">
        <v>15266.78</v>
      </c>
      <c r="Q298" s="127">
        <v>1.2409999999999999E-2</v>
      </c>
      <c r="R298" s="126">
        <v>14230.75</v>
      </c>
      <c r="S298" s="126">
        <v>1036.03</v>
      </c>
      <c r="T298" s="125">
        <v>0.41099999999999998</v>
      </c>
      <c r="U298" s="126">
        <v>6274.64</v>
      </c>
      <c r="V298" s="126">
        <v>6274.64</v>
      </c>
      <c r="W298" s="124">
        <v>57538449</v>
      </c>
      <c r="X298" s="124">
        <v>54604300</v>
      </c>
      <c r="Y298" s="124">
        <v>1092086</v>
      </c>
      <c r="Z298" s="124">
        <v>2934149</v>
      </c>
      <c r="AA298" s="124">
        <v>14497355</v>
      </c>
      <c r="AB298" s="124">
        <v>0</v>
      </c>
      <c r="AC298" s="124">
        <v>3925602</v>
      </c>
      <c r="AD298" s="124">
        <v>6304516</v>
      </c>
      <c r="AE298" s="124">
        <v>6049352</v>
      </c>
    </row>
    <row r="299" spans="1:31" x14ac:dyDescent="0.3">
      <c r="A299" s="123" t="s">
        <v>597</v>
      </c>
      <c r="B299" s="121" t="s">
        <v>598</v>
      </c>
      <c r="C299" s="121">
        <v>1</v>
      </c>
      <c r="D299" s="121">
        <v>0</v>
      </c>
      <c r="E299" s="124">
        <v>10438426626</v>
      </c>
      <c r="F299" s="124">
        <v>11401</v>
      </c>
      <c r="G299" s="124">
        <v>915571</v>
      </c>
      <c r="H299" s="124">
        <v>4837651810</v>
      </c>
      <c r="I299" s="124">
        <v>424318</v>
      </c>
      <c r="J299" s="125">
        <v>1.1279999999999999</v>
      </c>
      <c r="K299" s="124">
        <v>6704</v>
      </c>
      <c r="L299" s="124">
        <v>6526</v>
      </c>
      <c r="M299" s="124">
        <v>6704</v>
      </c>
      <c r="N299" s="125">
        <v>1.425</v>
      </c>
      <c r="O299" s="125">
        <v>1.1180000000000001</v>
      </c>
      <c r="P299" s="126">
        <v>13180.12</v>
      </c>
      <c r="Q299" s="127">
        <v>1.5789999999999998E-2</v>
      </c>
      <c r="R299" s="126">
        <v>14456.86</v>
      </c>
      <c r="S299" s="126">
        <v>0</v>
      </c>
      <c r="T299" s="125">
        <v>0.40200000000000002</v>
      </c>
      <c r="U299" s="126">
        <v>5298.4</v>
      </c>
      <c r="V299" s="126">
        <v>5298.4</v>
      </c>
      <c r="W299" s="124">
        <v>35520474</v>
      </c>
      <c r="X299" s="124">
        <v>33751166</v>
      </c>
      <c r="Y299" s="124">
        <v>675023</v>
      </c>
      <c r="Z299" s="124">
        <v>1769308</v>
      </c>
      <c r="AA299" s="124">
        <v>8592470</v>
      </c>
      <c r="AB299" s="124">
        <v>0</v>
      </c>
      <c r="AC299" s="124">
        <v>1720307</v>
      </c>
      <c r="AD299" s="124">
        <v>2762813</v>
      </c>
      <c r="AE299" s="124">
        <v>2650993</v>
      </c>
    </row>
    <row r="300" spans="1:31" x14ac:dyDescent="0.3">
      <c r="A300" s="123" t="s">
        <v>599</v>
      </c>
      <c r="B300" s="121" t="s">
        <v>600</v>
      </c>
      <c r="C300" s="121">
        <v>1</v>
      </c>
      <c r="D300" s="121">
        <v>0</v>
      </c>
      <c r="E300" s="124">
        <v>7246018267</v>
      </c>
      <c r="F300" s="124">
        <v>3368</v>
      </c>
      <c r="G300" s="124">
        <v>2151430</v>
      </c>
      <c r="H300" s="124">
        <v>2346717912</v>
      </c>
      <c r="I300" s="124">
        <v>696768</v>
      </c>
      <c r="J300" s="125">
        <v>1.853</v>
      </c>
      <c r="K300" s="124">
        <v>4004</v>
      </c>
      <c r="L300" s="124">
        <v>4122</v>
      </c>
      <c r="M300" s="124">
        <v>4063</v>
      </c>
      <c r="N300" s="125">
        <v>1.425</v>
      </c>
      <c r="O300" s="125">
        <v>1.2629999999999999</v>
      </c>
      <c r="P300" s="126">
        <v>14889.53</v>
      </c>
      <c r="Q300" s="127">
        <v>2.5940000000000001E-2</v>
      </c>
      <c r="R300" s="126">
        <v>55808.09</v>
      </c>
      <c r="S300" s="126">
        <v>0</v>
      </c>
      <c r="T300" s="125">
        <v>0.17299999999999999</v>
      </c>
      <c r="U300" s="126">
        <v>2575.88</v>
      </c>
      <c r="V300" s="126">
        <v>2575.88</v>
      </c>
      <c r="W300" s="124">
        <v>10465801</v>
      </c>
      <c r="X300" s="124">
        <v>19513011</v>
      </c>
      <c r="Y300" s="124">
        <v>390260</v>
      </c>
      <c r="Z300" s="124">
        <v>390260</v>
      </c>
      <c r="AA300" s="124">
        <v>1868800</v>
      </c>
      <c r="AB300" s="124">
        <v>0</v>
      </c>
      <c r="AC300" s="124">
        <v>1543232</v>
      </c>
      <c r="AD300" s="124">
        <v>2478430</v>
      </c>
      <c r="AE300" s="124">
        <v>2378120</v>
      </c>
    </row>
    <row r="301" spans="1:31" x14ac:dyDescent="0.3">
      <c r="A301" s="123" t="s">
        <v>601</v>
      </c>
      <c r="B301" s="121" t="s">
        <v>602</v>
      </c>
      <c r="C301" s="121">
        <v>1</v>
      </c>
      <c r="D301" s="121">
        <v>0</v>
      </c>
      <c r="E301" s="124">
        <v>3032467173</v>
      </c>
      <c r="F301" s="124">
        <v>4585</v>
      </c>
      <c r="G301" s="124">
        <v>661388</v>
      </c>
      <c r="H301" s="124">
        <v>1008866373</v>
      </c>
      <c r="I301" s="124">
        <v>220036</v>
      </c>
      <c r="J301" s="125">
        <v>0.58499999999999996</v>
      </c>
      <c r="K301" s="124">
        <v>5325</v>
      </c>
      <c r="L301" s="124">
        <v>5321</v>
      </c>
      <c r="M301" s="124">
        <v>5325</v>
      </c>
      <c r="N301" s="125">
        <v>1.425</v>
      </c>
      <c r="O301" s="125">
        <v>1.5620000000000001</v>
      </c>
      <c r="P301" s="126">
        <v>18414.439999999999</v>
      </c>
      <c r="Q301" s="127">
        <v>9.1000000000000004E-3</v>
      </c>
      <c r="R301" s="126">
        <v>6018.63</v>
      </c>
      <c r="S301" s="126">
        <v>12395.81</v>
      </c>
      <c r="T301" s="125">
        <v>0.64800000000000002</v>
      </c>
      <c r="U301" s="126">
        <v>11932.55</v>
      </c>
      <c r="V301" s="126">
        <v>12395.81</v>
      </c>
      <c r="W301" s="124">
        <v>66007689</v>
      </c>
      <c r="X301" s="124">
        <v>75224349</v>
      </c>
      <c r="Y301" s="124">
        <v>1504486</v>
      </c>
      <c r="Z301" s="124">
        <v>1504486</v>
      </c>
      <c r="AA301" s="124">
        <v>5711140</v>
      </c>
      <c r="AB301" s="124">
        <v>0</v>
      </c>
      <c r="AC301" s="124">
        <v>2254429</v>
      </c>
      <c r="AD301" s="124">
        <v>3620612</v>
      </c>
      <c r="AE301" s="124">
        <v>3474075</v>
      </c>
    </row>
    <row r="302" spans="1:31" x14ac:dyDescent="0.3">
      <c r="A302" s="123" t="s">
        <v>603</v>
      </c>
      <c r="B302" s="121" t="s">
        <v>604</v>
      </c>
      <c r="C302" s="121">
        <v>1</v>
      </c>
      <c r="D302" s="121">
        <v>0</v>
      </c>
      <c r="E302" s="124">
        <v>2870324389</v>
      </c>
      <c r="F302" s="124">
        <v>1612</v>
      </c>
      <c r="G302" s="124">
        <v>1780598</v>
      </c>
      <c r="H302" s="124">
        <v>1551335051</v>
      </c>
      <c r="I302" s="124">
        <v>962366</v>
      </c>
      <c r="J302" s="125">
        <v>2.56</v>
      </c>
      <c r="K302" s="124">
        <v>1839</v>
      </c>
      <c r="L302" s="124">
        <v>1917</v>
      </c>
      <c r="M302" s="124">
        <v>1878</v>
      </c>
      <c r="N302" s="125">
        <v>1.425</v>
      </c>
      <c r="O302" s="125">
        <v>1.127</v>
      </c>
      <c r="P302" s="126">
        <v>13286.22</v>
      </c>
      <c r="Q302" s="127">
        <v>2.8000000000000001E-2</v>
      </c>
      <c r="R302" s="126">
        <v>49856.74</v>
      </c>
      <c r="S302" s="126">
        <v>0</v>
      </c>
      <c r="T302" s="125">
        <v>0.13900000000000001</v>
      </c>
      <c r="U302" s="126">
        <v>1846.78</v>
      </c>
      <c r="V302" s="126">
        <v>1846.78</v>
      </c>
      <c r="W302" s="124">
        <v>3468253</v>
      </c>
      <c r="X302" s="124">
        <v>4180804</v>
      </c>
      <c r="Y302" s="124">
        <v>83616</v>
      </c>
      <c r="Z302" s="124">
        <v>83616</v>
      </c>
      <c r="AA302" s="124">
        <v>805600</v>
      </c>
      <c r="AB302" s="124">
        <v>0</v>
      </c>
      <c r="AC302" s="124">
        <v>489210</v>
      </c>
      <c r="AD302" s="124">
        <v>785671</v>
      </c>
      <c r="AE302" s="124">
        <v>753872</v>
      </c>
    </row>
    <row r="303" spans="1:31" x14ac:dyDescent="0.3">
      <c r="A303" s="123" t="s">
        <v>605</v>
      </c>
      <c r="B303" s="121" t="s">
        <v>606</v>
      </c>
      <c r="C303" s="121">
        <v>1</v>
      </c>
      <c r="D303" s="121">
        <v>0</v>
      </c>
      <c r="E303" s="124">
        <v>6757349225</v>
      </c>
      <c r="F303" s="124">
        <v>3303</v>
      </c>
      <c r="G303" s="124">
        <v>2045821</v>
      </c>
      <c r="H303" s="124">
        <v>2573167292</v>
      </c>
      <c r="I303" s="124">
        <v>779039</v>
      </c>
      <c r="J303" s="125">
        <v>2.0720000000000001</v>
      </c>
      <c r="K303" s="124">
        <v>3792</v>
      </c>
      <c r="L303" s="124">
        <v>3750</v>
      </c>
      <c r="M303" s="124">
        <v>3792</v>
      </c>
      <c r="N303" s="125">
        <v>1.425</v>
      </c>
      <c r="O303" s="125">
        <v>1.155</v>
      </c>
      <c r="P303" s="126">
        <v>13616.31</v>
      </c>
      <c r="Q303" s="127">
        <v>2.8000000000000001E-2</v>
      </c>
      <c r="R303" s="126">
        <v>57282.98</v>
      </c>
      <c r="S303" s="126">
        <v>0</v>
      </c>
      <c r="T303" s="125">
        <v>0.14099999999999999</v>
      </c>
      <c r="U303" s="126">
        <v>1919.89</v>
      </c>
      <c r="V303" s="126">
        <v>1919.89</v>
      </c>
      <c r="W303" s="124">
        <v>7280223</v>
      </c>
      <c r="X303" s="124">
        <v>7871925</v>
      </c>
      <c r="Y303" s="124">
        <v>157438</v>
      </c>
      <c r="Z303" s="124">
        <v>157438</v>
      </c>
      <c r="AA303" s="124">
        <v>1483600</v>
      </c>
      <c r="AB303" s="124">
        <v>0</v>
      </c>
      <c r="AC303" s="124">
        <v>788655</v>
      </c>
      <c r="AD303" s="124">
        <v>1266579</v>
      </c>
      <c r="AE303" s="124">
        <v>1215317</v>
      </c>
    </row>
    <row r="304" spans="1:31" x14ac:dyDescent="0.3">
      <c r="A304" s="123" t="s">
        <v>607</v>
      </c>
      <c r="B304" s="121" t="s">
        <v>608</v>
      </c>
      <c r="C304" s="121">
        <v>1</v>
      </c>
      <c r="D304" s="121">
        <v>0</v>
      </c>
      <c r="E304" s="124">
        <v>9732039444</v>
      </c>
      <c r="F304" s="124">
        <v>5217</v>
      </c>
      <c r="G304" s="124">
        <v>1865447</v>
      </c>
      <c r="H304" s="124">
        <v>4191323616</v>
      </c>
      <c r="I304" s="124">
        <v>803397</v>
      </c>
      <c r="J304" s="125">
        <v>2.137</v>
      </c>
      <c r="K304" s="124">
        <v>5977</v>
      </c>
      <c r="L304" s="124">
        <v>6001</v>
      </c>
      <c r="M304" s="124">
        <v>5989</v>
      </c>
      <c r="N304" s="125">
        <v>1.425</v>
      </c>
      <c r="O304" s="125">
        <v>1.1759999999999999</v>
      </c>
      <c r="P304" s="126">
        <v>13863.88</v>
      </c>
      <c r="Q304" s="127">
        <v>2.8000000000000001E-2</v>
      </c>
      <c r="R304" s="126">
        <v>52232.51</v>
      </c>
      <c r="S304" s="126">
        <v>0</v>
      </c>
      <c r="T304" s="125">
        <v>0.15</v>
      </c>
      <c r="U304" s="126">
        <v>2079.58</v>
      </c>
      <c r="V304" s="126">
        <v>2079.58</v>
      </c>
      <c r="W304" s="124">
        <v>12454605</v>
      </c>
      <c r="X304" s="124">
        <v>13353305</v>
      </c>
      <c r="Y304" s="124">
        <v>267066</v>
      </c>
      <c r="Z304" s="124">
        <v>267066</v>
      </c>
      <c r="AA304" s="124">
        <v>1975200</v>
      </c>
      <c r="AB304" s="124">
        <v>0</v>
      </c>
      <c r="AC304" s="124">
        <v>1395662</v>
      </c>
      <c r="AD304" s="124">
        <v>2241433</v>
      </c>
      <c r="AE304" s="124">
        <v>2150715</v>
      </c>
    </row>
    <row r="305" spans="1:31" x14ac:dyDescent="0.3">
      <c r="A305" s="123" t="s">
        <v>609</v>
      </c>
      <c r="B305" s="121" t="s">
        <v>610</v>
      </c>
      <c r="C305" s="121">
        <v>1</v>
      </c>
      <c r="D305" s="121">
        <v>0</v>
      </c>
      <c r="E305" s="124">
        <v>4976769962</v>
      </c>
      <c r="F305" s="124">
        <v>3300</v>
      </c>
      <c r="G305" s="124">
        <v>1508112</v>
      </c>
      <c r="H305" s="124">
        <v>1143694874</v>
      </c>
      <c r="I305" s="124">
        <v>346574</v>
      </c>
      <c r="J305" s="125">
        <v>0.92100000000000004</v>
      </c>
      <c r="K305" s="124">
        <v>1717</v>
      </c>
      <c r="L305" s="124">
        <v>1756</v>
      </c>
      <c r="M305" s="124">
        <v>1737</v>
      </c>
      <c r="N305" s="125">
        <v>1.425</v>
      </c>
      <c r="O305" s="125">
        <v>1.2330000000000001</v>
      </c>
      <c r="P305" s="126">
        <v>14535.86</v>
      </c>
      <c r="Q305" s="127">
        <v>1.289E-2</v>
      </c>
      <c r="R305" s="126">
        <v>19439.560000000001</v>
      </c>
      <c r="S305" s="126">
        <v>0</v>
      </c>
      <c r="T305" s="125">
        <v>0.33400000000000002</v>
      </c>
      <c r="U305" s="126">
        <v>4854.97</v>
      </c>
      <c r="V305" s="126">
        <v>4854.97</v>
      </c>
      <c r="W305" s="124">
        <v>8433083</v>
      </c>
      <c r="X305" s="124">
        <v>8378416</v>
      </c>
      <c r="Y305" s="124">
        <v>167568</v>
      </c>
      <c r="Z305" s="124">
        <v>167568</v>
      </c>
      <c r="AA305" s="124">
        <v>1553174</v>
      </c>
      <c r="AB305" s="124">
        <v>0</v>
      </c>
      <c r="AC305" s="124">
        <v>611472</v>
      </c>
      <c r="AD305" s="124">
        <v>982024</v>
      </c>
      <c r="AE305" s="124">
        <v>942278</v>
      </c>
    </row>
    <row r="306" spans="1:31" x14ac:dyDescent="0.3">
      <c r="A306" s="123" t="s">
        <v>611</v>
      </c>
      <c r="B306" s="121" t="s">
        <v>612</v>
      </c>
      <c r="C306" s="121">
        <v>1</v>
      </c>
      <c r="D306" s="121">
        <v>0</v>
      </c>
      <c r="E306" s="124">
        <v>8944449666</v>
      </c>
      <c r="F306" s="124">
        <v>3030</v>
      </c>
      <c r="G306" s="124">
        <v>2951963</v>
      </c>
      <c r="H306" s="124">
        <v>3651595123</v>
      </c>
      <c r="I306" s="124">
        <v>1205146</v>
      </c>
      <c r="J306" s="125">
        <v>3.206</v>
      </c>
      <c r="K306" s="124">
        <v>3577</v>
      </c>
      <c r="L306" s="124">
        <v>3542</v>
      </c>
      <c r="M306" s="124">
        <v>3577</v>
      </c>
      <c r="N306" s="125">
        <v>1.425</v>
      </c>
      <c r="O306" s="125">
        <v>1.101</v>
      </c>
      <c r="P306" s="126">
        <v>12979.71</v>
      </c>
      <c r="Q306" s="127">
        <v>2.8000000000000001E-2</v>
      </c>
      <c r="R306" s="126">
        <v>82654.960000000006</v>
      </c>
      <c r="S306" s="126">
        <v>0</v>
      </c>
      <c r="T306" s="125">
        <v>0</v>
      </c>
      <c r="U306" s="126">
        <v>0</v>
      </c>
      <c r="V306" s="126">
        <v>500</v>
      </c>
      <c r="W306" s="124">
        <v>1788500</v>
      </c>
      <c r="X306" s="124">
        <v>3032210</v>
      </c>
      <c r="Y306" s="124">
        <v>60644</v>
      </c>
      <c r="Z306" s="124">
        <v>60644</v>
      </c>
      <c r="AA306" s="124">
        <v>1210400</v>
      </c>
      <c r="AB306" s="124">
        <v>0</v>
      </c>
      <c r="AC306" s="124">
        <v>1063034</v>
      </c>
      <c r="AD306" s="124">
        <v>1707232</v>
      </c>
      <c r="AE306" s="124">
        <v>1638135</v>
      </c>
    </row>
    <row r="307" spans="1:31" x14ac:dyDescent="0.3">
      <c r="A307" s="123" t="s">
        <v>613</v>
      </c>
      <c r="B307" s="121" t="s">
        <v>614</v>
      </c>
      <c r="C307" s="121">
        <v>1</v>
      </c>
      <c r="D307" s="121">
        <v>0</v>
      </c>
      <c r="E307" s="124">
        <v>20712497333</v>
      </c>
      <c r="F307" s="124">
        <v>6582</v>
      </c>
      <c r="G307" s="124">
        <v>3146839</v>
      </c>
      <c r="H307" s="124">
        <v>5133663477</v>
      </c>
      <c r="I307" s="124">
        <v>779954</v>
      </c>
      <c r="J307" s="125">
        <v>2.0739999999999998</v>
      </c>
      <c r="K307" s="124">
        <v>8183</v>
      </c>
      <c r="L307" s="124">
        <v>8153</v>
      </c>
      <c r="M307" s="124">
        <v>8183</v>
      </c>
      <c r="N307" s="125">
        <v>1.425</v>
      </c>
      <c r="O307" s="125">
        <v>1.226</v>
      </c>
      <c r="P307" s="126">
        <v>14453.33</v>
      </c>
      <c r="Q307" s="127">
        <v>2.8000000000000001E-2</v>
      </c>
      <c r="R307" s="126">
        <v>88111.49</v>
      </c>
      <c r="S307" s="126">
        <v>0</v>
      </c>
      <c r="T307" s="125">
        <v>7.1999999999999995E-2</v>
      </c>
      <c r="U307" s="126">
        <v>1040.6300000000001</v>
      </c>
      <c r="V307" s="126">
        <v>1040.6300000000001</v>
      </c>
      <c r="W307" s="124">
        <v>8515476</v>
      </c>
      <c r="X307" s="124">
        <v>9076571</v>
      </c>
      <c r="Y307" s="124">
        <v>181531</v>
      </c>
      <c r="Z307" s="124">
        <v>181531</v>
      </c>
      <c r="AA307" s="124">
        <v>2716400</v>
      </c>
      <c r="AB307" s="124">
        <v>0</v>
      </c>
      <c r="AC307" s="124">
        <v>1553376</v>
      </c>
      <c r="AD307" s="124">
        <v>2494721</v>
      </c>
      <c r="AE307" s="124">
        <v>2393752</v>
      </c>
    </row>
    <row r="308" spans="1:31" x14ac:dyDescent="0.3">
      <c r="A308" s="123" t="s">
        <v>615</v>
      </c>
      <c r="B308" s="121" t="s">
        <v>616</v>
      </c>
      <c r="C308" s="121">
        <v>1</v>
      </c>
      <c r="D308" s="121">
        <v>0</v>
      </c>
      <c r="E308" s="124">
        <v>5246790000</v>
      </c>
      <c r="F308" s="124">
        <v>4318</v>
      </c>
      <c r="G308" s="124">
        <v>1215097</v>
      </c>
      <c r="H308" s="124">
        <v>2125550291</v>
      </c>
      <c r="I308" s="124">
        <v>492253</v>
      </c>
      <c r="J308" s="125">
        <v>1.3089999999999999</v>
      </c>
      <c r="K308" s="124">
        <v>4956</v>
      </c>
      <c r="L308" s="124">
        <v>4998</v>
      </c>
      <c r="M308" s="124">
        <v>4977</v>
      </c>
      <c r="N308" s="125">
        <v>1.425</v>
      </c>
      <c r="O308" s="125">
        <v>1.165</v>
      </c>
      <c r="P308" s="126">
        <v>13734.2</v>
      </c>
      <c r="Q308" s="127">
        <v>1.8319999999999999E-2</v>
      </c>
      <c r="R308" s="126">
        <v>22260.57</v>
      </c>
      <c r="S308" s="126">
        <v>0</v>
      </c>
      <c r="T308" s="125">
        <v>0.31</v>
      </c>
      <c r="U308" s="126">
        <v>4257.6000000000004</v>
      </c>
      <c r="V308" s="126">
        <v>4257.6000000000004</v>
      </c>
      <c r="W308" s="124">
        <v>21190076</v>
      </c>
      <c r="X308" s="124">
        <v>20292972</v>
      </c>
      <c r="Y308" s="124">
        <v>405859</v>
      </c>
      <c r="Z308" s="124">
        <v>897104</v>
      </c>
      <c r="AA308" s="124">
        <v>1789600</v>
      </c>
      <c r="AB308" s="124">
        <v>0</v>
      </c>
      <c r="AC308" s="124">
        <v>1839872</v>
      </c>
      <c r="AD308" s="124">
        <v>2954834</v>
      </c>
      <c r="AE308" s="124">
        <v>2835242</v>
      </c>
    </row>
    <row r="309" spans="1:31" x14ac:dyDescent="0.3">
      <c r="A309" s="123" t="s">
        <v>617</v>
      </c>
      <c r="B309" s="121" t="s">
        <v>618</v>
      </c>
      <c r="C309" s="121">
        <v>1</v>
      </c>
      <c r="D309" s="121">
        <v>0</v>
      </c>
      <c r="E309" s="124">
        <v>6529102055</v>
      </c>
      <c r="F309" s="124">
        <v>2777</v>
      </c>
      <c r="G309" s="124">
        <v>2351135</v>
      </c>
      <c r="H309" s="124">
        <v>1314100584</v>
      </c>
      <c r="I309" s="124">
        <v>473208</v>
      </c>
      <c r="J309" s="125">
        <v>1.258</v>
      </c>
      <c r="K309" s="124">
        <v>3375</v>
      </c>
      <c r="L309" s="124">
        <v>3290</v>
      </c>
      <c r="M309" s="124">
        <v>3375</v>
      </c>
      <c r="N309" s="125">
        <v>1.425</v>
      </c>
      <c r="O309" s="125">
        <v>1.321</v>
      </c>
      <c r="P309" s="126">
        <v>15573.29</v>
      </c>
      <c r="Q309" s="127">
        <v>1.7610000000000001E-2</v>
      </c>
      <c r="R309" s="126">
        <v>41403.480000000003</v>
      </c>
      <c r="S309" s="126">
        <v>0</v>
      </c>
      <c r="T309" s="125">
        <v>0.20699999999999999</v>
      </c>
      <c r="U309" s="126">
        <v>3223.67</v>
      </c>
      <c r="V309" s="126">
        <v>3223.67</v>
      </c>
      <c r="W309" s="124">
        <v>10879887</v>
      </c>
      <c r="X309" s="124">
        <v>10727242</v>
      </c>
      <c r="Y309" s="124">
        <v>214544</v>
      </c>
      <c r="Z309" s="124">
        <v>214544</v>
      </c>
      <c r="AA309" s="124">
        <v>1121200</v>
      </c>
      <c r="AB309" s="124">
        <v>0</v>
      </c>
      <c r="AC309" s="124">
        <v>1000457</v>
      </c>
      <c r="AD309" s="124">
        <v>1606733</v>
      </c>
      <c r="AE309" s="124">
        <v>1541704</v>
      </c>
    </row>
    <row r="310" spans="1:31" x14ac:dyDescent="0.3">
      <c r="A310" s="123" t="s">
        <v>619</v>
      </c>
      <c r="B310" s="121" t="s">
        <v>620</v>
      </c>
      <c r="C310" s="121">
        <v>1</v>
      </c>
      <c r="D310" s="121">
        <v>0</v>
      </c>
      <c r="E310" s="124">
        <v>3255117499</v>
      </c>
      <c r="F310" s="124">
        <v>1275</v>
      </c>
      <c r="G310" s="124">
        <v>2553033</v>
      </c>
      <c r="H310" s="124">
        <v>498775059</v>
      </c>
      <c r="I310" s="124">
        <v>391196</v>
      </c>
      <c r="J310" s="125">
        <v>1.04</v>
      </c>
      <c r="K310" s="124">
        <v>1546</v>
      </c>
      <c r="L310" s="124">
        <v>1525</v>
      </c>
      <c r="M310" s="124">
        <v>1546</v>
      </c>
      <c r="N310" s="125">
        <v>1.425</v>
      </c>
      <c r="O310" s="125">
        <v>1.19</v>
      </c>
      <c r="P310" s="126">
        <v>14028.93</v>
      </c>
      <c r="Q310" s="127">
        <v>1.456E-2</v>
      </c>
      <c r="R310" s="126">
        <v>37172.160000000003</v>
      </c>
      <c r="S310" s="126">
        <v>0</v>
      </c>
      <c r="T310" s="125">
        <v>0.21099999999999999</v>
      </c>
      <c r="U310" s="126">
        <v>2960.1</v>
      </c>
      <c r="V310" s="126">
        <v>2960.1</v>
      </c>
      <c r="W310" s="124">
        <v>4576315</v>
      </c>
      <c r="X310" s="124">
        <v>4508265</v>
      </c>
      <c r="Y310" s="124">
        <v>90165</v>
      </c>
      <c r="Z310" s="124">
        <v>90165</v>
      </c>
      <c r="AA310" s="124">
        <v>1469377</v>
      </c>
      <c r="AB310" s="124">
        <v>0</v>
      </c>
      <c r="AC310" s="124">
        <v>633811</v>
      </c>
      <c r="AD310" s="124">
        <v>1017900</v>
      </c>
      <c r="AE310" s="124">
        <v>976702</v>
      </c>
    </row>
    <row r="311" spans="1:31" x14ac:dyDescent="0.3">
      <c r="A311" s="123" t="s">
        <v>621</v>
      </c>
      <c r="B311" s="121" t="s">
        <v>622</v>
      </c>
      <c r="C311" s="121">
        <v>1</v>
      </c>
      <c r="D311" s="121">
        <v>0</v>
      </c>
      <c r="E311" s="124">
        <v>5242386843</v>
      </c>
      <c r="F311" s="124">
        <v>2555</v>
      </c>
      <c r="G311" s="124">
        <v>2051814</v>
      </c>
      <c r="H311" s="124">
        <v>1919559622</v>
      </c>
      <c r="I311" s="124">
        <v>751295</v>
      </c>
      <c r="J311" s="125">
        <v>1.998</v>
      </c>
      <c r="K311" s="124">
        <v>3049</v>
      </c>
      <c r="L311" s="124">
        <v>2960</v>
      </c>
      <c r="M311" s="124">
        <v>3049</v>
      </c>
      <c r="N311" s="125">
        <v>1.425</v>
      </c>
      <c r="O311" s="125">
        <v>1.125</v>
      </c>
      <c r="P311" s="126">
        <v>13262.64</v>
      </c>
      <c r="Q311" s="127">
        <v>2.7969999999999998E-2</v>
      </c>
      <c r="R311" s="126">
        <v>57389.23</v>
      </c>
      <c r="S311" s="126">
        <v>0</v>
      </c>
      <c r="T311" s="125">
        <v>0.161</v>
      </c>
      <c r="U311" s="126">
        <v>2135.2800000000002</v>
      </c>
      <c r="V311" s="126">
        <v>2135.2800000000002</v>
      </c>
      <c r="W311" s="124">
        <v>6510469</v>
      </c>
      <c r="X311" s="124">
        <v>5955367</v>
      </c>
      <c r="Y311" s="124">
        <v>119107</v>
      </c>
      <c r="Z311" s="124">
        <v>555102</v>
      </c>
      <c r="AA311" s="124">
        <v>1213200</v>
      </c>
      <c r="AB311" s="124">
        <v>0</v>
      </c>
      <c r="AC311" s="124">
        <v>996195</v>
      </c>
      <c r="AD311" s="124">
        <v>1599889</v>
      </c>
      <c r="AE311" s="124">
        <v>1535136</v>
      </c>
    </row>
    <row r="312" spans="1:31" x14ac:dyDescent="0.3">
      <c r="A312" s="123" t="s">
        <v>623</v>
      </c>
      <c r="B312" s="121" t="s">
        <v>624</v>
      </c>
      <c r="C312" s="121">
        <v>1</v>
      </c>
      <c r="D312" s="121">
        <v>0</v>
      </c>
      <c r="E312" s="124">
        <v>11688784316</v>
      </c>
      <c r="F312" s="124">
        <v>7010</v>
      </c>
      <c r="G312" s="124">
        <v>1667444</v>
      </c>
      <c r="H312" s="124">
        <v>4086980028</v>
      </c>
      <c r="I312" s="124">
        <v>583021</v>
      </c>
      <c r="J312" s="125">
        <v>1.5509999999999999</v>
      </c>
      <c r="K312" s="124">
        <v>7950</v>
      </c>
      <c r="L312" s="124">
        <v>7957</v>
      </c>
      <c r="M312" s="124">
        <v>7954</v>
      </c>
      <c r="N312" s="125">
        <v>1.425</v>
      </c>
      <c r="O312" s="125">
        <v>1.133</v>
      </c>
      <c r="P312" s="126">
        <v>13356.95</v>
      </c>
      <c r="Q312" s="127">
        <v>2.171E-2</v>
      </c>
      <c r="R312" s="126">
        <v>36200.199999999997</v>
      </c>
      <c r="S312" s="126">
        <v>0</v>
      </c>
      <c r="T312" s="125">
        <v>0.22600000000000001</v>
      </c>
      <c r="U312" s="126">
        <v>3018.67</v>
      </c>
      <c r="V312" s="126">
        <v>3018.67</v>
      </c>
      <c r="W312" s="124">
        <v>24010502</v>
      </c>
      <c r="X312" s="124">
        <v>23012357</v>
      </c>
      <c r="Y312" s="124">
        <v>460247</v>
      </c>
      <c r="Z312" s="124">
        <v>998145</v>
      </c>
      <c r="AA312" s="124">
        <v>2963600</v>
      </c>
      <c r="AB312" s="124">
        <v>0</v>
      </c>
      <c r="AC312" s="124">
        <v>1999666</v>
      </c>
      <c r="AD312" s="124">
        <v>3211463</v>
      </c>
      <c r="AE312" s="124">
        <v>3081485</v>
      </c>
    </row>
    <row r="313" spans="1:31" x14ac:dyDescent="0.3">
      <c r="A313" s="123" t="s">
        <v>625</v>
      </c>
      <c r="B313" s="121" t="s">
        <v>626</v>
      </c>
      <c r="C313" s="121">
        <v>1</v>
      </c>
      <c r="D313" s="121">
        <v>0</v>
      </c>
      <c r="E313" s="124">
        <v>4679732980</v>
      </c>
      <c r="F313" s="124">
        <v>1836</v>
      </c>
      <c r="G313" s="124">
        <v>2548874</v>
      </c>
      <c r="H313" s="124">
        <v>2594320311</v>
      </c>
      <c r="I313" s="124">
        <v>1413028</v>
      </c>
      <c r="J313" s="125">
        <v>3.7589999999999999</v>
      </c>
      <c r="K313" s="124">
        <v>2246</v>
      </c>
      <c r="L313" s="124">
        <v>2290</v>
      </c>
      <c r="M313" s="124">
        <v>2268</v>
      </c>
      <c r="N313" s="125">
        <v>1.425</v>
      </c>
      <c r="O313" s="125">
        <v>1.196</v>
      </c>
      <c r="P313" s="126">
        <v>14099.66</v>
      </c>
      <c r="Q313" s="127">
        <v>2.8000000000000001E-2</v>
      </c>
      <c r="R313" s="126">
        <v>71368.47</v>
      </c>
      <c r="S313" s="126">
        <v>0</v>
      </c>
      <c r="T313" s="125">
        <v>0</v>
      </c>
      <c r="U313" s="126">
        <v>0</v>
      </c>
      <c r="V313" s="126">
        <v>500</v>
      </c>
      <c r="W313" s="124">
        <v>1134000</v>
      </c>
      <c r="X313" s="124">
        <v>2849964</v>
      </c>
      <c r="Y313" s="124">
        <v>56999</v>
      </c>
      <c r="Z313" s="124">
        <v>56999</v>
      </c>
      <c r="AA313" s="124">
        <v>965200</v>
      </c>
      <c r="AB313" s="124">
        <v>0</v>
      </c>
      <c r="AC313" s="124">
        <v>848016</v>
      </c>
      <c r="AD313" s="124">
        <v>1361913</v>
      </c>
      <c r="AE313" s="124">
        <v>1306792</v>
      </c>
    </row>
    <row r="314" spans="1:31" x14ac:dyDescent="0.3">
      <c r="A314" s="123" t="s">
        <v>627</v>
      </c>
      <c r="B314" s="121" t="s">
        <v>628</v>
      </c>
      <c r="C314" s="121">
        <v>1</v>
      </c>
      <c r="D314" s="121">
        <v>0</v>
      </c>
      <c r="E314" s="124">
        <v>7365089510</v>
      </c>
      <c r="F314" s="124">
        <v>5426</v>
      </c>
      <c r="G314" s="124">
        <v>1357369</v>
      </c>
      <c r="H314" s="124">
        <v>2281936481</v>
      </c>
      <c r="I314" s="124">
        <v>420555</v>
      </c>
      <c r="J314" s="125">
        <v>1.1180000000000001</v>
      </c>
      <c r="K314" s="124">
        <v>6686</v>
      </c>
      <c r="L314" s="124">
        <v>6458</v>
      </c>
      <c r="M314" s="124">
        <v>6686</v>
      </c>
      <c r="N314" s="125">
        <v>1.425</v>
      </c>
      <c r="O314" s="125">
        <v>1.1339999999999999</v>
      </c>
      <c r="P314" s="126">
        <v>13368.74</v>
      </c>
      <c r="Q314" s="127">
        <v>1.5650000000000001E-2</v>
      </c>
      <c r="R314" s="126">
        <v>21242.82</v>
      </c>
      <c r="S314" s="126">
        <v>0</v>
      </c>
      <c r="T314" s="125">
        <v>0.33800000000000002</v>
      </c>
      <c r="U314" s="126">
        <v>4518.63</v>
      </c>
      <c r="V314" s="126">
        <v>4518.63</v>
      </c>
      <c r="W314" s="124">
        <v>30211561</v>
      </c>
      <c r="X314" s="124">
        <v>27627324</v>
      </c>
      <c r="Y314" s="124">
        <v>552546</v>
      </c>
      <c r="Z314" s="124">
        <v>2584237</v>
      </c>
      <c r="AA314" s="124">
        <v>4041809</v>
      </c>
      <c r="AB314" s="124">
        <v>0</v>
      </c>
      <c r="AC314" s="124">
        <v>2417193</v>
      </c>
      <c r="AD314" s="124">
        <v>3882011</v>
      </c>
      <c r="AE314" s="124">
        <v>3724894</v>
      </c>
    </row>
    <row r="315" spans="1:31" x14ac:dyDescent="0.3">
      <c r="A315" s="123" t="s">
        <v>629</v>
      </c>
      <c r="B315" s="121" t="s">
        <v>630</v>
      </c>
      <c r="C315" s="121">
        <v>1</v>
      </c>
      <c r="D315" s="121">
        <v>0</v>
      </c>
      <c r="E315" s="124">
        <v>4413790097</v>
      </c>
      <c r="F315" s="124">
        <v>1325</v>
      </c>
      <c r="G315" s="124">
        <v>3331162</v>
      </c>
      <c r="H315" s="124">
        <v>1699552293</v>
      </c>
      <c r="I315" s="124">
        <v>1282680</v>
      </c>
      <c r="J315" s="125">
        <v>3.4119999999999999</v>
      </c>
      <c r="K315" s="124">
        <v>1639</v>
      </c>
      <c r="L315" s="124">
        <v>1699</v>
      </c>
      <c r="M315" s="124">
        <v>1669</v>
      </c>
      <c r="N315" s="125">
        <v>1.425</v>
      </c>
      <c r="O315" s="125">
        <v>1.254</v>
      </c>
      <c r="P315" s="126">
        <v>14783.43</v>
      </c>
      <c r="Q315" s="127">
        <v>2.8000000000000001E-2</v>
      </c>
      <c r="R315" s="126">
        <v>93272.53</v>
      </c>
      <c r="S315" s="126">
        <v>0</v>
      </c>
      <c r="T315" s="125">
        <v>0</v>
      </c>
      <c r="U315" s="126">
        <v>0</v>
      </c>
      <c r="V315" s="126">
        <v>500</v>
      </c>
      <c r="W315" s="124">
        <v>834500</v>
      </c>
      <c r="X315" s="124">
        <v>1919212</v>
      </c>
      <c r="Y315" s="124">
        <v>38384</v>
      </c>
      <c r="Z315" s="124">
        <v>38384</v>
      </c>
      <c r="AA315" s="124">
        <v>674400</v>
      </c>
      <c r="AB315" s="124">
        <v>0</v>
      </c>
      <c r="AC315" s="124">
        <v>448394</v>
      </c>
      <c r="AD315" s="124">
        <v>720120</v>
      </c>
      <c r="AE315" s="124">
        <v>690975</v>
      </c>
    </row>
    <row r="316" spans="1:31" x14ac:dyDescent="0.3">
      <c r="A316" s="123" t="s">
        <v>631</v>
      </c>
      <c r="B316" s="121" t="s">
        <v>632</v>
      </c>
      <c r="C316" s="121">
        <v>1</v>
      </c>
      <c r="D316" s="121">
        <v>0</v>
      </c>
      <c r="E316" s="124">
        <v>7077960883</v>
      </c>
      <c r="F316" s="124">
        <v>3306</v>
      </c>
      <c r="G316" s="124">
        <v>2140944</v>
      </c>
      <c r="H316" s="124">
        <v>2505363998</v>
      </c>
      <c r="I316" s="124">
        <v>757823</v>
      </c>
      <c r="J316" s="125">
        <v>2.016</v>
      </c>
      <c r="K316" s="124">
        <v>3657</v>
      </c>
      <c r="L316" s="124">
        <v>3642</v>
      </c>
      <c r="M316" s="124">
        <v>3657</v>
      </c>
      <c r="N316" s="125">
        <v>1.425</v>
      </c>
      <c r="O316" s="125">
        <v>1.1819999999999999</v>
      </c>
      <c r="P316" s="126">
        <v>13934.62</v>
      </c>
      <c r="Q316" s="127">
        <v>2.8000000000000001E-2</v>
      </c>
      <c r="R316" s="126">
        <v>59946.43</v>
      </c>
      <c r="S316" s="126">
        <v>0</v>
      </c>
      <c r="T316" s="125">
        <v>0.14299999999999999</v>
      </c>
      <c r="U316" s="126">
        <v>1992.65</v>
      </c>
      <c r="V316" s="126">
        <v>1992.65</v>
      </c>
      <c r="W316" s="124">
        <v>7287122</v>
      </c>
      <c r="X316" s="124">
        <v>6722655</v>
      </c>
      <c r="Y316" s="124">
        <v>134453</v>
      </c>
      <c r="Z316" s="124">
        <v>564467</v>
      </c>
      <c r="AA316" s="124">
        <v>1428000</v>
      </c>
      <c r="AB316" s="124">
        <v>0</v>
      </c>
      <c r="AC316" s="124">
        <v>1078619</v>
      </c>
      <c r="AD316" s="124">
        <v>1732262</v>
      </c>
      <c r="AE316" s="124">
        <v>1662151</v>
      </c>
    </row>
    <row r="317" spans="1:31" x14ac:dyDescent="0.3">
      <c r="A317" s="123" t="s">
        <v>633</v>
      </c>
      <c r="B317" s="121" t="s">
        <v>634</v>
      </c>
      <c r="C317" s="121">
        <v>1</v>
      </c>
      <c r="D317" s="121">
        <v>0</v>
      </c>
      <c r="E317" s="124">
        <v>9396215529</v>
      </c>
      <c r="F317" s="124">
        <v>5350</v>
      </c>
      <c r="G317" s="124">
        <v>1756301</v>
      </c>
      <c r="H317" s="124">
        <v>1644809521</v>
      </c>
      <c r="I317" s="124">
        <v>307441</v>
      </c>
      <c r="J317" s="125">
        <v>0.81699999999999995</v>
      </c>
      <c r="K317" s="124">
        <v>6450</v>
      </c>
      <c r="L317" s="124">
        <v>6275</v>
      </c>
      <c r="M317" s="124">
        <v>6450</v>
      </c>
      <c r="N317" s="125">
        <v>1.425</v>
      </c>
      <c r="O317" s="125">
        <v>1.466</v>
      </c>
      <c r="P317" s="126">
        <v>17282.7</v>
      </c>
      <c r="Q317" s="127">
        <v>1.1429999999999999E-2</v>
      </c>
      <c r="R317" s="126">
        <v>20074.52</v>
      </c>
      <c r="S317" s="126">
        <v>0</v>
      </c>
      <c r="T317" s="125">
        <v>0.30599999999999999</v>
      </c>
      <c r="U317" s="126">
        <v>5288.5</v>
      </c>
      <c r="V317" s="126">
        <v>5288.5</v>
      </c>
      <c r="W317" s="124">
        <v>34110825</v>
      </c>
      <c r="X317" s="124">
        <v>31792036</v>
      </c>
      <c r="Y317" s="124">
        <v>635840</v>
      </c>
      <c r="Z317" s="124">
        <v>2318789</v>
      </c>
      <c r="AA317" s="124">
        <v>4358150</v>
      </c>
      <c r="AB317" s="124">
        <v>0</v>
      </c>
      <c r="AC317" s="124">
        <v>2151123</v>
      </c>
      <c r="AD317" s="124">
        <v>3454703</v>
      </c>
      <c r="AE317" s="124">
        <v>3314880</v>
      </c>
    </row>
    <row r="318" spans="1:31" x14ac:dyDescent="0.3">
      <c r="A318" s="123" t="s">
        <v>635</v>
      </c>
      <c r="B318" s="121" t="s">
        <v>636</v>
      </c>
      <c r="C318" s="121">
        <v>1</v>
      </c>
      <c r="D318" s="121">
        <v>0</v>
      </c>
      <c r="E318" s="124">
        <v>3034115902</v>
      </c>
      <c r="F318" s="124">
        <v>2822</v>
      </c>
      <c r="G318" s="124">
        <v>1075165</v>
      </c>
      <c r="H318" s="124">
        <v>1005367307</v>
      </c>
      <c r="I318" s="124">
        <v>356260</v>
      </c>
      <c r="J318" s="125">
        <v>0.94699999999999995</v>
      </c>
      <c r="K318" s="124">
        <v>3334</v>
      </c>
      <c r="L318" s="124">
        <v>3324</v>
      </c>
      <c r="M318" s="124">
        <v>3334</v>
      </c>
      <c r="N318" s="125">
        <v>1.425</v>
      </c>
      <c r="O318" s="125">
        <v>1.1140000000000001</v>
      </c>
      <c r="P318" s="126">
        <v>13132.96</v>
      </c>
      <c r="Q318" s="127">
        <v>1.325E-2</v>
      </c>
      <c r="R318" s="126">
        <v>14245.93</v>
      </c>
      <c r="S318" s="126">
        <v>0</v>
      </c>
      <c r="T318" s="125">
        <v>0.41099999999999998</v>
      </c>
      <c r="U318" s="126">
        <v>5397.64</v>
      </c>
      <c r="V318" s="126">
        <v>5397.64</v>
      </c>
      <c r="W318" s="124">
        <v>17995732</v>
      </c>
      <c r="X318" s="124">
        <v>17386447</v>
      </c>
      <c r="Y318" s="124">
        <v>347728</v>
      </c>
      <c r="Z318" s="124">
        <v>609285</v>
      </c>
      <c r="AA318" s="124">
        <v>5955021</v>
      </c>
      <c r="AB318" s="124">
        <v>0</v>
      </c>
      <c r="AC318" s="124">
        <v>1788122</v>
      </c>
      <c r="AD318" s="124">
        <v>2871723</v>
      </c>
      <c r="AE318" s="124">
        <v>2755496</v>
      </c>
    </row>
    <row r="319" spans="1:31" x14ac:dyDescent="0.3">
      <c r="A319" s="123" t="s">
        <v>637</v>
      </c>
      <c r="B319" s="121" t="s">
        <v>638</v>
      </c>
      <c r="C319" s="121">
        <v>1</v>
      </c>
      <c r="D319" s="121">
        <v>0</v>
      </c>
      <c r="E319" s="124">
        <v>4236516157</v>
      </c>
      <c r="F319" s="124">
        <v>3063</v>
      </c>
      <c r="G319" s="124">
        <v>1383126</v>
      </c>
      <c r="H319" s="124">
        <v>933906204</v>
      </c>
      <c r="I319" s="124">
        <v>304899</v>
      </c>
      <c r="J319" s="125">
        <v>0.81100000000000005</v>
      </c>
      <c r="K319" s="124">
        <v>3467</v>
      </c>
      <c r="L319" s="124">
        <v>3542</v>
      </c>
      <c r="M319" s="124">
        <v>3505</v>
      </c>
      <c r="N319" s="125">
        <v>1.425</v>
      </c>
      <c r="O319" s="125">
        <v>1.2050000000000001</v>
      </c>
      <c r="P319" s="126">
        <v>14205.76</v>
      </c>
      <c r="Q319" s="127">
        <v>1.1350000000000001E-2</v>
      </c>
      <c r="R319" s="126">
        <v>15698.48</v>
      </c>
      <c r="S319" s="126">
        <v>0</v>
      </c>
      <c r="T319" s="125">
        <v>0.379</v>
      </c>
      <c r="U319" s="126">
        <v>5383.98</v>
      </c>
      <c r="V319" s="126">
        <v>5383.98</v>
      </c>
      <c r="W319" s="124">
        <v>18870850</v>
      </c>
      <c r="X319" s="124">
        <v>18073834</v>
      </c>
      <c r="Y319" s="124">
        <v>361476</v>
      </c>
      <c r="Z319" s="124">
        <v>797016</v>
      </c>
      <c r="AA319" s="124">
        <v>3199628</v>
      </c>
      <c r="AB319" s="124">
        <v>0</v>
      </c>
      <c r="AC319" s="124">
        <v>902447</v>
      </c>
      <c r="AD319" s="124">
        <v>1449329</v>
      </c>
      <c r="AE319" s="124">
        <v>1390670</v>
      </c>
    </row>
    <row r="320" spans="1:31" x14ac:dyDescent="0.3">
      <c r="A320" s="123" t="s">
        <v>639</v>
      </c>
      <c r="B320" s="121" t="s">
        <v>640</v>
      </c>
      <c r="C320" s="121">
        <v>1</v>
      </c>
      <c r="D320" s="121">
        <v>0</v>
      </c>
      <c r="E320" s="124">
        <v>6973301641</v>
      </c>
      <c r="F320" s="124">
        <v>5228</v>
      </c>
      <c r="G320" s="124">
        <v>1333837</v>
      </c>
      <c r="H320" s="124">
        <v>1860551733</v>
      </c>
      <c r="I320" s="124">
        <v>355882</v>
      </c>
      <c r="J320" s="125">
        <v>0.94599999999999995</v>
      </c>
      <c r="K320" s="124">
        <v>6376</v>
      </c>
      <c r="L320" s="124">
        <v>6362</v>
      </c>
      <c r="M320" s="124">
        <v>6376</v>
      </c>
      <c r="N320" s="125">
        <v>1.425</v>
      </c>
      <c r="O320" s="125">
        <v>1.302</v>
      </c>
      <c r="P320" s="126">
        <v>15349.3</v>
      </c>
      <c r="Q320" s="127">
        <v>1.324E-2</v>
      </c>
      <c r="R320" s="126">
        <v>17660</v>
      </c>
      <c r="S320" s="126">
        <v>0</v>
      </c>
      <c r="T320" s="125">
        <v>0.36899999999999999</v>
      </c>
      <c r="U320" s="126">
        <v>5663.89</v>
      </c>
      <c r="V320" s="126">
        <v>5663.89</v>
      </c>
      <c r="W320" s="124">
        <v>36112963</v>
      </c>
      <c r="X320" s="124">
        <v>32205780</v>
      </c>
      <c r="Y320" s="124">
        <v>644115</v>
      </c>
      <c r="Z320" s="124">
        <v>3907183</v>
      </c>
      <c r="AA320" s="124">
        <v>8684859</v>
      </c>
      <c r="AB320" s="124">
        <v>0</v>
      </c>
      <c r="AC320" s="124">
        <v>2789005</v>
      </c>
      <c r="AD320" s="124">
        <v>4479142</v>
      </c>
      <c r="AE320" s="124">
        <v>4297856</v>
      </c>
    </row>
    <row r="321" spans="1:31" x14ac:dyDescent="0.3">
      <c r="A321" s="123" t="s">
        <v>641</v>
      </c>
      <c r="B321" s="121" t="s">
        <v>642</v>
      </c>
      <c r="C321" s="121">
        <v>1</v>
      </c>
      <c r="D321" s="121">
        <v>0</v>
      </c>
      <c r="E321" s="124">
        <v>8574284706</v>
      </c>
      <c r="F321" s="124">
        <v>6504</v>
      </c>
      <c r="G321" s="124">
        <v>1318309</v>
      </c>
      <c r="H321" s="124">
        <v>3225963863</v>
      </c>
      <c r="I321" s="124">
        <v>495996</v>
      </c>
      <c r="J321" s="125">
        <v>1.319</v>
      </c>
      <c r="K321" s="124">
        <v>7669</v>
      </c>
      <c r="L321" s="124">
        <v>7589</v>
      </c>
      <c r="M321" s="124">
        <v>7669</v>
      </c>
      <c r="N321" s="125">
        <v>1.425</v>
      </c>
      <c r="O321" s="125">
        <v>1.075</v>
      </c>
      <c r="P321" s="126">
        <v>12673.19</v>
      </c>
      <c r="Q321" s="127">
        <v>1.8460000000000001E-2</v>
      </c>
      <c r="R321" s="126">
        <v>24335.98</v>
      </c>
      <c r="S321" s="126">
        <v>0</v>
      </c>
      <c r="T321" s="125">
        <v>0.28699999999999998</v>
      </c>
      <c r="U321" s="126">
        <v>3637.2</v>
      </c>
      <c r="V321" s="126">
        <v>3637.2</v>
      </c>
      <c r="W321" s="124">
        <v>27893687</v>
      </c>
      <c r="X321" s="124">
        <v>27868105</v>
      </c>
      <c r="Y321" s="124">
        <v>557362</v>
      </c>
      <c r="Z321" s="124">
        <v>557362</v>
      </c>
      <c r="AA321" s="124">
        <v>6488605</v>
      </c>
      <c r="AB321" s="124">
        <v>0</v>
      </c>
      <c r="AC321" s="124">
        <v>2109757</v>
      </c>
      <c r="AD321" s="124">
        <v>3388269</v>
      </c>
      <c r="AE321" s="124">
        <v>3251135</v>
      </c>
    </row>
    <row r="322" spans="1:31" x14ac:dyDescent="0.3">
      <c r="A322" s="123" t="s">
        <v>643</v>
      </c>
      <c r="B322" s="121" t="s">
        <v>644</v>
      </c>
      <c r="C322" s="121">
        <v>1</v>
      </c>
      <c r="D322" s="121">
        <v>1</v>
      </c>
      <c r="E322" s="124">
        <v>1224462717793</v>
      </c>
      <c r="F322" s="124">
        <v>969190</v>
      </c>
      <c r="G322" s="124">
        <v>1263387</v>
      </c>
      <c r="H322" s="124">
        <v>425277562354</v>
      </c>
      <c r="I322" s="124">
        <v>438796</v>
      </c>
      <c r="J322" s="125">
        <v>1.167</v>
      </c>
      <c r="K322" s="124">
        <v>1289830</v>
      </c>
      <c r="L322" s="124">
        <v>1251744</v>
      </c>
      <c r="M322" s="124">
        <v>1289830</v>
      </c>
      <c r="N322" s="125">
        <v>1.425</v>
      </c>
      <c r="O322" s="125">
        <v>1.732</v>
      </c>
      <c r="P322" s="126">
        <v>20418.580000000002</v>
      </c>
      <c r="Q322" s="127">
        <v>1.6330000000000001E-2</v>
      </c>
      <c r="R322" s="126">
        <v>20631.099999999999</v>
      </c>
      <c r="S322" s="126">
        <v>0</v>
      </c>
      <c r="T322" s="125">
        <v>0.39700000000000002</v>
      </c>
      <c r="U322" s="126">
        <v>8106.17</v>
      </c>
      <c r="V322" s="126">
        <v>8106.17</v>
      </c>
      <c r="W322" s="124">
        <v>10455581252</v>
      </c>
      <c r="X322" s="124">
        <v>9924577478</v>
      </c>
      <c r="Y322" s="124">
        <v>198491549</v>
      </c>
      <c r="Z322" s="124">
        <v>531003774</v>
      </c>
      <c r="AA322" s="124">
        <v>2295294194</v>
      </c>
      <c r="AB322" s="124">
        <v>0</v>
      </c>
      <c r="AC322" s="124">
        <v>817464876</v>
      </c>
      <c r="AD322" s="124">
        <v>1312848590</v>
      </c>
      <c r="AE322" s="124">
        <v>1259713373</v>
      </c>
    </row>
    <row r="323" spans="1:31" x14ac:dyDescent="0.3">
      <c r="A323" s="123" t="s">
        <v>645</v>
      </c>
      <c r="B323" s="121" t="s">
        <v>646</v>
      </c>
      <c r="C323" s="121">
        <v>1</v>
      </c>
      <c r="D323" s="121">
        <v>0</v>
      </c>
      <c r="E323" s="124">
        <v>1949571039</v>
      </c>
      <c r="F323" s="124">
        <v>1887</v>
      </c>
      <c r="G323" s="124">
        <v>1033159</v>
      </c>
      <c r="H323" s="124">
        <v>714670297</v>
      </c>
      <c r="I323" s="124">
        <v>378733</v>
      </c>
      <c r="J323" s="125">
        <v>1.0069999999999999</v>
      </c>
      <c r="K323" s="124">
        <v>2337</v>
      </c>
      <c r="L323" s="124">
        <v>2263</v>
      </c>
      <c r="M323" s="124">
        <v>2337</v>
      </c>
      <c r="N323" s="125">
        <v>1.091</v>
      </c>
      <c r="O323" s="125">
        <v>1.234</v>
      </c>
      <c r="P323" s="126">
        <v>11137.88</v>
      </c>
      <c r="Q323" s="127">
        <v>1.409E-2</v>
      </c>
      <c r="R323" s="126">
        <v>14557.21</v>
      </c>
      <c r="S323" s="126">
        <v>0</v>
      </c>
      <c r="T323" s="125">
        <v>0.41199999999999998</v>
      </c>
      <c r="U323" s="126">
        <v>4588.8</v>
      </c>
      <c r="V323" s="126">
        <v>4588.8</v>
      </c>
      <c r="W323" s="124">
        <v>10724026</v>
      </c>
      <c r="X323" s="124">
        <v>10609213</v>
      </c>
      <c r="Y323" s="124">
        <v>212184</v>
      </c>
      <c r="Z323" s="124">
        <v>212184</v>
      </c>
      <c r="AA323" s="124">
        <v>5244317</v>
      </c>
      <c r="AB323" s="124">
        <v>0</v>
      </c>
      <c r="AC323" s="124">
        <v>2203217</v>
      </c>
      <c r="AD323" s="124">
        <v>3538366</v>
      </c>
      <c r="AE323" s="124">
        <v>3395157</v>
      </c>
    </row>
    <row r="324" spans="1:31" x14ac:dyDescent="0.3">
      <c r="A324" s="123" t="s">
        <v>647</v>
      </c>
      <c r="B324" s="121" t="s">
        <v>648</v>
      </c>
      <c r="C324" s="121">
        <v>1</v>
      </c>
      <c r="D324" s="121">
        <v>0</v>
      </c>
      <c r="E324" s="124">
        <v>2248373666</v>
      </c>
      <c r="F324" s="124">
        <v>4169</v>
      </c>
      <c r="G324" s="124">
        <v>539307</v>
      </c>
      <c r="H324" s="124">
        <v>869463823</v>
      </c>
      <c r="I324" s="124">
        <v>208554</v>
      </c>
      <c r="J324" s="125">
        <v>0.55400000000000005</v>
      </c>
      <c r="K324" s="124">
        <v>5316</v>
      </c>
      <c r="L324" s="124">
        <v>5175</v>
      </c>
      <c r="M324" s="124">
        <v>5316</v>
      </c>
      <c r="N324" s="125">
        <v>1.091</v>
      </c>
      <c r="O324" s="125">
        <v>1.569</v>
      </c>
      <c r="P324" s="126">
        <v>14161.54</v>
      </c>
      <c r="Q324" s="127">
        <v>9.1000000000000004E-3</v>
      </c>
      <c r="R324" s="126">
        <v>4907.6899999999996</v>
      </c>
      <c r="S324" s="126">
        <v>9253.85</v>
      </c>
      <c r="T324" s="125">
        <v>0.71599999999999997</v>
      </c>
      <c r="U324" s="126">
        <v>10139.66</v>
      </c>
      <c r="V324" s="126">
        <v>10139.66</v>
      </c>
      <c r="W324" s="124">
        <v>53902433</v>
      </c>
      <c r="X324" s="124">
        <v>51335690</v>
      </c>
      <c r="Y324" s="124">
        <v>1026713</v>
      </c>
      <c r="Z324" s="124">
        <v>2566743</v>
      </c>
      <c r="AA324" s="124">
        <v>15829933</v>
      </c>
      <c r="AB324" s="124">
        <v>0</v>
      </c>
      <c r="AC324" s="124">
        <v>4581289</v>
      </c>
      <c r="AD324" s="124">
        <v>7357550</v>
      </c>
      <c r="AE324" s="124">
        <v>7059766</v>
      </c>
    </row>
    <row r="325" spans="1:31" x14ac:dyDescent="0.3">
      <c r="A325" s="123" t="s">
        <v>649</v>
      </c>
      <c r="B325" s="121" t="s">
        <v>650</v>
      </c>
      <c r="C325" s="121">
        <v>1</v>
      </c>
      <c r="D325" s="121">
        <v>0</v>
      </c>
      <c r="E325" s="124">
        <v>803133039</v>
      </c>
      <c r="F325" s="124">
        <v>1245</v>
      </c>
      <c r="G325" s="124">
        <v>645086</v>
      </c>
      <c r="H325" s="124">
        <v>277062578</v>
      </c>
      <c r="I325" s="124">
        <v>222540</v>
      </c>
      <c r="J325" s="125">
        <v>0.59199999999999997</v>
      </c>
      <c r="K325" s="124">
        <v>1575</v>
      </c>
      <c r="L325" s="124">
        <v>1595</v>
      </c>
      <c r="M325" s="124">
        <v>1585</v>
      </c>
      <c r="N325" s="125">
        <v>1.091</v>
      </c>
      <c r="O325" s="125">
        <v>1.45</v>
      </c>
      <c r="P325" s="126">
        <v>13087.46</v>
      </c>
      <c r="Q325" s="127">
        <v>9.1000000000000004E-3</v>
      </c>
      <c r="R325" s="126">
        <v>5870.28</v>
      </c>
      <c r="S325" s="126">
        <v>7217.18</v>
      </c>
      <c r="T325" s="125">
        <v>0.64800000000000002</v>
      </c>
      <c r="U325" s="126">
        <v>8480.67</v>
      </c>
      <c r="V325" s="126">
        <v>8480.67</v>
      </c>
      <c r="W325" s="124">
        <v>13441862</v>
      </c>
      <c r="X325" s="124">
        <v>14376299</v>
      </c>
      <c r="Y325" s="124">
        <v>287525</v>
      </c>
      <c r="Z325" s="124">
        <v>287525</v>
      </c>
      <c r="AA325" s="124">
        <v>7718755</v>
      </c>
      <c r="AB325" s="124">
        <v>0</v>
      </c>
      <c r="AC325" s="124">
        <v>1762703</v>
      </c>
      <c r="AD325" s="124">
        <v>2830901</v>
      </c>
      <c r="AE325" s="124">
        <v>2716325</v>
      </c>
    </row>
    <row r="326" spans="1:31" x14ac:dyDescent="0.3">
      <c r="A326" s="123" t="s">
        <v>651</v>
      </c>
      <c r="B326" s="121" t="s">
        <v>652</v>
      </c>
      <c r="C326" s="121">
        <v>1</v>
      </c>
      <c r="D326" s="121">
        <v>0</v>
      </c>
      <c r="E326" s="124">
        <v>2387187723</v>
      </c>
      <c r="F326" s="124">
        <v>3201</v>
      </c>
      <c r="G326" s="124">
        <v>745763</v>
      </c>
      <c r="H326" s="124">
        <v>775118924</v>
      </c>
      <c r="I326" s="124">
        <v>242148</v>
      </c>
      <c r="J326" s="125">
        <v>0.64400000000000002</v>
      </c>
      <c r="K326" s="124">
        <v>3846</v>
      </c>
      <c r="L326" s="124">
        <v>3926</v>
      </c>
      <c r="M326" s="124">
        <v>3886</v>
      </c>
      <c r="N326" s="125">
        <v>1.091</v>
      </c>
      <c r="O326" s="125">
        <v>1.3580000000000001</v>
      </c>
      <c r="P326" s="126">
        <v>12257.09</v>
      </c>
      <c r="Q326" s="127">
        <v>9.1000000000000004E-3</v>
      </c>
      <c r="R326" s="126">
        <v>6786.44</v>
      </c>
      <c r="S326" s="126">
        <v>5470.65</v>
      </c>
      <c r="T326" s="125">
        <v>0.57899999999999996</v>
      </c>
      <c r="U326" s="126">
        <v>7096.85</v>
      </c>
      <c r="V326" s="126">
        <v>7096.85</v>
      </c>
      <c r="W326" s="124">
        <v>27578360</v>
      </c>
      <c r="X326" s="124">
        <v>25135233</v>
      </c>
      <c r="Y326" s="124">
        <v>502704</v>
      </c>
      <c r="Z326" s="124">
        <v>2443127</v>
      </c>
      <c r="AA326" s="124">
        <v>11301268</v>
      </c>
      <c r="AB326" s="124">
        <v>0</v>
      </c>
      <c r="AC326" s="124">
        <v>2414987</v>
      </c>
      <c r="AD326" s="124">
        <v>3878469</v>
      </c>
      <c r="AE326" s="124">
        <v>3721494</v>
      </c>
    </row>
    <row r="327" spans="1:31" x14ac:dyDescent="0.3">
      <c r="A327" s="123" t="s">
        <v>653</v>
      </c>
      <c r="B327" s="121" t="s">
        <v>654</v>
      </c>
      <c r="C327" s="121">
        <v>1</v>
      </c>
      <c r="D327" s="121">
        <v>0</v>
      </c>
      <c r="E327" s="124">
        <v>2048026116</v>
      </c>
      <c r="F327" s="124">
        <v>6695</v>
      </c>
      <c r="G327" s="124">
        <v>305903</v>
      </c>
      <c r="H327" s="124">
        <v>862731670</v>
      </c>
      <c r="I327" s="124">
        <v>128862</v>
      </c>
      <c r="J327" s="125">
        <v>0.34200000000000003</v>
      </c>
      <c r="K327" s="124">
        <v>8372</v>
      </c>
      <c r="L327" s="124">
        <v>8488</v>
      </c>
      <c r="M327" s="124">
        <v>8430</v>
      </c>
      <c r="N327" s="125">
        <v>1.091</v>
      </c>
      <c r="O327" s="125">
        <v>1.7310000000000001</v>
      </c>
      <c r="P327" s="126">
        <v>15623.72</v>
      </c>
      <c r="Q327" s="127">
        <v>9.1000000000000004E-3</v>
      </c>
      <c r="R327" s="126">
        <v>2783.71</v>
      </c>
      <c r="S327" s="126">
        <v>12840.01</v>
      </c>
      <c r="T327" s="125">
        <v>0.93</v>
      </c>
      <c r="U327" s="126">
        <v>14530.05</v>
      </c>
      <c r="V327" s="126">
        <v>14530.05</v>
      </c>
      <c r="W327" s="124">
        <v>122488322</v>
      </c>
      <c r="X327" s="124">
        <v>116263870</v>
      </c>
      <c r="Y327" s="124">
        <v>2325277</v>
      </c>
      <c r="Z327" s="124">
        <v>6224452</v>
      </c>
      <c r="AA327" s="124">
        <v>36241187</v>
      </c>
      <c r="AB327" s="124">
        <v>0</v>
      </c>
      <c r="AC327" s="124">
        <v>9352810</v>
      </c>
      <c r="AD327" s="124">
        <v>15020612</v>
      </c>
      <c r="AE327" s="124">
        <v>14412680</v>
      </c>
    </row>
    <row r="328" spans="1:31" x14ac:dyDescent="0.3">
      <c r="A328" s="123" t="s">
        <v>655</v>
      </c>
      <c r="B328" s="121" t="s">
        <v>656</v>
      </c>
      <c r="C328" s="121">
        <v>1</v>
      </c>
      <c r="D328" s="121">
        <v>0</v>
      </c>
      <c r="E328" s="124">
        <v>2162969064</v>
      </c>
      <c r="F328" s="124">
        <v>3143</v>
      </c>
      <c r="G328" s="124">
        <v>688186</v>
      </c>
      <c r="H328" s="124">
        <v>792498339</v>
      </c>
      <c r="I328" s="124">
        <v>252147</v>
      </c>
      <c r="J328" s="125">
        <v>0.67</v>
      </c>
      <c r="K328" s="124">
        <v>3836</v>
      </c>
      <c r="L328" s="124">
        <v>3902</v>
      </c>
      <c r="M328" s="124">
        <v>3869</v>
      </c>
      <c r="N328" s="125">
        <v>1.091</v>
      </c>
      <c r="O328" s="125">
        <v>1.43</v>
      </c>
      <c r="P328" s="126">
        <v>12906.95</v>
      </c>
      <c r="Q328" s="127">
        <v>9.3799999999999994E-3</v>
      </c>
      <c r="R328" s="126">
        <v>6455.18</v>
      </c>
      <c r="S328" s="126">
        <v>6451.77</v>
      </c>
      <c r="T328" s="125">
        <v>0.57699999999999996</v>
      </c>
      <c r="U328" s="126">
        <v>7447.31</v>
      </c>
      <c r="V328" s="126">
        <v>7447.31</v>
      </c>
      <c r="W328" s="124">
        <v>28813643</v>
      </c>
      <c r="X328" s="124">
        <v>31815825</v>
      </c>
      <c r="Y328" s="124">
        <v>636316</v>
      </c>
      <c r="Z328" s="124">
        <v>636316</v>
      </c>
      <c r="AA328" s="124">
        <v>12167903</v>
      </c>
      <c r="AB328" s="124">
        <v>0</v>
      </c>
      <c r="AC328" s="124">
        <v>4227397</v>
      </c>
      <c r="AD328" s="124">
        <v>6789199</v>
      </c>
      <c r="AE328" s="124">
        <v>6514418</v>
      </c>
    </row>
    <row r="329" spans="1:31" x14ac:dyDescent="0.3">
      <c r="A329" s="123" t="s">
        <v>657</v>
      </c>
      <c r="B329" s="121" t="s">
        <v>658</v>
      </c>
      <c r="C329" s="121">
        <v>1</v>
      </c>
      <c r="D329" s="121">
        <v>0</v>
      </c>
      <c r="E329" s="124">
        <v>2011771507</v>
      </c>
      <c r="F329" s="124">
        <v>2887</v>
      </c>
      <c r="G329" s="124">
        <v>696838</v>
      </c>
      <c r="H329" s="124">
        <v>762002478</v>
      </c>
      <c r="I329" s="124">
        <v>263942</v>
      </c>
      <c r="J329" s="125">
        <v>0.70199999999999996</v>
      </c>
      <c r="K329" s="124">
        <v>3443</v>
      </c>
      <c r="L329" s="124">
        <v>3408</v>
      </c>
      <c r="M329" s="124">
        <v>3443</v>
      </c>
      <c r="N329" s="125">
        <v>1.091</v>
      </c>
      <c r="O329" s="125">
        <v>1.1599999999999999</v>
      </c>
      <c r="P329" s="126">
        <v>10469.969999999999</v>
      </c>
      <c r="Q329" s="127">
        <v>9.8200000000000006E-3</v>
      </c>
      <c r="R329" s="126">
        <v>6842.94</v>
      </c>
      <c r="S329" s="126">
        <v>3627.03</v>
      </c>
      <c r="T329" s="125">
        <v>0.57199999999999995</v>
      </c>
      <c r="U329" s="126">
        <v>5988.82</v>
      </c>
      <c r="V329" s="126">
        <v>5988.82</v>
      </c>
      <c r="W329" s="124">
        <v>20619508</v>
      </c>
      <c r="X329" s="124">
        <v>19865328</v>
      </c>
      <c r="Y329" s="124">
        <v>397306</v>
      </c>
      <c r="Z329" s="124">
        <v>754180</v>
      </c>
      <c r="AA329" s="124">
        <v>7915890</v>
      </c>
      <c r="AB329" s="124">
        <v>0</v>
      </c>
      <c r="AC329" s="124">
        <v>1850865</v>
      </c>
      <c r="AD329" s="124">
        <v>2972489</v>
      </c>
      <c r="AE329" s="124">
        <v>2852182</v>
      </c>
    </row>
    <row r="330" spans="1:31" x14ac:dyDescent="0.3">
      <c r="A330" s="123" t="s">
        <v>659</v>
      </c>
      <c r="B330" s="121" t="s">
        <v>660</v>
      </c>
      <c r="C330" s="121">
        <v>1</v>
      </c>
      <c r="D330" s="121">
        <v>0</v>
      </c>
      <c r="E330" s="124">
        <v>590036635</v>
      </c>
      <c r="F330" s="124">
        <v>1103</v>
      </c>
      <c r="G330" s="124">
        <v>534938</v>
      </c>
      <c r="H330" s="124">
        <v>258459626</v>
      </c>
      <c r="I330" s="124">
        <v>234324</v>
      </c>
      <c r="J330" s="125">
        <v>0.623</v>
      </c>
      <c r="K330" s="124">
        <v>1363</v>
      </c>
      <c r="L330" s="124">
        <v>1360</v>
      </c>
      <c r="M330" s="124">
        <v>1363</v>
      </c>
      <c r="N330" s="125">
        <v>1.091</v>
      </c>
      <c r="O330" s="125">
        <v>1.575</v>
      </c>
      <c r="P330" s="126">
        <v>14215.69</v>
      </c>
      <c r="Q330" s="127">
        <v>9.1000000000000004E-3</v>
      </c>
      <c r="R330" s="126">
        <v>4867.93</v>
      </c>
      <c r="S330" s="126">
        <v>9347.76</v>
      </c>
      <c r="T330" s="125">
        <v>0.68400000000000005</v>
      </c>
      <c r="U330" s="126">
        <v>9723.5300000000007</v>
      </c>
      <c r="V330" s="126">
        <v>9723.5300000000007</v>
      </c>
      <c r="W330" s="124">
        <v>13253172</v>
      </c>
      <c r="X330" s="124">
        <v>13161182</v>
      </c>
      <c r="Y330" s="124">
        <v>263223</v>
      </c>
      <c r="Z330" s="124">
        <v>263223</v>
      </c>
      <c r="AA330" s="124">
        <v>5540322</v>
      </c>
      <c r="AB330" s="124">
        <v>0</v>
      </c>
      <c r="AC330" s="124">
        <v>1093872</v>
      </c>
      <c r="AD330" s="124">
        <v>1756758</v>
      </c>
      <c r="AE330" s="124">
        <v>1685656</v>
      </c>
    </row>
    <row r="331" spans="1:31" x14ac:dyDescent="0.3">
      <c r="A331" s="123" t="s">
        <v>661</v>
      </c>
      <c r="B331" s="121" t="s">
        <v>662</v>
      </c>
      <c r="C331" s="121">
        <v>1</v>
      </c>
      <c r="D331" s="121">
        <v>0</v>
      </c>
      <c r="E331" s="124">
        <v>397296943</v>
      </c>
      <c r="F331" s="124">
        <v>635</v>
      </c>
      <c r="G331" s="124">
        <v>625664</v>
      </c>
      <c r="H331" s="124">
        <v>121780123</v>
      </c>
      <c r="I331" s="124">
        <v>191779</v>
      </c>
      <c r="J331" s="125">
        <v>0.51</v>
      </c>
      <c r="K331" s="124">
        <v>801</v>
      </c>
      <c r="L331" s="124">
        <v>788</v>
      </c>
      <c r="M331" s="124">
        <v>801</v>
      </c>
      <c r="N331" s="125">
        <v>1.091</v>
      </c>
      <c r="O331" s="125">
        <v>1.7110000000000001</v>
      </c>
      <c r="P331" s="126">
        <v>15443.21</v>
      </c>
      <c r="Q331" s="127">
        <v>9.1000000000000004E-3</v>
      </c>
      <c r="R331" s="126">
        <v>5693.54</v>
      </c>
      <c r="S331" s="126">
        <v>9749.67</v>
      </c>
      <c r="T331" s="125">
        <v>0.70499999999999996</v>
      </c>
      <c r="U331" s="126">
        <v>10887.46</v>
      </c>
      <c r="V331" s="126">
        <v>10887.46</v>
      </c>
      <c r="W331" s="124">
        <v>8720856</v>
      </c>
      <c r="X331" s="124">
        <v>8733561</v>
      </c>
      <c r="Y331" s="124">
        <v>174671</v>
      </c>
      <c r="Z331" s="124">
        <v>174671</v>
      </c>
      <c r="AA331" s="124">
        <v>2183109</v>
      </c>
      <c r="AB331" s="124">
        <v>0</v>
      </c>
      <c r="AC331" s="124">
        <v>621249</v>
      </c>
      <c r="AD331" s="124">
        <v>997725</v>
      </c>
      <c r="AE331" s="124">
        <v>957344</v>
      </c>
    </row>
    <row r="332" spans="1:31" x14ac:dyDescent="0.3">
      <c r="A332" s="123" t="s">
        <v>663</v>
      </c>
      <c r="B332" s="121" t="s">
        <v>664</v>
      </c>
      <c r="C332" s="121">
        <v>1</v>
      </c>
      <c r="D332" s="121">
        <v>0</v>
      </c>
      <c r="E332" s="124">
        <v>690691920</v>
      </c>
      <c r="F332" s="124">
        <v>969</v>
      </c>
      <c r="G332" s="124">
        <v>712788</v>
      </c>
      <c r="H332" s="124">
        <v>271994406</v>
      </c>
      <c r="I332" s="124">
        <v>280695</v>
      </c>
      <c r="J332" s="125">
        <v>0.746</v>
      </c>
      <c r="K332" s="124">
        <v>1194</v>
      </c>
      <c r="L332" s="124">
        <v>1202</v>
      </c>
      <c r="M332" s="124">
        <v>1198</v>
      </c>
      <c r="N332" s="125">
        <v>1.091</v>
      </c>
      <c r="O332" s="125">
        <v>1.57</v>
      </c>
      <c r="P332" s="126">
        <v>14170.56</v>
      </c>
      <c r="Q332" s="127">
        <v>1.044E-2</v>
      </c>
      <c r="R332" s="126">
        <v>7441.5</v>
      </c>
      <c r="S332" s="126">
        <v>6729.06</v>
      </c>
      <c r="T332" s="125">
        <v>0.56599999999999995</v>
      </c>
      <c r="U332" s="126">
        <v>8020.53</v>
      </c>
      <c r="V332" s="126">
        <v>8020.53</v>
      </c>
      <c r="W332" s="124">
        <v>9608595</v>
      </c>
      <c r="X332" s="124">
        <v>10554763</v>
      </c>
      <c r="Y332" s="124">
        <v>211095</v>
      </c>
      <c r="Z332" s="124">
        <v>211095</v>
      </c>
      <c r="AA332" s="124">
        <v>5091814</v>
      </c>
      <c r="AB332" s="124">
        <v>0</v>
      </c>
      <c r="AC332" s="124">
        <v>1338235</v>
      </c>
      <c r="AD332" s="124">
        <v>2149205</v>
      </c>
      <c r="AE332" s="124">
        <v>2062220</v>
      </c>
    </row>
    <row r="333" spans="1:31" x14ac:dyDescent="0.3">
      <c r="A333" s="123" t="s">
        <v>665</v>
      </c>
      <c r="B333" s="121" t="s">
        <v>666</v>
      </c>
      <c r="C333" s="121">
        <v>1</v>
      </c>
      <c r="D333" s="121">
        <v>0</v>
      </c>
      <c r="E333" s="124">
        <v>779376506</v>
      </c>
      <c r="F333" s="124">
        <v>1091</v>
      </c>
      <c r="G333" s="124">
        <v>714368</v>
      </c>
      <c r="H333" s="124">
        <v>297592616</v>
      </c>
      <c r="I333" s="124">
        <v>272770</v>
      </c>
      <c r="J333" s="125">
        <v>0.72499999999999998</v>
      </c>
      <c r="K333" s="124">
        <v>1289</v>
      </c>
      <c r="L333" s="124">
        <v>1305</v>
      </c>
      <c r="M333" s="124">
        <v>1297</v>
      </c>
      <c r="N333" s="125">
        <v>1</v>
      </c>
      <c r="O333" s="125">
        <v>1.8879999999999999</v>
      </c>
      <c r="P333" s="126">
        <v>15619.42</v>
      </c>
      <c r="Q333" s="127">
        <v>1.0149999999999999E-2</v>
      </c>
      <c r="R333" s="126">
        <v>7250.83</v>
      </c>
      <c r="S333" s="126">
        <v>8368.59</v>
      </c>
      <c r="T333" s="125">
        <v>0.60399999999999998</v>
      </c>
      <c r="U333" s="126">
        <v>9434.1200000000008</v>
      </c>
      <c r="V333" s="126">
        <v>9434.1200000000008</v>
      </c>
      <c r="W333" s="124">
        <v>12236054</v>
      </c>
      <c r="X333" s="124">
        <v>13231460</v>
      </c>
      <c r="Y333" s="124">
        <v>264629</v>
      </c>
      <c r="Z333" s="124">
        <v>264629</v>
      </c>
      <c r="AA333" s="124">
        <v>4690500</v>
      </c>
      <c r="AB333" s="124">
        <v>1966</v>
      </c>
      <c r="AC333" s="124">
        <v>1445494</v>
      </c>
      <c r="AD333" s="124">
        <v>2321463</v>
      </c>
      <c r="AE333" s="124">
        <v>2227506</v>
      </c>
    </row>
    <row r="334" spans="1:31" x14ac:dyDescent="0.3">
      <c r="A334" s="123" t="s">
        <v>667</v>
      </c>
      <c r="B334" s="121" t="s">
        <v>668</v>
      </c>
      <c r="C334" s="121">
        <v>1</v>
      </c>
      <c r="D334" s="121">
        <v>0</v>
      </c>
      <c r="E334" s="124">
        <v>872848453</v>
      </c>
      <c r="F334" s="124">
        <v>1903</v>
      </c>
      <c r="G334" s="124">
        <v>458669</v>
      </c>
      <c r="H334" s="124">
        <v>317204758</v>
      </c>
      <c r="I334" s="124">
        <v>166686</v>
      </c>
      <c r="J334" s="125">
        <v>0.443</v>
      </c>
      <c r="K334" s="124">
        <v>2287</v>
      </c>
      <c r="L334" s="124">
        <v>2311</v>
      </c>
      <c r="M334" s="124">
        <v>2299</v>
      </c>
      <c r="N334" s="125">
        <v>1</v>
      </c>
      <c r="O334" s="125">
        <v>1.8089999999999999</v>
      </c>
      <c r="P334" s="126">
        <v>14965.85</v>
      </c>
      <c r="Q334" s="127">
        <v>9.1000000000000004E-3</v>
      </c>
      <c r="R334" s="126">
        <v>4173.88</v>
      </c>
      <c r="S334" s="126">
        <v>10791.97</v>
      </c>
      <c r="T334" s="125">
        <v>0.85</v>
      </c>
      <c r="U334" s="126">
        <v>12720.97</v>
      </c>
      <c r="V334" s="126">
        <v>12720.97</v>
      </c>
      <c r="W334" s="124">
        <v>29245511</v>
      </c>
      <c r="X334" s="124">
        <v>28637218</v>
      </c>
      <c r="Y334" s="124">
        <v>572744</v>
      </c>
      <c r="Z334" s="124">
        <v>608293</v>
      </c>
      <c r="AA334" s="124">
        <v>11319479</v>
      </c>
      <c r="AB334" s="124">
        <v>0</v>
      </c>
      <c r="AC334" s="124">
        <v>3011250</v>
      </c>
      <c r="AD334" s="124">
        <v>4836067</v>
      </c>
      <c r="AE334" s="124">
        <v>4640336</v>
      </c>
    </row>
    <row r="335" spans="1:31" x14ac:dyDescent="0.3">
      <c r="A335" s="123" t="s">
        <v>669</v>
      </c>
      <c r="B335" s="121" t="s">
        <v>670</v>
      </c>
      <c r="C335" s="121">
        <v>1</v>
      </c>
      <c r="D335" s="121">
        <v>0</v>
      </c>
      <c r="E335" s="124">
        <v>756445377</v>
      </c>
      <c r="F335" s="124">
        <v>1201</v>
      </c>
      <c r="G335" s="124">
        <v>629846</v>
      </c>
      <c r="H335" s="124">
        <v>376338255</v>
      </c>
      <c r="I335" s="124">
        <v>313354</v>
      </c>
      <c r="J335" s="125">
        <v>0.83299999999999996</v>
      </c>
      <c r="K335" s="124">
        <v>1372</v>
      </c>
      <c r="L335" s="124">
        <v>1381</v>
      </c>
      <c r="M335" s="124">
        <v>1377</v>
      </c>
      <c r="N335" s="125">
        <v>1</v>
      </c>
      <c r="O335" s="125">
        <v>1.2410000000000001</v>
      </c>
      <c r="P335" s="126">
        <v>10266.790000000001</v>
      </c>
      <c r="Q335" s="127">
        <v>1.166E-2</v>
      </c>
      <c r="R335" s="126">
        <v>7344</v>
      </c>
      <c r="S335" s="126">
        <v>2922.79</v>
      </c>
      <c r="T335" s="125">
        <v>0.53200000000000003</v>
      </c>
      <c r="U335" s="126">
        <v>5461.93</v>
      </c>
      <c r="V335" s="126">
        <v>5461.93</v>
      </c>
      <c r="W335" s="124">
        <v>7521078</v>
      </c>
      <c r="X335" s="124">
        <v>7393546</v>
      </c>
      <c r="Y335" s="124">
        <v>147870</v>
      </c>
      <c r="Z335" s="124">
        <v>147870</v>
      </c>
      <c r="AA335" s="124">
        <v>3732286</v>
      </c>
      <c r="AB335" s="124">
        <v>0</v>
      </c>
      <c r="AC335" s="124">
        <v>1155238</v>
      </c>
      <c r="AD335" s="124">
        <v>1855312</v>
      </c>
      <c r="AE335" s="124">
        <v>1780221</v>
      </c>
    </row>
    <row r="336" spans="1:31" x14ac:dyDescent="0.3">
      <c r="A336" s="123" t="s">
        <v>671</v>
      </c>
      <c r="B336" s="121" t="s">
        <v>672</v>
      </c>
      <c r="C336" s="121">
        <v>1</v>
      </c>
      <c r="D336" s="121">
        <v>0</v>
      </c>
      <c r="E336" s="124">
        <v>1701766269</v>
      </c>
      <c r="F336" s="124">
        <v>2595</v>
      </c>
      <c r="G336" s="124">
        <v>655786</v>
      </c>
      <c r="H336" s="124">
        <v>796070939</v>
      </c>
      <c r="I336" s="124">
        <v>306771</v>
      </c>
      <c r="J336" s="125">
        <v>0.81599999999999995</v>
      </c>
      <c r="K336" s="124">
        <v>2810</v>
      </c>
      <c r="L336" s="124">
        <v>2957</v>
      </c>
      <c r="M336" s="124">
        <v>2884</v>
      </c>
      <c r="N336" s="125">
        <v>1</v>
      </c>
      <c r="O336" s="125">
        <v>1.1839999999999999</v>
      </c>
      <c r="P336" s="126">
        <v>9795.23</v>
      </c>
      <c r="Q336" s="127">
        <v>1.142E-2</v>
      </c>
      <c r="R336" s="126">
        <v>7489.07</v>
      </c>
      <c r="S336" s="126">
        <v>2306.16</v>
      </c>
      <c r="T336" s="125">
        <v>0.52</v>
      </c>
      <c r="U336" s="126">
        <v>5093.51</v>
      </c>
      <c r="V336" s="126">
        <v>5093.51</v>
      </c>
      <c r="W336" s="124">
        <v>14689683</v>
      </c>
      <c r="X336" s="124">
        <v>14451382</v>
      </c>
      <c r="Y336" s="124">
        <v>289027</v>
      </c>
      <c r="Z336" s="124">
        <v>289027</v>
      </c>
      <c r="AA336" s="124">
        <v>5011145</v>
      </c>
      <c r="AB336" s="124">
        <v>0</v>
      </c>
      <c r="AC336" s="124">
        <v>1227158</v>
      </c>
      <c r="AD336" s="124">
        <v>1970815</v>
      </c>
      <c r="AE336" s="124">
        <v>1891050</v>
      </c>
    </row>
    <row r="337" spans="1:31" x14ac:dyDescent="0.3">
      <c r="A337" s="123" t="s">
        <v>673</v>
      </c>
      <c r="B337" s="121" t="s">
        <v>674</v>
      </c>
      <c r="C337" s="121">
        <v>1</v>
      </c>
      <c r="D337" s="121">
        <v>0</v>
      </c>
      <c r="E337" s="124">
        <v>416667761</v>
      </c>
      <c r="F337" s="124">
        <v>591</v>
      </c>
      <c r="G337" s="124">
        <v>705021</v>
      </c>
      <c r="H337" s="124">
        <v>137829285</v>
      </c>
      <c r="I337" s="124">
        <v>233213</v>
      </c>
      <c r="J337" s="125">
        <v>0.62</v>
      </c>
      <c r="K337" s="124">
        <v>635</v>
      </c>
      <c r="L337" s="124">
        <v>690</v>
      </c>
      <c r="M337" s="124">
        <v>663</v>
      </c>
      <c r="N337" s="125">
        <v>1</v>
      </c>
      <c r="O337" s="125">
        <v>1.427</v>
      </c>
      <c r="P337" s="126">
        <v>11805.57</v>
      </c>
      <c r="Q337" s="127">
        <v>9.1000000000000004E-3</v>
      </c>
      <c r="R337" s="126">
        <v>6415.69</v>
      </c>
      <c r="S337" s="126">
        <v>5389.88</v>
      </c>
      <c r="T337" s="125">
        <v>0.57799999999999996</v>
      </c>
      <c r="U337" s="126">
        <v>6823.61</v>
      </c>
      <c r="V337" s="126">
        <v>6823.61</v>
      </c>
      <c r="W337" s="124">
        <v>4524054</v>
      </c>
      <c r="X337" s="124">
        <v>4190777</v>
      </c>
      <c r="Y337" s="124">
        <v>83815</v>
      </c>
      <c r="Z337" s="124">
        <v>333277</v>
      </c>
      <c r="AA337" s="124">
        <v>1481805</v>
      </c>
      <c r="AB337" s="124">
        <v>0</v>
      </c>
      <c r="AC337" s="124">
        <v>616776</v>
      </c>
      <c r="AD337" s="124">
        <v>990542</v>
      </c>
      <c r="AE337" s="124">
        <v>950451</v>
      </c>
    </row>
    <row r="338" spans="1:31" x14ac:dyDescent="0.3">
      <c r="A338" s="123" t="s">
        <v>675</v>
      </c>
      <c r="B338" s="121" t="s">
        <v>676</v>
      </c>
      <c r="C338" s="121">
        <v>1</v>
      </c>
      <c r="D338" s="121">
        <v>0</v>
      </c>
      <c r="E338" s="124">
        <v>473900399</v>
      </c>
      <c r="F338" s="124">
        <v>937</v>
      </c>
      <c r="G338" s="124">
        <v>505763</v>
      </c>
      <c r="H338" s="124">
        <v>195363392</v>
      </c>
      <c r="I338" s="124">
        <v>208498</v>
      </c>
      <c r="J338" s="125">
        <v>0.55400000000000005</v>
      </c>
      <c r="K338" s="124">
        <v>1078</v>
      </c>
      <c r="L338" s="124">
        <v>1119</v>
      </c>
      <c r="M338" s="124">
        <v>1099</v>
      </c>
      <c r="N338" s="125">
        <v>1</v>
      </c>
      <c r="O338" s="125">
        <v>1.393</v>
      </c>
      <c r="P338" s="126">
        <v>11524.28</v>
      </c>
      <c r="Q338" s="127">
        <v>9.1000000000000004E-3</v>
      </c>
      <c r="R338" s="126">
        <v>4602.4399999999996</v>
      </c>
      <c r="S338" s="126">
        <v>6921.84</v>
      </c>
      <c r="T338" s="125">
        <v>0.70899999999999996</v>
      </c>
      <c r="U338" s="126">
        <v>8170.71</v>
      </c>
      <c r="V338" s="126">
        <v>8170.71</v>
      </c>
      <c r="W338" s="124">
        <v>8979611</v>
      </c>
      <c r="X338" s="124">
        <v>9433017</v>
      </c>
      <c r="Y338" s="124">
        <v>188660</v>
      </c>
      <c r="Z338" s="124">
        <v>188660</v>
      </c>
      <c r="AA338" s="124">
        <v>4480767</v>
      </c>
      <c r="AB338" s="124">
        <v>1984</v>
      </c>
      <c r="AC338" s="124">
        <v>935213</v>
      </c>
      <c r="AD338" s="124">
        <v>1501952</v>
      </c>
      <c r="AE338" s="124">
        <v>1441163</v>
      </c>
    </row>
    <row r="339" spans="1:31" x14ac:dyDescent="0.3">
      <c r="A339" s="123" t="s">
        <v>677</v>
      </c>
      <c r="B339" s="121" t="s">
        <v>678</v>
      </c>
      <c r="C339" s="121">
        <v>1</v>
      </c>
      <c r="D339" s="121">
        <v>0</v>
      </c>
      <c r="E339" s="124">
        <v>282186336</v>
      </c>
      <c r="F339" s="124">
        <v>387</v>
      </c>
      <c r="G339" s="124">
        <v>729163</v>
      </c>
      <c r="H339" s="124">
        <v>81941670</v>
      </c>
      <c r="I339" s="124">
        <v>211735</v>
      </c>
      <c r="J339" s="125">
        <v>0.56299999999999994</v>
      </c>
      <c r="K339" s="124">
        <v>466</v>
      </c>
      <c r="L339" s="124">
        <v>456</v>
      </c>
      <c r="M339" s="124">
        <v>466</v>
      </c>
      <c r="N339" s="125">
        <v>1</v>
      </c>
      <c r="O339" s="125">
        <v>1.841</v>
      </c>
      <c r="P339" s="126">
        <v>15230.59</v>
      </c>
      <c r="Q339" s="127">
        <v>9.1000000000000004E-3</v>
      </c>
      <c r="R339" s="126">
        <v>6635.38</v>
      </c>
      <c r="S339" s="126">
        <v>8595.2099999999991</v>
      </c>
      <c r="T339" s="125">
        <v>0.61599999999999999</v>
      </c>
      <c r="U339" s="126">
        <v>9382.0400000000009</v>
      </c>
      <c r="V339" s="126">
        <v>9382.0400000000009</v>
      </c>
      <c r="W339" s="124">
        <v>4372031</v>
      </c>
      <c r="X339" s="124">
        <v>5327920</v>
      </c>
      <c r="Y339" s="124">
        <v>106558</v>
      </c>
      <c r="Z339" s="124">
        <v>106558</v>
      </c>
      <c r="AA339" s="124">
        <v>2016222</v>
      </c>
      <c r="AB339" s="124">
        <v>0</v>
      </c>
      <c r="AC339" s="124">
        <v>757375</v>
      </c>
      <c r="AD339" s="124">
        <v>1216344</v>
      </c>
      <c r="AE339" s="124">
        <v>1167114</v>
      </c>
    </row>
    <row r="340" spans="1:31" x14ac:dyDescent="0.3">
      <c r="A340" s="123" t="s">
        <v>679</v>
      </c>
      <c r="B340" s="121" t="s">
        <v>680</v>
      </c>
      <c r="C340" s="121">
        <v>1</v>
      </c>
      <c r="D340" s="121">
        <v>0</v>
      </c>
      <c r="E340" s="124">
        <v>1891941131</v>
      </c>
      <c r="F340" s="124">
        <v>5128</v>
      </c>
      <c r="G340" s="124">
        <v>368943</v>
      </c>
      <c r="H340" s="124">
        <v>798907420</v>
      </c>
      <c r="I340" s="124">
        <v>155793</v>
      </c>
      <c r="J340" s="125">
        <v>0.41399999999999998</v>
      </c>
      <c r="K340" s="124">
        <v>6503</v>
      </c>
      <c r="L340" s="124">
        <v>6473</v>
      </c>
      <c r="M340" s="124">
        <v>6503</v>
      </c>
      <c r="N340" s="125">
        <v>1</v>
      </c>
      <c r="O340" s="125">
        <v>1.5329999999999999</v>
      </c>
      <c r="P340" s="126">
        <v>12682.5</v>
      </c>
      <c r="Q340" s="127">
        <v>9.1000000000000004E-3</v>
      </c>
      <c r="R340" s="126">
        <v>3357.38</v>
      </c>
      <c r="S340" s="126">
        <v>9325.1200000000008</v>
      </c>
      <c r="T340" s="125">
        <v>0.93</v>
      </c>
      <c r="U340" s="126">
        <v>11794.72</v>
      </c>
      <c r="V340" s="126">
        <v>11794.72</v>
      </c>
      <c r="W340" s="124">
        <v>76701065</v>
      </c>
      <c r="X340" s="124">
        <v>71891079</v>
      </c>
      <c r="Y340" s="124">
        <v>1437821</v>
      </c>
      <c r="Z340" s="124">
        <v>4809986</v>
      </c>
      <c r="AA340" s="124">
        <v>22528259</v>
      </c>
      <c r="AB340" s="124">
        <v>0</v>
      </c>
      <c r="AC340" s="124">
        <v>6763399</v>
      </c>
      <c r="AD340" s="124">
        <v>10862018</v>
      </c>
      <c r="AE340" s="124">
        <v>10422397</v>
      </c>
    </row>
    <row r="341" spans="1:31" x14ac:dyDescent="0.3">
      <c r="A341" s="123" t="s">
        <v>681</v>
      </c>
      <c r="B341" s="121" t="s">
        <v>682</v>
      </c>
      <c r="C341" s="121">
        <v>1</v>
      </c>
      <c r="D341" s="121">
        <v>0</v>
      </c>
      <c r="E341" s="124">
        <v>334179525</v>
      </c>
      <c r="F341" s="124">
        <v>728</v>
      </c>
      <c r="G341" s="124">
        <v>459037</v>
      </c>
      <c r="H341" s="124">
        <v>141876901</v>
      </c>
      <c r="I341" s="124">
        <v>194885</v>
      </c>
      <c r="J341" s="125">
        <v>0.51800000000000002</v>
      </c>
      <c r="K341" s="124">
        <v>897</v>
      </c>
      <c r="L341" s="124">
        <v>893</v>
      </c>
      <c r="M341" s="124">
        <v>897</v>
      </c>
      <c r="N341" s="125">
        <v>1</v>
      </c>
      <c r="O341" s="125">
        <v>1.7130000000000001</v>
      </c>
      <c r="P341" s="126">
        <v>14171.64</v>
      </c>
      <c r="Q341" s="127">
        <v>9.1000000000000004E-3</v>
      </c>
      <c r="R341" s="126">
        <v>4177.2299999999996</v>
      </c>
      <c r="S341" s="126">
        <v>9994.41</v>
      </c>
      <c r="T341" s="125">
        <v>0.76400000000000001</v>
      </c>
      <c r="U341" s="126">
        <v>10827.13</v>
      </c>
      <c r="V341" s="126">
        <v>10827.13</v>
      </c>
      <c r="W341" s="124">
        <v>9711936</v>
      </c>
      <c r="X341" s="124">
        <v>10262425</v>
      </c>
      <c r="Y341" s="124">
        <v>205248</v>
      </c>
      <c r="Z341" s="124">
        <v>205248</v>
      </c>
      <c r="AA341" s="124">
        <v>3876257</v>
      </c>
      <c r="AB341" s="124">
        <v>1983</v>
      </c>
      <c r="AC341" s="124">
        <v>962471</v>
      </c>
      <c r="AD341" s="124">
        <v>1545728</v>
      </c>
      <c r="AE341" s="124">
        <v>1483167</v>
      </c>
    </row>
    <row r="342" spans="1:31" x14ac:dyDescent="0.3">
      <c r="A342" s="123" t="s">
        <v>683</v>
      </c>
      <c r="B342" s="121" t="s">
        <v>684</v>
      </c>
      <c r="C342" s="121">
        <v>1</v>
      </c>
      <c r="D342" s="121">
        <v>0</v>
      </c>
      <c r="E342" s="124">
        <v>859840156</v>
      </c>
      <c r="F342" s="124">
        <v>1761</v>
      </c>
      <c r="G342" s="124">
        <v>488268</v>
      </c>
      <c r="H342" s="124">
        <v>351955725</v>
      </c>
      <c r="I342" s="124">
        <v>199861</v>
      </c>
      <c r="J342" s="125">
        <v>0.53100000000000003</v>
      </c>
      <c r="K342" s="124">
        <v>2080</v>
      </c>
      <c r="L342" s="124">
        <v>2023</v>
      </c>
      <c r="M342" s="124">
        <v>2080</v>
      </c>
      <c r="N342" s="125">
        <v>1</v>
      </c>
      <c r="O342" s="125">
        <v>1.492</v>
      </c>
      <c r="P342" s="126">
        <v>12343.31</v>
      </c>
      <c r="Q342" s="127">
        <v>9.1000000000000004E-3</v>
      </c>
      <c r="R342" s="126">
        <v>4443.2299999999996</v>
      </c>
      <c r="S342" s="126">
        <v>7900.08</v>
      </c>
      <c r="T342" s="125">
        <v>0.72699999999999998</v>
      </c>
      <c r="U342" s="126">
        <v>8973.58</v>
      </c>
      <c r="V342" s="126">
        <v>8973.58</v>
      </c>
      <c r="W342" s="124">
        <v>18665047</v>
      </c>
      <c r="X342" s="124">
        <v>17633216</v>
      </c>
      <c r="Y342" s="124">
        <v>352664</v>
      </c>
      <c r="Z342" s="124">
        <v>1031831</v>
      </c>
      <c r="AA342" s="124">
        <v>8288114</v>
      </c>
      <c r="AB342" s="124">
        <v>0</v>
      </c>
      <c r="AC342" s="124">
        <v>1544203</v>
      </c>
      <c r="AD342" s="124">
        <v>2479990</v>
      </c>
      <c r="AE342" s="124">
        <v>2379616</v>
      </c>
    </row>
    <row r="343" spans="1:31" x14ac:dyDescent="0.3">
      <c r="A343" s="123" t="s">
        <v>685</v>
      </c>
      <c r="B343" s="121" t="s">
        <v>686</v>
      </c>
      <c r="C343" s="121">
        <v>1</v>
      </c>
      <c r="D343" s="121">
        <v>0</v>
      </c>
      <c r="E343" s="124">
        <v>721078103</v>
      </c>
      <c r="F343" s="124">
        <v>1205</v>
      </c>
      <c r="G343" s="124">
        <v>598405</v>
      </c>
      <c r="H343" s="124">
        <v>289334651</v>
      </c>
      <c r="I343" s="124">
        <v>240111</v>
      </c>
      <c r="J343" s="125">
        <v>0.63800000000000001</v>
      </c>
      <c r="K343" s="124">
        <v>1400</v>
      </c>
      <c r="L343" s="124">
        <v>1434</v>
      </c>
      <c r="M343" s="124">
        <v>1417</v>
      </c>
      <c r="N343" s="125">
        <v>1</v>
      </c>
      <c r="O343" s="125">
        <v>1.6339999999999999</v>
      </c>
      <c r="P343" s="126">
        <v>13518.08</v>
      </c>
      <c r="Q343" s="127">
        <v>9.1000000000000004E-3</v>
      </c>
      <c r="R343" s="126">
        <v>5445.48</v>
      </c>
      <c r="S343" s="126">
        <v>8072.6</v>
      </c>
      <c r="T343" s="125">
        <v>0.621</v>
      </c>
      <c r="U343" s="126">
        <v>8394.7199999999993</v>
      </c>
      <c r="V343" s="126">
        <v>8394.7199999999993</v>
      </c>
      <c r="W343" s="124">
        <v>11895319</v>
      </c>
      <c r="X343" s="124">
        <v>12803974</v>
      </c>
      <c r="Y343" s="124">
        <v>256079</v>
      </c>
      <c r="Z343" s="124">
        <v>256079</v>
      </c>
      <c r="AA343" s="124">
        <v>6394649</v>
      </c>
      <c r="AB343" s="124">
        <v>0</v>
      </c>
      <c r="AC343" s="124">
        <v>1212161</v>
      </c>
      <c r="AD343" s="124">
        <v>1946730</v>
      </c>
      <c r="AE343" s="124">
        <v>1867940</v>
      </c>
    </row>
    <row r="344" spans="1:31" x14ac:dyDescent="0.3">
      <c r="A344" s="123" t="s">
        <v>687</v>
      </c>
      <c r="B344" s="121" t="s">
        <v>688</v>
      </c>
      <c r="C344" s="121">
        <v>1</v>
      </c>
      <c r="D344" s="121">
        <v>0</v>
      </c>
      <c r="E344" s="124">
        <v>2203962740</v>
      </c>
      <c r="F344" s="124">
        <v>9989</v>
      </c>
      <c r="G344" s="124">
        <v>220638</v>
      </c>
      <c r="H344" s="124">
        <v>1039248467</v>
      </c>
      <c r="I344" s="124">
        <v>104039</v>
      </c>
      <c r="J344" s="125">
        <v>0.27600000000000002</v>
      </c>
      <c r="K344" s="124">
        <v>12385</v>
      </c>
      <c r="L344" s="124">
        <v>12139</v>
      </c>
      <c r="M344" s="124">
        <v>12385</v>
      </c>
      <c r="N344" s="125">
        <v>1</v>
      </c>
      <c r="O344" s="125">
        <v>1.8520000000000001</v>
      </c>
      <c r="P344" s="126">
        <v>15321.59</v>
      </c>
      <c r="Q344" s="127">
        <v>9.1000000000000004E-3</v>
      </c>
      <c r="R344" s="126">
        <v>2007.8</v>
      </c>
      <c r="S344" s="126">
        <v>13313.79</v>
      </c>
      <c r="T344" s="125">
        <v>0.93</v>
      </c>
      <c r="U344" s="126">
        <v>14249.07</v>
      </c>
      <c r="V344" s="126">
        <v>14249.07</v>
      </c>
      <c r="W344" s="124">
        <v>176474732</v>
      </c>
      <c r="X344" s="124">
        <v>164927251</v>
      </c>
      <c r="Y344" s="124">
        <v>3298545</v>
      </c>
      <c r="Z344" s="124">
        <v>11547481</v>
      </c>
      <c r="AA344" s="124">
        <v>37068237</v>
      </c>
      <c r="AB344" s="124">
        <v>0</v>
      </c>
      <c r="AC344" s="124">
        <v>8638798</v>
      </c>
      <c r="AD344" s="124">
        <v>13873909</v>
      </c>
      <c r="AE344" s="124">
        <v>13312387</v>
      </c>
    </row>
    <row r="345" spans="1:31" x14ac:dyDescent="0.3">
      <c r="A345" s="123" t="s">
        <v>689</v>
      </c>
      <c r="B345" s="121" t="s">
        <v>690</v>
      </c>
      <c r="C345" s="121">
        <v>1</v>
      </c>
      <c r="D345" s="121">
        <v>0</v>
      </c>
      <c r="E345" s="124">
        <v>475826040</v>
      </c>
      <c r="F345" s="124">
        <v>816</v>
      </c>
      <c r="G345" s="124">
        <v>583120</v>
      </c>
      <c r="H345" s="124">
        <v>186078586</v>
      </c>
      <c r="I345" s="124">
        <v>228037</v>
      </c>
      <c r="J345" s="125">
        <v>0.60599999999999998</v>
      </c>
      <c r="K345" s="124">
        <v>961</v>
      </c>
      <c r="L345" s="124">
        <v>985</v>
      </c>
      <c r="M345" s="124">
        <v>973</v>
      </c>
      <c r="N345" s="125">
        <v>1</v>
      </c>
      <c r="O345" s="125">
        <v>1.3620000000000001</v>
      </c>
      <c r="P345" s="126">
        <v>11267.82</v>
      </c>
      <c r="Q345" s="127">
        <v>9.1000000000000004E-3</v>
      </c>
      <c r="R345" s="126">
        <v>5306.39</v>
      </c>
      <c r="S345" s="126">
        <v>5961.43</v>
      </c>
      <c r="T345" s="125">
        <v>0.65500000000000003</v>
      </c>
      <c r="U345" s="126">
        <v>7380.42</v>
      </c>
      <c r="V345" s="126">
        <v>7380.42</v>
      </c>
      <c r="W345" s="124">
        <v>7181149</v>
      </c>
      <c r="X345" s="124">
        <v>8390983</v>
      </c>
      <c r="Y345" s="124">
        <v>167819</v>
      </c>
      <c r="Z345" s="124">
        <v>167819</v>
      </c>
      <c r="AA345" s="124">
        <v>4410265</v>
      </c>
      <c r="AB345" s="124">
        <v>0</v>
      </c>
      <c r="AC345" s="124">
        <v>887678</v>
      </c>
      <c r="AD345" s="124">
        <v>1425610</v>
      </c>
      <c r="AE345" s="124">
        <v>1367911</v>
      </c>
    </row>
    <row r="346" spans="1:31" x14ac:dyDescent="0.3">
      <c r="A346" s="123" t="s">
        <v>691</v>
      </c>
      <c r="B346" s="121" t="s">
        <v>692</v>
      </c>
      <c r="C346" s="121">
        <v>1</v>
      </c>
      <c r="D346" s="121">
        <v>0</v>
      </c>
      <c r="E346" s="124">
        <v>360212733</v>
      </c>
      <c r="F346" s="124">
        <v>533</v>
      </c>
      <c r="G346" s="124">
        <v>675821</v>
      </c>
      <c r="H346" s="124">
        <v>120908380</v>
      </c>
      <c r="I346" s="124">
        <v>226844</v>
      </c>
      <c r="J346" s="125">
        <v>0.60299999999999998</v>
      </c>
      <c r="K346" s="124">
        <v>626</v>
      </c>
      <c r="L346" s="124">
        <v>621</v>
      </c>
      <c r="M346" s="124">
        <v>626</v>
      </c>
      <c r="N346" s="125">
        <v>1</v>
      </c>
      <c r="O346" s="125">
        <v>1.365</v>
      </c>
      <c r="P346" s="126">
        <v>11292.64</v>
      </c>
      <c r="Q346" s="127">
        <v>9.1000000000000004E-3</v>
      </c>
      <c r="R346" s="126">
        <v>6149.97</v>
      </c>
      <c r="S346" s="126">
        <v>5142.67</v>
      </c>
      <c r="T346" s="125">
        <v>0.60099999999999998</v>
      </c>
      <c r="U346" s="126">
        <v>6786.87</v>
      </c>
      <c r="V346" s="126">
        <v>6786.87</v>
      </c>
      <c r="W346" s="124">
        <v>4248581</v>
      </c>
      <c r="X346" s="124">
        <v>5255111</v>
      </c>
      <c r="Y346" s="124">
        <v>105102</v>
      </c>
      <c r="Z346" s="124">
        <v>105102</v>
      </c>
      <c r="AA346" s="124">
        <v>2848135</v>
      </c>
      <c r="AB346" s="124">
        <v>0</v>
      </c>
      <c r="AC346" s="124">
        <v>654811</v>
      </c>
      <c r="AD346" s="124">
        <v>1051626</v>
      </c>
      <c r="AE346" s="124">
        <v>1009063</v>
      </c>
    </row>
    <row r="347" spans="1:31" x14ac:dyDescent="0.3">
      <c r="A347" s="123" t="s">
        <v>693</v>
      </c>
      <c r="B347" s="121" t="s">
        <v>694</v>
      </c>
      <c r="C347" s="121">
        <v>1</v>
      </c>
      <c r="D347" s="121">
        <v>0</v>
      </c>
      <c r="E347" s="124">
        <v>1744178913</v>
      </c>
      <c r="F347" s="124">
        <v>3009</v>
      </c>
      <c r="G347" s="124">
        <v>579654</v>
      </c>
      <c r="H347" s="124">
        <v>744202436</v>
      </c>
      <c r="I347" s="124">
        <v>247325</v>
      </c>
      <c r="J347" s="125">
        <v>0.65700000000000003</v>
      </c>
      <c r="K347" s="124">
        <v>3646</v>
      </c>
      <c r="L347" s="124">
        <v>3662</v>
      </c>
      <c r="M347" s="124">
        <v>3654</v>
      </c>
      <c r="N347" s="125">
        <v>1</v>
      </c>
      <c r="O347" s="125">
        <v>1.3069999999999999</v>
      </c>
      <c r="P347" s="126">
        <v>10812.81</v>
      </c>
      <c r="Q347" s="127">
        <v>9.1900000000000003E-3</v>
      </c>
      <c r="R347" s="126">
        <v>5327.02</v>
      </c>
      <c r="S347" s="126">
        <v>5485.79</v>
      </c>
      <c r="T347" s="125">
        <v>0.623</v>
      </c>
      <c r="U347" s="126">
        <v>6736.38</v>
      </c>
      <c r="V347" s="126">
        <v>6736.38</v>
      </c>
      <c r="W347" s="124">
        <v>24614733</v>
      </c>
      <c r="X347" s="124">
        <v>24283014</v>
      </c>
      <c r="Y347" s="124">
        <v>485660</v>
      </c>
      <c r="Z347" s="124">
        <v>485660</v>
      </c>
      <c r="AA347" s="124">
        <v>11303642</v>
      </c>
      <c r="AB347" s="124">
        <v>0</v>
      </c>
      <c r="AC347" s="124">
        <v>3193183</v>
      </c>
      <c r="AD347" s="124">
        <v>5128251</v>
      </c>
      <c r="AE347" s="124">
        <v>4920695</v>
      </c>
    </row>
    <row r="348" spans="1:31" x14ac:dyDescent="0.3">
      <c r="A348" s="123" t="s">
        <v>695</v>
      </c>
      <c r="B348" s="121" t="s">
        <v>696</v>
      </c>
      <c r="C348" s="121">
        <v>1</v>
      </c>
      <c r="D348" s="121">
        <v>0</v>
      </c>
      <c r="E348" s="124">
        <v>2505840962</v>
      </c>
      <c r="F348" s="124">
        <v>4594</v>
      </c>
      <c r="G348" s="124">
        <v>545459</v>
      </c>
      <c r="H348" s="124">
        <v>1209390622</v>
      </c>
      <c r="I348" s="124">
        <v>263254</v>
      </c>
      <c r="J348" s="125">
        <v>0.7</v>
      </c>
      <c r="K348" s="124">
        <v>5481</v>
      </c>
      <c r="L348" s="124">
        <v>5368</v>
      </c>
      <c r="M348" s="124">
        <v>5481</v>
      </c>
      <c r="N348" s="125">
        <v>1.103</v>
      </c>
      <c r="O348" s="125">
        <v>1.264</v>
      </c>
      <c r="P348" s="126">
        <v>11534.13</v>
      </c>
      <c r="Q348" s="127">
        <v>9.7999999999999997E-3</v>
      </c>
      <c r="R348" s="126">
        <v>5345.49</v>
      </c>
      <c r="S348" s="126">
        <v>6188.64</v>
      </c>
      <c r="T348" s="125">
        <v>0.59899999999999998</v>
      </c>
      <c r="U348" s="126">
        <v>6908.94</v>
      </c>
      <c r="V348" s="126">
        <v>6908.94</v>
      </c>
      <c r="W348" s="124">
        <v>37867901</v>
      </c>
      <c r="X348" s="124">
        <v>33869342</v>
      </c>
      <c r="Y348" s="124">
        <v>677386</v>
      </c>
      <c r="Z348" s="124">
        <v>3998559</v>
      </c>
      <c r="AA348" s="124">
        <v>12911724</v>
      </c>
      <c r="AB348" s="124">
        <v>0</v>
      </c>
      <c r="AC348" s="124">
        <v>3153542</v>
      </c>
      <c r="AD348" s="124">
        <v>5064588</v>
      </c>
      <c r="AE348" s="124">
        <v>4859608</v>
      </c>
    </row>
    <row r="349" spans="1:31" x14ac:dyDescent="0.3">
      <c r="A349" s="123" t="s">
        <v>697</v>
      </c>
      <c r="B349" s="121" t="s">
        <v>698</v>
      </c>
      <c r="C349" s="121">
        <v>1</v>
      </c>
      <c r="D349" s="121">
        <v>0</v>
      </c>
      <c r="E349" s="124">
        <v>4462230157</v>
      </c>
      <c r="F349" s="124">
        <v>7840</v>
      </c>
      <c r="G349" s="124">
        <v>569162</v>
      </c>
      <c r="H349" s="124">
        <v>2053429505</v>
      </c>
      <c r="I349" s="124">
        <v>261917</v>
      </c>
      <c r="J349" s="125">
        <v>0.69599999999999995</v>
      </c>
      <c r="K349" s="124">
        <v>8882</v>
      </c>
      <c r="L349" s="124">
        <v>8956</v>
      </c>
      <c r="M349" s="124">
        <v>8919</v>
      </c>
      <c r="N349" s="125">
        <v>1.103</v>
      </c>
      <c r="O349" s="125">
        <v>1.381</v>
      </c>
      <c r="P349" s="126">
        <v>12601.77</v>
      </c>
      <c r="Q349" s="127">
        <v>9.7400000000000004E-3</v>
      </c>
      <c r="R349" s="126">
        <v>5543.63</v>
      </c>
      <c r="S349" s="126">
        <v>7058.14</v>
      </c>
      <c r="T349" s="125">
        <v>0.60499999999999998</v>
      </c>
      <c r="U349" s="126">
        <v>7624.07</v>
      </c>
      <c r="V349" s="126">
        <v>7624.07</v>
      </c>
      <c r="W349" s="124">
        <v>67999081</v>
      </c>
      <c r="X349" s="124">
        <v>65952907</v>
      </c>
      <c r="Y349" s="124">
        <v>1319058</v>
      </c>
      <c r="Z349" s="124">
        <v>2046174</v>
      </c>
      <c r="AA349" s="124">
        <v>25638838</v>
      </c>
      <c r="AB349" s="124">
        <v>0</v>
      </c>
      <c r="AC349" s="124">
        <v>5201459</v>
      </c>
      <c r="AD349" s="124">
        <v>8353543</v>
      </c>
      <c r="AE349" s="124">
        <v>8015448</v>
      </c>
    </row>
    <row r="350" spans="1:31" x14ac:dyDescent="0.3">
      <c r="A350" s="123" t="s">
        <v>699</v>
      </c>
      <c r="B350" s="121" t="s">
        <v>700</v>
      </c>
      <c r="C350" s="121">
        <v>1</v>
      </c>
      <c r="D350" s="121">
        <v>0</v>
      </c>
      <c r="E350" s="124">
        <v>2151273617</v>
      </c>
      <c r="F350" s="124">
        <v>2953</v>
      </c>
      <c r="G350" s="124">
        <v>728504</v>
      </c>
      <c r="H350" s="124">
        <v>655345271</v>
      </c>
      <c r="I350" s="124">
        <v>221925</v>
      </c>
      <c r="J350" s="125">
        <v>0.59</v>
      </c>
      <c r="K350" s="124">
        <v>3998</v>
      </c>
      <c r="L350" s="124">
        <v>3998</v>
      </c>
      <c r="M350" s="124">
        <v>3998</v>
      </c>
      <c r="N350" s="125">
        <v>1.103</v>
      </c>
      <c r="O350" s="125">
        <v>1.4410000000000001</v>
      </c>
      <c r="P350" s="126">
        <v>13149.28</v>
      </c>
      <c r="Q350" s="127">
        <v>9.1000000000000004E-3</v>
      </c>
      <c r="R350" s="126">
        <v>6629.38</v>
      </c>
      <c r="S350" s="126">
        <v>6519.9</v>
      </c>
      <c r="T350" s="125">
        <v>0.60599999999999998</v>
      </c>
      <c r="U350" s="126">
        <v>7968.46</v>
      </c>
      <c r="V350" s="126">
        <v>7968.46</v>
      </c>
      <c r="W350" s="124">
        <v>31857904</v>
      </c>
      <c r="X350" s="124">
        <v>29445190</v>
      </c>
      <c r="Y350" s="124">
        <v>588903</v>
      </c>
      <c r="Z350" s="124">
        <v>2412714</v>
      </c>
      <c r="AA350" s="124">
        <v>8024097</v>
      </c>
      <c r="AB350" s="124">
        <v>0</v>
      </c>
      <c r="AC350" s="124">
        <v>4108904</v>
      </c>
      <c r="AD350" s="124">
        <v>6598899</v>
      </c>
      <c r="AE350" s="124">
        <v>6331821</v>
      </c>
    </row>
    <row r="351" spans="1:31" x14ac:dyDescent="0.3">
      <c r="A351" s="123" t="s">
        <v>701</v>
      </c>
      <c r="B351" s="121" t="s">
        <v>702</v>
      </c>
      <c r="C351" s="121">
        <v>1</v>
      </c>
      <c r="D351" s="121">
        <v>0</v>
      </c>
      <c r="E351" s="124">
        <v>1902004575</v>
      </c>
      <c r="F351" s="124">
        <v>2434</v>
      </c>
      <c r="G351" s="124">
        <v>781431</v>
      </c>
      <c r="H351" s="124">
        <v>1066754131</v>
      </c>
      <c r="I351" s="124">
        <v>438272</v>
      </c>
      <c r="J351" s="125">
        <v>1.165</v>
      </c>
      <c r="K351" s="124">
        <v>2805</v>
      </c>
      <c r="L351" s="124">
        <v>2807</v>
      </c>
      <c r="M351" s="124">
        <v>2806</v>
      </c>
      <c r="N351" s="125">
        <v>1.103</v>
      </c>
      <c r="O351" s="125">
        <v>1.2669999999999999</v>
      </c>
      <c r="P351" s="126">
        <v>11561.51</v>
      </c>
      <c r="Q351" s="127">
        <v>1.6310000000000002E-2</v>
      </c>
      <c r="R351" s="126">
        <v>12745.13</v>
      </c>
      <c r="S351" s="126">
        <v>0</v>
      </c>
      <c r="T351" s="125">
        <v>0.40500000000000003</v>
      </c>
      <c r="U351" s="126">
        <v>4682.41</v>
      </c>
      <c r="V351" s="126">
        <v>4682.41</v>
      </c>
      <c r="W351" s="124">
        <v>13138843</v>
      </c>
      <c r="X351" s="124">
        <v>12204003</v>
      </c>
      <c r="Y351" s="124">
        <v>244080</v>
      </c>
      <c r="Z351" s="124">
        <v>934840</v>
      </c>
      <c r="AA351" s="124">
        <v>4623610</v>
      </c>
      <c r="AB351" s="124">
        <v>0</v>
      </c>
      <c r="AC351" s="124">
        <v>1256917</v>
      </c>
      <c r="AD351" s="124">
        <v>2018608</v>
      </c>
      <c r="AE351" s="124">
        <v>1936909</v>
      </c>
    </row>
    <row r="352" spans="1:31" x14ac:dyDescent="0.3">
      <c r="A352" s="123" t="s">
        <v>703</v>
      </c>
      <c r="B352" s="121" t="s">
        <v>704</v>
      </c>
      <c r="C352" s="121">
        <v>1</v>
      </c>
      <c r="D352" s="121">
        <v>0</v>
      </c>
      <c r="E352" s="124">
        <v>594423805</v>
      </c>
      <c r="F352" s="124">
        <v>1065</v>
      </c>
      <c r="G352" s="124">
        <v>558144</v>
      </c>
      <c r="H352" s="124">
        <v>246496432</v>
      </c>
      <c r="I352" s="124">
        <v>231452</v>
      </c>
      <c r="J352" s="125">
        <v>0.61499999999999999</v>
      </c>
      <c r="K352" s="124">
        <v>1269</v>
      </c>
      <c r="L352" s="124">
        <v>1247</v>
      </c>
      <c r="M352" s="124">
        <v>1269</v>
      </c>
      <c r="N352" s="125">
        <v>1.103</v>
      </c>
      <c r="O352" s="125">
        <v>1.5229999999999999</v>
      </c>
      <c r="P352" s="126">
        <v>13897.54</v>
      </c>
      <c r="Q352" s="127">
        <v>9.1000000000000004E-3</v>
      </c>
      <c r="R352" s="126">
        <v>5079.1099999999997</v>
      </c>
      <c r="S352" s="126">
        <v>8818.43</v>
      </c>
      <c r="T352" s="125">
        <v>0.65700000000000003</v>
      </c>
      <c r="U352" s="126">
        <v>9130.68</v>
      </c>
      <c r="V352" s="126">
        <v>9130.68</v>
      </c>
      <c r="W352" s="124">
        <v>11586833</v>
      </c>
      <c r="X352" s="124">
        <v>11710733</v>
      </c>
      <c r="Y352" s="124">
        <v>234214</v>
      </c>
      <c r="Z352" s="124">
        <v>234214</v>
      </c>
      <c r="AA352" s="124">
        <v>6035250</v>
      </c>
      <c r="AB352" s="124">
        <v>0</v>
      </c>
      <c r="AC352" s="124">
        <v>1140257</v>
      </c>
      <c r="AD352" s="124">
        <v>1831252</v>
      </c>
      <c r="AE352" s="124">
        <v>1757136</v>
      </c>
    </row>
    <row r="353" spans="1:31" x14ac:dyDescent="0.3">
      <c r="A353" s="123" t="s">
        <v>705</v>
      </c>
      <c r="B353" s="121" t="s">
        <v>706</v>
      </c>
      <c r="C353" s="121">
        <v>1</v>
      </c>
      <c r="D353" s="121">
        <v>0</v>
      </c>
      <c r="E353" s="124">
        <v>392245492</v>
      </c>
      <c r="F353" s="124">
        <v>603</v>
      </c>
      <c r="G353" s="124">
        <v>650490</v>
      </c>
      <c r="H353" s="124">
        <v>173880157</v>
      </c>
      <c r="I353" s="124">
        <v>288358</v>
      </c>
      <c r="J353" s="125">
        <v>0.76700000000000002</v>
      </c>
      <c r="K353" s="124">
        <v>696</v>
      </c>
      <c r="L353" s="124">
        <v>700</v>
      </c>
      <c r="M353" s="124">
        <v>698</v>
      </c>
      <c r="N353" s="125">
        <v>1.103</v>
      </c>
      <c r="O353" s="125">
        <v>1.6160000000000001</v>
      </c>
      <c r="P353" s="126">
        <v>14746.17</v>
      </c>
      <c r="Q353" s="127">
        <v>1.073E-2</v>
      </c>
      <c r="R353" s="126">
        <v>6979.75</v>
      </c>
      <c r="S353" s="126">
        <v>7766.42</v>
      </c>
      <c r="T353" s="125">
        <v>0.54800000000000004</v>
      </c>
      <c r="U353" s="126">
        <v>8080.9</v>
      </c>
      <c r="V353" s="126">
        <v>8080.9</v>
      </c>
      <c r="W353" s="124">
        <v>5640469</v>
      </c>
      <c r="X353" s="124">
        <v>6043788</v>
      </c>
      <c r="Y353" s="124">
        <v>120875</v>
      </c>
      <c r="Z353" s="124">
        <v>120875</v>
      </c>
      <c r="AA353" s="124">
        <v>2984156</v>
      </c>
      <c r="AB353" s="124">
        <v>0</v>
      </c>
      <c r="AC353" s="124">
        <v>649071</v>
      </c>
      <c r="AD353" s="124">
        <v>1042408</v>
      </c>
      <c r="AE353" s="124">
        <v>1000218</v>
      </c>
    </row>
    <row r="354" spans="1:31" x14ac:dyDescent="0.3">
      <c r="A354" s="123" t="s">
        <v>707</v>
      </c>
      <c r="B354" s="121" t="s">
        <v>708</v>
      </c>
      <c r="C354" s="121">
        <v>1</v>
      </c>
      <c r="D354" s="121">
        <v>0</v>
      </c>
      <c r="E354" s="124">
        <v>934679080</v>
      </c>
      <c r="F354" s="124">
        <v>1751</v>
      </c>
      <c r="G354" s="124">
        <v>533797</v>
      </c>
      <c r="H354" s="124">
        <v>478164641</v>
      </c>
      <c r="I354" s="124">
        <v>273080</v>
      </c>
      <c r="J354" s="125">
        <v>0.72599999999999998</v>
      </c>
      <c r="K354" s="124">
        <v>1985</v>
      </c>
      <c r="L354" s="124">
        <v>1997</v>
      </c>
      <c r="M354" s="124">
        <v>1991</v>
      </c>
      <c r="N354" s="125">
        <v>1.103</v>
      </c>
      <c r="O354" s="125">
        <v>1.254</v>
      </c>
      <c r="P354" s="126">
        <v>11442.88</v>
      </c>
      <c r="Q354" s="127">
        <v>1.0160000000000001E-2</v>
      </c>
      <c r="R354" s="126">
        <v>5423.37</v>
      </c>
      <c r="S354" s="126">
        <v>6019.51</v>
      </c>
      <c r="T354" s="125">
        <v>0.59699999999999998</v>
      </c>
      <c r="U354" s="126">
        <v>6831.39</v>
      </c>
      <c r="V354" s="126">
        <v>6831.39</v>
      </c>
      <c r="W354" s="124">
        <v>13601298</v>
      </c>
      <c r="X354" s="124">
        <v>12546132</v>
      </c>
      <c r="Y354" s="124">
        <v>250922</v>
      </c>
      <c r="Z354" s="124">
        <v>1055166</v>
      </c>
      <c r="AA354" s="124">
        <v>5090942</v>
      </c>
      <c r="AB354" s="124">
        <v>0</v>
      </c>
      <c r="AC354" s="124">
        <v>1472241</v>
      </c>
      <c r="AD354" s="124">
        <v>2364419</v>
      </c>
      <c r="AE354" s="124">
        <v>2268723</v>
      </c>
    </row>
    <row r="355" spans="1:31" x14ac:dyDescent="0.3">
      <c r="A355" s="123" t="s">
        <v>709</v>
      </c>
      <c r="B355" s="121" t="s">
        <v>710</v>
      </c>
      <c r="C355" s="121">
        <v>1</v>
      </c>
      <c r="D355" s="121">
        <v>0</v>
      </c>
      <c r="E355" s="124">
        <v>657654819</v>
      </c>
      <c r="F355" s="124">
        <v>1279</v>
      </c>
      <c r="G355" s="124">
        <v>514194</v>
      </c>
      <c r="H355" s="124">
        <v>240898158</v>
      </c>
      <c r="I355" s="124">
        <v>188348</v>
      </c>
      <c r="J355" s="125">
        <v>0.501</v>
      </c>
      <c r="K355" s="124">
        <v>1580</v>
      </c>
      <c r="L355" s="124">
        <v>1606</v>
      </c>
      <c r="M355" s="124">
        <v>1593</v>
      </c>
      <c r="N355" s="125">
        <v>1.103</v>
      </c>
      <c r="O355" s="125">
        <v>1.6479999999999999</v>
      </c>
      <c r="P355" s="126">
        <v>15038.18</v>
      </c>
      <c r="Q355" s="127">
        <v>9.1000000000000004E-3</v>
      </c>
      <c r="R355" s="126">
        <v>4679.16</v>
      </c>
      <c r="S355" s="126">
        <v>10359.02</v>
      </c>
      <c r="T355" s="125">
        <v>0.74099999999999999</v>
      </c>
      <c r="U355" s="126">
        <v>11143.29</v>
      </c>
      <c r="V355" s="126">
        <v>11143.29</v>
      </c>
      <c r="W355" s="124">
        <v>17751261</v>
      </c>
      <c r="X355" s="124">
        <v>16569166</v>
      </c>
      <c r="Y355" s="124">
        <v>331383</v>
      </c>
      <c r="Z355" s="124">
        <v>1182095</v>
      </c>
      <c r="AA355" s="124">
        <v>4985132</v>
      </c>
      <c r="AB355" s="124">
        <v>0</v>
      </c>
      <c r="AC355" s="124">
        <v>1551936</v>
      </c>
      <c r="AD355" s="124">
        <v>2492409</v>
      </c>
      <c r="AE355" s="124">
        <v>2391533</v>
      </c>
    </row>
    <row r="356" spans="1:31" x14ac:dyDescent="0.3">
      <c r="A356" s="123" t="s">
        <v>711</v>
      </c>
      <c r="B356" s="121" t="s">
        <v>712</v>
      </c>
      <c r="C356" s="121">
        <v>1</v>
      </c>
      <c r="D356" s="121">
        <v>0</v>
      </c>
      <c r="E356" s="124">
        <v>391786248</v>
      </c>
      <c r="F356" s="124">
        <v>770</v>
      </c>
      <c r="G356" s="124">
        <v>508813</v>
      </c>
      <c r="H356" s="124">
        <v>201689560</v>
      </c>
      <c r="I356" s="124">
        <v>261934</v>
      </c>
      <c r="J356" s="125">
        <v>0.69599999999999995</v>
      </c>
      <c r="K356" s="124">
        <v>869</v>
      </c>
      <c r="L356" s="124">
        <v>889</v>
      </c>
      <c r="M356" s="124">
        <v>879</v>
      </c>
      <c r="N356" s="125">
        <v>1.103</v>
      </c>
      <c r="O356" s="125">
        <v>1.611</v>
      </c>
      <c r="P356" s="126">
        <v>14700.55</v>
      </c>
      <c r="Q356" s="127">
        <v>9.7400000000000004E-3</v>
      </c>
      <c r="R356" s="126">
        <v>4955.83</v>
      </c>
      <c r="S356" s="126">
        <v>9744.7199999999993</v>
      </c>
      <c r="T356" s="125">
        <v>0.61899999999999999</v>
      </c>
      <c r="U356" s="126">
        <v>9099.64</v>
      </c>
      <c r="V356" s="126">
        <v>9744.7199999999993</v>
      </c>
      <c r="W356" s="124">
        <v>8565609</v>
      </c>
      <c r="X356" s="124">
        <v>8000191</v>
      </c>
      <c r="Y356" s="124">
        <v>160003</v>
      </c>
      <c r="Z356" s="124">
        <v>565418</v>
      </c>
      <c r="AA356" s="124">
        <v>2819376</v>
      </c>
      <c r="AB356" s="124">
        <v>0</v>
      </c>
      <c r="AC356" s="124">
        <v>856725</v>
      </c>
      <c r="AD356" s="124">
        <v>1375900</v>
      </c>
      <c r="AE356" s="124">
        <v>1320213</v>
      </c>
    </row>
    <row r="357" spans="1:31" x14ac:dyDescent="0.3">
      <c r="A357" s="123" t="s">
        <v>713</v>
      </c>
      <c r="B357" s="121" t="s">
        <v>714</v>
      </c>
      <c r="C357" s="121">
        <v>1</v>
      </c>
      <c r="D357" s="121">
        <v>0</v>
      </c>
      <c r="E357" s="124">
        <v>2886108600</v>
      </c>
      <c r="F357" s="124">
        <v>5268</v>
      </c>
      <c r="G357" s="124">
        <v>547856</v>
      </c>
      <c r="H357" s="124">
        <v>1484816448</v>
      </c>
      <c r="I357" s="124">
        <v>281855</v>
      </c>
      <c r="J357" s="125">
        <v>0.749</v>
      </c>
      <c r="K357" s="124">
        <v>6247</v>
      </c>
      <c r="L357" s="124">
        <v>6264</v>
      </c>
      <c r="M357" s="124">
        <v>6256</v>
      </c>
      <c r="N357" s="125">
        <v>1.103</v>
      </c>
      <c r="O357" s="125">
        <v>1.256</v>
      </c>
      <c r="P357" s="126">
        <v>11461.13</v>
      </c>
      <c r="Q357" s="127">
        <v>1.048E-2</v>
      </c>
      <c r="R357" s="126">
        <v>5741.53</v>
      </c>
      <c r="S357" s="126">
        <v>5719.6</v>
      </c>
      <c r="T357" s="125">
        <v>0.59499999999999997</v>
      </c>
      <c r="U357" s="126">
        <v>6819.37</v>
      </c>
      <c r="V357" s="126">
        <v>6819.37</v>
      </c>
      <c r="W357" s="124">
        <v>42661979</v>
      </c>
      <c r="X357" s="124">
        <v>40829118</v>
      </c>
      <c r="Y357" s="124">
        <v>816582</v>
      </c>
      <c r="Z357" s="124">
        <v>1832861</v>
      </c>
      <c r="AA357" s="124">
        <v>15699247</v>
      </c>
      <c r="AB357" s="124">
        <v>0</v>
      </c>
      <c r="AC357" s="124">
        <v>4491570</v>
      </c>
      <c r="AD357" s="124">
        <v>7213461</v>
      </c>
      <c r="AE357" s="124">
        <v>6921509</v>
      </c>
    </row>
    <row r="358" spans="1:31" x14ac:dyDescent="0.3">
      <c r="A358" s="123" t="s">
        <v>715</v>
      </c>
      <c r="B358" s="121" t="s">
        <v>716</v>
      </c>
      <c r="C358" s="121">
        <v>1</v>
      </c>
      <c r="D358" s="121">
        <v>0</v>
      </c>
      <c r="E358" s="124">
        <v>2784289107</v>
      </c>
      <c r="F358" s="124">
        <v>4148</v>
      </c>
      <c r="G358" s="124">
        <v>671236</v>
      </c>
      <c r="H358" s="124">
        <v>1780295058</v>
      </c>
      <c r="I358" s="124">
        <v>429193</v>
      </c>
      <c r="J358" s="125">
        <v>1.141</v>
      </c>
      <c r="K358" s="124">
        <v>4453</v>
      </c>
      <c r="L358" s="124">
        <v>4474</v>
      </c>
      <c r="M358" s="124">
        <v>4464</v>
      </c>
      <c r="N358" s="125">
        <v>1.103</v>
      </c>
      <c r="O358" s="125">
        <v>1.151</v>
      </c>
      <c r="P358" s="126">
        <v>10503</v>
      </c>
      <c r="Q358" s="127">
        <v>1.5970000000000002E-2</v>
      </c>
      <c r="R358" s="126">
        <v>10719.63</v>
      </c>
      <c r="S358" s="126">
        <v>0</v>
      </c>
      <c r="T358" s="125">
        <v>0.42299999999999999</v>
      </c>
      <c r="U358" s="126">
        <v>4442.76</v>
      </c>
      <c r="V358" s="126">
        <v>4442.76</v>
      </c>
      <c r="W358" s="124">
        <v>19832481</v>
      </c>
      <c r="X358" s="124">
        <v>19234441</v>
      </c>
      <c r="Y358" s="124">
        <v>384688</v>
      </c>
      <c r="Z358" s="124">
        <v>598040</v>
      </c>
      <c r="AA358" s="124">
        <v>7509442</v>
      </c>
      <c r="AB358" s="124">
        <v>0</v>
      </c>
      <c r="AC358" s="124">
        <v>1547567</v>
      </c>
      <c r="AD358" s="124">
        <v>2485392</v>
      </c>
      <c r="AE358" s="124">
        <v>2384800</v>
      </c>
    </row>
    <row r="359" spans="1:31" x14ac:dyDescent="0.3">
      <c r="A359" s="123" t="s">
        <v>717</v>
      </c>
      <c r="B359" s="121" t="s">
        <v>718</v>
      </c>
      <c r="C359" s="121">
        <v>1</v>
      </c>
      <c r="D359" s="121">
        <v>0</v>
      </c>
      <c r="E359" s="124">
        <v>987810196</v>
      </c>
      <c r="F359" s="124">
        <v>1333</v>
      </c>
      <c r="G359" s="124">
        <v>741042</v>
      </c>
      <c r="H359" s="124">
        <v>425050141</v>
      </c>
      <c r="I359" s="124">
        <v>318867</v>
      </c>
      <c r="J359" s="125">
        <v>0.84799999999999998</v>
      </c>
      <c r="K359" s="124">
        <v>1581</v>
      </c>
      <c r="L359" s="124">
        <v>1580</v>
      </c>
      <c r="M359" s="124">
        <v>1581</v>
      </c>
      <c r="N359" s="125">
        <v>1.103</v>
      </c>
      <c r="O359" s="125">
        <v>1.25</v>
      </c>
      <c r="P359" s="126">
        <v>11406.38</v>
      </c>
      <c r="Q359" s="127">
        <v>1.187E-2</v>
      </c>
      <c r="R359" s="126">
        <v>8796.16</v>
      </c>
      <c r="S359" s="126">
        <v>2610.2199999999998</v>
      </c>
      <c r="T359" s="125">
        <v>0.48899999999999999</v>
      </c>
      <c r="U359" s="126">
        <v>5577.71</v>
      </c>
      <c r="V359" s="126">
        <v>5577.71</v>
      </c>
      <c r="W359" s="124">
        <v>8818360</v>
      </c>
      <c r="X359" s="124">
        <v>9307669</v>
      </c>
      <c r="Y359" s="124">
        <v>186153</v>
      </c>
      <c r="Z359" s="124">
        <v>186153</v>
      </c>
      <c r="AA359" s="124">
        <v>5574730</v>
      </c>
      <c r="AB359" s="124">
        <v>0</v>
      </c>
      <c r="AC359" s="124">
        <v>953367</v>
      </c>
      <c r="AD359" s="124">
        <v>1531107</v>
      </c>
      <c r="AE359" s="124">
        <v>1469138</v>
      </c>
    </row>
    <row r="360" spans="1:31" x14ac:dyDescent="0.3">
      <c r="A360" s="123" t="s">
        <v>719</v>
      </c>
      <c r="B360" s="121" t="s">
        <v>720</v>
      </c>
      <c r="C360" s="121">
        <v>1</v>
      </c>
      <c r="D360" s="121">
        <v>0</v>
      </c>
      <c r="E360" s="124">
        <v>446168857</v>
      </c>
      <c r="F360" s="124">
        <v>747</v>
      </c>
      <c r="G360" s="124">
        <v>597280</v>
      </c>
      <c r="H360" s="124">
        <v>182558706</v>
      </c>
      <c r="I360" s="124">
        <v>244389</v>
      </c>
      <c r="J360" s="125">
        <v>0.65</v>
      </c>
      <c r="K360" s="124">
        <v>887</v>
      </c>
      <c r="L360" s="124">
        <v>893</v>
      </c>
      <c r="M360" s="124">
        <v>890</v>
      </c>
      <c r="N360" s="125">
        <v>1.103</v>
      </c>
      <c r="O360" s="125">
        <v>1.492</v>
      </c>
      <c r="P360" s="126">
        <v>13614.66</v>
      </c>
      <c r="Q360" s="127">
        <v>9.1000000000000004E-3</v>
      </c>
      <c r="R360" s="126">
        <v>5435.24</v>
      </c>
      <c r="S360" s="126">
        <v>8179.42</v>
      </c>
      <c r="T360" s="125">
        <v>0.61099999999999999</v>
      </c>
      <c r="U360" s="126">
        <v>8318.5499999999993</v>
      </c>
      <c r="V360" s="126">
        <v>8318.5499999999993</v>
      </c>
      <c r="W360" s="124">
        <v>7403510</v>
      </c>
      <c r="X360" s="124">
        <v>6625939</v>
      </c>
      <c r="Y360" s="124">
        <v>132518</v>
      </c>
      <c r="Z360" s="124">
        <v>777571</v>
      </c>
      <c r="AA360" s="124">
        <v>2805987</v>
      </c>
      <c r="AB360" s="124">
        <v>0</v>
      </c>
      <c r="AC360" s="124">
        <v>733823</v>
      </c>
      <c r="AD360" s="124">
        <v>1178519</v>
      </c>
      <c r="AE360" s="124">
        <v>1130821</v>
      </c>
    </row>
    <row r="361" spans="1:31" x14ac:dyDescent="0.3">
      <c r="A361" s="123" t="s">
        <v>721</v>
      </c>
      <c r="B361" s="121" t="s">
        <v>722</v>
      </c>
      <c r="C361" s="121">
        <v>1</v>
      </c>
      <c r="D361" s="121">
        <v>0</v>
      </c>
      <c r="E361" s="124">
        <v>3805010357</v>
      </c>
      <c r="F361" s="124">
        <v>6693</v>
      </c>
      <c r="G361" s="124">
        <v>568505</v>
      </c>
      <c r="H361" s="124">
        <v>1646682654</v>
      </c>
      <c r="I361" s="124">
        <v>246030</v>
      </c>
      <c r="J361" s="125">
        <v>0.65400000000000003</v>
      </c>
      <c r="K361" s="124">
        <v>7788</v>
      </c>
      <c r="L361" s="124">
        <v>7796</v>
      </c>
      <c r="M361" s="124">
        <v>7792</v>
      </c>
      <c r="N361" s="125">
        <v>1.103</v>
      </c>
      <c r="O361" s="125">
        <v>1.4019999999999999</v>
      </c>
      <c r="P361" s="126">
        <v>12793.4</v>
      </c>
      <c r="Q361" s="127">
        <v>9.1500000000000001E-3</v>
      </c>
      <c r="R361" s="126">
        <v>5201.82</v>
      </c>
      <c r="S361" s="126">
        <v>7591.58</v>
      </c>
      <c r="T361" s="125">
        <v>0.61399999999999999</v>
      </c>
      <c r="U361" s="126">
        <v>7855.14</v>
      </c>
      <c r="V361" s="126">
        <v>7855.14</v>
      </c>
      <c r="W361" s="124">
        <v>61207251</v>
      </c>
      <c r="X361" s="124">
        <v>57283550</v>
      </c>
      <c r="Y361" s="124">
        <v>1145671</v>
      </c>
      <c r="Z361" s="124">
        <v>3923701</v>
      </c>
      <c r="AA361" s="124">
        <v>21476100</v>
      </c>
      <c r="AB361" s="124">
        <v>0</v>
      </c>
      <c r="AC361" s="124">
        <v>8114172</v>
      </c>
      <c r="AD361" s="124">
        <v>13031360</v>
      </c>
      <c r="AE361" s="124">
        <v>12503939</v>
      </c>
    </row>
    <row r="362" spans="1:31" x14ac:dyDescent="0.3">
      <c r="A362" s="123" t="s">
        <v>723</v>
      </c>
      <c r="B362" s="121" t="s">
        <v>724</v>
      </c>
      <c r="C362" s="121">
        <v>1</v>
      </c>
      <c r="D362" s="121">
        <v>0</v>
      </c>
      <c r="E362" s="124">
        <v>213250513</v>
      </c>
      <c r="F362" s="124">
        <v>587</v>
      </c>
      <c r="G362" s="124">
        <v>363288</v>
      </c>
      <c r="H362" s="124">
        <v>83096146</v>
      </c>
      <c r="I362" s="124">
        <v>141560</v>
      </c>
      <c r="J362" s="125">
        <v>0.376</v>
      </c>
      <c r="K362" s="124">
        <v>472</v>
      </c>
      <c r="L362" s="124">
        <v>470</v>
      </c>
      <c r="M362" s="124">
        <v>472</v>
      </c>
      <c r="N362" s="125">
        <v>1.103</v>
      </c>
      <c r="O362" s="125">
        <v>1.6240000000000001</v>
      </c>
      <c r="P362" s="126">
        <v>14819.17</v>
      </c>
      <c r="Q362" s="127">
        <v>9.1000000000000004E-3</v>
      </c>
      <c r="R362" s="126">
        <v>3305.92</v>
      </c>
      <c r="S362" s="126">
        <v>11513.25</v>
      </c>
      <c r="T362" s="125">
        <v>0.91700000000000004</v>
      </c>
      <c r="U362" s="126">
        <v>13589.17</v>
      </c>
      <c r="V362" s="126">
        <v>13589.17</v>
      </c>
      <c r="W362" s="124">
        <v>6414089</v>
      </c>
      <c r="X362" s="124">
        <v>5973808</v>
      </c>
      <c r="Y362" s="124">
        <v>119476</v>
      </c>
      <c r="Z362" s="124">
        <v>440281</v>
      </c>
      <c r="AA362" s="124">
        <v>948074</v>
      </c>
      <c r="AB362" s="124">
        <v>0</v>
      </c>
      <c r="AC362" s="124">
        <v>487068</v>
      </c>
      <c r="AD362" s="124">
        <v>782231</v>
      </c>
      <c r="AE362" s="124">
        <v>750571</v>
      </c>
    </row>
    <row r="363" spans="1:31" x14ac:dyDescent="0.3">
      <c r="A363" s="123" t="s">
        <v>725</v>
      </c>
      <c r="B363" s="121" t="s">
        <v>726</v>
      </c>
      <c r="C363" s="121">
        <v>1</v>
      </c>
      <c r="D363" s="121">
        <v>0</v>
      </c>
      <c r="E363" s="124">
        <v>2412265429</v>
      </c>
      <c r="F363" s="124">
        <v>1180</v>
      </c>
      <c r="G363" s="124">
        <v>2044292</v>
      </c>
      <c r="H363" s="124">
        <v>715329484</v>
      </c>
      <c r="I363" s="124">
        <v>606211</v>
      </c>
      <c r="J363" s="125">
        <v>1.6120000000000001</v>
      </c>
      <c r="K363" s="124">
        <v>1335</v>
      </c>
      <c r="L363" s="124">
        <v>1360</v>
      </c>
      <c r="M363" s="124">
        <v>1348</v>
      </c>
      <c r="N363" s="125">
        <v>1.103</v>
      </c>
      <c r="O363" s="125">
        <v>1.3180000000000001</v>
      </c>
      <c r="P363" s="126">
        <v>12026.89</v>
      </c>
      <c r="Q363" s="127">
        <v>2.256E-2</v>
      </c>
      <c r="R363" s="126">
        <v>46119.22</v>
      </c>
      <c r="S363" s="126">
        <v>0</v>
      </c>
      <c r="T363" s="125">
        <v>0.17299999999999999</v>
      </c>
      <c r="U363" s="126">
        <v>2080.65</v>
      </c>
      <c r="V363" s="126">
        <v>2080.65</v>
      </c>
      <c r="W363" s="124">
        <v>2804717</v>
      </c>
      <c r="X363" s="124">
        <v>4494780</v>
      </c>
      <c r="Y363" s="124">
        <v>89895</v>
      </c>
      <c r="Z363" s="124">
        <v>89895</v>
      </c>
      <c r="AA363" s="124">
        <v>2551192</v>
      </c>
      <c r="AB363" s="124">
        <v>0</v>
      </c>
      <c r="AC363" s="124">
        <v>471528</v>
      </c>
      <c r="AD363" s="124">
        <v>757273</v>
      </c>
      <c r="AE363" s="124">
        <v>726624</v>
      </c>
    </row>
    <row r="364" spans="1:31" x14ac:dyDescent="0.3">
      <c r="A364" s="123" t="s">
        <v>727</v>
      </c>
      <c r="B364" s="121" t="s">
        <v>728</v>
      </c>
      <c r="C364" s="121">
        <v>1</v>
      </c>
      <c r="D364" s="121">
        <v>1</v>
      </c>
      <c r="E364" s="124">
        <v>5517233587</v>
      </c>
      <c r="F364" s="124">
        <v>19835</v>
      </c>
      <c r="G364" s="124">
        <v>278156</v>
      </c>
      <c r="H364" s="124">
        <v>2461615965</v>
      </c>
      <c r="I364" s="124">
        <v>124104</v>
      </c>
      <c r="J364" s="125">
        <v>0.33</v>
      </c>
      <c r="K364" s="124">
        <v>25790</v>
      </c>
      <c r="L364" s="124">
        <v>24521</v>
      </c>
      <c r="M364" s="124">
        <v>25790</v>
      </c>
      <c r="N364" s="125">
        <v>1.103</v>
      </c>
      <c r="O364" s="125">
        <v>1.8959999999999999</v>
      </c>
      <c r="P364" s="126">
        <v>17301.2</v>
      </c>
      <c r="Q364" s="127">
        <v>9.1000000000000004E-3</v>
      </c>
      <c r="R364" s="126">
        <v>2531.21</v>
      </c>
      <c r="S364" s="126">
        <v>14769.99</v>
      </c>
      <c r="T364" s="125">
        <v>0.93</v>
      </c>
      <c r="U364" s="126">
        <v>16090.11</v>
      </c>
      <c r="V364" s="126">
        <v>16090.11</v>
      </c>
      <c r="W364" s="124">
        <v>414963937</v>
      </c>
      <c r="X364" s="124">
        <v>374928490</v>
      </c>
      <c r="Y364" s="124">
        <v>7498569</v>
      </c>
      <c r="Z364" s="124">
        <v>40035447</v>
      </c>
      <c r="AA364" s="124">
        <v>101904845</v>
      </c>
      <c r="AB364" s="124">
        <v>0</v>
      </c>
      <c r="AC364" s="124">
        <v>36601919</v>
      </c>
      <c r="AD364" s="124">
        <v>58782681</v>
      </c>
      <c r="AE364" s="124">
        <v>56403557</v>
      </c>
    </row>
    <row r="365" spans="1:31" x14ac:dyDescent="0.3">
      <c r="A365" s="123" t="s">
        <v>729</v>
      </c>
      <c r="B365" s="121" t="s">
        <v>730</v>
      </c>
      <c r="C365" s="121">
        <v>1</v>
      </c>
      <c r="D365" s="121">
        <v>0</v>
      </c>
      <c r="E365" s="124">
        <v>548041689</v>
      </c>
      <c r="F365" s="124">
        <v>710</v>
      </c>
      <c r="G365" s="124">
        <v>771889</v>
      </c>
      <c r="H365" s="124">
        <v>208225549</v>
      </c>
      <c r="I365" s="124">
        <v>293275</v>
      </c>
      <c r="J365" s="125">
        <v>0.78</v>
      </c>
      <c r="K365" s="124">
        <v>823</v>
      </c>
      <c r="L365" s="124">
        <v>839</v>
      </c>
      <c r="M365" s="124">
        <v>831</v>
      </c>
      <c r="N365" s="125">
        <v>1.103</v>
      </c>
      <c r="O365" s="125">
        <v>1.595</v>
      </c>
      <c r="P365" s="126">
        <v>14554.55</v>
      </c>
      <c r="Q365" s="127">
        <v>1.0919999999999999E-2</v>
      </c>
      <c r="R365" s="126">
        <v>8429.02</v>
      </c>
      <c r="S365" s="126">
        <v>6125.53</v>
      </c>
      <c r="T365" s="125">
        <v>0.51200000000000001</v>
      </c>
      <c r="U365" s="126">
        <v>7451.92</v>
      </c>
      <c r="V365" s="126">
        <v>7451.92</v>
      </c>
      <c r="W365" s="124">
        <v>6192546</v>
      </c>
      <c r="X365" s="124">
        <v>6985641</v>
      </c>
      <c r="Y365" s="124">
        <v>139712</v>
      </c>
      <c r="Z365" s="124">
        <v>139712</v>
      </c>
      <c r="AA365" s="124">
        <v>3513182</v>
      </c>
      <c r="AB365" s="124">
        <v>0</v>
      </c>
      <c r="AC365" s="124">
        <v>697450</v>
      </c>
      <c r="AD365" s="124">
        <v>1120104</v>
      </c>
      <c r="AE365" s="124">
        <v>1074770</v>
      </c>
    </row>
    <row r="366" spans="1:31" x14ac:dyDescent="0.3">
      <c r="A366" s="123" t="s">
        <v>731</v>
      </c>
      <c r="B366" s="121" t="s">
        <v>732</v>
      </c>
      <c r="C366" s="121">
        <v>1</v>
      </c>
      <c r="D366" s="121">
        <v>0</v>
      </c>
      <c r="E366" s="124">
        <v>2790859494</v>
      </c>
      <c r="F366" s="124">
        <v>3138</v>
      </c>
      <c r="G366" s="124">
        <v>889375</v>
      </c>
      <c r="H366" s="124">
        <v>943695406</v>
      </c>
      <c r="I366" s="124">
        <v>300731</v>
      </c>
      <c r="J366" s="125">
        <v>0.8</v>
      </c>
      <c r="K366" s="124">
        <v>3857</v>
      </c>
      <c r="L366" s="124">
        <v>3888</v>
      </c>
      <c r="M366" s="124">
        <v>3873</v>
      </c>
      <c r="N366" s="125">
        <v>1.141</v>
      </c>
      <c r="O366" s="125">
        <v>1.3320000000000001</v>
      </c>
      <c r="P366" s="126">
        <v>12573.4</v>
      </c>
      <c r="Q366" s="127">
        <v>1.12E-2</v>
      </c>
      <c r="R366" s="126">
        <v>9961</v>
      </c>
      <c r="S366" s="126">
        <v>2612.4</v>
      </c>
      <c r="T366" s="125">
        <v>0.5</v>
      </c>
      <c r="U366" s="126">
        <v>6286.7</v>
      </c>
      <c r="V366" s="126">
        <v>6286.7</v>
      </c>
      <c r="W366" s="124">
        <v>24348390</v>
      </c>
      <c r="X366" s="124">
        <v>22807707</v>
      </c>
      <c r="Y366" s="124">
        <v>456154</v>
      </c>
      <c r="Z366" s="124">
        <v>1540683</v>
      </c>
      <c r="AA366" s="124">
        <v>10224660</v>
      </c>
      <c r="AB366" s="124">
        <v>0</v>
      </c>
      <c r="AC366" s="124">
        <v>3045419</v>
      </c>
      <c r="AD366" s="124">
        <v>4890942</v>
      </c>
      <c r="AE366" s="124">
        <v>4692990</v>
      </c>
    </row>
    <row r="367" spans="1:31" x14ac:dyDescent="0.3">
      <c r="A367" s="123" t="s">
        <v>733</v>
      </c>
      <c r="B367" s="121" t="s">
        <v>734</v>
      </c>
      <c r="C367" s="121">
        <v>1</v>
      </c>
      <c r="D367" s="121">
        <v>0</v>
      </c>
      <c r="E367" s="124">
        <v>555831471</v>
      </c>
      <c r="F367" s="124">
        <v>730</v>
      </c>
      <c r="G367" s="124">
        <v>761412</v>
      </c>
      <c r="H367" s="124">
        <v>215310375</v>
      </c>
      <c r="I367" s="124">
        <v>294945</v>
      </c>
      <c r="J367" s="125">
        <v>0.78400000000000003</v>
      </c>
      <c r="K367" s="124">
        <v>867</v>
      </c>
      <c r="L367" s="124">
        <v>878</v>
      </c>
      <c r="M367" s="124">
        <v>873</v>
      </c>
      <c r="N367" s="125">
        <v>1.141</v>
      </c>
      <c r="O367" s="125">
        <v>1.6240000000000001</v>
      </c>
      <c r="P367" s="126">
        <v>15329.73</v>
      </c>
      <c r="Q367" s="127">
        <v>1.0970000000000001E-2</v>
      </c>
      <c r="R367" s="126">
        <v>8352.68</v>
      </c>
      <c r="S367" s="126">
        <v>6977.05</v>
      </c>
      <c r="T367" s="125">
        <v>0.53</v>
      </c>
      <c r="U367" s="126">
        <v>8124.75</v>
      </c>
      <c r="V367" s="126">
        <v>8124.75</v>
      </c>
      <c r="W367" s="124">
        <v>7092907</v>
      </c>
      <c r="X367" s="124">
        <v>7435195</v>
      </c>
      <c r="Y367" s="124">
        <v>148703</v>
      </c>
      <c r="Z367" s="124">
        <v>148703</v>
      </c>
      <c r="AA367" s="124">
        <v>3033959</v>
      </c>
      <c r="AB367" s="124">
        <v>0</v>
      </c>
      <c r="AC367" s="124">
        <v>824813</v>
      </c>
      <c r="AD367" s="124">
        <v>1324649</v>
      </c>
      <c r="AE367" s="124">
        <v>1271036</v>
      </c>
    </row>
    <row r="368" spans="1:31" x14ac:dyDescent="0.3">
      <c r="A368" s="123" t="s">
        <v>735</v>
      </c>
      <c r="B368" s="121" t="s">
        <v>736</v>
      </c>
      <c r="C368" s="121">
        <v>1</v>
      </c>
      <c r="D368" s="121">
        <v>0</v>
      </c>
      <c r="E368" s="124">
        <v>1108720154</v>
      </c>
      <c r="F368" s="124">
        <v>2054</v>
      </c>
      <c r="G368" s="124">
        <v>539785</v>
      </c>
      <c r="H368" s="124">
        <v>380126518</v>
      </c>
      <c r="I368" s="124">
        <v>185066</v>
      </c>
      <c r="J368" s="125">
        <v>0.49199999999999999</v>
      </c>
      <c r="K368" s="124">
        <v>2618</v>
      </c>
      <c r="L368" s="124">
        <v>2649</v>
      </c>
      <c r="M368" s="124">
        <v>2634</v>
      </c>
      <c r="N368" s="125">
        <v>1.141</v>
      </c>
      <c r="O368" s="125">
        <v>1.621</v>
      </c>
      <c r="P368" s="126">
        <v>15301.41</v>
      </c>
      <c r="Q368" s="127">
        <v>9.1000000000000004E-3</v>
      </c>
      <c r="R368" s="126">
        <v>4912.04</v>
      </c>
      <c r="S368" s="126">
        <v>10389.370000000001</v>
      </c>
      <c r="T368" s="125">
        <v>0.80200000000000005</v>
      </c>
      <c r="U368" s="126">
        <v>12271.73</v>
      </c>
      <c r="V368" s="126">
        <v>12271.73</v>
      </c>
      <c r="W368" s="124">
        <v>32323737</v>
      </c>
      <c r="X368" s="124">
        <v>32123177</v>
      </c>
      <c r="Y368" s="124">
        <v>642463</v>
      </c>
      <c r="Z368" s="124">
        <v>642463</v>
      </c>
      <c r="AA368" s="124">
        <v>8191011</v>
      </c>
      <c r="AB368" s="124">
        <v>1967</v>
      </c>
      <c r="AC368" s="124">
        <v>3636694</v>
      </c>
      <c r="AD368" s="124">
        <v>5840530</v>
      </c>
      <c r="AE368" s="124">
        <v>5604145</v>
      </c>
    </row>
    <row r="369" spans="1:31" x14ac:dyDescent="0.3">
      <c r="A369" s="123" t="s">
        <v>737</v>
      </c>
      <c r="B369" s="121" t="s">
        <v>738</v>
      </c>
      <c r="C369" s="121">
        <v>1</v>
      </c>
      <c r="D369" s="121">
        <v>0</v>
      </c>
      <c r="E369" s="124">
        <v>1251302811</v>
      </c>
      <c r="F369" s="124">
        <v>1042</v>
      </c>
      <c r="G369" s="124">
        <v>1200866</v>
      </c>
      <c r="H369" s="124">
        <v>294491958</v>
      </c>
      <c r="I369" s="124">
        <v>282621</v>
      </c>
      <c r="J369" s="125">
        <v>0.751</v>
      </c>
      <c r="K369" s="124">
        <v>1328</v>
      </c>
      <c r="L369" s="124">
        <v>1319</v>
      </c>
      <c r="M369" s="124">
        <v>1328</v>
      </c>
      <c r="N369" s="125">
        <v>1.141</v>
      </c>
      <c r="O369" s="125">
        <v>1.827</v>
      </c>
      <c r="P369" s="126">
        <v>17245.939999999999</v>
      </c>
      <c r="Q369" s="127">
        <v>1.051E-2</v>
      </c>
      <c r="R369" s="126">
        <v>12621.1</v>
      </c>
      <c r="S369" s="126">
        <v>4624.84</v>
      </c>
      <c r="T369" s="125">
        <v>0.44800000000000001</v>
      </c>
      <c r="U369" s="126">
        <v>7726.18</v>
      </c>
      <c r="V369" s="126">
        <v>7726.18</v>
      </c>
      <c r="W369" s="124">
        <v>10260368</v>
      </c>
      <c r="X369" s="124">
        <v>11575428</v>
      </c>
      <c r="Y369" s="124">
        <v>231508</v>
      </c>
      <c r="Z369" s="124">
        <v>231508</v>
      </c>
      <c r="AA369" s="124">
        <v>3970101</v>
      </c>
      <c r="AB369" s="124">
        <v>1968</v>
      </c>
      <c r="AC369" s="124">
        <v>1404674</v>
      </c>
      <c r="AD369" s="124">
        <v>2255906</v>
      </c>
      <c r="AE369" s="124">
        <v>2164602</v>
      </c>
    </row>
    <row r="370" spans="1:31" x14ac:dyDescent="0.3">
      <c r="A370" s="123" t="s">
        <v>739</v>
      </c>
      <c r="B370" s="121" t="s">
        <v>740</v>
      </c>
      <c r="C370" s="121">
        <v>1</v>
      </c>
      <c r="D370" s="121">
        <v>0</v>
      </c>
      <c r="E370" s="124">
        <v>339686473</v>
      </c>
      <c r="F370" s="124">
        <v>707</v>
      </c>
      <c r="G370" s="124">
        <v>480461</v>
      </c>
      <c r="H370" s="124">
        <v>148159184</v>
      </c>
      <c r="I370" s="124">
        <v>209560</v>
      </c>
      <c r="J370" s="125">
        <v>0.55700000000000005</v>
      </c>
      <c r="K370" s="124">
        <v>847</v>
      </c>
      <c r="L370" s="124">
        <v>859</v>
      </c>
      <c r="M370" s="124">
        <v>853</v>
      </c>
      <c r="N370" s="125">
        <v>1.141</v>
      </c>
      <c r="O370" s="125">
        <v>1.5649999999999999</v>
      </c>
      <c r="P370" s="126">
        <v>14772.8</v>
      </c>
      <c r="Q370" s="127">
        <v>9.1000000000000004E-3</v>
      </c>
      <c r="R370" s="126">
        <v>4372.1899999999996</v>
      </c>
      <c r="S370" s="126">
        <v>10400.61</v>
      </c>
      <c r="T370" s="125">
        <v>0.71699999999999997</v>
      </c>
      <c r="U370" s="126">
        <v>10592.09</v>
      </c>
      <c r="V370" s="126">
        <v>10592.09</v>
      </c>
      <c r="W370" s="124">
        <v>9035053</v>
      </c>
      <c r="X370" s="124">
        <v>8666618</v>
      </c>
      <c r="Y370" s="124">
        <v>173332</v>
      </c>
      <c r="Z370" s="124">
        <v>368435</v>
      </c>
      <c r="AA370" s="124">
        <v>2863740</v>
      </c>
      <c r="AB370" s="124">
        <v>0</v>
      </c>
      <c r="AC370" s="124">
        <v>660830</v>
      </c>
      <c r="AD370" s="124">
        <v>1061292</v>
      </c>
      <c r="AE370" s="124">
        <v>1018339</v>
      </c>
    </row>
    <row r="371" spans="1:31" x14ac:dyDescent="0.3">
      <c r="A371" s="123" t="s">
        <v>741</v>
      </c>
      <c r="B371" s="121" t="s">
        <v>742</v>
      </c>
      <c r="C371" s="121">
        <v>1</v>
      </c>
      <c r="D371" s="121">
        <v>0</v>
      </c>
      <c r="E371" s="124">
        <v>843529933</v>
      </c>
      <c r="F371" s="124">
        <v>570</v>
      </c>
      <c r="G371" s="124">
        <v>1479877</v>
      </c>
      <c r="H371" s="124">
        <v>179047956</v>
      </c>
      <c r="I371" s="124">
        <v>314119</v>
      </c>
      <c r="J371" s="125">
        <v>0.83499999999999996</v>
      </c>
      <c r="K371" s="124">
        <v>683</v>
      </c>
      <c r="L371" s="124">
        <v>690</v>
      </c>
      <c r="M371" s="124">
        <v>687</v>
      </c>
      <c r="N371" s="125">
        <v>1.141</v>
      </c>
      <c r="O371" s="125">
        <v>1.839</v>
      </c>
      <c r="P371" s="126">
        <v>17359.22</v>
      </c>
      <c r="Q371" s="127">
        <v>1.1690000000000001E-2</v>
      </c>
      <c r="R371" s="126">
        <v>17299.759999999998</v>
      </c>
      <c r="S371" s="126">
        <v>59.46</v>
      </c>
      <c r="T371" s="125">
        <v>0.36399999999999999</v>
      </c>
      <c r="U371" s="126">
        <v>6318.75</v>
      </c>
      <c r="V371" s="126">
        <v>6318.75</v>
      </c>
      <c r="W371" s="124">
        <v>4340982</v>
      </c>
      <c r="X371" s="124">
        <v>5471316</v>
      </c>
      <c r="Y371" s="124">
        <v>109426</v>
      </c>
      <c r="Z371" s="124">
        <v>109426</v>
      </c>
      <c r="AA371" s="124">
        <v>2044201</v>
      </c>
      <c r="AB371" s="124">
        <v>0</v>
      </c>
      <c r="AC371" s="124">
        <v>608213</v>
      </c>
      <c r="AD371" s="124">
        <v>976790</v>
      </c>
      <c r="AE371" s="124">
        <v>937256</v>
      </c>
    </row>
    <row r="372" spans="1:31" x14ac:dyDescent="0.3">
      <c r="A372" s="123" t="s">
        <v>743</v>
      </c>
      <c r="B372" s="121" t="s">
        <v>744</v>
      </c>
      <c r="C372" s="121">
        <v>1</v>
      </c>
      <c r="D372" s="121">
        <v>0</v>
      </c>
      <c r="E372" s="124">
        <v>748465689</v>
      </c>
      <c r="F372" s="124">
        <v>1478</v>
      </c>
      <c r="G372" s="124">
        <v>506404</v>
      </c>
      <c r="H372" s="124">
        <v>296703825</v>
      </c>
      <c r="I372" s="124">
        <v>200746</v>
      </c>
      <c r="J372" s="125">
        <v>0.53400000000000003</v>
      </c>
      <c r="K372" s="124">
        <v>1839</v>
      </c>
      <c r="L372" s="124">
        <v>1863</v>
      </c>
      <c r="M372" s="124">
        <v>1851</v>
      </c>
      <c r="N372" s="125">
        <v>1.141</v>
      </c>
      <c r="O372" s="125">
        <v>1.5960000000000001</v>
      </c>
      <c r="P372" s="126">
        <v>15065.42</v>
      </c>
      <c r="Q372" s="127">
        <v>9.1000000000000004E-3</v>
      </c>
      <c r="R372" s="126">
        <v>4608.2700000000004</v>
      </c>
      <c r="S372" s="126">
        <v>10457.15</v>
      </c>
      <c r="T372" s="125">
        <v>0.755</v>
      </c>
      <c r="U372" s="126">
        <v>11374.39</v>
      </c>
      <c r="V372" s="126">
        <v>11374.39</v>
      </c>
      <c r="W372" s="124">
        <v>21053996</v>
      </c>
      <c r="X372" s="124">
        <v>20717651</v>
      </c>
      <c r="Y372" s="124">
        <v>414353</v>
      </c>
      <c r="Z372" s="124">
        <v>414353</v>
      </c>
      <c r="AA372" s="124">
        <v>6748245</v>
      </c>
      <c r="AB372" s="124">
        <v>1967</v>
      </c>
      <c r="AC372" s="124">
        <v>2100366</v>
      </c>
      <c r="AD372" s="124">
        <v>3373187</v>
      </c>
      <c r="AE372" s="124">
        <v>3236664</v>
      </c>
    </row>
    <row r="373" spans="1:31" x14ac:dyDescent="0.3">
      <c r="A373" s="123" t="s">
        <v>745</v>
      </c>
      <c r="B373" s="121" t="s">
        <v>746</v>
      </c>
      <c r="C373" s="121">
        <v>1</v>
      </c>
      <c r="D373" s="121">
        <v>0</v>
      </c>
      <c r="E373" s="124">
        <v>732851729</v>
      </c>
      <c r="F373" s="124">
        <v>531</v>
      </c>
      <c r="G373" s="124">
        <v>1380135</v>
      </c>
      <c r="H373" s="124">
        <v>184507176</v>
      </c>
      <c r="I373" s="124">
        <v>347471</v>
      </c>
      <c r="J373" s="125">
        <v>0.92400000000000004</v>
      </c>
      <c r="K373" s="124">
        <v>651</v>
      </c>
      <c r="L373" s="124">
        <v>643</v>
      </c>
      <c r="M373" s="124">
        <v>651</v>
      </c>
      <c r="N373" s="125">
        <v>1.141</v>
      </c>
      <c r="O373" s="125">
        <v>1.71</v>
      </c>
      <c r="P373" s="126">
        <v>16141.52</v>
      </c>
      <c r="Q373" s="127">
        <v>1.2930000000000001E-2</v>
      </c>
      <c r="R373" s="126">
        <v>17845.14</v>
      </c>
      <c r="S373" s="126">
        <v>0</v>
      </c>
      <c r="T373" s="125">
        <v>0.35799999999999998</v>
      </c>
      <c r="U373" s="126">
        <v>5778.66</v>
      </c>
      <c r="V373" s="126">
        <v>5778.66</v>
      </c>
      <c r="W373" s="124">
        <v>3761908</v>
      </c>
      <c r="X373" s="124">
        <v>6210062</v>
      </c>
      <c r="Y373" s="124">
        <v>124201</v>
      </c>
      <c r="Z373" s="124">
        <v>124201</v>
      </c>
      <c r="AA373" s="124">
        <v>2481721</v>
      </c>
      <c r="AB373" s="124">
        <v>0</v>
      </c>
      <c r="AC373" s="124">
        <v>877405</v>
      </c>
      <c r="AD373" s="124">
        <v>1409112</v>
      </c>
      <c r="AE373" s="124">
        <v>1352081</v>
      </c>
    </row>
    <row r="374" spans="1:31" x14ac:dyDescent="0.3">
      <c r="A374" s="123" t="s">
        <v>747</v>
      </c>
      <c r="B374" s="121" t="s">
        <v>748</v>
      </c>
      <c r="C374" s="121">
        <v>1</v>
      </c>
      <c r="D374" s="121">
        <v>0</v>
      </c>
      <c r="E374" s="124">
        <v>3291224486</v>
      </c>
      <c r="F374" s="124">
        <v>4166</v>
      </c>
      <c r="G374" s="124">
        <v>790020</v>
      </c>
      <c r="H374" s="124">
        <v>1380220641</v>
      </c>
      <c r="I374" s="124">
        <v>331305</v>
      </c>
      <c r="J374" s="125">
        <v>0.88100000000000001</v>
      </c>
      <c r="K374" s="124">
        <v>4849</v>
      </c>
      <c r="L374" s="124">
        <v>4860</v>
      </c>
      <c r="M374" s="124">
        <v>4855</v>
      </c>
      <c r="N374" s="125">
        <v>1.141</v>
      </c>
      <c r="O374" s="125">
        <v>1.2210000000000001</v>
      </c>
      <c r="P374" s="126">
        <v>11525.61</v>
      </c>
      <c r="Q374" s="127">
        <v>1.2330000000000001E-2</v>
      </c>
      <c r="R374" s="126">
        <v>9740.94</v>
      </c>
      <c r="S374" s="126">
        <v>1784.67</v>
      </c>
      <c r="T374" s="125">
        <v>0.48499999999999999</v>
      </c>
      <c r="U374" s="126">
        <v>5589.92</v>
      </c>
      <c r="V374" s="126">
        <v>5589.92</v>
      </c>
      <c r="W374" s="124">
        <v>27139062</v>
      </c>
      <c r="X374" s="124">
        <v>25492778</v>
      </c>
      <c r="Y374" s="124">
        <v>509855</v>
      </c>
      <c r="Z374" s="124">
        <v>1646284</v>
      </c>
      <c r="AA374" s="124">
        <v>7122800</v>
      </c>
      <c r="AB374" s="124">
        <v>0</v>
      </c>
      <c r="AC374" s="124">
        <v>1419653</v>
      </c>
      <c r="AD374" s="124">
        <v>2279962</v>
      </c>
      <c r="AE374" s="124">
        <v>2187685</v>
      </c>
    </row>
    <row r="375" spans="1:31" x14ac:dyDescent="0.3">
      <c r="A375" s="123" t="s">
        <v>749</v>
      </c>
      <c r="B375" s="121" t="s">
        <v>750</v>
      </c>
      <c r="C375" s="121">
        <v>1</v>
      </c>
      <c r="D375" s="121">
        <v>0</v>
      </c>
      <c r="E375" s="124">
        <v>2995382391</v>
      </c>
      <c r="F375" s="124">
        <v>3898</v>
      </c>
      <c r="G375" s="124">
        <v>768440</v>
      </c>
      <c r="H375" s="124">
        <v>1008154392</v>
      </c>
      <c r="I375" s="124">
        <v>258633</v>
      </c>
      <c r="J375" s="125">
        <v>0.68799999999999994</v>
      </c>
      <c r="K375" s="124">
        <v>4682</v>
      </c>
      <c r="L375" s="124">
        <v>4643</v>
      </c>
      <c r="M375" s="124">
        <v>4682</v>
      </c>
      <c r="N375" s="125">
        <v>1.3140000000000001</v>
      </c>
      <c r="O375" s="125">
        <v>1.3720000000000001</v>
      </c>
      <c r="P375" s="126">
        <v>14914.62</v>
      </c>
      <c r="Q375" s="127">
        <v>9.6299999999999997E-3</v>
      </c>
      <c r="R375" s="126">
        <v>7400.07</v>
      </c>
      <c r="S375" s="126">
        <v>7514.55</v>
      </c>
      <c r="T375" s="125">
        <v>0.57399999999999995</v>
      </c>
      <c r="U375" s="126">
        <v>8560.99</v>
      </c>
      <c r="V375" s="126">
        <v>8560.99</v>
      </c>
      <c r="W375" s="124">
        <v>40082556</v>
      </c>
      <c r="X375" s="124">
        <v>35348319</v>
      </c>
      <c r="Y375" s="124">
        <v>706966</v>
      </c>
      <c r="Z375" s="124">
        <v>4734237</v>
      </c>
      <c r="AA375" s="124">
        <v>11309614</v>
      </c>
      <c r="AB375" s="124">
        <v>0</v>
      </c>
      <c r="AC375" s="124">
        <v>3338277</v>
      </c>
      <c r="AD375" s="124">
        <v>5361272</v>
      </c>
      <c r="AE375" s="124">
        <v>5144284</v>
      </c>
    </row>
    <row r="376" spans="1:31" x14ac:dyDescent="0.3">
      <c r="A376" s="123" t="s">
        <v>751</v>
      </c>
      <c r="B376" s="121" t="s">
        <v>752</v>
      </c>
      <c r="C376" s="121">
        <v>1</v>
      </c>
      <c r="D376" s="121">
        <v>0</v>
      </c>
      <c r="E376" s="124">
        <v>944537134</v>
      </c>
      <c r="F376" s="124">
        <v>939</v>
      </c>
      <c r="G376" s="124">
        <v>1005896</v>
      </c>
      <c r="H376" s="124">
        <v>271332056</v>
      </c>
      <c r="I376" s="124">
        <v>288958</v>
      </c>
      <c r="J376" s="125">
        <v>0.76800000000000002</v>
      </c>
      <c r="K376" s="124">
        <v>1233</v>
      </c>
      <c r="L376" s="124">
        <v>1240</v>
      </c>
      <c r="M376" s="124">
        <v>1237</v>
      </c>
      <c r="N376" s="125">
        <v>1.3140000000000001</v>
      </c>
      <c r="O376" s="125">
        <v>1.389</v>
      </c>
      <c r="P376" s="126">
        <v>15099.43</v>
      </c>
      <c r="Q376" s="127">
        <v>1.0749999999999999E-2</v>
      </c>
      <c r="R376" s="126">
        <v>10813.38</v>
      </c>
      <c r="S376" s="126">
        <v>4286.05</v>
      </c>
      <c r="T376" s="125">
        <v>0.51500000000000001</v>
      </c>
      <c r="U376" s="126">
        <v>7776.2</v>
      </c>
      <c r="V376" s="126">
        <v>7776.2</v>
      </c>
      <c r="W376" s="124">
        <v>9619160</v>
      </c>
      <c r="X376" s="124">
        <v>8861541</v>
      </c>
      <c r="Y376" s="124">
        <v>177230</v>
      </c>
      <c r="Z376" s="124">
        <v>757619</v>
      </c>
      <c r="AA376" s="124">
        <v>1780405</v>
      </c>
      <c r="AB376" s="124">
        <v>0</v>
      </c>
      <c r="AC376" s="124">
        <v>530035</v>
      </c>
      <c r="AD376" s="124">
        <v>851236</v>
      </c>
      <c r="AE376" s="124">
        <v>816783</v>
      </c>
    </row>
    <row r="377" spans="1:31" x14ac:dyDescent="0.3">
      <c r="A377" s="123" t="s">
        <v>753</v>
      </c>
      <c r="B377" s="121" t="s">
        <v>754</v>
      </c>
      <c r="C377" s="121">
        <v>1</v>
      </c>
      <c r="D377" s="121">
        <v>0</v>
      </c>
      <c r="E377" s="124">
        <v>2350970364</v>
      </c>
      <c r="F377" s="124">
        <v>3024</v>
      </c>
      <c r="G377" s="124">
        <v>777437</v>
      </c>
      <c r="H377" s="124">
        <v>861671064</v>
      </c>
      <c r="I377" s="124">
        <v>284944</v>
      </c>
      <c r="J377" s="125">
        <v>0.75800000000000001</v>
      </c>
      <c r="K377" s="124">
        <v>3541</v>
      </c>
      <c r="L377" s="124">
        <v>3523</v>
      </c>
      <c r="M377" s="124">
        <v>3541</v>
      </c>
      <c r="N377" s="125">
        <v>1.3140000000000001</v>
      </c>
      <c r="O377" s="125">
        <v>1.1990000000000001</v>
      </c>
      <c r="P377" s="126">
        <v>13033.99</v>
      </c>
      <c r="Q377" s="127">
        <v>1.061E-2</v>
      </c>
      <c r="R377" s="126">
        <v>8248.6</v>
      </c>
      <c r="S377" s="126">
        <v>4785.3900000000003</v>
      </c>
      <c r="T377" s="125">
        <v>0.53500000000000003</v>
      </c>
      <c r="U377" s="126">
        <v>6973.18</v>
      </c>
      <c r="V377" s="126">
        <v>6973.18</v>
      </c>
      <c r="W377" s="124">
        <v>24692031</v>
      </c>
      <c r="X377" s="124">
        <v>23404169</v>
      </c>
      <c r="Y377" s="124">
        <v>468083</v>
      </c>
      <c r="Z377" s="124">
        <v>1287862</v>
      </c>
      <c r="AA377" s="124">
        <v>6214695</v>
      </c>
      <c r="AB377" s="124">
        <v>0</v>
      </c>
      <c r="AC377" s="124">
        <v>1653178</v>
      </c>
      <c r="AD377" s="124">
        <v>2655003</v>
      </c>
      <c r="AE377" s="124">
        <v>2547547</v>
      </c>
    </row>
    <row r="378" spans="1:31" x14ac:dyDescent="0.3">
      <c r="A378" s="123" t="s">
        <v>755</v>
      </c>
      <c r="B378" s="121" t="s">
        <v>756</v>
      </c>
      <c r="C378" s="121">
        <v>1</v>
      </c>
      <c r="D378" s="121">
        <v>0</v>
      </c>
      <c r="E378" s="124">
        <v>3182460448</v>
      </c>
      <c r="F378" s="124">
        <v>4657</v>
      </c>
      <c r="G378" s="124">
        <v>683371</v>
      </c>
      <c r="H378" s="124">
        <v>1104621667</v>
      </c>
      <c r="I378" s="124">
        <v>237195</v>
      </c>
      <c r="J378" s="125">
        <v>0.63100000000000001</v>
      </c>
      <c r="K378" s="124">
        <v>5762</v>
      </c>
      <c r="L378" s="124">
        <v>5777</v>
      </c>
      <c r="M378" s="124">
        <v>5770</v>
      </c>
      <c r="N378" s="125">
        <v>1.3140000000000001</v>
      </c>
      <c r="O378" s="125">
        <v>1.4830000000000001</v>
      </c>
      <c r="P378" s="126">
        <v>16121.27</v>
      </c>
      <c r="Q378" s="127">
        <v>9.1000000000000004E-3</v>
      </c>
      <c r="R378" s="126">
        <v>6218.67</v>
      </c>
      <c r="S378" s="126">
        <v>9902.6</v>
      </c>
      <c r="T378" s="125">
        <v>0.61499999999999999</v>
      </c>
      <c r="U378" s="126">
        <v>9914.58</v>
      </c>
      <c r="V378" s="126">
        <v>9914.58</v>
      </c>
      <c r="W378" s="124">
        <v>57207127</v>
      </c>
      <c r="X378" s="124">
        <v>53383754</v>
      </c>
      <c r="Y378" s="124">
        <v>1067675</v>
      </c>
      <c r="Z378" s="124">
        <v>3823373</v>
      </c>
      <c r="AA378" s="124">
        <v>21767340</v>
      </c>
      <c r="AB378" s="124">
        <v>0</v>
      </c>
      <c r="AC378" s="124">
        <v>6555735</v>
      </c>
      <c r="AD378" s="124">
        <v>10528510</v>
      </c>
      <c r="AE378" s="124">
        <v>10102387</v>
      </c>
    </row>
    <row r="379" spans="1:31" x14ac:dyDescent="0.3">
      <c r="A379" s="123" t="s">
        <v>757</v>
      </c>
      <c r="B379" s="121" t="s">
        <v>758</v>
      </c>
      <c r="C379" s="121">
        <v>1</v>
      </c>
      <c r="D379" s="121">
        <v>0</v>
      </c>
      <c r="E379" s="124">
        <v>2729846325</v>
      </c>
      <c r="F379" s="124">
        <v>2815</v>
      </c>
      <c r="G379" s="124">
        <v>969750</v>
      </c>
      <c r="H379" s="124">
        <v>920636570</v>
      </c>
      <c r="I379" s="124">
        <v>327046</v>
      </c>
      <c r="J379" s="125">
        <v>0.87</v>
      </c>
      <c r="K379" s="124">
        <v>3376</v>
      </c>
      <c r="L379" s="124">
        <v>3341</v>
      </c>
      <c r="M379" s="124">
        <v>3376</v>
      </c>
      <c r="N379" s="125">
        <v>1.3140000000000001</v>
      </c>
      <c r="O379" s="125">
        <v>1.264</v>
      </c>
      <c r="P379" s="126">
        <v>13740.59</v>
      </c>
      <c r="Q379" s="127">
        <v>1.218E-2</v>
      </c>
      <c r="R379" s="126">
        <v>11811.55</v>
      </c>
      <c r="S379" s="126">
        <v>1929.04</v>
      </c>
      <c r="T379" s="125">
        <v>0.45400000000000001</v>
      </c>
      <c r="U379" s="126">
        <v>6238.22</v>
      </c>
      <c r="V379" s="126">
        <v>6238.22</v>
      </c>
      <c r="W379" s="124">
        <v>21060231</v>
      </c>
      <c r="X379" s="124">
        <v>21232354</v>
      </c>
      <c r="Y379" s="124">
        <v>424647</v>
      </c>
      <c r="Z379" s="124">
        <v>424647</v>
      </c>
      <c r="AA379" s="124">
        <v>5277321</v>
      </c>
      <c r="AB379" s="124">
        <v>0</v>
      </c>
      <c r="AC379" s="124">
        <v>1626242</v>
      </c>
      <c r="AD379" s="124">
        <v>2611744</v>
      </c>
      <c r="AE379" s="124">
        <v>2506038</v>
      </c>
    </row>
    <row r="380" spans="1:31" x14ac:dyDescent="0.3">
      <c r="A380" s="123" t="s">
        <v>759</v>
      </c>
      <c r="B380" s="121" t="s">
        <v>760</v>
      </c>
      <c r="C380" s="121">
        <v>1</v>
      </c>
      <c r="D380" s="121">
        <v>0</v>
      </c>
      <c r="E380" s="124">
        <v>598090660</v>
      </c>
      <c r="F380" s="124">
        <v>946</v>
      </c>
      <c r="G380" s="124">
        <v>632231</v>
      </c>
      <c r="H380" s="124">
        <v>213531893</v>
      </c>
      <c r="I380" s="124">
        <v>225720</v>
      </c>
      <c r="J380" s="125">
        <v>0.6</v>
      </c>
      <c r="K380" s="124">
        <v>1226</v>
      </c>
      <c r="L380" s="124">
        <v>1210</v>
      </c>
      <c r="M380" s="124">
        <v>1226</v>
      </c>
      <c r="N380" s="125">
        <v>1.3140000000000001</v>
      </c>
      <c r="O380" s="125">
        <v>1.3759999999999999</v>
      </c>
      <c r="P380" s="126">
        <v>14958.11</v>
      </c>
      <c r="Q380" s="127">
        <v>9.1000000000000004E-3</v>
      </c>
      <c r="R380" s="126">
        <v>5753.3</v>
      </c>
      <c r="S380" s="126">
        <v>9204.81</v>
      </c>
      <c r="T380" s="125">
        <v>0.69399999999999995</v>
      </c>
      <c r="U380" s="126">
        <v>10380.92</v>
      </c>
      <c r="V380" s="126">
        <v>10380.92</v>
      </c>
      <c r="W380" s="124">
        <v>12727008</v>
      </c>
      <c r="X380" s="124">
        <v>12770182</v>
      </c>
      <c r="Y380" s="124">
        <v>255403</v>
      </c>
      <c r="Z380" s="124">
        <v>255403</v>
      </c>
      <c r="AA380" s="124">
        <v>3103563</v>
      </c>
      <c r="AB380" s="124">
        <v>0</v>
      </c>
      <c r="AC380" s="124">
        <v>1019414</v>
      </c>
      <c r="AD380" s="124">
        <v>1637178</v>
      </c>
      <c r="AE380" s="124">
        <v>1570916</v>
      </c>
    </row>
    <row r="381" spans="1:31" x14ac:dyDescent="0.3">
      <c r="A381" s="123" t="s">
        <v>761</v>
      </c>
      <c r="B381" s="121" t="s">
        <v>762</v>
      </c>
      <c r="C381" s="121">
        <v>1</v>
      </c>
      <c r="D381" s="121">
        <v>0</v>
      </c>
      <c r="E381" s="124">
        <v>3941464618</v>
      </c>
      <c r="F381" s="124">
        <v>7281</v>
      </c>
      <c r="G381" s="124">
        <v>541335</v>
      </c>
      <c r="H381" s="124">
        <v>1230059669</v>
      </c>
      <c r="I381" s="124">
        <v>168941</v>
      </c>
      <c r="J381" s="125">
        <v>0.44900000000000001</v>
      </c>
      <c r="K381" s="124">
        <v>8883</v>
      </c>
      <c r="L381" s="124">
        <v>9008</v>
      </c>
      <c r="M381" s="124">
        <v>8946</v>
      </c>
      <c r="N381" s="125">
        <v>1.3140000000000001</v>
      </c>
      <c r="O381" s="125">
        <v>1.6950000000000001</v>
      </c>
      <c r="P381" s="126">
        <v>18425.87</v>
      </c>
      <c r="Q381" s="127">
        <v>9.1000000000000004E-3</v>
      </c>
      <c r="R381" s="126">
        <v>4926.1400000000003</v>
      </c>
      <c r="S381" s="126">
        <v>13499.73</v>
      </c>
      <c r="T381" s="125">
        <v>0.82799999999999996</v>
      </c>
      <c r="U381" s="126">
        <v>15256.62</v>
      </c>
      <c r="V381" s="126">
        <v>15256.62</v>
      </c>
      <c r="W381" s="124">
        <v>136485723</v>
      </c>
      <c r="X381" s="124">
        <v>142960511</v>
      </c>
      <c r="Y381" s="124">
        <v>2859210</v>
      </c>
      <c r="Z381" s="124">
        <v>2859210</v>
      </c>
      <c r="AA381" s="124">
        <v>19174775</v>
      </c>
      <c r="AB381" s="124">
        <v>0</v>
      </c>
      <c r="AC381" s="124">
        <v>8010228</v>
      </c>
      <c r="AD381" s="124">
        <v>12864426</v>
      </c>
      <c r="AE381" s="124">
        <v>12343761</v>
      </c>
    </row>
    <row r="382" spans="1:31" x14ac:dyDescent="0.3">
      <c r="A382" s="123" t="s">
        <v>763</v>
      </c>
      <c r="B382" s="121" t="s">
        <v>764</v>
      </c>
      <c r="C382" s="121">
        <v>1</v>
      </c>
      <c r="D382" s="121">
        <v>0</v>
      </c>
      <c r="E382" s="124">
        <v>2548303720</v>
      </c>
      <c r="F382" s="124">
        <v>3568</v>
      </c>
      <c r="G382" s="124">
        <v>714210</v>
      </c>
      <c r="H382" s="124">
        <v>852600755</v>
      </c>
      <c r="I382" s="124">
        <v>238957</v>
      </c>
      <c r="J382" s="125">
        <v>0.63500000000000001</v>
      </c>
      <c r="K382" s="124">
        <v>4468</v>
      </c>
      <c r="L382" s="124">
        <v>4415</v>
      </c>
      <c r="M382" s="124">
        <v>4468</v>
      </c>
      <c r="N382" s="125">
        <v>1.3140000000000001</v>
      </c>
      <c r="O382" s="125">
        <v>1.274</v>
      </c>
      <c r="P382" s="126">
        <v>13849.29</v>
      </c>
      <c r="Q382" s="127">
        <v>9.1000000000000004E-3</v>
      </c>
      <c r="R382" s="126">
        <v>6499.31</v>
      </c>
      <c r="S382" s="126">
        <v>7349.98</v>
      </c>
      <c r="T382" s="125">
        <v>0.622</v>
      </c>
      <c r="U382" s="126">
        <v>8614.25</v>
      </c>
      <c r="V382" s="126">
        <v>8614.25</v>
      </c>
      <c r="W382" s="124">
        <v>38488469</v>
      </c>
      <c r="X382" s="124">
        <v>35598851</v>
      </c>
      <c r="Y382" s="124">
        <v>711977</v>
      </c>
      <c r="Z382" s="124">
        <v>2889618</v>
      </c>
      <c r="AA382" s="124">
        <v>14394594</v>
      </c>
      <c r="AB382" s="124">
        <v>1972</v>
      </c>
      <c r="AC382" s="124">
        <v>4003871</v>
      </c>
      <c r="AD382" s="124">
        <v>6430216</v>
      </c>
      <c r="AE382" s="124">
        <v>6169965</v>
      </c>
    </row>
    <row r="383" spans="1:31" x14ac:dyDescent="0.3">
      <c r="A383" s="123" t="s">
        <v>765</v>
      </c>
      <c r="B383" s="121" t="s">
        <v>766</v>
      </c>
      <c r="C383" s="121">
        <v>1</v>
      </c>
      <c r="D383" s="121">
        <v>0</v>
      </c>
      <c r="E383" s="124">
        <v>5670363828</v>
      </c>
      <c r="F383" s="124">
        <v>6464</v>
      </c>
      <c r="G383" s="124">
        <v>877222</v>
      </c>
      <c r="H383" s="124">
        <v>1713877420</v>
      </c>
      <c r="I383" s="124">
        <v>265141</v>
      </c>
      <c r="J383" s="125">
        <v>0.70499999999999996</v>
      </c>
      <c r="K383" s="124">
        <v>7944</v>
      </c>
      <c r="L383" s="124">
        <v>7881</v>
      </c>
      <c r="M383" s="124">
        <v>7944</v>
      </c>
      <c r="N383" s="125">
        <v>1.3140000000000001</v>
      </c>
      <c r="O383" s="125">
        <v>1.42</v>
      </c>
      <c r="P383" s="126">
        <v>15436.42</v>
      </c>
      <c r="Q383" s="127">
        <v>9.8700000000000003E-3</v>
      </c>
      <c r="R383" s="126">
        <v>8658.18</v>
      </c>
      <c r="S383" s="126">
        <v>6778.24</v>
      </c>
      <c r="T383" s="125">
        <v>0.55100000000000005</v>
      </c>
      <c r="U383" s="126">
        <v>8505.4599999999991</v>
      </c>
      <c r="V383" s="126">
        <v>8505.4599999999991</v>
      </c>
      <c r="W383" s="124">
        <v>67567375</v>
      </c>
      <c r="X383" s="124">
        <v>62811964</v>
      </c>
      <c r="Y383" s="124">
        <v>1256239</v>
      </c>
      <c r="Z383" s="124">
        <v>4755411</v>
      </c>
      <c r="AA383" s="124">
        <v>15034537</v>
      </c>
      <c r="AB383" s="124">
        <v>1966</v>
      </c>
      <c r="AC383" s="124">
        <v>6842051</v>
      </c>
      <c r="AD383" s="124">
        <v>10988333</v>
      </c>
      <c r="AE383" s="124">
        <v>10543600</v>
      </c>
    </row>
    <row r="384" spans="1:31" x14ac:dyDescent="0.3">
      <c r="A384" s="123" t="s">
        <v>767</v>
      </c>
      <c r="B384" s="121" t="s">
        <v>768</v>
      </c>
      <c r="C384" s="121">
        <v>1</v>
      </c>
      <c r="D384" s="121">
        <v>1</v>
      </c>
      <c r="E384" s="124">
        <v>1087839546</v>
      </c>
      <c r="F384" s="124">
        <v>113</v>
      </c>
      <c r="G384" s="124">
        <v>9626898</v>
      </c>
      <c r="H384" s="124">
        <v>488939197</v>
      </c>
      <c r="I384" s="124">
        <v>4326895</v>
      </c>
      <c r="J384" s="125">
        <v>11.51</v>
      </c>
      <c r="K384" s="124">
        <v>434</v>
      </c>
      <c r="L384" s="124">
        <v>442</v>
      </c>
      <c r="M384" s="124">
        <v>438</v>
      </c>
      <c r="N384" s="125">
        <v>1.3140000000000001</v>
      </c>
      <c r="O384" s="125">
        <v>2</v>
      </c>
      <c r="P384" s="126">
        <v>21741.439999999999</v>
      </c>
      <c r="Q384" s="127">
        <v>2.8000000000000001E-2</v>
      </c>
      <c r="R384" s="126">
        <v>269553.14</v>
      </c>
      <c r="S384" s="126">
        <v>0</v>
      </c>
      <c r="T384" s="125">
        <v>0</v>
      </c>
      <c r="U384" s="126">
        <v>0</v>
      </c>
      <c r="V384" s="126">
        <v>500</v>
      </c>
      <c r="W384" s="124">
        <v>219000</v>
      </c>
      <c r="X384" s="124">
        <v>1504272</v>
      </c>
      <c r="Y384" s="124">
        <v>30085</v>
      </c>
      <c r="Z384" s="124">
        <v>30085</v>
      </c>
      <c r="AA384" s="124">
        <v>42400</v>
      </c>
      <c r="AB384" s="124">
        <v>0</v>
      </c>
      <c r="AC384" s="124">
        <v>589573</v>
      </c>
      <c r="AD384" s="124">
        <v>946854</v>
      </c>
      <c r="AE384" s="124">
        <v>908531</v>
      </c>
    </row>
    <row r="385" spans="1:31" x14ac:dyDescent="0.3">
      <c r="A385" s="123" t="s">
        <v>769</v>
      </c>
      <c r="B385" s="121" t="s">
        <v>770</v>
      </c>
      <c r="C385" s="121">
        <v>1</v>
      </c>
      <c r="D385" s="121">
        <v>0</v>
      </c>
      <c r="E385" s="124">
        <v>3433601894</v>
      </c>
      <c r="F385" s="124">
        <v>4152</v>
      </c>
      <c r="G385" s="124">
        <v>826975</v>
      </c>
      <c r="H385" s="124">
        <v>1010593097</v>
      </c>
      <c r="I385" s="124">
        <v>243399</v>
      </c>
      <c r="J385" s="125">
        <v>0.64700000000000002</v>
      </c>
      <c r="K385" s="124">
        <v>5237</v>
      </c>
      <c r="L385" s="124">
        <v>5218</v>
      </c>
      <c r="M385" s="124">
        <v>5237</v>
      </c>
      <c r="N385" s="125">
        <v>1.3140000000000001</v>
      </c>
      <c r="O385" s="125">
        <v>1.3420000000000001</v>
      </c>
      <c r="P385" s="126">
        <v>14588.5</v>
      </c>
      <c r="Q385" s="127">
        <v>9.1000000000000004E-3</v>
      </c>
      <c r="R385" s="126">
        <v>7525.47</v>
      </c>
      <c r="S385" s="126">
        <v>7063.03</v>
      </c>
      <c r="T385" s="125">
        <v>0.56999999999999995</v>
      </c>
      <c r="U385" s="126">
        <v>8315.44</v>
      </c>
      <c r="V385" s="126">
        <v>8315.44</v>
      </c>
      <c r="W385" s="124">
        <v>43547960</v>
      </c>
      <c r="X385" s="124">
        <v>41874502</v>
      </c>
      <c r="Y385" s="124">
        <v>837490</v>
      </c>
      <c r="Z385" s="124">
        <v>1673458</v>
      </c>
      <c r="AA385" s="124">
        <v>14265662</v>
      </c>
      <c r="AB385" s="124">
        <v>0</v>
      </c>
      <c r="AC385" s="124">
        <v>4468582</v>
      </c>
      <c r="AD385" s="124">
        <v>7176542</v>
      </c>
      <c r="AE385" s="124">
        <v>6886084</v>
      </c>
    </row>
    <row r="386" spans="1:31" x14ac:dyDescent="0.3">
      <c r="A386" s="123" t="s">
        <v>771</v>
      </c>
      <c r="B386" s="121" t="s">
        <v>772</v>
      </c>
      <c r="C386" s="121">
        <v>1</v>
      </c>
      <c r="D386" s="121">
        <v>0</v>
      </c>
      <c r="E386" s="124">
        <v>5867382029</v>
      </c>
      <c r="F386" s="124">
        <v>10738</v>
      </c>
      <c r="G386" s="124">
        <v>546412</v>
      </c>
      <c r="H386" s="124">
        <v>1965680913</v>
      </c>
      <c r="I386" s="124">
        <v>183058</v>
      </c>
      <c r="J386" s="125">
        <v>0.48599999999999999</v>
      </c>
      <c r="K386" s="124">
        <v>12878</v>
      </c>
      <c r="L386" s="124">
        <v>12964</v>
      </c>
      <c r="M386" s="124">
        <v>12921</v>
      </c>
      <c r="N386" s="125">
        <v>1.3140000000000001</v>
      </c>
      <c r="O386" s="125">
        <v>1.6279999999999999</v>
      </c>
      <c r="P386" s="126">
        <v>17697.53</v>
      </c>
      <c r="Q386" s="127">
        <v>9.1000000000000004E-3</v>
      </c>
      <c r="R386" s="126">
        <v>4972.34</v>
      </c>
      <c r="S386" s="126">
        <v>12725.19</v>
      </c>
      <c r="T386" s="125">
        <v>0.78800000000000003</v>
      </c>
      <c r="U386" s="126">
        <v>13945.65</v>
      </c>
      <c r="V386" s="126">
        <v>13945.65</v>
      </c>
      <c r="W386" s="124">
        <v>180191744</v>
      </c>
      <c r="X386" s="124">
        <v>177363811</v>
      </c>
      <c r="Y386" s="124">
        <v>3547276</v>
      </c>
      <c r="Z386" s="124">
        <v>3547276</v>
      </c>
      <c r="AA386" s="124">
        <v>41110803</v>
      </c>
      <c r="AB386" s="124">
        <v>1966</v>
      </c>
      <c r="AC386" s="124">
        <v>11515990</v>
      </c>
      <c r="AD386" s="124">
        <v>18494679</v>
      </c>
      <c r="AE386" s="124">
        <v>17746140</v>
      </c>
    </row>
    <row r="387" spans="1:31" x14ac:dyDescent="0.3">
      <c r="A387" s="123" t="s">
        <v>773</v>
      </c>
      <c r="B387" s="121" t="s">
        <v>774</v>
      </c>
      <c r="C387" s="121">
        <v>1</v>
      </c>
      <c r="D387" s="121">
        <v>0</v>
      </c>
      <c r="E387" s="124">
        <v>1296919108</v>
      </c>
      <c r="F387" s="124">
        <v>2407</v>
      </c>
      <c r="G387" s="124">
        <v>538811</v>
      </c>
      <c r="H387" s="124">
        <v>401768653</v>
      </c>
      <c r="I387" s="124">
        <v>166916</v>
      </c>
      <c r="J387" s="125">
        <v>0.44400000000000001</v>
      </c>
      <c r="K387" s="124">
        <v>3196</v>
      </c>
      <c r="L387" s="124">
        <v>3180</v>
      </c>
      <c r="M387" s="124">
        <v>3196</v>
      </c>
      <c r="N387" s="125">
        <v>1.3140000000000001</v>
      </c>
      <c r="O387" s="125">
        <v>1.5960000000000001</v>
      </c>
      <c r="P387" s="126">
        <v>17349.66</v>
      </c>
      <c r="Q387" s="127">
        <v>9.1000000000000004E-3</v>
      </c>
      <c r="R387" s="126">
        <v>4903.18</v>
      </c>
      <c r="S387" s="126">
        <v>12446.48</v>
      </c>
      <c r="T387" s="125">
        <v>0.873</v>
      </c>
      <c r="U387" s="126">
        <v>15146.25</v>
      </c>
      <c r="V387" s="126">
        <v>15146.25</v>
      </c>
      <c r="W387" s="124">
        <v>48407415</v>
      </c>
      <c r="X387" s="124">
        <v>46902378</v>
      </c>
      <c r="Y387" s="124">
        <v>938047</v>
      </c>
      <c r="Z387" s="124">
        <v>1505037</v>
      </c>
      <c r="AA387" s="124">
        <v>11027754</v>
      </c>
      <c r="AB387" s="124">
        <v>1966</v>
      </c>
      <c r="AC387" s="124">
        <v>4204384</v>
      </c>
      <c r="AD387" s="124">
        <v>6752240</v>
      </c>
      <c r="AE387" s="124">
        <v>6478955</v>
      </c>
    </row>
    <row r="388" spans="1:31" x14ac:dyDescent="0.3">
      <c r="A388" s="123" t="s">
        <v>775</v>
      </c>
      <c r="B388" s="121" t="s">
        <v>776</v>
      </c>
      <c r="C388" s="121">
        <v>1</v>
      </c>
      <c r="D388" s="121">
        <v>0</v>
      </c>
      <c r="E388" s="124">
        <v>1020195729</v>
      </c>
      <c r="F388" s="124">
        <v>195</v>
      </c>
      <c r="G388" s="124">
        <v>5231772</v>
      </c>
      <c r="H388" s="124">
        <v>1703699859</v>
      </c>
      <c r="I388" s="124">
        <v>8736922</v>
      </c>
      <c r="J388" s="125">
        <v>23.242000000000001</v>
      </c>
      <c r="K388" s="124">
        <v>235</v>
      </c>
      <c r="L388" s="124">
        <v>242</v>
      </c>
      <c r="M388" s="124">
        <v>239</v>
      </c>
      <c r="N388" s="125">
        <v>1.3140000000000001</v>
      </c>
      <c r="O388" s="125">
        <v>1.6659999999999999</v>
      </c>
      <c r="P388" s="126">
        <v>18110.61</v>
      </c>
      <c r="Q388" s="127">
        <v>2.8000000000000001E-2</v>
      </c>
      <c r="R388" s="126">
        <v>146489.60999999999</v>
      </c>
      <c r="S388" s="126">
        <v>0</v>
      </c>
      <c r="T388" s="125">
        <v>0</v>
      </c>
      <c r="U388" s="126">
        <v>0</v>
      </c>
      <c r="V388" s="126">
        <v>500</v>
      </c>
      <c r="W388" s="124">
        <v>119500</v>
      </c>
      <c r="X388" s="124">
        <v>659215</v>
      </c>
      <c r="Y388" s="124">
        <v>13184</v>
      </c>
      <c r="Z388" s="124">
        <v>13184</v>
      </c>
      <c r="AA388" s="124">
        <v>292400</v>
      </c>
      <c r="AB388" s="124">
        <v>0</v>
      </c>
      <c r="AC388" s="124">
        <v>186761</v>
      </c>
      <c r="AD388" s="124">
        <v>299938</v>
      </c>
      <c r="AE388" s="124">
        <v>287798</v>
      </c>
    </row>
    <row r="389" spans="1:31" x14ac:dyDescent="0.3">
      <c r="A389" s="123" t="s">
        <v>777</v>
      </c>
      <c r="B389" s="121" t="s">
        <v>778</v>
      </c>
      <c r="C389" s="121">
        <v>1</v>
      </c>
      <c r="D389" s="121">
        <v>0</v>
      </c>
      <c r="E389" s="124">
        <v>3445780728</v>
      </c>
      <c r="F389" s="124">
        <v>3580</v>
      </c>
      <c r="G389" s="124">
        <v>962508</v>
      </c>
      <c r="H389" s="124">
        <v>1212771374</v>
      </c>
      <c r="I389" s="124">
        <v>338762</v>
      </c>
      <c r="J389" s="125">
        <v>0.90100000000000002</v>
      </c>
      <c r="K389" s="124">
        <v>4461</v>
      </c>
      <c r="L389" s="124">
        <v>4503</v>
      </c>
      <c r="M389" s="124">
        <v>4482</v>
      </c>
      <c r="N389" s="125">
        <v>1.3140000000000001</v>
      </c>
      <c r="O389" s="125">
        <v>1.179</v>
      </c>
      <c r="P389" s="126">
        <v>12816.57</v>
      </c>
      <c r="Q389" s="127">
        <v>1.261E-2</v>
      </c>
      <c r="R389" s="126">
        <v>12137.22</v>
      </c>
      <c r="S389" s="126">
        <v>679.35</v>
      </c>
      <c r="T389" s="125">
        <v>0.44400000000000001</v>
      </c>
      <c r="U389" s="126">
        <v>5690.55</v>
      </c>
      <c r="V389" s="126">
        <v>5690.55</v>
      </c>
      <c r="W389" s="124">
        <v>25505046</v>
      </c>
      <c r="X389" s="124">
        <v>25079332</v>
      </c>
      <c r="Y389" s="124">
        <v>501586</v>
      </c>
      <c r="Z389" s="124">
        <v>501586</v>
      </c>
      <c r="AA389" s="124">
        <v>9326590</v>
      </c>
      <c r="AB389" s="124">
        <v>0</v>
      </c>
      <c r="AC389" s="124">
        <v>2326966</v>
      </c>
      <c r="AD389" s="124">
        <v>3737107</v>
      </c>
      <c r="AE389" s="124">
        <v>3585854</v>
      </c>
    </row>
    <row r="390" spans="1:31" x14ac:dyDescent="0.3">
      <c r="A390" s="123" t="s">
        <v>779</v>
      </c>
      <c r="B390" s="121" t="s">
        <v>780</v>
      </c>
      <c r="C390" s="121">
        <v>1</v>
      </c>
      <c r="D390" s="121">
        <v>0</v>
      </c>
      <c r="E390" s="124">
        <v>901674319</v>
      </c>
      <c r="F390" s="124">
        <v>720</v>
      </c>
      <c r="G390" s="124">
        <v>1252325</v>
      </c>
      <c r="H390" s="124">
        <v>235805053</v>
      </c>
      <c r="I390" s="124">
        <v>327507</v>
      </c>
      <c r="J390" s="125">
        <v>0.871</v>
      </c>
      <c r="K390" s="124">
        <v>512</v>
      </c>
      <c r="L390" s="124">
        <v>544</v>
      </c>
      <c r="M390" s="124">
        <v>528</v>
      </c>
      <c r="N390" s="125">
        <v>1.3140000000000001</v>
      </c>
      <c r="O390" s="125">
        <v>1.262</v>
      </c>
      <c r="P390" s="126">
        <v>13718.84</v>
      </c>
      <c r="Q390" s="127">
        <v>1.2189999999999999E-2</v>
      </c>
      <c r="R390" s="126">
        <v>15265.84</v>
      </c>
      <c r="S390" s="126">
        <v>0</v>
      </c>
      <c r="T390" s="125">
        <v>0.41199999999999998</v>
      </c>
      <c r="U390" s="126">
        <v>5652.16</v>
      </c>
      <c r="V390" s="126">
        <v>5652.16</v>
      </c>
      <c r="W390" s="124">
        <v>2984341</v>
      </c>
      <c r="X390" s="124">
        <v>4995363</v>
      </c>
      <c r="Y390" s="124">
        <v>99907</v>
      </c>
      <c r="Z390" s="124">
        <v>99907</v>
      </c>
      <c r="AA390" s="124">
        <v>1229045</v>
      </c>
      <c r="AB390" s="124">
        <v>0</v>
      </c>
      <c r="AC390" s="124">
        <v>950448</v>
      </c>
      <c r="AD390" s="124">
        <v>1526419</v>
      </c>
      <c r="AE390" s="124">
        <v>1464640</v>
      </c>
    </row>
    <row r="391" spans="1:31" x14ac:dyDescent="0.3">
      <c r="A391" s="123" t="s">
        <v>781</v>
      </c>
      <c r="B391" s="121" t="s">
        <v>782</v>
      </c>
      <c r="C391" s="121">
        <v>1</v>
      </c>
      <c r="D391" s="121">
        <v>0</v>
      </c>
      <c r="E391" s="124">
        <v>709425149</v>
      </c>
      <c r="F391" s="124">
        <v>701</v>
      </c>
      <c r="G391" s="124">
        <v>1012018</v>
      </c>
      <c r="H391" s="124">
        <v>223975806</v>
      </c>
      <c r="I391" s="124">
        <v>319508</v>
      </c>
      <c r="J391" s="125">
        <v>0.84899999999999998</v>
      </c>
      <c r="K391" s="124">
        <v>834</v>
      </c>
      <c r="L391" s="124">
        <v>851</v>
      </c>
      <c r="M391" s="124">
        <v>843</v>
      </c>
      <c r="N391" s="125">
        <v>1.3140000000000001</v>
      </c>
      <c r="O391" s="125">
        <v>1.3240000000000001</v>
      </c>
      <c r="P391" s="126">
        <v>14392.83</v>
      </c>
      <c r="Q391" s="127">
        <v>1.188E-2</v>
      </c>
      <c r="R391" s="126">
        <v>12022.77</v>
      </c>
      <c r="S391" s="126">
        <v>2370.06</v>
      </c>
      <c r="T391" s="125">
        <v>0.44900000000000001</v>
      </c>
      <c r="U391" s="126">
        <v>6462.38</v>
      </c>
      <c r="V391" s="126">
        <v>6462.38</v>
      </c>
      <c r="W391" s="124">
        <v>5447787</v>
      </c>
      <c r="X391" s="124">
        <v>5421329</v>
      </c>
      <c r="Y391" s="124">
        <v>108426</v>
      </c>
      <c r="Z391" s="124">
        <v>108426</v>
      </c>
      <c r="AA391" s="124">
        <v>1661515</v>
      </c>
      <c r="AB391" s="124">
        <v>0</v>
      </c>
      <c r="AC391" s="124">
        <v>556203</v>
      </c>
      <c r="AD391" s="124">
        <v>893262</v>
      </c>
      <c r="AE391" s="124">
        <v>857108</v>
      </c>
    </row>
    <row r="392" spans="1:31" x14ac:dyDescent="0.3">
      <c r="A392" s="123" t="s">
        <v>783</v>
      </c>
      <c r="B392" s="121" t="s">
        <v>784</v>
      </c>
      <c r="C392" s="121">
        <v>1</v>
      </c>
      <c r="D392" s="121">
        <v>0</v>
      </c>
      <c r="E392" s="124">
        <v>673557187</v>
      </c>
      <c r="F392" s="124">
        <v>1666</v>
      </c>
      <c r="G392" s="124">
        <v>404296</v>
      </c>
      <c r="H392" s="124">
        <v>273143030</v>
      </c>
      <c r="I392" s="124">
        <v>163951</v>
      </c>
      <c r="J392" s="125">
        <v>0.436</v>
      </c>
      <c r="K392" s="124">
        <v>1885</v>
      </c>
      <c r="L392" s="124">
        <v>1916</v>
      </c>
      <c r="M392" s="124">
        <v>1901</v>
      </c>
      <c r="N392" s="125">
        <v>1.141</v>
      </c>
      <c r="O392" s="125">
        <v>1.7769999999999999</v>
      </c>
      <c r="P392" s="126">
        <v>16773.97</v>
      </c>
      <c r="Q392" s="127">
        <v>9.1000000000000004E-3</v>
      </c>
      <c r="R392" s="126">
        <v>3679.09</v>
      </c>
      <c r="S392" s="126">
        <v>13094.88</v>
      </c>
      <c r="T392" s="125">
        <v>0.872</v>
      </c>
      <c r="U392" s="126">
        <v>14626.9</v>
      </c>
      <c r="V392" s="126">
        <v>14626.9</v>
      </c>
      <c r="W392" s="124">
        <v>27805737</v>
      </c>
      <c r="X392" s="124">
        <v>26622628</v>
      </c>
      <c r="Y392" s="124">
        <v>532452</v>
      </c>
      <c r="Z392" s="124">
        <v>1183109</v>
      </c>
      <c r="AA392" s="124">
        <v>9807481</v>
      </c>
      <c r="AB392" s="124">
        <v>0</v>
      </c>
      <c r="AC392" s="124">
        <v>1496979</v>
      </c>
      <c r="AD392" s="124">
        <v>2404148</v>
      </c>
      <c r="AE392" s="124">
        <v>2306844</v>
      </c>
    </row>
    <row r="393" spans="1:31" x14ac:dyDescent="0.3">
      <c r="A393" s="123" t="s">
        <v>785</v>
      </c>
      <c r="B393" s="121" t="s">
        <v>786</v>
      </c>
      <c r="C393" s="121">
        <v>1</v>
      </c>
      <c r="D393" s="121">
        <v>0</v>
      </c>
      <c r="E393" s="124">
        <v>358427817</v>
      </c>
      <c r="F393" s="124">
        <v>637</v>
      </c>
      <c r="G393" s="124">
        <v>562681</v>
      </c>
      <c r="H393" s="124">
        <v>134237489</v>
      </c>
      <c r="I393" s="124">
        <v>210733</v>
      </c>
      <c r="J393" s="125">
        <v>0.56000000000000005</v>
      </c>
      <c r="K393" s="124">
        <v>806</v>
      </c>
      <c r="L393" s="124">
        <v>804</v>
      </c>
      <c r="M393" s="124">
        <v>806</v>
      </c>
      <c r="N393" s="125">
        <v>1.141</v>
      </c>
      <c r="O393" s="125">
        <v>1.7050000000000001</v>
      </c>
      <c r="P393" s="126">
        <v>16094.33</v>
      </c>
      <c r="Q393" s="127">
        <v>9.1000000000000004E-3</v>
      </c>
      <c r="R393" s="126">
        <v>5120.3900000000003</v>
      </c>
      <c r="S393" s="126">
        <v>10973.94</v>
      </c>
      <c r="T393" s="125">
        <v>0.69499999999999995</v>
      </c>
      <c r="U393" s="126">
        <v>11185.55</v>
      </c>
      <c r="V393" s="126">
        <v>11185.55</v>
      </c>
      <c r="W393" s="124">
        <v>9015554</v>
      </c>
      <c r="X393" s="124">
        <v>9283012</v>
      </c>
      <c r="Y393" s="124">
        <v>185660</v>
      </c>
      <c r="Z393" s="124">
        <v>185660</v>
      </c>
      <c r="AA393" s="124">
        <v>3860481</v>
      </c>
      <c r="AB393" s="124">
        <v>0</v>
      </c>
      <c r="AC393" s="124">
        <v>1166040</v>
      </c>
      <c r="AD393" s="124">
        <v>1872660</v>
      </c>
      <c r="AE393" s="124">
        <v>1796867</v>
      </c>
    </row>
    <row r="394" spans="1:31" x14ac:dyDescent="0.3">
      <c r="A394" s="123" t="s">
        <v>787</v>
      </c>
      <c r="B394" s="121" t="s">
        <v>788</v>
      </c>
      <c r="C394" s="121">
        <v>1</v>
      </c>
      <c r="D394" s="121">
        <v>0</v>
      </c>
      <c r="E394" s="124">
        <v>390358299</v>
      </c>
      <c r="F394" s="124">
        <v>922</v>
      </c>
      <c r="G394" s="124">
        <v>423382</v>
      </c>
      <c r="H394" s="124">
        <v>170247049</v>
      </c>
      <c r="I394" s="124">
        <v>184649</v>
      </c>
      <c r="J394" s="125">
        <v>0.49099999999999999</v>
      </c>
      <c r="K394" s="124">
        <v>1120</v>
      </c>
      <c r="L394" s="124">
        <v>1148</v>
      </c>
      <c r="M394" s="124">
        <v>1134</v>
      </c>
      <c r="N394" s="125">
        <v>1.141</v>
      </c>
      <c r="O394" s="125">
        <v>1.6870000000000001</v>
      </c>
      <c r="P394" s="126">
        <v>15924.41</v>
      </c>
      <c r="Q394" s="127">
        <v>9.1000000000000004E-3</v>
      </c>
      <c r="R394" s="126">
        <v>3852.77</v>
      </c>
      <c r="S394" s="126">
        <v>12071.64</v>
      </c>
      <c r="T394" s="125">
        <v>0.79900000000000004</v>
      </c>
      <c r="U394" s="126">
        <v>12723.6</v>
      </c>
      <c r="V394" s="126">
        <v>12723.6</v>
      </c>
      <c r="W394" s="124">
        <v>14428563</v>
      </c>
      <c r="X394" s="124">
        <v>13598278</v>
      </c>
      <c r="Y394" s="124">
        <v>271965</v>
      </c>
      <c r="Z394" s="124">
        <v>830285</v>
      </c>
      <c r="AA394" s="124">
        <v>5139233</v>
      </c>
      <c r="AB394" s="124">
        <v>0</v>
      </c>
      <c r="AC394" s="124">
        <v>1579476</v>
      </c>
      <c r="AD394" s="124">
        <v>2536638</v>
      </c>
      <c r="AE394" s="124">
        <v>2433972</v>
      </c>
    </row>
    <row r="395" spans="1:31" x14ac:dyDescent="0.3">
      <c r="A395" s="123" t="s">
        <v>789</v>
      </c>
      <c r="B395" s="121" t="s">
        <v>790</v>
      </c>
      <c r="C395" s="121">
        <v>1</v>
      </c>
      <c r="D395" s="121">
        <v>0</v>
      </c>
      <c r="E395" s="124">
        <v>499998353</v>
      </c>
      <c r="F395" s="124">
        <v>1315</v>
      </c>
      <c r="G395" s="124">
        <v>380226</v>
      </c>
      <c r="H395" s="124">
        <v>248822034</v>
      </c>
      <c r="I395" s="124">
        <v>189218</v>
      </c>
      <c r="J395" s="125">
        <v>0.503</v>
      </c>
      <c r="K395" s="124">
        <v>1727</v>
      </c>
      <c r="L395" s="124">
        <v>1658</v>
      </c>
      <c r="M395" s="124">
        <v>1727</v>
      </c>
      <c r="N395" s="125">
        <v>1.141</v>
      </c>
      <c r="O395" s="125">
        <v>1.671</v>
      </c>
      <c r="P395" s="126">
        <v>15773.38</v>
      </c>
      <c r="Q395" s="127">
        <v>9.1000000000000004E-3</v>
      </c>
      <c r="R395" s="126">
        <v>3460.05</v>
      </c>
      <c r="S395" s="126">
        <v>12313.33</v>
      </c>
      <c r="T395" s="125">
        <v>0.85299999999999998</v>
      </c>
      <c r="U395" s="126">
        <v>13454.69</v>
      </c>
      <c r="V395" s="126">
        <v>13454.69</v>
      </c>
      <c r="W395" s="124">
        <v>23236250</v>
      </c>
      <c r="X395" s="124">
        <v>22518342</v>
      </c>
      <c r="Y395" s="124">
        <v>450366</v>
      </c>
      <c r="Z395" s="124">
        <v>717908</v>
      </c>
      <c r="AA395" s="124">
        <v>8219407</v>
      </c>
      <c r="AB395" s="124">
        <v>0</v>
      </c>
      <c r="AC395" s="124">
        <v>2236705</v>
      </c>
      <c r="AD395" s="124">
        <v>3592148</v>
      </c>
      <c r="AE395" s="124">
        <v>3446762</v>
      </c>
    </row>
    <row r="396" spans="1:31" x14ac:dyDescent="0.3">
      <c r="A396" s="123" t="s">
        <v>791</v>
      </c>
      <c r="B396" s="121" t="s">
        <v>792</v>
      </c>
      <c r="C396" s="121">
        <v>1</v>
      </c>
      <c r="D396" s="121">
        <v>0</v>
      </c>
      <c r="E396" s="124">
        <v>317758190</v>
      </c>
      <c r="F396" s="124">
        <v>569</v>
      </c>
      <c r="G396" s="124">
        <v>558450</v>
      </c>
      <c r="H396" s="124">
        <v>98550213</v>
      </c>
      <c r="I396" s="124">
        <v>173198</v>
      </c>
      <c r="J396" s="125">
        <v>0.46</v>
      </c>
      <c r="K396" s="124">
        <v>722</v>
      </c>
      <c r="L396" s="124">
        <v>712</v>
      </c>
      <c r="M396" s="124">
        <v>722</v>
      </c>
      <c r="N396" s="125">
        <v>1.141</v>
      </c>
      <c r="O396" s="125">
        <v>1.81</v>
      </c>
      <c r="P396" s="126">
        <v>17085.47</v>
      </c>
      <c r="Q396" s="127">
        <v>9.1000000000000004E-3</v>
      </c>
      <c r="R396" s="126">
        <v>5081.8900000000003</v>
      </c>
      <c r="S396" s="126">
        <v>12003.58</v>
      </c>
      <c r="T396" s="125">
        <v>0.76300000000000001</v>
      </c>
      <c r="U396" s="126">
        <v>13036.21</v>
      </c>
      <c r="V396" s="126">
        <v>13036.21</v>
      </c>
      <c r="W396" s="124">
        <v>9412144</v>
      </c>
      <c r="X396" s="124">
        <v>8987462</v>
      </c>
      <c r="Y396" s="124">
        <v>179749</v>
      </c>
      <c r="Z396" s="124">
        <v>424682</v>
      </c>
      <c r="AA396" s="124">
        <v>3119424</v>
      </c>
      <c r="AB396" s="124">
        <v>0</v>
      </c>
      <c r="AC396" s="124">
        <v>510032</v>
      </c>
      <c r="AD396" s="124">
        <v>819111</v>
      </c>
      <c r="AE396" s="124">
        <v>785959</v>
      </c>
    </row>
    <row r="397" spans="1:31" x14ac:dyDescent="0.3">
      <c r="A397" s="123" t="s">
        <v>793</v>
      </c>
      <c r="B397" s="121" t="s">
        <v>794</v>
      </c>
      <c r="C397" s="121">
        <v>1</v>
      </c>
      <c r="D397" s="121">
        <v>0</v>
      </c>
      <c r="E397" s="124">
        <v>514349776</v>
      </c>
      <c r="F397" s="124">
        <v>954</v>
      </c>
      <c r="G397" s="124">
        <v>539150</v>
      </c>
      <c r="H397" s="124">
        <v>166405219</v>
      </c>
      <c r="I397" s="124">
        <v>174428</v>
      </c>
      <c r="J397" s="125">
        <v>0.46400000000000002</v>
      </c>
      <c r="K397" s="124">
        <v>1228</v>
      </c>
      <c r="L397" s="124">
        <v>1231</v>
      </c>
      <c r="M397" s="124">
        <v>1230</v>
      </c>
      <c r="N397" s="125">
        <v>1.103</v>
      </c>
      <c r="O397" s="125">
        <v>1.899</v>
      </c>
      <c r="P397" s="126">
        <v>17328.580000000002</v>
      </c>
      <c r="Q397" s="127">
        <v>9.1000000000000004E-3</v>
      </c>
      <c r="R397" s="126">
        <v>4906.26</v>
      </c>
      <c r="S397" s="126">
        <v>12422.32</v>
      </c>
      <c r="T397" s="125">
        <v>0.82899999999999996</v>
      </c>
      <c r="U397" s="126">
        <v>14365.39</v>
      </c>
      <c r="V397" s="126">
        <v>14365.39</v>
      </c>
      <c r="W397" s="124">
        <v>17669430</v>
      </c>
      <c r="X397" s="124">
        <v>18365568</v>
      </c>
      <c r="Y397" s="124">
        <v>367311</v>
      </c>
      <c r="Z397" s="124">
        <v>367311</v>
      </c>
      <c r="AA397" s="124">
        <v>7323920</v>
      </c>
      <c r="AB397" s="124">
        <v>0</v>
      </c>
      <c r="AC397" s="124">
        <v>2060386</v>
      </c>
      <c r="AD397" s="124">
        <v>3308979</v>
      </c>
      <c r="AE397" s="124">
        <v>3175054</v>
      </c>
    </row>
    <row r="398" spans="1:31" x14ac:dyDescent="0.3">
      <c r="A398" s="123" t="s">
        <v>795</v>
      </c>
      <c r="B398" s="121" t="s">
        <v>796</v>
      </c>
      <c r="C398" s="121">
        <v>1</v>
      </c>
      <c r="D398" s="121">
        <v>0</v>
      </c>
      <c r="E398" s="124">
        <v>961565653</v>
      </c>
      <c r="F398" s="124">
        <v>3065</v>
      </c>
      <c r="G398" s="124">
        <v>313724</v>
      </c>
      <c r="H398" s="124">
        <v>446346087</v>
      </c>
      <c r="I398" s="124">
        <v>145626</v>
      </c>
      <c r="J398" s="125">
        <v>0.38700000000000001</v>
      </c>
      <c r="K398" s="124">
        <v>3691</v>
      </c>
      <c r="L398" s="124">
        <v>3765</v>
      </c>
      <c r="M398" s="124">
        <v>3728</v>
      </c>
      <c r="N398" s="125">
        <v>1.103</v>
      </c>
      <c r="O398" s="125">
        <v>1.5389999999999999</v>
      </c>
      <c r="P398" s="126">
        <v>14043.54</v>
      </c>
      <c r="Q398" s="127">
        <v>9.1000000000000004E-3</v>
      </c>
      <c r="R398" s="126">
        <v>2854.88</v>
      </c>
      <c r="S398" s="126">
        <v>11188.66</v>
      </c>
      <c r="T398" s="125">
        <v>0.93</v>
      </c>
      <c r="U398" s="126">
        <v>13060.49</v>
      </c>
      <c r="V398" s="126">
        <v>13060.49</v>
      </c>
      <c r="W398" s="124">
        <v>48689507</v>
      </c>
      <c r="X398" s="124">
        <v>45542651</v>
      </c>
      <c r="Y398" s="124">
        <v>910853</v>
      </c>
      <c r="Z398" s="124">
        <v>3146856</v>
      </c>
      <c r="AA398" s="124">
        <v>16141067</v>
      </c>
      <c r="AB398" s="124">
        <v>0</v>
      </c>
      <c r="AC398" s="124">
        <v>4338724</v>
      </c>
      <c r="AD398" s="124">
        <v>6967990</v>
      </c>
      <c r="AE398" s="124">
        <v>6685973</v>
      </c>
    </row>
    <row r="399" spans="1:31" x14ac:dyDescent="0.3">
      <c r="A399" s="123" t="s">
        <v>797</v>
      </c>
      <c r="B399" s="121" t="s">
        <v>798</v>
      </c>
      <c r="C399" s="121">
        <v>1</v>
      </c>
      <c r="D399" s="121">
        <v>0</v>
      </c>
      <c r="E399" s="124">
        <v>349081742</v>
      </c>
      <c r="F399" s="124">
        <v>1176</v>
      </c>
      <c r="G399" s="124">
        <v>296838</v>
      </c>
      <c r="H399" s="124">
        <v>169970988</v>
      </c>
      <c r="I399" s="124">
        <v>144533</v>
      </c>
      <c r="J399" s="125">
        <v>0.38400000000000001</v>
      </c>
      <c r="K399" s="124">
        <v>1415</v>
      </c>
      <c r="L399" s="124">
        <v>1414</v>
      </c>
      <c r="M399" s="124">
        <v>1415</v>
      </c>
      <c r="N399" s="125">
        <v>1.103</v>
      </c>
      <c r="O399" s="125">
        <v>1.8620000000000001</v>
      </c>
      <c r="P399" s="126">
        <v>16990.95</v>
      </c>
      <c r="Q399" s="127">
        <v>9.1000000000000004E-3</v>
      </c>
      <c r="R399" s="126">
        <v>2701.22</v>
      </c>
      <c r="S399" s="126">
        <v>14289.73</v>
      </c>
      <c r="T399" s="125">
        <v>0.93</v>
      </c>
      <c r="U399" s="126">
        <v>15801.58</v>
      </c>
      <c r="V399" s="126">
        <v>15801.58</v>
      </c>
      <c r="W399" s="124">
        <v>22359236</v>
      </c>
      <c r="X399" s="124">
        <v>20665256</v>
      </c>
      <c r="Y399" s="124">
        <v>413305</v>
      </c>
      <c r="Z399" s="124">
        <v>1693980</v>
      </c>
      <c r="AA399" s="124">
        <v>7469126</v>
      </c>
      <c r="AB399" s="124">
        <v>0</v>
      </c>
      <c r="AC399" s="124">
        <v>1692498</v>
      </c>
      <c r="AD399" s="124">
        <v>2718151</v>
      </c>
      <c r="AE399" s="124">
        <v>2608139</v>
      </c>
    </row>
    <row r="400" spans="1:31" x14ac:dyDescent="0.3">
      <c r="A400" s="123" t="s">
        <v>799</v>
      </c>
      <c r="B400" s="121" t="s">
        <v>800</v>
      </c>
      <c r="C400" s="121">
        <v>1</v>
      </c>
      <c r="D400" s="121">
        <v>0</v>
      </c>
      <c r="E400" s="124">
        <v>1791672983</v>
      </c>
      <c r="F400" s="124">
        <v>3410</v>
      </c>
      <c r="G400" s="124">
        <v>525417</v>
      </c>
      <c r="H400" s="124">
        <v>805917374</v>
      </c>
      <c r="I400" s="124">
        <v>236339</v>
      </c>
      <c r="J400" s="125">
        <v>0.628</v>
      </c>
      <c r="K400" s="124">
        <v>3937</v>
      </c>
      <c r="L400" s="124">
        <v>4065</v>
      </c>
      <c r="M400" s="124">
        <v>4001</v>
      </c>
      <c r="N400" s="125">
        <v>1.103</v>
      </c>
      <c r="O400" s="125">
        <v>1.59</v>
      </c>
      <c r="P400" s="126">
        <v>14508.92</v>
      </c>
      <c r="Q400" s="127">
        <v>9.1000000000000004E-3</v>
      </c>
      <c r="R400" s="126">
        <v>4781.29</v>
      </c>
      <c r="S400" s="126">
        <v>9727.6299999999992</v>
      </c>
      <c r="T400" s="125">
        <v>0.66300000000000003</v>
      </c>
      <c r="U400" s="126">
        <v>9619.41</v>
      </c>
      <c r="V400" s="126">
        <v>9727.6299999999992</v>
      </c>
      <c r="W400" s="124">
        <v>38920248</v>
      </c>
      <c r="X400" s="124">
        <v>39227778</v>
      </c>
      <c r="Y400" s="124">
        <v>784555</v>
      </c>
      <c r="Z400" s="124">
        <v>784555</v>
      </c>
      <c r="AA400" s="124">
        <v>17668883</v>
      </c>
      <c r="AB400" s="124">
        <v>0</v>
      </c>
      <c r="AC400" s="124">
        <v>4051526</v>
      </c>
      <c r="AD400" s="124">
        <v>6506750</v>
      </c>
      <c r="AE400" s="124">
        <v>6243401</v>
      </c>
    </row>
    <row r="401" spans="1:31" x14ac:dyDescent="0.3">
      <c r="A401" s="123" t="s">
        <v>801</v>
      </c>
      <c r="B401" s="121" t="s">
        <v>802</v>
      </c>
      <c r="C401" s="121">
        <v>1</v>
      </c>
      <c r="D401" s="121">
        <v>0</v>
      </c>
      <c r="E401" s="124">
        <v>1265064810</v>
      </c>
      <c r="F401" s="124">
        <v>1964</v>
      </c>
      <c r="G401" s="124">
        <v>644126</v>
      </c>
      <c r="H401" s="124">
        <v>325758417</v>
      </c>
      <c r="I401" s="124">
        <v>165864</v>
      </c>
      <c r="J401" s="125">
        <v>0.441</v>
      </c>
      <c r="K401" s="124">
        <v>2396</v>
      </c>
      <c r="L401" s="124">
        <v>2388</v>
      </c>
      <c r="M401" s="124">
        <v>2396</v>
      </c>
      <c r="N401" s="125">
        <v>1.103</v>
      </c>
      <c r="O401" s="125">
        <v>1.6619999999999999</v>
      </c>
      <c r="P401" s="126">
        <v>15165.93</v>
      </c>
      <c r="Q401" s="127">
        <v>9.1000000000000004E-3</v>
      </c>
      <c r="R401" s="126">
        <v>5861.54</v>
      </c>
      <c r="S401" s="126">
        <v>9304.39</v>
      </c>
      <c r="T401" s="125">
        <v>0.70399999999999996</v>
      </c>
      <c r="U401" s="126">
        <v>10676.81</v>
      </c>
      <c r="V401" s="126">
        <v>10676.81</v>
      </c>
      <c r="W401" s="124">
        <v>25581637</v>
      </c>
      <c r="X401" s="124">
        <v>24214296</v>
      </c>
      <c r="Y401" s="124">
        <v>484285</v>
      </c>
      <c r="Z401" s="124">
        <v>1367341</v>
      </c>
      <c r="AA401" s="124">
        <v>9499924</v>
      </c>
      <c r="AB401" s="124">
        <v>0</v>
      </c>
      <c r="AC401" s="124">
        <v>2752236</v>
      </c>
      <c r="AD401" s="124">
        <v>4420091</v>
      </c>
      <c r="AE401" s="124">
        <v>4241195</v>
      </c>
    </row>
    <row r="402" spans="1:31" x14ac:dyDescent="0.3">
      <c r="A402" s="123" t="s">
        <v>803</v>
      </c>
      <c r="B402" s="121" t="s">
        <v>804</v>
      </c>
      <c r="C402" s="121">
        <v>1</v>
      </c>
      <c r="D402" s="121">
        <v>0</v>
      </c>
      <c r="E402" s="124">
        <v>1621190113</v>
      </c>
      <c r="F402" s="124">
        <v>3533</v>
      </c>
      <c r="G402" s="124">
        <v>458870</v>
      </c>
      <c r="H402" s="124">
        <v>692775477</v>
      </c>
      <c r="I402" s="124">
        <v>196087</v>
      </c>
      <c r="J402" s="125">
        <v>0.52100000000000002</v>
      </c>
      <c r="K402" s="124">
        <v>4066</v>
      </c>
      <c r="L402" s="124">
        <v>4145</v>
      </c>
      <c r="M402" s="124">
        <v>4106</v>
      </c>
      <c r="N402" s="125">
        <v>1.103</v>
      </c>
      <c r="O402" s="125">
        <v>1.5169999999999999</v>
      </c>
      <c r="P402" s="126">
        <v>13842.79</v>
      </c>
      <c r="Q402" s="127">
        <v>9.1000000000000004E-3</v>
      </c>
      <c r="R402" s="126">
        <v>4175.71</v>
      </c>
      <c r="S402" s="126">
        <v>9667.08</v>
      </c>
      <c r="T402" s="125">
        <v>0.74</v>
      </c>
      <c r="U402" s="126">
        <v>10243.66</v>
      </c>
      <c r="V402" s="126">
        <v>10243.66</v>
      </c>
      <c r="W402" s="124">
        <v>42060468</v>
      </c>
      <c r="X402" s="124">
        <v>39389396</v>
      </c>
      <c r="Y402" s="124">
        <v>787787</v>
      </c>
      <c r="Z402" s="124">
        <v>2671072</v>
      </c>
      <c r="AA402" s="124">
        <v>12011116</v>
      </c>
      <c r="AB402" s="124">
        <v>1966</v>
      </c>
      <c r="AC402" s="124">
        <v>3139118</v>
      </c>
      <c r="AD402" s="124">
        <v>5041423</v>
      </c>
      <c r="AE402" s="124">
        <v>4837380</v>
      </c>
    </row>
    <row r="403" spans="1:31" x14ac:dyDescent="0.3">
      <c r="A403" s="123" t="s">
        <v>805</v>
      </c>
      <c r="B403" s="121" t="s">
        <v>806</v>
      </c>
      <c r="C403" s="121">
        <v>1</v>
      </c>
      <c r="D403" s="121">
        <v>0</v>
      </c>
      <c r="E403" s="124">
        <v>402565045</v>
      </c>
      <c r="F403" s="124">
        <v>877</v>
      </c>
      <c r="G403" s="124">
        <v>459025</v>
      </c>
      <c r="H403" s="124">
        <v>143627931</v>
      </c>
      <c r="I403" s="124">
        <v>163771</v>
      </c>
      <c r="J403" s="125">
        <v>0.435</v>
      </c>
      <c r="K403" s="124">
        <v>1066</v>
      </c>
      <c r="L403" s="124">
        <v>1083</v>
      </c>
      <c r="M403" s="124">
        <v>1075</v>
      </c>
      <c r="N403" s="125">
        <v>1.103</v>
      </c>
      <c r="O403" s="125">
        <v>1.6719999999999999</v>
      </c>
      <c r="P403" s="126">
        <v>15257.18</v>
      </c>
      <c r="Q403" s="127">
        <v>9.1000000000000004E-3</v>
      </c>
      <c r="R403" s="126">
        <v>4177.12</v>
      </c>
      <c r="S403" s="126">
        <v>11080.06</v>
      </c>
      <c r="T403" s="125">
        <v>0.85699999999999998</v>
      </c>
      <c r="U403" s="126">
        <v>13075.4</v>
      </c>
      <c r="V403" s="126">
        <v>13075.4</v>
      </c>
      <c r="W403" s="124">
        <v>14056055</v>
      </c>
      <c r="X403" s="124">
        <v>13822659</v>
      </c>
      <c r="Y403" s="124">
        <v>276453</v>
      </c>
      <c r="Z403" s="124">
        <v>276453</v>
      </c>
      <c r="AA403" s="124">
        <v>4376541</v>
      </c>
      <c r="AB403" s="124">
        <v>0</v>
      </c>
      <c r="AC403" s="124">
        <v>1597079</v>
      </c>
      <c r="AD403" s="124">
        <v>2564908</v>
      </c>
      <c r="AE403" s="124">
        <v>2461098</v>
      </c>
    </row>
    <row r="404" spans="1:31" x14ac:dyDescent="0.3">
      <c r="A404" s="123" t="s">
        <v>807</v>
      </c>
      <c r="B404" s="121" t="s">
        <v>808</v>
      </c>
      <c r="C404" s="121">
        <v>1</v>
      </c>
      <c r="D404" s="121">
        <v>0</v>
      </c>
      <c r="E404" s="124">
        <v>516363200</v>
      </c>
      <c r="F404" s="124">
        <v>747</v>
      </c>
      <c r="G404" s="124">
        <v>691249</v>
      </c>
      <c r="H404" s="124">
        <v>120562006</v>
      </c>
      <c r="I404" s="124">
        <v>161394</v>
      </c>
      <c r="J404" s="125">
        <v>0.42899999999999999</v>
      </c>
      <c r="K404" s="124">
        <v>858</v>
      </c>
      <c r="L404" s="124">
        <v>866</v>
      </c>
      <c r="M404" s="124">
        <v>862</v>
      </c>
      <c r="N404" s="125">
        <v>1.103</v>
      </c>
      <c r="O404" s="125">
        <v>1.8779999999999999</v>
      </c>
      <c r="P404" s="126">
        <v>17136.95</v>
      </c>
      <c r="Q404" s="127">
        <v>9.1000000000000004E-3</v>
      </c>
      <c r="R404" s="126">
        <v>6290.36</v>
      </c>
      <c r="S404" s="126">
        <v>10846.59</v>
      </c>
      <c r="T404" s="125">
        <v>0.72399999999999998</v>
      </c>
      <c r="U404" s="126">
        <v>12407.15</v>
      </c>
      <c r="V404" s="126">
        <v>12407.15</v>
      </c>
      <c r="W404" s="124">
        <v>10694964</v>
      </c>
      <c r="X404" s="124">
        <v>12317466</v>
      </c>
      <c r="Y404" s="124">
        <v>246349</v>
      </c>
      <c r="Z404" s="124">
        <v>246349</v>
      </c>
      <c r="AA404" s="124">
        <v>4052919</v>
      </c>
      <c r="AB404" s="124">
        <v>0</v>
      </c>
      <c r="AC404" s="124">
        <v>1743361</v>
      </c>
      <c r="AD404" s="124">
        <v>2799837</v>
      </c>
      <c r="AE404" s="124">
        <v>2686519</v>
      </c>
    </row>
    <row r="405" spans="1:31" x14ac:dyDescent="0.3">
      <c r="A405" s="123" t="s">
        <v>809</v>
      </c>
      <c r="B405" s="121" t="s">
        <v>810</v>
      </c>
      <c r="C405" s="121">
        <v>1</v>
      </c>
      <c r="D405" s="121">
        <v>0</v>
      </c>
      <c r="E405" s="124">
        <v>746025302</v>
      </c>
      <c r="F405" s="124">
        <v>1587</v>
      </c>
      <c r="G405" s="124">
        <v>470085</v>
      </c>
      <c r="H405" s="124">
        <v>355564519</v>
      </c>
      <c r="I405" s="124">
        <v>224048</v>
      </c>
      <c r="J405" s="125">
        <v>0.59599999999999997</v>
      </c>
      <c r="K405" s="124">
        <v>1748</v>
      </c>
      <c r="L405" s="124">
        <v>1767</v>
      </c>
      <c r="M405" s="124">
        <v>1758</v>
      </c>
      <c r="N405" s="125">
        <v>1.103</v>
      </c>
      <c r="O405" s="125">
        <v>1.5589999999999999</v>
      </c>
      <c r="P405" s="126">
        <v>14226.04</v>
      </c>
      <c r="Q405" s="127">
        <v>9.1000000000000004E-3</v>
      </c>
      <c r="R405" s="126">
        <v>4277.7700000000004</v>
      </c>
      <c r="S405" s="126">
        <v>9948.27</v>
      </c>
      <c r="T405" s="125">
        <v>0.68799999999999994</v>
      </c>
      <c r="U405" s="126">
        <v>9787.51</v>
      </c>
      <c r="V405" s="126">
        <v>9948.27</v>
      </c>
      <c r="W405" s="124">
        <v>17489059</v>
      </c>
      <c r="X405" s="124">
        <v>20268040</v>
      </c>
      <c r="Y405" s="124">
        <v>405360</v>
      </c>
      <c r="Z405" s="124">
        <v>405360</v>
      </c>
      <c r="AA405" s="124">
        <v>9126468</v>
      </c>
      <c r="AB405" s="124">
        <v>0</v>
      </c>
      <c r="AC405" s="124">
        <v>2612698</v>
      </c>
      <c r="AD405" s="124">
        <v>4195992</v>
      </c>
      <c r="AE405" s="124">
        <v>4026167</v>
      </c>
    </row>
    <row r="406" spans="1:31" x14ac:dyDescent="0.3">
      <c r="A406" s="123" t="s">
        <v>811</v>
      </c>
      <c r="B406" s="121" t="s">
        <v>812</v>
      </c>
      <c r="C406" s="121">
        <v>1</v>
      </c>
      <c r="D406" s="121">
        <v>0</v>
      </c>
      <c r="E406" s="124">
        <v>216095571</v>
      </c>
      <c r="F406" s="124">
        <v>324</v>
      </c>
      <c r="G406" s="124">
        <v>666961</v>
      </c>
      <c r="H406" s="124">
        <v>65363639</v>
      </c>
      <c r="I406" s="124">
        <v>201739</v>
      </c>
      <c r="J406" s="125">
        <v>0.53600000000000003</v>
      </c>
      <c r="K406" s="124">
        <v>393</v>
      </c>
      <c r="L406" s="124">
        <v>392</v>
      </c>
      <c r="M406" s="124">
        <v>393</v>
      </c>
      <c r="N406" s="125">
        <v>1.0449999999999999</v>
      </c>
      <c r="O406" s="125">
        <v>1.877</v>
      </c>
      <c r="P406" s="126">
        <v>16227.19</v>
      </c>
      <c r="Q406" s="127">
        <v>9.1000000000000004E-3</v>
      </c>
      <c r="R406" s="126">
        <v>6069.34</v>
      </c>
      <c r="S406" s="126">
        <v>10157.85</v>
      </c>
      <c r="T406" s="125">
        <v>0.71099999999999997</v>
      </c>
      <c r="U406" s="126">
        <v>11537.53</v>
      </c>
      <c r="V406" s="126">
        <v>11537.53</v>
      </c>
      <c r="W406" s="124">
        <v>4534250</v>
      </c>
      <c r="X406" s="124">
        <v>5184895</v>
      </c>
      <c r="Y406" s="124">
        <v>103697</v>
      </c>
      <c r="Z406" s="124">
        <v>103697</v>
      </c>
      <c r="AA406" s="124">
        <v>2113167</v>
      </c>
      <c r="AB406" s="124">
        <v>1990</v>
      </c>
      <c r="AC406" s="124">
        <v>388078</v>
      </c>
      <c r="AD406" s="124">
        <v>623253</v>
      </c>
      <c r="AE406" s="124">
        <v>598028</v>
      </c>
    </row>
    <row r="407" spans="1:31" x14ac:dyDescent="0.3">
      <c r="A407" s="123" t="s">
        <v>813</v>
      </c>
      <c r="B407" s="121" t="s">
        <v>814</v>
      </c>
      <c r="C407" s="121">
        <v>1</v>
      </c>
      <c r="D407" s="121">
        <v>0</v>
      </c>
      <c r="E407" s="124">
        <v>253087669</v>
      </c>
      <c r="F407" s="124">
        <v>388</v>
      </c>
      <c r="G407" s="124">
        <v>652287</v>
      </c>
      <c r="H407" s="124">
        <v>72356941</v>
      </c>
      <c r="I407" s="124">
        <v>186486</v>
      </c>
      <c r="J407" s="125">
        <v>0.496</v>
      </c>
      <c r="K407" s="124">
        <v>439</v>
      </c>
      <c r="L407" s="124">
        <v>423</v>
      </c>
      <c r="M407" s="124">
        <v>439</v>
      </c>
      <c r="N407" s="125">
        <v>1.0449999999999999</v>
      </c>
      <c r="O407" s="125">
        <v>1.837</v>
      </c>
      <c r="P407" s="126">
        <v>15881.37</v>
      </c>
      <c r="Q407" s="127">
        <v>9.1000000000000004E-3</v>
      </c>
      <c r="R407" s="126">
        <v>5935.81</v>
      </c>
      <c r="S407" s="126">
        <v>9945.56</v>
      </c>
      <c r="T407" s="125">
        <v>0.67600000000000005</v>
      </c>
      <c r="U407" s="126">
        <v>10735.8</v>
      </c>
      <c r="V407" s="126">
        <v>10735.8</v>
      </c>
      <c r="W407" s="124">
        <v>4713017</v>
      </c>
      <c r="X407" s="124">
        <v>5724598</v>
      </c>
      <c r="Y407" s="124">
        <v>114491</v>
      </c>
      <c r="Z407" s="124">
        <v>114491</v>
      </c>
      <c r="AA407" s="124">
        <v>2190777</v>
      </c>
      <c r="AB407" s="124">
        <v>0</v>
      </c>
      <c r="AC407" s="124">
        <v>493803</v>
      </c>
      <c r="AD407" s="124">
        <v>793047</v>
      </c>
      <c r="AE407" s="124">
        <v>760950</v>
      </c>
    </row>
    <row r="408" spans="1:31" x14ac:dyDescent="0.3">
      <c r="A408" s="123" t="s">
        <v>815</v>
      </c>
      <c r="B408" s="121" t="s">
        <v>816</v>
      </c>
      <c r="C408" s="121">
        <v>1</v>
      </c>
      <c r="D408" s="121">
        <v>0</v>
      </c>
      <c r="E408" s="124">
        <v>195751745</v>
      </c>
      <c r="F408" s="124">
        <v>279</v>
      </c>
      <c r="G408" s="124">
        <v>701619</v>
      </c>
      <c r="H408" s="124">
        <v>57841012</v>
      </c>
      <c r="I408" s="124">
        <v>207315</v>
      </c>
      <c r="J408" s="125">
        <v>0.55100000000000005</v>
      </c>
      <c r="K408" s="124">
        <v>329</v>
      </c>
      <c r="L408" s="124">
        <v>346</v>
      </c>
      <c r="M408" s="124">
        <v>338</v>
      </c>
      <c r="N408" s="125">
        <v>1.0449999999999999</v>
      </c>
      <c r="O408" s="125">
        <v>1.931</v>
      </c>
      <c r="P408" s="126">
        <v>16694.03</v>
      </c>
      <c r="Q408" s="127">
        <v>9.1000000000000004E-3</v>
      </c>
      <c r="R408" s="126">
        <v>6384.73</v>
      </c>
      <c r="S408" s="126">
        <v>10309.299999999999</v>
      </c>
      <c r="T408" s="125">
        <v>0.65100000000000002</v>
      </c>
      <c r="U408" s="126">
        <v>10867.81</v>
      </c>
      <c r="V408" s="126">
        <v>10867.81</v>
      </c>
      <c r="W408" s="124">
        <v>3673320</v>
      </c>
      <c r="X408" s="124">
        <v>4629558</v>
      </c>
      <c r="Y408" s="124">
        <v>92591</v>
      </c>
      <c r="Z408" s="124">
        <v>92591</v>
      </c>
      <c r="AA408" s="124">
        <v>1934188</v>
      </c>
      <c r="AB408" s="124">
        <v>0</v>
      </c>
      <c r="AC408" s="124">
        <v>627513</v>
      </c>
      <c r="AD408" s="124">
        <v>1007785</v>
      </c>
      <c r="AE408" s="124">
        <v>966997</v>
      </c>
    </row>
    <row r="409" spans="1:31" x14ac:dyDescent="0.3">
      <c r="A409" s="123" t="s">
        <v>817</v>
      </c>
      <c r="B409" s="121" t="s">
        <v>818</v>
      </c>
      <c r="C409" s="121">
        <v>1</v>
      </c>
      <c r="D409" s="121">
        <v>0</v>
      </c>
      <c r="E409" s="124">
        <v>202320624</v>
      </c>
      <c r="F409" s="124">
        <v>247</v>
      </c>
      <c r="G409" s="124">
        <v>819111</v>
      </c>
      <c r="H409" s="124">
        <v>52723974</v>
      </c>
      <c r="I409" s="124">
        <v>213457</v>
      </c>
      <c r="J409" s="125">
        <v>0.56699999999999995</v>
      </c>
      <c r="K409" s="124">
        <v>302</v>
      </c>
      <c r="L409" s="124">
        <v>304</v>
      </c>
      <c r="M409" s="124">
        <v>303</v>
      </c>
      <c r="N409" s="125">
        <v>1.0449999999999999</v>
      </c>
      <c r="O409" s="125">
        <v>1.8520000000000001</v>
      </c>
      <c r="P409" s="126">
        <v>16011.05</v>
      </c>
      <c r="Q409" s="127">
        <v>9.1000000000000004E-3</v>
      </c>
      <c r="R409" s="126">
        <v>7453.91</v>
      </c>
      <c r="S409" s="126">
        <v>8557.14</v>
      </c>
      <c r="T409" s="125">
        <v>0.65500000000000003</v>
      </c>
      <c r="U409" s="126">
        <v>10487.23</v>
      </c>
      <c r="V409" s="126">
        <v>10487.23</v>
      </c>
      <c r="W409" s="124">
        <v>3177631</v>
      </c>
      <c r="X409" s="124">
        <v>3791921</v>
      </c>
      <c r="Y409" s="124">
        <v>75838</v>
      </c>
      <c r="Z409" s="124">
        <v>75838</v>
      </c>
      <c r="AA409" s="124">
        <v>1312035</v>
      </c>
      <c r="AB409" s="124">
        <v>0</v>
      </c>
      <c r="AC409" s="124">
        <v>298760</v>
      </c>
      <c r="AD409" s="124">
        <v>479808</v>
      </c>
      <c r="AE409" s="124">
        <v>460389</v>
      </c>
    </row>
    <row r="410" spans="1:31" x14ac:dyDescent="0.3">
      <c r="A410" s="123" t="s">
        <v>819</v>
      </c>
      <c r="B410" s="121" t="s">
        <v>820</v>
      </c>
      <c r="C410" s="121">
        <v>1</v>
      </c>
      <c r="D410" s="121">
        <v>0</v>
      </c>
      <c r="E410" s="124">
        <v>305443769</v>
      </c>
      <c r="F410" s="124">
        <v>350</v>
      </c>
      <c r="G410" s="124">
        <v>872696</v>
      </c>
      <c r="H410" s="124">
        <v>75997962</v>
      </c>
      <c r="I410" s="124">
        <v>217137</v>
      </c>
      <c r="J410" s="125">
        <v>0.57699999999999996</v>
      </c>
      <c r="K410" s="124">
        <v>395</v>
      </c>
      <c r="L410" s="124">
        <v>406</v>
      </c>
      <c r="M410" s="124">
        <v>401</v>
      </c>
      <c r="N410" s="125">
        <v>1.0449999999999999</v>
      </c>
      <c r="O410" s="125">
        <v>1.7909999999999999</v>
      </c>
      <c r="P410" s="126">
        <v>15483.69</v>
      </c>
      <c r="Q410" s="127">
        <v>9.1000000000000004E-3</v>
      </c>
      <c r="R410" s="126">
        <v>7941.53</v>
      </c>
      <c r="S410" s="126">
        <v>7542.16</v>
      </c>
      <c r="T410" s="125">
        <v>0.59199999999999997</v>
      </c>
      <c r="U410" s="126">
        <v>9166.34</v>
      </c>
      <c r="V410" s="126">
        <v>9166.34</v>
      </c>
      <c r="W410" s="124">
        <v>3675703</v>
      </c>
      <c r="X410" s="124">
        <v>4565602</v>
      </c>
      <c r="Y410" s="124">
        <v>91312</v>
      </c>
      <c r="Z410" s="124">
        <v>91312</v>
      </c>
      <c r="AA410" s="124">
        <v>1578790</v>
      </c>
      <c r="AB410" s="124">
        <v>0</v>
      </c>
      <c r="AC410" s="124">
        <v>454071</v>
      </c>
      <c r="AD410" s="124">
        <v>729238</v>
      </c>
      <c r="AE410" s="124">
        <v>699723</v>
      </c>
    </row>
    <row r="411" spans="1:31" x14ac:dyDescent="0.3">
      <c r="A411" s="123" t="s">
        <v>821</v>
      </c>
      <c r="B411" s="121" t="s">
        <v>822</v>
      </c>
      <c r="C411" s="121">
        <v>1</v>
      </c>
      <c r="D411" s="121">
        <v>0</v>
      </c>
      <c r="E411" s="124">
        <v>201429783</v>
      </c>
      <c r="F411" s="124">
        <v>296</v>
      </c>
      <c r="G411" s="124">
        <v>680506</v>
      </c>
      <c r="H411" s="124">
        <v>60675605</v>
      </c>
      <c r="I411" s="124">
        <v>204985</v>
      </c>
      <c r="J411" s="125">
        <v>0.54500000000000004</v>
      </c>
      <c r="K411" s="124">
        <v>393</v>
      </c>
      <c r="L411" s="124">
        <v>379</v>
      </c>
      <c r="M411" s="124">
        <v>393</v>
      </c>
      <c r="N411" s="125">
        <v>1.0449999999999999</v>
      </c>
      <c r="O411" s="125">
        <v>1.833</v>
      </c>
      <c r="P411" s="126">
        <v>15846.79</v>
      </c>
      <c r="Q411" s="127">
        <v>9.1000000000000004E-3</v>
      </c>
      <c r="R411" s="126">
        <v>6192.6</v>
      </c>
      <c r="S411" s="126">
        <v>9654.19</v>
      </c>
      <c r="T411" s="125">
        <v>0.69499999999999995</v>
      </c>
      <c r="U411" s="126">
        <v>11013.51</v>
      </c>
      <c r="V411" s="126">
        <v>11013.51</v>
      </c>
      <c r="W411" s="124">
        <v>4328310</v>
      </c>
      <c r="X411" s="124">
        <v>5028676</v>
      </c>
      <c r="Y411" s="124">
        <v>100573</v>
      </c>
      <c r="Z411" s="124">
        <v>100573</v>
      </c>
      <c r="AA411" s="124">
        <v>1681836</v>
      </c>
      <c r="AB411" s="124">
        <v>0</v>
      </c>
      <c r="AC411" s="124">
        <v>554031</v>
      </c>
      <c r="AD411" s="124">
        <v>889773</v>
      </c>
      <c r="AE411" s="124">
        <v>853761</v>
      </c>
    </row>
    <row r="412" spans="1:31" x14ac:dyDescent="0.3">
      <c r="A412" s="123" t="s">
        <v>823</v>
      </c>
      <c r="B412" s="121" t="s">
        <v>824</v>
      </c>
      <c r="C412" s="121">
        <v>1</v>
      </c>
      <c r="D412" s="121">
        <v>0</v>
      </c>
      <c r="E412" s="124">
        <v>1174850958</v>
      </c>
      <c r="F412" s="124">
        <v>1654</v>
      </c>
      <c r="G412" s="124">
        <v>710308</v>
      </c>
      <c r="H412" s="124">
        <v>383016102</v>
      </c>
      <c r="I412" s="124">
        <v>231569</v>
      </c>
      <c r="J412" s="125">
        <v>0.61599999999999999</v>
      </c>
      <c r="K412" s="124">
        <v>2155</v>
      </c>
      <c r="L412" s="124">
        <v>2066</v>
      </c>
      <c r="M412" s="124">
        <v>2155</v>
      </c>
      <c r="N412" s="125">
        <v>1.0449999999999999</v>
      </c>
      <c r="O412" s="125">
        <v>1.3959999999999999</v>
      </c>
      <c r="P412" s="126">
        <v>12068.81</v>
      </c>
      <c r="Q412" s="127">
        <v>9.1000000000000004E-3</v>
      </c>
      <c r="R412" s="126">
        <v>6463.8</v>
      </c>
      <c r="S412" s="126">
        <v>5605.01</v>
      </c>
      <c r="T412" s="125">
        <v>0.60399999999999998</v>
      </c>
      <c r="U412" s="126">
        <v>7289.56</v>
      </c>
      <c r="V412" s="126">
        <v>7289.56</v>
      </c>
      <c r="W412" s="124">
        <v>15709002</v>
      </c>
      <c r="X412" s="124">
        <v>14204189</v>
      </c>
      <c r="Y412" s="124">
        <v>284083</v>
      </c>
      <c r="Z412" s="124">
        <v>1504813</v>
      </c>
      <c r="AA412" s="124">
        <v>5618290</v>
      </c>
      <c r="AB412" s="124">
        <v>0</v>
      </c>
      <c r="AC412" s="124">
        <v>2346558</v>
      </c>
      <c r="AD412" s="124">
        <v>3768572</v>
      </c>
      <c r="AE412" s="124">
        <v>3616045</v>
      </c>
    </row>
    <row r="413" spans="1:31" x14ac:dyDescent="0.3">
      <c r="A413" s="123" t="s">
        <v>825</v>
      </c>
      <c r="B413" s="121" t="s">
        <v>826</v>
      </c>
      <c r="C413" s="121">
        <v>1</v>
      </c>
      <c r="D413" s="121">
        <v>0</v>
      </c>
      <c r="E413" s="124">
        <v>412344226</v>
      </c>
      <c r="F413" s="124">
        <v>745</v>
      </c>
      <c r="G413" s="124">
        <v>553482</v>
      </c>
      <c r="H413" s="124">
        <v>162247217</v>
      </c>
      <c r="I413" s="124">
        <v>217781</v>
      </c>
      <c r="J413" s="125">
        <v>0.57899999999999996</v>
      </c>
      <c r="K413" s="124">
        <v>895</v>
      </c>
      <c r="L413" s="124">
        <v>906</v>
      </c>
      <c r="M413" s="124">
        <v>901</v>
      </c>
      <c r="N413" s="125">
        <v>1.0449999999999999</v>
      </c>
      <c r="O413" s="125">
        <v>1.756</v>
      </c>
      <c r="P413" s="126">
        <v>15181.11</v>
      </c>
      <c r="Q413" s="127">
        <v>9.1000000000000004E-3</v>
      </c>
      <c r="R413" s="126">
        <v>5036.68</v>
      </c>
      <c r="S413" s="126">
        <v>10144.43</v>
      </c>
      <c r="T413" s="125">
        <v>0.73199999999999998</v>
      </c>
      <c r="U413" s="126">
        <v>11112.57</v>
      </c>
      <c r="V413" s="126">
        <v>11112.57</v>
      </c>
      <c r="W413" s="124">
        <v>10012426</v>
      </c>
      <c r="X413" s="124">
        <v>10539943</v>
      </c>
      <c r="Y413" s="124">
        <v>210798</v>
      </c>
      <c r="Z413" s="124">
        <v>210798</v>
      </c>
      <c r="AA413" s="124">
        <v>4356720</v>
      </c>
      <c r="AB413" s="124">
        <v>0</v>
      </c>
      <c r="AC413" s="124">
        <v>1184080</v>
      </c>
      <c r="AD413" s="124">
        <v>1901632</v>
      </c>
      <c r="AE413" s="124">
        <v>1824667</v>
      </c>
    </row>
    <row r="414" spans="1:31" x14ac:dyDescent="0.3">
      <c r="A414" s="123" t="s">
        <v>827</v>
      </c>
      <c r="B414" s="121" t="s">
        <v>828</v>
      </c>
      <c r="C414" s="121">
        <v>1</v>
      </c>
      <c r="D414" s="121">
        <v>0</v>
      </c>
      <c r="E414" s="124">
        <v>1124769668</v>
      </c>
      <c r="F414" s="124">
        <v>766</v>
      </c>
      <c r="G414" s="124">
        <v>1468367</v>
      </c>
      <c r="H414" s="124">
        <v>291287373</v>
      </c>
      <c r="I414" s="124">
        <v>380270</v>
      </c>
      <c r="J414" s="125">
        <v>1.0109999999999999</v>
      </c>
      <c r="K414" s="124">
        <v>885</v>
      </c>
      <c r="L414" s="124">
        <v>924</v>
      </c>
      <c r="M414" s="124">
        <v>905</v>
      </c>
      <c r="N414" s="125">
        <v>1.0449999999999999</v>
      </c>
      <c r="O414" s="125">
        <v>1.597</v>
      </c>
      <c r="P414" s="126">
        <v>13806.51</v>
      </c>
      <c r="Q414" s="127">
        <v>1.4149999999999999E-2</v>
      </c>
      <c r="R414" s="126">
        <v>20777.39</v>
      </c>
      <c r="S414" s="126">
        <v>0</v>
      </c>
      <c r="T414" s="125">
        <v>0.3</v>
      </c>
      <c r="U414" s="126">
        <v>4141.95</v>
      </c>
      <c r="V414" s="126">
        <v>4141.95</v>
      </c>
      <c r="W414" s="124">
        <v>3748465</v>
      </c>
      <c r="X414" s="124">
        <v>4775141</v>
      </c>
      <c r="Y414" s="124">
        <v>95502</v>
      </c>
      <c r="Z414" s="124">
        <v>95502</v>
      </c>
      <c r="AA414" s="124">
        <v>1975567</v>
      </c>
      <c r="AB414" s="124">
        <v>0</v>
      </c>
      <c r="AC414" s="124">
        <v>438318</v>
      </c>
      <c r="AD414" s="124">
        <v>703938</v>
      </c>
      <c r="AE414" s="124">
        <v>675448</v>
      </c>
    </row>
    <row r="415" spans="1:31" x14ac:dyDescent="0.3">
      <c r="A415" s="123" t="s">
        <v>829</v>
      </c>
      <c r="B415" s="121" t="s">
        <v>830</v>
      </c>
      <c r="C415" s="121">
        <v>1</v>
      </c>
      <c r="D415" s="121">
        <v>0</v>
      </c>
      <c r="E415" s="124">
        <v>379643058</v>
      </c>
      <c r="F415" s="124">
        <v>421</v>
      </c>
      <c r="G415" s="124">
        <v>901764</v>
      </c>
      <c r="H415" s="124">
        <v>87948164</v>
      </c>
      <c r="I415" s="124">
        <v>208903</v>
      </c>
      <c r="J415" s="125">
        <v>0.55500000000000005</v>
      </c>
      <c r="K415" s="124">
        <v>531</v>
      </c>
      <c r="L415" s="124">
        <v>546</v>
      </c>
      <c r="M415" s="124">
        <v>539</v>
      </c>
      <c r="N415" s="125">
        <v>1.0449999999999999</v>
      </c>
      <c r="O415" s="125">
        <v>1.9430000000000001</v>
      </c>
      <c r="P415" s="126">
        <v>16797.77</v>
      </c>
      <c r="Q415" s="127">
        <v>9.1000000000000004E-3</v>
      </c>
      <c r="R415" s="126">
        <v>8206.0499999999993</v>
      </c>
      <c r="S415" s="126">
        <v>8591.7199999999993</v>
      </c>
      <c r="T415" s="125">
        <v>0.60099999999999998</v>
      </c>
      <c r="U415" s="126">
        <v>10095.450000000001</v>
      </c>
      <c r="V415" s="126">
        <v>10095.450000000001</v>
      </c>
      <c r="W415" s="124">
        <v>5441448</v>
      </c>
      <c r="X415" s="124">
        <v>5646384</v>
      </c>
      <c r="Y415" s="124">
        <v>112927</v>
      </c>
      <c r="Z415" s="124">
        <v>112927</v>
      </c>
      <c r="AA415" s="124">
        <v>1943730</v>
      </c>
      <c r="AB415" s="124">
        <v>0</v>
      </c>
      <c r="AC415" s="124">
        <v>576070</v>
      </c>
      <c r="AD415" s="124">
        <v>925168</v>
      </c>
      <c r="AE415" s="124">
        <v>887723</v>
      </c>
    </row>
    <row r="416" spans="1:31" x14ac:dyDescent="0.3">
      <c r="A416" s="123" t="s">
        <v>831</v>
      </c>
      <c r="B416" s="121" t="s">
        <v>832</v>
      </c>
      <c r="C416" s="121">
        <v>1</v>
      </c>
      <c r="D416" s="121">
        <v>0</v>
      </c>
      <c r="E416" s="124">
        <v>471091635</v>
      </c>
      <c r="F416" s="124">
        <v>429</v>
      </c>
      <c r="G416" s="124">
        <v>1098115</v>
      </c>
      <c r="H416" s="124">
        <v>102514146</v>
      </c>
      <c r="I416" s="124">
        <v>238960</v>
      </c>
      <c r="J416" s="125">
        <v>0.63500000000000001</v>
      </c>
      <c r="K416" s="124">
        <v>528</v>
      </c>
      <c r="L416" s="124">
        <v>526</v>
      </c>
      <c r="M416" s="124">
        <v>528</v>
      </c>
      <c r="N416" s="125">
        <v>1.0449999999999999</v>
      </c>
      <c r="O416" s="125">
        <v>1.847</v>
      </c>
      <c r="P416" s="126">
        <v>15967.83</v>
      </c>
      <c r="Q416" s="127">
        <v>9.1000000000000004E-3</v>
      </c>
      <c r="R416" s="126">
        <v>9992.84</v>
      </c>
      <c r="S416" s="126">
        <v>5974.99</v>
      </c>
      <c r="T416" s="125">
        <v>0.51700000000000002</v>
      </c>
      <c r="U416" s="126">
        <v>8255.36</v>
      </c>
      <c r="V416" s="126">
        <v>8255.36</v>
      </c>
      <c r="W416" s="124">
        <v>4358831</v>
      </c>
      <c r="X416" s="124">
        <v>5808820</v>
      </c>
      <c r="Y416" s="124">
        <v>116176</v>
      </c>
      <c r="Z416" s="124">
        <v>116176</v>
      </c>
      <c r="AA416" s="124">
        <v>1673266</v>
      </c>
      <c r="AB416" s="124">
        <v>1987</v>
      </c>
      <c r="AC416" s="124">
        <v>718905</v>
      </c>
      <c r="AD416" s="124">
        <v>1154561</v>
      </c>
      <c r="AE416" s="124">
        <v>1107832</v>
      </c>
    </row>
    <row r="417" spans="1:31" x14ac:dyDescent="0.3">
      <c r="A417" s="123" t="s">
        <v>833</v>
      </c>
      <c r="B417" s="121" t="s">
        <v>834</v>
      </c>
      <c r="C417" s="121">
        <v>1</v>
      </c>
      <c r="D417" s="121">
        <v>0</v>
      </c>
      <c r="E417" s="124">
        <v>192089318</v>
      </c>
      <c r="F417" s="124">
        <v>308</v>
      </c>
      <c r="G417" s="124">
        <v>623666</v>
      </c>
      <c r="H417" s="124">
        <v>58811184</v>
      </c>
      <c r="I417" s="124">
        <v>190945</v>
      </c>
      <c r="J417" s="125">
        <v>0.50700000000000001</v>
      </c>
      <c r="K417" s="124">
        <v>387</v>
      </c>
      <c r="L417" s="124">
        <v>397</v>
      </c>
      <c r="M417" s="124">
        <v>392</v>
      </c>
      <c r="N417" s="125">
        <v>1.0449999999999999</v>
      </c>
      <c r="O417" s="125">
        <v>1.8029999999999999</v>
      </c>
      <c r="P417" s="126">
        <v>15587.43</v>
      </c>
      <c r="Q417" s="127">
        <v>9.1000000000000004E-3</v>
      </c>
      <c r="R417" s="126">
        <v>5675.36</v>
      </c>
      <c r="S417" s="126">
        <v>9912.07</v>
      </c>
      <c r="T417" s="125">
        <v>0.74299999999999999</v>
      </c>
      <c r="U417" s="126">
        <v>11581.46</v>
      </c>
      <c r="V417" s="126">
        <v>11581.46</v>
      </c>
      <c r="W417" s="124">
        <v>4539933</v>
      </c>
      <c r="X417" s="124">
        <v>4496365</v>
      </c>
      <c r="Y417" s="124">
        <v>89927</v>
      </c>
      <c r="Z417" s="124">
        <v>89927</v>
      </c>
      <c r="AA417" s="124">
        <v>1535020</v>
      </c>
      <c r="AB417" s="124">
        <v>0</v>
      </c>
      <c r="AC417" s="124">
        <v>573084</v>
      </c>
      <c r="AD417" s="124">
        <v>920372</v>
      </c>
      <c r="AE417" s="124">
        <v>883122</v>
      </c>
    </row>
    <row r="418" spans="1:31" x14ac:dyDescent="0.3">
      <c r="A418" s="123" t="s">
        <v>835</v>
      </c>
      <c r="B418" s="121" t="s">
        <v>836</v>
      </c>
      <c r="C418" s="121">
        <v>1</v>
      </c>
      <c r="D418" s="121">
        <v>0</v>
      </c>
      <c r="E418" s="124">
        <v>4248884689</v>
      </c>
      <c r="F418" s="124">
        <v>3850</v>
      </c>
      <c r="G418" s="124">
        <v>1103606</v>
      </c>
      <c r="H418" s="124">
        <v>1349998876</v>
      </c>
      <c r="I418" s="124">
        <v>350649</v>
      </c>
      <c r="J418" s="125">
        <v>0.93200000000000005</v>
      </c>
      <c r="K418" s="124">
        <v>4856</v>
      </c>
      <c r="L418" s="124">
        <v>4883</v>
      </c>
      <c r="M418" s="124">
        <v>4870</v>
      </c>
      <c r="N418" s="125">
        <v>1.3140000000000001</v>
      </c>
      <c r="O418" s="125">
        <v>1.2210000000000001</v>
      </c>
      <c r="P418" s="126">
        <v>13273.14</v>
      </c>
      <c r="Q418" s="127">
        <v>1.304E-2</v>
      </c>
      <c r="R418" s="126">
        <v>14391.02</v>
      </c>
      <c r="S418" s="126">
        <v>0</v>
      </c>
      <c r="T418" s="125">
        <v>0.438</v>
      </c>
      <c r="U418" s="126">
        <v>5813.63</v>
      </c>
      <c r="V418" s="126">
        <v>5813.63</v>
      </c>
      <c r="W418" s="124">
        <v>28312379</v>
      </c>
      <c r="X418" s="124">
        <v>26519133</v>
      </c>
      <c r="Y418" s="124">
        <v>530382</v>
      </c>
      <c r="Z418" s="124">
        <v>1793246</v>
      </c>
      <c r="AA418" s="124">
        <v>8997040</v>
      </c>
      <c r="AB418" s="124">
        <v>0</v>
      </c>
      <c r="AC418" s="124">
        <v>5753423</v>
      </c>
      <c r="AD418" s="124">
        <v>9239997</v>
      </c>
      <c r="AE418" s="124">
        <v>8866024</v>
      </c>
    </row>
    <row r="419" spans="1:31" x14ac:dyDescent="0.3">
      <c r="A419" s="123" t="s">
        <v>837</v>
      </c>
      <c r="B419" s="121" t="s">
        <v>838</v>
      </c>
      <c r="C419" s="121">
        <v>1</v>
      </c>
      <c r="D419" s="121">
        <v>0</v>
      </c>
      <c r="E419" s="124">
        <v>4027937644</v>
      </c>
      <c r="F419" s="124">
        <v>3711</v>
      </c>
      <c r="G419" s="124">
        <v>1085404</v>
      </c>
      <c r="H419" s="124">
        <v>1342905362</v>
      </c>
      <c r="I419" s="124">
        <v>361871</v>
      </c>
      <c r="J419" s="125">
        <v>0.96199999999999997</v>
      </c>
      <c r="K419" s="124">
        <v>4535</v>
      </c>
      <c r="L419" s="124">
        <v>4535</v>
      </c>
      <c r="M419" s="124">
        <v>4535</v>
      </c>
      <c r="N419" s="125">
        <v>1.3140000000000001</v>
      </c>
      <c r="O419" s="125">
        <v>1.3149999999999999</v>
      </c>
      <c r="P419" s="126">
        <v>14294.99</v>
      </c>
      <c r="Q419" s="127">
        <v>1.346E-2</v>
      </c>
      <c r="R419" s="126">
        <v>14609.53</v>
      </c>
      <c r="S419" s="126">
        <v>0</v>
      </c>
      <c r="T419" s="125">
        <v>0.41799999999999998</v>
      </c>
      <c r="U419" s="126">
        <v>5975.3</v>
      </c>
      <c r="V419" s="126">
        <v>5975.3</v>
      </c>
      <c r="W419" s="124">
        <v>27097986</v>
      </c>
      <c r="X419" s="124">
        <v>26272728</v>
      </c>
      <c r="Y419" s="124">
        <v>525454</v>
      </c>
      <c r="Z419" s="124">
        <v>825258</v>
      </c>
      <c r="AA419" s="124">
        <v>6985401</v>
      </c>
      <c r="AB419" s="124">
        <v>0</v>
      </c>
      <c r="AC419" s="124">
        <v>2685889</v>
      </c>
      <c r="AD419" s="124">
        <v>4313537</v>
      </c>
      <c r="AE419" s="124">
        <v>4138954</v>
      </c>
    </row>
    <row r="420" spans="1:31" x14ac:dyDescent="0.3">
      <c r="A420" s="123" t="s">
        <v>839</v>
      </c>
      <c r="B420" s="121" t="s">
        <v>840</v>
      </c>
      <c r="C420" s="121">
        <v>1</v>
      </c>
      <c r="D420" s="121">
        <v>0</v>
      </c>
      <c r="E420" s="124">
        <v>1321731277</v>
      </c>
      <c r="F420" s="124">
        <v>739</v>
      </c>
      <c r="G420" s="124">
        <v>1788540</v>
      </c>
      <c r="H420" s="124">
        <v>404162741</v>
      </c>
      <c r="I420" s="124">
        <v>546904</v>
      </c>
      <c r="J420" s="125">
        <v>1.454</v>
      </c>
      <c r="K420" s="124">
        <v>912</v>
      </c>
      <c r="L420" s="124">
        <v>917</v>
      </c>
      <c r="M420" s="124">
        <v>915</v>
      </c>
      <c r="N420" s="125">
        <v>1.3140000000000001</v>
      </c>
      <c r="O420" s="125">
        <v>1.2170000000000001</v>
      </c>
      <c r="P420" s="126">
        <v>13229.66</v>
      </c>
      <c r="Q420" s="127">
        <v>2.035E-2</v>
      </c>
      <c r="R420" s="126">
        <v>36396.78</v>
      </c>
      <c r="S420" s="126">
        <v>0</v>
      </c>
      <c r="T420" s="125">
        <v>0.23499999999999999</v>
      </c>
      <c r="U420" s="126">
        <v>3108.97</v>
      </c>
      <c r="V420" s="126">
        <v>3108.97</v>
      </c>
      <c r="W420" s="124">
        <v>2844708</v>
      </c>
      <c r="X420" s="124">
        <v>2896101</v>
      </c>
      <c r="Y420" s="124">
        <v>57922</v>
      </c>
      <c r="Z420" s="124">
        <v>57922</v>
      </c>
      <c r="AA420" s="124">
        <v>434416</v>
      </c>
      <c r="AB420" s="124">
        <v>0</v>
      </c>
      <c r="AC420" s="124">
        <v>204512</v>
      </c>
      <c r="AD420" s="124">
        <v>328446</v>
      </c>
      <c r="AE420" s="124">
        <v>315152</v>
      </c>
    </row>
    <row r="421" spans="1:31" x14ac:dyDescent="0.3">
      <c r="A421" s="123" t="s">
        <v>841</v>
      </c>
      <c r="B421" s="121" t="s">
        <v>842</v>
      </c>
      <c r="C421" s="121">
        <v>1</v>
      </c>
      <c r="D421" s="121">
        <v>0</v>
      </c>
      <c r="E421" s="124">
        <v>1063619487</v>
      </c>
      <c r="F421" s="124">
        <v>280</v>
      </c>
      <c r="G421" s="124">
        <v>3798641</v>
      </c>
      <c r="H421" s="124">
        <v>272115213</v>
      </c>
      <c r="I421" s="124">
        <v>971840</v>
      </c>
      <c r="J421" s="125">
        <v>2.585</v>
      </c>
      <c r="K421" s="124">
        <v>226</v>
      </c>
      <c r="L421" s="124">
        <v>225</v>
      </c>
      <c r="M421" s="124">
        <v>226</v>
      </c>
      <c r="N421" s="125">
        <v>1.3140000000000001</v>
      </c>
      <c r="O421" s="125">
        <v>1.1020000000000001</v>
      </c>
      <c r="P421" s="126">
        <v>11979.53</v>
      </c>
      <c r="Q421" s="127">
        <v>2.8000000000000001E-2</v>
      </c>
      <c r="R421" s="126">
        <v>106361.94</v>
      </c>
      <c r="S421" s="126">
        <v>0</v>
      </c>
      <c r="T421" s="125">
        <v>0</v>
      </c>
      <c r="U421" s="126">
        <v>0</v>
      </c>
      <c r="V421" s="126">
        <v>500</v>
      </c>
      <c r="W421" s="124">
        <v>113000</v>
      </c>
      <c r="X421" s="124">
        <v>592072</v>
      </c>
      <c r="Y421" s="124">
        <v>11841</v>
      </c>
      <c r="Z421" s="124">
        <v>11841</v>
      </c>
      <c r="AA421" s="124">
        <v>120400</v>
      </c>
      <c r="AB421" s="124">
        <v>0</v>
      </c>
      <c r="AC421" s="124">
        <v>124367</v>
      </c>
      <c r="AD421" s="124">
        <v>199733</v>
      </c>
      <c r="AE421" s="124">
        <v>191649</v>
      </c>
    </row>
    <row r="422" spans="1:31" x14ac:dyDescent="0.3">
      <c r="A422" s="123" t="s">
        <v>843</v>
      </c>
      <c r="B422" s="121" t="s">
        <v>844</v>
      </c>
      <c r="C422" s="121">
        <v>1</v>
      </c>
      <c r="D422" s="121">
        <v>0</v>
      </c>
      <c r="E422" s="124">
        <v>1643083710</v>
      </c>
      <c r="F422" s="124">
        <v>1510</v>
      </c>
      <c r="G422" s="124">
        <v>1088134</v>
      </c>
      <c r="H422" s="124">
        <v>575421185</v>
      </c>
      <c r="I422" s="124">
        <v>381073</v>
      </c>
      <c r="J422" s="125">
        <v>1.0129999999999999</v>
      </c>
      <c r="K422" s="124">
        <v>1766</v>
      </c>
      <c r="L422" s="124">
        <v>1793</v>
      </c>
      <c r="M422" s="124">
        <v>1780</v>
      </c>
      <c r="N422" s="125">
        <v>1.3140000000000001</v>
      </c>
      <c r="O422" s="125">
        <v>1.206</v>
      </c>
      <c r="P422" s="126">
        <v>13110.08</v>
      </c>
      <c r="Q422" s="127">
        <v>1.418E-2</v>
      </c>
      <c r="R422" s="126">
        <v>15429.74</v>
      </c>
      <c r="S422" s="126">
        <v>0</v>
      </c>
      <c r="T422" s="125">
        <v>0.39500000000000002</v>
      </c>
      <c r="U422" s="126">
        <v>5178.4799999999996</v>
      </c>
      <c r="V422" s="126">
        <v>5178.4799999999996</v>
      </c>
      <c r="W422" s="124">
        <v>9217695</v>
      </c>
      <c r="X422" s="124">
        <v>9474519</v>
      </c>
      <c r="Y422" s="124">
        <v>189490</v>
      </c>
      <c r="Z422" s="124">
        <v>189490</v>
      </c>
      <c r="AA422" s="124">
        <v>2552564</v>
      </c>
      <c r="AB422" s="124">
        <v>0</v>
      </c>
      <c r="AC422" s="124">
        <v>873153</v>
      </c>
      <c r="AD422" s="124">
        <v>1402283</v>
      </c>
      <c r="AE422" s="124">
        <v>1345528</v>
      </c>
    </row>
    <row r="423" spans="1:31" x14ac:dyDescent="0.3">
      <c r="A423" s="123" t="s">
        <v>845</v>
      </c>
      <c r="B423" s="121" t="s">
        <v>846</v>
      </c>
      <c r="C423" s="121">
        <v>1</v>
      </c>
      <c r="D423" s="121">
        <v>0</v>
      </c>
      <c r="E423" s="124">
        <v>3612065957</v>
      </c>
      <c r="F423" s="124">
        <v>2925</v>
      </c>
      <c r="G423" s="124">
        <v>1234894</v>
      </c>
      <c r="H423" s="124">
        <v>1031650084</v>
      </c>
      <c r="I423" s="124">
        <v>352700</v>
      </c>
      <c r="J423" s="125">
        <v>0.93799999999999994</v>
      </c>
      <c r="K423" s="124">
        <v>3583</v>
      </c>
      <c r="L423" s="124">
        <v>3516</v>
      </c>
      <c r="M423" s="124">
        <v>3583</v>
      </c>
      <c r="N423" s="125">
        <v>1.3140000000000001</v>
      </c>
      <c r="O423" s="125">
        <v>1.419</v>
      </c>
      <c r="P423" s="126">
        <v>15425.55</v>
      </c>
      <c r="Q423" s="127">
        <v>1.3129999999999999E-2</v>
      </c>
      <c r="R423" s="126">
        <v>16214.15</v>
      </c>
      <c r="S423" s="126">
        <v>0</v>
      </c>
      <c r="T423" s="125">
        <v>0.39500000000000002</v>
      </c>
      <c r="U423" s="126">
        <v>6093.09</v>
      </c>
      <c r="V423" s="126">
        <v>6093.09</v>
      </c>
      <c r="W423" s="124">
        <v>21831542</v>
      </c>
      <c r="X423" s="124">
        <v>19708305</v>
      </c>
      <c r="Y423" s="124">
        <v>394166</v>
      </c>
      <c r="Z423" s="124">
        <v>2123237</v>
      </c>
      <c r="AA423" s="124">
        <v>4955619</v>
      </c>
      <c r="AB423" s="124">
        <v>0</v>
      </c>
      <c r="AC423" s="124">
        <v>1913685</v>
      </c>
      <c r="AD423" s="124">
        <v>3073378</v>
      </c>
      <c r="AE423" s="124">
        <v>2948988</v>
      </c>
    </row>
    <row r="424" spans="1:31" x14ac:dyDescent="0.3">
      <c r="A424" s="123" t="s">
        <v>847</v>
      </c>
      <c r="B424" s="121" t="s">
        <v>848</v>
      </c>
      <c r="C424" s="121">
        <v>1</v>
      </c>
      <c r="D424" s="121">
        <v>0</v>
      </c>
      <c r="E424" s="124">
        <v>670007314</v>
      </c>
      <c r="F424" s="124">
        <v>629</v>
      </c>
      <c r="G424" s="124">
        <v>1065194</v>
      </c>
      <c r="H424" s="124">
        <v>195706693</v>
      </c>
      <c r="I424" s="124">
        <v>311139</v>
      </c>
      <c r="J424" s="125">
        <v>0.82699999999999996</v>
      </c>
      <c r="K424" s="124">
        <v>767</v>
      </c>
      <c r="L424" s="124">
        <v>799</v>
      </c>
      <c r="M424" s="124">
        <v>783</v>
      </c>
      <c r="N424" s="125">
        <v>1.1240000000000001</v>
      </c>
      <c r="O424" s="125">
        <v>1.84</v>
      </c>
      <c r="P424" s="126">
        <v>17109.88</v>
      </c>
      <c r="Q424" s="127">
        <v>1.157E-2</v>
      </c>
      <c r="R424" s="126">
        <v>12324.29</v>
      </c>
      <c r="S424" s="126">
        <v>4785.59</v>
      </c>
      <c r="T424" s="125">
        <v>0.46899999999999997</v>
      </c>
      <c r="U424" s="126">
        <v>8024.53</v>
      </c>
      <c r="V424" s="126">
        <v>8024.53</v>
      </c>
      <c r="W424" s="124">
        <v>6283207</v>
      </c>
      <c r="X424" s="124">
        <v>8670583</v>
      </c>
      <c r="Y424" s="124">
        <v>173411</v>
      </c>
      <c r="Z424" s="124">
        <v>173411</v>
      </c>
      <c r="AA424" s="124">
        <v>2830454</v>
      </c>
      <c r="AB424" s="124">
        <v>0</v>
      </c>
      <c r="AC424" s="124">
        <v>1245247</v>
      </c>
      <c r="AD424" s="124">
        <v>1999866</v>
      </c>
      <c r="AE424" s="124">
        <v>1918925</v>
      </c>
    </row>
    <row r="425" spans="1:31" x14ac:dyDescent="0.3">
      <c r="A425" s="123" t="s">
        <v>849</v>
      </c>
      <c r="B425" s="121" t="s">
        <v>850</v>
      </c>
      <c r="C425" s="121">
        <v>1</v>
      </c>
      <c r="D425" s="121">
        <v>0</v>
      </c>
      <c r="E425" s="124">
        <v>830444839</v>
      </c>
      <c r="F425" s="124">
        <v>1022</v>
      </c>
      <c r="G425" s="124">
        <v>812568</v>
      </c>
      <c r="H425" s="124">
        <v>331037825</v>
      </c>
      <c r="I425" s="124">
        <v>323911</v>
      </c>
      <c r="J425" s="125">
        <v>0.86099999999999999</v>
      </c>
      <c r="K425" s="124">
        <v>1218</v>
      </c>
      <c r="L425" s="124">
        <v>1225</v>
      </c>
      <c r="M425" s="124">
        <v>1222</v>
      </c>
      <c r="N425" s="125">
        <v>1.1240000000000001</v>
      </c>
      <c r="O425" s="125">
        <v>1.456</v>
      </c>
      <c r="P425" s="126">
        <v>13539.12</v>
      </c>
      <c r="Q425" s="127">
        <v>1.205E-2</v>
      </c>
      <c r="R425" s="126">
        <v>9791.44</v>
      </c>
      <c r="S425" s="126">
        <v>3747.68</v>
      </c>
      <c r="T425" s="125">
        <v>0.47599999999999998</v>
      </c>
      <c r="U425" s="126">
        <v>6444.62</v>
      </c>
      <c r="V425" s="126">
        <v>6444.62</v>
      </c>
      <c r="W425" s="124">
        <v>7875326</v>
      </c>
      <c r="X425" s="124">
        <v>7346205</v>
      </c>
      <c r="Y425" s="124">
        <v>146924</v>
      </c>
      <c r="Z425" s="124">
        <v>529121</v>
      </c>
      <c r="AA425" s="124">
        <v>3669623</v>
      </c>
      <c r="AB425" s="124">
        <v>0</v>
      </c>
      <c r="AC425" s="124">
        <v>799279</v>
      </c>
      <c r="AD425" s="124">
        <v>1283642</v>
      </c>
      <c r="AE425" s="124">
        <v>1231688</v>
      </c>
    </row>
    <row r="426" spans="1:31" x14ac:dyDescent="0.3">
      <c r="A426" s="123" t="s">
        <v>851</v>
      </c>
      <c r="B426" s="121" t="s">
        <v>852</v>
      </c>
      <c r="C426" s="121">
        <v>1</v>
      </c>
      <c r="D426" s="121">
        <v>0</v>
      </c>
      <c r="E426" s="124">
        <v>3510276928</v>
      </c>
      <c r="F426" s="124">
        <v>4062</v>
      </c>
      <c r="G426" s="124">
        <v>864174</v>
      </c>
      <c r="H426" s="124">
        <v>1322811018</v>
      </c>
      <c r="I426" s="124">
        <v>325655</v>
      </c>
      <c r="J426" s="125">
        <v>0.86599999999999999</v>
      </c>
      <c r="K426" s="124">
        <v>4953</v>
      </c>
      <c r="L426" s="124">
        <v>4923</v>
      </c>
      <c r="M426" s="124">
        <v>4953</v>
      </c>
      <c r="N426" s="125">
        <v>1.1240000000000001</v>
      </c>
      <c r="O426" s="125">
        <v>1.2270000000000001</v>
      </c>
      <c r="P426" s="126">
        <v>11409.68</v>
      </c>
      <c r="Q426" s="127">
        <v>1.2120000000000001E-2</v>
      </c>
      <c r="R426" s="126">
        <v>10473.780000000001</v>
      </c>
      <c r="S426" s="126">
        <v>935.9</v>
      </c>
      <c r="T426" s="125">
        <v>0.46500000000000002</v>
      </c>
      <c r="U426" s="126">
        <v>5305.5</v>
      </c>
      <c r="V426" s="126">
        <v>5305.5</v>
      </c>
      <c r="W426" s="124">
        <v>26278142</v>
      </c>
      <c r="X426" s="124">
        <v>24693521</v>
      </c>
      <c r="Y426" s="124">
        <v>493870</v>
      </c>
      <c r="Z426" s="124">
        <v>1584621</v>
      </c>
      <c r="AA426" s="124">
        <v>9739617</v>
      </c>
      <c r="AB426" s="124">
        <v>0</v>
      </c>
      <c r="AC426" s="124">
        <v>3546607</v>
      </c>
      <c r="AD426" s="124">
        <v>5695850</v>
      </c>
      <c r="AE426" s="124">
        <v>5465321</v>
      </c>
    </row>
    <row r="427" spans="1:31" x14ac:dyDescent="0.3">
      <c r="A427" s="123" t="s">
        <v>853</v>
      </c>
      <c r="B427" s="121" t="s">
        <v>854</v>
      </c>
      <c r="C427" s="121">
        <v>1</v>
      </c>
      <c r="D427" s="121">
        <v>0</v>
      </c>
      <c r="E427" s="124">
        <v>532230963</v>
      </c>
      <c r="F427" s="124">
        <v>1004</v>
      </c>
      <c r="G427" s="124">
        <v>530110</v>
      </c>
      <c r="H427" s="124">
        <v>205273634</v>
      </c>
      <c r="I427" s="124">
        <v>204455</v>
      </c>
      <c r="J427" s="125">
        <v>0.54300000000000004</v>
      </c>
      <c r="K427" s="124">
        <v>1273</v>
      </c>
      <c r="L427" s="124">
        <v>1196</v>
      </c>
      <c r="M427" s="124">
        <v>1273</v>
      </c>
      <c r="N427" s="125">
        <v>1.1240000000000001</v>
      </c>
      <c r="O427" s="125">
        <v>1.722</v>
      </c>
      <c r="P427" s="126">
        <v>16012.61</v>
      </c>
      <c r="Q427" s="127">
        <v>9.1000000000000004E-3</v>
      </c>
      <c r="R427" s="126">
        <v>4824</v>
      </c>
      <c r="S427" s="126">
        <v>11188.61</v>
      </c>
      <c r="T427" s="125">
        <v>0.70899999999999996</v>
      </c>
      <c r="U427" s="126">
        <v>11352.94</v>
      </c>
      <c r="V427" s="126">
        <v>11352.94</v>
      </c>
      <c r="W427" s="124">
        <v>14452293</v>
      </c>
      <c r="X427" s="124">
        <v>13001070</v>
      </c>
      <c r="Y427" s="124">
        <v>260021</v>
      </c>
      <c r="Z427" s="124">
        <v>1451223</v>
      </c>
      <c r="AA427" s="124">
        <v>4158220</v>
      </c>
      <c r="AB427" s="124">
        <v>0</v>
      </c>
      <c r="AC427" s="124">
        <v>1139386</v>
      </c>
      <c r="AD427" s="124">
        <v>1829853</v>
      </c>
      <c r="AE427" s="124">
        <v>1755793</v>
      </c>
    </row>
    <row r="428" spans="1:31" x14ac:dyDescent="0.3">
      <c r="A428" s="123" t="s">
        <v>855</v>
      </c>
      <c r="B428" s="121" t="s">
        <v>856</v>
      </c>
      <c r="C428" s="121">
        <v>1</v>
      </c>
      <c r="D428" s="121">
        <v>0</v>
      </c>
      <c r="E428" s="124">
        <v>974222684</v>
      </c>
      <c r="F428" s="124">
        <v>2138</v>
      </c>
      <c r="G428" s="124">
        <v>455670</v>
      </c>
      <c r="H428" s="124">
        <v>379158931</v>
      </c>
      <c r="I428" s="124">
        <v>177342</v>
      </c>
      <c r="J428" s="125">
        <v>0.47099999999999997</v>
      </c>
      <c r="K428" s="124">
        <v>2781</v>
      </c>
      <c r="L428" s="124">
        <v>2754</v>
      </c>
      <c r="M428" s="124">
        <v>2781</v>
      </c>
      <c r="N428" s="125">
        <v>1.1240000000000001</v>
      </c>
      <c r="O428" s="125">
        <v>1.6659999999999999</v>
      </c>
      <c r="P428" s="126">
        <v>15491.88</v>
      </c>
      <c r="Q428" s="127">
        <v>9.1000000000000004E-3</v>
      </c>
      <c r="R428" s="126">
        <v>4146.59</v>
      </c>
      <c r="S428" s="126">
        <v>11345.29</v>
      </c>
      <c r="T428" s="125">
        <v>0.83799999999999997</v>
      </c>
      <c r="U428" s="126">
        <v>12982.19</v>
      </c>
      <c r="V428" s="126">
        <v>12982.19</v>
      </c>
      <c r="W428" s="124">
        <v>36103471</v>
      </c>
      <c r="X428" s="124">
        <v>34075462</v>
      </c>
      <c r="Y428" s="124">
        <v>681509</v>
      </c>
      <c r="Z428" s="124">
        <v>2028009</v>
      </c>
      <c r="AA428" s="124">
        <v>9023676</v>
      </c>
      <c r="AB428" s="124">
        <v>0</v>
      </c>
      <c r="AC428" s="124">
        <v>2476722</v>
      </c>
      <c r="AD428" s="124">
        <v>3977615</v>
      </c>
      <c r="AE428" s="124">
        <v>3816628</v>
      </c>
    </row>
    <row r="429" spans="1:31" x14ac:dyDescent="0.3">
      <c r="A429" s="123" t="s">
        <v>857</v>
      </c>
      <c r="B429" s="121" t="s">
        <v>858</v>
      </c>
      <c r="C429" s="121">
        <v>1</v>
      </c>
      <c r="D429" s="121">
        <v>0</v>
      </c>
      <c r="E429" s="124">
        <v>293962603</v>
      </c>
      <c r="F429" s="124">
        <v>368</v>
      </c>
      <c r="G429" s="124">
        <v>798811</v>
      </c>
      <c r="H429" s="124">
        <v>121167422</v>
      </c>
      <c r="I429" s="124">
        <v>329259</v>
      </c>
      <c r="J429" s="125">
        <v>0.875</v>
      </c>
      <c r="K429" s="124">
        <v>329</v>
      </c>
      <c r="L429" s="124">
        <v>341</v>
      </c>
      <c r="M429" s="124">
        <v>335</v>
      </c>
      <c r="N429" s="125">
        <v>1.1240000000000001</v>
      </c>
      <c r="O429" s="125">
        <v>1.167</v>
      </c>
      <c r="P429" s="126">
        <v>10851.75</v>
      </c>
      <c r="Q429" s="127">
        <v>1.225E-2</v>
      </c>
      <c r="R429" s="126">
        <v>9785.43</v>
      </c>
      <c r="S429" s="126">
        <v>1066.32</v>
      </c>
      <c r="T429" s="125">
        <v>0.47299999999999998</v>
      </c>
      <c r="U429" s="126">
        <v>5132.87</v>
      </c>
      <c r="V429" s="126">
        <v>5132.87</v>
      </c>
      <c r="W429" s="124">
        <v>1719512</v>
      </c>
      <c r="X429" s="124">
        <v>1929819</v>
      </c>
      <c r="Y429" s="124">
        <v>38596</v>
      </c>
      <c r="Z429" s="124">
        <v>38596</v>
      </c>
      <c r="AA429" s="124">
        <v>859106</v>
      </c>
      <c r="AB429" s="124">
        <v>0</v>
      </c>
      <c r="AC429" s="124">
        <v>406612</v>
      </c>
      <c r="AD429" s="124">
        <v>653018</v>
      </c>
      <c r="AE429" s="124">
        <v>626589</v>
      </c>
    </row>
    <row r="430" spans="1:31" x14ac:dyDescent="0.3">
      <c r="A430" s="123" t="s">
        <v>859</v>
      </c>
      <c r="B430" s="121" t="s">
        <v>860</v>
      </c>
      <c r="C430" s="121">
        <v>1</v>
      </c>
      <c r="D430" s="121">
        <v>0</v>
      </c>
      <c r="E430" s="124">
        <v>565154445</v>
      </c>
      <c r="F430" s="124">
        <v>994</v>
      </c>
      <c r="G430" s="124">
        <v>568565</v>
      </c>
      <c r="H430" s="124">
        <v>236411804</v>
      </c>
      <c r="I430" s="124">
        <v>237838</v>
      </c>
      <c r="J430" s="125">
        <v>0.63200000000000001</v>
      </c>
      <c r="K430" s="124">
        <v>1265</v>
      </c>
      <c r="L430" s="124">
        <v>1233</v>
      </c>
      <c r="M430" s="124">
        <v>1265</v>
      </c>
      <c r="N430" s="125">
        <v>1.1240000000000001</v>
      </c>
      <c r="O430" s="125">
        <v>1.6259999999999999</v>
      </c>
      <c r="P430" s="126">
        <v>15119.93</v>
      </c>
      <c r="Q430" s="127">
        <v>9.1000000000000004E-3</v>
      </c>
      <c r="R430" s="126">
        <v>5173.9399999999996</v>
      </c>
      <c r="S430" s="126">
        <v>9945.99</v>
      </c>
      <c r="T430" s="125">
        <v>0.71199999999999997</v>
      </c>
      <c r="U430" s="126">
        <v>10765.39</v>
      </c>
      <c r="V430" s="126">
        <v>10765.39</v>
      </c>
      <c r="W430" s="124">
        <v>13618219</v>
      </c>
      <c r="X430" s="124">
        <v>12307883</v>
      </c>
      <c r="Y430" s="124">
        <v>246157</v>
      </c>
      <c r="Z430" s="124">
        <v>1310336</v>
      </c>
      <c r="AA430" s="124">
        <v>2880695</v>
      </c>
      <c r="AB430" s="124">
        <v>0</v>
      </c>
      <c r="AC430" s="124">
        <v>1299745</v>
      </c>
      <c r="AD430" s="124">
        <v>2087390</v>
      </c>
      <c r="AE430" s="124">
        <v>2002907</v>
      </c>
    </row>
    <row r="431" spans="1:31" x14ac:dyDescent="0.3">
      <c r="A431" s="123" t="s">
        <v>861</v>
      </c>
      <c r="B431" s="121" t="s">
        <v>862</v>
      </c>
      <c r="C431" s="121">
        <v>1</v>
      </c>
      <c r="D431" s="121">
        <v>0</v>
      </c>
      <c r="E431" s="124">
        <v>1872404271</v>
      </c>
      <c r="F431" s="124">
        <v>2474</v>
      </c>
      <c r="G431" s="124">
        <v>756832</v>
      </c>
      <c r="H431" s="124">
        <v>761766961</v>
      </c>
      <c r="I431" s="124">
        <v>307909</v>
      </c>
      <c r="J431" s="125">
        <v>0.81899999999999995</v>
      </c>
      <c r="K431" s="124">
        <v>3221</v>
      </c>
      <c r="L431" s="124">
        <v>3208</v>
      </c>
      <c r="M431" s="124">
        <v>3221</v>
      </c>
      <c r="N431" s="125">
        <v>1.1240000000000001</v>
      </c>
      <c r="O431" s="125">
        <v>1.212</v>
      </c>
      <c r="P431" s="126">
        <v>11270.2</v>
      </c>
      <c r="Q431" s="127">
        <v>1.146E-2</v>
      </c>
      <c r="R431" s="126">
        <v>8673.2900000000009</v>
      </c>
      <c r="S431" s="126">
        <v>2596.91</v>
      </c>
      <c r="T431" s="125">
        <v>0.53100000000000003</v>
      </c>
      <c r="U431" s="126">
        <v>5984.47</v>
      </c>
      <c r="V431" s="126">
        <v>5984.47</v>
      </c>
      <c r="W431" s="124">
        <v>19275978</v>
      </c>
      <c r="X431" s="124">
        <v>17897921</v>
      </c>
      <c r="Y431" s="124">
        <v>357958</v>
      </c>
      <c r="Z431" s="124">
        <v>1378057</v>
      </c>
      <c r="AA431" s="124">
        <v>9759193</v>
      </c>
      <c r="AB431" s="124">
        <v>1995</v>
      </c>
      <c r="AC431" s="124">
        <v>3509882</v>
      </c>
      <c r="AD431" s="124">
        <v>5636870</v>
      </c>
      <c r="AE431" s="124">
        <v>5408728</v>
      </c>
    </row>
    <row r="432" spans="1:31" x14ac:dyDescent="0.3">
      <c r="A432" s="123" t="s">
        <v>863</v>
      </c>
      <c r="B432" s="121" t="s">
        <v>864</v>
      </c>
      <c r="C432" s="121">
        <v>1</v>
      </c>
      <c r="D432" s="121">
        <v>0</v>
      </c>
      <c r="E432" s="124">
        <v>621890466</v>
      </c>
      <c r="F432" s="124">
        <v>855</v>
      </c>
      <c r="G432" s="124">
        <v>727357</v>
      </c>
      <c r="H432" s="124">
        <v>217202154</v>
      </c>
      <c r="I432" s="124">
        <v>254037</v>
      </c>
      <c r="J432" s="125">
        <v>0.67500000000000004</v>
      </c>
      <c r="K432" s="124">
        <v>1054</v>
      </c>
      <c r="L432" s="124">
        <v>1056</v>
      </c>
      <c r="M432" s="124">
        <v>1055</v>
      </c>
      <c r="N432" s="125">
        <v>1.1240000000000001</v>
      </c>
      <c r="O432" s="125">
        <v>1.5629999999999999</v>
      </c>
      <c r="P432" s="126">
        <v>14534.1</v>
      </c>
      <c r="Q432" s="127">
        <v>9.4500000000000001E-3</v>
      </c>
      <c r="R432" s="126">
        <v>6873.52</v>
      </c>
      <c r="S432" s="126">
        <v>7660.58</v>
      </c>
      <c r="T432" s="125">
        <v>0.57699999999999996</v>
      </c>
      <c r="U432" s="126">
        <v>8386.17</v>
      </c>
      <c r="V432" s="126">
        <v>8386.17</v>
      </c>
      <c r="W432" s="124">
        <v>8847410</v>
      </c>
      <c r="X432" s="124">
        <v>8833837</v>
      </c>
      <c r="Y432" s="124">
        <v>176676</v>
      </c>
      <c r="Z432" s="124">
        <v>176676</v>
      </c>
      <c r="AA432" s="124">
        <v>4115132</v>
      </c>
      <c r="AB432" s="124">
        <v>0</v>
      </c>
      <c r="AC432" s="124">
        <v>1198431</v>
      </c>
      <c r="AD432" s="124">
        <v>1924680</v>
      </c>
      <c r="AE432" s="124">
        <v>1846782</v>
      </c>
    </row>
    <row r="433" spans="1:31" x14ac:dyDescent="0.3">
      <c r="A433" s="123" t="s">
        <v>865</v>
      </c>
      <c r="B433" s="121" t="s">
        <v>866</v>
      </c>
      <c r="C433" s="121">
        <v>1</v>
      </c>
      <c r="D433" s="121">
        <v>0</v>
      </c>
      <c r="E433" s="124">
        <v>683216778</v>
      </c>
      <c r="F433" s="124">
        <v>849</v>
      </c>
      <c r="G433" s="124">
        <v>804731</v>
      </c>
      <c r="H433" s="124">
        <v>232435211</v>
      </c>
      <c r="I433" s="124">
        <v>273775</v>
      </c>
      <c r="J433" s="125">
        <v>0.72799999999999998</v>
      </c>
      <c r="K433" s="124">
        <v>1025</v>
      </c>
      <c r="L433" s="124">
        <v>1023</v>
      </c>
      <c r="M433" s="124">
        <v>1025</v>
      </c>
      <c r="N433" s="125">
        <v>1.1240000000000001</v>
      </c>
      <c r="O433" s="125">
        <v>1.2130000000000001</v>
      </c>
      <c r="P433" s="126">
        <v>11279.5</v>
      </c>
      <c r="Q433" s="127">
        <v>1.0189999999999999E-2</v>
      </c>
      <c r="R433" s="126">
        <v>8200.2000000000007</v>
      </c>
      <c r="S433" s="126">
        <v>3079.3</v>
      </c>
      <c r="T433" s="125">
        <v>0.54500000000000004</v>
      </c>
      <c r="U433" s="126">
        <v>6147.32</v>
      </c>
      <c r="V433" s="126">
        <v>6147.32</v>
      </c>
      <c r="W433" s="124">
        <v>6301003</v>
      </c>
      <c r="X433" s="124">
        <v>6477676</v>
      </c>
      <c r="Y433" s="124">
        <v>129553</v>
      </c>
      <c r="Z433" s="124">
        <v>129553</v>
      </c>
      <c r="AA433" s="124">
        <v>3202319</v>
      </c>
      <c r="AB433" s="124">
        <v>0</v>
      </c>
      <c r="AC433" s="124">
        <v>991978</v>
      </c>
      <c r="AD433" s="124">
        <v>1593116</v>
      </c>
      <c r="AE433" s="124">
        <v>1528638</v>
      </c>
    </row>
    <row r="434" spans="1:31" x14ac:dyDescent="0.3">
      <c r="A434" s="123" t="s">
        <v>867</v>
      </c>
      <c r="B434" s="121" t="s">
        <v>868</v>
      </c>
      <c r="C434" s="121">
        <v>1</v>
      </c>
      <c r="D434" s="121">
        <v>0</v>
      </c>
      <c r="E434" s="124">
        <v>2102237074</v>
      </c>
      <c r="F434" s="124">
        <v>4106</v>
      </c>
      <c r="G434" s="124">
        <v>511991</v>
      </c>
      <c r="H434" s="124">
        <v>861364372</v>
      </c>
      <c r="I434" s="124">
        <v>209781</v>
      </c>
      <c r="J434" s="125">
        <v>0.55800000000000005</v>
      </c>
      <c r="K434" s="124">
        <v>5236</v>
      </c>
      <c r="L434" s="124">
        <v>5285</v>
      </c>
      <c r="M434" s="124">
        <v>5261</v>
      </c>
      <c r="N434" s="125">
        <v>1.1240000000000001</v>
      </c>
      <c r="O434" s="125">
        <v>1.657</v>
      </c>
      <c r="P434" s="126">
        <v>15408.19</v>
      </c>
      <c r="Q434" s="127">
        <v>9.1000000000000004E-3</v>
      </c>
      <c r="R434" s="126">
        <v>4659.1099999999997</v>
      </c>
      <c r="S434" s="126">
        <v>10749.08</v>
      </c>
      <c r="T434" s="125">
        <v>0.76900000000000002</v>
      </c>
      <c r="U434" s="126">
        <v>11848.89</v>
      </c>
      <c r="V434" s="126">
        <v>11848.89</v>
      </c>
      <c r="W434" s="124">
        <v>62337011</v>
      </c>
      <c r="X434" s="124">
        <v>61580546</v>
      </c>
      <c r="Y434" s="124">
        <v>1231610</v>
      </c>
      <c r="Z434" s="124">
        <v>1231610</v>
      </c>
      <c r="AA434" s="124">
        <v>13695820</v>
      </c>
      <c r="AB434" s="124">
        <v>0</v>
      </c>
      <c r="AC434" s="124">
        <v>7332512</v>
      </c>
      <c r="AD434" s="124">
        <v>11776014</v>
      </c>
      <c r="AE434" s="124">
        <v>11299400</v>
      </c>
    </row>
    <row r="435" spans="1:31" x14ac:dyDescent="0.3">
      <c r="A435" s="123" t="s">
        <v>869</v>
      </c>
      <c r="B435" s="121" t="s">
        <v>870</v>
      </c>
      <c r="C435" s="121">
        <v>1</v>
      </c>
      <c r="D435" s="121">
        <v>0</v>
      </c>
      <c r="E435" s="124">
        <v>9636693844</v>
      </c>
      <c r="F435" s="124">
        <v>7926</v>
      </c>
      <c r="G435" s="124">
        <v>1215833</v>
      </c>
      <c r="H435" s="124">
        <v>3032940986</v>
      </c>
      <c r="I435" s="124">
        <v>382657</v>
      </c>
      <c r="J435" s="125">
        <v>1.0169999999999999</v>
      </c>
      <c r="K435" s="124">
        <v>10036</v>
      </c>
      <c r="L435" s="124">
        <v>9928</v>
      </c>
      <c r="M435" s="124">
        <v>10036</v>
      </c>
      <c r="N435" s="125">
        <v>1.3140000000000001</v>
      </c>
      <c r="O435" s="125">
        <v>1.202</v>
      </c>
      <c r="P435" s="126">
        <v>13066.6</v>
      </c>
      <c r="Q435" s="127">
        <v>1.423E-2</v>
      </c>
      <c r="R435" s="126">
        <v>17301.3</v>
      </c>
      <c r="S435" s="126">
        <v>0</v>
      </c>
      <c r="T435" s="125">
        <v>0.39</v>
      </c>
      <c r="U435" s="126">
        <v>5095.97</v>
      </c>
      <c r="V435" s="126">
        <v>5095.97</v>
      </c>
      <c r="W435" s="124">
        <v>51143155</v>
      </c>
      <c r="X435" s="124">
        <v>46833453</v>
      </c>
      <c r="Y435" s="124">
        <v>936669</v>
      </c>
      <c r="Z435" s="124">
        <v>4309702</v>
      </c>
      <c r="AA435" s="124">
        <v>9996548</v>
      </c>
      <c r="AB435" s="124">
        <v>0</v>
      </c>
      <c r="AC435" s="124">
        <v>3226969</v>
      </c>
      <c r="AD435" s="124">
        <v>5182512</v>
      </c>
      <c r="AE435" s="124">
        <v>4972759</v>
      </c>
    </row>
    <row r="436" spans="1:31" x14ac:dyDescent="0.3">
      <c r="A436" s="123" t="s">
        <v>871</v>
      </c>
      <c r="B436" s="121" t="s">
        <v>872</v>
      </c>
      <c r="C436" s="121">
        <v>1</v>
      </c>
      <c r="D436" s="121">
        <v>0</v>
      </c>
      <c r="E436" s="124">
        <v>2439517999</v>
      </c>
      <c r="F436" s="124">
        <v>2199</v>
      </c>
      <c r="G436" s="124">
        <v>1109376</v>
      </c>
      <c r="H436" s="124">
        <v>689386344</v>
      </c>
      <c r="I436" s="124">
        <v>313499</v>
      </c>
      <c r="J436" s="125">
        <v>0.83299999999999996</v>
      </c>
      <c r="K436" s="124">
        <v>2564</v>
      </c>
      <c r="L436" s="124">
        <v>2576</v>
      </c>
      <c r="M436" s="124">
        <v>2570</v>
      </c>
      <c r="N436" s="125">
        <v>1.3140000000000001</v>
      </c>
      <c r="O436" s="125">
        <v>1.2969999999999999</v>
      </c>
      <c r="P436" s="126">
        <v>14099.32</v>
      </c>
      <c r="Q436" s="127">
        <v>1.166E-2</v>
      </c>
      <c r="R436" s="126">
        <v>12935.32</v>
      </c>
      <c r="S436" s="126">
        <v>1164</v>
      </c>
      <c r="T436" s="125">
        <v>0.43</v>
      </c>
      <c r="U436" s="126">
        <v>6062.7</v>
      </c>
      <c r="V436" s="126">
        <v>6062.7</v>
      </c>
      <c r="W436" s="124">
        <v>15581139</v>
      </c>
      <c r="X436" s="124">
        <v>15571790</v>
      </c>
      <c r="Y436" s="124">
        <v>311435</v>
      </c>
      <c r="Z436" s="124">
        <v>311435</v>
      </c>
      <c r="AA436" s="124">
        <v>1492256</v>
      </c>
      <c r="AB436" s="124">
        <v>0</v>
      </c>
      <c r="AC436" s="124">
        <v>803039</v>
      </c>
      <c r="AD436" s="124">
        <v>1289680</v>
      </c>
      <c r="AE436" s="124">
        <v>1237483</v>
      </c>
    </row>
    <row r="437" spans="1:31" x14ac:dyDescent="0.3">
      <c r="A437" s="123" t="s">
        <v>873</v>
      </c>
      <c r="B437" s="121" t="s">
        <v>874</v>
      </c>
      <c r="C437" s="121">
        <v>1</v>
      </c>
      <c r="D437" s="121">
        <v>0</v>
      </c>
      <c r="E437" s="124">
        <v>5646590590</v>
      </c>
      <c r="F437" s="124">
        <v>7937</v>
      </c>
      <c r="G437" s="124">
        <v>711426</v>
      </c>
      <c r="H437" s="124">
        <v>1773649389</v>
      </c>
      <c r="I437" s="124">
        <v>223465</v>
      </c>
      <c r="J437" s="125">
        <v>0.59399999999999997</v>
      </c>
      <c r="K437" s="124">
        <v>9723</v>
      </c>
      <c r="L437" s="124">
        <v>9433</v>
      </c>
      <c r="M437" s="124">
        <v>9723</v>
      </c>
      <c r="N437" s="125">
        <v>1.3140000000000001</v>
      </c>
      <c r="O437" s="125">
        <v>1.5640000000000001</v>
      </c>
      <c r="P437" s="126">
        <v>17001.8</v>
      </c>
      <c r="Q437" s="127">
        <v>9.1000000000000004E-3</v>
      </c>
      <c r="R437" s="126">
        <v>6473.97</v>
      </c>
      <c r="S437" s="126">
        <v>10527.83</v>
      </c>
      <c r="T437" s="125">
        <v>0.61899999999999999</v>
      </c>
      <c r="U437" s="126">
        <v>10524.11</v>
      </c>
      <c r="V437" s="126">
        <v>10527.83</v>
      </c>
      <c r="W437" s="124">
        <v>102362092</v>
      </c>
      <c r="X437" s="124">
        <v>89075724</v>
      </c>
      <c r="Y437" s="124">
        <v>1781514</v>
      </c>
      <c r="Z437" s="124">
        <v>13286368</v>
      </c>
      <c r="AA437" s="124">
        <v>15547006</v>
      </c>
      <c r="AB437" s="124">
        <v>0</v>
      </c>
      <c r="AC437" s="124">
        <v>7631343</v>
      </c>
      <c r="AD437" s="124">
        <v>12255936</v>
      </c>
      <c r="AE437" s="124">
        <v>11759899</v>
      </c>
    </row>
    <row r="438" spans="1:31" x14ac:dyDescent="0.3">
      <c r="A438" s="123" t="s">
        <v>875</v>
      </c>
      <c r="B438" s="121" t="s">
        <v>876</v>
      </c>
      <c r="C438" s="121">
        <v>1</v>
      </c>
      <c r="D438" s="121">
        <v>0</v>
      </c>
      <c r="E438" s="124">
        <v>4569350821</v>
      </c>
      <c r="F438" s="124">
        <v>2800</v>
      </c>
      <c r="G438" s="124">
        <v>1631911</v>
      </c>
      <c r="H438" s="124">
        <v>1478631985</v>
      </c>
      <c r="I438" s="124">
        <v>528082</v>
      </c>
      <c r="J438" s="125">
        <v>1.4039999999999999</v>
      </c>
      <c r="K438" s="124">
        <v>3454</v>
      </c>
      <c r="L438" s="124">
        <v>3413</v>
      </c>
      <c r="M438" s="124">
        <v>3454</v>
      </c>
      <c r="N438" s="125">
        <v>1.3140000000000001</v>
      </c>
      <c r="O438" s="125">
        <v>1.1839999999999999</v>
      </c>
      <c r="P438" s="126">
        <v>12870.93</v>
      </c>
      <c r="Q438" s="127">
        <v>1.9650000000000001E-2</v>
      </c>
      <c r="R438" s="126">
        <v>32067.05</v>
      </c>
      <c r="S438" s="126">
        <v>0</v>
      </c>
      <c r="T438" s="125">
        <v>0.26600000000000001</v>
      </c>
      <c r="U438" s="126">
        <v>3423.66</v>
      </c>
      <c r="V438" s="126">
        <v>3423.66</v>
      </c>
      <c r="W438" s="124">
        <v>11825322</v>
      </c>
      <c r="X438" s="124">
        <v>11335181</v>
      </c>
      <c r="Y438" s="124">
        <v>226703</v>
      </c>
      <c r="Z438" s="124">
        <v>490141</v>
      </c>
      <c r="AA438" s="124">
        <v>2296372</v>
      </c>
      <c r="AB438" s="124">
        <v>0</v>
      </c>
      <c r="AC438" s="124">
        <v>1323073</v>
      </c>
      <c r="AD438" s="124">
        <v>2124855</v>
      </c>
      <c r="AE438" s="124">
        <v>2038855</v>
      </c>
    </row>
    <row r="439" spans="1:31" x14ac:dyDescent="0.3">
      <c r="A439" s="123" t="s">
        <v>877</v>
      </c>
      <c r="B439" s="121" t="s">
        <v>878</v>
      </c>
      <c r="C439" s="121">
        <v>1</v>
      </c>
      <c r="D439" s="121">
        <v>0</v>
      </c>
      <c r="E439" s="124">
        <v>3584419113</v>
      </c>
      <c r="F439" s="124">
        <v>2891</v>
      </c>
      <c r="G439" s="124">
        <v>1239854</v>
      </c>
      <c r="H439" s="124">
        <v>1394299085</v>
      </c>
      <c r="I439" s="124">
        <v>482289</v>
      </c>
      <c r="J439" s="125">
        <v>1.2829999999999999</v>
      </c>
      <c r="K439" s="124">
        <v>3472</v>
      </c>
      <c r="L439" s="124">
        <v>3449</v>
      </c>
      <c r="M439" s="124">
        <v>3472</v>
      </c>
      <c r="N439" s="125">
        <v>1.3140000000000001</v>
      </c>
      <c r="O439" s="125">
        <v>1.339</v>
      </c>
      <c r="P439" s="126">
        <v>14555.89</v>
      </c>
      <c r="Q439" s="127">
        <v>1.796E-2</v>
      </c>
      <c r="R439" s="126">
        <v>22267.77</v>
      </c>
      <c r="S439" s="126">
        <v>0</v>
      </c>
      <c r="T439" s="125">
        <v>0.32600000000000001</v>
      </c>
      <c r="U439" s="126">
        <v>4745.22</v>
      </c>
      <c r="V439" s="126">
        <v>4745.22</v>
      </c>
      <c r="W439" s="124">
        <v>16475404</v>
      </c>
      <c r="X439" s="124">
        <v>14422372</v>
      </c>
      <c r="Y439" s="124">
        <v>288447</v>
      </c>
      <c r="Z439" s="124">
        <v>2053032</v>
      </c>
      <c r="AA439" s="124">
        <v>1608717</v>
      </c>
      <c r="AB439" s="124">
        <v>0</v>
      </c>
      <c r="AC439" s="124">
        <v>1078987</v>
      </c>
      <c r="AD439" s="124">
        <v>1732853</v>
      </c>
      <c r="AE439" s="124">
        <v>1662718</v>
      </c>
    </row>
    <row r="440" spans="1:31" x14ac:dyDescent="0.3">
      <c r="A440" s="123" t="s">
        <v>879</v>
      </c>
      <c r="B440" s="121" t="s">
        <v>880</v>
      </c>
      <c r="C440" s="121">
        <v>1</v>
      </c>
      <c r="D440" s="121">
        <v>0</v>
      </c>
      <c r="E440" s="124">
        <v>2993431943</v>
      </c>
      <c r="F440" s="124">
        <v>2289</v>
      </c>
      <c r="G440" s="124">
        <v>1307746</v>
      </c>
      <c r="H440" s="124">
        <v>926347276</v>
      </c>
      <c r="I440" s="124">
        <v>404695</v>
      </c>
      <c r="J440" s="125">
        <v>1.0760000000000001</v>
      </c>
      <c r="K440" s="124">
        <v>2617</v>
      </c>
      <c r="L440" s="124">
        <v>2722</v>
      </c>
      <c r="M440" s="124">
        <v>2670</v>
      </c>
      <c r="N440" s="125">
        <v>1.3140000000000001</v>
      </c>
      <c r="O440" s="125">
        <v>1.1679999999999999</v>
      </c>
      <c r="P440" s="126">
        <v>12697</v>
      </c>
      <c r="Q440" s="127">
        <v>1.506E-2</v>
      </c>
      <c r="R440" s="126">
        <v>19694.650000000001</v>
      </c>
      <c r="S440" s="126">
        <v>0</v>
      </c>
      <c r="T440" s="125">
        <v>0.34599999999999997</v>
      </c>
      <c r="U440" s="126">
        <v>4393.16</v>
      </c>
      <c r="V440" s="126">
        <v>4393.16</v>
      </c>
      <c r="W440" s="124">
        <v>11729738</v>
      </c>
      <c r="X440" s="124">
        <v>11906772</v>
      </c>
      <c r="Y440" s="124">
        <v>238135</v>
      </c>
      <c r="Z440" s="124">
        <v>238135</v>
      </c>
      <c r="AA440" s="124">
        <v>2800409</v>
      </c>
      <c r="AB440" s="124">
        <v>0</v>
      </c>
      <c r="AC440" s="124">
        <v>1004563</v>
      </c>
      <c r="AD440" s="124">
        <v>1613328</v>
      </c>
      <c r="AE440" s="124">
        <v>1548031</v>
      </c>
    </row>
    <row r="441" spans="1:31" x14ac:dyDescent="0.3">
      <c r="A441" s="123" t="s">
        <v>881</v>
      </c>
      <c r="B441" s="121" t="s">
        <v>882</v>
      </c>
      <c r="C441" s="121">
        <v>1</v>
      </c>
      <c r="D441" s="121">
        <v>0</v>
      </c>
      <c r="E441" s="124">
        <v>5368123629</v>
      </c>
      <c r="F441" s="124">
        <v>4022</v>
      </c>
      <c r="G441" s="124">
        <v>1334690</v>
      </c>
      <c r="H441" s="124">
        <v>1542615886</v>
      </c>
      <c r="I441" s="124">
        <v>383544</v>
      </c>
      <c r="J441" s="125">
        <v>1.02</v>
      </c>
      <c r="K441" s="124">
        <v>4806</v>
      </c>
      <c r="L441" s="124">
        <v>4797</v>
      </c>
      <c r="M441" s="124">
        <v>4806</v>
      </c>
      <c r="N441" s="125">
        <v>1.3140000000000001</v>
      </c>
      <c r="O441" s="125">
        <v>1.496</v>
      </c>
      <c r="P441" s="126">
        <v>16262.59</v>
      </c>
      <c r="Q441" s="127">
        <v>1.4279999999999999E-2</v>
      </c>
      <c r="R441" s="126">
        <v>19059.37</v>
      </c>
      <c r="S441" s="126">
        <v>0</v>
      </c>
      <c r="T441" s="125">
        <v>0.34599999999999997</v>
      </c>
      <c r="U441" s="126">
        <v>5626.85</v>
      </c>
      <c r="V441" s="126">
        <v>5626.85</v>
      </c>
      <c r="W441" s="124">
        <v>27042642</v>
      </c>
      <c r="X441" s="124">
        <v>25418208</v>
      </c>
      <c r="Y441" s="124">
        <v>508364</v>
      </c>
      <c r="Z441" s="124">
        <v>1624434</v>
      </c>
      <c r="AA441" s="124">
        <v>4358113</v>
      </c>
      <c r="AB441" s="124">
        <v>0</v>
      </c>
      <c r="AC441" s="124">
        <v>1605222</v>
      </c>
      <c r="AD441" s="124">
        <v>2577986</v>
      </c>
      <c r="AE441" s="124">
        <v>2473647</v>
      </c>
    </row>
    <row r="442" spans="1:31" x14ac:dyDescent="0.3">
      <c r="A442" s="123" t="s">
        <v>883</v>
      </c>
      <c r="B442" s="121" t="s">
        <v>884</v>
      </c>
      <c r="C442" s="121">
        <v>1</v>
      </c>
      <c r="D442" s="121">
        <v>1</v>
      </c>
      <c r="E442" s="124">
        <v>12149810941</v>
      </c>
      <c r="F442" s="124">
        <v>10469</v>
      </c>
      <c r="G442" s="124">
        <v>1160551</v>
      </c>
      <c r="H442" s="124">
        <v>3520404493</v>
      </c>
      <c r="I442" s="124">
        <v>336269</v>
      </c>
      <c r="J442" s="125">
        <v>0.89400000000000002</v>
      </c>
      <c r="K442" s="124">
        <v>12613</v>
      </c>
      <c r="L442" s="124">
        <v>12365</v>
      </c>
      <c r="M442" s="124">
        <v>12613</v>
      </c>
      <c r="N442" s="125">
        <v>1.3140000000000001</v>
      </c>
      <c r="O442" s="125">
        <v>2</v>
      </c>
      <c r="P442" s="126">
        <v>21741.439999999999</v>
      </c>
      <c r="Q442" s="127">
        <v>1.251E-2</v>
      </c>
      <c r="R442" s="126">
        <v>14518.49</v>
      </c>
      <c r="S442" s="126">
        <v>7222.95</v>
      </c>
      <c r="T442" s="125">
        <v>0.41199999999999998</v>
      </c>
      <c r="U442" s="126">
        <v>8957.4699999999993</v>
      </c>
      <c r="V442" s="126">
        <v>8957.4699999999993</v>
      </c>
      <c r="W442" s="124">
        <v>112980570</v>
      </c>
      <c r="X442" s="124">
        <v>95807853</v>
      </c>
      <c r="Y442" s="124">
        <v>1916157</v>
      </c>
      <c r="Z442" s="124">
        <v>17172717</v>
      </c>
      <c r="AA442" s="124">
        <v>8823330</v>
      </c>
      <c r="AB442" s="124">
        <v>0</v>
      </c>
      <c r="AC442" s="124">
        <v>5489266</v>
      </c>
      <c r="AD442" s="124">
        <v>8815761</v>
      </c>
      <c r="AE442" s="124">
        <v>8458958</v>
      </c>
    </row>
    <row r="443" spans="1:31" x14ac:dyDescent="0.3">
      <c r="A443" s="123" t="s">
        <v>885</v>
      </c>
      <c r="B443" s="121" t="s">
        <v>886</v>
      </c>
      <c r="C443" s="121">
        <v>1</v>
      </c>
      <c r="D443" s="121">
        <v>0</v>
      </c>
      <c r="E443" s="124">
        <v>284942213</v>
      </c>
      <c r="F443" s="124">
        <v>911</v>
      </c>
      <c r="G443" s="124">
        <v>312779</v>
      </c>
      <c r="H443" s="124">
        <v>123179033</v>
      </c>
      <c r="I443" s="124">
        <v>135212</v>
      </c>
      <c r="J443" s="125">
        <v>0.35899999999999999</v>
      </c>
      <c r="K443" s="124">
        <v>1103</v>
      </c>
      <c r="L443" s="124">
        <v>1136</v>
      </c>
      <c r="M443" s="124">
        <v>1120</v>
      </c>
      <c r="N443" s="125">
        <v>1</v>
      </c>
      <c r="O443" s="125">
        <v>1.9379999999999999</v>
      </c>
      <c r="P443" s="126">
        <v>16033.07</v>
      </c>
      <c r="Q443" s="127">
        <v>9.1000000000000004E-3</v>
      </c>
      <c r="R443" s="126">
        <v>2846.28</v>
      </c>
      <c r="S443" s="126">
        <v>13186.79</v>
      </c>
      <c r="T443" s="125">
        <v>0.93</v>
      </c>
      <c r="U443" s="126">
        <v>14910.75</v>
      </c>
      <c r="V443" s="126">
        <v>14910.75</v>
      </c>
      <c r="W443" s="124">
        <v>16700040</v>
      </c>
      <c r="X443" s="124">
        <v>16053655</v>
      </c>
      <c r="Y443" s="124">
        <v>321073</v>
      </c>
      <c r="Z443" s="124">
        <v>646385</v>
      </c>
      <c r="AA443" s="124">
        <v>4851073</v>
      </c>
      <c r="AB443" s="124">
        <v>0</v>
      </c>
      <c r="AC443" s="124">
        <v>744551</v>
      </c>
      <c r="AD443" s="124">
        <v>1195748</v>
      </c>
      <c r="AE443" s="124">
        <v>1147353</v>
      </c>
    </row>
    <row r="444" spans="1:31" x14ac:dyDescent="0.3">
      <c r="A444" s="123" t="s">
        <v>887</v>
      </c>
      <c r="B444" s="121" t="s">
        <v>888</v>
      </c>
      <c r="C444" s="121">
        <v>1</v>
      </c>
      <c r="D444" s="121">
        <v>0</v>
      </c>
      <c r="E444" s="124">
        <v>521475325</v>
      </c>
      <c r="F444" s="124">
        <v>1036</v>
      </c>
      <c r="G444" s="124">
        <v>503354</v>
      </c>
      <c r="H444" s="124">
        <v>231326680</v>
      </c>
      <c r="I444" s="124">
        <v>223288</v>
      </c>
      <c r="J444" s="125">
        <v>0.59399999999999997</v>
      </c>
      <c r="K444" s="124">
        <v>1232</v>
      </c>
      <c r="L444" s="124">
        <v>1257</v>
      </c>
      <c r="M444" s="124">
        <v>1245</v>
      </c>
      <c r="N444" s="125">
        <v>1</v>
      </c>
      <c r="O444" s="125">
        <v>1.704</v>
      </c>
      <c r="P444" s="126">
        <v>14097.19</v>
      </c>
      <c r="Q444" s="127">
        <v>9.1000000000000004E-3</v>
      </c>
      <c r="R444" s="126">
        <v>4580.5200000000004</v>
      </c>
      <c r="S444" s="126">
        <v>9516.67</v>
      </c>
      <c r="T444" s="125">
        <v>0.70299999999999996</v>
      </c>
      <c r="U444" s="126">
        <v>9910.32</v>
      </c>
      <c r="V444" s="126">
        <v>9910.32</v>
      </c>
      <c r="W444" s="124">
        <v>12338349</v>
      </c>
      <c r="X444" s="124">
        <v>13485260</v>
      </c>
      <c r="Y444" s="124">
        <v>269705</v>
      </c>
      <c r="Z444" s="124">
        <v>269705</v>
      </c>
      <c r="AA444" s="124">
        <v>4899197</v>
      </c>
      <c r="AB444" s="124">
        <v>0</v>
      </c>
      <c r="AC444" s="124">
        <v>1871736</v>
      </c>
      <c r="AD444" s="124">
        <v>3006008</v>
      </c>
      <c r="AE444" s="124">
        <v>2884345</v>
      </c>
    </row>
    <row r="445" spans="1:31" x14ac:dyDescent="0.3">
      <c r="A445" s="123" t="s">
        <v>889</v>
      </c>
      <c r="B445" s="121" t="s">
        <v>890</v>
      </c>
      <c r="C445" s="121">
        <v>1</v>
      </c>
      <c r="D445" s="121">
        <v>0</v>
      </c>
      <c r="E445" s="124">
        <v>394956095</v>
      </c>
      <c r="F445" s="124">
        <v>243</v>
      </c>
      <c r="G445" s="124">
        <v>1625333</v>
      </c>
      <c r="H445" s="124">
        <v>33373939</v>
      </c>
      <c r="I445" s="124">
        <v>137341</v>
      </c>
      <c r="J445" s="125">
        <v>0.36499999999999999</v>
      </c>
      <c r="K445" s="124">
        <v>299</v>
      </c>
      <c r="L445" s="124">
        <v>299</v>
      </c>
      <c r="M445" s="124">
        <v>299</v>
      </c>
      <c r="N445" s="125">
        <v>1</v>
      </c>
      <c r="O445" s="125">
        <v>2</v>
      </c>
      <c r="P445" s="126">
        <v>16546</v>
      </c>
      <c r="Q445" s="127">
        <v>9.1000000000000004E-3</v>
      </c>
      <c r="R445" s="126">
        <v>14790.53</v>
      </c>
      <c r="S445" s="126">
        <v>1755.47</v>
      </c>
      <c r="T445" s="125">
        <v>0.44700000000000001</v>
      </c>
      <c r="U445" s="126">
        <v>7396.06</v>
      </c>
      <c r="V445" s="126">
        <v>7396.06</v>
      </c>
      <c r="W445" s="124">
        <v>2211422</v>
      </c>
      <c r="X445" s="124">
        <v>3917369</v>
      </c>
      <c r="Y445" s="124">
        <v>78347</v>
      </c>
      <c r="Z445" s="124">
        <v>78347</v>
      </c>
      <c r="AA445" s="124">
        <v>652468</v>
      </c>
      <c r="AB445" s="124">
        <v>0</v>
      </c>
      <c r="AC445" s="124">
        <v>329707</v>
      </c>
      <c r="AD445" s="124">
        <v>529509</v>
      </c>
      <c r="AE445" s="124">
        <v>508078</v>
      </c>
    </row>
    <row r="446" spans="1:31" x14ac:dyDescent="0.3">
      <c r="A446" s="123" t="s">
        <v>891</v>
      </c>
      <c r="B446" s="121" t="s">
        <v>892</v>
      </c>
      <c r="C446" s="121">
        <v>1</v>
      </c>
      <c r="D446" s="121">
        <v>0</v>
      </c>
      <c r="E446" s="124">
        <v>500081603</v>
      </c>
      <c r="F446" s="124">
        <v>361</v>
      </c>
      <c r="G446" s="124">
        <v>1385267</v>
      </c>
      <c r="H446" s="124">
        <v>65996236</v>
      </c>
      <c r="I446" s="124">
        <v>182815</v>
      </c>
      <c r="J446" s="125">
        <v>0.48599999999999999</v>
      </c>
      <c r="K446" s="124">
        <v>386</v>
      </c>
      <c r="L446" s="124">
        <v>423</v>
      </c>
      <c r="M446" s="124">
        <v>405</v>
      </c>
      <c r="N446" s="125">
        <v>1</v>
      </c>
      <c r="O446" s="125">
        <v>1.859</v>
      </c>
      <c r="P446" s="126">
        <v>15379.5</v>
      </c>
      <c r="Q446" s="127">
        <v>9.1000000000000004E-3</v>
      </c>
      <c r="R446" s="126">
        <v>12605.92</v>
      </c>
      <c r="S446" s="126">
        <v>2773.58</v>
      </c>
      <c r="T446" s="125">
        <v>0.42399999999999999</v>
      </c>
      <c r="U446" s="126">
        <v>6520.9</v>
      </c>
      <c r="V446" s="126">
        <v>6520.9</v>
      </c>
      <c r="W446" s="124">
        <v>2640965</v>
      </c>
      <c r="X446" s="124">
        <v>2741920</v>
      </c>
      <c r="Y446" s="124">
        <v>54838</v>
      </c>
      <c r="Z446" s="124">
        <v>54838</v>
      </c>
      <c r="AA446" s="124">
        <v>580155</v>
      </c>
      <c r="AB446" s="124">
        <v>0</v>
      </c>
      <c r="AC446" s="124">
        <v>263977</v>
      </c>
      <c r="AD446" s="124">
        <v>423947</v>
      </c>
      <c r="AE446" s="124">
        <v>406788</v>
      </c>
    </row>
    <row r="447" spans="1:31" x14ac:dyDescent="0.3">
      <c r="A447" s="123" t="s">
        <v>893</v>
      </c>
      <c r="B447" s="121" t="s">
        <v>894</v>
      </c>
      <c r="C447" s="121">
        <v>1</v>
      </c>
      <c r="D447" s="121">
        <v>0</v>
      </c>
      <c r="E447" s="124">
        <v>538168217</v>
      </c>
      <c r="F447" s="124">
        <v>1390</v>
      </c>
      <c r="G447" s="124">
        <v>387171</v>
      </c>
      <c r="H447" s="124">
        <v>195613033</v>
      </c>
      <c r="I447" s="124">
        <v>140728</v>
      </c>
      <c r="J447" s="125">
        <v>0.374</v>
      </c>
      <c r="K447" s="124">
        <v>1693</v>
      </c>
      <c r="L447" s="124">
        <v>1646</v>
      </c>
      <c r="M447" s="124">
        <v>1693</v>
      </c>
      <c r="N447" s="125">
        <v>1</v>
      </c>
      <c r="O447" s="125">
        <v>1.9450000000000001</v>
      </c>
      <c r="P447" s="126">
        <v>16090.98</v>
      </c>
      <c r="Q447" s="127">
        <v>9.1000000000000004E-3</v>
      </c>
      <c r="R447" s="126">
        <v>3523.25</v>
      </c>
      <c r="S447" s="126">
        <v>12567.73</v>
      </c>
      <c r="T447" s="125">
        <v>0.93</v>
      </c>
      <c r="U447" s="126">
        <v>14964.61</v>
      </c>
      <c r="V447" s="126">
        <v>14964.61</v>
      </c>
      <c r="W447" s="124">
        <v>25335085</v>
      </c>
      <c r="X447" s="124">
        <v>23490347</v>
      </c>
      <c r="Y447" s="124">
        <v>469806</v>
      </c>
      <c r="Z447" s="124">
        <v>1844738</v>
      </c>
      <c r="AA447" s="124">
        <v>8041561</v>
      </c>
      <c r="AB447" s="124">
        <v>0</v>
      </c>
      <c r="AC447" s="124">
        <v>2427654</v>
      </c>
      <c r="AD447" s="124">
        <v>3898812</v>
      </c>
      <c r="AE447" s="124">
        <v>3741014</v>
      </c>
    </row>
    <row r="448" spans="1:31" x14ac:dyDescent="0.3">
      <c r="A448" s="123" t="s">
        <v>895</v>
      </c>
      <c r="B448" s="121" t="s">
        <v>896</v>
      </c>
      <c r="C448" s="121">
        <v>1</v>
      </c>
      <c r="D448" s="121">
        <v>0</v>
      </c>
      <c r="E448" s="124">
        <v>289278233</v>
      </c>
      <c r="F448" s="124">
        <v>224</v>
      </c>
      <c r="G448" s="124">
        <v>1291420</v>
      </c>
      <c r="H448" s="124">
        <v>38021964</v>
      </c>
      <c r="I448" s="124">
        <v>169740</v>
      </c>
      <c r="J448" s="125">
        <v>0.45100000000000001</v>
      </c>
      <c r="K448" s="124">
        <v>250</v>
      </c>
      <c r="L448" s="124">
        <v>262</v>
      </c>
      <c r="M448" s="124">
        <v>256</v>
      </c>
      <c r="N448" s="125">
        <v>1</v>
      </c>
      <c r="O448" s="125">
        <v>1.9950000000000001</v>
      </c>
      <c r="P448" s="126">
        <v>16504.63</v>
      </c>
      <c r="Q448" s="127">
        <v>9.1000000000000004E-3</v>
      </c>
      <c r="R448" s="126">
        <v>11751.92</v>
      </c>
      <c r="S448" s="126">
        <v>4752.71</v>
      </c>
      <c r="T448" s="125">
        <v>0.51900000000000002</v>
      </c>
      <c r="U448" s="126">
        <v>8565.9</v>
      </c>
      <c r="V448" s="126">
        <v>8565.9</v>
      </c>
      <c r="W448" s="124">
        <v>2192871</v>
      </c>
      <c r="X448" s="124">
        <v>3073493</v>
      </c>
      <c r="Y448" s="124">
        <v>61469</v>
      </c>
      <c r="Z448" s="124">
        <v>61469</v>
      </c>
      <c r="AA448" s="124">
        <v>902283</v>
      </c>
      <c r="AB448" s="124">
        <v>0</v>
      </c>
      <c r="AC448" s="124">
        <v>255534</v>
      </c>
      <c r="AD448" s="124">
        <v>410387</v>
      </c>
      <c r="AE448" s="124">
        <v>393777</v>
      </c>
    </row>
    <row r="449" spans="1:31" x14ac:dyDescent="0.3">
      <c r="A449" s="123" t="s">
        <v>897</v>
      </c>
      <c r="B449" s="121" t="s">
        <v>898</v>
      </c>
      <c r="C449" s="121">
        <v>1</v>
      </c>
      <c r="D449" s="121">
        <v>0</v>
      </c>
      <c r="E449" s="124">
        <v>170986876</v>
      </c>
      <c r="F449" s="124">
        <v>355</v>
      </c>
      <c r="G449" s="124">
        <v>481653</v>
      </c>
      <c r="H449" s="124">
        <v>47332129</v>
      </c>
      <c r="I449" s="124">
        <v>133329</v>
      </c>
      <c r="J449" s="125">
        <v>0.35399999999999998</v>
      </c>
      <c r="K449" s="124">
        <v>416</v>
      </c>
      <c r="L449" s="124">
        <v>452</v>
      </c>
      <c r="M449" s="124">
        <v>434</v>
      </c>
      <c r="N449" s="125">
        <v>1</v>
      </c>
      <c r="O449" s="125">
        <v>1.9770000000000001</v>
      </c>
      <c r="P449" s="126">
        <v>16355.72</v>
      </c>
      <c r="Q449" s="127">
        <v>9.1000000000000004E-3</v>
      </c>
      <c r="R449" s="126">
        <v>4383.04</v>
      </c>
      <c r="S449" s="126">
        <v>11972.68</v>
      </c>
      <c r="T449" s="125">
        <v>0.91300000000000003</v>
      </c>
      <c r="U449" s="126">
        <v>14932.77</v>
      </c>
      <c r="V449" s="126">
        <v>14932.77</v>
      </c>
      <c r="W449" s="124">
        <v>6480823</v>
      </c>
      <c r="X449" s="124">
        <v>6701822</v>
      </c>
      <c r="Y449" s="124">
        <v>134036</v>
      </c>
      <c r="Z449" s="124">
        <v>134036</v>
      </c>
      <c r="AA449" s="124">
        <v>1726665</v>
      </c>
      <c r="AB449" s="124">
        <v>0</v>
      </c>
      <c r="AC449" s="124">
        <v>517924</v>
      </c>
      <c r="AD449" s="124">
        <v>831785</v>
      </c>
      <c r="AE449" s="124">
        <v>798120</v>
      </c>
    </row>
    <row r="450" spans="1:31" x14ac:dyDescent="0.3">
      <c r="A450" s="123" t="s">
        <v>899</v>
      </c>
      <c r="B450" s="121" t="s">
        <v>900</v>
      </c>
      <c r="C450" s="121">
        <v>1</v>
      </c>
      <c r="D450" s="121">
        <v>0</v>
      </c>
      <c r="E450" s="124">
        <v>224002908</v>
      </c>
      <c r="F450" s="124">
        <v>529</v>
      </c>
      <c r="G450" s="124">
        <v>423445</v>
      </c>
      <c r="H450" s="124">
        <v>81230264</v>
      </c>
      <c r="I450" s="124">
        <v>153554</v>
      </c>
      <c r="J450" s="125">
        <v>0.40799999999999997</v>
      </c>
      <c r="K450" s="124">
        <v>610</v>
      </c>
      <c r="L450" s="124">
        <v>618</v>
      </c>
      <c r="M450" s="124">
        <v>614</v>
      </c>
      <c r="N450" s="125">
        <v>1</v>
      </c>
      <c r="O450" s="125">
        <v>1.762</v>
      </c>
      <c r="P450" s="126">
        <v>14577.02</v>
      </c>
      <c r="Q450" s="127">
        <v>9.1000000000000004E-3</v>
      </c>
      <c r="R450" s="126">
        <v>3853.34</v>
      </c>
      <c r="S450" s="126">
        <v>10723.68</v>
      </c>
      <c r="T450" s="125">
        <v>0.90700000000000003</v>
      </c>
      <c r="U450" s="126">
        <v>13221.35</v>
      </c>
      <c r="V450" s="126">
        <v>13221.35</v>
      </c>
      <c r="W450" s="124">
        <v>8117909</v>
      </c>
      <c r="X450" s="124">
        <v>8186381</v>
      </c>
      <c r="Y450" s="124">
        <v>163727</v>
      </c>
      <c r="Z450" s="124">
        <v>163727</v>
      </c>
      <c r="AA450" s="124">
        <v>2080847</v>
      </c>
      <c r="AB450" s="124">
        <v>0</v>
      </c>
      <c r="AC450" s="124">
        <v>637492</v>
      </c>
      <c r="AD450" s="124">
        <v>1023812</v>
      </c>
      <c r="AE450" s="124">
        <v>982375</v>
      </c>
    </row>
    <row r="451" spans="1:31" x14ac:dyDescent="0.3">
      <c r="A451" s="123" t="s">
        <v>901</v>
      </c>
      <c r="B451" s="121" t="s">
        <v>902</v>
      </c>
      <c r="C451" s="121">
        <v>1</v>
      </c>
      <c r="D451" s="121">
        <v>0</v>
      </c>
      <c r="E451" s="124">
        <v>292251311</v>
      </c>
      <c r="F451" s="124">
        <v>587</v>
      </c>
      <c r="G451" s="124">
        <v>497872</v>
      </c>
      <c r="H451" s="124">
        <v>108076905</v>
      </c>
      <c r="I451" s="124">
        <v>184117</v>
      </c>
      <c r="J451" s="125">
        <v>0.48899999999999999</v>
      </c>
      <c r="K451" s="124">
        <v>698</v>
      </c>
      <c r="L451" s="124">
        <v>706</v>
      </c>
      <c r="M451" s="124">
        <v>702</v>
      </c>
      <c r="N451" s="125">
        <v>1</v>
      </c>
      <c r="O451" s="125">
        <v>1.78</v>
      </c>
      <c r="P451" s="126">
        <v>14725.94</v>
      </c>
      <c r="Q451" s="127">
        <v>9.1000000000000004E-3</v>
      </c>
      <c r="R451" s="126">
        <v>4530.63</v>
      </c>
      <c r="S451" s="126">
        <v>10195.31</v>
      </c>
      <c r="T451" s="125">
        <v>0.8</v>
      </c>
      <c r="U451" s="126">
        <v>11780.75</v>
      </c>
      <c r="V451" s="126">
        <v>11780.75</v>
      </c>
      <c r="W451" s="124">
        <v>8270087</v>
      </c>
      <c r="X451" s="124">
        <v>9088155</v>
      </c>
      <c r="Y451" s="124">
        <v>181763</v>
      </c>
      <c r="Z451" s="124">
        <v>181763</v>
      </c>
      <c r="AA451" s="124">
        <v>3041276</v>
      </c>
      <c r="AB451" s="124">
        <v>0</v>
      </c>
      <c r="AC451" s="124">
        <v>640190</v>
      </c>
      <c r="AD451" s="124">
        <v>1028145</v>
      </c>
      <c r="AE451" s="124">
        <v>986532</v>
      </c>
    </row>
    <row r="452" spans="1:31" x14ac:dyDescent="0.3">
      <c r="A452" s="123" t="s">
        <v>903</v>
      </c>
      <c r="B452" s="121" t="s">
        <v>904</v>
      </c>
      <c r="C452" s="121">
        <v>1</v>
      </c>
      <c r="D452" s="121">
        <v>0</v>
      </c>
      <c r="E452" s="124">
        <v>841296261</v>
      </c>
      <c r="F452" s="124">
        <v>2389</v>
      </c>
      <c r="G452" s="124">
        <v>352154</v>
      </c>
      <c r="H452" s="124">
        <v>344664251</v>
      </c>
      <c r="I452" s="124">
        <v>144271</v>
      </c>
      <c r="J452" s="125">
        <v>0.38300000000000001</v>
      </c>
      <c r="K452" s="124">
        <v>2980</v>
      </c>
      <c r="L452" s="124">
        <v>2877</v>
      </c>
      <c r="M452" s="124">
        <v>2980</v>
      </c>
      <c r="N452" s="125">
        <v>1</v>
      </c>
      <c r="O452" s="125">
        <v>1.6839999999999999</v>
      </c>
      <c r="P452" s="126">
        <v>13931.73</v>
      </c>
      <c r="Q452" s="127">
        <v>9.1000000000000004E-3</v>
      </c>
      <c r="R452" s="126">
        <v>3204.6</v>
      </c>
      <c r="S452" s="126">
        <v>10727.13</v>
      </c>
      <c r="T452" s="125">
        <v>0.93</v>
      </c>
      <c r="U452" s="126">
        <v>12956.5</v>
      </c>
      <c r="V452" s="126">
        <v>12956.5</v>
      </c>
      <c r="W452" s="124">
        <v>38610370</v>
      </c>
      <c r="X452" s="124">
        <v>35788590</v>
      </c>
      <c r="Y452" s="124">
        <v>715771</v>
      </c>
      <c r="Z452" s="124">
        <v>2821780</v>
      </c>
      <c r="AA452" s="124">
        <v>9332432</v>
      </c>
      <c r="AB452" s="124">
        <v>0</v>
      </c>
      <c r="AC452" s="124">
        <v>1946367</v>
      </c>
      <c r="AD452" s="124">
        <v>3125865</v>
      </c>
      <c r="AE452" s="124">
        <v>2999351</v>
      </c>
    </row>
    <row r="453" spans="1:31" x14ac:dyDescent="0.3">
      <c r="A453" s="123" t="s">
        <v>905</v>
      </c>
      <c r="B453" s="121" t="s">
        <v>906</v>
      </c>
      <c r="C453" s="121">
        <v>1</v>
      </c>
      <c r="D453" s="121">
        <v>0</v>
      </c>
      <c r="E453" s="124">
        <v>282728373</v>
      </c>
      <c r="F453" s="124">
        <v>297</v>
      </c>
      <c r="G453" s="124">
        <v>951947</v>
      </c>
      <c r="H453" s="124">
        <v>54757010</v>
      </c>
      <c r="I453" s="124">
        <v>184367</v>
      </c>
      <c r="J453" s="125">
        <v>0.49</v>
      </c>
      <c r="K453" s="124">
        <v>337</v>
      </c>
      <c r="L453" s="124">
        <v>358</v>
      </c>
      <c r="M453" s="124">
        <v>348</v>
      </c>
      <c r="N453" s="125">
        <v>1</v>
      </c>
      <c r="O453" s="125">
        <v>1.9590000000000001</v>
      </c>
      <c r="P453" s="126">
        <v>16206.8</v>
      </c>
      <c r="Q453" s="127">
        <v>9.1000000000000004E-3</v>
      </c>
      <c r="R453" s="126">
        <v>8662.7099999999991</v>
      </c>
      <c r="S453" s="126">
        <v>7544.09</v>
      </c>
      <c r="T453" s="125">
        <v>0.59</v>
      </c>
      <c r="U453" s="126">
        <v>9562.01</v>
      </c>
      <c r="V453" s="126">
        <v>9562.01</v>
      </c>
      <c r="W453" s="124">
        <v>3327580</v>
      </c>
      <c r="X453" s="124">
        <v>4158698</v>
      </c>
      <c r="Y453" s="124">
        <v>83173</v>
      </c>
      <c r="Z453" s="124">
        <v>83173</v>
      </c>
      <c r="AA453" s="124">
        <v>1278970</v>
      </c>
      <c r="AB453" s="124">
        <v>0</v>
      </c>
      <c r="AC453" s="124">
        <v>354930</v>
      </c>
      <c r="AD453" s="124">
        <v>570017</v>
      </c>
      <c r="AE453" s="124">
        <v>546947</v>
      </c>
    </row>
    <row r="454" spans="1:31" x14ac:dyDescent="0.3">
      <c r="A454" s="123" t="s">
        <v>907</v>
      </c>
      <c r="B454" s="121" t="s">
        <v>908</v>
      </c>
      <c r="C454" s="121">
        <v>1</v>
      </c>
      <c r="D454" s="121">
        <v>0</v>
      </c>
      <c r="E454" s="124">
        <v>293255180</v>
      </c>
      <c r="F454" s="124">
        <v>924</v>
      </c>
      <c r="G454" s="124">
        <v>317375</v>
      </c>
      <c r="H454" s="124">
        <v>133764053</v>
      </c>
      <c r="I454" s="124">
        <v>144766</v>
      </c>
      <c r="J454" s="125">
        <v>0.38500000000000001</v>
      </c>
      <c r="K454" s="124">
        <v>1086</v>
      </c>
      <c r="L454" s="124">
        <v>1125</v>
      </c>
      <c r="M454" s="124">
        <v>1106</v>
      </c>
      <c r="N454" s="125">
        <v>1</v>
      </c>
      <c r="O454" s="125">
        <v>1.8220000000000001</v>
      </c>
      <c r="P454" s="126">
        <v>15073.4</v>
      </c>
      <c r="Q454" s="127">
        <v>9.1000000000000004E-3</v>
      </c>
      <c r="R454" s="126">
        <v>2888.11</v>
      </c>
      <c r="S454" s="126">
        <v>12185.29</v>
      </c>
      <c r="T454" s="125">
        <v>0.93</v>
      </c>
      <c r="U454" s="126">
        <v>14018.26</v>
      </c>
      <c r="V454" s="126">
        <v>14018.26</v>
      </c>
      <c r="W454" s="124">
        <v>15504196</v>
      </c>
      <c r="X454" s="124">
        <v>14823945</v>
      </c>
      <c r="Y454" s="124">
        <v>296478</v>
      </c>
      <c r="Z454" s="124">
        <v>680251</v>
      </c>
      <c r="AA454" s="124">
        <v>5159367</v>
      </c>
      <c r="AB454" s="124">
        <v>0</v>
      </c>
      <c r="AC454" s="124">
        <v>1291248</v>
      </c>
      <c r="AD454" s="124">
        <v>2073744</v>
      </c>
      <c r="AE454" s="124">
        <v>1989813</v>
      </c>
    </row>
    <row r="455" spans="1:31" x14ac:dyDescent="0.3">
      <c r="A455" s="123" t="s">
        <v>909</v>
      </c>
      <c r="B455" s="121" t="s">
        <v>910</v>
      </c>
      <c r="C455" s="121">
        <v>1</v>
      </c>
      <c r="D455" s="121">
        <v>0</v>
      </c>
      <c r="E455" s="124">
        <v>400451322</v>
      </c>
      <c r="F455" s="124">
        <v>1376</v>
      </c>
      <c r="G455" s="124">
        <v>291025</v>
      </c>
      <c r="H455" s="124">
        <v>193267807</v>
      </c>
      <c r="I455" s="124">
        <v>140456</v>
      </c>
      <c r="J455" s="125">
        <v>0.373</v>
      </c>
      <c r="K455" s="124">
        <v>1652</v>
      </c>
      <c r="L455" s="124">
        <v>1732</v>
      </c>
      <c r="M455" s="124">
        <v>1692</v>
      </c>
      <c r="N455" s="125">
        <v>1</v>
      </c>
      <c r="O455" s="125">
        <v>1.4950000000000001</v>
      </c>
      <c r="P455" s="126">
        <v>12368.13</v>
      </c>
      <c r="Q455" s="127">
        <v>9.1000000000000004E-3</v>
      </c>
      <c r="R455" s="126">
        <v>2648.32</v>
      </c>
      <c r="S455" s="126">
        <v>9719.81</v>
      </c>
      <c r="T455" s="125">
        <v>0.93</v>
      </c>
      <c r="U455" s="126">
        <v>11502.36</v>
      </c>
      <c r="V455" s="126">
        <v>11502.36</v>
      </c>
      <c r="W455" s="124">
        <v>19461994</v>
      </c>
      <c r="X455" s="124">
        <v>21598632</v>
      </c>
      <c r="Y455" s="124">
        <v>431972</v>
      </c>
      <c r="Z455" s="124">
        <v>431972</v>
      </c>
      <c r="AA455" s="124">
        <v>7383134</v>
      </c>
      <c r="AB455" s="124">
        <v>1966</v>
      </c>
      <c r="AC455" s="124">
        <v>2288498</v>
      </c>
      <c r="AD455" s="124">
        <v>3675327</v>
      </c>
      <c r="AE455" s="124">
        <v>3526575</v>
      </c>
    </row>
    <row r="456" spans="1:31" x14ac:dyDescent="0.3">
      <c r="A456" s="123" t="s">
        <v>911</v>
      </c>
      <c r="B456" s="121" t="s">
        <v>912</v>
      </c>
      <c r="C456" s="121">
        <v>1</v>
      </c>
      <c r="D456" s="121">
        <v>0</v>
      </c>
      <c r="E456" s="124">
        <v>207250739</v>
      </c>
      <c r="F456" s="124">
        <v>549</v>
      </c>
      <c r="G456" s="124">
        <v>377505</v>
      </c>
      <c r="H456" s="124">
        <v>80993862</v>
      </c>
      <c r="I456" s="124">
        <v>147529</v>
      </c>
      <c r="J456" s="125">
        <v>0.39200000000000002</v>
      </c>
      <c r="K456" s="124">
        <v>610</v>
      </c>
      <c r="L456" s="124">
        <v>638</v>
      </c>
      <c r="M456" s="124">
        <v>624</v>
      </c>
      <c r="N456" s="125">
        <v>1</v>
      </c>
      <c r="O456" s="125">
        <v>1.7969999999999999</v>
      </c>
      <c r="P456" s="126">
        <v>14866.58</v>
      </c>
      <c r="Q456" s="127">
        <v>9.1000000000000004E-3</v>
      </c>
      <c r="R456" s="126">
        <v>3435.29</v>
      </c>
      <c r="S456" s="126">
        <v>11431.29</v>
      </c>
      <c r="T456" s="125">
        <v>0.93</v>
      </c>
      <c r="U456" s="126">
        <v>13825.91</v>
      </c>
      <c r="V456" s="126">
        <v>13825.91</v>
      </c>
      <c r="W456" s="124">
        <v>8627368</v>
      </c>
      <c r="X456" s="124">
        <v>8211863</v>
      </c>
      <c r="Y456" s="124">
        <v>164237</v>
      </c>
      <c r="Z456" s="124">
        <v>415505</v>
      </c>
      <c r="AA456" s="124">
        <v>2878893</v>
      </c>
      <c r="AB456" s="124">
        <v>0</v>
      </c>
      <c r="AC456" s="124">
        <v>612364</v>
      </c>
      <c r="AD456" s="124">
        <v>983456</v>
      </c>
      <c r="AE456" s="124">
        <v>943652</v>
      </c>
    </row>
    <row r="457" spans="1:31" x14ac:dyDescent="0.3">
      <c r="A457" s="123" t="s">
        <v>913</v>
      </c>
      <c r="B457" s="121" t="s">
        <v>914</v>
      </c>
      <c r="C457" s="121">
        <v>1</v>
      </c>
      <c r="D457" s="121">
        <v>0</v>
      </c>
      <c r="E457" s="124">
        <v>274187706</v>
      </c>
      <c r="F457" s="124">
        <v>321</v>
      </c>
      <c r="G457" s="124">
        <v>854167</v>
      </c>
      <c r="H457" s="124">
        <v>62045437</v>
      </c>
      <c r="I457" s="124">
        <v>193287</v>
      </c>
      <c r="J457" s="125">
        <v>0.51400000000000001</v>
      </c>
      <c r="K457" s="124">
        <v>379</v>
      </c>
      <c r="L457" s="124">
        <v>371</v>
      </c>
      <c r="M457" s="124">
        <v>379</v>
      </c>
      <c r="N457" s="125">
        <v>1</v>
      </c>
      <c r="O457" s="125">
        <v>1.9139999999999999</v>
      </c>
      <c r="P457" s="126">
        <v>15834.52</v>
      </c>
      <c r="Q457" s="127">
        <v>9.1000000000000004E-3</v>
      </c>
      <c r="R457" s="126">
        <v>7772.91</v>
      </c>
      <c r="S457" s="126">
        <v>8061.61</v>
      </c>
      <c r="T457" s="125">
        <v>0.6</v>
      </c>
      <c r="U457" s="126">
        <v>9500.7099999999991</v>
      </c>
      <c r="V457" s="126">
        <v>9500.7099999999991</v>
      </c>
      <c r="W457" s="124">
        <v>3600770</v>
      </c>
      <c r="X457" s="124">
        <v>4993593</v>
      </c>
      <c r="Y457" s="124">
        <v>99871</v>
      </c>
      <c r="Z457" s="124">
        <v>99871</v>
      </c>
      <c r="AA457" s="124">
        <v>1626900</v>
      </c>
      <c r="AB457" s="124">
        <v>0</v>
      </c>
      <c r="AC457" s="124">
        <v>434383</v>
      </c>
      <c r="AD457" s="124">
        <v>697619</v>
      </c>
      <c r="AE457" s="124">
        <v>669384</v>
      </c>
    </row>
    <row r="458" spans="1:31" x14ac:dyDescent="0.3">
      <c r="A458" s="123" t="s">
        <v>915</v>
      </c>
      <c r="B458" s="121" t="s">
        <v>916</v>
      </c>
      <c r="C458" s="121">
        <v>1</v>
      </c>
      <c r="D458" s="121">
        <v>0</v>
      </c>
      <c r="E458" s="124">
        <v>656052384</v>
      </c>
      <c r="F458" s="124">
        <v>1228</v>
      </c>
      <c r="G458" s="124">
        <v>534244</v>
      </c>
      <c r="H458" s="124">
        <v>277588381</v>
      </c>
      <c r="I458" s="124">
        <v>226049</v>
      </c>
      <c r="J458" s="125">
        <v>0.60099999999999998</v>
      </c>
      <c r="K458" s="124">
        <v>1532</v>
      </c>
      <c r="L458" s="124">
        <v>1562</v>
      </c>
      <c r="M458" s="124">
        <v>1547</v>
      </c>
      <c r="N458" s="125">
        <v>1</v>
      </c>
      <c r="O458" s="125">
        <v>1.5880000000000001</v>
      </c>
      <c r="P458" s="126">
        <v>13137.52</v>
      </c>
      <c r="Q458" s="127">
        <v>9.1000000000000004E-3</v>
      </c>
      <c r="R458" s="126">
        <v>4861.62</v>
      </c>
      <c r="S458" s="126">
        <v>8275.9</v>
      </c>
      <c r="T458" s="125">
        <v>0.68899999999999995</v>
      </c>
      <c r="U458" s="126">
        <v>9051.75</v>
      </c>
      <c r="V458" s="126">
        <v>9051.75</v>
      </c>
      <c r="W458" s="124">
        <v>14003058</v>
      </c>
      <c r="X458" s="124">
        <v>13923949</v>
      </c>
      <c r="Y458" s="124">
        <v>278478</v>
      </c>
      <c r="Z458" s="124">
        <v>278478</v>
      </c>
      <c r="AA458" s="124">
        <v>4383846</v>
      </c>
      <c r="AB458" s="124">
        <v>0</v>
      </c>
      <c r="AC458" s="124">
        <v>1609866</v>
      </c>
      <c r="AD458" s="124">
        <v>2585444</v>
      </c>
      <c r="AE458" s="124">
        <v>2480803</v>
      </c>
    </row>
    <row r="459" spans="1:31" x14ac:dyDescent="0.3">
      <c r="A459" s="123" t="s">
        <v>917</v>
      </c>
      <c r="B459" s="121" t="s">
        <v>918</v>
      </c>
      <c r="C459" s="121">
        <v>1</v>
      </c>
      <c r="D459" s="121">
        <v>0</v>
      </c>
      <c r="E459" s="124">
        <v>225993114</v>
      </c>
      <c r="F459" s="124">
        <v>487</v>
      </c>
      <c r="G459" s="124">
        <v>464051</v>
      </c>
      <c r="H459" s="124">
        <v>72465729</v>
      </c>
      <c r="I459" s="124">
        <v>148800</v>
      </c>
      <c r="J459" s="125">
        <v>0.39500000000000002</v>
      </c>
      <c r="K459" s="124">
        <v>586</v>
      </c>
      <c r="L459" s="124">
        <v>593</v>
      </c>
      <c r="M459" s="124">
        <v>590</v>
      </c>
      <c r="N459" s="125">
        <v>1</v>
      </c>
      <c r="O459" s="125">
        <v>1.968</v>
      </c>
      <c r="P459" s="126">
        <v>16281.26</v>
      </c>
      <c r="Q459" s="127">
        <v>9.1000000000000004E-3</v>
      </c>
      <c r="R459" s="126">
        <v>4222.8599999999997</v>
      </c>
      <c r="S459" s="126">
        <v>12058.4</v>
      </c>
      <c r="T459" s="125">
        <v>0.92700000000000005</v>
      </c>
      <c r="U459" s="126">
        <v>15092.72</v>
      </c>
      <c r="V459" s="126">
        <v>15092.72</v>
      </c>
      <c r="W459" s="124">
        <v>8904705</v>
      </c>
      <c r="X459" s="124">
        <v>8899906</v>
      </c>
      <c r="Y459" s="124">
        <v>177998</v>
      </c>
      <c r="Z459" s="124">
        <v>177998</v>
      </c>
      <c r="AA459" s="124">
        <v>3133404</v>
      </c>
      <c r="AB459" s="124">
        <v>1986</v>
      </c>
      <c r="AC459" s="124">
        <v>833845</v>
      </c>
      <c r="AD459" s="124">
        <v>1339155</v>
      </c>
      <c r="AE459" s="124">
        <v>1284955</v>
      </c>
    </row>
    <row r="460" spans="1:31" x14ac:dyDescent="0.3">
      <c r="A460" s="123" t="s">
        <v>919</v>
      </c>
      <c r="B460" s="121" t="s">
        <v>920</v>
      </c>
      <c r="C460" s="121">
        <v>1</v>
      </c>
      <c r="D460" s="121">
        <v>0</v>
      </c>
      <c r="E460" s="124">
        <v>2241551355</v>
      </c>
      <c r="F460" s="124">
        <v>3125</v>
      </c>
      <c r="G460" s="124">
        <v>717296</v>
      </c>
      <c r="H460" s="124">
        <v>852525765</v>
      </c>
      <c r="I460" s="124">
        <v>272808</v>
      </c>
      <c r="J460" s="125">
        <v>0.72499999999999998</v>
      </c>
      <c r="K460" s="124">
        <v>3847</v>
      </c>
      <c r="L460" s="124">
        <v>3813</v>
      </c>
      <c r="M460" s="124">
        <v>3847</v>
      </c>
      <c r="N460" s="125">
        <v>1.1240000000000001</v>
      </c>
      <c r="O460" s="125">
        <v>1.1559999999999999</v>
      </c>
      <c r="P460" s="126">
        <v>10749.47</v>
      </c>
      <c r="Q460" s="127">
        <v>1.0149999999999999E-2</v>
      </c>
      <c r="R460" s="126">
        <v>7280.55</v>
      </c>
      <c r="S460" s="126">
        <v>3468.92</v>
      </c>
      <c r="T460" s="125">
        <v>0.55900000000000005</v>
      </c>
      <c r="U460" s="126">
        <v>6008.95</v>
      </c>
      <c r="V460" s="126">
        <v>6008.95</v>
      </c>
      <c r="W460" s="124">
        <v>23116431</v>
      </c>
      <c r="X460" s="124">
        <v>20672713</v>
      </c>
      <c r="Y460" s="124">
        <v>413454</v>
      </c>
      <c r="Z460" s="124">
        <v>2443718</v>
      </c>
      <c r="AA460" s="124">
        <v>7853543</v>
      </c>
      <c r="AB460" s="124">
        <v>0</v>
      </c>
      <c r="AC460" s="124">
        <v>2623113</v>
      </c>
      <c r="AD460" s="124">
        <v>4212719</v>
      </c>
      <c r="AE460" s="124">
        <v>4042217</v>
      </c>
    </row>
    <row r="461" spans="1:31" x14ac:dyDescent="0.3">
      <c r="A461" s="123" t="s">
        <v>921</v>
      </c>
      <c r="B461" s="121" t="s">
        <v>922</v>
      </c>
      <c r="C461" s="121">
        <v>1</v>
      </c>
      <c r="D461" s="121">
        <v>0</v>
      </c>
      <c r="E461" s="124">
        <v>8594273510</v>
      </c>
      <c r="F461" s="124">
        <v>9022</v>
      </c>
      <c r="G461" s="124">
        <v>952590</v>
      </c>
      <c r="H461" s="124">
        <v>3372501437</v>
      </c>
      <c r="I461" s="124">
        <v>373808</v>
      </c>
      <c r="J461" s="125">
        <v>0.99399999999999999</v>
      </c>
      <c r="K461" s="124">
        <v>10320</v>
      </c>
      <c r="L461" s="124">
        <v>10389</v>
      </c>
      <c r="M461" s="124">
        <v>10355</v>
      </c>
      <c r="N461" s="125">
        <v>1.1240000000000001</v>
      </c>
      <c r="O461" s="125">
        <v>1.194</v>
      </c>
      <c r="P461" s="126">
        <v>11102.82</v>
      </c>
      <c r="Q461" s="127">
        <v>1.391E-2</v>
      </c>
      <c r="R461" s="126">
        <v>13250.52</v>
      </c>
      <c r="S461" s="126">
        <v>0</v>
      </c>
      <c r="T461" s="125">
        <v>0.41199999999999998</v>
      </c>
      <c r="U461" s="126">
        <v>4574.3599999999997</v>
      </c>
      <c r="V461" s="126">
        <v>4574.3599999999997</v>
      </c>
      <c r="W461" s="124">
        <v>47367498</v>
      </c>
      <c r="X461" s="124">
        <v>46339410</v>
      </c>
      <c r="Y461" s="124">
        <v>926788</v>
      </c>
      <c r="Z461" s="124">
        <v>1028088</v>
      </c>
      <c r="AA461" s="124">
        <v>17239158</v>
      </c>
      <c r="AB461" s="124">
        <v>0</v>
      </c>
      <c r="AC461" s="124">
        <v>4953000</v>
      </c>
      <c r="AD461" s="124">
        <v>7954518</v>
      </c>
      <c r="AE461" s="124">
        <v>7632573</v>
      </c>
    </row>
    <row r="462" spans="1:31" x14ac:dyDescent="0.3">
      <c r="A462" s="123" t="s">
        <v>923</v>
      </c>
      <c r="B462" s="121" t="s">
        <v>924</v>
      </c>
      <c r="C462" s="121">
        <v>1</v>
      </c>
      <c r="D462" s="121">
        <v>0</v>
      </c>
      <c r="E462" s="124">
        <v>769584105</v>
      </c>
      <c r="F462" s="124">
        <v>1011</v>
      </c>
      <c r="G462" s="124">
        <v>761210</v>
      </c>
      <c r="H462" s="124">
        <v>190747695</v>
      </c>
      <c r="I462" s="124">
        <v>188672</v>
      </c>
      <c r="J462" s="125">
        <v>0.501</v>
      </c>
      <c r="K462" s="124">
        <v>1145</v>
      </c>
      <c r="L462" s="124">
        <v>1206</v>
      </c>
      <c r="M462" s="124">
        <v>1176</v>
      </c>
      <c r="N462" s="125">
        <v>1.1240000000000001</v>
      </c>
      <c r="O462" s="125">
        <v>1.647</v>
      </c>
      <c r="P462" s="126">
        <v>15315.2</v>
      </c>
      <c r="Q462" s="127">
        <v>9.1000000000000004E-3</v>
      </c>
      <c r="R462" s="126">
        <v>6927.01</v>
      </c>
      <c r="S462" s="126">
        <v>8388.19</v>
      </c>
      <c r="T462" s="125">
        <v>0.61099999999999999</v>
      </c>
      <c r="U462" s="126">
        <v>9357.58</v>
      </c>
      <c r="V462" s="126">
        <v>9357.58</v>
      </c>
      <c r="W462" s="124">
        <v>11004515</v>
      </c>
      <c r="X462" s="124">
        <v>10501413</v>
      </c>
      <c r="Y462" s="124">
        <v>210028</v>
      </c>
      <c r="Z462" s="124">
        <v>503102</v>
      </c>
      <c r="AA462" s="124">
        <v>4894950</v>
      </c>
      <c r="AB462" s="124">
        <v>0</v>
      </c>
      <c r="AC462" s="124">
        <v>1141963</v>
      </c>
      <c r="AD462" s="124">
        <v>1833992</v>
      </c>
      <c r="AE462" s="124">
        <v>1759764</v>
      </c>
    </row>
    <row r="463" spans="1:31" x14ac:dyDescent="0.3">
      <c r="A463" s="123" t="s">
        <v>925</v>
      </c>
      <c r="B463" s="121" t="s">
        <v>926</v>
      </c>
      <c r="C463" s="121">
        <v>1</v>
      </c>
      <c r="D463" s="121">
        <v>0</v>
      </c>
      <c r="E463" s="124">
        <v>521883012</v>
      </c>
      <c r="F463" s="124">
        <v>93</v>
      </c>
      <c r="G463" s="124">
        <v>5611645</v>
      </c>
      <c r="H463" s="124">
        <v>81385401</v>
      </c>
      <c r="I463" s="124">
        <v>875111</v>
      </c>
      <c r="J463" s="125">
        <v>2.3279999999999998</v>
      </c>
      <c r="K463" s="124">
        <v>60</v>
      </c>
      <c r="L463" s="124">
        <v>53</v>
      </c>
      <c r="M463" s="124">
        <v>60</v>
      </c>
      <c r="N463" s="125">
        <v>1.1240000000000001</v>
      </c>
      <c r="O463" s="125">
        <v>1.458</v>
      </c>
      <c r="P463" s="126">
        <v>13557.72</v>
      </c>
      <c r="Q463" s="127">
        <v>2.8000000000000001E-2</v>
      </c>
      <c r="R463" s="126">
        <v>157126.06</v>
      </c>
      <c r="S463" s="126">
        <v>0</v>
      </c>
      <c r="T463" s="125">
        <v>0</v>
      </c>
      <c r="U463" s="126">
        <v>0</v>
      </c>
      <c r="V463" s="126">
        <v>500</v>
      </c>
      <c r="W463" s="124">
        <v>30000</v>
      </c>
      <c r="X463" s="124">
        <v>654578</v>
      </c>
      <c r="Y463" s="124">
        <v>13091</v>
      </c>
      <c r="Z463" s="124">
        <v>13091</v>
      </c>
      <c r="AA463" s="124">
        <v>27076</v>
      </c>
      <c r="AB463" s="124">
        <v>0</v>
      </c>
      <c r="AC463" s="124">
        <v>103074</v>
      </c>
      <c r="AD463" s="124">
        <v>165536</v>
      </c>
      <c r="AE463" s="124">
        <v>158837</v>
      </c>
    </row>
    <row r="464" spans="1:31" x14ac:dyDescent="0.3">
      <c r="A464" s="123" t="s">
        <v>927</v>
      </c>
      <c r="B464" s="121" t="s">
        <v>928</v>
      </c>
      <c r="C464" s="121">
        <v>1</v>
      </c>
      <c r="D464" s="121">
        <v>0</v>
      </c>
      <c r="E464" s="124">
        <v>831458261</v>
      </c>
      <c r="F464" s="124">
        <v>788</v>
      </c>
      <c r="G464" s="124">
        <v>1055150</v>
      </c>
      <c r="H464" s="124">
        <v>256622904</v>
      </c>
      <c r="I464" s="124">
        <v>325663</v>
      </c>
      <c r="J464" s="125">
        <v>0.86599999999999999</v>
      </c>
      <c r="K464" s="124">
        <v>903</v>
      </c>
      <c r="L464" s="124">
        <v>875</v>
      </c>
      <c r="M464" s="124">
        <v>903</v>
      </c>
      <c r="N464" s="125">
        <v>1.1240000000000001</v>
      </c>
      <c r="O464" s="125">
        <v>1.599</v>
      </c>
      <c r="P464" s="126">
        <v>14868.86</v>
      </c>
      <c r="Q464" s="127">
        <v>1.2120000000000001E-2</v>
      </c>
      <c r="R464" s="126">
        <v>12788.41</v>
      </c>
      <c r="S464" s="126">
        <v>2080.4499999999998</v>
      </c>
      <c r="T464" s="125">
        <v>0.42199999999999999</v>
      </c>
      <c r="U464" s="126">
        <v>6274.65</v>
      </c>
      <c r="V464" s="126">
        <v>6274.65</v>
      </c>
      <c r="W464" s="124">
        <v>5666009</v>
      </c>
      <c r="X464" s="124">
        <v>7058450</v>
      </c>
      <c r="Y464" s="124">
        <v>141169</v>
      </c>
      <c r="Z464" s="124">
        <v>141169</v>
      </c>
      <c r="AA464" s="124">
        <v>2923413</v>
      </c>
      <c r="AB464" s="124">
        <v>0</v>
      </c>
      <c r="AC464" s="124">
        <v>565205</v>
      </c>
      <c r="AD464" s="124">
        <v>907719</v>
      </c>
      <c r="AE464" s="124">
        <v>870980</v>
      </c>
    </row>
    <row r="465" spans="1:31" x14ac:dyDescent="0.3">
      <c r="A465" s="123" t="s">
        <v>929</v>
      </c>
      <c r="B465" s="121" t="s">
        <v>930</v>
      </c>
      <c r="C465" s="121">
        <v>1</v>
      </c>
      <c r="D465" s="121">
        <v>0</v>
      </c>
      <c r="E465" s="124">
        <v>1016138778</v>
      </c>
      <c r="F465" s="124">
        <v>1326</v>
      </c>
      <c r="G465" s="124">
        <v>766318</v>
      </c>
      <c r="H465" s="124">
        <v>309836626</v>
      </c>
      <c r="I465" s="124">
        <v>233662</v>
      </c>
      <c r="J465" s="125">
        <v>0.621</v>
      </c>
      <c r="K465" s="124">
        <v>1607</v>
      </c>
      <c r="L465" s="124">
        <v>1618</v>
      </c>
      <c r="M465" s="124">
        <v>1613</v>
      </c>
      <c r="N465" s="125">
        <v>1.1240000000000001</v>
      </c>
      <c r="O465" s="125">
        <v>1.3919999999999999</v>
      </c>
      <c r="P465" s="126">
        <v>12943.99</v>
      </c>
      <c r="Q465" s="127">
        <v>9.1000000000000004E-3</v>
      </c>
      <c r="R465" s="126">
        <v>6973.49</v>
      </c>
      <c r="S465" s="126">
        <v>5970.5</v>
      </c>
      <c r="T465" s="125">
        <v>0.58199999999999996</v>
      </c>
      <c r="U465" s="126">
        <v>7533.4</v>
      </c>
      <c r="V465" s="126">
        <v>7533.4</v>
      </c>
      <c r="W465" s="124">
        <v>12151375</v>
      </c>
      <c r="X465" s="124">
        <v>11636136</v>
      </c>
      <c r="Y465" s="124">
        <v>232722</v>
      </c>
      <c r="Z465" s="124">
        <v>515239</v>
      </c>
      <c r="AA465" s="124">
        <v>3523722</v>
      </c>
      <c r="AB465" s="124">
        <v>0</v>
      </c>
      <c r="AC465" s="124">
        <v>1069441</v>
      </c>
      <c r="AD465" s="124">
        <v>1717522</v>
      </c>
      <c r="AE465" s="124">
        <v>1648008</v>
      </c>
    </row>
    <row r="466" spans="1:31" x14ac:dyDescent="0.3">
      <c r="A466" s="123" t="s">
        <v>931</v>
      </c>
      <c r="B466" s="121" t="s">
        <v>932</v>
      </c>
      <c r="C466" s="121">
        <v>1</v>
      </c>
      <c r="D466" s="121">
        <v>0</v>
      </c>
      <c r="E466" s="124">
        <v>3465801278</v>
      </c>
      <c r="F466" s="124">
        <v>3840</v>
      </c>
      <c r="G466" s="124">
        <v>902552</v>
      </c>
      <c r="H466" s="124">
        <v>1232530134</v>
      </c>
      <c r="I466" s="124">
        <v>320971</v>
      </c>
      <c r="J466" s="125">
        <v>0.85299999999999998</v>
      </c>
      <c r="K466" s="124">
        <v>4648</v>
      </c>
      <c r="L466" s="124">
        <v>4655</v>
      </c>
      <c r="M466" s="124">
        <v>4652</v>
      </c>
      <c r="N466" s="125">
        <v>1.1240000000000001</v>
      </c>
      <c r="O466" s="125">
        <v>1.296</v>
      </c>
      <c r="P466" s="126">
        <v>12051.3</v>
      </c>
      <c r="Q466" s="127">
        <v>1.1939999999999999E-2</v>
      </c>
      <c r="R466" s="126">
        <v>10776.47</v>
      </c>
      <c r="S466" s="126">
        <v>1274.83</v>
      </c>
      <c r="T466" s="125">
        <v>0.47799999999999998</v>
      </c>
      <c r="U466" s="126">
        <v>5760.52</v>
      </c>
      <c r="V466" s="126">
        <v>5760.52</v>
      </c>
      <c r="W466" s="124">
        <v>26797940</v>
      </c>
      <c r="X466" s="124">
        <v>26078374</v>
      </c>
      <c r="Y466" s="124">
        <v>521567</v>
      </c>
      <c r="Z466" s="124">
        <v>719566</v>
      </c>
      <c r="AA466" s="124">
        <v>10894581</v>
      </c>
      <c r="AB466" s="124">
        <v>0</v>
      </c>
      <c r="AC466" s="124">
        <v>3529296</v>
      </c>
      <c r="AD466" s="124">
        <v>5668049</v>
      </c>
      <c r="AE466" s="124">
        <v>5438645</v>
      </c>
    </row>
    <row r="467" spans="1:31" x14ac:dyDescent="0.3">
      <c r="A467" s="123" t="s">
        <v>933</v>
      </c>
      <c r="B467" s="121" t="s">
        <v>934</v>
      </c>
      <c r="C467" s="121">
        <v>1</v>
      </c>
      <c r="D467" s="121">
        <v>0</v>
      </c>
      <c r="E467" s="124">
        <v>2270967458</v>
      </c>
      <c r="F467" s="124">
        <v>2816</v>
      </c>
      <c r="G467" s="124">
        <v>806451</v>
      </c>
      <c r="H467" s="124">
        <v>670793028</v>
      </c>
      <c r="I467" s="124">
        <v>238207</v>
      </c>
      <c r="J467" s="125">
        <v>0.63300000000000001</v>
      </c>
      <c r="K467" s="124">
        <v>3339</v>
      </c>
      <c r="L467" s="124">
        <v>3403</v>
      </c>
      <c r="M467" s="124">
        <v>3371</v>
      </c>
      <c r="N467" s="125">
        <v>1.1240000000000001</v>
      </c>
      <c r="O467" s="125">
        <v>1.3169999999999999</v>
      </c>
      <c r="P467" s="126">
        <v>12246.58</v>
      </c>
      <c r="Q467" s="127">
        <v>9.1000000000000004E-3</v>
      </c>
      <c r="R467" s="126">
        <v>7338.7</v>
      </c>
      <c r="S467" s="126">
        <v>4907.88</v>
      </c>
      <c r="T467" s="125">
        <v>0.56599999999999995</v>
      </c>
      <c r="U467" s="126">
        <v>6931.56</v>
      </c>
      <c r="V467" s="126">
        <v>6931.56</v>
      </c>
      <c r="W467" s="124">
        <v>23366289</v>
      </c>
      <c r="X467" s="124">
        <v>22102144</v>
      </c>
      <c r="Y467" s="124">
        <v>442042</v>
      </c>
      <c r="Z467" s="124">
        <v>1264145</v>
      </c>
      <c r="AA467" s="124">
        <v>10797726</v>
      </c>
      <c r="AB467" s="124">
        <v>0</v>
      </c>
      <c r="AC467" s="124">
        <v>2136415</v>
      </c>
      <c r="AD467" s="124">
        <v>3431082</v>
      </c>
      <c r="AE467" s="124">
        <v>3292215</v>
      </c>
    </row>
    <row r="468" spans="1:31" x14ac:dyDescent="0.3">
      <c r="A468" s="123" t="s">
        <v>935</v>
      </c>
      <c r="B468" s="121" t="s">
        <v>936</v>
      </c>
      <c r="C468" s="121">
        <v>1</v>
      </c>
      <c r="D468" s="121">
        <v>0</v>
      </c>
      <c r="E468" s="124">
        <v>1125057174</v>
      </c>
      <c r="F468" s="124">
        <v>1353</v>
      </c>
      <c r="G468" s="124">
        <v>831527</v>
      </c>
      <c r="H468" s="124">
        <v>403979248</v>
      </c>
      <c r="I468" s="124">
        <v>298580</v>
      </c>
      <c r="J468" s="125">
        <v>0.79400000000000004</v>
      </c>
      <c r="K468" s="124">
        <v>1534</v>
      </c>
      <c r="L468" s="124">
        <v>1571</v>
      </c>
      <c r="M468" s="124">
        <v>1553</v>
      </c>
      <c r="N468" s="125">
        <v>1.1240000000000001</v>
      </c>
      <c r="O468" s="125">
        <v>1.429</v>
      </c>
      <c r="P468" s="126">
        <v>13288.05</v>
      </c>
      <c r="Q468" s="127">
        <v>1.111E-2</v>
      </c>
      <c r="R468" s="126">
        <v>9238.26</v>
      </c>
      <c r="S468" s="126">
        <v>4049.79</v>
      </c>
      <c r="T468" s="125">
        <v>0.495</v>
      </c>
      <c r="U468" s="126">
        <v>6577.58</v>
      </c>
      <c r="V468" s="126">
        <v>6577.58</v>
      </c>
      <c r="W468" s="124">
        <v>10214982</v>
      </c>
      <c r="X468" s="124">
        <v>12670063</v>
      </c>
      <c r="Y468" s="124">
        <v>253401</v>
      </c>
      <c r="Z468" s="124">
        <v>253401</v>
      </c>
      <c r="AA468" s="124">
        <v>6718622</v>
      </c>
      <c r="AB468" s="124">
        <v>0</v>
      </c>
      <c r="AC468" s="124">
        <v>1967296</v>
      </c>
      <c r="AD468" s="124">
        <v>3159477</v>
      </c>
      <c r="AE468" s="124">
        <v>3031603</v>
      </c>
    </row>
    <row r="469" spans="1:31" x14ac:dyDescent="0.3">
      <c r="A469" s="123" t="s">
        <v>937</v>
      </c>
      <c r="B469" s="121" t="s">
        <v>938</v>
      </c>
      <c r="C469" s="121">
        <v>1</v>
      </c>
      <c r="D469" s="121">
        <v>0</v>
      </c>
      <c r="E469" s="124">
        <v>8964140707</v>
      </c>
      <c r="F469" s="124">
        <v>5786</v>
      </c>
      <c r="G469" s="124">
        <v>1549281</v>
      </c>
      <c r="H469" s="124">
        <v>2956505955</v>
      </c>
      <c r="I469" s="124">
        <v>510975</v>
      </c>
      <c r="J469" s="125">
        <v>1.359</v>
      </c>
      <c r="K469" s="124">
        <v>6763</v>
      </c>
      <c r="L469" s="124">
        <v>6856</v>
      </c>
      <c r="M469" s="124">
        <v>6810</v>
      </c>
      <c r="N469" s="125">
        <v>1.1240000000000001</v>
      </c>
      <c r="O469" s="125">
        <v>1.23</v>
      </c>
      <c r="P469" s="126">
        <v>11437.58</v>
      </c>
      <c r="Q469" s="127">
        <v>1.9019999999999999E-2</v>
      </c>
      <c r="R469" s="126">
        <v>29467.32</v>
      </c>
      <c r="S469" s="126">
        <v>0</v>
      </c>
      <c r="T469" s="125">
        <v>0.252</v>
      </c>
      <c r="U469" s="126">
        <v>2882.27</v>
      </c>
      <c r="V469" s="126">
        <v>2882.27</v>
      </c>
      <c r="W469" s="124">
        <v>19628259</v>
      </c>
      <c r="X469" s="124">
        <v>24899492</v>
      </c>
      <c r="Y469" s="124">
        <v>497989</v>
      </c>
      <c r="Z469" s="124">
        <v>497989</v>
      </c>
      <c r="AA469" s="124">
        <v>10807559</v>
      </c>
      <c r="AB469" s="124">
        <v>1966</v>
      </c>
      <c r="AC469" s="124">
        <v>3413715</v>
      </c>
      <c r="AD469" s="124">
        <v>5482426</v>
      </c>
      <c r="AE469" s="124">
        <v>5260534</v>
      </c>
    </row>
    <row r="470" spans="1:31" x14ac:dyDescent="0.3">
      <c r="A470" s="123" t="s">
        <v>939</v>
      </c>
      <c r="B470" s="121" t="s">
        <v>940</v>
      </c>
      <c r="C470" s="121">
        <v>1</v>
      </c>
      <c r="D470" s="121">
        <v>0</v>
      </c>
      <c r="E470" s="124">
        <v>1010906692</v>
      </c>
      <c r="F470" s="124">
        <v>988</v>
      </c>
      <c r="G470" s="124">
        <v>1023184</v>
      </c>
      <c r="H470" s="124">
        <v>345375747</v>
      </c>
      <c r="I470" s="124">
        <v>349570</v>
      </c>
      <c r="J470" s="125">
        <v>0.92900000000000005</v>
      </c>
      <c r="K470" s="124">
        <v>1149</v>
      </c>
      <c r="L470" s="124">
        <v>1166</v>
      </c>
      <c r="M470" s="124">
        <v>1158</v>
      </c>
      <c r="N470" s="125">
        <v>1.1240000000000001</v>
      </c>
      <c r="O470" s="125">
        <v>1.3819999999999999</v>
      </c>
      <c r="P470" s="126">
        <v>12851.01</v>
      </c>
      <c r="Q470" s="127">
        <v>1.2999999999999999E-2</v>
      </c>
      <c r="R470" s="126">
        <v>13301.39</v>
      </c>
      <c r="S470" s="126">
        <v>0</v>
      </c>
      <c r="T470" s="125">
        <v>0.41899999999999998</v>
      </c>
      <c r="U470" s="126">
        <v>5384.57</v>
      </c>
      <c r="V470" s="126">
        <v>5384.57</v>
      </c>
      <c r="W470" s="124">
        <v>6235333</v>
      </c>
      <c r="X470" s="124">
        <v>7614414</v>
      </c>
      <c r="Y470" s="124">
        <v>152288</v>
      </c>
      <c r="Z470" s="124">
        <v>152288</v>
      </c>
      <c r="AA470" s="124">
        <v>3428157</v>
      </c>
      <c r="AB470" s="124">
        <v>0</v>
      </c>
      <c r="AC470" s="124">
        <v>886797</v>
      </c>
      <c r="AD470" s="124">
        <v>1424195</v>
      </c>
      <c r="AE470" s="124">
        <v>1366554</v>
      </c>
    </row>
    <row r="471" spans="1:31" x14ac:dyDescent="0.3">
      <c r="A471" s="123" t="s">
        <v>941</v>
      </c>
      <c r="B471" s="121" t="s">
        <v>942</v>
      </c>
      <c r="C471" s="121">
        <v>1</v>
      </c>
      <c r="D471" s="121">
        <v>0</v>
      </c>
      <c r="E471" s="124">
        <v>601909087</v>
      </c>
      <c r="F471" s="124">
        <v>727</v>
      </c>
      <c r="G471" s="124">
        <v>827935</v>
      </c>
      <c r="H471" s="124">
        <v>160679222</v>
      </c>
      <c r="I471" s="124">
        <v>221016</v>
      </c>
      <c r="J471" s="125">
        <v>0.58699999999999997</v>
      </c>
      <c r="K471" s="124">
        <v>862</v>
      </c>
      <c r="L471" s="124">
        <v>892</v>
      </c>
      <c r="M471" s="124">
        <v>877</v>
      </c>
      <c r="N471" s="125">
        <v>1.1240000000000001</v>
      </c>
      <c r="O471" s="125">
        <v>1.3879999999999999</v>
      </c>
      <c r="P471" s="126">
        <v>12906.8</v>
      </c>
      <c r="Q471" s="127">
        <v>9.1000000000000004E-3</v>
      </c>
      <c r="R471" s="126">
        <v>7534.2</v>
      </c>
      <c r="S471" s="126">
        <v>5372.6</v>
      </c>
      <c r="T471" s="125">
        <v>0.56100000000000005</v>
      </c>
      <c r="U471" s="126">
        <v>7240.71</v>
      </c>
      <c r="V471" s="126">
        <v>7240.71</v>
      </c>
      <c r="W471" s="124">
        <v>6350103</v>
      </c>
      <c r="X471" s="124">
        <v>6208269</v>
      </c>
      <c r="Y471" s="124">
        <v>124165</v>
      </c>
      <c r="Z471" s="124">
        <v>141834</v>
      </c>
      <c r="AA471" s="124">
        <v>2397293</v>
      </c>
      <c r="AB471" s="124">
        <v>0</v>
      </c>
      <c r="AC471" s="124">
        <v>874956</v>
      </c>
      <c r="AD471" s="124">
        <v>1405179</v>
      </c>
      <c r="AE471" s="124">
        <v>1348307</v>
      </c>
    </row>
    <row r="472" spans="1:31" x14ac:dyDescent="0.3">
      <c r="A472" s="123" t="s">
        <v>943</v>
      </c>
      <c r="B472" s="121" t="s">
        <v>944</v>
      </c>
      <c r="C472" s="121">
        <v>1</v>
      </c>
      <c r="D472" s="121">
        <v>0</v>
      </c>
      <c r="E472" s="124">
        <v>506506300</v>
      </c>
      <c r="F472" s="124">
        <v>644</v>
      </c>
      <c r="G472" s="124">
        <v>786500</v>
      </c>
      <c r="H472" s="124">
        <v>186561842</v>
      </c>
      <c r="I472" s="124">
        <v>289692</v>
      </c>
      <c r="J472" s="125">
        <v>0.77</v>
      </c>
      <c r="K472" s="124">
        <v>719</v>
      </c>
      <c r="L472" s="124">
        <v>742</v>
      </c>
      <c r="M472" s="124">
        <v>731</v>
      </c>
      <c r="N472" s="125">
        <v>1.1240000000000001</v>
      </c>
      <c r="O472" s="125">
        <v>1.504</v>
      </c>
      <c r="P472" s="126">
        <v>13985.47</v>
      </c>
      <c r="Q472" s="127">
        <v>1.078E-2</v>
      </c>
      <c r="R472" s="126">
        <v>8478.4699999999993</v>
      </c>
      <c r="S472" s="126">
        <v>5507</v>
      </c>
      <c r="T472" s="125">
        <v>0.51100000000000001</v>
      </c>
      <c r="U472" s="126">
        <v>7146.57</v>
      </c>
      <c r="V472" s="126">
        <v>7146.57</v>
      </c>
      <c r="W472" s="124">
        <v>5224143</v>
      </c>
      <c r="X472" s="124">
        <v>5341759</v>
      </c>
      <c r="Y472" s="124">
        <v>106835</v>
      </c>
      <c r="Z472" s="124">
        <v>106835</v>
      </c>
      <c r="AA472" s="124">
        <v>2424180</v>
      </c>
      <c r="AB472" s="124">
        <v>0</v>
      </c>
      <c r="AC472" s="124">
        <v>882701</v>
      </c>
      <c r="AD472" s="124">
        <v>1417617</v>
      </c>
      <c r="AE472" s="124">
        <v>1360242</v>
      </c>
    </row>
    <row r="473" spans="1:31" x14ac:dyDescent="0.3">
      <c r="A473" s="123" t="s">
        <v>945</v>
      </c>
      <c r="B473" s="121" t="s">
        <v>946</v>
      </c>
      <c r="C473" s="121">
        <v>1</v>
      </c>
      <c r="D473" s="121">
        <v>0</v>
      </c>
      <c r="E473" s="124">
        <v>1651833278</v>
      </c>
      <c r="F473" s="124">
        <v>2158</v>
      </c>
      <c r="G473" s="124">
        <v>765446</v>
      </c>
      <c r="H473" s="124">
        <v>629927463</v>
      </c>
      <c r="I473" s="124">
        <v>291903</v>
      </c>
      <c r="J473" s="125">
        <v>0.77600000000000002</v>
      </c>
      <c r="K473" s="124">
        <v>2571</v>
      </c>
      <c r="L473" s="124">
        <v>2648</v>
      </c>
      <c r="M473" s="124">
        <v>2610</v>
      </c>
      <c r="N473" s="125">
        <v>1.1240000000000001</v>
      </c>
      <c r="O473" s="125">
        <v>1.2809999999999999</v>
      </c>
      <c r="P473" s="126">
        <v>11911.82</v>
      </c>
      <c r="Q473" s="127">
        <v>1.086E-2</v>
      </c>
      <c r="R473" s="126">
        <v>8312.74</v>
      </c>
      <c r="S473" s="126">
        <v>3599.08</v>
      </c>
      <c r="T473" s="125">
        <v>0.52600000000000002</v>
      </c>
      <c r="U473" s="126">
        <v>6265.61</v>
      </c>
      <c r="V473" s="126">
        <v>6265.61</v>
      </c>
      <c r="W473" s="124">
        <v>16353243</v>
      </c>
      <c r="X473" s="124">
        <v>16005286</v>
      </c>
      <c r="Y473" s="124">
        <v>320105</v>
      </c>
      <c r="Z473" s="124">
        <v>347957</v>
      </c>
      <c r="AA473" s="124">
        <v>7797708</v>
      </c>
      <c r="AB473" s="124">
        <v>0</v>
      </c>
      <c r="AC473" s="124">
        <v>2774174</v>
      </c>
      <c r="AD473" s="124">
        <v>4455323</v>
      </c>
      <c r="AE473" s="124">
        <v>4275002</v>
      </c>
    </row>
    <row r="474" spans="1:31" x14ac:dyDescent="0.3">
      <c r="A474" s="123" t="s">
        <v>947</v>
      </c>
      <c r="B474" s="121" t="s">
        <v>948</v>
      </c>
      <c r="C474" s="121">
        <v>1</v>
      </c>
      <c r="D474" s="121">
        <v>0</v>
      </c>
      <c r="E474" s="124">
        <v>3041664871</v>
      </c>
      <c r="F474" s="124">
        <v>4329</v>
      </c>
      <c r="G474" s="124">
        <v>702625</v>
      </c>
      <c r="H474" s="124">
        <v>1364234036</v>
      </c>
      <c r="I474" s="124">
        <v>315138</v>
      </c>
      <c r="J474" s="125">
        <v>0.83799999999999997</v>
      </c>
      <c r="K474" s="124">
        <v>4977</v>
      </c>
      <c r="L474" s="124">
        <v>4997</v>
      </c>
      <c r="M474" s="124">
        <v>4987</v>
      </c>
      <c r="N474" s="125">
        <v>1.1240000000000001</v>
      </c>
      <c r="O474" s="125">
        <v>1.1910000000000001</v>
      </c>
      <c r="P474" s="126">
        <v>11074.93</v>
      </c>
      <c r="Q474" s="127">
        <v>1.1730000000000001E-2</v>
      </c>
      <c r="R474" s="126">
        <v>8241.7900000000009</v>
      </c>
      <c r="S474" s="126">
        <v>2833.14</v>
      </c>
      <c r="T474" s="125">
        <v>0.505</v>
      </c>
      <c r="U474" s="126">
        <v>5592.83</v>
      </c>
      <c r="V474" s="126">
        <v>5592.83</v>
      </c>
      <c r="W474" s="124">
        <v>27891444</v>
      </c>
      <c r="X474" s="124">
        <v>25190176</v>
      </c>
      <c r="Y474" s="124">
        <v>503803</v>
      </c>
      <c r="Z474" s="124">
        <v>2701268</v>
      </c>
      <c r="AA474" s="124">
        <v>7340357</v>
      </c>
      <c r="AB474" s="124">
        <v>0</v>
      </c>
      <c r="AC474" s="124">
        <v>1813931</v>
      </c>
      <c r="AD474" s="124">
        <v>2913173</v>
      </c>
      <c r="AE474" s="124">
        <v>2795267</v>
      </c>
    </row>
    <row r="475" spans="1:31" x14ac:dyDescent="0.3">
      <c r="A475" s="123" t="s">
        <v>949</v>
      </c>
      <c r="B475" s="121" t="s">
        <v>950</v>
      </c>
      <c r="C475" s="121">
        <v>1</v>
      </c>
      <c r="D475" s="121">
        <v>0</v>
      </c>
      <c r="E475" s="124">
        <v>1615477927</v>
      </c>
      <c r="F475" s="124">
        <v>1783</v>
      </c>
      <c r="G475" s="124">
        <v>906044</v>
      </c>
      <c r="H475" s="124">
        <v>515620044</v>
      </c>
      <c r="I475" s="124">
        <v>289186</v>
      </c>
      <c r="J475" s="125">
        <v>0.76900000000000002</v>
      </c>
      <c r="K475" s="124">
        <v>2042</v>
      </c>
      <c r="L475" s="124">
        <v>2070</v>
      </c>
      <c r="M475" s="124">
        <v>2056</v>
      </c>
      <c r="N475" s="125">
        <v>1.1240000000000001</v>
      </c>
      <c r="O475" s="125">
        <v>1.298</v>
      </c>
      <c r="P475" s="126">
        <v>12069.9</v>
      </c>
      <c r="Q475" s="127">
        <v>1.076E-2</v>
      </c>
      <c r="R475" s="126">
        <v>9749.0300000000007</v>
      </c>
      <c r="S475" s="126">
        <v>2320.87</v>
      </c>
      <c r="T475" s="125">
        <v>0.47</v>
      </c>
      <c r="U475" s="126">
        <v>5672.85</v>
      </c>
      <c r="V475" s="126">
        <v>5672.85</v>
      </c>
      <c r="W475" s="124">
        <v>11663380</v>
      </c>
      <c r="X475" s="124">
        <v>10887882</v>
      </c>
      <c r="Y475" s="124">
        <v>217757</v>
      </c>
      <c r="Z475" s="124">
        <v>775498</v>
      </c>
      <c r="AA475" s="124">
        <v>4183224</v>
      </c>
      <c r="AB475" s="124">
        <v>0</v>
      </c>
      <c r="AC475" s="124">
        <v>1812546</v>
      </c>
      <c r="AD475" s="124">
        <v>2910948</v>
      </c>
      <c r="AE475" s="124">
        <v>2793133</v>
      </c>
    </row>
    <row r="476" spans="1:31" x14ac:dyDescent="0.3">
      <c r="A476" s="123" t="s">
        <v>951</v>
      </c>
      <c r="B476" s="121" t="s">
        <v>952</v>
      </c>
      <c r="C476" s="121">
        <v>1</v>
      </c>
      <c r="D476" s="121">
        <v>0</v>
      </c>
      <c r="E476" s="124">
        <v>1712700480</v>
      </c>
      <c r="F476" s="124">
        <v>2794</v>
      </c>
      <c r="G476" s="124">
        <v>612992</v>
      </c>
      <c r="H476" s="124">
        <v>620840825</v>
      </c>
      <c r="I476" s="124">
        <v>222205</v>
      </c>
      <c r="J476" s="125">
        <v>0.59099999999999997</v>
      </c>
      <c r="K476" s="124">
        <v>3273</v>
      </c>
      <c r="L476" s="124">
        <v>3269</v>
      </c>
      <c r="M476" s="124">
        <v>3273</v>
      </c>
      <c r="N476" s="125">
        <v>1.1240000000000001</v>
      </c>
      <c r="O476" s="125">
        <v>1.383</v>
      </c>
      <c r="P476" s="126">
        <v>12860.3</v>
      </c>
      <c r="Q476" s="127">
        <v>9.1000000000000004E-3</v>
      </c>
      <c r="R476" s="126">
        <v>5578.22</v>
      </c>
      <c r="S476" s="126">
        <v>7282.08</v>
      </c>
      <c r="T476" s="125">
        <v>0.622</v>
      </c>
      <c r="U476" s="126">
        <v>7999.1</v>
      </c>
      <c r="V476" s="126">
        <v>7999.1</v>
      </c>
      <c r="W476" s="124">
        <v>26181055</v>
      </c>
      <c r="X476" s="124">
        <v>24197007</v>
      </c>
      <c r="Y476" s="124">
        <v>483940</v>
      </c>
      <c r="Z476" s="124">
        <v>1984048</v>
      </c>
      <c r="AA476" s="124">
        <v>10458300</v>
      </c>
      <c r="AB476" s="124">
        <v>1986</v>
      </c>
      <c r="AC476" s="124">
        <v>1374167</v>
      </c>
      <c r="AD476" s="124">
        <v>2206912</v>
      </c>
      <c r="AE476" s="124">
        <v>2117591</v>
      </c>
    </row>
    <row r="477" spans="1:31" x14ac:dyDescent="0.3">
      <c r="A477" s="123" t="s">
        <v>953</v>
      </c>
      <c r="B477" s="121" t="s">
        <v>954</v>
      </c>
      <c r="C477" s="121">
        <v>1</v>
      </c>
      <c r="D477" s="121">
        <v>0</v>
      </c>
      <c r="E477" s="124">
        <v>2914758492</v>
      </c>
      <c r="F477" s="124">
        <v>9278</v>
      </c>
      <c r="G477" s="124">
        <v>314158</v>
      </c>
      <c r="H477" s="124">
        <v>1257982028</v>
      </c>
      <c r="I477" s="124">
        <v>135587</v>
      </c>
      <c r="J477" s="125">
        <v>0.36</v>
      </c>
      <c r="K477" s="124">
        <v>11422</v>
      </c>
      <c r="L477" s="124">
        <v>11331</v>
      </c>
      <c r="M477" s="124">
        <v>11422</v>
      </c>
      <c r="N477" s="125">
        <v>1.1240000000000001</v>
      </c>
      <c r="O477" s="125">
        <v>1.7290000000000001</v>
      </c>
      <c r="P477" s="126">
        <v>16077.71</v>
      </c>
      <c r="Q477" s="127">
        <v>9.1000000000000004E-3</v>
      </c>
      <c r="R477" s="126">
        <v>2858.83</v>
      </c>
      <c r="S477" s="126">
        <v>13218.88</v>
      </c>
      <c r="T477" s="125">
        <v>0.93</v>
      </c>
      <c r="U477" s="126">
        <v>14952.27</v>
      </c>
      <c r="V477" s="126">
        <v>14952.27</v>
      </c>
      <c r="W477" s="124">
        <v>170784828</v>
      </c>
      <c r="X477" s="124">
        <v>158688955</v>
      </c>
      <c r="Y477" s="124">
        <v>3173779</v>
      </c>
      <c r="Z477" s="124">
        <v>12095873</v>
      </c>
      <c r="AA477" s="124">
        <v>39607686</v>
      </c>
      <c r="AB477" s="124">
        <v>0</v>
      </c>
      <c r="AC477" s="124">
        <v>10663669</v>
      </c>
      <c r="AD477" s="124">
        <v>17125852</v>
      </c>
      <c r="AE477" s="124">
        <v>16432713</v>
      </c>
    </row>
    <row r="478" spans="1:31" x14ac:dyDescent="0.3">
      <c r="A478" s="123" t="s">
        <v>955</v>
      </c>
      <c r="B478" s="121" t="s">
        <v>956</v>
      </c>
      <c r="C478" s="121">
        <v>1</v>
      </c>
      <c r="D478" s="121">
        <v>0</v>
      </c>
      <c r="E478" s="124">
        <v>665292452</v>
      </c>
      <c r="F478" s="124">
        <v>263</v>
      </c>
      <c r="G478" s="124">
        <v>2529629</v>
      </c>
      <c r="H478" s="124">
        <v>67983502</v>
      </c>
      <c r="I478" s="124">
        <v>258492</v>
      </c>
      <c r="J478" s="125">
        <v>0.68700000000000006</v>
      </c>
      <c r="K478" s="124">
        <v>300</v>
      </c>
      <c r="L478" s="124">
        <v>314</v>
      </c>
      <c r="M478" s="124">
        <v>307</v>
      </c>
      <c r="N478" s="125">
        <v>1</v>
      </c>
      <c r="O478" s="125">
        <v>1.9139999999999999</v>
      </c>
      <c r="P478" s="126">
        <v>15834.52</v>
      </c>
      <c r="Q478" s="127">
        <v>9.6100000000000005E-3</v>
      </c>
      <c r="R478" s="126">
        <v>24309.73</v>
      </c>
      <c r="S478" s="126">
        <v>0</v>
      </c>
      <c r="T478" s="125">
        <v>0.24399999999999999</v>
      </c>
      <c r="U478" s="126">
        <v>3863.62</v>
      </c>
      <c r="V478" s="126">
        <v>3863.62</v>
      </c>
      <c r="W478" s="124">
        <v>1186132</v>
      </c>
      <c r="X478" s="124">
        <v>2707703</v>
      </c>
      <c r="Y478" s="124">
        <v>54154</v>
      </c>
      <c r="Z478" s="124">
        <v>54154</v>
      </c>
      <c r="AA478" s="124">
        <v>791445</v>
      </c>
      <c r="AB478" s="124">
        <v>0</v>
      </c>
      <c r="AC478" s="124">
        <v>470350</v>
      </c>
      <c r="AD478" s="124">
        <v>755382</v>
      </c>
      <c r="AE478" s="124">
        <v>724809</v>
      </c>
    </row>
    <row r="479" spans="1:31" x14ac:dyDescent="0.3">
      <c r="A479" s="123" t="s">
        <v>957</v>
      </c>
      <c r="B479" s="121" t="s">
        <v>958</v>
      </c>
      <c r="C479" s="121">
        <v>1</v>
      </c>
      <c r="D479" s="121">
        <v>0</v>
      </c>
      <c r="E479" s="124">
        <v>201832178</v>
      </c>
      <c r="F479" s="124">
        <v>134</v>
      </c>
      <c r="G479" s="124">
        <v>1506210</v>
      </c>
      <c r="H479" s="124">
        <v>45309204</v>
      </c>
      <c r="I479" s="124">
        <v>338128</v>
      </c>
      <c r="J479" s="125">
        <v>0.89900000000000002</v>
      </c>
      <c r="K479" s="124">
        <v>157</v>
      </c>
      <c r="L479" s="124">
        <v>166</v>
      </c>
      <c r="M479" s="124">
        <v>162</v>
      </c>
      <c r="N479" s="125">
        <v>1</v>
      </c>
      <c r="O479" s="125">
        <v>1.9710000000000001</v>
      </c>
      <c r="P479" s="126">
        <v>16306.08</v>
      </c>
      <c r="Q479" s="127">
        <v>1.2579999999999999E-2</v>
      </c>
      <c r="R479" s="126">
        <v>18948.12</v>
      </c>
      <c r="S479" s="126">
        <v>0</v>
      </c>
      <c r="T479" s="125">
        <v>0.36699999999999999</v>
      </c>
      <c r="U479" s="126">
        <v>5984.33</v>
      </c>
      <c r="V479" s="126">
        <v>5984.33</v>
      </c>
      <c r="W479" s="124">
        <v>969462</v>
      </c>
      <c r="X479" s="124">
        <v>2712114</v>
      </c>
      <c r="Y479" s="124">
        <v>54242</v>
      </c>
      <c r="Z479" s="124">
        <v>54242</v>
      </c>
      <c r="AA479" s="124">
        <v>862146</v>
      </c>
      <c r="AB479" s="124">
        <v>0</v>
      </c>
      <c r="AC479" s="124">
        <v>307689</v>
      </c>
      <c r="AD479" s="124">
        <v>494148</v>
      </c>
      <c r="AE479" s="124">
        <v>474148</v>
      </c>
    </row>
    <row r="480" spans="1:31" x14ac:dyDescent="0.3">
      <c r="A480" s="123" t="s">
        <v>959</v>
      </c>
      <c r="B480" s="121" t="s">
        <v>960</v>
      </c>
      <c r="C480" s="121">
        <v>1</v>
      </c>
      <c r="D480" s="121">
        <v>0</v>
      </c>
      <c r="E480" s="124">
        <v>552475235</v>
      </c>
      <c r="F480" s="124">
        <v>602</v>
      </c>
      <c r="G480" s="124">
        <v>917732</v>
      </c>
      <c r="H480" s="124">
        <v>139876222</v>
      </c>
      <c r="I480" s="124">
        <v>232352</v>
      </c>
      <c r="J480" s="125">
        <v>0.61799999999999999</v>
      </c>
      <c r="K480" s="124">
        <v>737</v>
      </c>
      <c r="L480" s="124">
        <v>737</v>
      </c>
      <c r="M480" s="124">
        <v>737</v>
      </c>
      <c r="N480" s="125">
        <v>1</v>
      </c>
      <c r="O480" s="125">
        <v>1.8759999999999999</v>
      </c>
      <c r="P480" s="126">
        <v>15520.14</v>
      </c>
      <c r="Q480" s="127">
        <v>9.1000000000000004E-3</v>
      </c>
      <c r="R480" s="126">
        <v>8351.36</v>
      </c>
      <c r="S480" s="126">
        <v>7168.78</v>
      </c>
      <c r="T480" s="125">
        <v>0.58499999999999996</v>
      </c>
      <c r="U480" s="126">
        <v>9079.2800000000007</v>
      </c>
      <c r="V480" s="126">
        <v>9079.2800000000007</v>
      </c>
      <c r="W480" s="124">
        <v>6691430</v>
      </c>
      <c r="X480" s="124">
        <v>8507756</v>
      </c>
      <c r="Y480" s="124">
        <v>170155</v>
      </c>
      <c r="Z480" s="124">
        <v>170155</v>
      </c>
      <c r="AA480" s="124">
        <v>3062077</v>
      </c>
      <c r="AB480" s="124">
        <v>0</v>
      </c>
      <c r="AC480" s="124">
        <v>1185690</v>
      </c>
      <c r="AD480" s="124">
        <v>1904218</v>
      </c>
      <c r="AE480" s="124">
        <v>1827148</v>
      </c>
    </row>
    <row r="481" spans="1:31" x14ac:dyDescent="0.3">
      <c r="A481" s="123" t="s">
        <v>961</v>
      </c>
      <c r="B481" s="121" t="s">
        <v>962</v>
      </c>
      <c r="C481" s="121">
        <v>1</v>
      </c>
      <c r="D481" s="121">
        <v>0</v>
      </c>
      <c r="E481" s="124">
        <v>953986290</v>
      </c>
      <c r="F481" s="124">
        <v>1419</v>
      </c>
      <c r="G481" s="124">
        <v>672294</v>
      </c>
      <c r="H481" s="124">
        <v>316012178</v>
      </c>
      <c r="I481" s="124">
        <v>222700</v>
      </c>
      <c r="J481" s="125">
        <v>0.59199999999999997</v>
      </c>
      <c r="K481" s="124">
        <v>1846</v>
      </c>
      <c r="L481" s="124">
        <v>1849</v>
      </c>
      <c r="M481" s="124">
        <v>1848</v>
      </c>
      <c r="N481" s="125">
        <v>1</v>
      </c>
      <c r="O481" s="125">
        <v>1.742</v>
      </c>
      <c r="P481" s="126">
        <v>14411.56</v>
      </c>
      <c r="Q481" s="127">
        <v>9.1000000000000004E-3</v>
      </c>
      <c r="R481" s="126">
        <v>6117.87</v>
      </c>
      <c r="S481" s="126">
        <v>8293.69</v>
      </c>
      <c r="T481" s="125">
        <v>0.61899999999999999</v>
      </c>
      <c r="U481" s="126">
        <v>8920.75</v>
      </c>
      <c r="V481" s="126">
        <v>8920.75</v>
      </c>
      <c r="W481" s="124">
        <v>16485546</v>
      </c>
      <c r="X481" s="124">
        <v>16265896</v>
      </c>
      <c r="Y481" s="124">
        <v>325317</v>
      </c>
      <c r="Z481" s="124">
        <v>325317</v>
      </c>
      <c r="AA481" s="124">
        <v>7640963</v>
      </c>
      <c r="AB481" s="124">
        <v>1993</v>
      </c>
      <c r="AC481" s="124">
        <v>2091802</v>
      </c>
      <c r="AD481" s="124">
        <v>3359434</v>
      </c>
      <c r="AE481" s="124">
        <v>3223466</v>
      </c>
    </row>
    <row r="482" spans="1:31" x14ac:dyDescent="0.3">
      <c r="A482" s="123" t="s">
        <v>963</v>
      </c>
      <c r="B482" s="121" t="s">
        <v>964</v>
      </c>
      <c r="C482" s="121">
        <v>1</v>
      </c>
      <c r="D482" s="121">
        <v>0</v>
      </c>
      <c r="E482" s="124">
        <v>477217090</v>
      </c>
      <c r="F482" s="124">
        <v>816</v>
      </c>
      <c r="G482" s="124">
        <v>584824</v>
      </c>
      <c r="H482" s="124">
        <v>191062654</v>
      </c>
      <c r="I482" s="124">
        <v>234145</v>
      </c>
      <c r="J482" s="125">
        <v>0.622</v>
      </c>
      <c r="K482" s="124">
        <v>960</v>
      </c>
      <c r="L482" s="124">
        <v>963</v>
      </c>
      <c r="M482" s="124">
        <v>962</v>
      </c>
      <c r="N482" s="125">
        <v>1</v>
      </c>
      <c r="O482" s="125">
        <v>1.718</v>
      </c>
      <c r="P482" s="126">
        <v>14213.01</v>
      </c>
      <c r="Q482" s="127">
        <v>9.1000000000000004E-3</v>
      </c>
      <c r="R482" s="126">
        <v>5321.89</v>
      </c>
      <c r="S482" s="126">
        <v>8891.1200000000008</v>
      </c>
      <c r="T482" s="125">
        <v>0.63100000000000001</v>
      </c>
      <c r="U482" s="126">
        <v>8968.4</v>
      </c>
      <c r="V482" s="126">
        <v>8968.4</v>
      </c>
      <c r="W482" s="124">
        <v>8627601</v>
      </c>
      <c r="X482" s="124">
        <v>8440756</v>
      </c>
      <c r="Y482" s="124">
        <v>168815</v>
      </c>
      <c r="Z482" s="124">
        <v>186845</v>
      </c>
      <c r="AA482" s="124">
        <v>3228498</v>
      </c>
      <c r="AB482" s="124">
        <v>0</v>
      </c>
      <c r="AC482" s="124">
        <v>1429160</v>
      </c>
      <c r="AD482" s="124">
        <v>2295230</v>
      </c>
      <c r="AE482" s="124">
        <v>2202335</v>
      </c>
    </row>
    <row r="483" spans="1:31" x14ac:dyDescent="0.3">
      <c r="A483" s="123" t="s">
        <v>965</v>
      </c>
      <c r="B483" s="121" t="s">
        <v>966</v>
      </c>
      <c r="C483" s="121">
        <v>1</v>
      </c>
      <c r="D483" s="121">
        <v>0</v>
      </c>
      <c r="E483" s="124">
        <v>159810581</v>
      </c>
      <c r="F483" s="124">
        <v>257</v>
      </c>
      <c r="G483" s="124">
        <v>621831</v>
      </c>
      <c r="H483" s="124">
        <v>47959783</v>
      </c>
      <c r="I483" s="124">
        <v>186613</v>
      </c>
      <c r="J483" s="125">
        <v>0.496</v>
      </c>
      <c r="K483" s="124">
        <v>339</v>
      </c>
      <c r="L483" s="124">
        <v>339</v>
      </c>
      <c r="M483" s="124">
        <v>339</v>
      </c>
      <c r="N483" s="125">
        <v>1</v>
      </c>
      <c r="O483" s="125">
        <v>1.881</v>
      </c>
      <c r="P483" s="126">
        <v>15561.51</v>
      </c>
      <c r="Q483" s="127">
        <v>9.1000000000000004E-3</v>
      </c>
      <c r="R483" s="126">
        <v>5658.66</v>
      </c>
      <c r="S483" s="126">
        <v>9902.85</v>
      </c>
      <c r="T483" s="125">
        <v>0.73799999999999999</v>
      </c>
      <c r="U483" s="126">
        <v>11484.39</v>
      </c>
      <c r="V483" s="126">
        <v>11484.39</v>
      </c>
      <c r="W483" s="124">
        <v>3893209</v>
      </c>
      <c r="X483" s="124">
        <v>4039091</v>
      </c>
      <c r="Y483" s="124">
        <v>80781</v>
      </c>
      <c r="Z483" s="124">
        <v>80781</v>
      </c>
      <c r="AA483" s="124">
        <v>1610785</v>
      </c>
      <c r="AB483" s="124">
        <v>0</v>
      </c>
      <c r="AC483" s="124">
        <v>612147</v>
      </c>
      <c r="AD483" s="124">
        <v>983108</v>
      </c>
      <c r="AE483" s="124">
        <v>943318</v>
      </c>
    </row>
    <row r="484" spans="1:31" x14ac:dyDescent="0.3">
      <c r="A484" s="123" t="s">
        <v>967</v>
      </c>
      <c r="B484" s="121" t="s">
        <v>968</v>
      </c>
      <c r="C484" s="121">
        <v>1</v>
      </c>
      <c r="D484" s="121">
        <v>0</v>
      </c>
      <c r="E484" s="124">
        <v>387407846</v>
      </c>
      <c r="F484" s="124">
        <v>645</v>
      </c>
      <c r="G484" s="124">
        <v>600632</v>
      </c>
      <c r="H484" s="124">
        <v>133505802</v>
      </c>
      <c r="I484" s="124">
        <v>206985</v>
      </c>
      <c r="J484" s="125">
        <v>0.55000000000000004</v>
      </c>
      <c r="K484" s="124">
        <v>730</v>
      </c>
      <c r="L484" s="124">
        <v>793</v>
      </c>
      <c r="M484" s="124">
        <v>762</v>
      </c>
      <c r="N484" s="125">
        <v>1.0449999999999999</v>
      </c>
      <c r="O484" s="125">
        <v>1.831</v>
      </c>
      <c r="P484" s="126">
        <v>15829.5</v>
      </c>
      <c r="Q484" s="127">
        <v>9.1000000000000004E-3</v>
      </c>
      <c r="R484" s="126">
        <v>5465.75</v>
      </c>
      <c r="S484" s="126">
        <v>10363.75</v>
      </c>
      <c r="T484" s="125">
        <v>0.71799999999999997</v>
      </c>
      <c r="U484" s="126">
        <v>11365.58</v>
      </c>
      <c r="V484" s="126">
        <v>11365.58</v>
      </c>
      <c r="W484" s="124">
        <v>8660572</v>
      </c>
      <c r="X484" s="124">
        <v>9935820</v>
      </c>
      <c r="Y484" s="124">
        <v>198716</v>
      </c>
      <c r="Z484" s="124">
        <v>198716</v>
      </c>
      <c r="AA484" s="124">
        <v>3043495</v>
      </c>
      <c r="AB484" s="124">
        <v>0</v>
      </c>
      <c r="AC484" s="124">
        <v>637945</v>
      </c>
      <c r="AD484" s="124">
        <v>1024539</v>
      </c>
      <c r="AE484" s="124">
        <v>983073</v>
      </c>
    </row>
    <row r="485" spans="1:31" x14ac:dyDescent="0.3">
      <c r="A485" s="123" t="s">
        <v>969</v>
      </c>
      <c r="B485" s="121" t="s">
        <v>970</v>
      </c>
      <c r="C485" s="121">
        <v>1</v>
      </c>
      <c r="D485" s="121">
        <v>0</v>
      </c>
      <c r="E485" s="124">
        <v>970981047</v>
      </c>
      <c r="F485" s="124">
        <v>874</v>
      </c>
      <c r="G485" s="124">
        <v>1110962</v>
      </c>
      <c r="H485" s="124">
        <v>216068997</v>
      </c>
      <c r="I485" s="124">
        <v>247218</v>
      </c>
      <c r="J485" s="125">
        <v>0.65700000000000003</v>
      </c>
      <c r="K485" s="124">
        <v>1052</v>
      </c>
      <c r="L485" s="124">
        <v>1046</v>
      </c>
      <c r="M485" s="124">
        <v>1052</v>
      </c>
      <c r="N485" s="125">
        <v>1.0449999999999999</v>
      </c>
      <c r="O485" s="125">
        <v>1.8009999999999999</v>
      </c>
      <c r="P485" s="126">
        <v>15570.14</v>
      </c>
      <c r="Q485" s="127">
        <v>9.1900000000000003E-3</v>
      </c>
      <c r="R485" s="126">
        <v>10209.74</v>
      </c>
      <c r="S485" s="126">
        <v>5360.4</v>
      </c>
      <c r="T485" s="125">
        <v>0.48</v>
      </c>
      <c r="U485" s="126">
        <v>7473.66</v>
      </c>
      <c r="V485" s="126">
        <v>7473.66</v>
      </c>
      <c r="W485" s="124">
        <v>7862291</v>
      </c>
      <c r="X485" s="124">
        <v>11167907</v>
      </c>
      <c r="Y485" s="124">
        <v>223358</v>
      </c>
      <c r="Z485" s="124">
        <v>223358</v>
      </c>
      <c r="AA485" s="124">
        <v>4276481</v>
      </c>
      <c r="AB485" s="124">
        <v>0</v>
      </c>
      <c r="AC485" s="124">
        <v>1344338</v>
      </c>
      <c r="AD485" s="124">
        <v>2159006</v>
      </c>
      <c r="AE485" s="124">
        <v>2071624</v>
      </c>
    </row>
    <row r="486" spans="1:31" x14ac:dyDescent="0.3">
      <c r="A486" s="123" t="s">
        <v>971</v>
      </c>
      <c r="B486" s="121" t="s">
        <v>972</v>
      </c>
      <c r="C486" s="121">
        <v>1</v>
      </c>
      <c r="D486" s="121">
        <v>0</v>
      </c>
      <c r="E486" s="124">
        <v>735441380</v>
      </c>
      <c r="F486" s="124">
        <v>633</v>
      </c>
      <c r="G486" s="124">
        <v>1161834</v>
      </c>
      <c r="H486" s="124">
        <v>138205424</v>
      </c>
      <c r="I486" s="124">
        <v>218334</v>
      </c>
      <c r="J486" s="125">
        <v>0.57999999999999996</v>
      </c>
      <c r="K486" s="124">
        <v>750</v>
      </c>
      <c r="L486" s="124">
        <v>754</v>
      </c>
      <c r="M486" s="124">
        <v>752</v>
      </c>
      <c r="N486" s="125">
        <v>1.141</v>
      </c>
      <c r="O486" s="125">
        <v>1.9239999999999999</v>
      </c>
      <c r="P486" s="126">
        <v>18161.57</v>
      </c>
      <c r="Q486" s="127">
        <v>9.1000000000000004E-3</v>
      </c>
      <c r="R486" s="126">
        <v>10572.68</v>
      </c>
      <c r="S486" s="126">
        <v>7588.89</v>
      </c>
      <c r="T486" s="125">
        <v>0.499</v>
      </c>
      <c r="U486" s="126">
        <v>9062.6200000000008</v>
      </c>
      <c r="V486" s="126">
        <v>9062.6200000000008</v>
      </c>
      <c r="W486" s="124">
        <v>6815091</v>
      </c>
      <c r="X486" s="124">
        <v>9432015</v>
      </c>
      <c r="Y486" s="124">
        <v>188640</v>
      </c>
      <c r="Z486" s="124">
        <v>188640</v>
      </c>
      <c r="AA486" s="124">
        <v>3010724</v>
      </c>
      <c r="AB486" s="124">
        <v>1968</v>
      </c>
      <c r="AC486" s="124">
        <v>1412394</v>
      </c>
      <c r="AD486" s="124">
        <v>2268304</v>
      </c>
      <c r="AE486" s="124">
        <v>2176499</v>
      </c>
    </row>
    <row r="487" spans="1:31" x14ac:dyDescent="0.3">
      <c r="A487" s="123" t="s">
        <v>973</v>
      </c>
      <c r="B487" s="121" t="s">
        <v>974</v>
      </c>
      <c r="C487" s="121">
        <v>1</v>
      </c>
      <c r="D487" s="121">
        <v>0</v>
      </c>
      <c r="E487" s="124">
        <v>432524192</v>
      </c>
      <c r="F487" s="124">
        <v>312</v>
      </c>
      <c r="G487" s="124">
        <v>1386295</v>
      </c>
      <c r="H487" s="124">
        <v>96650056</v>
      </c>
      <c r="I487" s="124">
        <v>309775</v>
      </c>
      <c r="J487" s="125">
        <v>0.82399999999999995</v>
      </c>
      <c r="K487" s="124">
        <v>489</v>
      </c>
      <c r="L487" s="124">
        <v>492</v>
      </c>
      <c r="M487" s="124">
        <v>491</v>
      </c>
      <c r="N487" s="125">
        <v>1.141</v>
      </c>
      <c r="O487" s="125">
        <v>1.917</v>
      </c>
      <c r="P487" s="126">
        <v>18095.5</v>
      </c>
      <c r="Q487" s="127">
        <v>1.153E-2</v>
      </c>
      <c r="R487" s="126">
        <v>15983.98</v>
      </c>
      <c r="S487" s="126">
        <v>2111.52</v>
      </c>
      <c r="T487" s="125">
        <v>0.39300000000000002</v>
      </c>
      <c r="U487" s="126">
        <v>7111.53</v>
      </c>
      <c r="V487" s="126">
        <v>7111.53</v>
      </c>
      <c r="W487" s="124">
        <v>3491762</v>
      </c>
      <c r="X487" s="124">
        <v>4152872</v>
      </c>
      <c r="Y487" s="124">
        <v>83057</v>
      </c>
      <c r="Z487" s="124">
        <v>83057</v>
      </c>
      <c r="AA487" s="124">
        <v>1505135</v>
      </c>
      <c r="AB487" s="124">
        <v>0</v>
      </c>
      <c r="AC487" s="124">
        <v>462547</v>
      </c>
      <c r="AD487" s="124">
        <v>742850</v>
      </c>
      <c r="AE487" s="124">
        <v>712784</v>
      </c>
    </row>
    <row r="488" spans="1:31" x14ac:dyDescent="0.3">
      <c r="A488" s="123" t="s">
        <v>975</v>
      </c>
      <c r="B488" s="121" t="s">
        <v>976</v>
      </c>
      <c r="C488" s="121">
        <v>1</v>
      </c>
      <c r="D488" s="121">
        <v>0</v>
      </c>
      <c r="E488" s="124">
        <v>630884688</v>
      </c>
      <c r="F488" s="124">
        <v>1176</v>
      </c>
      <c r="G488" s="124">
        <v>536466</v>
      </c>
      <c r="H488" s="124">
        <v>297772461</v>
      </c>
      <c r="I488" s="124">
        <v>253207</v>
      </c>
      <c r="J488" s="125">
        <v>0.67300000000000004</v>
      </c>
      <c r="K488" s="124">
        <v>1387</v>
      </c>
      <c r="L488" s="124">
        <v>1404</v>
      </c>
      <c r="M488" s="124">
        <v>1396</v>
      </c>
      <c r="N488" s="125">
        <v>1.141</v>
      </c>
      <c r="O488" s="125">
        <v>1.5760000000000001</v>
      </c>
      <c r="P488" s="126">
        <v>14876.63</v>
      </c>
      <c r="Q488" s="127">
        <v>9.4199999999999996E-3</v>
      </c>
      <c r="R488" s="126">
        <v>5053.5</v>
      </c>
      <c r="S488" s="126">
        <v>9823.1299999999992</v>
      </c>
      <c r="T488" s="125">
        <v>0.65300000000000002</v>
      </c>
      <c r="U488" s="126">
        <v>9714.43</v>
      </c>
      <c r="V488" s="126">
        <v>9823.1299999999992</v>
      </c>
      <c r="W488" s="124">
        <v>13713090</v>
      </c>
      <c r="X488" s="124">
        <v>13830451</v>
      </c>
      <c r="Y488" s="124">
        <v>276609</v>
      </c>
      <c r="Z488" s="124">
        <v>276609</v>
      </c>
      <c r="AA488" s="124">
        <v>4052206</v>
      </c>
      <c r="AB488" s="124">
        <v>0</v>
      </c>
      <c r="AC488" s="124">
        <v>1251526</v>
      </c>
      <c r="AD488" s="124">
        <v>2009950</v>
      </c>
      <c r="AE488" s="124">
        <v>1928601</v>
      </c>
    </row>
    <row r="489" spans="1:31" x14ac:dyDescent="0.3">
      <c r="A489" s="123" t="s">
        <v>977</v>
      </c>
      <c r="B489" s="121" t="s">
        <v>978</v>
      </c>
      <c r="C489" s="121">
        <v>1</v>
      </c>
      <c r="D489" s="121">
        <v>0</v>
      </c>
      <c r="E489" s="124">
        <v>771452283</v>
      </c>
      <c r="F489" s="124">
        <v>1398</v>
      </c>
      <c r="G489" s="124">
        <v>551825</v>
      </c>
      <c r="H489" s="124">
        <v>257501999</v>
      </c>
      <c r="I489" s="124">
        <v>184193</v>
      </c>
      <c r="J489" s="125">
        <v>0.49</v>
      </c>
      <c r="K489" s="124">
        <v>1731</v>
      </c>
      <c r="L489" s="124">
        <v>1690</v>
      </c>
      <c r="M489" s="124">
        <v>1731</v>
      </c>
      <c r="N489" s="125">
        <v>1.141</v>
      </c>
      <c r="O489" s="125">
        <v>1.6870000000000001</v>
      </c>
      <c r="P489" s="126">
        <v>15924.41</v>
      </c>
      <c r="Q489" s="127">
        <v>9.1000000000000004E-3</v>
      </c>
      <c r="R489" s="126">
        <v>5021.6000000000004</v>
      </c>
      <c r="S489" s="126">
        <v>10902.81</v>
      </c>
      <c r="T489" s="125">
        <v>0.77400000000000002</v>
      </c>
      <c r="U489" s="126">
        <v>12325.49</v>
      </c>
      <c r="V489" s="126">
        <v>12325.49</v>
      </c>
      <c r="W489" s="124">
        <v>21335424</v>
      </c>
      <c r="X489" s="124">
        <v>21329620</v>
      </c>
      <c r="Y489" s="124">
        <v>426592</v>
      </c>
      <c r="Z489" s="124">
        <v>426592</v>
      </c>
      <c r="AA489" s="124">
        <v>7458119</v>
      </c>
      <c r="AB489" s="124">
        <v>1994</v>
      </c>
      <c r="AC489" s="124">
        <v>1480234</v>
      </c>
      <c r="AD489" s="124">
        <v>2377255</v>
      </c>
      <c r="AE489" s="124">
        <v>2281040</v>
      </c>
    </row>
    <row r="490" spans="1:31" x14ac:dyDescent="0.3">
      <c r="A490" s="123" t="s">
        <v>979</v>
      </c>
      <c r="B490" s="121" t="s">
        <v>980</v>
      </c>
      <c r="C490" s="121">
        <v>1</v>
      </c>
      <c r="D490" s="121">
        <v>0</v>
      </c>
      <c r="E490" s="124">
        <v>463012462</v>
      </c>
      <c r="F490" s="124">
        <v>975</v>
      </c>
      <c r="G490" s="124">
        <v>474884</v>
      </c>
      <c r="H490" s="124">
        <v>144142046</v>
      </c>
      <c r="I490" s="124">
        <v>147837</v>
      </c>
      <c r="J490" s="125">
        <v>0.39300000000000002</v>
      </c>
      <c r="K490" s="124">
        <v>1083</v>
      </c>
      <c r="L490" s="124">
        <v>1097</v>
      </c>
      <c r="M490" s="124">
        <v>1090</v>
      </c>
      <c r="N490" s="125">
        <v>1.0449999999999999</v>
      </c>
      <c r="O490" s="125">
        <v>1.855</v>
      </c>
      <c r="P490" s="126">
        <v>16036.99</v>
      </c>
      <c r="Q490" s="127">
        <v>9.1000000000000004E-3</v>
      </c>
      <c r="R490" s="126">
        <v>4321.4399999999996</v>
      </c>
      <c r="S490" s="126">
        <v>11715.55</v>
      </c>
      <c r="T490" s="125">
        <v>0.88700000000000001</v>
      </c>
      <c r="U490" s="126">
        <v>14224.81</v>
      </c>
      <c r="V490" s="126">
        <v>14224.81</v>
      </c>
      <c r="W490" s="124">
        <v>15505043</v>
      </c>
      <c r="X490" s="124">
        <v>16169981</v>
      </c>
      <c r="Y490" s="124">
        <v>323399</v>
      </c>
      <c r="Z490" s="124">
        <v>323399</v>
      </c>
      <c r="AA490" s="124">
        <v>5215117</v>
      </c>
      <c r="AB490" s="124">
        <v>1969</v>
      </c>
      <c r="AC490" s="124">
        <v>1264648</v>
      </c>
      <c r="AD490" s="124">
        <v>2031024</v>
      </c>
      <c r="AE490" s="124">
        <v>1948822</v>
      </c>
    </row>
    <row r="491" spans="1:31" x14ac:dyDescent="0.3">
      <c r="A491" s="123" t="s">
        <v>981</v>
      </c>
      <c r="B491" s="121" t="s">
        <v>982</v>
      </c>
      <c r="C491" s="121">
        <v>1</v>
      </c>
      <c r="D491" s="121">
        <v>0</v>
      </c>
      <c r="E491" s="124">
        <v>221663797</v>
      </c>
      <c r="F491" s="124">
        <v>399</v>
      </c>
      <c r="G491" s="124">
        <v>555548</v>
      </c>
      <c r="H491" s="124">
        <v>67461536</v>
      </c>
      <c r="I491" s="124">
        <v>169076</v>
      </c>
      <c r="J491" s="125">
        <v>0.44900000000000001</v>
      </c>
      <c r="K491" s="124">
        <v>428</v>
      </c>
      <c r="L491" s="124">
        <v>442</v>
      </c>
      <c r="M491" s="124">
        <v>435</v>
      </c>
      <c r="N491" s="125">
        <v>1.0449999999999999</v>
      </c>
      <c r="O491" s="125">
        <v>1.925</v>
      </c>
      <c r="P491" s="126">
        <v>16642.16</v>
      </c>
      <c r="Q491" s="127">
        <v>9.1000000000000004E-3</v>
      </c>
      <c r="R491" s="126">
        <v>5055.4799999999996</v>
      </c>
      <c r="S491" s="126">
        <v>11586.68</v>
      </c>
      <c r="T491" s="125">
        <v>0.78300000000000003</v>
      </c>
      <c r="U491" s="126">
        <v>13030.81</v>
      </c>
      <c r="V491" s="126">
        <v>13030.81</v>
      </c>
      <c r="W491" s="124">
        <v>5668403</v>
      </c>
      <c r="X491" s="124">
        <v>6917981</v>
      </c>
      <c r="Y491" s="124">
        <v>138359</v>
      </c>
      <c r="Z491" s="124">
        <v>138359</v>
      </c>
      <c r="AA491" s="124">
        <v>2877537</v>
      </c>
      <c r="AB491" s="124">
        <v>0</v>
      </c>
      <c r="AC491" s="124">
        <v>699063</v>
      </c>
      <c r="AD491" s="124">
        <v>1122695</v>
      </c>
      <c r="AE491" s="124">
        <v>1077256</v>
      </c>
    </row>
    <row r="492" spans="1:31" x14ac:dyDescent="0.3">
      <c r="A492" s="123" t="s">
        <v>983</v>
      </c>
      <c r="B492" s="121" t="s">
        <v>984</v>
      </c>
      <c r="C492" s="121">
        <v>1</v>
      </c>
      <c r="D492" s="121">
        <v>0</v>
      </c>
      <c r="E492" s="124">
        <v>571367382</v>
      </c>
      <c r="F492" s="124">
        <v>1362</v>
      </c>
      <c r="G492" s="124">
        <v>419506</v>
      </c>
      <c r="H492" s="124">
        <v>193141985</v>
      </c>
      <c r="I492" s="124">
        <v>141807</v>
      </c>
      <c r="J492" s="125">
        <v>0.377</v>
      </c>
      <c r="K492" s="124">
        <v>1639</v>
      </c>
      <c r="L492" s="124">
        <v>1634</v>
      </c>
      <c r="M492" s="124">
        <v>1639</v>
      </c>
      <c r="N492" s="125">
        <v>1.0449999999999999</v>
      </c>
      <c r="O492" s="125">
        <v>1.7170000000000001</v>
      </c>
      <c r="P492" s="126">
        <v>14843.94</v>
      </c>
      <c r="Q492" s="127">
        <v>9.1000000000000004E-3</v>
      </c>
      <c r="R492" s="126">
        <v>3817.5</v>
      </c>
      <c r="S492" s="126">
        <v>11026.44</v>
      </c>
      <c r="T492" s="125">
        <v>0.93</v>
      </c>
      <c r="U492" s="126">
        <v>13804.86</v>
      </c>
      <c r="V492" s="126">
        <v>13804.86</v>
      </c>
      <c r="W492" s="124">
        <v>22626166</v>
      </c>
      <c r="X492" s="124">
        <v>21543995</v>
      </c>
      <c r="Y492" s="124">
        <v>430879</v>
      </c>
      <c r="Z492" s="124">
        <v>1082171</v>
      </c>
      <c r="AA492" s="124">
        <v>8284057</v>
      </c>
      <c r="AB492" s="124">
        <v>0</v>
      </c>
      <c r="AC492" s="124">
        <v>1453650</v>
      </c>
      <c r="AD492" s="124">
        <v>2334561</v>
      </c>
      <c r="AE492" s="124">
        <v>2240074</v>
      </c>
    </row>
    <row r="493" spans="1:31" x14ac:dyDescent="0.3">
      <c r="A493" s="123" t="s">
        <v>985</v>
      </c>
      <c r="B493" s="121" t="s">
        <v>986</v>
      </c>
      <c r="C493" s="121">
        <v>1</v>
      </c>
      <c r="D493" s="121">
        <v>0</v>
      </c>
      <c r="E493" s="124">
        <v>173966532</v>
      </c>
      <c r="F493" s="124">
        <v>229</v>
      </c>
      <c r="G493" s="124">
        <v>759679</v>
      </c>
      <c r="H493" s="124">
        <v>40497528</v>
      </c>
      <c r="I493" s="124">
        <v>176845</v>
      </c>
      <c r="J493" s="125">
        <v>0.47</v>
      </c>
      <c r="K493" s="124">
        <v>260</v>
      </c>
      <c r="L493" s="124">
        <v>274</v>
      </c>
      <c r="M493" s="124">
        <v>267</v>
      </c>
      <c r="N493" s="125">
        <v>1.0449999999999999</v>
      </c>
      <c r="O493" s="125">
        <v>1.9239999999999999</v>
      </c>
      <c r="P493" s="126">
        <v>16633.509999999998</v>
      </c>
      <c r="Q493" s="127">
        <v>9.1000000000000004E-3</v>
      </c>
      <c r="R493" s="126">
        <v>6913.07</v>
      </c>
      <c r="S493" s="126">
        <v>9720.44</v>
      </c>
      <c r="T493" s="125">
        <v>0.64</v>
      </c>
      <c r="U493" s="126">
        <v>10645.44</v>
      </c>
      <c r="V493" s="126">
        <v>10645.44</v>
      </c>
      <c r="W493" s="124">
        <v>2842333</v>
      </c>
      <c r="X493" s="124">
        <v>3888482</v>
      </c>
      <c r="Y493" s="124">
        <v>77769</v>
      </c>
      <c r="Z493" s="124">
        <v>77769</v>
      </c>
      <c r="AA493" s="124">
        <v>1200090</v>
      </c>
      <c r="AB493" s="124">
        <v>0</v>
      </c>
      <c r="AC493" s="124">
        <v>506797</v>
      </c>
      <c r="AD493" s="124">
        <v>813915</v>
      </c>
      <c r="AE493" s="124">
        <v>780974</v>
      </c>
    </row>
    <row r="494" spans="1:31" x14ac:dyDescent="0.3">
      <c r="A494" s="123" t="s">
        <v>987</v>
      </c>
      <c r="B494" s="121" t="s">
        <v>988</v>
      </c>
      <c r="C494" s="121">
        <v>1</v>
      </c>
      <c r="D494" s="121">
        <v>0</v>
      </c>
      <c r="E494" s="124">
        <v>316764992</v>
      </c>
      <c r="F494" s="124">
        <v>708</v>
      </c>
      <c r="G494" s="124">
        <v>447408</v>
      </c>
      <c r="H494" s="124">
        <v>124031616</v>
      </c>
      <c r="I494" s="124">
        <v>175185</v>
      </c>
      <c r="J494" s="125">
        <v>0.46600000000000003</v>
      </c>
      <c r="K494" s="124">
        <v>895</v>
      </c>
      <c r="L494" s="124">
        <v>923</v>
      </c>
      <c r="M494" s="124">
        <v>909</v>
      </c>
      <c r="N494" s="125">
        <v>1.0449999999999999</v>
      </c>
      <c r="O494" s="125">
        <v>1.7589999999999999</v>
      </c>
      <c r="P494" s="126">
        <v>15207.04</v>
      </c>
      <c r="Q494" s="127">
        <v>9.1000000000000004E-3</v>
      </c>
      <c r="R494" s="126">
        <v>4071.41</v>
      </c>
      <c r="S494" s="126">
        <v>11135.63</v>
      </c>
      <c r="T494" s="125">
        <v>0.85599999999999998</v>
      </c>
      <c r="U494" s="126">
        <v>13017.22</v>
      </c>
      <c r="V494" s="126">
        <v>13017.22</v>
      </c>
      <c r="W494" s="124">
        <v>11832653</v>
      </c>
      <c r="X494" s="124">
        <v>11739055</v>
      </c>
      <c r="Y494" s="124">
        <v>234781</v>
      </c>
      <c r="Z494" s="124">
        <v>234781</v>
      </c>
      <c r="AA494" s="124">
        <v>5398030</v>
      </c>
      <c r="AB494" s="124">
        <v>1992</v>
      </c>
      <c r="AC494" s="124">
        <v>1227827</v>
      </c>
      <c r="AD494" s="124">
        <v>1971890</v>
      </c>
      <c r="AE494" s="124">
        <v>1892081</v>
      </c>
    </row>
    <row r="495" spans="1:31" x14ac:dyDescent="0.3">
      <c r="A495" s="123" t="s">
        <v>989</v>
      </c>
      <c r="B495" s="121" t="s">
        <v>990</v>
      </c>
      <c r="C495" s="121">
        <v>1</v>
      </c>
      <c r="D495" s="121">
        <v>0</v>
      </c>
      <c r="E495" s="124">
        <v>2488706707</v>
      </c>
      <c r="F495" s="124">
        <v>4296</v>
      </c>
      <c r="G495" s="124">
        <v>579307</v>
      </c>
      <c r="H495" s="124">
        <v>1230665625</v>
      </c>
      <c r="I495" s="124">
        <v>286467</v>
      </c>
      <c r="J495" s="125">
        <v>0.76200000000000001</v>
      </c>
      <c r="K495" s="124">
        <v>5250</v>
      </c>
      <c r="L495" s="124">
        <v>5207</v>
      </c>
      <c r="M495" s="124">
        <v>5250</v>
      </c>
      <c r="N495" s="125">
        <v>1.0449999999999999</v>
      </c>
      <c r="O495" s="125">
        <v>1.504</v>
      </c>
      <c r="P495" s="126">
        <v>13002.5</v>
      </c>
      <c r="Q495" s="127">
        <v>1.0659999999999999E-2</v>
      </c>
      <c r="R495" s="126">
        <v>6175.41</v>
      </c>
      <c r="S495" s="126">
        <v>6827.09</v>
      </c>
      <c r="T495" s="125">
        <v>0.59</v>
      </c>
      <c r="U495" s="126">
        <v>7671.47</v>
      </c>
      <c r="V495" s="126">
        <v>7671.47</v>
      </c>
      <c r="W495" s="124">
        <v>40275218</v>
      </c>
      <c r="X495" s="124">
        <v>38096598</v>
      </c>
      <c r="Y495" s="124">
        <v>761931</v>
      </c>
      <c r="Z495" s="124">
        <v>2178620</v>
      </c>
      <c r="AA495" s="124">
        <v>14921495</v>
      </c>
      <c r="AB495" s="124">
        <v>0</v>
      </c>
      <c r="AC495" s="124">
        <v>4754823</v>
      </c>
      <c r="AD495" s="124">
        <v>7636245</v>
      </c>
      <c r="AE495" s="124">
        <v>7327182</v>
      </c>
    </row>
    <row r="496" spans="1:31" x14ac:dyDescent="0.3">
      <c r="A496" s="123" t="s">
        <v>991</v>
      </c>
      <c r="B496" s="121" t="s">
        <v>992</v>
      </c>
      <c r="C496" s="121">
        <v>1</v>
      </c>
      <c r="D496" s="121">
        <v>0</v>
      </c>
      <c r="E496" s="124">
        <v>373828899</v>
      </c>
      <c r="F496" s="124">
        <v>938</v>
      </c>
      <c r="G496" s="124">
        <v>398538</v>
      </c>
      <c r="H496" s="124">
        <v>117057889</v>
      </c>
      <c r="I496" s="124">
        <v>124795</v>
      </c>
      <c r="J496" s="125">
        <v>0.33100000000000002</v>
      </c>
      <c r="K496" s="124">
        <v>1093</v>
      </c>
      <c r="L496" s="124">
        <v>1099</v>
      </c>
      <c r="M496" s="124">
        <v>1096</v>
      </c>
      <c r="N496" s="125">
        <v>1.0449999999999999</v>
      </c>
      <c r="O496" s="125">
        <v>1.9239999999999999</v>
      </c>
      <c r="P496" s="126">
        <v>16633.509999999998</v>
      </c>
      <c r="Q496" s="127">
        <v>9.1000000000000004E-3</v>
      </c>
      <c r="R496" s="126">
        <v>3626.69</v>
      </c>
      <c r="S496" s="126">
        <v>13006.82</v>
      </c>
      <c r="T496" s="125">
        <v>0.93</v>
      </c>
      <c r="U496" s="126">
        <v>15469.16</v>
      </c>
      <c r="V496" s="126">
        <v>15469.16</v>
      </c>
      <c r="W496" s="124">
        <v>16954200</v>
      </c>
      <c r="X496" s="124">
        <v>15864021</v>
      </c>
      <c r="Y496" s="124">
        <v>317280</v>
      </c>
      <c r="Z496" s="124">
        <v>1090179</v>
      </c>
      <c r="AA496" s="124">
        <v>4783696</v>
      </c>
      <c r="AB496" s="124">
        <v>2004</v>
      </c>
      <c r="AC496" s="124">
        <v>1382689</v>
      </c>
      <c r="AD496" s="124">
        <v>2220598</v>
      </c>
      <c r="AE496" s="124">
        <v>2130723</v>
      </c>
    </row>
    <row r="497" spans="1:31" x14ac:dyDescent="0.3">
      <c r="A497" s="123" t="s">
        <v>993</v>
      </c>
      <c r="B497" s="121" t="s">
        <v>994</v>
      </c>
      <c r="C497" s="121">
        <v>1</v>
      </c>
      <c r="D497" s="121">
        <v>0</v>
      </c>
      <c r="E497" s="124">
        <v>472298994</v>
      </c>
      <c r="F497" s="124">
        <v>1438</v>
      </c>
      <c r="G497" s="124">
        <v>328441</v>
      </c>
      <c r="H497" s="124">
        <v>211088189</v>
      </c>
      <c r="I497" s="124">
        <v>146792</v>
      </c>
      <c r="J497" s="125">
        <v>0.39</v>
      </c>
      <c r="K497" s="124">
        <v>1776</v>
      </c>
      <c r="L497" s="124">
        <v>1704</v>
      </c>
      <c r="M497" s="124">
        <v>1776</v>
      </c>
      <c r="N497" s="125">
        <v>1.0449999999999999</v>
      </c>
      <c r="O497" s="125">
        <v>1.53</v>
      </c>
      <c r="P497" s="126">
        <v>13227.27</v>
      </c>
      <c r="Q497" s="127">
        <v>9.1000000000000004E-3</v>
      </c>
      <c r="R497" s="126">
        <v>2988.81</v>
      </c>
      <c r="S497" s="126">
        <v>10238.459999999999</v>
      </c>
      <c r="T497" s="125">
        <v>0.93</v>
      </c>
      <c r="U497" s="126">
        <v>12301.36</v>
      </c>
      <c r="V497" s="126">
        <v>12301.36</v>
      </c>
      <c r="W497" s="124">
        <v>21847216</v>
      </c>
      <c r="X497" s="124">
        <v>20884155</v>
      </c>
      <c r="Y497" s="124">
        <v>417683</v>
      </c>
      <c r="Z497" s="124">
        <v>963061</v>
      </c>
      <c r="AA497" s="124">
        <v>8817895</v>
      </c>
      <c r="AB497" s="124">
        <v>0</v>
      </c>
      <c r="AC497" s="124">
        <v>2241636</v>
      </c>
      <c r="AD497" s="124">
        <v>3600067</v>
      </c>
      <c r="AE497" s="124">
        <v>3454361</v>
      </c>
    </row>
    <row r="498" spans="1:31" x14ac:dyDescent="0.3">
      <c r="A498" s="123" t="s">
        <v>995</v>
      </c>
      <c r="B498" s="121" t="s">
        <v>996</v>
      </c>
      <c r="C498" s="121">
        <v>1</v>
      </c>
      <c r="D498" s="121">
        <v>0</v>
      </c>
      <c r="E498" s="124">
        <v>203850849</v>
      </c>
      <c r="F498" s="124">
        <v>357</v>
      </c>
      <c r="G498" s="124">
        <v>571010</v>
      </c>
      <c r="H498" s="124">
        <v>73137588</v>
      </c>
      <c r="I498" s="124">
        <v>204867</v>
      </c>
      <c r="J498" s="125">
        <v>0.54500000000000004</v>
      </c>
      <c r="K498" s="124">
        <v>490</v>
      </c>
      <c r="L498" s="124">
        <v>503</v>
      </c>
      <c r="M498" s="124">
        <v>497</v>
      </c>
      <c r="N498" s="125">
        <v>1.0449999999999999</v>
      </c>
      <c r="O498" s="125">
        <v>1.7549999999999999</v>
      </c>
      <c r="P498" s="126">
        <v>15172.46</v>
      </c>
      <c r="Q498" s="127">
        <v>9.1000000000000004E-3</v>
      </c>
      <c r="R498" s="126">
        <v>5196.1899999999996</v>
      </c>
      <c r="S498" s="126">
        <v>9976.27</v>
      </c>
      <c r="T498" s="125">
        <v>0.70299999999999996</v>
      </c>
      <c r="U498" s="126">
        <v>10666.23</v>
      </c>
      <c r="V498" s="126">
        <v>10666.23</v>
      </c>
      <c r="W498" s="124">
        <v>5301117</v>
      </c>
      <c r="X498" s="124">
        <v>5173314</v>
      </c>
      <c r="Y498" s="124">
        <v>103466</v>
      </c>
      <c r="Z498" s="124">
        <v>127803</v>
      </c>
      <c r="AA498" s="124">
        <v>2430427</v>
      </c>
      <c r="AB498" s="124">
        <v>0</v>
      </c>
      <c r="AC498" s="124">
        <v>437227</v>
      </c>
      <c r="AD498" s="124">
        <v>702186</v>
      </c>
      <c r="AE498" s="124">
        <v>673766</v>
      </c>
    </row>
    <row r="499" spans="1:31" x14ac:dyDescent="0.3">
      <c r="A499" s="123" t="s">
        <v>997</v>
      </c>
      <c r="B499" s="121" t="s">
        <v>998</v>
      </c>
      <c r="C499" s="121">
        <v>1</v>
      </c>
      <c r="D499" s="121">
        <v>0</v>
      </c>
      <c r="E499" s="124">
        <v>213706548</v>
      </c>
      <c r="F499" s="124">
        <v>331</v>
      </c>
      <c r="G499" s="124">
        <v>645639</v>
      </c>
      <c r="H499" s="124">
        <v>57647844</v>
      </c>
      <c r="I499" s="124">
        <v>174162</v>
      </c>
      <c r="J499" s="125">
        <v>0.46300000000000002</v>
      </c>
      <c r="K499" s="124">
        <v>397</v>
      </c>
      <c r="L499" s="124">
        <v>391</v>
      </c>
      <c r="M499" s="124">
        <v>397</v>
      </c>
      <c r="N499" s="125">
        <v>1.0449999999999999</v>
      </c>
      <c r="O499" s="125">
        <v>1.9119999999999999</v>
      </c>
      <c r="P499" s="126">
        <v>16529.77</v>
      </c>
      <c r="Q499" s="127">
        <v>9.1000000000000004E-3</v>
      </c>
      <c r="R499" s="126">
        <v>5875.31</v>
      </c>
      <c r="S499" s="126">
        <v>10654.46</v>
      </c>
      <c r="T499" s="125">
        <v>0.73899999999999999</v>
      </c>
      <c r="U499" s="126">
        <v>12215.5</v>
      </c>
      <c r="V499" s="126">
        <v>12215.5</v>
      </c>
      <c r="W499" s="124">
        <v>4849554</v>
      </c>
      <c r="X499" s="124">
        <v>5007548</v>
      </c>
      <c r="Y499" s="124">
        <v>100150</v>
      </c>
      <c r="Z499" s="124">
        <v>100150</v>
      </c>
      <c r="AA499" s="124">
        <v>1972242</v>
      </c>
      <c r="AB499" s="124">
        <v>0</v>
      </c>
      <c r="AC499" s="124">
        <v>366478</v>
      </c>
      <c r="AD499" s="124">
        <v>588563</v>
      </c>
      <c r="AE499" s="124">
        <v>564742</v>
      </c>
    </row>
    <row r="500" spans="1:31" x14ac:dyDescent="0.3">
      <c r="A500" s="123" t="s">
        <v>999</v>
      </c>
      <c r="B500" s="121" t="s">
        <v>1000</v>
      </c>
      <c r="C500" s="121">
        <v>1</v>
      </c>
      <c r="D500" s="121">
        <v>0</v>
      </c>
      <c r="E500" s="124">
        <v>221954874</v>
      </c>
      <c r="F500" s="124">
        <v>344</v>
      </c>
      <c r="G500" s="124">
        <v>645217</v>
      </c>
      <c r="H500" s="124">
        <v>53449436</v>
      </c>
      <c r="I500" s="124">
        <v>155376</v>
      </c>
      <c r="J500" s="125">
        <v>0.41299999999999998</v>
      </c>
      <c r="K500" s="124">
        <v>468</v>
      </c>
      <c r="L500" s="124">
        <v>493</v>
      </c>
      <c r="M500" s="124">
        <v>481</v>
      </c>
      <c r="N500" s="125">
        <v>1.0449999999999999</v>
      </c>
      <c r="O500" s="125">
        <v>2</v>
      </c>
      <c r="P500" s="126">
        <v>17290.560000000001</v>
      </c>
      <c r="Q500" s="127">
        <v>9.1000000000000004E-3</v>
      </c>
      <c r="R500" s="126">
        <v>5871.47</v>
      </c>
      <c r="S500" s="126">
        <v>11419.09</v>
      </c>
      <c r="T500" s="125">
        <v>0.81299999999999994</v>
      </c>
      <c r="U500" s="126">
        <v>14057.22</v>
      </c>
      <c r="V500" s="126">
        <v>14057.22</v>
      </c>
      <c r="W500" s="124">
        <v>6761523</v>
      </c>
      <c r="X500" s="124">
        <v>7129367</v>
      </c>
      <c r="Y500" s="124">
        <v>142587</v>
      </c>
      <c r="Z500" s="124">
        <v>142587</v>
      </c>
      <c r="AA500" s="124">
        <v>2976062</v>
      </c>
      <c r="AB500" s="124">
        <v>1987</v>
      </c>
      <c r="AC500" s="124">
        <v>478226</v>
      </c>
      <c r="AD500" s="124">
        <v>768030</v>
      </c>
      <c r="AE500" s="124">
        <v>736946</v>
      </c>
    </row>
    <row r="501" spans="1:31" x14ac:dyDescent="0.3">
      <c r="A501" s="123" t="s">
        <v>1001</v>
      </c>
      <c r="B501" s="121" t="s">
        <v>1002</v>
      </c>
      <c r="C501" s="121">
        <v>1</v>
      </c>
      <c r="D501" s="121">
        <v>0</v>
      </c>
      <c r="E501" s="124">
        <v>1006888097</v>
      </c>
      <c r="F501" s="124">
        <v>358</v>
      </c>
      <c r="G501" s="124">
        <v>2812536</v>
      </c>
      <c r="H501" s="124">
        <v>127935045</v>
      </c>
      <c r="I501" s="124">
        <v>357360</v>
      </c>
      <c r="J501" s="125">
        <v>0.95</v>
      </c>
      <c r="K501" s="124">
        <v>444</v>
      </c>
      <c r="L501" s="124">
        <v>455</v>
      </c>
      <c r="M501" s="124">
        <v>450</v>
      </c>
      <c r="N501" s="125">
        <v>1.0449999999999999</v>
      </c>
      <c r="O501" s="125">
        <v>1.821</v>
      </c>
      <c r="P501" s="126">
        <v>15743.05</v>
      </c>
      <c r="Q501" s="127">
        <v>1.3299999999999999E-2</v>
      </c>
      <c r="R501" s="126">
        <v>37406.720000000001</v>
      </c>
      <c r="S501" s="126">
        <v>0</v>
      </c>
      <c r="T501" s="125">
        <v>0.19400000000000001</v>
      </c>
      <c r="U501" s="126">
        <v>3054.15</v>
      </c>
      <c r="V501" s="126">
        <v>3054.15</v>
      </c>
      <c r="W501" s="124">
        <v>1374368</v>
      </c>
      <c r="X501" s="124">
        <v>3458329</v>
      </c>
      <c r="Y501" s="124">
        <v>69166</v>
      </c>
      <c r="Z501" s="124">
        <v>69166</v>
      </c>
      <c r="AA501" s="124">
        <v>1178330</v>
      </c>
      <c r="AB501" s="124">
        <v>0</v>
      </c>
      <c r="AC501" s="124">
        <v>318151</v>
      </c>
      <c r="AD501" s="124">
        <v>510950</v>
      </c>
      <c r="AE501" s="124">
        <v>490270</v>
      </c>
    </row>
    <row r="502" spans="1:31" x14ac:dyDescent="0.3">
      <c r="A502" s="123" t="s">
        <v>1003</v>
      </c>
      <c r="B502" s="121" t="s">
        <v>1004</v>
      </c>
      <c r="C502" s="121">
        <v>1</v>
      </c>
      <c r="D502" s="121">
        <v>0</v>
      </c>
      <c r="E502" s="124">
        <v>547229244</v>
      </c>
      <c r="F502" s="124">
        <v>1246</v>
      </c>
      <c r="G502" s="124">
        <v>439188</v>
      </c>
      <c r="H502" s="124">
        <v>212182176</v>
      </c>
      <c r="I502" s="124">
        <v>170290</v>
      </c>
      <c r="J502" s="125">
        <v>0.45300000000000001</v>
      </c>
      <c r="K502" s="124">
        <v>1452</v>
      </c>
      <c r="L502" s="124">
        <v>1450</v>
      </c>
      <c r="M502" s="124">
        <v>1452</v>
      </c>
      <c r="N502" s="125">
        <v>1.0449999999999999</v>
      </c>
      <c r="O502" s="125">
        <v>1.8620000000000001</v>
      </c>
      <c r="P502" s="126">
        <v>16097.51</v>
      </c>
      <c r="Q502" s="127">
        <v>9.1000000000000004E-3</v>
      </c>
      <c r="R502" s="126">
        <v>3996.61</v>
      </c>
      <c r="S502" s="126">
        <v>12100.9</v>
      </c>
      <c r="T502" s="125">
        <v>0.80800000000000005</v>
      </c>
      <c r="U502" s="126">
        <v>13006.78</v>
      </c>
      <c r="V502" s="126">
        <v>13006.78</v>
      </c>
      <c r="W502" s="124">
        <v>18885845</v>
      </c>
      <c r="X502" s="124">
        <v>18067894</v>
      </c>
      <c r="Y502" s="124">
        <v>361357</v>
      </c>
      <c r="Z502" s="124">
        <v>817951</v>
      </c>
      <c r="AA502" s="124">
        <v>7564210</v>
      </c>
      <c r="AB502" s="124">
        <v>1993</v>
      </c>
      <c r="AC502" s="124">
        <v>2438278</v>
      </c>
      <c r="AD502" s="124">
        <v>3915874</v>
      </c>
      <c r="AE502" s="124">
        <v>3757386</v>
      </c>
    </row>
    <row r="503" spans="1:31" x14ac:dyDescent="0.3">
      <c r="A503" s="123" t="s">
        <v>1005</v>
      </c>
      <c r="B503" s="121" t="s">
        <v>1006</v>
      </c>
      <c r="C503" s="121">
        <v>1</v>
      </c>
      <c r="D503" s="121">
        <v>0</v>
      </c>
      <c r="E503" s="124">
        <v>2322500121</v>
      </c>
      <c r="F503" s="124">
        <v>1534</v>
      </c>
      <c r="G503" s="124">
        <v>1514015</v>
      </c>
      <c r="H503" s="124">
        <v>861700902</v>
      </c>
      <c r="I503" s="124">
        <v>561734</v>
      </c>
      <c r="J503" s="125">
        <v>1.494</v>
      </c>
      <c r="K503" s="124">
        <v>1854</v>
      </c>
      <c r="L503" s="124">
        <v>1893</v>
      </c>
      <c r="M503" s="124">
        <v>1874</v>
      </c>
      <c r="N503" s="125">
        <v>1.425</v>
      </c>
      <c r="O503" s="125">
        <v>1.159</v>
      </c>
      <c r="P503" s="126">
        <v>13663.47</v>
      </c>
      <c r="Q503" s="127">
        <v>2.0910000000000002E-2</v>
      </c>
      <c r="R503" s="126">
        <v>31658.05</v>
      </c>
      <c r="S503" s="126">
        <v>0</v>
      </c>
      <c r="T503" s="125">
        <v>0.26400000000000001</v>
      </c>
      <c r="U503" s="126">
        <v>3607.15</v>
      </c>
      <c r="V503" s="126">
        <v>3607.15</v>
      </c>
      <c r="W503" s="124">
        <v>6759800</v>
      </c>
      <c r="X503" s="124">
        <v>6715076</v>
      </c>
      <c r="Y503" s="124">
        <v>134301</v>
      </c>
      <c r="Z503" s="124">
        <v>134301</v>
      </c>
      <c r="AA503" s="124">
        <v>2295744</v>
      </c>
      <c r="AB503" s="124">
        <v>0</v>
      </c>
      <c r="AC503" s="124">
        <v>708542</v>
      </c>
      <c r="AD503" s="124">
        <v>1137918</v>
      </c>
      <c r="AE503" s="124">
        <v>1091863</v>
      </c>
    </row>
    <row r="504" spans="1:31" x14ac:dyDescent="0.3">
      <c r="A504" s="123" t="s">
        <v>1007</v>
      </c>
      <c r="B504" s="121" t="s">
        <v>1008</v>
      </c>
      <c r="C504" s="121">
        <v>1</v>
      </c>
      <c r="D504" s="121">
        <v>0</v>
      </c>
      <c r="E504" s="124">
        <v>4120926724</v>
      </c>
      <c r="F504" s="124">
        <v>3626</v>
      </c>
      <c r="G504" s="124">
        <v>1136493</v>
      </c>
      <c r="H504" s="124">
        <v>1087828807</v>
      </c>
      <c r="I504" s="124">
        <v>300007</v>
      </c>
      <c r="J504" s="125">
        <v>0.79800000000000004</v>
      </c>
      <c r="K504" s="124">
        <v>4659</v>
      </c>
      <c r="L504" s="124">
        <v>4699</v>
      </c>
      <c r="M504" s="124">
        <v>4679</v>
      </c>
      <c r="N504" s="125">
        <v>1.425</v>
      </c>
      <c r="O504" s="125">
        <v>1.343</v>
      </c>
      <c r="P504" s="126">
        <v>15832.65</v>
      </c>
      <c r="Q504" s="127">
        <v>1.1169999999999999E-2</v>
      </c>
      <c r="R504" s="126">
        <v>12694.62</v>
      </c>
      <c r="S504" s="126">
        <v>3138.03</v>
      </c>
      <c r="T504" s="125">
        <v>0.44900000000000001</v>
      </c>
      <c r="U504" s="126">
        <v>7108.85</v>
      </c>
      <c r="V504" s="126">
        <v>7108.85</v>
      </c>
      <c r="W504" s="124">
        <v>33262310</v>
      </c>
      <c r="X504" s="124">
        <v>32223063</v>
      </c>
      <c r="Y504" s="124">
        <v>644461</v>
      </c>
      <c r="Z504" s="124">
        <v>1039247</v>
      </c>
      <c r="AA504" s="124">
        <v>10032152</v>
      </c>
      <c r="AB504" s="124">
        <v>0</v>
      </c>
      <c r="AC504" s="124">
        <v>3207704</v>
      </c>
      <c r="AD504" s="124">
        <v>5151572</v>
      </c>
      <c r="AE504" s="124">
        <v>4943071</v>
      </c>
    </row>
    <row r="505" spans="1:31" x14ac:dyDescent="0.3">
      <c r="A505" s="123" t="s">
        <v>1009</v>
      </c>
      <c r="B505" s="121" t="s">
        <v>1010</v>
      </c>
      <c r="C505" s="121">
        <v>1</v>
      </c>
      <c r="D505" s="121">
        <v>0</v>
      </c>
      <c r="E505" s="124">
        <v>3985271178</v>
      </c>
      <c r="F505" s="124">
        <v>4513</v>
      </c>
      <c r="G505" s="124">
        <v>883064</v>
      </c>
      <c r="H505" s="124">
        <v>1163925096</v>
      </c>
      <c r="I505" s="124">
        <v>257904</v>
      </c>
      <c r="J505" s="125">
        <v>0.68600000000000005</v>
      </c>
      <c r="K505" s="124">
        <v>5541</v>
      </c>
      <c r="L505" s="124">
        <v>5471</v>
      </c>
      <c r="M505" s="124">
        <v>5541</v>
      </c>
      <c r="N505" s="125">
        <v>1.425</v>
      </c>
      <c r="O505" s="125">
        <v>1.4259999999999999</v>
      </c>
      <c r="P505" s="126">
        <v>16811.14</v>
      </c>
      <c r="Q505" s="127">
        <v>9.5999999999999992E-3</v>
      </c>
      <c r="R505" s="126">
        <v>8477.41</v>
      </c>
      <c r="S505" s="126">
        <v>8333.73</v>
      </c>
      <c r="T505" s="125">
        <v>0.54700000000000004</v>
      </c>
      <c r="U505" s="126">
        <v>9195.69</v>
      </c>
      <c r="V505" s="126">
        <v>9195.69</v>
      </c>
      <c r="W505" s="124">
        <v>50953319</v>
      </c>
      <c r="X505" s="124">
        <v>46684980</v>
      </c>
      <c r="Y505" s="124">
        <v>933699</v>
      </c>
      <c r="Z505" s="124">
        <v>4268339</v>
      </c>
      <c r="AA505" s="124">
        <v>11517098</v>
      </c>
      <c r="AB505" s="124">
        <v>0</v>
      </c>
      <c r="AC505" s="124">
        <v>5093977</v>
      </c>
      <c r="AD505" s="124">
        <v>8180927</v>
      </c>
      <c r="AE505" s="124">
        <v>7849818</v>
      </c>
    </row>
    <row r="506" spans="1:31" x14ac:dyDescent="0.3">
      <c r="A506" s="123" t="s">
        <v>1011</v>
      </c>
      <c r="B506" s="121" t="s">
        <v>1012</v>
      </c>
      <c r="C506" s="121">
        <v>1</v>
      </c>
      <c r="D506" s="121">
        <v>0</v>
      </c>
      <c r="E506" s="124">
        <v>5360775004</v>
      </c>
      <c r="F506" s="124">
        <v>5637</v>
      </c>
      <c r="G506" s="124">
        <v>950997</v>
      </c>
      <c r="H506" s="124">
        <v>1542247047</v>
      </c>
      <c r="I506" s="124">
        <v>273593</v>
      </c>
      <c r="J506" s="125">
        <v>0.72699999999999998</v>
      </c>
      <c r="K506" s="124">
        <v>6681</v>
      </c>
      <c r="L506" s="124">
        <v>6602</v>
      </c>
      <c r="M506" s="124">
        <v>6681</v>
      </c>
      <c r="N506" s="125">
        <v>1.425</v>
      </c>
      <c r="O506" s="125">
        <v>1.37</v>
      </c>
      <c r="P506" s="126">
        <v>16150.95</v>
      </c>
      <c r="Q506" s="127">
        <v>1.017E-2</v>
      </c>
      <c r="R506" s="126">
        <v>9671.6299999999992</v>
      </c>
      <c r="S506" s="126">
        <v>6479.32</v>
      </c>
      <c r="T506" s="125">
        <v>0.49399999999999999</v>
      </c>
      <c r="U506" s="126">
        <v>7978.56</v>
      </c>
      <c r="V506" s="126">
        <v>7978.56</v>
      </c>
      <c r="W506" s="124">
        <v>53304760</v>
      </c>
      <c r="X506" s="124">
        <v>48570381</v>
      </c>
      <c r="Y506" s="124">
        <v>971407</v>
      </c>
      <c r="Z506" s="124">
        <v>4734379</v>
      </c>
      <c r="AA506" s="124">
        <v>15063020</v>
      </c>
      <c r="AB506" s="124">
        <v>0</v>
      </c>
      <c r="AC506" s="124">
        <v>6625021</v>
      </c>
      <c r="AD506" s="124">
        <v>10639783</v>
      </c>
      <c r="AE506" s="124">
        <v>10209157</v>
      </c>
    </row>
    <row r="507" spans="1:31" x14ac:dyDescent="0.3">
      <c r="A507" s="123" t="s">
        <v>1013</v>
      </c>
      <c r="B507" s="121" t="s">
        <v>1014</v>
      </c>
      <c r="C507" s="121">
        <v>1</v>
      </c>
      <c r="D507" s="121">
        <v>0</v>
      </c>
      <c r="E507" s="124">
        <v>3751007303</v>
      </c>
      <c r="F507" s="124">
        <v>4874</v>
      </c>
      <c r="G507" s="124">
        <v>769595</v>
      </c>
      <c r="H507" s="124">
        <v>976190143</v>
      </c>
      <c r="I507" s="124">
        <v>200285</v>
      </c>
      <c r="J507" s="125">
        <v>0.53200000000000003</v>
      </c>
      <c r="K507" s="124">
        <v>5984</v>
      </c>
      <c r="L507" s="124">
        <v>5900</v>
      </c>
      <c r="M507" s="124">
        <v>5984</v>
      </c>
      <c r="N507" s="125">
        <v>1.425</v>
      </c>
      <c r="O507" s="125">
        <v>1.655</v>
      </c>
      <c r="P507" s="126">
        <v>19510.82</v>
      </c>
      <c r="Q507" s="127">
        <v>9.1000000000000004E-3</v>
      </c>
      <c r="R507" s="126">
        <v>7003.31</v>
      </c>
      <c r="S507" s="126">
        <v>12507.51</v>
      </c>
      <c r="T507" s="125">
        <v>0.65400000000000003</v>
      </c>
      <c r="U507" s="126">
        <v>12760.07</v>
      </c>
      <c r="V507" s="126">
        <v>12760.07</v>
      </c>
      <c r="W507" s="124">
        <v>76356259</v>
      </c>
      <c r="X507" s="124">
        <v>71139899</v>
      </c>
      <c r="Y507" s="124">
        <v>1422797</v>
      </c>
      <c r="Z507" s="124">
        <v>5216360</v>
      </c>
      <c r="AA507" s="124">
        <v>11372551</v>
      </c>
      <c r="AB507" s="124">
        <v>0</v>
      </c>
      <c r="AC507" s="124">
        <v>6190154</v>
      </c>
      <c r="AD507" s="124">
        <v>9941387</v>
      </c>
      <c r="AE507" s="124">
        <v>9539027</v>
      </c>
    </row>
    <row r="508" spans="1:31" x14ac:dyDescent="0.3">
      <c r="A508" s="123" t="s">
        <v>1015</v>
      </c>
      <c r="B508" s="121" t="s">
        <v>1016</v>
      </c>
      <c r="C508" s="121">
        <v>1</v>
      </c>
      <c r="D508" s="121">
        <v>0</v>
      </c>
      <c r="E508" s="124">
        <v>3312634058</v>
      </c>
      <c r="F508" s="124">
        <v>2802</v>
      </c>
      <c r="G508" s="124">
        <v>1182239</v>
      </c>
      <c r="H508" s="124">
        <v>992423130</v>
      </c>
      <c r="I508" s="124">
        <v>354183</v>
      </c>
      <c r="J508" s="125">
        <v>0.94199999999999995</v>
      </c>
      <c r="K508" s="124">
        <v>3359</v>
      </c>
      <c r="L508" s="124">
        <v>3525</v>
      </c>
      <c r="M508" s="124">
        <v>3442</v>
      </c>
      <c r="N508" s="125">
        <v>1.425</v>
      </c>
      <c r="O508" s="125">
        <v>1.6950000000000001</v>
      </c>
      <c r="P508" s="126">
        <v>19982.38</v>
      </c>
      <c r="Q508" s="127">
        <v>1.3180000000000001E-2</v>
      </c>
      <c r="R508" s="126">
        <v>15581.91</v>
      </c>
      <c r="S508" s="126">
        <v>4400.47</v>
      </c>
      <c r="T508" s="125">
        <v>0.436</v>
      </c>
      <c r="U508" s="126">
        <v>8712.31</v>
      </c>
      <c r="V508" s="126">
        <v>8712.31</v>
      </c>
      <c r="W508" s="124">
        <v>29987772</v>
      </c>
      <c r="X508" s="124">
        <v>30318842</v>
      </c>
      <c r="Y508" s="124">
        <v>606376</v>
      </c>
      <c r="Z508" s="124">
        <v>606376</v>
      </c>
      <c r="AA508" s="124">
        <v>3988009</v>
      </c>
      <c r="AB508" s="124">
        <v>0</v>
      </c>
      <c r="AC508" s="124">
        <v>3535947</v>
      </c>
      <c r="AD508" s="124">
        <v>5678730</v>
      </c>
      <c r="AE508" s="124">
        <v>5448894</v>
      </c>
    </row>
    <row r="509" spans="1:31" x14ac:dyDescent="0.3">
      <c r="A509" s="123" t="s">
        <v>1017</v>
      </c>
      <c r="B509" s="121" t="s">
        <v>1018</v>
      </c>
      <c r="C509" s="121">
        <v>1</v>
      </c>
      <c r="D509" s="121">
        <v>0</v>
      </c>
      <c r="E509" s="124">
        <v>4124423967</v>
      </c>
      <c r="F509" s="124">
        <v>3971</v>
      </c>
      <c r="G509" s="124">
        <v>1038636</v>
      </c>
      <c r="H509" s="124">
        <v>1016382791</v>
      </c>
      <c r="I509" s="124">
        <v>255951</v>
      </c>
      <c r="J509" s="125">
        <v>0.68</v>
      </c>
      <c r="K509" s="124">
        <v>4930</v>
      </c>
      <c r="L509" s="124">
        <v>4748</v>
      </c>
      <c r="M509" s="124">
        <v>4930</v>
      </c>
      <c r="N509" s="125">
        <v>1.425</v>
      </c>
      <c r="O509" s="125">
        <v>1.4419999999999999</v>
      </c>
      <c r="P509" s="126">
        <v>16999.759999999998</v>
      </c>
      <c r="Q509" s="127">
        <v>9.5200000000000007E-3</v>
      </c>
      <c r="R509" s="126">
        <v>9887.81</v>
      </c>
      <c r="S509" s="126">
        <v>7111.95</v>
      </c>
      <c r="T509" s="125">
        <v>0.51</v>
      </c>
      <c r="U509" s="126">
        <v>8669.8700000000008</v>
      </c>
      <c r="V509" s="126">
        <v>8669.8700000000008</v>
      </c>
      <c r="W509" s="124">
        <v>42742460</v>
      </c>
      <c r="X509" s="124">
        <v>36797047</v>
      </c>
      <c r="Y509" s="124">
        <v>735940</v>
      </c>
      <c r="Z509" s="124">
        <v>5945413</v>
      </c>
      <c r="AA509" s="124">
        <v>7856548</v>
      </c>
      <c r="AB509" s="124">
        <v>0</v>
      </c>
      <c r="AC509" s="124">
        <v>3015884</v>
      </c>
      <c r="AD509" s="124">
        <v>4843509</v>
      </c>
      <c r="AE509" s="124">
        <v>4647477</v>
      </c>
    </row>
    <row r="510" spans="1:31" x14ac:dyDescent="0.3">
      <c r="A510" s="123" t="s">
        <v>1019</v>
      </c>
      <c r="B510" s="121" t="s">
        <v>1020</v>
      </c>
      <c r="C510" s="121">
        <v>1</v>
      </c>
      <c r="D510" s="121">
        <v>1</v>
      </c>
      <c r="E510" s="124">
        <v>1076832102</v>
      </c>
      <c r="F510" s="124">
        <v>2745</v>
      </c>
      <c r="G510" s="124">
        <v>392288</v>
      </c>
      <c r="H510" s="124">
        <v>290412762</v>
      </c>
      <c r="I510" s="124">
        <v>105796</v>
      </c>
      <c r="J510" s="125">
        <v>0.28100000000000003</v>
      </c>
      <c r="K510" s="124">
        <v>3429</v>
      </c>
      <c r="L510" s="124">
        <v>3470</v>
      </c>
      <c r="M510" s="124">
        <v>3450</v>
      </c>
      <c r="N510" s="125">
        <v>1.425</v>
      </c>
      <c r="O510" s="125">
        <v>1.889</v>
      </c>
      <c r="P510" s="126">
        <v>22269.45</v>
      </c>
      <c r="Q510" s="127">
        <v>9.1000000000000004E-3</v>
      </c>
      <c r="R510" s="126">
        <v>3569.82</v>
      </c>
      <c r="S510" s="126">
        <v>18699.63</v>
      </c>
      <c r="T510" s="125">
        <v>0.93</v>
      </c>
      <c r="U510" s="126">
        <v>20710.580000000002</v>
      </c>
      <c r="V510" s="126">
        <v>20710.580000000002</v>
      </c>
      <c r="W510" s="124">
        <v>71451501</v>
      </c>
      <c r="X510" s="124">
        <v>67941836</v>
      </c>
      <c r="Y510" s="124">
        <v>1358836</v>
      </c>
      <c r="Z510" s="124">
        <v>3509665</v>
      </c>
      <c r="AA510" s="124">
        <v>8984017</v>
      </c>
      <c r="AB510" s="124">
        <v>0</v>
      </c>
      <c r="AC510" s="124">
        <v>4252682</v>
      </c>
      <c r="AD510" s="124">
        <v>6829807</v>
      </c>
      <c r="AE510" s="124">
        <v>6553382</v>
      </c>
    </row>
    <row r="511" spans="1:31" x14ac:dyDescent="0.3">
      <c r="A511" s="123" t="s">
        <v>1021</v>
      </c>
      <c r="B511" s="121" t="s">
        <v>1022</v>
      </c>
      <c r="C511" s="121">
        <v>1</v>
      </c>
      <c r="D511" s="121">
        <v>0</v>
      </c>
      <c r="E511" s="124">
        <v>8298972123</v>
      </c>
      <c r="F511" s="124">
        <v>5518</v>
      </c>
      <c r="G511" s="124">
        <v>1503981</v>
      </c>
      <c r="H511" s="124">
        <v>4516004954</v>
      </c>
      <c r="I511" s="124">
        <v>818413</v>
      </c>
      <c r="J511" s="125">
        <v>2.177</v>
      </c>
      <c r="K511" s="124">
        <v>6354</v>
      </c>
      <c r="L511" s="124">
        <v>6442</v>
      </c>
      <c r="M511" s="124">
        <v>6398</v>
      </c>
      <c r="N511" s="125">
        <v>1.425</v>
      </c>
      <c r="O511" s="125">
        <v>1.131</v>
      </c>
      <c r="P511" s="126">
        <v>13333.38</v>
      </c>
      <c r="Q511" s="127">
        <v>2.8000000000000001E-2</v>
      </c>
      <c r="R511" s="126">
        <v>42111.46</v>
      </c>
      <c r="S511" s="126">
        <v>0</v>
      </c>
      <c r="T511" s="125">
        <v>0.186</v>
      </c>
      <c r="U511" s="126">
        <v>2480</v>
      </c>
      <c r="V511" s="126">
        <v>2480</v>
      </c>
      <c r="W511" s="124">
        <v>15867040</v>
      </c>
      <c r="X511" s="124">
        <v>29569992</v>
      </c>
      <c r="Y511" s="124">
        <v>591399</v>
      </c>
      <c r="Z511" s="124">
        <v>591399</v>
      </c>
      <c r="AA511" s="124">
        <v>8735695</v>
      </c>
      <c r="AB511" s="124">
        <v>1966</v>
      </c>
      <c r="AC511" s="124">
        <v>2180315</v>
      </c>
      <c r="AD511" s="124">
        <v>3501585</v>
      </c>
      <c r="AE511" s="124">
        <v>3359865</v>
      </c>
    </row>
    <row r="512" spans="1:31" x14ac:dyDescent="0.3">
      <c r="A512" s="123" t="s">
        <v>1023</v>
      </c>
      <c r="B512" s="121" t="s">
        <v>1024</v>
      </c>
      <c r="C512" s="121">
        <v>1</v>
      </c>
      <c r="D512" s="121">
        <v>0</v>
      </c>
      <c r="E512" s="124">
        <v>3261438374</v>
      </c>
      <c r="F512" s="124">
        <v>3503</v>
      </c>
      <c r="G512" s="124">
        <v>931041</v>
      </c>
      <c r="H512" s="124">
        <v>914036432</v>
      </c>
      <c r="I512" s="124">
        <v>260929</v>
      </c>
      <c r="J512" s="125">
        <v>0.69399999999999995</v>
      </c>
      <c r="K512" s="124">
        <v>4435</v>
      </c>
      <c r="L512" s="124">
        <v>4399</v>
      </c>
      <c r="M512" s="124">
        <v>4435</v>
      </c>
      <c r="N512" s="125">
        <v>1.425</v>
      </c>
      <c r="O512" s="125">
        <v>1.29</v>
      </c>
      <c r="P512" s="126">
        <v>15207.83</v>
      </c>
      <c r="Q512" s="127">
        <v>9.7099999999999999E-3</v>
      </c>
      <c r="R512" s="126">
        <v>9040.4</v>
      </c>
      <c r="S512" s="126">
        <v>6167.43</v>
      </c>
      <c r="T512" s="125">
        <v>0.53500000000000003</v>
      </c>
      <c r="U512" s="126">
        <v>8136.18</v>
      </c>
      <c r="V512" s="126">
        <v>8136.18</v>
      </c>
      <c r="W512" s="124">
        <v>36083959</v>
      </c>
      <c r="X512" s="124">
        <v>34418743</v>
      </c>
      <c r="Y512" s="124">
        <v>688374</v>
      </c>
      <c r="Z512" s="124">
        <v>1665216</v>
      </c>
      <c r="AA512" s="124">
        <v>7819965</v>
      </c>
      <c r="AB512" s="124">
        <v>0</v>
      </c>
      <c r="AC512" s="124">
        <v>3551560</v>
      </c>
      <c r="AD512" s="124">
        <v>5703805</v>
      </c>
      <c r="AE512" s="124">
        <v>5472953</v>
      </c>
    </row>
    <row r="513" spans="1:31" x14ac:dyDescent="0.3">
      <c r="A513" s="123" t="s">
        <v>1025</v>
      </c>
      <c r="B513" s="121" t="s">
        <v>1026</v>
      </c>
      <c r="C513" s="121">
        <v>1</v>
      </c>
      <c r="D513" s="121">
        <v>0</v>
      </c>
      <c r="E513" s="124">
        <v>13073470352</v>
      </c>
      <c r="F513" s="124">
        <v>11731</v>
      </c>
      <c r="G513" s="124">
        <v>1114437</v>
      </c>
      <c r="H513" s="124">
        <v>3506541571</v>
      </c>
      <c r="I513" s="124">
        <v>298912</v>
      </c>
      <c r="J513" s="125">
        <v>0.79500000000000004</v>
      </c>
      <c r="K513" s="124">
        <v>14588</v>
      </c>
      <c r="L513" s="124">
        <v>14569</v>
      </c>
      <c r="M513" s="124">
        <v>14588</v>
      </c>
      <c r="N513" s="125">
        <v>1.425</v>
      </c>
      <c r="O513" s="125">
        <v>1.252</v>
      </c>
      <c r="P513" s="126">
        <v>14759.85</v>
      </c>
      <c r="Q513" s="127">
        <v>1.1129999999999999E-2</v>
      </c>
      <c r="R513" s="126">
        <v>12403.68</v>
      </c>
      <c r="S513" s="126">
        <v>2356.17</v>
      </c>
      <c r="T513" s="125">
        <v>0.45800000000000002</v>
      </c>
      <c r="U513" s="126">
        <v>6760.01</v>
      </c>
      <c r="V513" s="126">
        <v>6760.01</v>
      </c>
      <c r="W513" s="124">
        <v>98615026</v>
      </c>
      <c r="X513" s="124">
        <v>95991361</v>
      </c>
      <c r="Y513" s="124">
        <v>1919827</v>
      </c>
      <c r="Z513" s="124">
        <v>2623665</v>
      </c>
      <c r="AA513" s="124">
        <v>30653952</v>
      </c>
      <c r="AB513" s="124">
        <v>0</v>
      </c>
      <c r="AC513" s="124">
        <v>12867985</v>
      </c>
      <c r="AD513" s="124">
        <v>20665983</v>
      </c>
      <c r="AE513" s="124">
        <v>19829564</v>
      </c>
    </row>
    <row r="514" spans="1:31" x14ac:dyDescent="0.3">
      <c r="A514" s="123" t="s">
        <v>1027</v>
      </c>
      <c r="B514" s="121" t="s">
        <v>1028</v>
      </c>
      <c r="C514" s="121">
        <v>1</v>
      </c>
      <c r="D514" s="121">
        <v>0</v>
      </c>
      <c r="E514" s="124">
        <v>3242632968</v>
      </c>
      <c r="F514" s="124">
        <v>857</v>
      </c>
      <c r="G514" s="124">
        <v>3783702</v>
      </c>
      <c r="H514" s="124">
        <v>824047146</v>
      </c>
      <c r="I514" s="124">
        <v>961548</v>
      </c>
      <c r="J514" s="125">
        <v>2.5569999999999999</v>
      </c>
      <c r="K514" s="124">
        <v>1110</v>
      </c>
      <c r="L514" s="124">
        <v>1103</v>
      </c>
      <c r="M514" s="124">
        <v>1110</v>
      </c>
      <c r="N514" s="125">
        <v>1.425</v>
      </c>
      <c r="O514" s="125">
        <v>1.127</v>
      </c>
      <c r="P514" s="126">
        <v>13286.22</v>
      </c>
      <c r="Q514" s="127">
        <v>2.8000000000000001E-2</v>
      </c>
      <c r="R514" s="126">
        <v>105943.65</v>
      </c>
      <c r="S514" s="126">
        <v>0</v>
      </c>
      <c r="T514" s="125">
        <v>2.5000000000000001E-2</v>
      </c>
      <c r="U514" s="126">
        <v>332.15</v>
      </c>
      <c r="V514" s="126">
        <v>500</v>
      </c>
      <c r="W514" s="124">
        <v>555000</v>
      </c>
      <c r="X514" s="124">
        <v>3124467</v>
      </c>
      <c r="Y514" s="124">
        <v>62489</v>
      </c>
      <c r="Z514" s="124">
        <v>62489</v>
      </c>
      <c r="AA514" s="124">
        <v>552400</v>
      </c>
      <c r="AB514" s="124">
        <v>0</v>
      </c>
      <c r="AC514" s="124">
        <v>358068</v>
      </c>
      <c r="AD514" s="124">
        <v>575057</v>
      </c>
      <c r="AE514" s="124">
        <v>551782</v>
      </c>
    </row>
    <row r="515" spans="1:31" x14ac:dyDescent="0.3">
      <c r="A515" s="123" t="s">
        <v>1029</v>
      </c>
      <c r="B515" s="121" t="s">
        <v>1030</v>
      </c>
      <c r="C515" s="121">
        <v>1</v>
      </c>
      <c r="D515" s="121">
        <v>0</v>
      </c>
      <c r="E515" s="124">
        <v>2293701918</v>
      </c>
      <c r="F515" s="124">
        <v>2030</v>
      </c>
      <c r="G515" s="124">
        <v>1129902</v>
      </c>
      <c r="H515" s="124">
        <v>825738175</v>
      </c>
      <c r="I515" s="124">
        <v>406767</v>
      </c>
      <c r="J515" s="125">
        <v>1.0820000000000001</v>
      </c>
      <c r="K515" s="124">
        <v>2312</v>
      </c>
      <c r="L515" s="124">
        <v>2365</v>
      </c>
      <c r="M515" s="124">
        <v>2339</v>
      </c>
      <c r="N515" s="125">
        <v>1.425</v>
      </c>
      <c r="O515" s="125">
        <v>1.1160000000000001</v>
      </c>
      <c r="P515" s="126">
        <v>13156.54</v>
      </c>
      <c r="Q515" s="127">
        <v>1.5140000000000001E-2</v>
      </c>
      <c r="R515" s="126">
        <v>17106.71</v>
      </c>
      <c r="S515" s="126">
        <v>0</v>
      </c>
      <c r="T515" s="125">
        <v>0.35299999999999998</v>
      </c>
      <c r="U515" s="126">
        <v>4644.25</v>
      </c>
      <c r="V515" s="126">
        <v>4644.25</v>
      </c>
      <c r="W515" s="124">
        <v>10862901</v>
      </c>
      <c r="X515" s="124">
        <v>13969179</v>
      </c>
      <c r="Y515" s="124">
        <v>279383</v>
      </c>
      <c r="Z515" s="124">
        <v>279383</v>
      </c>
      <c r="AA515" s="124">
        <v>4553753</v>
      </c>
      <c r="AB515" s="124">
        <v>0</v>
      </c>
      <c r="AC515" s="124">
        <v>1166260</v>
      </c>
      <c r="AD515" s="124">
        <v>1873013</v>
      </c>
      <c r="AE515" s="124">
        <v>1797206</v>
      </c>
    </row>
    <row r="516" spans="1:31" x14ac:dyDescent="0.3">
      <c r="A516" s="123" t="s">
        <v>1031</v>
      </c>
      <c r="B516" s="121" t="s">
        <v>1032</v>
      </c>
      <c r="C516" s="121">
        <v>1</v>
      </c>
      <c r="D516" s="121">
        <v>0</v>
      </c>
      <c r="E516" s="124">
        <v>2539453424</v>
      </c>
      <c r="F516" s="124">
        <v>2322</v>
      </c>
      <c r="G516" s="124">
        <v>1093649</v>
      </c>
      <c r="H516" s="124">
        <v>801550293</v>
      </c>
      <c r="I516" s="124">
        <v>345198</v>
      </c>
      <c r="J516" s="125">
        <v>0.91800000000000004</v>
      </c>
      <c r="K516" s="124">
        <v>2684</v>
      </c>
      <c r="L516" s="124">
        <v>2762</v>
      </c>
      <c r="M516" s="124">
        <v>2723</v>
      </c>
      <c r="N516" s="125">
        <v>1.425</v>
      </c>
      <c r="O516" s="125">
        <v>1.1499999999999999</v>
      </c>
      <c r="P516" s="126">
        <v>13557.37</v>
      </c>
      <c r="Q516" s="127">
        <v>1.285E-2</v>
      </c>
      <c r="R516" s="126">
        <v>14053.38</v>
      </c>
      <c r="S516" s="126">
        <v>0</v>
      </c>
      <c r="T516" s="125">
        <v>0.432</v>
      </c>
      <c r="U516" s="126">
        <v>5856.78</v>
      </c>
      <c r="V516" s="126">
        <v>5856.78</v>
      </c>
      <c r="W516" s="124">
        <v>15948012</v>
      </c>
      <c r="X516" s="124">
        <v>16124649</v>
      </c>
      <c r="Y516" s="124">
        <v>322492</v>
      </c>
      <c r="Z516" s="124">
        <v>322492</v>
      </c>
      <c r="AA516" s="124">
        <v>5577429</v>
      </c>
      <c r="AB516" s="124">
        <v>0</v>
      </c>
      <c r="AC516" s="124">
        <v>2032897</v>
      </c>
      <c r="AD516" s="124">
        <v>3264832</v>
      </c>
      <c r="AE516" s="124">
        <v>3132694</v>
      </c>
    </row>
    <row r="517" spans="1:31" x14ac:dyDescent="0.3">
      <c r="A517" s="123" t="s">
        <v>1033</v>
      </c>
      <c r="B517" s="121" t="s">
        <v>1034</v>
      </c>
      <c r="C517" s="121">
        <v>1</v>
      </c>
      <c r="D517" s="121">
        <v>0</v>
      </c>
      <c r="E517" s="124">
        <v>2557174790</v>
      </c>
      <c r="F517" s="124">
        <v>2654</v>
      </c>
      <c r="G517" s="124">
        <v>963517</v>
      </c>
      <c r="H517" s="124">
        <v>727046565</v>
      </c>
      <c r="I517" s="124">
        <v>273943</v>
      </c>
      <c r="J517" s="125">
        <v>0.72799999999999998</v>
      </c>
      <c r="K517" s="124">
        <v>3293</v>
      </c>
      <c r="L517" s="124">
        <v>3371</v>
      </c>
      <c r="M517" s="124">
        <v>3332</v>
      </c>
      <c r="N517" s="125">
        <v>1.425</v>
      </c>
      <c r="O517" s="125">
        <v>1.292</v>
      </c>
      <c r="P517" s="126">
        <v>15231.41</v>
      </c>
      <c r="Q517" s="127">
        <v>1.0189999999999999E-2</v>
      </c>
      <c r="R517" s="126">
        <v>9818.23</v>
      </c>
      <c r="S517" s="126">
        <v>5413.18</v>
      </c>
      <c r="T517" s="125">
        <v>0.51900000000000002</v>
      </c>
      <c r="U517" s="126">
        <v>7905.1</v>
      </c>
      <c r="V517" s="126">
        <v>7905.1</v>
      </c>
      <c r="W517" s="124">
        <v>26339794</v>
      </c>
      <c r="X517" s="124">
        <v>27291769</v>
      </c>
      <c r="Y517" s="124">
        <v>545835</v>
      </c>
      <c r="Z517" s="124">
        <v>545835</v>
      </c>
      <c r="AA517" s="124">
        <v>8406919</v>
      </c>
      <c r="AB517" s="124">
        <v>0</v>
      </c>
      <c r="AC517" s="124">
        <v>3859177</v>
      </c>
      <c r="AD517" s="124">
        <v>6197838</v>
      </c>
      <c r="AE517" s="124">
        <v>5946991</v>
      </c>
    </row>
    <row r="518" spans="1:31" x14ac:dyDescent="0.3">
      <c r="A518" s="123" t="s">
        <v>1035</v>
      </c>
      <c r="B518" s="121" t="s">
        <v>1036</v>
      </c>
      <c r="C518" s="121">
        <v>1</v>
      </c>
      <c r="D518" s="121">
        <v>0</v>
      </c>
      <c r="E518" s="124">
        <v>7841481044</v>
      </c>
      <c r="F518" s="124">
        <v>9114</v>
      </c>
      <c r="G518" s="124">
        <v>860377</v>
      </c>
      <c r="H518" s="124">
        <v>2279189463</v>
      </c>
      <c r="I518" s="124">
        <v>250075</v>
      </c>
      <c r="J518" s="125">
        <v>0.66500000000000004</v>
      </c>
      <c r="K518" s="124">
        <v>10869</v>
      </c>
      <c r="L518" s="124">
        <v>10699</v>
      </c>
      <c r="M518" s="124">
        <v>10869</v>
      </c>
      <c r="N518" s="125">
        <v>1.425</v>
      </c>
      <c r="O518" s="125">
        <v>1.38</v>
      </c>
      <c r="P518" s="126">
        <v>16268.84</v>
      </c>
      <c r="Q518" s="127">
        <v>9.3100000000000006E-3</v>
      </c>
      <c r="R518" s="126">
        <v>8010.1</v>
      </c>
      <c r="S518" s="126">
        <v>8258.74</v>
      </c>
      <c r="T518" s="125">
        <v>0.54300000000000004</v>
      </c>
      <c r="U518" s="126">
        <v>8833.98</v>
      </c>
      <c r="V518" s="126">
        <v>8833.98</v>
      </c>
      <c r="W518" s="124">
        <v>96016529</v>
      </c>
      <c r="X518" s="124">
        <v>84991263</v>
      </c>
      <c r="Y518" s="124">
        <v>1699825</v>
      </c>
      <c r="Z518" s="124">
        <v>11025266</v>
      </c>
      <c r="AA518" s="124">
        <v>25727494</v>
      </c>
      <c r="AB518" s="124">
        <v>0</v>
      </c>
      <c r="AC518" s="124">
        <v>10755410</v>
      </c>
      <c r="AD518" s="124">
        <v>17273188</v>
      </c>
      <c r="AE518" s="124">
        <v>16574086</v>
      </c>
    </row>
    <row r="519" spans="1:31" x14ac:dyDescent="0.3">
      <c r="A519" s="123" t="s">
        <v>1037</v>
      </c>
      <c r="B519" s="121" t="s">
        <v>1038</v>
      </c>
      <c r="C519" s="121">
        <v>1</v>
      </c>
      <c r="D519" s="121">
        <v>0</v>
      </c>
      <c r="E519" s="124">
        <v>7778922282</v>
      </c>
      <c r="F519" s="124">
        <v>9038</v>
      </c>
      <c r="G519" s="124">
        <v>860690</v>
      </c>
      <c r="H519" s="124">
        <v>2316666980</v>
      </c>
      <c r="I519" s="124">
        <v>256325</v>
      </c>
      <c r="J519" s="125">
        <v>0.68100000000000005</v>
      </c>
      <c r="K519" s="124">
        <v>11250</v>
      </c>
      <c r="L519" s="124">
        <v>11087</v>
      </c>
      <c r="M519" s="124">
        <v>11250</v>
      </c>
      <c r="N519" s="125">
        <v>1.425</v>
      </c>
      <c r="O519" s="125">
        <v>1.4330000000000001</v>
      </c>
      <c r="P519" s="126">
        <v>16893.66</v>
      </c>
      <c r="Q519" s="127">
        <v>9.5300000000000003E-3</v>
      </c>
      <c r="R519" s="126">
        <v>8202.3700000000008</v>
      </c>
      <c r="S519" s="126">
        <v>8691.2900000000009</v>
      </c>
      <c r="T519" s="125">
        <v>0.55700000000000005</v>
      </c>
      <c r="U519" s="126">
        <v>9409.76</v>
      </c>
      <c r="V519" s="126">
        <v>9409.76</v>
      </c>
      <c r="W519" s="124">
        <v>105859800</v>
      </c>
      <c r="X519" s="124">
        <v>97066352</v>
      </c>
      <c r="Y519" s="124">
        <v>1941327</v>
      </c>
      <c r="Z519" s="124">
        <v>8793448</v>
      </c>
      <c r="AA519" s="124">
        <v>19809821</v>
      </c>
      <c r="AB519" s="124">
        <v>0</v>
      </c>
      <c r="AC519" s="124">
        <v>11784948</v>
      </c>
      <c r="AD519" s="124">
        <v>18926626</v>
      </c>
      <c r="AE519" s="124">
        <v>18160604</v>
      </c>
    </row>
    <row r="520" spans="1:31" x14ac:dyDescent="0.3">
      <c r="A520" s="123" t="s">
        <v>1039</v>
      </c>
      <c r="B520" s="121" t="s">
        <v>1040</v>
      </c>
      <c r="C520" s="121">
        <v>1</v>
      </c>
      <c r="D520" s="121">
        <v>0</v>
      </c>
      <c r="E520" s="124">
        <v>6436933330</v>
      </c>
      <c r="F520" s="124">
        <v>7485</v>
      </c>
      <c r="G520" s="124">
        <v>859977</v>
      </c>
      <c r="H520" s="124">
        <v>1949414882</v>
      </c>
      <c r="I520" s="124">
        <v>260442</v>
      </c>
      <c r="J520" s="125">
        <v>0.69199999999999995</v>
      </c>
      <c r="K520" s="124">
        <v>8908</v>
      </c>
      <c r="L520" s="124">
        <v>9001</v>
      </c>
      <c r="M520" s="124">
        <v>8955</v>
      </c>
      <c r="N520" s="125">
        <v>1.425</v>
      </c>
      <c r="O520" s="125">
        <v>1.4770000000000001</v>
      </c>
      <c r="P520" s="126">
        <v>17412.38</v>
      </c>
      <c r="Q520" s="127">
        <v>9.6799999999999994E-3</v>
      </c>
      <c r="R520" s="126">
        <v>8324.57</v>
      </c>
      <c r="S520" s="126">
        <v>9087.81</v>
      </c>
      <c r="T520" s="125">
        <v>0.53600000000000003</v>
      </c>
      <c r="U520" s="126">
        <v>9333.0300000000007</v>
      </c>
      <c r="V520" s="126">
        <v>9333.0300000000007</v>
      </c>
      <c r="W520" s="124">
        <v>83577284</v>
      </c>
      <c r="X520" s="124">
        <v>80446707</v>
      </c>
      <c r="Y520" s="124">
        <v>1608934</v>
      </c>
      <c r="Z520" s="124">
        <v>3130577</v>
      </c>
      <c r="AA520" s="124">
        <v>18136011</v>
      </c>
      <c r="AB520" s="124">
        <v>0</v>
      </c>
      <c r="AC520" s="124">
        <v>6116034</v>
      </c>
      <c r="AD520" s="124">
        <v>9822350</v>
      </c>
      <c r="AE520" s="124">
        <v>9424808</v>
      </c>
    </row>
    <row r="521" spans="1:31" x14ac:dyDescent="0.3">
      <c r="A521" s="123" t="s">
        <v>1041</v>
      </c>
      <c r="B521" s="121" t="s">
        <v>1042</v>
      </c>
      <c r="C521" s="121">
        <v>1</v>
      </c>
      <c r="D521" s="121">
        <v>0</v>
      </c>
      <c r="E521" s="124">
        <v>4900120436</v>
      </c>
      <c r="F521" s="124">
        <v>9640</v>
      </c>
      <c r="G521" s="124">
        <v>508311</v>
      </c>
      <c r="H521" s="124">
        <v>1431072245</v>
      </c>
      <c r="I521" s="124">
        <v>148451</v>
      </c>
      <c r="J521" s="125">
        <v>0.39400000000000002</v>
      </c>
      <c r="K521" s="124">
        <v>12071</v>
      </c>
      <c r="L521" s="124">
        <v>11752</v>
      </c>
      <c r="M521" s="124">
        <v>12071</v>
      </c>
      <c r="N521" s="125">
        <v>1.425</v>
      </c>
      <c r="O521" s="125">
        <v>1.5680000000000001</v>
      </c>
      <c r="P521" s="126">
        <v>18485.18</v>
      </c>
      <c r="Q521" s="127">
        <v>9.1000000000000004E-3</v>
      </c>
      <c r="R521" s="126">
        <v>4625.63</v>
      </c>
      <c r="S521" s="126">
        <v>13859.55</v>
      </c>
      <c r="T521" s="125">
        <v>0.86199999999999999</v>
      </c>
      <c r="U521" s="126">
        <v>15934.22</v>
      </c>
      <c r="V521" s="126">
        <v>15934.22</v>
      </c>
      <c r="W521" s="124">
        <v>192341970</v>
      </c>
      <c r="X521" s="124">
        <v>180838239</v>
      </c>
      <c r="Y521" s="124">
        <v>3616764</v>
      </c>
      <c r="Z521" s="124">
        <v>11503731</v>
      </c>
      <c r="AA521" s="124">
        <v>31213415</v>
      </c>
      <c r="AB521" s="124">
        <v>0</v>
      </c>
      <c r="AC521" s="124">
        <v>14746355</v>
      </c>
      <c r="AD521" s="124">
        <v>23682646</v>
      </c>
      <c r="AE521" s="124">
        <v>22724133</v>
      </c>
    </row>
    <row r="522" spans="1:31" x14ac:dyDescent="0.3">
      <c r="A522" s="123" t="s">
        <v>1043</v>
      </c>
      <c r="B522" s="121" t="s">
        <v>1044</v>
      </c>
      <c r="C522" s="121">
        <v>1</v>
      </c>
      <c r="D522" s="121">
        <v>0</v>
      </c>
      <c r="E522" s="124">
        <v>1298808067</v>
      </c>
      <c r="F522" s="124">
        <v>1417</v>
      </c>
      <c r="G522" s="124">
        <v>916590</v>
      </c>
      <c r="H522" s="124">
        <v>392549187</v>
      </c>
      <c r="I522" s="124">
        <v>277028</v>
      </c>
      <c r="J522" s="125">
        <v>0.73599999999999999</v>
      </c>
      <c r="K522" s="124">
        <v>1810</v>
      </c>
      <c r="L522" s="124">
        <v>1896</v>
      </c>
      <c r="M522" s="124">
        <v>1853</v>
      </c>
      <c r="N522" s="125">
        <v>1.425</v>
      </c>
      <c r="O522" s="125">
        <v>1.3</v>
      </c>
      <c r="P522" s="126">
        <v>15325.72</v>
      </c>
      <c r="Q522" s="127">
        <v>1.03E-2</v>
      </c>
      <c r="R522" s="126">
        <v>9440.8700000000008</v>
      </c>
      <c r="S522" s="126">
        <v>5884.85</v>
      </c>
      <c r="T522" s="125">
        <v>0.53800000000000003</v>
      </c>
      <c r="U522" s="126">
        <v>8245.23</v>
      </c>
      <c r="V522" s="126">
        <v>8245.23</v>
      </c>
      <c r="W522" s="124">
        <v>15278412</v>
      </c>
      <c r="X522" s="124">
        <v>15921561</v>
      </c>
      <c r="Y522" s="124">
        <v>318431</v>
      </c>
      <c r="Z522" s="124">
        <v>318431</v>
      </c>
      <c r="AA522" s="124">
        <v>2883606</v>
      </c>
      <c r="AB522" s="124">
        <v>0</v>
      </c>
      <c r="AC522" s="124">
        <v>1144503</v>
      </c>
      <c r="AD522" s="124">
        <v>1838071</v>
      </c>
      <c r="AE522" s="124">
        <v>1763679</v>
      </c>
    </row>
    <row r="523" spans="1:31" x14ac:dyDescent="0.3">
      <c r="A523" s="123" t="s">
        <v>1045</v>
      </c>
      <c r="B523" s="121" t="s">
        <v>1046</v>
      </c>
      <c r="C523" s="121">
        <v>1</v>
      </c>
      <c r="D523" s="121">
        <v>0</v>
      </c>
      <c r="E523" s="124">
        <v>1144243956</v>
      </c>
      <c r="F523" s="124">
        <v>963</v>
      </c>
      <c r="G523" s="124">
        <v>1188207</v>
      </c>
      <c r="H523" s="124">
        <v>403493037</v>
      </c>
      <c r="I523" s="124">
        <v>418995</v>
      </c>
      <c r="J523" s="125">
        <v>1.1140000000000001</v>
      </c>
      <c r="K523" s="124">
        <v>730</v>
      </c>
      <c r="L523" s="124">
        <v>732</v>
      </c>
      <c r="M523" s="124">
        <v>731</v>
      </c>
      <c r="N523" s="125">
        <v>1.425</v>
      </c>
      <c r="O523" s="125">
        <v>1.204</v>
      </c>
      <c r="P523" s="126">
        <v>14193.98</v>
      </c>
      <c r="Q523" s="127">
        <v>1.559E-2</v>
      </c>
      <c r="R523" s="126">
        <v>18524.14</v>
      </c>
      <c r="S523" s="126">
        <v>0</v>
      </c>
      <c r="T523" s="125">
        <v>0.35199999999999998</v>
      </c>
      <c r="U523" s="126">
        <v>4996.28</v>
      </c>
      <c r="V523" s="126">
        <v>4996.28</v>
      </c>
      <c r="W523" s="124">
        <v>3652281</v>
      </c>
      <c r="X523" s="124">
        <v>4517791</v>
      </c>
      <c r="Y523" s="124">
        <v>90355</v>
      </c>
      <c r="Z523" s="124">
        <v>90355</v>
      </c>
      <c r="AA523" s="124">
        <v>1377399</v>
      </c>
      <c r="AB523" s="124">
        <v>0</v>
      </c>
      <c r="AC523" s="124">
        <v>523769</v>
      </c>
      <c r="AD523" s="124">
        <v>841173</v>
      </c>
      <c r="AE523" s="124">
        <v>807128</v>
      </c>
    </row>
    <row r="524" spans="1:31" x14ac:dyDescent="0.3">
      <c r="A524" s="123" t="s">
        <v>1047</v>
      </c>
      <c r="B524" s="121" t="s">
        <v>1048</v>
      </c>
      <c r="C524" s="121">
        <v>1</v>
      </c>
      <c r="D524" s="121">
        <v>0</v>
      </c>
      <c r="E524" s="124">
        <v>3964215736</v>
      </c>
      <c r="F524" s="124">
        <v>3946</v>
      </c>
      <c r="G524" s="124">
        <v>1004616</v>
      </c>
      <c r="H524" s="124">
        <v>1169113325</v>
      </c>
      <c r="I524" s="124">
        <v>296278</v>
      </c>
      <c r="J524" s="125">
        <v>0.78800000000000003</v>
      </c>
      <c r="K524" s="124">
        <v>4745</v>
      </c>
      <c r="L524" s="124">
        <v>4741</v>
      </c>
      <c r="M524" s="124">
        <v>4745</v>
      </c>
      <c r="N524" s="125">
        <v>1.425</v>
      </c>
      <c r="O524" s="125">
        <v>1.571</v>
      </c>
      <c r="P524" s="126">
        <v>18520.55</v>
      </c>
      <c r="Q524" s="127">
        <v>1.103E-2</v>
      </c>
      <c r="R524" s="126">
        <v>11080.91</v>
      </c>
      <c r="S524" s="126">
        <v>7439.64</v>
      </c>
      <c r="T524" s="125">
        <v>0.46</v>
      </c>
      <c r="U524" s="126">
        <v>8519.4500000000007</v>
      </c>
      <c r="V524" s="126">
        <v>8519.4500000000007</v>
      </c>
      <c r="W524" s="124">
        <v>40424791</v>
      </c>
      <c r="X524" s="124">
        <v>40953913</v>
      </c>
      <c r="Y524" s="124">
        <v>819078</v>
      </c>
      <c r="Z524" s="124">
        <v>819078</v>
      </c>
      <c r="AA524" s="124">
        <v>10006396</v>
      </c>
      <c r="AB524" s="124">
        <v>1987</v>
      </c>
      <c r="AC524" s="124">
        <v>4415063</v>
      </c>
      <c r="AD524" s="124">
        <v>7090591</v>
      </c>
      <c r="AE524" s="124">
        <v>6803612</v>
      </c>
    </row>
    <row r="525" spans="1:31" x14ac:dyDescent="0.3">
      <c r="A525" s="123" t="s">
        <v>1049</v>
      </c>
      <c r="B525" s="121" t="s">
        <v>1050</v>
      </c>
      <c r="C525" s="121">
        <v>1</v>
      </c>
      <c r="D525" s="121">
        <v>0</v>
      </c>
      <c r="E525" s="124">
        <v>19164494442</v>
      </c>
      <c r="F525" s="124">
        <v>1173</v>
      </c>
      <c r="G525" s="124">
        <v>16338017</v>
      </c>
      <c r="H525" s="124">
        <v>2523703259</v>
      </c>
      <c r="I525" s="124">
        <v>2151494</v>
      </c>
      <c r="J525" s="125">
        <v>5.7229999999999999</v>
      </c>
      <c r="K525" s="124">
        <v>2194</v>
      </c>
      <c r="L525" s="124">
        <v>2098</v>
      </c>
      <c r="M525" s="124">
        <v>2194</v>
      </c>
      <c r="N525" s="125">
        <v>1.425</v>
      </c>
      <c r="O525" s="125">
        <v>1.4770000000000001</v>
      </c>
      <c r="P525" s="126">
        <v>17412.38</v>
      </c>
      <c r="Q525" s="127">
        <v>2.8000000000000001E-2</v>
      </c>
      <c r="R525" s="126">
        <v>457464.47</v>
      </c>
      <c r="S525" s="126">
        <v>0</v>
      </c>
      <c r="T525" s="125">
        <v>0</v>
      </c>
      <c r="U525" s="126">
        <v>0</v>
      </c>
      <c r="V525" s="126">
        <v>500</v>
      </c>
      <c r="W525" s="124">
        <v>1097000</v>
      </c>
      <c r="X525" s="124">
        <v>2297462</v>
      </c>
      <c r="Y525" s="124">
        <v>45949</v>
      </c>
      <c r="Z525" s="124">
        <v>45949</v>
      </c>
      <c r="AA525" s="124">
        <v>859600</v>
      </c>
      <c r="AB525" s="124">
        <v>0</v>
      </c>
      <c r="AC525" s="124">
        <v>835900</v>
      </c>
      <c r="AD525" s="124">
        <v>1342455</v>
      </c>
      <c r="AE525" s="124">
        <v>1288121</v>
      </c>
    </row>
    <row r="526" spans="1:31" x14ac:dyDescent="0.3">
      <c r="A526" s="123" t="s">
        <v>1051</v>
      </c>
      <c r="B526" s="121" t="s">
        <v>1052</v>
      </c>
      <c r="C526" s="121">
        <v>1</v>
      </c>
      <c r="D526" s="121">
        <v>0</v>
      </c>
      <c r="E526" s="124">
        <v>6291577563</v>
      </c>
      <c r="F526" s="124">
        <v>168</v>
      </c>
      <c r="G526" s="124">
        <v>37449866</v>
      </c>
      <c r="H526" s="124">
        <v>408700007</v>
      </c>
      <c r="I526" s="124">
        <v>2432738</v>
      </c>
      <c r="J526" s="125">
        <v>6.4710000000000001</v>
      </c>
      <c r="K526" s="124">
        <v>113</v>
      </c>
      <c r="L526" s="124">
        <v>110</v>
      </c>
      <c r="M526" s="124">
        <v>113</v>
      </c>
      <c r="N526" s="125">
        <v>1.425</v>
      </c>
      <c r="O526" s="125">
        <v>1.1970000000000001</v>
      </c>
      <c r="P526" s="126">
        <v>14111.45</v>
      </c>
      <c r="Q526" s="127">
        <v>2.8000000000000001E-2</v>
      </c>
      <c r="R526" s="126">
        <v>1048596.24</v>
      </c>
      <c r="S526" s="126">
        <v>0</v>
      </c>
      <c r="T526" s="125">
        <v>0</v>
      </c>
      <c r="U526" s="126">
        <v>0</v>
      </c>
      <c r="V526" s="126">
        <v>500</v>
      </c>
      <c r="W526" s="124">
        <v>56500</v>
      </c>
      <c r="X526" s="124">
        <v>220394</v>
      </c>
      <c r="Y526" s="124">
        <v>4407</v>
      </c>
      <c r="Z526" s="124">
        <v>4407</v>
      </c>
      <c r="AA526" s="124">
        <v>36000</v>
      </c>
      <c r="AB526" s="124">
        <v>0</v>
      </c>
      <c r="AC526" s="124">
        <v>34245</v>
      </c>
      <c r="AD526" s="124">
        <v>54997</v>
      </c>
      <c r="AE526" s="124">
        <v>52771</v>
      </c>
    </row>
    <row r="527" spans="1:31" x14ac:dyDescent="0.3">
      <c r="A527" s="123" t="s">
        <v>1053</v>
      </c>
      <c r="B527" s="121" t="s">
        <v>1054</v>
      </c>
      <c r="C527" s="121">
        <v>1</v>
      </c>
      <c r="D527" s="121">
        <v>0</v>
      </c>
      <c r="E527" s="124">
        <v>4894237390</v>
      </c>
      <c r="F527" s="124">
        <v>1010</v>
      </c>
      <c r="G527" s="124">
        <v>4845779</v>
      </c>
      <c r="H527" s="124">
        <v>523663576</v>
      </c>
      <c r="I527" s="124">
        <v>518478</v>
      </c>
      <c r="J527" s="125">
        <v>1.379</v>
      </c>
      <c r="K527" s="124">
        <v>750</v>
      </c>
      <c r="L527" s="124">
        <v>734</v>
      </c>
      <c r="M527" s="124">
        <v>750</v>
      </c>
      <c r="N527" s="125">
        <v>1.425</v>
      </c>
      <c r="O527" s="125">
        <v>1.3180000000000001</v>
      </c>
      <c r="P527" s="126">
        <v>15537.92</v>
      </c>
      <c r="Q527" s="127">
        <v>1.9300000000000001E-2</v>
      </c>
      <c r="R527" s="126">
        <v>93523.53</v>
      </c>
      <c r="S527" s="126">
        <v>0</v>
      </c>
      <c r="T527" s="125">
        <v>0</v>
      </c>
      <c r="U527" s="126">
        <v>0</v>
      </c>
      <c r="V527" s="126">
        <v>500</v>
      </c>
      <c r="W527" s="124">
        <v>375000</v>
      </c>
      <c r="X527" s="124">
        <v>865509</v>
      </c>
      <c r="Y527" s="124">
        <v>17310</v>
      </c>
      <c r="Z527" s="124">
        <v>17310</v>
      </c>
      <c r="AA527" s="124">
        <v>248800</v>
      </c>
      <c r="AB527" s="124">
        <v>0</v>
      </c>
      <c r="AC527" s="124">
        <v>326446</v>
      </c>
      <c r="AD527" s="124">
        <v>524272</v>
      </c>
      <c r="AE527" s="124">
        <v>503053</v>
      </c>
    </row>
    <row r="528" spans="1:31" x14ac:dyDescent="0.3">
      <c r="A528" s="123" t="s">
        <v>1055</v>
      </c>
      <c r="B528" s="121" t="s">
        <v>1056</v>
      </c>
      <c r="C528" s="121">
        <v>1</v>
      </c>
      <c r="D528" s="121">
        <v>0</v>
      </c>
      <c r="E528" s="124">
        <v>10221752914</v>
      </c>
      <c r="F528" s="124">
        <v>909</v>
      </c>
      <c r="G528" s="124">
        <v>11245052</v>
      </c>
      <c r="H528" s="124">
        <v>1286606026</v>
      </c>
      <c r="I528" s="124">
        <v>1415408</v>
      </c>
      <c r="J528" s="125">
        <v>3.7650000000000001</v>
      </c>
      <c r="K528" s="124">
        <v>1035</v>
      </c>
      <c r="L528" s="124">
        <v>1042</v>
      </c>
      <c r="M528" s="124">
        <v>1039</v>
      </c>
      <c r="N528" s="125">
        <v>1.425</v>
      </c>
      <c r="O528" s="125">
        <v>1.2410000000000001</v>
      </c>
      <c r="P528" s="126">
        <v>14630.17</v>
      </c>
      <c r="Q528" s="127">
        <v>2.8000000000000001E-2</v>
      </c>
      <c r="R528" s="126">
        <v>314861.45</v>
      </c>
      <c r="S528" s="126">
        <v>0</v>
      </c>
      <c r="T528" s="125">
        <v>0</v>
      </c>
      <c r="U528" s="126">
        <v>0</v>
      </c>
      <c r="V528" s="126">
        <v>500</v>
      </c>
      <c r="W528" s="124">
        <v>519500</v>
      </c>
      <c r="X528" s="124">
        <v>1394621</v>
      </c>
      <c r="Y528" s="124">
        <v>27892</v>
      </c>
      <c r="Z528" s="124">
        <v>27892</v>
      </c>
      <c r="AA528" s="124">
        <v>399200</v>
      </c>
      <c r="AB528" s="124">
        <v>0</v>
      </c>
      <c r="AC528" s="124">
        <v>609598</v>
      </c>
      <c r="AD528" s="124">
        <v>979014</v>
      </c>
      <c r="AE528" s="124">
        <v>939390</v>
      </c>
    </row>
    <row r="529" spans="1:31" x14ac:dyDescent="0.3">
      <c r="A529" s="123" t="s">
        <v>1057</v>
      </c>
      <c r="B529" s="121" t="s">
        <v>1058</v>
      </c>
      <c r="C529" s="121">
        <v>1</v>
      </c>
      <c r="D529" s="121">
        <v>0</v>
      </c>
      <c r="E529" s="124">
        <v>6464354471</v>
      </c>
      <c r="F529" s="124">
        <v>402</v>
      </c>
      <c r="G529" s="124">
        <v>16080483</v>
      </c>
      <c r="H529" s="124">
        <v>428776866</v>
      </c>
      <c r="I529" s="124">
        <v>1066609</v>
      </c>
      <c r="J529" s="125">
        <v>2.8370000000000002</v>
      </c>
      <c r="K529" s="124">
        <v>308</v>
      </c>
      <c r="L529" s="124">
        <v>311</v>
      </c>
      <c r="M529" s="124">
        <v>310</v>
      </c>
      <c r="N529" s="125">
        <v>1.425</v>
      </c>
      <c r="O529" s="125">
        <v>1.109</v>
      </c>
      <c r="P529" s="126">
        <v>13074.02</v>
      </c>
      <c r="Q529" s="127">
        <v>2.8000000000000001E-2</v>
      </c>
      <c r="R529" s="126">
        <v>450253.52</v>
      </c>
      <c r="S529" s="126">
        <v>0</v>
      </c>
      <c r="T529" s="125">
        <v>0</v>
      </c>
      <c r="U529" s="126">
        <v>0</v>
      </c>
      <c r="V529" s="126">
        <v>500</v>
      </c>
      <c r="W529" s="124">
        <v>155000</v>
      </c>
      <c r="X529" s="124">
        <v>544338</v>
      </c>
      <c r="Y529" s="124">
        <v>10886</v>
      </c>
      <c r="Z529" s="124">
        <v>10886</v>
      </c>
      <c r="AA529" s="124">
        <v>148000</v>
      </c>
      <c r="AB529" s="124">
        <v>0</v>
      </c>
      <c r="AC529" s="124">
        <v>167052</v>
      </c>
      <c r="AD529" s="124">
        <v>268285</v>
      </c>
      <c r="AE529" s="124">
        <v>257427</v>
      </c>
    </row>
    <row r="530" spans="1:31" x14ac:dyDescent="0.3">
      <c r="A530" s="123" t="s">
        <v>1059</v>
      </c>
      <c r="B530" s="121" t="s">
        <v>1060</v>
      </c>
      <c r="C530" s="121">
        <v>1</v>
      </c>
      <c r="D530" s="121">
        <v>0</v>
      </c>
      <c r="E530" s="124">
        <v>2429202052</v>
      </c>
      <c r="F530" s="124">
        <v>1964</v>
      </c>
      <c r="G530" s="124">
        <v>1236864</v>
      </c>
      <c r="H530" s="124">
        <v>867248077</v>
      </c>
      <c r="I530" s="124">
        <v>441572</v>
      </c>
      <c r="J530" s="125">
        <v>1.1739999999999999</v>
      </c>
      <c r="K530" s="124">
        <v>2273</v>
      </c>
      <c r="L530" s="124">
        <v>2275</v>
      </c>
      <c r="M530" s="124">
        <v>2274</v>
      </c>
      <c r="N530" s="125">
        <v>1.425</v>
      </c>
      <c r="O530" s="125">
        <v>1.2190000000000001</v>
      </c>
      <c r="P530" s="126">
        <v>14370.81</v>
      </c>
      <c r="Q530" s="127">
        <v>1.643E-2</v>
      </c>
      <c r="R530" s="126">
        <v>20321.669999999998</v>
      </c>
      <c r="S530" s="126">
        <v>0</v>
      </c>
      <c r="T530" s="125">
        <v>0.34499999999999997</v>
      </c>
      <c r="U530" s="126">
        <v>4957.92</v>
      </c>
      <c r="V530" s="126">
        <v>4957.92</v>
      </c>
      <c r="W530" s="124">
        <v>11274311</v>
      </c>
      <c r="X530" s="124">
        <v>11279321</v>
      </c>
      <c r="Y530" s="124">
        <v>225586</v>
      </c>
      <c r="Z530" s="124">
        <v>225586</v>
      </c>
      <c r="AA530" s="124">
        <v>3945563</v>
      </c>
      <c r="AB530" s="124">
        <v>0</v>
      </c>
      <c r="AC530" s="124">
        <v>847028</v>
      </c>
      <c r="AD530" s="124">
        <v>1360326</v>
      </c>
      <c r="AE530" s="124">
        <v>1305270</v>
      </c>
    </row>
    <row r="531" spans="1:31" x14ac:dyDescent="0.3">
      <c r="A531" s="123" t="s">
        <v>1061</v>
      </c>
      <c r="B531" s="121" t="s">
        <v>1062</v>
      </c>
      <c r="C531" s="121">
        <v>1</v>
      </c>
      <c r="D531" s="121">
        <v>0</v>
      </c>
      <c r="E531" s="124">
        <v>3765380225</v>
      </c>
      <c r="F531" s="124">
        <v>1564</v>
      </c>
      <c r="G531" s="124">
        <v>2407532</v>
      </c>
      <c r="H531" s="124">
        <v>2602687362</v>
      </c>
      <c r="I531" s="124">
        <v>1664122</v>
      </c>
      <c r="J531" s="125">
        <v>4.4269999999999996</v>
      </c>
      <c r="K531" s="124">
        <v>1752</v>
      </c>
      <c r="L531" s="124">
        <v>1775</v>
      </c>
      <c r="M531" s="124">
        <v>1764</v>
      </c>
      <c r="N531" s="125">
        <v>1.425</v>
      </c>
      <c r="O531" s="125">
        <v>1.046</v>
      </c>
      <c r="P531" s="126">
        <v>12331.31</v>
      </c>
      <c r="Q531" s="127">
        <v>2.8000000000000001E-2</v>
      </c>
      <c r="R531" s="126">
        <v>67410.89</v>
      </c>
      <c r="S531" s="126">
        <v>0</v>
      </c>
      <c r="T531" s="125">
        <v>0</v>
      </c>
      <c r="U531" s="126">
        <v>0</v>
      </c>
      <c r="V531" s="126">
        <v>500</v>
      </c>
      <c r="W531" s="124">
        <v>882000</v>
      </c>
      <c r="X531" s="124">
        <v>2036391</v>
      </c>
      <c r="Y531" s="124">
        <v>40727</v>
      </c>
      <c r="Z531" s="124">
        <v>40727</v>
      </c>
      <c r="AA531" s="124">
        <v>900400</v>
      </c>
      <c r="AB531" s="124">
        <v>0</v>
      </c>
      <c r="AC531" s="124">
        <v>441199</v>
      </c>
      <c r="AD531" s="124">
        <v>708565</v>
      </c>
      <c r="AE531" s="124">
        <v>679887</v>
      </c>
    </row>
    <row r="532" spans="1:31" x14ac:dyDescent="0.3">
      <c r="A532" s="123" t="s">
        <v>1063</v>
      </c>
      <c r="B532" s="121" t="s">
        <v>1064</v>
      </c>
      <c r="C532" s="121">
        <v>1</v>
      </c>
      <c r="D532" s="121">
        <v>0</v>
      </c>
      <c r="E532" s="124">
        <v>6532659495</v>
      </c>
      <c r="F532" s="124">
        <v>4116</v>
      </c>
      <c r="G532" s="124">
        <v>1587137</v>
      </c>
      <c r="H532" s="124">
        <v>2378697682</v>
      </c>
      <c r="I532" s="124">
        <v>577914</v>
      </c>
      <c r="J532" s="125">
        <v>1.5369999999999999</v>
      </c>
      <c r="K532" s="124">
        <v>4896</v>
      </c>
      <c r="L532" s="124">
        <v>4919</v>
      </c>
      <c r="M532" s="124">
        <v>4908</v>
      </c>
      <c r="N532" s="125">
        <v>1.425</v>
      </c>
      <c r="O532" s="125">
        <v>1.603</v>
      </c>
      <c r="P532" s="126">
        <v>18897.79</v>
      </c>
      <c r="Q532" s="127">
        <v>2.1510000000000001E-2</v>
      </c>
      <c r="R532" s="126">
        <v>34139.31</v>
      </c>
      <c r="S532" s="126">
        <v>0</v>
      </c>
      <c r="T532" s="125">
        <v>0.23699999999999999</v>
      </c>
      <c r="U532" s="126">
        <v>4478.7700000000004</v>
      </c>
      <c r="V532" s="126">
        <v>4478.7700000000004</v>
      </c>
      <c r="W532" s="124">
        <v>21981804</v>
      </c>
      <c r="X532" s="124">
        <v>21294990</v>
      </c>
      <c r="Y532" s="124">
        <v>425899</v>
      </c>
      <c r="Z532" s="124">
        <v>686814</v>
      </c>
      <c r="AA532" s="124">
        <v>1792400</v>
      </c>
      <c r="AB532" s="124">
        <v>0</v>
      </c>
      <c r="AC532" s="124">
        <v>1962411</v>
      </c>
      <c r="AD532" s="124">
        <v>3151632</v>
      </c>
      <c r="AE532" s="124">
        <v>3024075</v>
      </c>
    </row>
    <row r="533" spans="1:31" x14ac:dyDescent="0.3">
      <c r="A533" s="123" t="s">
        <v>1065</v>
      </c>
      <c r="B533" s="121" t="s">
        <v>1066</v>
      </c>
      <c r="C533" s="121">
        <v>1</v>
      </c>
      <c r="D533" s="121">
        <v>0</v>
      </c>
      <c r="E533" s="124">
        <v>10873672456</v>
      </c>
      <c r="F533" s="124">
        <v>4421</v>
      </c>
      <c r="G533" s="124">
        <v>2459550</v>
      </c>
      <c r="H533" s="124">
        <v>2428721012</v>
      </c>
      <c r="I533" s="124">
        <v>549360</v>
      </c>
      <c r="J533" s="125">
        <v>1.4610000000000001</v>
      </c>
      <c r="K533" s="124">
        <v>5325</v>
      </c>
      <c r="L533" s="124">
        <v>5388</v>
      </c>
      <c r="M533" s="124">
        <v>5357</v>
      </c>
      <c r="N533" s="125">
        <v>1.425</v>
      </c>
      <c r="O533" s="125">
        <v>1.153</v>
      </c>
      <c r="P533" s="126">
        <v>13592.74</v>
      </c>
      <c r="Q533" s="127">
        <v>2.0449999999999999E-2</v>
      </c>
      <c r="R533" s="126">
        <v>50297.79</v>
      </c>
      <c r="S533" s="126">
        <v>0</v>
      </c>
      <c r="T533" s="125">
        <v>0.184</v>
      </c>
      <c r="U533" s="126">
        <v>2501.06</v>
      </c>
      <c r="V533" s="126">
        <v>2501.06</v>
      </c>
      <c r="W533" s="124">
        <v>13398179</v>
      </c>
      <c r="X533" s="124">
        <v>13943188</v>
      </c>
      <c r="Y533" s="124">
        <v>278863</v>
      </c>
      <c r="Z533" s="124">
        <v>278863</v>
      </c>
      <c r="AA533" s="124">
        <v>2801200</v>
      </c>
      <c r="AB533" s="124">
        <v>0</v>
      </c>
      <c r="AC533" s="124">
        <v>2142300</v>
      </c>
      <c r="AD533" s="124">
        <v>3440533</v>
      </c>
      <c r="AE533" s="124">
        <v>3301284</v>
      </c>
    </row>
    <row r="534" spans="1:31" x14ac:dyDescent="0.3">
      <c r="A534" s="123" t="s">
        <v>1067</v>
      </c>
      <c r="B534" s="121" t="s">
        <v>1068</v>
      </c>
      <c r="C534" s="121">
        <v>1</v>
      </c>
      <c r="D534" s="121">
        <v>0</v>
      </c>
      <c r="E534" s="124">
        <v>13423897761</v>
      </c>
      <c r="F534" s="124">
        <v>7156</v>
      </c>
      <c r="G534" s="124">
        <v>1875894</v>
      </c>
      <c r="H534" s="124">
        <v>4155885535</v>
      </c>
      <c r="I534" s="124">
        <v>580755</v>
      </c>
      <c r="J534" s="125">
        <v>1.544</v>
      </c>
      <c r="K534" s="124">
        <v>9096</v>
      </c>
      <c r="L534" s="124">
        <v>9120</v>
      </c>
      <c r="M534" s="124">
        <v>9108</v>
      </c>
      <c r="N534" s="125">
        <v>1.425</v>
      </c>
      <c r="O534" s="125">
        <v>1.2210000000000001</v>
      </c>
      <c r="P534" s="126">
        <v>14394.39</v>
      </c>
      <c r="Q534" s="127">
        <v>2.1610000000000001E-2</v>
      </c>
      <c r="R534" s="126">
        <v>40538.06</v>
      </c>
      <c r="S534" s="126">
        <v>0</v>
      </c>
      <c r="T534" s="125">
        <v>0.23200000000000001</v>
      </c>
      <c r="U534" s="126">
        <v>3339.49</v>
      </c>
      <c r="V534" s="126">
        <v>3339.49</v>
      </c>
      <c r="W534" s="124">
        <v>30416075</v>
      </c>
      <c r="X534" s="124">
        <v>29722851</v>
      </c>
      <c r="Y534" s="124">
        <v>594457</v>
      </c>
      <c r="Z534" s="124">
        <v>693224</v>
      </c>
      <c r="AA534" s="124">
        <v>7077558</v>
      </c>
      <c r="AB534" s="124">
        <v>0</v>
      </c>
      <c r="AC534" s="124">
        <v>3398103</v>
      </c>
      <c r="AD534" s="124">
        <v>5457353</v>
      </c>
      <c r="AE534" s="124">
        <v>5236476</v>
      </c>
    </row>
    <row r="535" spans="1:31" x14ac:dyDescent="0.3">
      <c r="A535" s="123" t="s">
        <v>1069</v>
      </c>
      <c r="B535" s="121" t="s">
        <v>1070</v>
      </c>
      <c r="C535" s="121">
        <v>1</v>
      </c>
      <c r="D535" s="121">
        <v>0</v>
      </c>
      <c r="E535" s="124">
        <v>3697593140</v>
      </c>
      <c r="F535" s="124">
        <v>2815</v>
      </c>
      <c r="G535" s="124">
        <v>1313532</v>
      </c>
      <c r="H535" s="124">
        <v>1481283343</v>
      </c>
      <c r="I535" s="124">
        <v>526210</v>
      </c>
      <c r="J535" s="125">
        <v>1.399</v>
      </c>
      <c r="K535" s="124">
        <v>3367</v>
      </c>
      <c r="L535" s="124">
        <v>3319</v>
      </c>
      <c r="M535" s="124">
        <v>3367</v>
      </c>
      <c r="N535" s="125">
        <v>1.425</v>
      </c>
      <c r="O535" s="125">
        <v>1.1439999999999999</v>
      </c>
      <c r="P535" s="126">
        <v>13486.63</v>
      </c>
      <c r="Q535" s="127">
        <v>1.958E-2</v>
      </c>
      <c r="R535" s="126">
        <v>25718.95</v>
      </c>
      <c r="S535" s="126">
        <v>0</v>
      </c>
      <c r="T535" s="125">
        <v>0.27700000000000002</v>
      </c>
      <c r="U535" s="126">
        <v>3735.79</v>
      </c>
      <c r="V535" s="126">
        <v>3735.79</v>
      </c>
      <c r="W535" s="124">
        <v>12578405</v>
      </c>
      <c r="X535" s="124">
        <v>13011768</v>
      </c>
      <c r="Y535" s="124">
        <v>260235</v>
      </c>
      <c r="Z535" s="124">
        <v>260235</v>
      </c>
      <c r="AA535" s="124">
        <v>4677394</v>
      </c>
      <c r="AB535" s="124">
        <v>0</v>
      </c>
      <c r="AC535" s="124">
        <v>1824754</v>
      </c>
      <c r="AD535" s="124">
        <v>2930554</v>
      </c>
      <c r="AE535" s="124">
        <v>2811945</v>
      </c>
    </row>
    <row r="536" spans="1:31" x14ac:dyDescent="0.3">
      <c r="A536" s="123" t="s">
        <v>1071</v>
      </c>
      <c r="B536" s="121" t="s">
        <v>1072</v>
      </c>
      <c r="C536" s="121">
        <v>1</v>
      </c>
      <c r="D536" s="121">
        <v>0</v>
      </c>
      <c r="E536" s="124">
        <v>7387649598</v>
      </c>
      <c r="F536" s="124">
        <v>5489</v>
      </c>
      <c r="G536" s="124">
        <v>1345900</v>
      </c>
      <c r="H536" s="124">
        <v>2345328935</v>
      </c>
      <c r="I536" s="124">
        <v>427277</v>
      </c>
      <c r="J536" s="125">
        <v>1.1359999999999999</v>
      </c>
      <c r="K536" s="124">
        <v>6670</v>
      </c>
      <c r="L536" s="124">
        <v>6722</v>
      </c>
      <c r="M536" s="124">
        <v>6696</v>
      </c>
      <c r="N536" s="125">
        <v>1.425</v>
      </c>
      <c r="O536" s="125">
        <v>1.129</v>
      </c>
      <c r="P536" s="126">
        <v>13309.8</v>
      </c>
      <c r="Q536" s="127">
        <v>1.5900000000000001E-2</v>
      </c>
      <c r="R536" s="126">
        <v>21399.81</v>
      </c>
      <c r="S536" s="126">
        <v>0</v>
      </c>
      <c r="T536" s="125">
        <v>0.34100000000000003</v>
      </c>
      <c r="U536" s="126">
        <v>4538.6400000000003</v>
      </c>
      <c r="V536" s="126">
        <v>4538.6400000000003</v>
      </c>
      <c r="W536" s="124">
        <v>30390734</v>
      </c>
      <c r="X536" s="124">
        <v>29744824</v>
      </c>
      <c r="Y536" s="124">
        <v>594896</v>
      </c>
      <c r="Z536" s="124">
        <v>645910</v>
      </c>
      <c r="AA536" s="124">
        <v>10884353</v>
      </c>
      <c r="AB536" s="124">
        <v>0</v>
      </c>
      <c r="AC536" s="124">
        <v>3477985</v>
      </c>
      <c r="AD536" s="124">
        <v>5585643</v>
      </c>
      <c r="AE536" s="124">
        <v>5359574</v>
      </c>
    </row>
    <row r="537" spans="1:31" x14ac:dyDescent="0.3">
      <c r="A537" s="123" t="s">
        <v>1073</v>
      </c>
      <c r="B537" s="121" t="s">
        <v>1074</v>
      </c>
      <c r="C537" s="121">
        <v>1</v>
      </c>
      <c r="D537" s="121">
        <v>0</v>
      </c>
      <c r="E537" s="124">
        <v>6199980167</v>
      </c>
      <c r="F537" s="124">
        <v>5820</v>
      </c>
      <c r="G537" s="124">
        <v>1065288</v>
      </c>
      <c r="H537" s="124">
        <v>1953972800</v>
      </c>
      <c r="I537" s="124">
        <v>335734</v>
      </c>
      <c r="J537" s="125">
        <v>0.89300000000000002</v>
      </c>
      <c r="K537" s="124">
        <v>7302</v>
      </c>
      <c r="L537" s="124">
        <v>7258</v>
      </c>
      <c r="M537" s="124">
        <v>7302</v>
      </c>
      <c r="N537" s="125">
        <v>1.425</v>
      </c>
      <c r="O537" s="125">
        <v>1.5289999999999999</v>
      </c>
      <c r="P537" s="126">
        <v>18025.41</v>
      </c>
      <c r="Q537" s="127">
        <v>1.2500000000000001E-2</v>
      </c>
      <c r="R537" s="126">
        <v>13316.1</v>
      </c>
      <c r="S537" s="126">
        <v>4709.3100000000004</v>
      </c>
      <c r="T537" s="125">
        <v>0.44</v>
      </c>
      <c r="U537" s="126">
        <v>7931.18</v>
      </c>
      <c r="V537" s="126">
        <v>7931.18</v>
      </c>
      <c r="W537" s="124">
        <v>57913477</v>
      </c>
      <c r="X537" s="124">
        <v>56141791</v>
      </c>
      <c r="Y537" s="124">
        <v>1122835</v>
      </c>
      <c r="Z537" s="124">
        <v>1771686</v>
      </c>
      <c r="AA537" s="124">
        <v>8664808</v>
      </c>
      <c r="AB537" s="124">
        <v>0</v>
      </c>
      <c r="AC537" s="124">
        <v>2410121</v>
      </c>
      <c r="AD537" s="124">
        <v>3870654</v>
      </c>
      <c r="AE537" s="124">
        <v>3713996</v>
      </c>
    </row>
    <row r="538" spans="1:31" x14ac:dyDescent="0.3">
      <c r="A538" s="123" t="s">
        <v>1075</v>
      </c>
      <c r="B538" s="121" t="s">
        <v>1076</v>
      </c>
      <c r="C538" s="121">
        <v>1</v>
      </c>
      <c r="D538" s="121">
        <v>0</v>
      </c>
      <c r="E538" s="124">
        <v>5499850783</v>
      </c>
      <c r="F538" s="124">
        <v>5661</v>
      </c>
      <c r="G538" s="124">
        <v>971533</v>
      </c>
      <c r="H538" s="124">
        <v>1519295827</v>
      </c>
      <c r="I538" s="124">
        <v>268379</v>
      </c>
      <c r="J538" s="125">
        <v>0.71299999999999997</v>
      </c>
      <c r="K538" s="124">
        <v>6913</v>
      </c>
      <c r="L538" s="124">
        <v>6891</v>
      </c>
      <c r="M538" s="124">
        <v>6913</v>
      </c>
      <c r="N538" s="125">
        <v>1.425</v>
      </c>
      <c r="O538" s="125">
        <v>1.524</v>
      </c>
      <c r="P538" s="126">
        <v>17966.46</v>
      </c>
      <c r="Q538" s="127">
        <v>9.9799999999999993E-3</v>
      </c>
      <c r="R538" s="126">
        <v>9695.89</v>
      </c>
      <c r="S538" s="126">
        <v>8270.57</v>
      </c>
      <c r="T538" s="125">
        <v>0.52100000000000002</v>
      </c>
      <c r="U538" s="126">
        <v>9360.52</v>
      </c>
      <c r="V538" s="126">
        <v>9360.52</v>
      </c>
      <c r="W538" s="124">
        <v>64709275</v>
      </c>
      <c r="X538" s="124">
        <v>61403495</v>
      </c>
      <c r="Y538" s="124">
        <v>1228069</v>
      </c>
      <c r="Z538" s="124">
        <v>3305780</v>
      </c>
      <c r="AA538" s="124">
        <v>10257386</v>
      </c>
      <c r="AB538" s="124">
        <v>0</v>
      </c>
      <c r="AC538" s="124">
        <v>4227619</v>
      </c>
      <c r="AD538" s="124">
        <v>6789556</v>
      </c>
      <c r="AE538" s="124">
        <v>6514760</v>
      </c>
    </row>
    <row r="539" spans="1:31" x14ac:dyDescent="0.3">
      <c r="A539" s="123" t="s">
        <v>1077</v>
      </c>
      <c r="B539" s="121" t="s">
        <v>1078</v>
      </c>
      <c r="C539" s="121">
        <v>1</v>
      </c>
      <c r="D539" s="121">
        <v>0</v>
      </c>
      <c r="E539" s="124">
        <v>3042765539</v>
      </c>
      <c r="F539" s="124">
        <v>2727</v>
      </c>
      <c r="G539" s="124">
        <v>1115792</v>
      </c>
      <c r="H539" s="124">
        <v>996442000</v>
      </c>
      <c r="I539" s="124">
        <v>365398</v>
      </c>
      <c r="J539" s="125">
        <v>0.97199999999999998</v>
      </c>
      <c r="K539" s="124">
        <v>3277</v>
      </c>
      <c r="L539" s="124">
        <v>3263</v>
      </c>
      <c r="M539" s="124">
        <v>3277</v>
      </c>
      <c r="N539" s="125">
        <v>1.425</v>
      </c>
      <c r="O539" s="125">
        <v>1.35</v>
      </c>
      <c r="P539" s="126">
        <v>15915.17</v>
      </c>
      <c r="Q539" s="127">
        <v>1.3599999999999999E-2</v>
      </c>
      <c r="R539" s="126">
        <v>15174.77</v>
      </c>
      <c r="S539" s="126">
        <v>740.4</v>
      </c>
      <c r="T539" s="125">
        <v>0.40899999999999997</v>
      </c>
      <c r="U539" s="126">
        <v>6509.3</v>
      </c>
      <c r="V539" s="126">
        <v>6509.3</v>
      </c>
      <c r="W539" s="124">
        <v>21330977</v>
      </c>
      <c r="X539" s="124">
        <v>20486484</v>
      </c>
      <c r="Y539" s="124">
        <v>409729</v>
      </c>
      <c r="Z539" s="124">
        <v>844493</v>
      </c>
      <c r="AA539" s="124">
        <v>6760421</v>
      </c>
      <c r="AB539" s="124">
        <v>0</v>
      </c>
      <c r="AC539" s="124">
        <v>1719151</v>
      </c>
      <c r="AD539" s="124">
        <v>2760956</v>
      </c>
      <c r="AE539" s="124">
        <v>2649211</v>
      </c>
    </row>
    <row r="540" spans="1:31" x14ac:dyDescent="0.3">
      <c r="A540" s="123" t="s">
        <v>1079</v>
      </c>
      <c r="B540" s="121" t="s">
        <v>1080</v>
      </c>
      <c r="C540" s="121">
        <v>1</v>
      </c>
      <c r="D540" s="121">
        <v>0</v>
      </c>
      <c r="E540" s="124">
        <v>4180645154</v>
      </c>
      <c r="F540" s="124">
        <v>3450</v>
      </c>
      <c r="G540" s="124">
        <v>1211781</v>
      </c>
      <c r="H540" s="124">
        <v>1354719186</v>
      </c>
      <c r="I540" s="124">
        <v>392672</v>
      </c>
      <c r="J540" s="125">
        <v>1.044</v>
      </c>
      <c r="K540" s="124">
        <v>4222</v>
      </c>
      <c r="L540" s="124">
        <v>4232</v>
      </c>
      <c r="M540" s="124">
        <v>4227</v>
      </c>
      <c r="N540" s="125">
        <v>1.425</v>
      </c>
      <c r="O540" s="125">
        <v>1.2230000000000001</v>
      </c>
      <c r="P540" s="126">
        <v>14417.97</v>
      </c>
      <c r="Q540" s="127">
        <v>1.461E-2</v>
      </c>
      <c r="R540" s="126">
        <v>17704.12</v>
      </c>
      <c r="S540" s="126">
        <v>0</v>
      </c>
      <c r="T540" s="125">
        <v>0.379</v>
      </c>
      <c r="U540" s="126">
        <v>5464.41</v>
      </c>
      <c r="V540" s="126">
        <v>5464.41</v>
      </c>
      <c r="W540" s="124">
        <v>23098062</v>
      </c>
      <c r="X540" s="124">
        <v>29025924</v>
      </c>
      <c r="Y540" s="124">
        <v>580518</v>
      </c>
      <c r="Z540" s="124">
        <v>580518</v>
      </c>
      <c r="AA540" s="124">
        <v>11304517</v>
      </c>
      <c r="AB540" s="124">
        <v>0</v>
      </c>
      <c r="AC540" s="124">
        <v>4039091</v>
      </c>
      <c r="AD540" s="124">
        <v>6486780</v>
      </c>
      <c r="AE540" s="124">
        <v>6224239</v>
      </c>
    </row>
    <row r="541" spans="1:31" x14ac:dyDescent="0.3">
      <c r="A541" s="123" t="s">
        <v>1081</v>
      </c>
      <c r="B541" s="121" t="s">
        <v>1082</v>
      </c>
      <c r="C541" s="121">
        <v>1</v>
      </c>
      <c r="D541" s="121">
        <v>0</v>
      </c>
      <c r="E541" s="124">
        <v>3214552752</v>
      </c>
      <c r="F541" s="124">
        <v>2513</v>
      </c>
      <c r="G541" s="124">
        <v>1279169</v>
      </c>
      <c r="H541" s="124">
        <v>1010768223</v>
      </c>
      <c r="I541" s="124">
        <v>402215</v>
      </c>
      <c r="J541" s="125">
        <v>1.07</v>
      </c>
      <c r="K541" s="124">
        <v>2840</v>
      </c>
      <c r="L541" s="124">
        <v>2929</v>
      </c>
      <c r="M541" s="124">
        <v>2885</v>
      </c>
      <c r="N541" s="125">
        <v>1.425</v>
      </c>
      <c r="O541" s="125">
        <v>1.1020000000000001</v>
      </c>
      <c r="P541" s="126">
        <v>12991.5</v>
      </c>
      <c r="Q541" s="127">
        <v>1.498E-2</v>
      </c>
      <c r="R541" s="126">
        <v>19161.95</v>
      </c>
      <c r="S541" s="126">
        <v>0</v>
      </c>
      <c r="T541" s="125">
        <v>0.33600000000000002</v>
      </c>
      <c r="U541" s="126">
        <v>4365.1400000000003</v>
      </c>
      <c r="V541" s="126">
        <v>4365.1400000000003</v>
      </c>
      <c r="W541" s="124">
        <v>12593429</v>
      </c>
      <c r="X541" s="124">
        <v>20168342</v>
      </c>
      <c r="Y541" s="124">
        <v>403366</v>
      </c>
      <c r="Z541" s="124">
        <v>403366</v>
      </c>
      <c r="AA541" s="124">
        <v>6760437</v>
      </c>
      <c r="AB541" s="124">
        <v>0</v>
      </c>
      <c r="AC541" s="124">
        <v>1742870</v>
      </c>
      <c r="AD541" s="124">
        <v>2799049</v>
      </c>
      <c r="AE541" s="124">
        <v>2685762</v>
      </c>
    </row>
    <row r="542" spans="1:31" x14ac:dyDescent="0.3">
      <c r="A542" s="123" t="s">
        <v>1083</v>
      </c>
      <c r="B542" s="121" t="s">
        <v>1084</v>
      </c>
      <c r="C542" s="121">
        <v>1</v>
      </c>
      <c r="D542" s="121">
        <v>0</v>
      </c>
      <c r="E542" s="124">
        <v>2523980141</v>
      </c>
      <c r="F542" s="124">
        <v>1819</v>
      </c>
      <c r="G542" s="124">
        <v>1387564</v>
      </c>
      <c r="H542" s="124">
        <v>894704825</v>
      </c>
      <c r="I542" s="124">
        <v>491866</v>
      </c>
      <c r="J542" s="125">
        <v>1.3080000000000001</v>
      </c>
      <c r="K542" s="124">
        <v>2182</v>
      </c>
      <c r="L542" s="124">
        <v>2217</v>
      </c>
      <c r="M542" s="124">
        <v>2200</v>
      </c>
      <c r="N542" s="125">
        <v>1.425</v>
      </c>
      <c r="O542" s="125">
        <v>1.125</v>
      </c>
      <c r="P542" s="126">
        <v>13262.64</v>
      </c>
      <c r="Q542" s="127">
        <v>1.831E-2</v>
      </c>
      <c r="R542" s="126">
        <v>25406.29</v>
      </c>
      <c r="S542" s="126">
        <v>0</v>
      </c>
      <c r="T542" s="125">
        <v>0.29899999999999999</v>
      </c>
      <c r="U542" s="126">
        <v>3965.52</v>
      </c>
      <c r="V542" s="126">
        <v>3965.52</v>
      </c>
      <c r="W542" s="124">
        <v>8724144</v>
      </c>
      <c r="X542" s="124">
        <v>11655666</v>
      </c>
      <c r="Y542" s="124">
        <v>233113</v>
      </c>
      <c r="Z542" s="124">
        <v>233113</v>
      </c>
      <c r="AA542" s="124">
        <v>3918640</v>
      </c>
      <c r="AB542" s="124">
        <v>0</v>
      </c>
      <c r="AC542" s="124">
        <v>1059041</v>
      </c>
      <c r="AD542" s="124">
        <v>1700819</v>
      </c>
      <c r="AE542" s="124">
        <v>1631982</v>
      </c>
    </row>
    <row r="543" spans="1:31" x14ac:dyDescent="0.3">
      <c r="A543" s="123" t="s">
        <v>1085</v>
      </c>
      <c r="B543" s="121" t="s">
        <v>1086</v>
      </c>
      <c r="C543" s="121">
        <v>1</v>
      </c>
      <c r="D543" s="121">
        <v>0</v>
      </c>
      <c r="E543" s="124">
        <v>6481470386</v>
      </c>
      <c r="F543" s="124">
        <v>3181</v>
      </c>
      <c r="G543" s="124">
        <v>2037557</v>
      </c>
      <c r="H543" s="124">
        <v>1320070850</v>
      </c>
      <c r="I543" s="124">
        <v>414986</v>
      </c>
      <c r="J543" s="125">
        <v>1.103</v>
      </c>
      <c r="K543" s="124">
        <v>3905</v>
      </c>
      <c r="L543" s="124">
        <v>3947</v>
      </c>
      <c r="M543" s="124">
        <v>3926</v>
      </c>
      <c r="N543" s="125">
        <v>1.425</v>
      </c>
      <c r="O543" s="125">
        <v>1.169</v>
      </c>
      <c r="P543" s="126">
        <v>13781.36</v>
      </c>
      <c r="Q543" s="127">
        <v>1.5440000000000001E-2</v>
      </c>
      <c r="R543" s="126">
        <v>31459.88</v>
      </c>
      <c r="S543" s="126">
        <v>0</v>
      </c>
      <c r="T543" s="125">
        <v>0.25</v>
      </c>
      <c r="U543" s="126">
        <v>3445.34</v>
      </c>
      <c r="V543" s="126">
        <v>3445.34</v>
      </c>
      <c r="W543" s="124">
        <v>13526405</v>
      </c>
      <c r="X543" s="124">
        <v>12933332</v>
      </c>
      <c r="Y543" s="124">
        <v>258666</v>
      </c>
      <c r="Z543" s="124">
        <v>593073</v>
      </c>
      <c r="AA543" s="124">
        <v>2091828</v>
      </c>
      <c r="AB543" s="124">
        <v>0</v>
      </c>
      <c r="AC543" s="124">
        <v>1056556</v>
      </c>
      <c r="AD543" s="124">
        <v>1696828</v>
      </c>
      <c r="AE543" s="124">
        <v>1628152</v>
      </c>
    </row>
    <row r="544" spans="1:31" x14ac:dyDescent="0.3">
      <c r="A544" s="123" t="s">
        <v>1087</v>
      </c>
      <c r="B544" s="121" t="s">
        <v>1088</v>
      </c>
      <c r="C544" s="121">
        <v>1</v>
      </c>
      <c r="D544" s="121">
        <v>0</v>
      </c>
      <c r="E544" s="124">
        <v>7876103947</v>
      </c>
      <c r="F544" s="124">
        <v>5330</v>
      </c>
      <c r="G544" s="124">
        <v>1477693</v>
      </c>
      <c r="H544" s="124">
        <v>1753613531</v>
      </c>
      <c r="I544" s="124">
        <v>329008</v>
      </c>
      <c r="J544" s="125">
        <v>0.875</v>
      </c>
      <c r="K544" s="124">
        <v>6480</v>
      </c>
      <c r="L544" s="124">
        <v>6584</v>
      </c>
      <c r="M544" s="124">
        <v>6532</v>
      </c>
      <c r="N544" s="125">
        <v>1.425</v>
      </c>
      <c r="O544" s="125">
        <v>1.2529999999999999</v>
      </c>
      <c r="P544" s="126">
        <v>14771.64</v>
      </c>
      <c r="Q544" s="127">
        <v>1.225E-2</v>
      </c>
      <c r="R544" s="126">
        <v>18101.73</v>
      </c>
      <c r="S544" s="126">
        <v>0</v>
      </c>
      <c r="T544" s="125">
        <v>0.37</v>
      </c>
      <c r="U544" s="126">
        <v>5465.5</v>
      </c>
      <c r="V544" s="126">
        <v>5465.5</v>
      </c>
      <c r="W544" s="124">
        <v>35700646</v>
      </c>
      <c r="X544" s="124">
        <v>35324564</v>
      </c>
      <c r="Y544" s="124">
        <v>706491</v>
      </c>
      <c r="Z544" s="124">
        <v>706491</v>
      </c>
      <c r="AA544" s="124">
        <v>11968169</v>
      </c>
      <c r="AB544" s="124">
        <v>0</v>
      </c>
      <c r="AC544" s="124">
        <v>6087841</v>
      </c>
      <c r="AD544" s="124">
        <v>9777072</v>
      </c>
      <c r="AE544" s="124">
        <v>9381362</v>
      </c>
    </row>
    <row r="545" spans="1:31" x14ac:dyDescent="0.3">
      <c r="A545" s="123" t="s">
        <v>1089</v>
      </c>
      <c r="B545" s="121" t="s">
        <v>1090</v>
      </c>
      <c r="C545" s="121">
        <v>1</v>
      </c>
      <c r="D545" s="121">
        <v>0</v>
      </c>
      <c r="E545" s="124">
        <v>4964978130</v>
      </c>
      <c r="F545" s="124">
        <v>3743</v>
      </c>
      <c r="G545" s="124">
        <v>1326470</v>
      </c>
      <c r="H545" s="124">
        <v>1573866820</v>
      </c>
      <c r="I545" s="124">
        <v>420482</v>
      </c>
      <c r="J545" s="125">
        <v>1.1180000000000001</v>
      </c>
      <c r="K545" s="124">
        <v>4448</v>
      </c>
      <c r="L545" s="124">
        <v>4437</v>
      </c>
      <c r="M545" s="124">
        <v>4448</v>
      </c>
      <c r="N545" s="125">
        <v>1.425</v>
      </c>
      <c r="O545" s="125">
        <v>1.139</v>
      </c>
      <c r="P545" s="126">
        <v>13427.69</v>
      </c>
      <c r="Q545" s="127">
        <v>1.5650000000000001E-2</v>
      </c>
      <c r="R545" s="126">
        <v>20759.25</v>
      </c>
      <c r="S545" s="126">
        <v>0</v>
      </c>
      <c r="T545" s="125">
        <v>0.32500000000000001</v>
      </c>
      <c r="U545" s="126">
        <v>4363.99</v>
      </c>
      <c r="V545" s="126">
        <v>4363.99</v>
      </c>
      <c r="W545" s="124">
        <v>19411028</v>
      </c>
      <c r="X545" s="124">
        <v>26024962</v>
      </c>
      <c r="Y545" s="124">
        <v>520499</v>
      </c>
      <c r="Z545" s="124">
        <v>520499</v>
      </c>
      <c r="AA545" s="124">
        <v>11042049</v>
      </c>
      <c r="AB545" s="124">
        <v>0</v>
      </c>
      <c r="AC545" s="124">
        <v>3197191</v>
      </c>
      <c r="AD545" s="124">
        <v>5134688</v>
      </c>
      <c r="AE545" s="124">
        <v>4926871</v>
      </c>
    </row>
    <row r="546" spans="1:31" x14ac:dyDescent="0.3">
      <c r="A546" s="123" t="s">
        <v>1091</v>
      </c>
      <c r="B546" s="121" t="s">
        <v>1092</v>
      </c>
      <c r="C546" s="121">
        <v>1</v>
      </c>
      <c r="D546" s="121">
        <v>0</v>
      </c>
      <c r="E546" s="124">
        <v>7917420260</v>
      </c>
      <c r="F546" s="124">
        <v>18320</v>
      </c>
      <c r="G546" s="124">
        <v>432173</v>
      </c>
      <c r="H546" s="124">
        <v>2213229518</v>
      </c>
      <c r="I546" s="124">
        <v>120809</v>
      </c>
      <c r="J546" s="125">
        <v>0.32100000000000001</v>
      </c>
      <c r="K546" s="124">
        <v>22048</v>
      </c>
      <c r="L546" s="124">
        <v>21845</v>
      </c>
      <c r="M546" s="124">
        <v>22048</v>
      </c>
      <c r="N546" s="125">
        <v>1.425</v>
      </c>
      <c r="O546" s="125">
        <v>1.8620000000000001</v>
      </c>
      <c r="P546" s="126">
        <v>21951.15</v>
      </c>
      <c r="Q546" s="127">
        <v>9.1000000000000004E-3</v>
      </c>
      <c r="R546" s="126">
        <v>3932.77</v>
      </c>
      <c r="S546" s="126">
        <v>18018.38</v>
      </c>
      <c r="T546" s="125">
        <v>0.93</v>
      </c>
      <c r="U546" s="126">
        <v>20414.560000000001</v>
      </c>
      <c r="V546" s="126">
        <v>20414.560000000001</v>
      </c>
      <c r="W546" s="124">
        <v>450100219</v>
      </c>
      <c r="X546" s="124">
        <v>406311538</v>
      </c>
      <c r="Y546" s="124">
        <v>8126230</v>
      </c>
      <c r="Z546" s="124">
        <v>43788681</v>
      </c>
      <c r="AA546" s="124">
        <v>64076395</v>
      </c>
      <c r="AB546" s="124">
        <v>0</v>
      </c>
      <c r="AC546" s="124">
        <v>19678054</v>
      </c>
      <c r="AD546" s="124">
        <v>31602954</v>
      </c>
      <c r="AE546" s="124">
        <v>30323881</v>
      </c>
    </row>
    <row r="547" spans="1:31" x14ac:dyDescent="0.3">
      <c r="A547" s="123" t="s">
        <v>1093</v>
      </c>
      <c r="B547" s="121" t="s">
        <v>1094</v>
      </c>
      <c r="C547" s="121">
        <v>1</v>
      </c>
      <c r="D547" s="121">
        <v>0</v>
      </c>
      <c r="E547" s="124">
        <v>4050330818</v>
      </c>
      <c r="F547" s="124">
        <v>7772</v>
      </c>
      <c r="G547" s="124">
        <v>521143</v>
      </c>
      <c r="H547" s="124">
        <v>1057950852</v>
      </c>
      <c r="I547" s="124">
        <v>136123</v>
      </c>
      <c r="J547" s="125">
        <v>0.36199999999999999</v>
      </c>
      <c r="K547" s="124">
        <v>9478</v>
      </c>
      <c r="L547" s="124">
        <v>9184</v>
      </c>
      <c r="M547" s="124">
        <v>9478</v>
      </c>
      <c r="N547" s="125">
        <v>1.425</v>
      </c>
      <c r="O547" s="125">
        <v>1.7609999999999999</v>
      </c>
      <c r="P547" s="126">
        <v>20760.46</v>
      </c>
      <c r="Q547" s="127">
        <v>9.1000000000000004E-3</v>
      </c>
      <c r="R547" s="126">
        <v>4742.3999999999996</v>
      </c>
      <c r="S547" s="126">
        <v>16018.06</v>
      </c>
      <c r="T547" s="125">
        <v>0.85599999999999998</v>
      </c>
      <c r="U547" s="126">
        <v>17770.95</v>
      </c>
      <c r="V547" s="126">
        <v>17770.95</v>
      </c>
      <c r="W547" s="124">
        <v>168433065</v>
      </c>
      <c r="X547" s="124">
        <v>164488746</v>
      </c>
      <c r="Y547" s="124">
        <v>3289774</v>
      </c>
      <c r="Z547" s="124">
        <v>3944319</v>
      </c>
      <c r="AA547" s="124">
        <v>16216467</v>
      </c>
      <c r="AB547" s="124">
        <v>0</v>
      </c>
      <c r="AC547" s="124">
        <v>6170118</v>
      </c>
      <c r="AD547" s="124">
        <v>9909209</v>
      </c>
      <c r="AE547" s="124">
        <v>9508151</v>
      </c>
    </row>
    <row r="548" spans="1:31" x14ac:dyDescent="0.3">
      <c r="A548" s="123" t="s">
        <v>1095</v>
      </c>
      <c r="B548" s="121" t="s">
        <v>1096</v>
      </c>
      <c r="C548" s="121">
        <v>1</v>
      </c>
      <c r="D548" s="121">
        <v>0</v>
      </c>
      <c r="E548" s="124">
        <v>3372096006</v>
      </c>
      <c r="F548" s="124">
        <v>24</v>
      </c>
      <c r="G548" s="124">
        <v>140504000</v>
      </c>
      <c r="H548" s="124">
        <v>49279139</v>
      </c>
      <c r="I548" s="124">
        <v>2053297</v>
      </c>
      <c r="J548" s="125">
        <v>5.4619999999999997</v>
      </c>
      <c r="K548" s="124">
        <v>38</v>
      </c>
      <c r="L548" s="124">
        <v>42</v>
      </c>
      <c r="M548" s="124">
        <v>40</v>
      </c>
      <c r="N548" s="125">
        <v>1.425</v>
      </c>
      <c r="O548" s="125">
        <v>1.125</v>
      </c>
      <c r="P548" s="126">
        <v>13262.64</v>
      </c>
      <c r="Q548" s="127">
        <v>2.8000000000000001E-2</v>
      </c>
      <c r="R548" s="126">
        <v>3934112</v>
      </c>
      <c r="S548" s="126">
        <v>0</v>
      </c>
      <c r="T548" s="125">
        <v>0</v>
      </c>
      <c r="U548" s="126">
        <v>0</v>
      </c>
      <c r="V548" s="126">
        <v>500</v>
      </c>
      <c r="W548" s="124">
        <v>20000</v>
      </c>
      <c r="X548" s="124">
        <v>221695</v>
      </c>
      <c r="Y548" s="124">
        <v>4433</v>
      </c>
      <c r="Z548" s="124">
        <v>4433</v>
      </c>
      <c r="AA548" s="124">
        <v>16800</v>
      </c>
      <c r="AB548" s="124">
        <v>0</v>
      </c>
      <c r="AC548" s="124">
        <v>21398</v>
      </c>
      <c r="AD548" s="124">
        <v>34365</v>
      </c>
      <c r="AE548" s="124">
        <v>32974</v>
      </c>
    </row>
    <row r="549" spans="1:31" x14ac:dyDescent="0.3">
      <c r="A549" s="123" t="s">
        <v>1097</v>
      </c>
      <c r="B549" s="121" t="s">
        <v>1098</v>
      </c>
      <c r="C549" s="121">
        <v>1</v>
      </c>
      <c r="D549" s="121">
        <v>0</v>
      </c>
      <c r="E549" s="124">
        <v>3247829163</v>
      </c>
      <c r="F549" s="124">
        <v>1960</v>
      </c>
      <c r="G549" s="124">
        <v>1657055</v>
      </c>
      <c r="H549" s="124">
        <v>714733922</v>
      </c>
      <c r="I549" s="124">
        <v>364660</v>
      </c>
      <c r="J549" s="125">
        <v>0.97</v>
      </c>
      <c r="K549" s="124">
        <v>2367</v>
      </c>
      <c r="L549" s="124">
        <v>2416</v>
      </c>
      <c r="M549" s="124">
        <v>2392</v>
      </c>
      <c r="N549" s="125">
        <v>1.425</v>
      </c>
      <c r="O549" s="125">
        <v>1.0589999999999999</v>
      </c>
      <c r="P549" s="126">
        <v>12484.57</v>
      </c>
      <c r="Q549" s="127">
        <v>1.358E-2</v>
      </c>
      <c r="R549" s="126">
        <v>22502.799999999999</v>
      </c>
      <c r="S549" s="126">
        <v>0</v>
      </c>
      <c r="T549" s="125">
        <v>0.318</v>
      </c>
      <c r="U549" s="126">
        <v>3970.09</v>
      </c>
      <c r="V549" s="126">
        <v>3970.09</v>
      </c>
      <c r="W549" s="124">
        <v>9496456</v>
      </c>
      <c r="X549" s="124">
        <v>10238428</v>
      </c>
      <c r="Y549" s="124">
        <v>204768</v>
      </c>
      <c r="Z549" s="124">
        <v>204768</v>
      </c>
      <c r="AA549" s="124">
        <v>3777496</v>
      </c>
      <c r="AB549" s="124">
        <v>1973</v>
      </c>
      <c r="AC549" s="124">
        <v>1772868</v>
      </c>
      <c r="AD549" s="124">
        <v>2847226</v>
      </c>
      <c r="AE549" s="124">
        <v>2731989</v>
      </c>
    </row>
    <row r="550" spans="1:31" x14ac:dyDescent="0.3">
      <c r="A550" s="123" t="s">
        <v>1099</v>
      </c>
      <c r="B550" s="121" t="s">
        <v>1100</v>
      </c>
      <c r="C550" s="121">
        <v>1</v>
      </c>
      <c r="D550" s="121">
        <v>0</v>
      </c>
      <c r="E550" s="124">
        <v>8283947072</v>
      </c>
      <c r="F550" s="124">
        <v>6135</v>
      </c>
      <c r="G550" s="124">
        <v>1350276</v>
      </c>
      <c r="H550" s="124">
        <v>1418893171</v>
      </c>
      <c r="I550" s="124">
        <v>231278</v>
      </c>
      <c r="J550" s="125">
        <v>0.61499999999999999</v>
      </c>
      <c r="K550" s="124">
        <v>7545</v>
      </c>
      <c r="L550" s="124">
        <v>7414</v>
      </c>
      <c r="M550" s="124">
        <v>7545</v>
      </c>
      <c r="N550" s="125">
        <v>1.425</v>
      </c>
      <c r="O550" s="125">
        <v>1.6439999999999999</v>
      </c>
      <c r="P550" s="126">
        <v>19381.14</v>
      </c>
      <c r="Q550" s="127">
        <v>9.1000000000000004E-3</v>
      </c>
      <c r="R550" s="126">
        <v>12287.51</v>
      </c>
      <c r="S550" s="126">
        <v>7093.63</v>
      </c>
      <c r="T550" s="125">
        <v>0.434</v>
      </c>
      <c r="U550" s="126">
        <v>8411.41</v>
      </c>
      <c r="V550" s="126">
        <v>8411.41</v>
      </c>
      <c r="W550" s="124">
        <v>63464089</v>
      </c>
      <c r="X550" s="124">
        <v>58821530</v>
      </c>
      <c r="Y550" s="124">
        <v>1176430</v>
      </c>
      <c r="Z550" s="124">
        <v>4642559</v>
      </c>
      <c r="AA550" s="124">
        <v>6001896</v>
      </c>
      <c r="AB550" s="124">
        <v>0</v>
      </c>
      <c r="AC550" s="124">
        <v>2815485</v>
      </c>
      <c r="AD550" s="124">
        <v>4521668</v>
      </c>
      <c r="AE550" s="124">
        <v>4338662</v>
      </c>
    </row>
    <row r="551" spans="1:31" x14ac:dyDescent="0.3">
      <c r="A551" s="123" t="s">
        <v>1101</v>
      </c>
      <c r="B551" s="121" t="s">
        <v>1102</v>
      </c>
      <c r="C551" s="121">
        <v>1</v>
      </c>
      <c r="D551" s="121">
        <v>0</v>
      </c>
      <c r="E551" s="124">
        <v>4031521478</v>
      </c>
      <c r="F551" s="124">
        <v>171</v>
      </c>
      <c r="G551" s="124">
        <v>23576148</v>
      </c>
      <c r="H551" s="124">
        <v>258299123</v>
      </c>
      <c r="I551" s="124">
        <v>1510521</v>
      </c>
      <c r="J551" s="125">
        <v>4.0179999999999998</v>
      </c>
      <c r="K551" s="124">
        <v>187</v>
      </c>
      <c r="L551" s="124">
        <v>196</v>
      </c>
      <c r="M551" s="124">
        <v>192</v>
      </c>
      <c r="N551" s="125">
        <v>1.425</v>
      </c>
      <c r="O551" s="125">
        <v>1.6359999999999999</v>
      </c>
      <c r="P551" s="126">
        <v>19286.830000000002</v>
      </c>
      <c r="Q551" s="127">
        <v>2.8000000000000001E-2</v>
      </c>
      <c r="R551" s="126">
        <v>660132.14</v>
      </c>
      <c r="S551" s="126">
        <v>0</v>
      </c>
      <c r="T551" s="125">
        <v>0</v>
      </c>
      <c r="U551" s="126">
        <v>0</v>
      </c>
      <c r="V551" s="126">
        <v>500</v>
      </c>
      <c r="W551" s="124">
        <v>96000</v>
      </c>
      <c r="X551" s="124">
        <v>434197</v>
      </c>
      <c r="Y551" s="124">
        <v>8683</v>
      </c>
      <c r="Z551" s="124">
        <v>8683</v>
      </c>
      <c r="AA551" s="124">
        <v>114000</v>
      </c>
      <c r="AB551" s="124">
        <v>0</v>
      </c>
      <c r="AC551" s="124">
        <v>95043</v>
      </c>
      <c r="AD551" s="124">
        <v>152639</v>
      </c>
      <c r="AE551" s="124">
        <v>146461</v>
      </c>
    </row>
    <row r="552" spans="1:31" x14ac:dyDescent="0.3">
      <c r="A552" s="123" t="s">
        <v>1103</v>
      </c>
      <c r="B552" s="121" t="s">
        <v>1104</v>
      </c>
      <c r="C552" s="121">
        <v>1</v>
      </c>
      <c r="D552" s="121">
        <v>0</v>
      </c>
      <c r="E552" s="124">
        <v>11410613833</v>
      </c>
      <c r="F552" s="124">
        <v>7676</v>
      </c>
      <c r="G552" s="124">
        <v>1486531</v>
      </c>
      <c r="H552" s="124">
        <v>4531036327</v>
      </c>
      <c r="I552" s="124">
        <v>590286</v>
      </c>
      <c r="J552" s="125">
        <v>1.57</v>
      </c>
      <c r="K552" s="124">
        <v>9422</v>
      </c>
      <c r="L552" s="124">
        <v>9584</v>
      </c>
      <c r="M552" s="124">
        <v>9503</v>
      </c>
      <c r="N552" s="125">
        <v>1.425</v>
      </c>
      <c r="O552" s="125">
        <v>1.105</v>
      </c>
      <c r="P552" s="126">
        <v>13026.86</v>
      </c>
      <c r="Q552" s="127">
        <v>2.198E-2</v>
      </c>
      <c r="R552" s="126">
        <v>32673.95</v>
      </c>
      <c r="S552" s="126">
        <v>0</v>
      </c>
      <c r="T552" s="125">
        <v>0.255</v>
      </c>
      <c r="U552" s="126">
        <v>3321.84</v>
      </c>
      <c r="V552" s="126">
        <v>3321.84</v>
      </c>
      <c r="W552" s="124">
        <v>31567446</v>
      </c>
      <c r="X552" s="124">
        <v>33047477</v>
      </c>
      <c r="Y552" s="124">
        <v>660949</v>
      </c>
      <c r="Z552" s="124">
        <v>660949</v>
      </c>
      <c r="AA552" s="124">
        <v>11514006</v>
      </c>
      <c r="AB552" s="124">
        <v>0</v>
      </c>
      <c r="AC552" s="124">
        <v>3831171</v>
      </c>
      <c r="AD552" s="124">
        <v>6152860</v>
      </c>
      <c r="AE552" s="124">
        <v>5903834</v>
      </c>
    </row>
    <row r="553" spans="1:31" x14ac:dyDescent="0.3">
      <c r="A553" s="123" t="s">
        <v>1105</v>
      </c>
      <c r="B553" s="121" t="s">
        <v>1106</v>
      </c>
      <c r="C553" s="121">
        <v>1</v>
      </c>
      <c r="D553" s="121">
        <v>0</v>
      </c>
      <c r="E553" s="124">
        <v>4600514994</v>
      </c>
      <c r="F553" s="124">
        <v>2627</v>
      </c>
      <c r="G553" s="124">
        <v>1751242</v>
      </c>
      <c r="H553" s="124">
        <v>1311642429</v>
      </c>
      <c r="I553" s="124">
        <v>499292</v>
      </c>
      <c r="J553" s="125">
        <v>1.3280000000000001</v>
      </c>
      <c r="K553" s="124">
        <v>3077</v>
      </c>
      <c r="L553" s="124">
        <v>3145</v>
      </c>
      <c r="M553" s="124">
        <v>3111</v>
      </c>
      <c r="N553" s="125">
        <v>1.425</v>
      </c>
      <c r="O553" s="125">
        <v>1.125</v>
      </c>
      <c r="P553" s="126">
        <v>13262.64</v>
      </c>
      <c r="Q553" s="127">
        <v>1.8589999999999999E-2</v>
      </c>
      <c r="R553" s="126">
        <v>32555.58</v>
      </c>
      <c r="S553" s="126">
        <v>0</v>
      </c>
      <c r="T553" s="125">
        <v>0.249</v>
      </c>
      <c r="U553" s="126">
        <v>3302.39</v>
      </c>
      <c r="V553" s="126">
        <v>3302.39</v>
      </c>
      <c r="W553" s="124">
        <v>10273736</v>
      </c>
      <c r="X553" s="124">
        <v>11973678</v>
      </c>
      <c r="Y553" s="124">
        <v>239473</v>
      </c>
      <c r="Z553" s="124">
        <v>239473</v>
      </c>
      <c r="AA553" s="124">
        <v>4315948</v>
      </c>
      <c r="AB553" s="124">
        <v>0</v>
      </c>
      <c r="AC553" s="124">
        <v>1954346</v>
      </c>
      <c r="AD553" s="124">
        <v>3138679</v>
      </c>
      <c r="AE553" s="124">
        <v>3011647</v>
      </c>
    </row>
    <row r="554" spans="1:31" x14ac:dyDescent="0.3">
      <c r="A554" s="123" t="s">
        <v>1107</v>
      </c>
      <c r="B554" s="121" t="s">
        <v>1108</v>
      </c>
      <c r="C554" s="121">
        <v>1</v>
      </c>
      <c r="D554" s="121">
        <v>0</v>
      </c>
      <c r="E554" s="124">
        <v>2751072738</v>
      </c>
      <c r="F554" s="124">
        <v>282</v>
      </c>
      <c r="G554" s="124">
        <v>9755577</v>
      </c>
      <c r="H554" s="124">
        <v>269994698</v>
      </c>
      <c r="I554" s="124">
        <v>957428</v>
      </c>
      <c r="J554" s="125">
        <v>2.5470000000000002</v>
      </c>
      <c r="K554" s="124">
        <v>158</v>
      </c>
      <c r="L554" s="124">
        <v>167</v>
      </c>
      <c r="M554" s="124">
        <v>163</v>
      </c>
      <c r="N554" s="125">
        <v>1.425</v>
      </c>
      <c r="O554" s="125">
        <v>1.3080000000000001</v>
      </c>
      <c r="P554" s="126">
        <v>15420.03</v>
      </c>
      <c r="Q554" s="127">
        <v>2.8000000000000001E-2</v>
      </c>
      <c r="R554" s="126">
        <v>273156.15000000002</v>
      </c>
      <c r="S554" s="126">
        <v>0</v>
      </c>
      <c r="T554" s="125">
        <v>0</v>
      </c>
      <c r="U554" s="126">
        <v>0</v>
      </c>
      <c r="V554" s="126">
        <v>500</v>
      </c>
      <c r="W554" s="124">
        <v>81500</v>
      </c>
      <c r="X554" s="124">
        <v>344058</v>
      </c>
      <c r="Y554" s="124">
        <v>6881</v>
      </c>
      <c r="Z554" s="124">
        <v>6881</v>
      </c>
      <c r="AA554" s="124">
        <v>75200</v>
      </c>
      <c r="AB554" s="124">
        <v>0</v>
      </c>
      <c r="AC554" s="124">
        <v>113775</v>
      </c>
      <c r="AD554" s="124">
        <v>182722</v>
      </c>
      <c r="AE554" s="124">
        <v>175327</v>
      </c>
    </row>
    <row r="555" spans="1:31" x14ac:dyDescent="0.3">
      <c r="A555" s="123" t="s">
        <v>1109</v>
      </c>
      <c r="B555" s="121" t="s">
        <v>1110</v>
      </c>
      <c r="C555" s="121">
        <v>1</v>
      </c>
      <c r="D555" s="121">
        <v>0</v>
      </c>
      <c r="E555" s="124">
        <v>6119952844</v>
      </c>
      <c r="F555" s="124">
        <v>828</v>
      </c>
      <c r="G555" s="124">
        <v>7391247</v>
      </c>
      <c r="H555" s="124">
        <v>655261696</v>
      </c>
      <c r="I555" s="124">
        <v>791378</v>
      </c>
      <c r="J555" s="125">
        <v>2.105</v>
      </c>
      <c r="K555" s="124">
        <v>1896</v>
      </c>
      <c r="L555" s="124">
        <v>1996</v>
      </c>
      <c r="M555" s="124">
        <v>1946</v>
      </c>
      <c r="N555" s="125">
        <v>1.425</v>
      </c>
      <c r="O555" s="125">
        <v>1.288</v>
      </c>
      <c r="P555" s="126">
        <v>15184.25</v>
      </c>
      <c r="Q555" s="127">
        <v>2.8000000000000001E-2</v>
      </c>
      <c r="R555" s="126">
        <v>206954.91</v>
      </c>
      <c r="S555" s="126">
        <v>0</v>
      </c>
      <c r="T555" s="125">
        <v>0</v>
      </c>
      <c r="U555" s="126">
        <v>0</v>
      </c>
      <c r="V555" s="126">
        <v>500</v>
      </c>
      <c r="W555" s="124">
        <v>973000</v>
      </c>
      <c r="X555" s="124">
        <v>1696671</v>
      </c>
      <c r="Y555" s="124">
        <v>33933</v>
      </c>
      <c r="Z555" s="124">
        <v>33933</v>
      </c>
      <c r="AA555" s="124">
        <v>794800</v>
      </c>
      <c r="AB555" s="124">
        <v>0</v>
      </c>
      <c r="AC555" s="124">
        <v>345164</v>
      </c>
      <c r="AD555" s="124">
        <v>554333</v>
      </c>
      <c r="AE555" s="124">
        <v>531897</v>
      </c>
    </row>
    <row r="556" spans="1:31" x14ac:dyDescent="0.3">
      <c r="A556" s="123" t="s">
        <v>1111</v>
      </c>
      <c r="B556" s="121" t="s">
        <v>1112</v>
      </c>
      <c r="C556" s="121">
        <v>1</v>
      </c>
      <c r="D556" s="121">
        <v>0</v>
      </c>
      <c r="E556" s="124">
        <v>4898448440</v>
      </c>
      <c r="F556" s="124">
        <v>116</v>
      </c>
      <c r="G556" s="124">
        <v>42228003</v>
      </c>
      <c r="H556" s="124">
        <v>330890741</v>
      </c>
      <c r="I556" s="124">
        <v>2852506</v>
      </c>
      <c r="J556" s="125">
        <v>7.5880000000000001</v>
      </c>
      <c r="K556" s="124">
        <v>77</v>
      </c>
      <c r="L556" s="124">
        <v>82</v>
      </c>
      <c r="M556" s="124">
        <v>80</v>
      </c>
      <c r="N556" s="125">
        <v>1.425</v>
      </c>
      <c r="O556" s="125">
        <v>1.0640000000000001</v>
      </c>
      <c r="P556" s="126">
        <v>12543.51</v>
      </c>
      <c r="Q556" s="127">
        <v>2.8000000000000001E-2</v>
      </c>
      <c r="R556" s="126">
        <v>1182384.08</v>
      </c>
      <c r="S556" s="126">
        <v>0</v>
      </c>
      <c r="T556" s="125">
        <v>0</v>
      </c>
      <c r="U556" s="126">
        <v>0</v>
      </c>
      <c r="V556" s="126">
        <v>500</v>
      </c>
      <c r="W556" s="124">
        <v>40000</v>
      </c>
      <c r="X556" s="124">
        <v>232234</v>
      </c>
      <c r="Y556" s="124">
        <v>4644</v>
      </c>
      <c r="Z556" s="124">
        <v>4644</v>
      </c>
      <c r="AA556" s="124">
        <v>42800</v>
      </c>
      <c r="AB556" s="124">
        <v>0</v>
      </c>
      <c r="AC556" s="124">
        <v>51219</v>
      </c>
      <c r="AD556" s="124">
        <v>82257</v>
      </c>
      <c r="AE556" s="124">
        <v>78928</v>
      </c>
    </row>
    <row r="557" spans="1:31" x14ac:dyDescent="0.3">
      <c r="A557" s="123" t="s">
        <v>1113</v>
      </c>
      <c r="B557" s="121" t="s">
        <v>1114</v>
      </c>
      <c r="C557" s="121">
        <v>1</v>
      </c>
      <c r="D557" s="121">
        <v>0</v>
      </c>
      <c r="E557" s="124">
        <v>4426531075</v>
      </c>
      <c r="F557" s="124">
        <v>2038</v>
      </c>
      <c r="G557" s="124">
        <v>2171997</v>
      </c>
      <c r="H557" s="124">
        <v>686711442</v>
      </c>
      <c r="I557" s="124">
        <v>336953</v>
      </c>
      <c r="J557" s="125">
        <v>0.89600000000000002</v>
      </c>
      <c r="K557" s="124">
        <v>2507</v>
      </c>
      <c r="L557" s="124">
        <v>2452</v>
      </c>
      <c r="M557" s="124">
        <v>2507</v>
      </c>
      <c r="N557" s="125">
        <v>1.425</v>
      </c>
      <c r="O557" s="125">
        <v>1.7010000000000001</v>
      </c>
      <c r="P557" s="126">
        <v>20053.12</v>
      </c>
      <c r="Q557" s="127">
        <v>1.2540000000000001E-2</v>
      </c>
      <c r="R557" s="126">
        <v>27236.84</v>
      </c>
      <c r="S557" s="126">
        <v>0</v>
      </c>
      <c r="T557" s="125">
        <v>0.25900000000000001</v>
      </c>
      <c r="U557" s="126">
        <v>5193.75</v>
      </c>
      <c r="V557" s="126">
        <v>5193.75</v>
      </c>
      <c r="W557" s="124">
        <v>13020732</v>
      </c>
      <c r="X557" s="124">
        <v>12669753</v>
      </c>
      <c r="Y557" s="124">
        <v>253395</v>
      </c>
      <c r="Z557" s="124">
        <v>350979</v>
      </c>
      <c r="AA557" s="124">
        <v>769200</v>
      </c>
      <c r="AB557" s="124">
        <v>0</v>
      </c>
      <c r="AC557" s="124">
        <v>1167234</v>
      </c>
      <c r="AD557" s="124">
        <v>1874577</v>
      </c>
      <c r="AE557" s="124">
        <v>1798707</v>
      </c>
    </row>
    <row r="558" spans="1:31" x14ac:dyDescent="0.3">
      <c r="A558" s="123" t="s">
        <v>1115</v>
      </c>
      <c r="B558" s="121" t="s">
        <v>1116</v>
      </c>
      <c r="C558" s="121">
        <v>1</v>
      </c>
      <c r="D558" s="121">
        <v>0</v>
      </c>
      <c r="E558" s="124">
        <v>33113263774</v>
      </c>
      <c r="F558" s="124">
        <v>1126</v>
      </c>
      <c r="G558" s="124">
        <v>29407871</v>
      </c>
      <c r="H558" s="124">
        <v>2503773763</v>
      </c>
      <c r="I558" s="124">
        <v>2223600</v>
      </c>
      <c r="J558" s="125">
        <v>5.915</v>
      </c>
      <c r="K558" s="124">
        <v>1534</v>
      </c>
      <c r="L558" s="124">
        <v>1597</v>
      </c>
      <c r="M558" s="124">
        <v>1566</v>
      </c>
      <c r="N558" s="125">
        <v>1.425</v>
      </c>
      <c r="O558" s="125">
        <v>1.4970000000000001</v>
      </c>
      <c r="P558" s="126">
        <v>17648.16</v>
      </c>
      <c r="Q558" s="127">
        <v>2.8000000000000001E-2</v>
      </c>
      <c r="R558" s="126">
        <v>823420.38</v>
      </c>
      <c r="S558" s="126">
        <v>0</v>
      </c>
      <c r="T558" s="125">
        <v>0</v>
      </c>
      <c r="U558" s="126">
        <v>0</v>
      </c>
      <c r="V558" s="126">
        <v>500</v>
      </c>
      <c r="W558" s="124">
        <v>783000</v>
      </c>
      <c r="X558" s="124">
        <v>1770179</v>
      </c>
      <c r="Y558" s="124">
        <v>35403</v>
      </c>
      <c r="Z558" s="124">
        <v>35403</v>
      </c>
      <c r="AA558" s="124">
        <v>710000</v>
      </c>
      <c r="AB558" s="124">
        <v>0</v>
      </c>
      <c r="AC558" s="124">
        <v>507212</v>
      </c>
      <c r="AD558" s="124">
        <v>814582</v>
      </c>
      <c r="AE558" s="124">
        <v>781613</v>
      </c>
    </row>
    <row r="559" spans="1:31" x14ac:dyDescent="0.3">
      <c r="A559" s="123" t="s">
        <v>1117</v>
      </c>
      <c r="B559" s="121" t="s">
        <v>1118</v>
      </c>
      <c r="C559" s="121">
        <v>1</v>
      </c>
      <c r="D559" s="121">
        <v>0</v>
      </c>
      <c r="E559" s="124">
        <v>10339304332</v>
      </c>
      <c r="F559" s="124">
        <v>168</v>
      </c>
      <c r="G559" s="124">
        <v>61543478</v>
      </c>
      <c r="H559" s="124">
        <v>622318479</v>
      </c>
      <c r="I559" s="124">
        <v>3704276</v>
      </c>
      <c r="J559" s="125">
        <v>9.8539999999999992</v>
      </c>
      <c r="K559" s="124">
        <v>220</v>
      </c>
      <c r="L559" s="124">
        <v>240</v>
      </c>
      <c r="M559" s="124">
        <v>230</v>
      </c>
      <c r="N559" s="125">
        <v>1.425</v>
      </c>
      <c r="O559" s="125">
        <v>1.748</v>
      </c>
      <c r="P559" s="126">
        <v>20607.2</v>
      </c>
      <c r="Q559" s="127">
        <v>2.8000000000000001E-2</v>
      </c>
      <c r="R559" s="126">
        <v>1723217.38</v>
      </c>
      <c r="S559" s="126">
        <v>0</v>
      </c>
      <c r="T559" s="125">
        <v>0</v>
      </c>
      <c r="U559" s="126">
        <v>0</v>
      </c>
      <c r="V559" s="126">
        <v>500</v>
      </c>
      <c r="W559" s="124">
        <v>115000</v>
      </c>
      <c r="X559" s="124">
        <v>552477</v>
      </c>
      <c r="Y559" s="124">
        <v>11049</v>
      </c>
      <c r="Z559" s="124">
        <v>11049</v>
      </c>
      <c r="AA559" s="124">
        <v>66800</v>
      </c>
      <c r="AB559" s="124">
        <v>0</v>
      </c>
      <c r="AC559" s="124">
        <v>154559</v>
      </c>
      <c r="AD559" s="124">
        <v>248221</v>
      </c>
      <c r="AE559" s="124">
        <v>238175</v>
      </c>
    </row>
    <row r="560" spans="1:31" x14ac:dyDescent="0.3">
      <c r="A560" s="123" t="s">
        <v>1119</v>
      </c>
      <c r="B560" s="121" t="s">
        <v>1120</v>
      </c>
      <c r="C560" s="121">
        <v>1</v>
      </c>
      <c r="D560" s="121">
        <v>0</v>
      </c>
      <c r="E560" s="124">
        <v>3008442758</v>
      </c>
      <c r="F560" s="124">
        <v>2733</v>
      </c>
      <c r="G560" s="124">
        <v>1100784</v>
      </c>
      <c r="H560" s="124">
        <v>918523460</v>
      </c>
      <c r="I560" s="124">
        <v>336086</v>
      </c>
      <c r="J560" s="125">
        <v>0.89400000000000002</v>
      </c>
      <c r="K560" s="124">
        <v>3367</v>
      </c>
      <c r="L560" s="124">
        <v>3380</v>
      </c>
      <c r="M560" s="124">
        <v>3374</v>
      </c>
      <c r="N560" s="125">
        <v>1.425</v>
      </c>
      <c r="O560" s="125">
        <v>1.1970000000000001</v>
      </c>
      <c r="P560" s="126">
        <v>14111.45</v>
      </c>
      <c r="Q560" s="127">
        <v>1.251E-2</v>
      </c>
      <c r="R560" s="126">
        <v>13770.8</v>
      </c>
      <c r="S560" s="126">
        <v>340.65</v>
      </c>
      <c r="T560" s="125">
        <v>0.433</v>
      </c>
      <c r="U560" s="126">
        <v>6110.25</v>
      </c>
      <c r="V560" s="126">
        <v>6110.25</v>
      </c>
      <c r="W560" s="124">
        <v>20615984</v>
      </c>
      <c r="X560" s="124">
        <v>21279563</v>
      </c>
      <c r="Y560" s="124">
        <v>425591</v>
      </c>
      <c r="Z560" s="124">
        <v>425591</v>
      </c>
      <c r="AA560" s="124">
        <v>7781412</v>
      </c>
      <c r="AB560" s="124">
        <v>2004</v>
      </c>
      <c r="AC560" s="124">
        <v>3297769</v>
      </c>
      <c r="AD560" s="124">
        <v>5296217</v>
      </c>
      <c r="AE560" s="124">
        <v>5081862</v>
      </c>
    </row>
    <row r="561" spans="1:31" x14ac:dyDescent="0.3">
      <c r="A561" s="123" t="s">
        <v>1121</v>
      </c>
      <c r="B561" s="121" t="s">
        <v>1122</v>
      </c>
      <c r="C561" s="121">
        <v>1</v>
      </c>
      <c r="D561" s="121">
        <v>0</v>
      </c>
      <c r="E561" s="124">
        <v>3336310922</v>
      </c>
      <c r="F561" s="124">
        <v>374</v>
      </c>
      <c r="G561" s="124">
        <v>8920617</v>
      </c>
      <c r="H561" s="124">
        <v>283630317</v>
      </c>
      <c r="I561" s="124">
        <v>758369</v>
      </c>
      <c r="J561" s="125">
        <v>2.0169999999999999</v>
      </c>
      <c r="K561" s="124">
        <v>280</v>
      </c>
      <c r="L561" s="124">
        <v>286</v>
      </c>
      <c r="M561" s="124">
        <v>283</v>
      </c>
      <c r="N561" s="125">
        <v>1.425</v>
      </c>
      <c r="O561" s="125">
        <v>1.643</v>
      </c>
      <c r="P561" s="126">
        <v>19369.349999999999</v>
      </c>
      <c r="Q561" s="127">
        <v>2.8000000000000001E-2</v>
      </c>
      <c r="R561" s="126">
        <v>249777.27</v>
      </c>
      <c r="S561" s="126">
        <v>0</v>
      </c>
      <c r="T561" s="125">
        <v>0</v>
      </c>
      <c r="U561" s="126">
        <v>0</v>
      </c>
      <c r="V561" s="126">
        <v>500</v>
      </c>
      <c r="W561" s="124">
        <v>141500</v>
      </c>
      <c r="X561" s="124">
        <v>537713</v>
      </c>
      <c r="Y561" s="124">
        <v>10754</v>
      </c>
      <c r="Z561" s="124">
        <v>10754</v>
      </c>
      <c r="AA561" s="124">
        <v>169200</v>
      </c>
      <c r="AB561" s="124">
        <v>0</v>
      </c>
      <c r="AC561" s="124">
        <v>173438</v>
      </c>
      <c r="AD561" s="124">
        <v>278541</v>
      </c>
      <c r="AE561" s="124">
        <v>267267</v>
      </c>
    </row>
    <row r="562" spans="1:31" x14ac:dyDescent="0.3">
      <c r="A562" s="123" t="s">
        <v>1123</v>
      </c>
      <c r="B562" s="121" t="s">
        <v>1124</v>
      </c>
      <c r="C562" s="121">
        <v>1</v>
      </c>
      <c r="D562" s="121">
        <v>0</v>
      </c>
      <c r="E562" s="124">
        <v>2494913905</v>
      </c>
      <c r="F562" s="124">
        <v>798</v>
      </c>
      <c r="G562" s="124">
        <v>3126458</v>
      </c>
      <c r="H562" s="124">
        <v>381626482</v>
      </c>
      <c r="I562" s="124">
        <v>478228</v>
      </c>
      <c r="J562" s="125">
        <v>1.272</v>
      </c>
      <c r="K562" s="124">
        <v>442</v>
      </c>
      <c r="L562" s="124">
        <v>421</v>
      </c>
      <c r="M562" s="124">
        <v>442</v>
      </c>
      <c r="N562" s="125">
        <v>1.425</v>
      </c>
      <c r="O562" s="125">
        <v>1.345</v>
      </c>
      <c r="P562" s="126">
        <v>15856.23</v>
      </c>
      <c r="Q562" s="127">
        <v>1.78E-2</v>
      </c>
      <c r="R562" s="126">
        <v>55650.95</v>
      </c>
      <c r="S562" s="126">
        <v>0</v>
      </c>
      <c r="T562" s="125">
        <v>0.13700000000000001</v>
      </c>
      <c r="U562" s="126">
        <v>2172.3000000000002</v>
      </c>
      <c r="V562" s="126">
        <v>2172.3000000000002</v>
      </c>
      <c r="W562" s="124">
        <v>960157</v>
      </c>
      <c r="X562" s="124">
        <v>1040602</v>
      </c>
      <c r="Y562" s="124">
        <v>20812</v>
      </c>
      <c r="Z562" s="124">
        <v>20812</v>
      </c>
      <c r="AA562" s="124">
        <v>183600</v>
      </c>
      <c r="AB562" s="124">
        <v>0</v>
      </c>
      <c r="AC562" s="124">
        <v>231920</v>
      </c>
      <c r="AD562" s="124">
        <v>372463</v>
      </c>
      <c r="AE562" s="124">
        <v>357388</v>
      </c>
    </row>
    <row r="563" spans="1:31" x14ac:dyDescent="0.3">
      <c r="A563" s="123" t="s">
        <v>1125</v>
      </c>
      <c r="B563" s="121" t="s">
        <v>1126</v>
      </c>
      <c r="C563" s="121">
        <v>1</v>
      </c>
      <c r="D563" s="121">
        <v>0</v>
      </c>
      <c r="E563" s="124">
        <v>1832953359</v>
      </c>
      <c r="F563" s="124">
        <v>92</v>
      </c>
      <c r="G563" s="124">
        <v>19923406</v>
      </c>
      <c r="H563" s="124">
        <v>184714737</v>
      </c>
      <c r="I563" s="124">
        <v>2007768</v>
      </c>
      <c r="J563" s="125">
        <v>5.3410000000000002</v>
      </c>
      <c r="K563" s="124">
        <v>70</v>
      </c>
      <c r="L563" s="124">
        <v>95</v>
      </c>
      <c r="M563" s="124">
        <v>83</v>
      </c>
      <c r="N563" s="125">
        <v>1.425</v>
      </c>
      <c r="O563" s="125">
        <v>1.123</v>
      </c>
      <c r="P563" s="126">
        <v>13239.06</v>
      </c>
      <c r="Q563" s="127">
        <v>2.8000000000000001E-2</v>
      </c>
      <c r="R563" s="126">
        <v>557855.36</v>
      </c>
      <c r="S563" s="126">
        <v>0</v>
      </c>
      <c r="T563" s="125">
        <v>0</v>
      </c>
      <c r="U563" s="126">
        <v>0</v>
      </c>
      <c r="V563" s="126">
        <v>500</v>
      </c>
      <c r="W563" s="124">
        <v>41500</v>
      </c>
      <c r="X563" s="124">
        <v>274166</v>
      </c>
      <c r="Y563" s="124">
        <v>5483</v>
      </c>
      <c r="Z563" s="124">
        <v>5483</v>
      </c>
      <c r="AA563" s="124">
        <v>41600</v>
      </c>
      <c r="AB563" s="124">
        <v>0</v>
      </c>
      <c r="AC563" s="124">
        <v>52627</v>
      </c>
      <c r="AD563" s="124">
        <v>84518</v>
      </c>
      <c r="AE563" s="124">
        <v>81098</v>
      </c>
    </row>
    <row r="564" spans="1:31" x14ac:dyDescent="0.3">
      <c r="A564" s="123" t="s">
        <v>1127</v>
      </c>
      <c r="B564" s="121" t="s">
        <v>1128</v>
      </c>
      <c r="C564" s="121">
        <v>1</v>
      </c>
      <c r="D564" s="121">
        <v>0</v>
      </c>
      <c r="E564" s="124">
        <v>1084203865</v>
      </c>
      <c r="F564" s="124">
        <v>36</v>
      </c>
      <c r="G564" s="124">
        <v>30116774</v>
      </c>
      <c r="H564" s="124">
        <v>24345909</v>
      </c>
      <c r="I564" s="124">
        <v>676275</v>
      </c>
      <c r="J564" s="125">
        <v>1.7989999999999999</v>
      </c>
      <c r="K564" s="124">
        <v>52</v>
      </c>
      <c r="L564" s="124">
        <v>56</v>
      </c>
      <c r="M564" s="124">
        <v>54</v>
      </c>
      <c r="N564" s="125">
        <v>1.425</v>
      </c>
      <c r="O564" s="125">
        <v>1.333</v>
      </c>
      <c r="P564" s="126">
        <v>15714.76</v>
      </c>
      <c r="Q564" s="127">
        <v>2.5180000000000001E-2</v>
      </c>
      <c r="R564" s="126">
        <v>758340.36</v>
      </c>
      <c r="S564" s="126">
        <v>0</v>
      </c>
      <c r="T564" s="125">
        <v>0</v>
      </c>
      <c r="U564" s="126">
        <v>0</v>
      </c>
      <c r="V564" s="126">
        <v>500</v>
      </c>
      <c r="W564" s="124">
        <v>27000</v>
      </c>
      <c r="X564" s="124">
        <v>180124</v>
      </c>
      <c r="Y564" s="124">
        <v>3602</v>
      </c>
      <c r="Z564" s="124">
        <v>3602</v>
      </c>
      <c r="AA564" s="124">
        <v>27200</v>
      </c>
      <c r="AB564" s="124">
        <v>0</v>
      </c>
      <c r="AC564" s="124">
        <v>20523</v>
      </c>
      <c r="AD564" s="124">
        <v>32959</v>
      </c>
      <c r="AE564" s="124">
        <v>31625</v>
      </c>
    </row>
    <row r="565" spans="1:31" x14ac:dyDescent="0.3">
      <c r="A565" s="123" t="s">
        <v>1129</v>
      </c>
      <c r="B565" s="121" t="s">
        <v>1130</v>
      </c>
      <c r="C565" s="121">
        <v>1</v>
      </c>
      <c r="D565" s="121">
        <v>0</v>
      </c>
      <c r="E565" s="124">
        <v>3934738011</v>
      </c>
      <c r="F565" s="124">
        <v>681</v>
      </c>
      <c r="G565" s="124">
        <v>5777882</v>
      </c>
      <c r="H565" s="124">
        <v>506310642</v>
      </c>
      <c r="I565" s="124">
        <v>743481</v>
      </c>
      <c r="J565" s="125">
        <v>1.9770000000000001</v>
      </c>
      <c r="K565" s="124">
        <v>815</v>
      </c>
      <c r="L565" s="124">
        <v>817</v>
      </c>
      <c r="M565" s="124">
        <v>816</v>
      </c>
      <c r="N565" s="125">
        <v>1.425</v>
      </c>
      <c r="O565" s="125">
        <v>1.37</v>
      </c>
      <c r="P565" s="126">
        <v>16150.95</v>
      </c>
      <c r="Q565" s="127">
        <v>2.767E-2</v>
      </c>
      <c r="R565" s="126">
        <v>159873.99</v>
      </c>
      <c r="S565" s="126">
        <v>0</v>
      </c>
      <c r="T565" s="125">
        <v>0</v>
      </c>
      <c r="U565" s="126">
        <v>0</v>
      </c>
      <c r="V565" s="126">
        <v>500</v>
      </c>
      <c r="W565" s="124">
        <v>408000</v>
      </c>
      <c r="X565" s="124">
        <v>1386021</v>
      </c>
      <c r="Y565" s="124">
        <v>27720</v>
      </c>
      <c r="Z565" s="124">
        <v>27720</v>
      </c>
      <c r="AA565" s="124">
        <v>444800</v>
      </c>
      <c r="AB565" s="124">
        <v>0</v>
      </c>
      <c r="AC565" s="124">
        <v>545565</v>
      </c>
      <c r="AD565" s="124">
        <v>876177</v>
      </c>
      <c r="AE565" s="124">
        <v>840715</v>
      </c>
    </row>
    <row r="566" spans="1:31" x14ac:dyDescent="0.3">
      <c r="A566" s="123" t="s">
        <v>1131</v>
      </c>
      <c r="B566" s="121" t="s">
        <v>1132</v>
      </c>
      <c r="C566" s="121">
        <v>1</v>
      </c>
      <c r="D566" s="121">
        <v>0</v>
      </c>
      <c r="E566" s="124">
        <v>2070659978</v>
      </c>
      <c r="F566" s="124">
        <v>601</v>
      </c>
      <c r="G566" s="124">
        <v>3445357</v>
      </c>
      <c r="H566" s="124">
        <v>247556808</v>
      </c>
      <c r="I566" s="124">
        <v>411908</v>
      </c>
      <c r="J566" s="125">
        <v>1.095</v>
      </c>
      <c r="K566" s="124">
        <v>800</v>
      </c>
      <c r="L566" s="124">
        <v>743</v>
      </c>
      <c r="M566" s="124">
        <v>800</v>
      </c>
      <c r="N566" s="125">
        <v>1.425</v>
      </c>
      <c r="O566" s="125">
        <v>1.677</v>
      </c>
      <c r="P566" s="126">
        <v>19770.18</v>
      </c>
      <c r="Q566" s="127">
        <v>1.533E-2</v>
      </c>
      <c r="R566" s="126">
        <v>52817.32</v>
      </c>
      <c r="S566" s="126">
        <v>0</v>
      </c>
      <c r="T566" s="125">
        <v>0.14099999999999999</v>
      </c>
      <c r="U566" s="126">
        <v>2787.59</v>
      </c>
      <c r="V566" s="126">
        <v>2787.59</v>
      </c>
      <c r="W566" s="124">
        <v>2230072</v>
      </c>
      <c r="X566" s="124">
        <v>2525639</v>
      </c>
      <c r="Y566" s="124">
        <v>50512</v>
      </c>
      <c r="Z566" s="124">
        <v>50512</v>
      </c>
      <c r="AA566" s="124">
        <v>296800</v>
      </c>
      <c r="AB566" s="124">
        <v>0</v>
      </c>
      <c r="AC566" s="124">
        <v>324999</v>
      </c>
      <c r="AD566" s="124">
        <v>521948</v>
      </c>
      <c r="AE566" s="124">
        <v>500823</v>
      </c>
    </row>
    <row r="567" spans="1:31" x14ac:dyDescent="0.3">
      <c r="A567" s="123" t="s">
        <v>1133</v>
      </c>
      <c r="B567" s="121" t="s">
        <v>1134</v>
      </c>
      <c r="C567" s="121">
        <v>1</v>
      </c>
      <c r="D567" s="121">
        <v>0</v>
      </c>
      <c r="E567" s="124">
        <v>5308106289</v>
      </c>
      <c r="F567" s="124">
        <v>970</v>
      </c>
      <c r="G567" s="124">
        <v>5472274</v>
      </c>
      <c r="H567" s="124">
        <v>703977975</v>
      </c>
      <c r="I567" s="124">
        <v>725750</v>
      </c>
      <c r="J567" s="125">
        <v>1.93</v>
      </c>
      <c r="K567" s="124">
        <v>1216</v>
      </c>
      <c r="L567" s="124">
        <v>1196</v>
      </c>
      <c r="M567" s="124">
        <v>1216</v>
      </c>
      <c r="N567" s="125">
        <v>1.425</v>
      </c>
      <c r="O567" s="125">
        <v>1.323</v>
      </c>
      <c r="P567" s="126">
        <v>15596.87</v>
      </c>
      <c r="Q567" s="127">
        <v>2.7019999999999999E-2</v>
      </c>
      <c r="R567" s="126">
        <v>147860.84</v>
      </c>
      <c r="S567" s="126">
        <v>0</v>
      </c>
      <c r="T567" s="125">
        <v>0</v>
      </c>
      <c r="U567" s="126">
        <v>0</v>
      </c>
      <c r="V567" s="126">
        <v>500</v>
      </c>
      <c r="W567" s="124">
        <v>608000</v>
      </c>
      <c r="X567" s="124">
        <v>1927573</v>
      </c>
      <c r="Y567" s="124">
        <v>38551</v>
      </c>
      <c r="Z567" s="124">
        <v>38551</v>
      </c>
      <c r="AA567" s="124">
        <v>676000</v>
      </c>
      <c r="AB567" s="124">
        <v>1997</v>
      </c>
      <c r="AC567" s="124">
        <v>496980</v>
      </c>
      <c r="AD567" s="124">
        <v>798149</v>
      </c>
      <c r="AE567" s="124">
        <v>765846</v>
      </c>
    </row>
    <row r="568" spans="1:31" x14ac:dyDescent="0.3">
      <c r="A568" s="123" t="s">
        <v>1135</v>
      </c>
      <c r="B568" s="121" t="s">
        <v>1136</v>
      </c>
      <c r="C568" s="121">
        <v>1</v>
      </c>
      <c r="D568" s="121">
        <v>0</v>
      </c>
      <c r="E568" s="124">
        <v>1005718276</v>
      </c>
      <c r="F568" s="124">
        <v>1514</v>
      </c>
      <c r="G568" s="124">
        <v>664278</v>
      </c>
      <c r="H568" s="124">
        <v>223224380</v>
      </c>
      <c r="I568" s="124">
        <v>147440</v>
      </c>
      <c r="J568" s="125">
        <v>0.39200000000000002</v>
      </c>
      <c r="K568" s="124">
        <v>1845</v>
      </c>
      <c r="L568" s="124">
        <v>1812</v>
      </c>
      <c r="M568" s="124">
        <v>1845</v>
      </c>
      <c r="N568" s="125">
        <v>1.3140000000000001</v>
      </c>
      <c r="O568" s="125">
        <v>1.9159999999999999</v>
      </c>
      <c r="P568" s="126">
        <v>20828.29</v>
      </c>
      <c r="Q568" s="127">
        <v>9.1000000000000004E-3</v>
      </c>
      <c r="R568" s="126">
        <v>6044.92</v>
      </c>
      <c r="S568" s="126">
        <v>14783.37</v>
      </c>
      <c r="T568" s="125">
        <v>0.79</v>
      </c>
      <c r="U568" s="126">
        <v>16454.34</v>
      </c>
      <c r="V568" s="126">
        <v>16454.34</v>
      </c>
      <c r="W568" s="124">
        <v>30358258</v>
      </c>
      <c r="X568" s="124">
        <v>29600252</v>
      </c>
      <c r="Y568" s="124">
        <v>592005</v>
      </c>
      <c r="Z568" s="124">
        <v>758006</v>
      </c>
      <c r="AA568" s="124">
        <v>3249543</v>
      </c>
      <c r="AB568" s="124">
        <v>0</v>
      </c>
      <c r="AC568" s="124">
        <v>1366114</v>
      </c>
      <c r="AD568" s="124">
        <v>2193979</v>
      </c>
      <c r="AE568" s="124">
        <v>2105181</v>
      </c>
    </row>
    <row r="569" spans="1:31" x14ac:dyDescent="0.3">
      <c r="A569" s="123" t="s">
        <v>1137</v>
      </c>
      <c r="B569" s="121" t="s">
        <v>1138</v>
      </c>
      <c r="C569" s="121">
        <v>1</v>
      </c>
      <c r="D569" s="121">
        <v>0</v>
      </c>
      <c r="E569" s="124">
        <v>980560467</v>
      </c>
      <c r="F569" s="124">
        <v>445</v>
      </c>
      <c r="G569" s="124">
        <v>2203506</v>
      </c>
      <c r="H569" s="124">
        <v>173859510</v>
      </c>
      <c r="I569" s="124">
        <v>390695</v>
      </c>
      <c r="J569" s="125">
        <v>1.0389999999999999</v>
      </c>
      <c r="K569" s="124">
        <v>522</v>
      </c>
      <c r="L569" s="124">
        <v>528</v>
      </c>
      <c r="M569" s="124">
        <v>525</v>
      </c>
      <c r="N569" s="125">
        <v>1.3140000000000001</v>
      </c>
      <c r="O569" s="125">
        <v>1.796</v>
      </c>
      <c r="P569" s="126">
        <v>19523.810000000001</v>
      </c>
      <c r="Q569" s="127">
        <v>1.4540000000000001E-2</v>
      </c>
      <c r="R569" s="126">
        <v>32038.97</v>
      </c>
      <c r="S569" s="126">
        <v>0</v>
      </c>
      <c r="T569" s="125">
        <v>0.245</v>
      </c>
      <c r="U569" s="126">
        <v>4783.33</v>
      </c>
      <c r="V569" s="126">
        <v>4783.33</v>
      </c>
      <c r="W569" s="124">
        <v>2511249</v>
      </c>
      <c r="X569" s="124">
        <v>3926429</v>
      </c>
      <c r="Y569" s="124">
        <v>78528</v>
      </c>
      <c r="Z569" s="124">
        <v>78528</v>
      </c>
      <c r="AA569" s="124">
        <v>1723561</v>
      </c>
      <c r="AB569" s="124">
        <v>0</v>
      </c>
      <c r="AC569" s="124">
        <v>500695</v>
      </c>
      <c r="AD569" s="124">
        <v>804116</v>
      </c>
      <c r="AE569" s="124">
        <v>771570</v>
      </c>
    </row>
    <row r="570" spans="1:31" x14ac:dyDescent="0.3">
      <c r="A570" s="123" t="s">
        <v>1139</v>
      </c>
      <c r="B570" s="121" t="s">
        <v>1140</v>
      </c>
      <c r="C570" s="121">
        <v>1</v>
      </c>
      <c r="D570" s="121">
        <v>0</v>
      </c>
      <c r="E570" s="124">
        <v>817735702</v>
      </c>
      <c r="F570" s="124">
        <v>1745</v>
      </c>
      <c r="G570" s="124">
        <v>468616</v>
      </c>
      <c r="H570" s="124">
        <v>243524828</v>
      </c>
      <c r="I570" s="124">
        <v>139555</v>
      </c>
      <c r="J570" s="125">
        <v>0.371</v>
      </c>
      <c r="K570" s="124">
        <v>2060</v>
      </c>
      <c r="L570" s="124">
        <v>2079</v>
      </c>
      <c r="M570" s="124">
        <v>2070</v>
      </c>
      <c r="N570" s="125">
        <v>1.3140000000000001</v>
      </c>
      <c r="O570" s="125">
        <v>1.786</v>
      </c>
      <c r="P570" s="126">
        <v>19415.099999999999</v>
      </c>
      <c r="Q570" s="127">
        <v>9.1000000000000004E-3</v>
      </c>
      <c r="R570" s="126">
        <v>4264.3999999999996</v>
      </c>
      <c r="S570" s="126">
        <v>15150.7</v>
      </c>
      <c r="T570" s="125">
        <v>0.89700000000000002</v>
      </c>
      <c r="U570" s="126">
        <v>17415.34</v>
      </c>
      <c r="V570" s="126">
        <v>17415.34</v>
      </c>
      <c r="W570" s="124">
        <v>36049754</v>
      </c>
      <c r="X570" s="124">
        <v>35009533</v>
      </c>
      <c r="Y570" s="124">
        <v>700190</v>
      </c>
      <c r="Z570" s="124">
        <v>1040221</v>
      </c>
      <c r="AA570" s="124">
        <v>5317447</v>
      </c>
      <c r="AB570" s="124">
        <v>0</v>
      </c>
      <c r="AC570" s="124">
        <v>2592072</v>
      </c>
      <c r="AD570" s="124">
        <v>4162867</v>
      </c>
      <c r="AE570" s="124">
        <v>3994382</v>
      </c>
    </row>
    <row r="571" spans="1:31" x14ac:dyDescent="0.3">
      <c r="A571" s="123" t="s">
        <v>1141</v>
      </c>
      <c r="B571" s="121" t="s">
        <v>1142</v>
      </c>
      <c r="C571" s="121">
        <v>1</v>
      </c>
      <c r="D571" s="121">
        <v>0</v>
      </c>
      <c r="E571" s="124">
        <v>1322720501</v>
      </c>
      <c r="F571" s="124">
        <v>839</v>
      </c>
      <c r="G571" s="124">
        <v>1576544</v>
      </c>
      <c r="H571" s="124">
        <v>191811062</v>
      </c>
      <c r="I571" s="124">
        <v>228618</v>
      </c>
      <c r="J571" s="125">
        <v>0.60799999999999998</v>
      </c>
      <c r="K571" s="124">
        <v>1005</v>
      </c>
      <c r="L571" s="124">
        <v>995</v>
      </c>
      <c r="M571" s="124">
        <v>1005</v>
      </c>
      <c r="N571" s="125">
        <v>1.3140000000000001</v>
      </c>
      <c r="O571" s="125">
        <v>1.875</v>
      </c>
      <c r="P571" s="126">
        <v>20382.599999999999</v>
      </c>
      <c r="Q571" s="127">
        <v>9.1000000000000004E-3</v>
      </c>
      <c r="R571" s="126">
        <v>14346.55</v>
      </c>
      <c r="S571" s="126">
        <v>6036.05</v>
      </c>
      <c r="T571" s="125">
        <v>0.375</v>
      </c>
      <c r="U571" s="126">
        <v>7643.47</v>
      </c>
      <c r="V571" s="126">
        <v>7643.47</v>
      </c>
      <c r="W571" s="124">
        <v>7681688</v>
      </c>
      <c r="X571" s="124">
        <v>7913737</v>
      </c>
      <c r="Y571" s="124">
        <v>158274</v>
      </c>
      <c r="Z571" s="124">
        <v>158274</v>
      </c>
      <c r="AA571" s="124">
        <v>2802379</v>
      </c>
      <c r="AB571" s="124">
        <v>0</v>
      </c>
      <c r="AC571" s="124">
        <v>1042242</v>
      </c>
      <c r="AD571" s="124">
        <v>1673840</v>
      </c>
      <c r="AE571" s="124">
        <v>1606094</v>
      </c>
    </row>
    <row r="572" spans="1:31" x14ac:dyDescent="0.3">
      <c r="A572" s="123" t="s">
        <v>1143</v>
      </c>
      <c r="B572" s="121" t="s">
        <v>1144</v>
      </c>
      <c r="C572" s="121">
        <v>1</v>
      </c>
      <c r="D572" s="121">
        <v>0</v>
      </c>
      <c r="E572" s="124">
        <v>405340286</v>
      </c>
      <c r="F572" s="124">
        <v>192</v>
      </c>
      <c r="G572" s="124">
        <v>2111147</v>
      </c>
      <c r="H572" s="124">
        <v>52694082</v>
      </c>
      <c r="I572" s="124">
        <v>274448</v>
      </c>
      <c r="J572" s="125">
        <v>0.73</v>
      </c>
      <c r="K572" s="124">
        <v>241</v>
      </c>
      <c r="L572" s="124">
        <v>253</v>
      </c>
      <c r="M572" s="124">
        <v>247</v>
      </c>
      <c r="N572" s="125">
        <v>1.3140000000000001</v>
      </c>
      <c r="O572" s="125">
        <v>1.8680000000000001</v>
      </c>
      <c r="P572" s="126">
        <v>20306.5</v>
      </c>
      <c r="Q572" s="127">
        <v>1.022E-2</v>
      </c>
      <c r="R572" s="126">
        <v>21575.919999999998</v>
      </c>
      <c r="S572" s="126">
        <v>0</v>
      </c>
      <c r="T572" s="125">
        <v>0.29599999999999999</v>
      </c>
      <c r="U572" s="126">
        <v>6010.72</v>
      </c>
      <c r="V572" s="126">
        <v>6010.72</v>
      </c>
      <c r="W572" s="124">
        <v>1484648</v>
      </c>
      <c r="X572" s="124">
        <v>2130287</v>
      </c>
      <c r="Y572" s="124">
        <v>42605</v>
      </c>
      <c r="Z572" s="124">
        <v>42605</v>
      </c>
      <c r="AA572" s="124">
        <v>474859</v>
      </c>
      <c r="AB572" s="124">
        <v>0</v>
      </c>
      <c r="AC572" s="124">
        <v>227515</v>
      </c>
      <c r="AD572" s="124">
        <v>365389</v>
      </c>
      <c r="AE572" s="124">
        <v>350600</v>
      </c>
    </row>
    <row r="573" spans="1:31" x14ac:dyDescent="0.3">
      <c r="A573" s="123" t="s">
        <v>1145</v>
      </c>
      <c r="B573" s="121" t="s">
        <v>1146</v>
      </c>
      <c r="C573" s="121">
        <v>1</v>
      </c>
      <c r="D573" s="121">
        <v>0</v>
      </c>
      <c r="E573" s="124">
        <v>616381996</v>
      </c>
      <c r="F573" s="124">
        <v>382</v>
      </c>
      <c r="G573" s="124">
        <v>1613565</v>
      </c>
      <c r="H573" s="124">
        <v>114769177</v>
      </c>
      <c r="I573" s="124">
        <v>300442</v>
      </c>
      <c r="J573" s="125">
        <v>0.79900000000000004</v>
      </c>
      <c r="K573" s="124">
        <v>471</v>
      </c>
      <c r="L573" s="124">
        <v>448</v>
      </c>
      <c r="M573" s="124">
        <v>471</v>
      </c>
      <c r="N573" s="125">
        <v>1.3140000000000001</v>
      </c>
      <c r="O573" s="125">
        <v>1.792</v>
      </c>
      <c r="P573" s="126">
        <v>19480.330000000002</v>
      </c>
      <c r="Q573" s="127">
        <v>1.1180000000000001E-2</v>
      </c>
      <c r="R573" s="126">
        <v>18039.650000000001</v>
      </c>
      <c r="S573" s="126">
        <v>1440.68</v>
      </c>
      <c r="T573" s="125">
        <v>0.36</v>
      </c>
      <c r="U573" s="126">
        <v>7012.91</v>
      </c>
      <c r="V573" s="126">
        <v>7012.91</v>
      </c>
      <c r="W573" s="124">
        <v>3303081</v>
      </c>
      <c r="X573" s="124">
        <v>5951144</v>
      </c>
      <c r="Y573" s="124">
        <v>119022</v>
      </c>
      <c r="Z573" s="124">
        <v>119022</v>
      </c>
      <c r="AA573" s="124">
        <v>1414958</v>
      </c>
      <c r="AB573" s="124">
        <v>0</v>
      </c>
      <c r="AC573" s="124">
        <v>678772</v>
      </c>
      <c r="AD573" s="124">
        <v>1090107</v>
      </c>
      <c r="AE573" s="124">
        <v>1045987</v>
      </c>
    </row>
    <row r="574" spans="1:31" x14ac:dyDescent="0.3">
      <c r="A574" s="123" t="s">
        <v>1147</v>
      </c>
      <c r="B574" s="121" t="s">
        <v>1148</v>
      </c>
      <c r="C574" s="121">
        <v>1</v>
      </c>
      <c r="D574" s="121">
        <v>0</v>
      </c>
      <c r="E574" s="124">
        <v>3062828090</v>
      </c>
      <c r="F574" s="124">
        <v>2701</v>
      </c>
      <c r="G574" s="124">
        <v>1133960</v>
      </c>
      <c r="H574" s="124">
        <v>610886483</v>
      </c>
      <c r="I574" s="124">
        <v>226170</v>
      </c>
      <c r="J574" s="125">
        <v>0.60099999999999998</v>
      </c>
      <c r="K574" s="124">
        <v>3484</v>
      </c>
      <c r="L574" s="124">
        <v>3494</v>
      </c>
      <c r="M574" s="124">
        <v>3489</v>
      </c>
      <c r="N574" s="125">
        <v>1.3140000000000001</v>
      </c>
      <c r="O574" s="125">
        <v>1.871</v>
      </c>
      <c r="P574" s="126">
        <v>20339.11</v>
      </c>
      <c r="Q574" s="127">
        <v>9.1000000000000004E-3</v>
      </c>
      <c r="R574" s="126">
        <v>10319.030000000001</v>
      </c>
      <c r="S574" s="126">
        <v>10020.08</v>
      </c>
      <c r="T574" s="125">
        <v>0.53400000000000003</v>
      </c>
      <c r="U574" s="126">
        <v>10861.08</v>
      </c>
      <c r="V574" s="126">
        <v>10861.08</v>
      </c>
      <c r="W574" s="124">
        <v>37894309</v>
      </c>
      <c r="X574" s="124">
        <v>38951151</v>
      </c>
      <c r="Y574" s="124">
        <v>779023</v>
      </c>
      <c r="Z574" s="124">
        <v>779023</v>
      </c>
      <c r="AA574" s="124">
        <v>8387699</v>
      </c>
      <c r="AB574" s="124">
        <v>0</v>
      </c>
      <c r="AC574" s="124">
        <v>3906743</v>
      </c>
      <c r="AD574" s="124">
        <v>6274229</v>
      </c>
      <c r="AE574" s="124">
        <v>6020290</v>
      </c>
    </row>
    <row r="575" spans="1:31" x14ac:dyDescent="0.3">
      <c r="A575" s="123" t="s">
        <v>1149</v>
      </c>
      <c r="B575" s="121" t="s">
        <v>1150</v>
      </c>
      <c r="C575" s="121">
        <v>1</v>
      </c>
      <c r="D575" s="121">
        <v>0</v>
      </c>
      <c r="E575" s="124">
        <v>1618133513</v>
      </c>
      <c r="F575" s="124">
        <v>992</v>
      </c>
      <c r="G575" s="124">
        <v>1631182</v>
      </c>
      <c r="H575" s="124">
        <v>335020408</v>
      </c>
      <c r="I575" s="124">
        <v>337722</v>
      </c>
      <c r="J575" s="125">
        <v>0.89800000000000002</v>
      </c>
      <c r="K575" s="124">
        <v>1163</v>
      </c>
      <c r="L575" s="124">
        <v>1217</v>
      </c>
      <c r="M575" s="124">
        <v>1190</v>
      </c>
      <c r="N575" s="125">
        <v>1.3140000000000001</v>
      </c>
      <c r="O575" s="125">
        <v>1.7709999999999999</v>
      </c>
      <c r="P575" s="126">
        <v>19252.04</v>
      </c>
      <c r="Q575" s="127">
        <v>1.257E-2</v>
      </c>
      <c r="R575" s="126">
        <v>20503.95</v>
      </c>
      <c r="S575" s="126">
        <v>0</v>
      </c>
      <c r="T575" s="125">
        <v>0.3</v>
      </c>
      <c r="U575" s="126">
        <v>5775.61</v>
      </c>
      <c r="V575" s="126">
        <v>5775.61</v>
      </c>
      <c r="W575" s="124">
        <v>6872976</v>
      </c>
      <c r="X575" s="124">
        <v>11400426</v>
      </c>
      <c r="Y575" s="124">
        <v>228008</v>
      </c>
      <c r="Z575" s="124">
        <v>228008</v>
      </c>
      <c r="AA575" s="124">
        <v>3203261</v>
      </c>
      <c r="AB575" s="124">
        <v>1999</v>
      </c>
      <c r="AC575" s="124">
        <v>1216132</v>
      </c>
      <c r="AD575" s="124">
        <v>1953107</v>
      </c>
      <c r="AE575" s="124">
        <v>1874059</v>
      </c>
    </row>
    <row r="576" spans="1:31" x14ac:dyDescent="0.3">
      <c r="A576" s="123" t="s">
        <v>1151</v>
      </c>
      <c r="B576" s="121" t="s">
        <v>1152</v>
      </c>
      <c r="C576" s="121">
        <v>1</v>
      </c>
      <c r="D576" s="121">
        <v>0</v>
      </c>
      <c r="E576" s="124">
        <v>539014274</v>
      </c>
      <c r="F576" s="124">
        <v>1372</v>
      </c>
      <c r="G576" s="124">
        <v>392867</v>
      </c>
      <c r="H576" s="124">
        <v>219263923</v>
      </c>
      <c r="I576" s="124">
        <v>159813</v>
      </c>
      <c r="J576" s="125">
        <v>0.42499999999999999</v>
      </c>
      <c r="K576" s="124">
        <v>1774</v>
      </c>
      <c r="L576" s="124">
        <v>1785</v>
      </c>
      <c r="M576" s="124">
        <v>1780</v>
      </c>
      <c r="N576" s="125">
        <v>1.0449999999999999</v>
      </c>
      <c r="O576" s="125">
        <v>1.6120000000000001</v>
      </c>
      <c r="P576" s="126">
        <v>13936.19</v>
      </c>
      <c r="Q576" s="127">
        <v>9.1000000000000004E-3</v>
      </c>
      <c r="R576" s="126">
        <v>3575.08</v>
      </c>
      <c r="S576" s="126">
        <v>10361.11</v>
      </c>
      <c r="T576" s="125">
        <v>0.88700000000000001</v>
      </c>
      <c r="U576" s="126">
        <v>12361.4</v>
      </c>
      <c r="V576" s="126">
        <v>12361.4</v>
      </c>
      <c r="W576" s="124">
        <v>22003292</v>
      </c>
      <c r="X576" s="124">
        <v>20962575</v>
      </c>
      <c r="Y576" s="124">
        <v>419251</v>
      </c>
      <c r="Z576" s="124">
        <v>1040717</v>
      </c>
      <c r="AA576" s="124">
        <v>6899993</v>
      </c>
      <c r="AB576" s="124">
        <v>0</v>
      </c>
      <c r="AC576" s="124">
        <v>1195132</v>
      </c>
      <c r="AD576" s="124">
        <v>1919381</v>
      </c>
      <c r="AE576" s="124">
        <v>1841698</v>
      </c>
    </row>
    <row r="577" spans="1:31" x14ac:dyDescent="0.3">
      <c r="A577" s="123" t="s">
        <v>1153</v>
      </c>
      <c r="B577" s="121" t="s">
        <v>1154</v>
      </c>
      <c r="C577" s="121">
        <v>1</v>
      </c>
      <c r="D577" s="121">
        <v>0</v>
      </c>
      <c r="E577" s="124">
        <v>282292278</v>
      </c>
      <c r="F577" s="124">
        <v>686</v>
      </c>
      <c r="G577" s="124">
        <v>411504</v>
      </c>
      <c r="H577" s="124">
        <v>111543204</v>
      </c>
      <c r="I577" s="124">
        <v>162599</v>
      </c>
      <c r="J577" s="125">
        <v>0.432</v>
      </c>
      <c r="K577" s="124">
        <v>863</v>
      </c>
      <c r="L577" s="124">
        <v>835</v>
      </c>
      <c r="M577" s="124">
        <v>863</v>
      </c>
      <c r="N577" s="125">
        <v>1.0449999999999999</v>
      </c>
      <c r="O577" s="125">
        <v>1.831</v>
      </c>
      <c r="P577" s="126">
        <v>15829.5</v>
      </c>
      <c r="Q577" s="127">
        <v>9.1000000000000004E-3</v>
      </c>
      <c r="R577" s="126">
        <v>3744.68</v>
      </c>
      <c r="S577" s="126">
        <v>12084.82</v>
      </c>
      <c r="T577" s="125">
        <v>0.85299999999999998</v>
      </c>
      <c r="U577" s="126">
        <v>13502.56</v>
      </c>
      <c r="V577" s="126">
        <v>13502.56</v>
      </c>
      <c r="W577" s="124">
        <v>11652710</v>
      </c>
      <c r="X577" s="124">
        <v>10232532</v>
      </c>
      <c r="Y577" s="124">
        <v>204650</v>
      </c>
      <c r="Z577" s="124">
        <v>1420178</v>
      </c>
      <c r="AA577" s="124">
        <v>3682042</v>
      </c>
      <c r="AB577" s="124">
        <v>0</v>
      </c>
      <c r="AC577" s="124">
        <v>796547</v>
      </c>
      <c r="AD577" s="124">
        <v>1279254</v>
      </c>
      <c r="AE577" s="124">
        <v>1227478</v>
      </c>
    </row>
    <row r="578" spans="1:31" x14ac:dyDescent="0.3">
      <c r="A578" s="123" t="s">
        <v>1155</v>
      </c>
      <c r="B578" s="121" t="s">
        <v>1156</v>
      </c>
      <c r="C578" s="121">
        <v>1</v>
      </c>
      <c r="D578" s="121">
        <v>0</v>
      </c>
      <c r="E578" s="124">
        <v>429851395</v>
      </c>
      <c r="F578" s="124">
        <v>952</v>
      </c>
      <c r="G578" s="124">
        <v>451524</v>
      </c>
      <c r="H578" s="124">
        <v>188876303</v>
      </c>
      <c r="I578" s="124">
        <v>198399</v>
      </c>
      <c r="J578" s="125">
        <v>0.52700000000000002</v>
      </c>
      <c r="K578" s="124">
        <v>1109</v>
      </c>
      <c r="L578" s="124">
        <v>1135</v>
      </c>
      <c r="M578" s="124">
        <v>1122</v>
      </c>
      <c r="N578" s="125">
        <v>1.0449999999999999</v>
      </c>
      <c r="O578" s="125">
        <v>1.82</v>
      </c>
      <c r="P578" s="126">
        <v>15734.4</v>
      </c>
      <c r="Q578" s="127">
        <v>9.1000000000000004E-3</v>
      </c>
      <c r="R578" s="126">
        <v>4108.8599999999997</v>
      </c>
      <c r="S578" s="126">
        <v>11625.54</v>
      </c>
      <c r="T578" s="125">
        <v>0.76500000000000001</v>
      </c>
      <c r="U578" s="126">
        <v>12036.81</v>
      </c>
      <c r="V578" s="126">
        <v>12036.81</v>
      </c>
      <c r="W578" s="124">
        <v>13505301</v>
      </c>
      <c r="X578" s="124">
        <v>13722043</v>
      </c>
      <c r="Y578" s="124">
        <v>274440</v>
      </c>
      <c r="Z578" s="124">
        <v>274440</v>
      </c>
      <c r="AA578" s="124">
        <v>5459834</v>
      </c>
      <c r="AB578" s="124">
        <v>0</v>
      </c>
      <c r="AC578" s="124">
        <v>1242528</v>
      </c>
      <c r="AD578" s="124">
        <v>1995499</v>
      </c>
      <c r="AE578" s="124">
        <v>1914735</v>
      </c>
    </row>
    <row r="579" spans="1:31" x14ac:dyDescent="0.3">
      <c r="A579" s="123" t="s">
        <v>1157</v>
      </c>
      <c r="B579" s="121" t="s">
        <v>1158</v>
      </c>
      <c r="C579" s="121">
        <v>1</v>
      </c>
      <c r="D579" s="121">
        <v>0</v>
      </c>
      <c r="E579" s="124">
        <v>953371794</v>
      </c>
      <c r="F579" s="124">
        <v>1871</v>
      </c>
      <c r="G579" s="124">
        <v>509552</v>
      </c>
      <c r="H579" s="124">
        <v>406230042</v>
      </c>
      <c r="I579" s="124">
        <v>217119</v>
      </c>
      <c r="J579" s="125">
        <v>0.57699999999999996</v>
      </c>
      <c r="K579" s="124">
        <v>2343</v>
      </c>
      <c r="L579" s="124">
        <v>2335</v>
      </c>
      <c r="M579" s="124">
        <v>2343</v>
      </c>
      <c r="N579" s="125">
        <v>1.0449999999999999</v>
      </c>
      <c r="O579" s="125">
        <v>1.4930000000000001</v>
      </c>
      <c r="P579" s="126">
        <v>12907.4</v>
      </c>
      <c r="Q579" s="127">
        <v>9.1000000000000004E-3</v>
      </c>
      <c r="R579" s="126">
        <v>4636.92</v>
      </c>
      <c r="S579" s="126">
        <v>8270.48</v>
      </c>
      <c r="T579" s="125">
        <v>0.72799999999999998</v>
      </c>
      <c r="U579" s="126">
        <v>9396.58</v>
      </c>
      <c r="V579" s="126">
        <v>9396.58</v>
      </c>
      <c r="W579" s="124">
        <v>22016187</v>
      </c>
      <c r="X579" s="124">
        <v>20379553</v>
      </c>
      <c r="Y579" s="124">
        <v>407591</v>
      </c>
      <c r="Z579" s="124">
        <v>1636634</v>
      </c>
      <c r="AA579" s="124">
        <v>6553395</v>
      </c>
      <c r="AB579" s="124">
        <v>0</v>
      </c>
      <c r="AC579" s="124">
        <v>1868728</v>
      </c>
      <c r="AD579" s="124">
        <v>3001177</v>
      </c>
      <c r="AE579" s="124">
        <v>2879709</v>
      </c>
    </row>
    <row r="580" spans="1:31" x14ac:dyDescent="0.3">
      <c r="A580" s="123" t="s">
        <v>1159</v>
      </c>
      <c r="B580" s="121" t="s">
        <v>1160</v>
      </c>
      <c r="C580" s="121">
        <v>1</v>
      </c>
      <c r="D580" s="121">
        <v>0</v>
      </c>
      <c r="E580" s="124">
        <v>423191478</v>
      </c>
      <c r="F580" s="124">
        <v>770</v>
      </c>
      <c r="G580" s="124">
        <v>549599</v>
      </c>
      <c r="H580" s="124">
        <v>135363658</v>
      </c>
      <c r="I580" s="124">
        <v>175796</v>
      </c>
      <c r="J580" s="125">
        <v>0.46700000000000003</v>
      </c>
      <c r="K580" s="124">
        <v>938</v>
      </c>
      <c r="L580" s="124">
        <v>937</v>
      </c>
      <c r="M580" s="124">
        <v>938</v>
      </c>
      <c r="N580" s="125">
        <v>1.0449999999999999</v>
      </c>
      <c r="O580" s="125">
        <v>1.9059999999999999</v>
      </c>
      <c r="P580" s="126">
        <v>16477.900000000001</v>
      </c>
      <c r="Q580" s="127">
        <v>9.1000000000000004E-3</v>
      </c>
      <c r="R580" s="126">
        <v>5001.3500000000004</v>
      </c>
      <c r="S580" s="126">
        <v>11476.55</v>
      </c>
      <c r="T580" s="125">
        <v>0.74099999999999999</v>
      </c>
      <c r="U580" s="126">
        <v>12210.12</v>
      </c>
      <c r="V580" s="126">
        <v>12210.12</v>
      </c>
      <c r="W580" s="124">
        <v>11453093</v>
      </c>
      <c r="X580" s="124">
        <v>11136560</v>
      </c>
      <c r="Y580" s="124">
        <v>222731</v>
      </c>
      <c r="Z580" s="124">
        <v>316533</v>
      </c>
      <c r="AA580" s="124">
        <v>4172031</v>
      </c>
      <c r="AB580" s="124">
        <v>1967</v>
      </c>
      <c r="AC580" s="124">
        <v>1017846</v>
      </c>
      <c r="AD580" s="124">
        <v>1634660</v>
      </c>
      <c r="AE580" s="124">
        <v>1568500</v>
      </c>
    </row>
    <row r="581" spans="1:31" x14ac:dyDescent="0.3">
      <c r="A581" s="123" t="s">
        <v>1161</v>
      </c>
      <c r="B581" s="121" t="s">
        <v>1162</v>
      </c>
      <c r="C581" s="121">
        <v>1</v>
      </c>
      <c r="D581" s="121">
        <v>0</v>
      </c>
      <c r="E581" s="124">
        <v>350316659</v>
      </c>
      <c r="F581" s="124">
        <v>780</v>
      </c>
      <c r="G581" s="124">
        <v>449123</v>
      </c>
      <c r="H581" s="124">
        <v>123243208</v>
      </c>
      <c r="I581" s="124">
        <v>158004</v>
      </c>
      <c r="J581" s="125">
        <v>0.42</v>
      </c>
      <c r="K581" s="124">
        <v>1001</v>
      </c>
      <c r="L581" s="124">
        <v>1017</v>
      </c>
      <c r="M581" s="124">
        <v>1009</v>
      </c>
      <c r="N581" s="125">
        <v>1.0449999999999999</v>
      </c>
      <c r="O581" s="125">
        <v>1.7789999999999999</v>
      </c>
      <c r="P581" s="126">
        <v>15379.95</v>
      </c>
      <c r="Q581" s="127">
        <v>9.1000000000000004E-3</v>
      </c>
      <c r="R581" s="126">
        <v>4087.01</v>
      </c>
      <c r="S581" s="126">
        <v>11292.94</v>
      </c>
      <c r="T581" s="125">
        <v>0.88500000000000001</v>
      </c>
      <c r="U581" s="126">
        <v>13611.25</v>
      </c>
      <c r="V581" s="126">
        <v>13611.25</v>
      </c>
      <c r="W581" s="124">
        <v>13733752</v>
      </c>
      <c r="X581" s="124">
        <v>13217928</v>
      </c>
      <c r="Y581" s="124">
        <v>264358</v>
      </c>
      <c r="Z581" s="124">
        <v>515824</v>
      </c>
      <c r="AA581" s="124">
        <v>5187227</v>
      </c>
      <c r="AB581" s="124">
        <v>0</v>
      </c>
      <c r="AC581" s="124">
        <v>498639</v>
      </c>
      <c r="AD581" s="124">
        <v>800814</v>
      </c>
      <c r="AE581" s="124">
        <v>768402</v>
      </c>
    </row>
    <row r="582" spans="1:31" x14ac:dyDescent="0.3">
      <c r="A582" s="123" t="s">
        <v>1163</v>
      </c>
      <c r="B582" s="121" t="s">
        <v>1164</v>
      </c>
      <c r="C582" s="121">
        <v>1</v>
      </c>
      <c r="D582" s="121">
        <v>0</v>
      </c>
      <c r="E582" s="124">
        <v>910341022</v>
      </c>
      <c r="F582" s="124">
        <v>1258</v>
      </c>
      <c r="G582" s="124">
        <v>723641</v>
      </c>
      <c r="H582" s="124">
        <v>335144808</v>
      </c>
      <c r="I582" s="124">
        <v>266410</v>
      </c>
      <c r="J582" s="125">
        <v>0.70799999999999996</v>
      </c>
      <c r="K582" s="124">
        <v>1594</v>
      </c>
      <c r="L582" s="124">
        <v>1546</v>
      </c>
      <c r="M582" s="124">
        <v>1594</v>
      </c>
      <c r="N582" s="125">
        <v>1.0449999999999999</v>
      </c>
      <c r="O582" s="125">
        <v>1.667</v>
      </c>
      <c r="P582" s="126">
        <v>14411.68</v>
      </c>
      <c r="Q582" s="127">
        <v>9.9100000000000004E-3</v>
      </c>
      <c r="R582" s="126">
        <v>7171.28</v>
      </c>
      <c r="S582" s="126">
        <v>7240.4</v>
      </c>
      <c r="T582" s="125">
        <v>0.57399999999999995</v>
      </c>
      <c r="U582" s="126">
        <v>8272.2999999999993</v>
      </c>
      <c r="V582" s="126">
        <v>8272.2999999999993</v>
      </c>
      <c r="W582" s="124">
        <v>13186047</v>
      </c>
      <c r="X582" s="124">
        <v>14577899</v>
      </c>
      <c r="Y582" s="124">
        <v>291557</v>
      </c>
      <c r="Z582" s="124">
        <v>291557</v>
      </c>
      <c r="AA582" s="124">
        <v>6318019</v>
      </c>
      <c r="AB582" s="124">
        <v>0</v>
      </c>
      <c r="AC582" s="124">
        <v>1717772</v>
      </c>
      <c r="AD582" s="124">
        <v>2758741</v>
      </c>
      <c r="AE582" s="124">
        <v>2647086</v>
      </c>
    </row>
    <row r="583" spans="1:31" x14ac:dyDescent="0.3">
      <c r="A583" s="123" t="s">
        <v>1165</v>
      </c>
      <c r="B583" s="121" t="s">
        <v>1166</v>
      </c>
      <c r="C583" s="121">
        <v>1</v>
      </c>
      <c r="D583" s="121">
        <v>0</v>
      </c>
      <c r="E583" s="124">
        <v>351771402</v>
      </c>
      <c r="F583" s="124">
        <v>723</v>
      </c>
      <c r="G583" s="124">
        <v>486544</v>
      </c>
      <c r="H583" s="124">
        <v>145902134</v>
      </c>
      <c r="I583" s="124">
        <v>201801</v>
      </c>
      <c r="J583" s="125">
        <v>0.53600000000000003</v>
      </c>
      <c r="K583" s="124">
        <v>869</v>
      </c>
      <c r="L583" s="124">
        <v>837</v>
      </c>
      <c r="M583" s="124">
        <v>869</v>
      </c>
      <c r="N583" s="125">
        <v>1.0449999999999999</v>
      </c>
      <c r="O583" s="125">
        <v>1.663</v>
      </c>
      <c r="P583" s="126">
        <v>14377.1</v>
      </c>
      <c r="Q583" s="127">
        <v>9.1000000000000004E-3</v>
      </c>
      <c r="R583" s="126">
        <v>4427.55</v>
      </c>
      <c r="S583" s="126">
        <v>9949.5499999999993</v>
      </c>
      <c r="T583" s="125">
        <v>0.746</v>
      </c>
      <c r="U583" s="126">
        <v>10725.31</v>
      </c>
      <c r="V583" s="126">
        <v>10725.31</v>
      </c>
      <c r="W583" s="124">
        <v>9320295</v>
      </c>
      <c r="X583" s="124">
        <v>9638221</v>
      </c>
      <c r="Y583" s="124">
        <v>192764</v>
      </c>
      <c r="Z583" s="124">
        <v>192764</v>
      </c>
      <c r="AA583" s="124">
        <v>4391868</v>
      </c>
      <c r="AB583" s="124">
        <v>0</v>
      </c>
      <c r="AC583" s="124">
        <v>1093797</v>
      </c>
      <c r="AD583" s="124">
        <v>1756637</v>
      </c>
      <c r="AE583" s="124">
        <v>1685541</v>
      </c>
    </row>
    <row r="584" spans="1:31" x14ac:dyDescent="0.3">
      <c r="A584" s="123" t="s">
        <v>1167</v>
      </c>
      <c r="B584" s="121" t="s">
        <v>1168</v>
      </c>
      <c r="C584" s="121">
        <v>1</v>
      </c>
      <c r="D584" s="121">
        <v>0</v>
      </c>
      <c r="E584" s="124">
        <v>5912282936</v>
      </c>
      <c r="F584" s="124">
        <v>4923</v>
      </c>
      <c r="G584" s="124">
        <v>1200951</v>
      </c>
      <c r="H584" s="124">
        <v>1882882434</v>
      </c>
      <c r="I584" s="124">
        <v>382466</v>
      </c>
      <c r="J584" s="125">
        <v>1.0169999999999999</v>
      </c>
      <c r="K584" s="124">
        <v>5935</v>
      </c>
      <c r="L584" s="124">
        <v>5817</v>
      </c>
      <c r="M584" s="124">
        <v>5935</v>
      </c>
      <c r="N584" s="125">
        <v>1.0449999999999999</v>
      </c>
      <c r="O584" s="125">
        <v>1.34</v>
      </c>
      <c r="P584" s="126">
        <v>11584.67</v>
      </c>
      <c r="Q584" s="127">
        <v>1.423E-2</v>
      </c>
      <c r="R584" s="126">
        <v>17089.53</v>
      </c>
      <c r="S584" s="126">
        <v>0</v>
      </c>
      <c r="T584" s="125">
        <v>0.36299999999999999</v>
      </c>
      <c r="U584" s="126">
        <v>4205.2299999999996</v>
      </c>
      <c r="V584" s="126">
        <v>4205.2299999999996</v>
      </c>
      <c r="W584" s="124">
        <v>24958041</v>
      </c>
      <c r="X584" s="124">
        <v>22208389</v>
      </c>
      <c r="Y584" s="124">
        <v>444167</v>
      </c>
      <c r="Z584" s="124">
        <v>2749652</v>
      </c>
      <c r="AA584" s="124">
        <v>8970151</v>
      </c>
      <c r="AB584" s="124">
        <v>0</v>
      </c>
      <c r="AC584" s="124">
        <v>3562715</v>
      </c>
      <c r="AD584" s="124">
        <v>5721720</v>
      </c>
      <c r="AE584" s="124">
        <v>5490143</v>
      </c>
    </row>
    <row r="585" spans="1:31" x14ac:dyDescent="0.3">
      <c r="A585" s="123" t="s">
        <v>1169</v>
      </c>
      <c r="B585" s="121" t="s">
        <v>1170</v>
      </c>
      <c r="C585" s="121">
        <v>1</v>
      </c>
      <c r="D585" s="121">
        <v>0</v>
      </c>
      <c r="E585" s="124">
        <v>1049301354</v>
      </c>
      <c r="F585" s="124">
        <v>1072</v>
      </c>
      <c r="G585" s="124">
        <v>978825</v>
      </c>
      <c r="H585" s="124">
        <v>382649389</v>
      </c>
      <c r="I585" s="124">
        <v>356949</v>
      </c>
      <c r="J585" s="125">
        <v>0.94899999999999995</v>
      </c>
      <c r="K585" s="124">
        <v>1251</v>
      </c>
      <c r="L585" s="124">
        <v>1308</v>
      </c>
      <c r="M585" s="124">
        <v>1280</v>
      </c>
      <c r="N585" s="125">
        <v>1.0449999999999999</v>
      </c>
      <c r="O585" s="125">
        <v>1.417</v>
      </c>
      <c r="P585" s="126">
        <v>12250.36</v>
      </c>
      <c r="Q585" s="127">
        <v>1.328E-2</v>
      </c>
      <c r="R585" s="126">
        <v>12998.79</v>
      </c>
      <c r="S585" s="126">
        <v>0</v>
      </c>
      <c r="T585" s="125">
        <v>0.41699999999999998</v>
      </c>
      <c r="U585" s="126">
        <v>5108.3999999999996</v>
      </c>
      <c r="V585" s="126">
        <v>5108.3999999999996</v>
      </c>
      <c r="W585" s="124">
        <v>6538752</v>
      </c>
      <c r="X585" s="124">
        <v>6628188</v>
      </c>
      <c r="Y585" s="124">
        <v>132563</v>
      </c>
      <c r="Z585" s="124">
        <v>132563</v>
      </c>
      <c r="AA585" s="124">
        <v>2625041</v>
      </c>
      <c r="AB585" s="124">
        <v>0</v>
      </c>
      <c r="AC585" s="124">
        <v>754694</v>
      </c>
      <c r="AD585" s="124">
        <v>1212038</v>
      </c>
      <c r="AE585" s="124">
        <v>1162983</v>
      </c>
    </row>
    <row r="586" spans="1:31" x14ac:dyDescent="0.3">
      <c r="A586" s="123" t="s">
        <v>1171</v>
      </c>
      <c r="B586" s="121" t="s">
        <v>1172</v>
      </c>
      <c r="C586" s="121">
        <v>1</v>
      </c>
      <c r="D586" s="121">
        <v>0</v>
      </c>
      <c r="E586" s="124">
        <v>367699464</v>
      </c>
      <c r="F586" s="124">
        <v>629</v>
      </c>
      <c r="G586" s="124">
        <v>584577</v>
      </c>
      <c r="H586" s="124">
        <v>127935762</v>
      </c>
      <c r="I586" s="124">
        <v>203395</v>
      </c>
      <c r="J586" s="125">
        <v>0.54100000000000004</v>
      </c>
      <c r="K586" s="124">
        <v>788</v>
      </c>
      <c r="L586" s="124">
        <v>835</v>
      </c>
      <c r="M586" s="124">
        <v>812</v>
      </c>
      <c r="N586" s="125">
        <v>1.0449999999999999</v>
      </c>
      <c r="O586" s="125">
        <v>1.792</v>
      </c>
      <c r="P586" s="126">
        <v>15492.34</v>
      </c>
      <c r="Q586" s="127">
        <v>9.1000000000000004E-3</v>
      </c>
      <c r="R586" s="126">
        <v>5319.65</v>
      </c>
      <c r="S586" s="126">
        <v>10172.69</v>
      </c>
      <c r="T586" s="125">
        <v>0.75600000000000001</v>
      </c>
      <c r="U586" s="126">
        <v>11712.2</v>
      </c>
      <c r="V586" s="126">
        <v>11712.2</v>
      </c>
      <c r="W586" s="124">
        <v>9510307</v>
      </c>
      <c r="X586" s="124">
        <v>10922092</v>
      </c>
      <c r="Y586" s="124">
        <v>218441</v>
      </c>
      <c r="Z586" s="124">
        <v>218441</v>
      </c>
      <c r="AA586" s="124">
        <v>3711981</v>
      </c>
      <c r="AB586" s="124">
        <v>0</v>
      </c>
      <c r="AC586" s="124">
        <v>1033386</v>
      </c>
      <c r="AD586" s="124">
        <v>1659617</v>
      </c>
      <c r="AE586" s="124">
        <v>1592447</v>
      </c>
    </row>
    <row r="587" spans="1:31" x14ac:dyDescent="0.3">
      <c r="A587" s="123" t="s">
        <v>1173</v>
      </c>
      <c r="B587" s="121" t="s">
        <v>1174</v>
      </c>
      <c r="C587" s="121">
        <v>1</v>
      </c>
      <c r="D587" s="121">
        <v>0</v>
      </c>
      <c r="E587" s="124">
        <v>712246026</v>
      </c>
      <c r="F587" s="124">
        <v>878</v>
      </c>
      <c r="G587" s="124">
        <v>811214</v>
      </c>
      <c r="H587" s="124">
        <v>229601239</v>
      </c>
      <c r="I587" s="124">
        <v>261504</v>
      </c>
      <c r="J587" s="125">
        <v>0.69499999999999995</v>
      </c>
      <c r="K587" s="124">
        <v>1153</v>
      </c>
      <c r="L587" s="124">
        <v>1154</v>
      </c>
      <c r="M587" s="124">
        <v>1154</v>
      </c>
      <c r="N587" s="125">
        <v>1.0449999999999999</v>
      </c>
      <c r="O587" s="125">
        <v>1.5880000000000001</v>
      </c>
      <c r="P587" s="126">
        <v>13728.7</v>
      </c>
      <c r="Q587" s="127">
        <v>9.7300000000000008E-3</v>
      </c>
      <c r="R587" s="126">
        <v>7893.11</v>
      </c>
      <c r="S587" s="126">
        <v>5835.59</v>
      </c>
      <c r="T587" s="125">
        <v>0.55700000000000005</v>
      </c>
      <c r="U587" s="126">
        <v>7646.88</v>
      </c>
      <c r="V587" s="126">
        <v>7646.88</v>
      </c>
      <c r="W587" s="124">
        <v>8824500</v>
      </c>
      <c r="X587" s="124">
        <v>9557864</v>
      </c>
      <c r="Y587" s="124">
        <v>191157</v>
      </c>
      <c r="Z587" s="124">
        <v>191157</v>
      </c>
      <c r="AA587" s="124">
        <v>4231376</v>
      </c>
      <c r="AB587" s="124">
        <v>0</v>
      </c>
      <c r="AC587" s="124">
        <v>1197968</v>
      </c>
      <c r="AD587" s="124">
        <v>1923936</v>
      </c>
      <c r="AE587" s="124">
        <v>1846068</v>
      </c>
    </row>
    <row r="588" spans="1:31" x14ac:dyDescent="0.3">
      <c r="A588" s="123" t="s">
        <v>1175</v>
      </c>
      <c r="B588" s="121" t="s">
        <v>1176</v>
      </c>
      <c r="C588" s="121">
        <v>1</v>
      </c>
      <c r="D588" s="121">
        <v>0</v>
      </c>
      <c r="E588" s="124">
        <v>5835694554</v>
      </c>
      <c r="F588" s="124">
        <v>5892</v>
      </c>
      <c r="G588" s="124">
        <v>990443</v>
      </c>
      <c r="H588" s="124">
        <v>1702387212</v>
      </c>
      <c r="I588" s="124">
        <v>288931</v>
      </c>
      <c r="J588" s="125">
        <v>0.76800000000000002</v>
      </c>
      <c r="K588" s="124">
        <v>7507</v>
      </c>
      <c r="L588" s="124">
        <v>7906</v>
      </c>
      <c r="M588" s="124">
        <v>7707</v>
      </c>
      <c r="N588" s="125">
        <v>1.3140000000000001</v>
      </c>
      <c r="O588" s="125">
        <v>1.581</v>
      </c>
      <c r="P588" s="126">
        <v>17186.599999999999</v>
      </c>
      <c r="Q588" s="127">
        <v>1.0749999999999999E-2</v>
      </c>
      <c r="R588" s="126">
        <v>10647.26</v>
      </c>
      <c r="S588" s="126">
        <v>6539.34</v>
      </c>
      <c r="T588" s="125">
        <v>0.51</v>
      </c>
      <c r="U588" s="126">
        <v>8765.16</v>
      </c>
      <c r="V588" s="126">
        <v>8765.16</v>
      </c>
      <c r="W588" s="124">
        <v>67553089</v>
      </c>
      <c r="X588" s="124">
        <v>67519137</v>
      </c>
      <c r="Y588" s="124">
        <v>1350382</v>
      </c>
      <c r="Z588" s="124">
        <v>1350382</v>
      </c>
      <c r="AA588" s="124">
        <v>17455451</v>
      </c>
      <c r="AB588" s="124">
        <v>0</v>
      </c>
      <c r="AC588" s="124">
        <v>10127002</v>
      </c>
      <c r="AD588" s="124">
        <v>16263965</v>
      </c>
      <c r="AE588" s="124">
        <v>15605710</v>
      </c>
    </row>
    <row r="589" spans="1:31" x14ac:dyDescent="0.3">
      <c r="A589" s="123" t="s">
        <v>1177</v>
      </c>
      <c r="B589" s="121" t="s">
        <v>1178</v>
      </c>
      <c r="C589" s="121">
        <v>1</v>
      </c>
      <c r="D589" s="121">
        <v>0</v>
      </c>
      <c r="E589" s="124">
        <v>1470585943</v>
      </c>
      <c r="F589" s="124">
        <v>1517</v>
      </c>
      <c r="G589" s="124">
        <v>969404</v>
      </c>
      <c r="H589" s="124">
        <v>489022329</v>
      </c>
      <c r="I589" s="124">
        <v>322361</v>
      </c>
      <c r="J589" s="125">
        <v>0.85699999999999998</v>
      </c>
      <c r="K589" s="124">
        <v>1919</v>
      </c>
      <c r="L589" s="124">
        <v>1872</v>
      </c>
      <c r="M589" s="124">
        <v>1919</v>
      </c>
      <c r="N589" s="125">
        <v>1.3140000000000001</v>
      </c>
      <c r="O589" s="125">
        <v>1.3380000000000001</v>
      </c>
      <c r="P589" s="126">
        <v>14545.02</v>
      </c>
      <c r="Q589" s="127">
        <v>1.1990000000000001E-2</v>
      </c>
      <c r="R589" s="126">
        <v>11623.15</v>
      </c>
      <c r="S589" s="126">
        <v>2921.87</v>
      </c>
      <c r="T589" s="125">
        <v>0.47899999999999998</v>
      </c>
      <c r="U589" s="126">
        <v>6967.06</v>
      </c>
      <c r="V589" s="126">
        <v>6967.06</v>
      </c>
      <c r="W589" s="124">
        <v>13369789</v>
      </c>
      <c r="X589" s="124">
        <v>12671215</v>
      </c>
      <c r="Y589" s="124">
        <v>253424</v>
      </c>
      <c r="Z589" s="124">
        <v>698574</v>
      </c>
      <c r="AA589" s="124">
        <v>4416433</v>
      </c>
      <c r="AB589" s="124">
        <v>0</v>
      </c>
      <c r="AC589" s="124">
        <v>1695880</v>
      </c>
      <c r="AD589" s="124">
        <v>2723583</v>
      </c>
      <c r="AE589" s="124">
        <v>2613351</v>
      </c>
    </row>
    <row r="590" spans="1:31" x14ac:dyDescent="0.3">
      <c r="A590" s="123" t="s">
        <v>1179</v>
      </c>
      <c r="B590" s="121" t="s">
        <v>1180</v>
      </c>
      <c r="C590" s="121">
        <v>1</v>
      </c>
      <c r="D590" s="121">
        <v>0</v>
      </c>
      <c r="E590" s="124">
        <v>2802459862</v>
      </c>
      <c r="F590" s="124">
        <v>1683</v>
      </c>
      <c r="G590" s="124">
        <v>1665157</v>
      </c>
      <c r="H590" s="124">
        <v>734785682</v>
      </c>
      <c r="I590" s="124">
        <v>436592</v>
      </c>
      <c r="J590" s="125">
        <v>1.161</v>
      </c>
      <c r="K590" s="124">
        <v>2086</v>
      </c>
      <c r="L590" s="124">
        <v>2128</v>
      </c>
      <c r="M590" s="124">
        <v>2107</v>
      </c>
      <c r="N590" s="125">
        <v>1.3140000000000001</v>
      </c>
      <c r="O590" s="125">
        <v>1.65</v>
      </c>
      <c r="P590" s="126">
        <v>17936.68</v>
      </c>
      <c r="Q590" s="127">
        <v>1.6250000000000001E-2</v>
      </c>
      <c r="R590" s="126">
        <v>27058.799999999999</v>
      </c>
      <c r="S590" s="126">
        <v>0</v>
      </c>
      <c r="T590" s="125">
        <v>0.27</v>
      </c>
      <c r="U590" s="126">
        <v>4842.8999999999996</v>
      </c>
      <c r="V590" s="126">
        <v>4842.8999999999996</v>
      </c>
      <c r="W590" s="124">
        <v>10203991</v>
      </c>
      <c r="X590" s="124">
        <v>17619672</v>
      </c>
      <c r="Y590" s="124">
        <v>352393</v>
      </c>
      <c r="Z590" s="124">
        <v>352393</v>
      </c>
      <c r="AA590" s="124">
        <v>5925133</v>
      </c>
      <c r="AB590" s="124">
        <v>0</v>
      </c>
      <c r="AC590" s="124">
        <v>2361594</v>
      </c>
      <c r="AD590" s="124">
        <v>3792719</v>
      </c>
      <c r="AE590" s="124">
        <v>3639216</v>
      </c>
    </row>
    <row r="591" spans="1:31" x14ac:dyDescent="0.3">
      <c r="A591" s="123" t="s">
        <v>1181</v>
      </c>
      <c r="B591" s="121" t="s">
        <v>1182</v>
      </c>
      <c r="C591" s="121">
        <v>1</v>
      </c>
      <c r="D591" s="121">
        <v>0</v>
      </c>
      <c r="E591" s="124">
        <v>1551805418</v>
      </c>
      <c r="F591" s="124">
        <v>1852</v>
      </c>
      <c r="G591" s="124">
        <v>837907</v>
      </c>
      <c r="H591" s="124">
        <v>574889584</v>
      </c>
      <c r="I591" s="124">
        <v>310415</v>
      </c>
      <c r="J591" s="125">
        <v>0.82499999999999996</v>
      </c>
      <c r="K591" s="124">
        <v>2285</v>
      </c>
      <c r="L591" s="124">
        <v>2298</v>
      </c>
      <c r="M591" s="124">
        <v>2292</v>
      </c>
      <c r="N591" s="125">
        <v>1.3140000000000001</v>
      </c>
      <c r="O591" s="125">
        <v>1.3480000000000001</v>
      </c>
      <c r="P591" s="126">
        <v>14653.73</v>
      </c>
      <c r="Q591" s="127">
        <v>1.155E-2</v>
      </c>
      <c r="R591" s="126">
        <v>9677.82</v>
      </c>
      <c r="S591" s="126">
        <v>4975.91</v>
      </c>
      <c r="T591" s="125">
        <v>0.51300000000000001</v>
      </c>
      <c r="U591" s="126">
        <v>7517.36</v>
      </c>
      <c r="V591" s="126">
        <v>7517.36</v>
      </c>
      <c r="W591" s="124">
        <v>17229790</v>
      </c>
      <c r="X591" s="124">
        <v>17004229</v>
      </c>
      <c r="Y591" s="124">
        <v>340084</v>
      </c>
      <c r="Z591" s="124">
        <v>340084</v>
      </c>
      <c r="AA591" s="124">
        <v>3158952</v>
      </c>
      <c r="AB591" s="124">
        <v>1966</v>
      </c>
      <c r="AC591" s="124">
        <v>1629262</v>
      </c>
      <c r="AD591" s="124">
        <v>2616594</v>
      </c>
      <c r="AE591" s="124">
        <v>2510692</v>
      </c>
    </row>
    <row r="592" spans="1:31" x14ac:dyDescent="0.3">
      <c r="A592" s="123" t="s">
        <v>1183</v>
      </c>
      <c r="B592" s="121" t="s">
        <v>1184</v>
      </c>
      <c r="C592" s="121">
        <v>1</v>
      </c>
      <c r="D592" s="121">
        <v>0</v>
      </c>
      <c r="E592" s="124">
        <v>2480130759</v>
      </c>
      <c r="F592" s="124">
        <v>1753</v>
      </c>
      <c r="G592" s="124">
        <v>1414792</v>
      </c>
      <c r="H592" s="124">
        <v>784310439</v>
      </c>
      <c r="I592" s="124">
        <v>447410</v>
      </c>
      <c r="J592" s="125">
        <v>1.19</v>
      </c>
      <c r="K592" s="124">
        <v>2161</v>
      </c>
      <c r="L592" s="124">
        <v>2240</v>
      </c>
      <c r="M592" s="124">
        <v>2201</v>
      </c>
      <c r="N592" s="125">
        <v>1.3140000000000001</v>
      </c>
      <c r="O592" s="125">
        <v>1.351</v>
      </c>
      <c r="P592" s="126">
        <v>14686.34</v>
      </c>
      <c r="Q592" s="127">
        <v>1.6660000000000001E-2</v>
      </c>
      <c r="R592" s="126">
        <v>23570.43</v>
      </c>
      <c r="S592" s="126">
        <v>0</v>
      </c>
      <c r="T592" s="125">
        <v>0.33600000000000002</v>
      </c>
      <c r="U592" s="126">
        <v>4934.6099999999997</v>
      </c>
      <c r="V592" s="126">
        <v>4934.6099999999997</v>
      </c>
      <c r="W592" s="124">
        <v>10861077</v>
      </c>
      <c r="X592" s="124">
        <v>11123611</v>
      </c>
      <c r="Y592" s="124">
        <v>222472</v>
      </c>
      <c r="Z592" s="124">
        <v>222472</v>
      </c>
      <c r="AA592" s="124">
        <v>4419630</v>
      </c>
      <c r="AB592" s="124">
        <v>0</v>
      </c>
      <c r="AC592" s="124">
        <v>1624410</v>
      </c>
      <c r="AD592" s="124">
        <v>2608802</v>
      </c>
      <c r="AE592" s="124">
        <v>2503215</v>
      </c>
    </row>
    <row r="593" spans="1:31" x14ac:dyDescent="0.3">
      <c r="A593" s="123" t="s">
        <v>1185</v>
      </c>
      <c r="B593" s="121" t="s">
        <v>1186</v>
      </c>
      <c r="C593" s="121">
        <v>1</v>
      </c>
      <c r="D593" s="121">
        <v>0</v>
      </c>
      <c r="E593" s="124">
        <v>4545752638</v>
      </c>
      <c r="F593" s="124">
        <v>1099</v>
      </c>
      <c r="G593" s="124">
        <v>4136262</v>
      </c>
      <c r="H593" s="124">
        <v>796215584</v>
      </c>
      <c r="I593" s="124">
        <v>724490</v>
      </c>
      <c r="J593" s="125">
        <v>1.927</v>
      </c>
      <c r="K593" s="124">
        <v>1378</v>
      </c>
      <c r="L593" s="124">
        <v>1400</v>
      </c>
      <c r="M593" s="124">
        <v>1389</v>
      </c>
      <c r="N593" s="125">
        <v>1.3140000000000001</v>
      </c>
      <c r="O593" s="125">
        <v>1.8280000000000001</v>
      </c>
      <c r="P593" s="126">
        <v>19871.669999999998</v>
      </c>
      <c r="Q593" s="127">
        <v>2.6970000000000001E-2</v>
      </c>
      <c r="R593" s="126">
        <v>111554.98</v>
      </c>
      <c r="S593" s="126">
        <v>0</v>
      </c>
      <c r="T593" s="125">
        <v>1.2E-2</v>
      </c>
      <c r="U593" s="126">
        <v>238.46</v>
      </c>
      <c r="V593" s="126">
        <v>500</v>
      </c>
      <c r="W593" s="124">
        <v>694500</v>
      </c>
      <c r="X593" s="124">
        <v>7817819</v>
      </c>
      <c r="Y593" s="124">
        <v>156356</v>
      </c>
      <c r="Z593" s="124">
        <v>156356</v>
      </c>
      <c r="AA593" s="124">
        <v>2216721</v>
      </c>
      <c r="AB593" s="124">
        <v>0</v>
      </c>
      <c r="AC593" s="124">
        <v>1497608</v>
      </c>
      <c r="AD593" s="124">
        <v>2405158</v>
      </c>
      <c r="AE593" s="124">
        <v>2307813</v>
      </c>
    </row>
    <row r="594" spans="1:31" x14ac:dyDescent="0.3">
      <c r="A594" s="123" t="s">
        <v>1187</v>
      </c>
      <c r="B594" s="121" t="s">
        <v>1188</v>
      </c>
      <c r="C594" s="121">
        <v>1</v>
      </c>
      <c r="D594" s="121">
        <v>0</v>
      </c>
      <c r="E594" s="124">
        <v>2491894159</v>
      </c>
      <c r="F594" s="124">
        <v>2280</v>
      </c>
      <c r="G594" s="124">
        <v>1092936</v>
      </c>
      <c r="H594" s="124">
        <v>729762845</v>
      </c>
      <c r="I594" s="124">
        <v>320071</v>
      </c>
      <c r="J594" s="125">
        <v>0.85099999999999998</v>
      </c>
      <c r="K594" s="124">
        <v>2813</v>
      </c>
      <c r="L594" s="124">
        <v>2784</v>
      </c>
      <c r="M594" s="124">
        <v>2813</v>
      </c>
      <c r="N594" s="125">
        <v>1.3140000000000001</v>
      </c>
      <c r="O594" s="125">
        <v>1.405</v>
      </c>
      <c r="P594" s="126">
        <v>15273.36</v>
      </c>
      <c r="Q594" s="127">
        <v>1.191E-2</v>
      </c>
      <c r="R594" s="126">
        <v>13016.86</v>
      </c>
      <c r="S594" s="126">
        <v>2256.5</v>
      </c>
      <c r="T594" s="125">
        <v>0.41899999999999998</v>
      </c>
      <c r="U594" s="126">
        <v>6399.53</v>
      </c>
      <c r="V594" s="126">
        <v>6399.53</v>
      </c>
      <c r="W594" s="124">
        <v>18001878</v>
      </c>
      <c r="X594" s="124">
        <v>17432016</v>
      </c>
      <c r="Y594" s="124">
        <v>348640</v>
      </c>
      <c r="Z594" s="124">
        <v>569862</v>
      </c>
      <c r="AA594" s="124">
        <v>8072517</v>
      </c>
      <c r="AB594" s="124">
        <v>0</v>
      </c>
      <c r="AC594" s="124">
        <v>2462025</v>
      </c>
      <c r="AD594" s="124">
        <v>3954012</v>
      </c>
      <c r="AE594" s="124">
        <v>3793980</v>
      </c>
    </row>
    <row r="595" spans="1:31" x14ac:dyDescent="0.3">
      <c r="A595" s="123" t="s">
        <v>1189</v>
      </c>
      <c r="B595" s="121" t="s">
        <v>1190</v>
      </c>
      <c r="C595" s="121">
        <v>1</v>
      </c>
      <c r="D595" s="121">
        <v>0</v>
      </c>
      <c r="E595" s="124">
        <v>2113765049</v>
      </c>
      <c r="F595" s="124">
        <v>2739</v>
      </c>
      <c r="G595" s="124">
        <v>771728</v>
      </c>
      <c r="H595" s="124">
        <v>776895971</v>
      </c>
      <c r="I595" s="124">
        <v>283642</v>
      </c>
      <c r="J595" s="125">
        <v>0.754</v>
      </c>
      <c r="K595" s="124">
        <v>3260</v>
      </c>
      <c r="L595" s="124">
        <v>3332</v>
      </c>
      <c r="M595" s="124">
        <v>3296</v>
      </c>
      <c r="N595" s="125">
        <v>1.3140000000000001</v>
      </c>
      <c r="O595" s="125">
        <v>1.341</v>
      </c>
      <c r="P595" s="126">
        <v>14577.63</v>
      </c>
      <c r="Q595" s="127">
        <v>1.055E-2</v>
      </c>
      <c r="R595" s="126">
        <v>8141.73</v>
      </c>
      <c r="S595" s="126">
        <v>6435.9</v>
      </c>
      <c r="T595" s="125">
        <v>0.54700000000000004</v>
      </c>
      <c r="U595" s="126">
        <v>7973.96</v>
      </c>
      <c r="V595" s="126">
        <v>7973.96</v>
      </c>
      <c r="W595" s="124">
        <v>26282173</v>
      </c>
      <c r="X595" s="124">
        <v>25166383</v>
      </c>
      <c r="Y595" s="124">
        <v>503327</v>
      </c>
      <c r="Z595" s="124">
        <v>1115790</v>
      </c>
      <c r="AA595" s="124">
        <v>10582236</v>
      </c>
      <c r="AB595" s="124">
        <v>0</v>
      </c>
      <c r="AC595" s="124">
        <v>3923647</v>
      </c>
      <c r="AD595" s="124">
        <v>6301377</v>
      </c>
      <c r="AE595" s="124">
        <v>6046340</v>
      </c>
    </row>
    <row r="596" spans="1:31" x14ac:dyDescent="0.3">
      <c r="A596" s="123" t="s">
        <v>1191</v>
      </c>
      <c r="B596" s="121" t="s">
        <v>1192</v>
      </c>
      <c r="C596" s="121">
        <v>1</v>
      </c>
      <c r="D596" s="121">
        <v>0</v>
      </c>
      <c r="E596" s="124">
        <v>1351653824</v>
      </c>
      <c r="F596" s="124">
        <v>1387</v>
      </c>
      <c r="G596" s="124">
        <v>974516</v>
      </c>
      <c r="H596" s="124">
        <v>260228841</v>
      </c>
      <c r="I596" s="124">
        <v>187619</v>
      </c>
      <c r="J596" s="125">
        <v>0.499</v>
      </c>
      <c r="K596" s="124">
        <v>1722</v>
      </c>
      <c r="L596" s="124">
        <v>1715</v>
      </c>
      <c r="M596" s="124">
        <v>1722</v>
      </c>
      <c r="N596" s="125">
        <v>1.3140000000000001</v>
      </c>
      <c r="O596" s="125">
        <v>1.895</v>
      </c>
      <c r="P596" s="126">
        <v>20600.009999999998</v>
      </c>
      <c r="Q596" s="127">
        <v>9.1000000000000004E-3</v>
      </c>
      <c r="R596" s="126">
        <v>8868.09</v>
      </c>
      <c r="S596" s="126">
        <v>11731.92</v>
      </c>
      <c r="T596" s="125">
        <v>0.58599999999999997</v>
      </c>
      <c r="U596" s="126">
        <v>12071.6</v>
      </c>
      <c r="V596" s="126">
        <v>12071.6</v>
      </c>
      <c r="W596" s="124">
        <v>20787296</v>
      </c>
      <c r="X596" s="124">
        <v>20964510</v>
      </c>
      <c r="Y596" s="124">
        <v>419290</v>
      </c>
      <c r="Z596" s="124">
        <v>419290</v>
      </c>
      <c r="AA596" s="124">
        <v>4344483</v>
      </c>
      <c r="AB596" s="124">
        <v>0</v>
      </c>
      <c r="AC596" s="124">
        <v>1506985</v>
      </c>
      <c r="AD596" s="124">
        <v>2420217</v>
      </c>
      <c r="AE596" s="124">
        <v>2322263</v>
      </c>
    </row>
    <row r="597" spans="1:31" x14ac:dyDescent="0.3">
      <c r="A597" s="123" t="s">
        <v>1193</v>
      </c>
      <c r="B597" s="121" t="s">
        <v>1194</v>
      </c>
      <c r="C597" s="121">
        <v>1</v>
      </c>
      <c r="D597" s="121">
        <v>0</v>
      </c>
      <c r="E597" s="124">
        <v>1789088129</v>
      </c>
      <c r="F597" s="124">
        <v>109</v>
      </c>
      <c r="G597" s="124">
        <v>16413652</v>
      </c>
      <c r="H597" s="124">
        <v>85525305</v>
      </c>
      <c r="I597" s="124">
        <v>784635</v>
      </c>
      <c r="J597" s="125">
        <v>2.0870000000000002</v>
      </c>
      <c r="K597" s="124">
        <v>184</v>
      </c>
      <c r="L597" s="124">
        <v>192</v>
      </c>
      <c r="M597" s="124">
        <v>188</v>
      </c>
      <c r="N597" s="125">
        <v>1.1240000000000001</v>
      </c>
      <c r="O597" s="125">
        <v>1.7809999999999999</v>
      </c>
      <c r="P597" s="126">
        <v>16561.25</v>
      </c>
      <c r="Q597" s="127">
        <v>2.8000000000000001E-2</v>
      </c>
      <c r="R597" s="126">
        <v>459582.25</v>
      </c>
      <c r="S597" s="126">
        <v>0</v>
      </c>
      <c r="T597" s="125">
        <v>0</v>
      </c>
      <c r="U597" s="126">
        <v>0</v>
      </c>
      <c r="V597" s="126">
        <v>500</v>
      </c>
      <c r="W597" s="124">
        <v>94000</v>
      </c>
      <c r="X597" s="124">
        <v>532198</v>
      </c>
      <c r="Y597" s="124">
        <v>10643</v>
      </c>
      <c r="Z597" s="124">
        <v>10643</v>
      </c>
      <c r="AA597" s="124">
        <v>130400</v>
      </c>
      <c r="AB597" s="124">
        <v>0</v>
      </c>
      <c r="AC597" s="124">
        <v>70035</v>
      </c>
      <c r="AD597" s="124">
        <v>112476</v>
      </c>
      <c r="AE597" s="124">
        <v>107923</v>
      </c>
    </row>
    <row r="598" spans="1:31" x14ac:dyDescent="0.3">
      <c r="A598" s="123" t="s">
        <v>1195</v>
      </c>
      <c r="B598" s="121" t="s">
        <v>1196</v>
      </c>
      <c r="C598" s="121">
        <v>1</v>
      </c>
      <c r="D598" s="121">
        <v>0</v>
      </c>
      <c r="E598" s="124">
        <v>1495638453</v>
      </c>
      <c r="F598" s="124">
        <v>479</v>
      </c>
      <c r="G598" s="124">
        <v>3122418</v>
      </c>
      <c r="H598" s="124">
        <v>125161499</v>
      </c>
      <c r="I598" s="124">
        <v>261297</v>
      </c>
      <c r="J598" s="125">
        <v>0.69499999999999995</v>
      </c>
      <c r="K598" s="124">
        <v>508</v>
      </c>
      <c r="L598" s="124">
        <v>514</v>
      </c>
      <c r="M598" s="124">
        <v>511</v>
      </c>
      <c r="N598" s="125">
        <v>1.1240000000000001</v>
      </c>
      <c r="O598" s="125">
        <v>1.839</v>
      </c>
      <c r="P598" s="126">
        <v>17100.580000000002</v>
      </c>
      <c r="Q598" s="127">
        <v>9.7300000000000008E-3</v>
      </c>
      <c r="R598" s="126">
        <v>30381.119999999999</v>
      </c>
      <c r="S598" s="126">
        <v>0</v>
      </c>
      <c r="T598" s="125">
        <v>0.17399999999999999</v>
      </c>
      <c r="U598" s="126">
        <v>2975.5</v>
      </c>
      <c r="V598" s="126">
        <v>2975.5</v>
      </c>
      <c r="W598" s="124">
        <v>1520481</v>
      </c>
      <c r="X598" s="124">
        <v>2923830</v>
      </c>
      <c r="Y598" s="124">
        <v>58476</v>
      </c>
      <c r="Z598" s="124">
        <v>58476</v>
      </c>
      <c r="AA598" s="124">
        <v>670254</v>
      </c>
      <c r="AB598" s="124">
        <v>1973</v>
      </c>
      <c r="AC598" s="124">
        <v>225884</v>
      </c>
      <c r="AD598" s="124">
        <v>362769</v>
      </c>
      <c r="AE598" s="124">
        <v>348087</v>
      </c>
    </row>
    <row r="599" spans="1:31" x14ac:dyDescent="0.3">
      <c r="A599" s="123" t="s">
        <v>1197</v>
      </c>
      <c r="B599" s="121" t="s">
        <v>1198</v>
      </c>
      <c r="C599" s="121">
        <v>1</v>
      </c>
      <c r="D599" s="121">
        <v>0</v>
      </c>
      <c r="E599" s="124">
        <v>1335532985</v>
      </c>
      <c r="F599" s="124">
        <v>1880</v>
      </c>
      <c r="G599" s="124">
        <v>710389</v>
      </c>
      <c r="H599" s="124">
        <v>456457910</v>
      </c>
      <c r="I599" s="124">
        <v>242796</v>
      </c>
      <c r="J599" s="125">
        <v>0.64500000000000002</v>
      </c>
      <c r="K599" s="124">
        <v>2406</v>
      </c>
      <c r="L599" s="124">
        <v>2340</v>
      </c>
      <c r="M599" s="124">
        <v>2406</v>
      </c>
      <c r="N599" s="125">
        <v>1.1240000000000001</v>
      </c>
      <c r="O599" s="125">
        <v>1.4339999999999999</v>
      </c>
      <c r="P599" s="126">
        <v>13334.55</v>
      </c>
      <c r="Q599" s="127">
        <v>9.1000000000000004E-3</v>
      </c>
      <c r="R599" s="126">
        <v>6464.53</v>
      </c>
      <c r="S599" s="126">
        <v>6870.02</v>
      </c>
      <c r="T599" s="125">
        <v>0.60199999999999998</v>
      </c>
      <c r="U599" s="126">
        <v>8027.39</v>
      </c>
      <c r="V599" s="126">
        <v>8027.39</v>
      </c>
      <c r="W599" s="124">
        <v>19313901</v>
      </c>
      <c r="X599" s="124">
        <v>17555662</v>
      </c>
      <c r="Y599" s="124">
        <v>351113</v>
      </c>
      <c r="Z599" s="124">
        <v>1758239</v>
      </c>
      <c r="AA599" s="124">
        <v>6753518</v>
      </c>
      <c r="AB599" s="124">
        <v>0</v>
      </c>
      <c r="AC599" s="124">
        <v>2324799</v>
      </c>
      <c r="AD599" s="124">
        <v>3733627</v>
      </c>
      <c r="AE599" s="124">
        <v>3582515</v>
      </c>
    </row>
    <row r="600" spans="1:31" x14ac:dyDescent="0.3">
      <c r="A600" s="123" t="s">
        <v>1199</v>
      </c>
      <c r="B600" s="121" t="s">
        <v>1200</v>
      </c>
      <c r="C600" s="121">
        <v>1</v>
      </c>
      <c r="D600" s="121">
        <v>0</v>
      </c>
      <c r="E600" s="124">
        <v>576870956</v>
      </c>
      <c r="F600" s="124">
        <v>246</v>
      </c>
      <c r="G600" s="124">
        <v>2345003</v>
      </c>
      <c r="H600" s="124">
        <v>56631700</v>
      </c>
      <c r="I600" s="124">
        <v>230210</v>
      </c>
      <c r="J600" s="125">
        <v>0.61199999999999999</v>
      </c>
      <c r="K600" s="124">
        <v>292</v>
      </c>
      <c r="L600" s="124">
        <v>289</v>
      </c>
      <c r="M600" s="124">
        <v>292</v>
      </c>
      <c r="N600" s="125">
        <v>1.1240000000000001</v>
      </c>
      <c r="O600" s="125">
        <v>1.887</v>
      </c>
      <c r="P600" s="126">
        <v>17546.919999999998</v>
      </c>
      <c r="Q600" s="127">
        <v>9.1000000000000004E-3</v>
      </c>
      <c r="R600" s="126">
        <v>21339.52</v>
      </c>
      <c r="S600" s="126">
        <v>0</v>
      </c>
      <c r="T600" s="125">
        <v>0.27</v>
      </c>
      <c r="U600" s="126">
        <v>4737.66</v>
      </c>
      <c r="V600" s="126">
        <v>4737.66</v>
      </c>
      <c r="W600" s="124">
        <v>1383397</v>
      </c>
      <c r="X600" s="124">
        <v>2828263</v>
      </c>
      <c r="Y600" s="124">
        <v>56565</v>
      </c>
      <c r="Z600" s="124">
        <v>56565</v>
      </c>
      <c r="AA600" s="124">
        <v>862983</v>
      </c>
      <c r="AB600" s="124">
        <v>0</v>
      </c>
      <c r="AC600" s="124">
        <v>343183</v>
      </c>
      <c r="AD600" s="124">
        <v>551151</v>
      </c>
      <c r="AE600" s="124">
        <v>528845</v>
      </c>
    </row>
    <row r="601" spans="1:31" x14ac:dyDescent="0.3">
      <c r="A601" s="123" t="s">
        <v>1201</v>
      </c>
      <c r="B601" s="121" t="s">
        <v>1202</v>
      </c>
      <c r="C601" s="121">
        <v>1</v>
      </c>
      <c r="D601" s="121">
        <v>0</v>
      </c>
      <c r="E601" s="124">
        <v>3504800344</v>
      </c>
      <c r="F601" s="124">
        <v>596</v>
      </c>
      <c r="G601" s="124">
        <v>5880537</v>
      </c>
      <c r="H601" s="124">
        <v>394138234</v>
      </c>
      <c r="I601" s="124">
        <v>661305</v>
      </c>
      <c r="J601" s="125">
        <v>1.7589999999999999</v>
      </c>
      <c r="K601" s="124">
        <v>678</v>
      </c>
      <c r="L601" s="124">
        <v>721</v>
      </c>
      <c r="M601" s="124">
        <v>700</v>
      </c>
      <c r="N601" s="125">
        <v>1.1240000000000001</v>
      </c>
      <c r="O601" s="125">
        <v>1.524</v>
      </c>
      <c r="P601" s="126">
        <v>14171.44</v>
      </c>
      <c r="Q601" s="127">
        <v>2.462E-2</v>
      </c>
      <c r="R601" s="126">
        <v>144778.82</v>
      </c>
      <c r="S601" s="126">
        <v>0</v>
      </c>
      <c r="T601" s="125">
        <v>0</v>
      </c>
      <c r="U601" s="126">
        <v>0</v>
      </c>
      <c r="V601" s="126">
        <v>500</v>
      </c>
      <c r="W601" s="124">
        <v>350000</v>
      </c>
      <c r="X601" s="124">
        <v>1701519</v>
      </c>
      <c r="Y601" s="124">
        <v>34030</v>
      </c>
      <c r="Z601" s="124">
        <v>34030</v>
      </c>
      <c r="AA601" s="124">
        <v>456000</v>
      </c>
      <c r="AB601" s="124">
        <v>0</v>
      </c>
      <c r="AC601" s="124">
        <v>519805</v>
      </c>
      <c r="AD601" s="124">
        <v>834806</v>
      </c>
      <c r="AE601" s="124">
        <v>801019</v>
      </c>
    </row>
    <row r="602" spans="1:31" x14ac:dyDescent="0.3">
      <c r="A602" s="123" t="s">
        <v>1203</v>
      </c>
      <c r="B602" s="121" t="s">
        <v>1204</v>
      </c>
      <c r="C602" s="121">
        <v>1</v>
      </c>
      <c r="D602" s="121">
        <v>0</v>
      </c>
      <c r="E602" s="124">
        <v>1183809390</v>
      </c>
      <c r="F602" s="124">
        <v>619</v>
      </c>
      <c r="G602" s="124">
        <v>1912454</v>
      </c>
      <c r="H602" s="124">
        <v>156245381</v>
      </c>
      <c r="I602" s="124">
        <v>252415</v>
      </c>
      <c r="J602" s="125">
        <v>0.67100000000000004</v>
      </c>
      <c r="K602" s="124">
        <v>757</v>
      </c>
      <c r="L602" s="124">
        <v>755</v>
      </c>
      <c r="M602" s="124">
        <v>757</v>
      </c>
      <c r="N602" s="125">
        <v>1.1240000000000001</v>
      </c>
      <c r="O602" s="125">
        <v>1.875</v>
      </c>
      <c r="P602" s="126">
        <v>17435.34</v>
      </c>
      <c r="Q602" s="127">
        <v>9.3900000000000008E-3</v>
      </c>
      <c r="R602" s="126">
        <v>17957.939999999999</v>
      </c>
      <c r="S602" s="126">
        <v>0</v>
      </c>
      <c r="T602" s="125">
        <v>0.33200000000000002</v>
      </c>
      <c r="U602" s="126">
        <v>5788.53</v>
      </c>
      <c r="V602" s="126">
        <v>5788.53</v>
      </c>
      <c r="W602" s="124">
        <v>4381918</v>
      </c>
      <c r="X602" s="124">
        <v>6961304</v>
      </c>
      <c r="Y602" s="124">
        <v>139226</v>
      </c>
      <c r="Z602" s="124">
        <v>139226</v>
      </c>
      <c r="AA602" s="124">
        <v>2277495</v>
      </c>
      <c r="AB602" s="124">
        <v>0</v>
      </c>
      <c r="AC602" s="124">
        <v>1082849</v>
      </c>
      <c r="AD602" s="124">
        <v>1739055</v>
      </c>
      <c r="AE602" s="124">
        <v>1668670</v>
      </c>
    </row>
    <row r="603" spans="1:31" x14ac:dyDescent="0.3">
      <c r="A603" s="123" t="s">
        <v>1205</v>
      </c>
      <c r="B603" s="121" t="s">
        <v>1206</v>
      </c>
      <c r="C603" s="121">
        <v>1</v>
      </c>
      <c r="D603" s="121">
        <v>0</v>
      </c>
      <c r="E603" s="124">
        <v>2473473491</v>
      </c>
      <c r="F603" s="124">
        <v>2953</v>
      </c>
      <c r="G603" s="124">
        <v>837613</v>
      </c>
      <c r="H603" s="124">
        <v>837957156</v>
      </c>
      <c r="I603" s="124">
        <v>283764</v>
      </c>
      <c r="J603" s="125">
        <v>0.754</v>
      </c>
      <c r="K603" s="124">
        <v>3564</v>
      </c>
      <c r="L603" s="124">
        <v>3625</v>
      </c>
      <c r="M603" s="124">
        <v>3595</v>
      </c>
      <c r="N603" s="125">
        <v>1.1240000000000001</v>
      </c>
      <c r="O603" s="125">
        <v>1.325</v>
      </c>
      <c r="P603" s="126">
        <v>12320.97</v>
      </c>
      <c r="Q603" s="127">
        <v>1.055E-2</v>
      </c>
      <c r="R603" s="126">
        <v>8836.81</v>
      </c>
      <c r="S603" s="126">
        <v>3484.16</v>
      </c>
      <c r="T603" s="125">
        <v>0.52</v>
      </c>
      <c r="U603" s="126">
        <v>6406.9</v>
      </c>
      <c r="V603" s="126">
        <v>6406.9</v>
      </c>
      <c r="W603" s="124">
        <v>23032806</v>
      </c>
      <c r="X603" s="124">
        <v>22062004</v>
      </c>
      <c r="Y603" s="124">
        <v>441240</v>
      </c>
      <c r="Z603" s="124">
        <v>970802</v>
      </c>
      <c r="AA603" s="124">
        <v>10074398</v>
      </c>
      <c r="AB603" s="124">
        <v>0</v>
      </c>
      <c r="AC603" s="124">
        <v>1984685</v>
      </c>
      <c r="AD603" s="124">
        <v>3187404</v>
      </c>
      <c r="AE603" s="124">
        <v>3058399</v>
      </c>
    </row>
    <row r="604" spans="1:31" x14ac:dyDescent="0.3">
      <c r="A604" s="123" t="s">
        <v>1207</v>
      </c>
      <c r="B604" s="121" t="s">
        <v>1208</v>
      </c>
      <c r="C604" s="121">
        <v>1</v>
      </c>
      <c r="D604" s="121">
        <v>0</v>
      </c>
      <c r="E604" s="124">
        <v>230226598</v>
      </c>
      <c r="F604" s="124">
        <v>258</v>
      </c>
      <c r="G604" s="124">
        <v>892351</v>
      </c>
      <c r="H604" s="124">
        <v>42140671</v>
      </c>
      <c r="I604" s="124">
        <v>163335</v>
      </c>
      <c r="J604" s="125">
        <v>0.434</v>
      </c>
      <c r="K604" s="124">
        <v>195</v>
      </c>
      <c r="L604" s="124">
        <v>193</v>
      </c>
      <c r="M604" s="124">
        <v>195</v>
      </c>
      <c r="N604" s="125">
        <v>1.1240000000000001</v>
      </c>
      <c r="O604" s="125">
        <v>1.68</v>
      </c>
      <c r="P604" s="126">
        <v>15622.06</v>
      </c>
      <c r="Q604" s="127">
        <v>9.1000000000000004E-3</v>
      </c>
      <c r="R604" s="126">
        <v>8120.39</v>
      </c>
      <c r="S604" s="126">
        <v>7501.67</v>
      </c>
      <c r="T604" s="125">
        <v>0.66800000000000004</v>
      </c>
      <c r="U604" s="126">
        <v>10435.530000000001</v>
      </c>
      <c r="V604" s="126">
        <v>10435.530000000001</v>
      </c>
      <c r="W604" s="124">
        <v>2034929</v>
      </c>
      <c r="X604" s="124">
        <v>2093616</v>
      </c>
      <c r="Y604" s="124">
        <v>41872</v>
      </c>
      <c r="Z604" s="124">
        <v>41872</v>
      </c>
      <c r="AA604" s="124">
        <v>358126</v>
      </c>
      <c r="AB604" s="124">
        <v>0</v>
      </c>
      <c r="AC604" s="124">
        <v>165877</v>
      </c>
      <c r="AD604" s="124">
        <v>266398</v>
      </c>
      <c r="AE604" s="124">
        <v>255616</v>
      </c>
    </row>
    <row r="605" spans="1:31" x14ac:dyDescent="0.3">
      <c r="A605" s="123" t="s">
        <v>1209</v>
      </c>
      <c r="B605" s="121" t="s">
        <v>1210</v>
      </c>
      <c r="C605" s="121">
        <v>1</v>
      </c>
      <c r="D605" s="121">
        <v>0</v>
      </c>
      <c r="E605" s="124">
        <v>630783543</v>
      </c>
      <c r="F605" s="124">
        <v>610</v>
      </c>
      <c r="G605" s="124">
        <v>1034071</v>
      </c>
      <c r="H605" s="124">
        <v>126040782</v>
      </c>
      <c r="I605" s="124">
        <v>206624</v>
      </c>
      <c r="J605" s="125">
        <v>0.54900000000000004</v>
      </c>
      <c r="K605" s="124">
        <v>735</v>
      </c>
      <c r="L605" s="124">
        <v>785</v>
      </c>
      <c r="M605" s="124">
        <v>760</v>
      </c>
      <c r="N605" s="125">
        <v>1.1240000000000001</v>
      </c>
      <c r="O605" s="125">
        <v>1.9390000000000001</v>
      </c>
      <c r="P605" s="126">
        <v>18030.47</v>
      </c>
      <c r="Q605" s="127">
        <v>9.1000000000000004E-3</v>
      </c>
      <c r="R605" s="126">
        <v>9410.0400000000009</v>
      </c>
      <c r="S605" s="126">
        <v>8620.43</v>
      </c>
      <c r="T605" s="125">
        <v>0.54300000000000004</v>
      </c>
      <c r="U605" s="126">
        <v>9790.5400000000009</v>
      </c>
      <c r="V605" s="126">
        <v>9790.5400000000009</v>
      </c>
      <c r="W605" s="124">
        <v>7440811</v>
      </c>
      <c r="X605" s="124">
        <v>9898570</v>
      </c>
      <c r="Y605" s="124">
        <v>197971</v>
      </c>
      <c r="Z605" s="124">
        <v>197971</v>
      </c>
      <c r="AA605" s="124">
        <v>3065089</v>
      </c>
      <c r="AB605" s="124">
        <v>0</v>
      </c>
      <c r="AC605" s="124">
        <v>1646425</v>
      </c>
      <c r="AD605" s="124">
        <v>2644158</v>
      </c>
      <c r="AE605" s="124">
        <v>2537140</v>
      </c>
    </row>
    <row r="606" spans="1:31" x14ac:dyDescent="0.3">
      <c r="A606" s="123" t="s">
        <v>1211</v>
      </c>
      <c r="B606" s="121" t="s">
        <v>1212</v>
      </c>
      <c r="C606" s="121">
        <v>1</v>
      </c>
      <c r="D606" s="121">
        <v>0</v>
      </c>
      <c r="E606" s="124">
        <v>356164296</v>
      </c>
      <c r="F606" s="124">
        <v>475</v>
      </c>
      <c r="G606" s="124">
        <v>749819</v>
      </c>
      <c r="H606" s="124">
        <v>99315952</v>
      </c>
      <c r="I606" s="124">
        <v>209086</v>
      </c>
      <c r="J606" s="125">
        <v>0.55600000000000005</v>
      </c>
      <c r="K606" s="124">
        <v>562</v>
      </c>
      <c r="L606" s="124">
        <v>559</v>
      </c>
      <c r="M606" s="124">
        <v>562</v>
      </c>
      <c r="N606" s="125">
        <v>1.1240000000000001</v>
      </c>
      <c r="O606" s="125">
        <v>1.7370000000000001</v>
      </c>
      <c r="P606" s="126">
        <v>16152.1</v>
      </c>
      <c r="Q606" s="127">
        <v>9.1000000000000004E-3</v>
      </c>
      <c r="R606" s="126">
        <v>6823.35</v>
      </c>
      <c r="S606" s="126">
        <v>9328.75</v>
      </c>
      <c r="T606" s="125">
        <v>0.59499999999999997</v>
      </c>
      <c r="U606" s="126">
        <v>9610.49</v>
      </c>
      <c r="V606" s="126">
        <v>9610.49</v>
      </c>
      <c r="W606" s="124">
        <v>5401096</v>
      </c>
      <c r="X606" s="124">
        <v>6189004</v>
      </c>
      <c r="Y606" s="124">
        <v>123780</v>
      </c>
      <c r="Z606" s="124">
        <v>123780</v>
      </c>
      <c r="AA606" s="124">
        <v>3145642</v>
      </c>
      <c r="AB606" s="124">
        <v>0</v>
      </c>
      <c r="AC606" s="124">
        <v>710429</v>
      </c>
      <c r="AD606" s="124">
        <v>1140948</v>
      </c>
      <c r="AE606" s="124">
        <v>1094771</v>
      </c>
    </row>
    <row r="607" spans="1:31" x14ac:dyDescent="0.3">
      <c r="A607" s="123" t="s">
        <v>1213</v>
      </c>
      <c r="B607" s="121" t="s">
        <v>1214</v>
      </c>
      <c r="C607" s="121">
        <v>1</v>
      </c>
      <c r="D607" s="121">
        <v>0</v>
      </c>
      <c r="E607" s="124">
        <v>445251168</v>
      </c>
      <c r="F607" s="124">
        <v>437</v>
      </c>
      <c r="G607" s="124">
        <v>1018881</v>
      </c>
      <c r="H607" s="124">
        <v>87006498</v>
      </c>
      <c r="I607" s="124">
        <v>199099</v>
      </c>
      <c r="J607" s="125">
        <v>0.52900000000000003</v>
      </c>
      <c r="K607" s="124">
        <v>526</v>
      </c>
      <c r="L607" s="124">
        <v>507</v>
      </c>
      <c r="M607" s="124">
        <v>526</v>
      </c>
      <c r="N607" s="125">
        <v>1.1240000000000001</v>
      </c>
      <c r="O607" s="125">
        <v>1.7689999999999999</v>
      </c>
      <c r="P607" s="126">
        <v>16449.66</v>
      </c>
      <c r="Q607" s="127">
        <v>9.1000000000000004E-3</v>
      </c>
      <c r="R607" s="126">
        <v>9271.81</v>
      </c>
      <c r="S607" s="126">
        <v>7177.85</v>
      </c>
      <c r="T607" s="125">
        <v>0.52800000000000002</v>
      </c>
      <c r="U607" s="126">
        <v>8685.42</v>
      </c>
      <c r="V607" s="126">
        <v>8685.42</v>
      </c>
      <c r="W607" s="124">
        <v>4568531</v>
      </c>
      <c r="X607" s="124">
        <v>4640331</v>
      </c>
      <c r="Y607" s="124">
        <v>92806</v>
      </c>
      <c r="Z607" s="124">
        <v>92806</v>
      </c>
      <c r="AA607" s="124">
        <v>1768774</v>
      </c>
      <c r="AB607" s="124">
        <v>0</v>
      </c>
      <c r="AC607" s="124">
        <v>655968</v>
      </c>
      <c r="AD607" s="124">
        <v>1053484</v>
      </c>
      <c r="AE607" s="124">
        <v>1010846</v>
      </c>
    </row>
    <row r="608" spans="1:31" x14ac:dyDescent="0.3">
      <c r="A608" s="123" t="s">
        <v>1215</v>
      </c>
      <c r="B608" s="121" t="s">
        <v>1216</v>
      </c>
      <c r="C608" s="121">
        <v>1</v>
      </c>
      <c r="D608" s="121">
        <v>0</v>
      </c>
      <c r="E608" s="124">
        <v>179298563</v>
      </c>
      <c r="F608" s="124">
        <v>347</v>
      </c>
      <c r="G608" s="124">
        <v>516710</v>
      </c>
      <c r="H608" s="124">
        <v>69169031</v>
      </c>
      <c r="I608" s="124">
        <v>199334</v>
      </c>
      <c r="J608" s="125">
        <v>0.53</v>
      </c>
      <c r="K608" s="124">
        <v>441</v>
      </c>
      <c r="L608" s="124">
        <v>427</v>
      </c>
      <c r="M608" s="124">
        <v>441</v>
      </c>
      <c r="N608" s="125">
        <v>1.1240000000000001</v>
      </c>
      <c r="O608" s="125">
        <v>1.4910000000000001</v>
      </c>
      <c r="P608" s="126">
        <v>13864.58</v>
      </c>
      <c r="Q608" s="127">
        <v>9.1000000000000004E-3</v>
      </c>
      <c r="R608" s="126">
        <v>4702.0600000000004</v>
      </c>
      <c r="S608" s="126">
        <v>9162.52</v>
      </c>
      <c r="T608" s="125">
        <v>0.78400000000000003</v>
      </c>
      <c r="U608" s="126">
        <v>10869.83</v>
      </c>
      <c r="V608" s="126">
        <v>10869.83</v>
      </c>
      <c r="W608" s="124">
        <v>4793596</v>
      </c>
      <c r="X608" s="124">
        <v>5593690</v>
      </c>
      <c r="Y608" s="124">
        <v>111873</v>
      </c>
      <c r="Z608" s="124">
        <v>111873</v>
      </c>
      <c r="AA608" s="124">
        <v>2261866</v>
      </c>
      <c r="AB608" s="124">
        <v>0</v>
      </c>
      <c r="AC608" s="124">
        <v>886379</v>
      </c>
      <c r="AD608" s="124">
        <v>1423524</v>
      </c>
      <c r="AE608" s="124">
        <v>1365910</v>
      </c>
    </row>
    <row r="609" spans="1:31" x14ac:dyDescent="0.3">
      <c r="A609" s="123" t="s">
        <v>1217</v>
      </c>
      <c r="B609" s="121" t="s">
        <v>1218</v>
      </c>
      <c r="C609" s="121">
        <v>1</v>
      </c>
      <c r="D609" s="121">
        <v>0</v>
      </c>
      <c r="E609" s="124">
        <v>498323171</v>
      </c>
      <c r="F609" s="124">
        <v>909</v>
      </c>
      <c r="G609" s="124">
        <v>548210</v>
      </c>
      <c r="H609" s="124">
        <v>155172760</v>
      </c>
      <c r="I609" s="124">
        <v>170707</v>
      </c>
      <c r="J609" s="125">
        <v>0.45400000000000001</v>
      </c>
      <c r="K609" s="124">
        <v>1200</v>
      </c>
      <c r="L609" s="124">
        <v>1250</v>
      </c>
      <c r="M609" s="124">
        <v>1225</v>
      </c>
      <c r="N609" s="125">
        <v>1.1240000000000001</v>
      </c>
      <c r="O609" s="125">
        <v>1.7270000000000001</v>
      </c>
      <c r="P609" s="126">
        <v>16059.11</v>
      </c>
      <c r="Q609" s="127">
        <v>9.1000000000000004E-3</v>
      </c>
      <c r="R609" s="126">
        <v>4988.71</v>
      </c>
      <c r="S609" s="126">
        <v>11070.4</v>
      </c>
      <c r="T609" s="125">
        <v>0.82</v>
      </c>
      <c r="U609" s="126">
        <v>13168.47</v>
      </c>
      <c r="V609" s="126">
        <v>13168.47</v>
      </c>
      <c r="W609" s="124">
        <v>16131376</v>
      </c>
      <c r="X609" s="124">
        <v>15638800</v>
      </c>
      <c r="Y609" s="124">
        <v>312776</v>
      </c>
      <c r="Z609" s="124">
        <v>492576</v>
      </c>
      <c r="AA609" s="124">
        <v>7515213</v>
      </c>
      <c r="AB609" s="124">
        <v>0</v>
      </c>
      <c r="AC609" s="124">
        <v>1805038</v>
      </c>
      <c r="AD609" s="124">
        <v>2898891</v>
      </c>
      <c r="AE609" s="124">
        <v>2781563</v>
      </c>
    </row>
    <row r="610" spans="1:31" x14ac:dyDescent="0.3">
      <c r="A610" s="123" t="s">
        <v>1219</v>
      </c>
      <c r="B610" s="121" t="s">
        <v>1220</v>
      </c>
      <c r="C610" s="121">
        <v>1</v>
      </c>
      <c r="D610" s="121">
        <v>0</v>
      </c>
      <c r="E610" s="124">
        <v>719482518</v>
      </c>
      <c r="F610" s="124">
        <v>844</v>
      </c>
      <c r="G610" s="124">
        <v>852467</v>
      </c>
      <c r="H610" s="124">
        <v>213969668</v>
      </c>
      <c r="I610" s="124">
        <v>253518</v>
      </c>
      <c r="J610" s="125">
        <v>0.67400000000000004</v>
      </c>
      <c r="K610" s="124">
        <v>984</v>
      </c>
      <c r="L610" s="124">
        <v>978</v>
      </c>
      <c r="M610" s="124">
        <v>984</v>
      </c>
      <c r="N610" s="125">
        <v>1.1240000000000001</v>
      </c>
      <c r="O610" s="125">
        <v>1.6180000000000001</v>
      </c>
      <c r="P610" s="126">
        <v>15045.53</v>
      </c>
      <c r="Q610" s="127">
        <v>9.4299999999999991E-3</v>
      </c>
      <c r="R610" s="126">
        <v>8038.76</v>
      </c>
      <c r="S610" s="126">
        <v>7006.77</v>
      </c>
      <c r="T610" s="125">
        <v>0.53200000000000003</v>
      </c>
      <c r="U610" s="126">
        <v>8004.22</v>
      </c>
      <c r="V610" s="126">
        <v>8004.22</v>
      </c>
      <c r="W610" s="124">
        <v>7876153</v>
      </c>
      <c r="X610" s="124">
        <v>8039744</v>
      </c>
      <c r="Y610" s="124">
        <v>160794</v>
      </c>
      <c r="Z610" s="124">
        <v>160794</v>
      </c>
      <c r="AA610" s="124">
        <v>3712183</v>
      </c>
      <c r="AB610" s="124">
        <v>0</v>
      </c>
      <c r="AC610" s="124">
        <v>1007530</v>
      </c>
      <c r="AD610" s="124">
        <v>1618093</v>
      </c>
      <c r="AE610" s="124">
        <v>1552603</v>
      </c>
    </row>
    <row r="611" spans="1:31" x14ac:dyDescent="0.3">
      <c r="A611" s="123" t="s">
        <v>1221</v>
      </c>
      <c r="B611" s="121" t="s">
        <v>1222</v>
      </c>
      <c r="C611" s="121">
        <v>1</v>
      </c>
      <c r="D611" s="121">
        <v>0</v>
      </c>
      <c r="E611" s="124">
        <v>221377524</v>
      </c>
      <c r="F611" s="124">
        <v>353</v>
      </c>
      <c r="G611" s="124">
        <v>627131</v>
      </c>
      <c r="H611" s="124">
        <v>73570947</v>
      </c>
      <c r="I611" s="124">
        <v>208416</v>
      </c>
      <c r="J611" s="125">
        <v>0.55400000000000005</v>
      </c>
      <c r="K611" s="124">
        <v>420</v>
      </c>
      <c r="L611" s="124">
        <v>432</v>
      </c>
      <c r="M611" s="124">
        <v>426</v>
      </c>
      <c r="N611" s="125">
        <v>1.1240000000000001</v>
      </c>
      <c r="O611" s="125">
        <v>1.7849999999999999</v>
      </c>
      <c r="P611" s="126">
        <v>16598.439999999999</v>
      </c>
      <c r="Q611" s="127">
        <v>9.1000000000000004E-3</v>
      </c>
      <c r="R611" s="126">
        <v>5706.89</v>
      </c>
      <c r="S611" s="126">
        <v>10891.55</v>
      </c>
      <c r="T611" s="125">
        <v>0.69</v>
      </c>
      <c r="U611" s="126">
        <v>11452.92</v>
      </c>
      <c r="V611" s="126">
        <v>11452.92</v>
      </c>
      <c r="W611" s="124">
        <v>4878944</v>
      </c>
      <c r="X611" s="124">
        <v>5420562</v>
      </c>
      <c r="Y611" s="124">
        <v>108411</v>
      </c>
      <c r="Z611" s="124">
        <v>108411</v>
      </c>
      <c r="AA611" s="124">
        <v>2746398</v>
      </c>
      <c r="AB611" s="124">
        <v>0</v>
      </c>
      <c r="AC611" s="124">
        <v>659858</v>
      </c>
      <c r="AD611" s="124">
        <v>1059731</v>
      </c>
      <c r="AE611" s="124">
        <v>1016841</v>
      </c>
    </row>
    <row r="612" spans="1:31" x14ac:dyDescent="0.3">
      <c r="A612" s="123" t="s">
        <v>1223</v>
      </c>
      <c r="B612" s="121" t="s">
        <v>1224</v>
      </c>
      <c r="C612" s="121">
        <v>1</v>
      </c>
      <c r="D612" s="121">
        <v>0</v>
      </c>
      <c r="E612" s="124">
        <v>1046088647</v>
      </c>
      <c r="F612" s="124">
        <v>2058</v>
      </c>
      <c r="G612" s="124">
        <v>508303</v>
      </c>
      <c r="H612" s="124">
        <v>345537503</v>
      </c>
      <c r="I612" s="124">
        <v>167899</v>
      </c>
      <c r="J612" s="125">
        <v>0.44600000000000001</v>
      </c>
      <c r="K612" s="124">
        <v>2654</v>
      </c>
      <c r="L612" s="124">
        <v>2721</v>
      </c>
      <c r="M612" s="124">
        <v>2688</v>
      </c>
      <c r="N612" s="125">
        <v>1.1240000000000001</v>
      </c>
      <c r="O612" s="125">
        <v>1.413</v>
      </c>
      <c r="P612" s="126">
        <v>13139.27</v>
      </c>
      <c r="Q612" s="127">
        <v>9.1000000000000004E-3</v>
      </c>
      <c r="R612" s="126">
        <v>4625.55</v>
      </c>
      <c r="S612" s="126">
        <v>8513.7199999999993</v>
      </c>
      <c r="T612" s="125">
        <v>0.85899999999999999</v>
      </c>
      <c r="U612" s="126">
        <v>11286.63</v>
      </c>
      <c r="V612" s="126">
        <v>11286.63</v>
      </c>
      <c r="W612" s="124">
        <v>30338462</v>
      </c>
      <c r="X612" s="124">
        <v>30385760</v>
      </c>
      <c r="Y612" s="124">
        <v>607715</v>
      </c>
      <c r="Z612" s="124">
        <v>607715</v>
      </c>
      <c r="AA612" s="124">
        <v>9333120</v>
      </c>
      <c r="AB612" s="124">
        <v>0</v>
      </c>
      <c r="AC612" s="124">
        <v>2191523</v>
      </c>
      <c r="AD612" s="124">
        <v>3519585</v>
      </c>
      <c r="AE612" s="124">
        <v>3377136</v>
      </c>
    </row>
    <row r="613" spans="1:31" x14ac:dyDescent="0.3">
      <c r="A613" s="123" t="s">
        <v>1225</v>
      </c>
      <c r="B613" s="121" t="s">
        <v>1226</v>
      </c>
      <c r="C613" s="121">
        <v>1</v>
      </c>
      <c r="D613" s="121">
        <v>0</v>
      </c>
      <c r="E613" s="124">
        <v>338286636</v>
      </c>
      <c r="F613" s="124">
        <v>64</v>
      </c>
      <c r="G613" s="124">
        <v>5285728</v>
      </c>
      <c r="H613" s="124">
        <v>24789118</v>
      </c>
      <c r="I613" s="124">
        <v>387329</v>
      </c>
      <c r="J613" s="125">
        <v>1.03</v>
      </c>
      <c r="K613" s="124">
        <v>40</v>
      </c>
      <c r="L613" s="124">
        <v>38</v>
      </c>
      <c r="M613" s="124">
        <v>40</v>
      </c>
      <c r="N613" s="125">
        <v>1.1240000000000001</v>
      </c>
      <c r="O613" s="125">
        <v>1.518</v>
      </c>
      <c r="P613" s="126">
        <v>14115.65</v>
      </c>
      <c r="Q613" s="127">
        <v>1.4420000000000001E-2</v>
      </c>
      <c r="R613" s="126">
        <v>76220.19</v>
      </c>
      <c r="S613" s="126">
        <v>0</v>
      </c>
      <c r="T613" s="125">
        <v>1.0999999999999999E-2</v>
      </c>
      <c r="U613" s="126">
        <v>155.27000000000001</v>
      </c>
      <c r="V613" s="126">
        <v>500</v>
      </c>
      <c r="W613" s="124">
        <v>20000</v>
      </c>
      <c r="X613" s="124">
        <v>595379</v>
      </c>
      <c r="Y613" s="124">
        <v>11907</v>
      </c>
      <c r="Z613" s="124">
        <v>11907</v>
      </c>
      <c r="AA613" s="124">
        <v>14800</v>
      </c>
      <c r="AB613" s="124">
        <v>0</v>
      </c>
      <c r="AC613" s="124">
        <v>29138</v>
      </c>
      <c r="AD613" s="124">
        <v>46795</v>
      </c>
      <c r="AE613" s="124">
        <v>44901</v>
      </c>
    </row>
    <row r="614" spans="1:31" x14ac:dyDescent="0.3">
      <c r="A614" s="123" t="s">
        <v>1227</v>
      </c>
      <c r="B614" s="121" t="s">
        <v>1228</v>
      </c>
      <c r="C614" s="121">
        <v>1</v>
      </c>
      <c r="D614" s="121">
        <v>0</v>
      </c>
      <c r="E614" s="124">
        <v>354393450</v>
      </c>
      <c r="F614" s="124">
        <v>526</v>
      </c>
      <c r="G614" s="124">
        <v>673751</v>
      </c>
      <c r="H614" s="124">
        <v>95965753</v>
      </c>
      <c r="I614" s="124">
        <v>182444</v>
      </c>
      <c r="J614" s="125">
        <v>0.48499999999999999</v>
      </c>
      <c r="K614" s="124">
        <v>609</v>
      </c>
      <c r="L614" s="124">
        <v>612</v>
      </c>
      <c r="M614" s="124">
        <v>611</v>
      </c>
      <c r="N614" s="125">
        <v>1.1240000000000001</v>
      </c>
      <c r="O614" s="125">
        <v>1.84</v>
      </c>
      <c r="P614" s="126">
        <v>17109.88</v>
      </c>
      <c r="Q614" s="127">
        <v>9.1000000000000004E-3</v>
      </c>
      <c r="R614" s="126">
        <v>6131.13</v>
      </c>
      <c r="S614" s="126">
        <v>10978.75</v>
      </c>
      <c r="T614" s="125">
        <v>0.67700000000000005</v>
      </c>
      <c r="U614" s="126">
        <v>11583.38</v>
      </c>
      <c r="V614" s="126">
        <v>11583.38</v>
      </c>
      <c r="W614" s="124">
        <v>7077446</v>
      </c>
      <c r="X614" s="124">
        <v>6795398</v>
      </c>
      <c r="Y614" s="124">
        <v>135907</v>
      </c>
      <c r="Z614" s="124">
        <v>282048</v>
      </c>
      <c r="AA614" s="124">
        <v>2491458</v>
      </c>
      <c r="AB614" s="124">
        <v>0</v>
      </c>
      <c r="AC614" s="124">
        <v>526973</v>
      </c>
      <c r="AD614" s="124">
        <v>846318</v>
      </c>
      <c r="AE614" s="124">
        <v>812065</v>
      </c>
    </row>
    <row r="615" spans="1:31" x14ac:dyDescent="0.3">
      <c r="A615" s="123" t="s">
        <v>1229</v>
      </c>
      <c r="B615" s="121" t="s">
        <v>1230</v>
      </c>
      <c r="C615" s="121">
        <v>1</v>
      </c>
      <c r="D615" s="121">
        <v>0</v>
      </c>
      <c r="E615" s="124">
        <v>575968678</v>
      </c>
      <c r="F615" s="124">
        <v>777</v>
      </c>
      <c r="G615" s="124">
        <v>741272</v>
      </c>
      <c r="H615" s="124">
        <v>167595500</v>
      </c>
      <c r="I615" s="124">
        <v>215695</v>
      </c>
      <c r="J615" s="125">
        <v>0.57299999999999995</v>
      </c>
      <c r="K615" s="124">
        <v>920</v>
      </c>
      <c r="L615" s="124">
        <v>954</v>
      </c>
      <c r="M615" s="124">
        <v>937</v>
      </c>
      <c r="N615" s="125">
        <v>1.1240000000000001</v>
      </c>
      <c r="O615" s="125">
        <v>1.726</v>
      </c>
      <c r="P615" s="126">
        <v>16049.81</v>
      </c>
      <c r="Q615" s="127">
        <v>9.1000000000000004E-3</v>
      </c>
      <c r="R615" s="126">
        <v>6745.57</v>
      </c>
      <c r="S615" s="126">
        <v>9304.24</v>
      </c>
      <c r="T615" s="125">
        <v>0.60399999999999998</v>
      </c>
      <c r="U615" s="126">
        <v>9694.08</v>
      </c>
      <c r="V615" s="126">
        <v>9694.08</v>
      </c>
      <c r="W615" s="124">
        <v>9083353</v>
      </c>
      <c r="X615" s="124">
        <v>9360288</v>
      </c>
      <c r="Y615" s="124">
        <v>187205</v>
      </c>
      <c r="Z615" s="124">
        <v>187205</v>
      </c>
      <c r="AA615" s="124">
        <v>3750087</v>
      </c>
      <c r="AB615" s="124">
        <v>0</v>
      </c>
      <c r="AC615" s="124">
        <v>1166633</v>
      </c>
      <c r="AD615" s="124">
        <v>1873612</v>
      </c>
      <c r="AE615" s="124">
        <v>1797781</v>
      </c>
    </row>
    <row r="616" spans="1:31" x14ac:dyDescent="0.3">
      <c r="A616" s="123" t="s">
        <v>1231</v>
      </c>
      <c r="B616" s="121" t="s">
        <v>1232</v>
      </c>
      <c r="C616" s="121">
        <v>1</v>
      </c>
      <c r="D616" s="121">
        <v>0</v>
      </c>
      <c r="E616" s="124">
        <v>581724723</v>
      </c>
      <c r="F616" s="124">
        <v>654</v>
      </c>
      <c r="G616" s="124">
        <v>889487</v>
      </c>
      <c r="H616" s="124">
        <v>99431161</v>
      </c>
      <c r="I616" s="124">
        <v>152035</v>
      </c>
      <c r="J616" s="125">
        <v>0.40400000000000003</v>
      </c>
      <c r="K616" s="124">
        <v>813</v>
      </c>
      <c r="L616" s="124">
        <v>826</v>
      </c>
      <c r="M616" s="124">
        <v>820</v>
      </c>
      <c r="N616" s="125">
        <v>1.1240000000000001</v>
      </c>
      <c r="O616" s="125">
        <v>1.899</v>
      </c>
      <c r="P616" s="126">
        <v>17658.509999999998</v>
      </c>
      <c r="Q616" s="127">
        <v>9.1000000000000004E-3</v>
      </c>
      <c r="R616" s="126">
        <v>8094.33</v>
      </c>
      <c r="S616" s="126">
        <v>9564.18</v>
      </c>
      <c r="T616" s="125">
        <v>0.61699999999999999</v>
      </c>
      <c r="U616" s="126">
        <v>10895.3</v>
      </c>
      <c r="V616" s="126">
        <v>10895.3</v>
      </c>
      <c r="W616" s="124">
        <v>8934146</v>
      </c>
      <c r="X616" s="124">
        <v>8980635</v>
      </c>
      <c r="Y616" s="124">
        <v>179612</v>
      </c>
      <c r="Z616" s="124">
        <v>179612</v>
      </c>
      <c r="AA616" s="124">
        <v>3050496</v>
      </c>
      <c r="AB616" s="124">
        <v>0</v>
      </c>
      <c r="AC616" s="124">
        <v>955212</v>
      </c>
      <c r="AD616" s="124">
        <v>1534070</v>
      </c>
      <c r="AE616" s="124">
        <v>1471981</v>
      </c>
    </row>
    <row r="617" spans="1:31" x14ac:dyDescent="0.3">
      <c r="A617" s="123" t="s">
        <v>1233</v>
      </c>
      <c r="B617" s="121" t="s">
        <v>1234</v>
      </c>
      <c r="C617" s="121">
        <v>1</v>
      </c>
      <c r="D617" s="121">
        <v>0</v>
      </c>
      <c r="E617" s="124">
        <v>811939036</v>
      </c>
      <c r="F617" s="124">
        <v>1822</v>
      </c>
      <c r="G617" s="124">
        <v>445630</v>
      </c>
      <c r="H617" s="124">
        <v>324914573</v>
      </c>
      <c r="I617" s="124">
        <v>178328</v>
      </c>
      <c r="J617" s="125">
        <v>0.47399999999999998</v>
      </c>
      <c r="K617" s="124">
        <v>2206</v>
      </c>
      <c r="L617" s="124">
        <v>2216</v>
      </c>
      <c r="M617" s="124">
        <v>2211</v>
      </c>
      <c r="N617" s="125">
        <v>1.141</v>
      </c>
      <c r="O617" s="125">
        <v>1.4890000000000001</v>
      </c>
      <c r="P617" s="126">
        <v>14055.4</v>
      </c>
      <c r="Q617" s="127">
        <v>9.1000000000000004E-3</v>
      </c>
      <c r="R617" s="126">
        <v>4055.23</v>
      </c>
      <c r="S617" s="126">
        <v>10000.17</v>
      </c>
      <c r="T617" s="125">
        <v>0.85599999999999998</v>
      </c>
      <c r="U617" s="126">
        <v>12031.42</v>
      </c>
      <c r="V617" s="126">
        <v>12031.42</v>
      </c>
      <c r="W617" s="124">
        <v>26601470</v>
      </c>
      <c r="X617" s="124">
        <v>29270553</v>
      </c>
      <c r="Y617" s="124">
        <v>585411</v>
      </c>
      <c r="Z617" s="124">
        <v>585411</v>
      </c>
      <c r="AA617" s="124">
        <v>9747574</v>
      </c>
      <c r="AB617" s="124">
        <v>0</v>
      </c>
      <c r="AC617" s="124">
        <v>2872816</v>
      </c>
      <c r="AD617" s="124">
        <v>4613742</v>
      </c>
      <c r="AE617" s="124">
        <v>4427009</v>
      </c>
    </row>
    <row r="618" spans="1:31" x14ac:dyDescent="0.3">
      <c r="A618" s="123" t="s">
        <v>1235</v>
      </c>
      <c r="B618" s="121" t="s">
        <v>1236</v>
      </c>
      <c r="C618" s="121">
        <v>1</v>
      </c>
      <c r="D618" s="121">
        <v>0</v>
      </c>
      <c r="E618" s="124">
        <v>285473762</v>
      </c>
      <c r="F618" s="124">
        <v>737</v>
      </c>
      <c r="G618" s="124">
        <v>387345</v>
      </c>
      <c r="H618" s="124">
        <v>119682265</v>
      </c>
      <c r="I618" s="124">
        <v>162391</v>
      </c>
      <c r="J618" s="125">
        <v>0.432</v>
      </c>
      <c r="K618" s="124">
        <v>911</v>
      </c>
      <c r="L618" s="124">
        <v>955</v>
      </c>
      <c r="M618" s="124">
        <v>933</v>
      </c>
      <c r="N618" s="125">
        <v>1.141</v>
      </c>
      <c r="O618" s="125">
        <v>1.855</v>
      </c>
      <c r="P618" s="126">
        <v>17510.25</v>
      </c>
      <c r="Q618" s="127">
        <v>9.1000000000000004E-3</v>
      </c>
      <c r="R618" s="126">
        <v>3524.83</v>
      </c>
      <c r="S618" s="126">
        <v>13985.42</v>
      </c>
      <c r="T618" s="125">
        <v>0.93</v>
      </c>
      <c r="U618" s="126">
        <v>16284.53</v>
      </c>
      <c r="V618" s="126">
        <v>16284.53</v>
      </c>
      <c r="W618" s="124">
        <v>15193467</v>
      </c>
      <c r="X618" s="124">
        <v>14270507</v>
      </c>
      <c r="Y618" s="124">
        <v>285410</v>
      </c>
      <c r="Z618" s="124">
        <v>922960</v>
      </c>
      <c r="AA618" s="124">
        <v>4624632</v>
      </c>
      <c r="AB618" s="124">
        <v>1966</v>
      </c>
      <c r="AC618" s="124">
        <v>1324357</v>
      </c>
      <c r="AD618" s="124">
        <v>2126917</v>
      </c>
      <c r="AE618" s="124">
        <v>2040834</v>
      </c>
    </row>
    <row r="619" spans="1:31" x14ac:dyDescent="0.3">
      <c r="A619" s="123" t="s">
        <v>1237</v>
      </c>
      <c r="B619" s="121" t="s">
        <v>1238</v>
      </c>
      <c r="C619" s="121">
        <v>1</v>
      </c>
      <c r="D619" s="121">
        <v>0</v>
      </c>
      <c r="E619" s="124">
        <v>323997153</v>
      </c>
      <c r="F619" s="124">
        <v>854</v>
      </c>
      <c r="G619" s="124">
        <v>379387</v>
      </c>
      <c r="H619" s="124">
        <v>130363453</v>
      </c>
      <c r="I619" s="124">
        <v>152650</v>
      </c>
      <c r="J619" s="125">
        <v>0.40600000000000003</v>
      </c>
      <c r="K619" s="124">
        <v>1119</v>
      </c>
      <c r="L619" s="124">
        <v>1056</v>
      </c>
      <c r="M619" s="124">
        <v>1119</v>
      </c>
      <c r="N619" s="125">
        <v>1.141</v>
      </c>
      <c r="O619" s="125">
        <v>1.79</v>
      </c>
      <c r="P619" s="126">
        <v>16896.68</v>
      </c>
      <c r="Q619" s="127">
        <v>9.1000000000000004E-3</v>
      </c>
      <c r="R619" s="126">
        <v>3452.42</v>
      </c>
      <c r="S619" s="126">
        <v>13444.26</v>
      </c>
      <c r="T619" s="125">
        <v>0.93</v>
      </c>
      <c r="U619" s="126">
        <v>15713.91</v>
      </c>
      <c r="V619" s="126">
        <v>15713.91</v>
      </c>
      <c r="W619" s="124">
        <v>17583866</v>
      </c>
      <c r="X619" s="124">
        <v>14845300</v>
      </c>
      <c r="Y619" s="124">
        <v>296906</v>
      </c>
      <c r="Z619" s="124">
        <v>2738566</v>
      </c>
      <c r="AA619" s="124">
        <v>4200302</v>
      </c>
      <c r="AB619" s="124">
        <v>0</v>
      </c>
      <c r="AC619" s="124">
        <v>1164584</v>
      </c>
      <c r="AD619" s="124">
        <v>1870321</v>
      </c>
      <c r="AE619" s="124">
        <v>1794623</v>
      </c>
    </row>
    <row r="620" spans="1:31" x14ac:dyDescent="0.3">
      <c r="A620" s="123" t="s">
        <v>1239</v>
      </c>
      <c r="B620" s="121" t="s">
        <v>1240</v>
      </c>
      <c r="C620" s="121">
        <v>1</v>
      </c>
      <c r="D620" s="121">
        <v>0</v>
      </c>
      <c r="E620" s="124">
        <v>371390926</v>
      </c>
      <c r="F620" s="124">
        <v>618</v>
      </c>
      <c r="G620" s="124">
        <v>600956</v>
      </c>
      <c r="H620" s="124">
        <v>187876405</v>
      </c>
      <c r="I620" s="124">
        <v>304007</v>
      </c>
      <c r="J620" s="125">
        <v>0.80800000000000005</v>
      </c>
      <c r="K620" s="124">
        <v>712</v>
      </c>
      <c r="L620" s="124">
        <v>739</v>
      </c>
      <c r="M620" s="124">
        <v>726</v>
      </c>
      <c r="N620" s="125">
        <v>1.141</v>
      </c>
      <c r="O620" s="125">
        <v>1.625</v>
      </c>
      <c r="P620" s="126">
        <v>15339.17</v>
      </c>
      <c r="Q620" s="127">
        <v>1.1310000000000001E-2</v>
      </c>
      <c r="R620" s="126">
        <v>6796.81</v>
      </c>
      <c r="S620" s="126">
        <v>8542.36</v>
      </c>
      <c r="T620" s="125">
        <v>0.57999999999999996</v>
      </c>
      <c r="U620" s="126">
        <v>8896.7099999999991</v>
      </c>
      <c r="V620" s="126">
        <v>8896.7099999999991</v>
      </c>
      <c r="W620" s="124">
        <v>6459012</v>
      </c>
      <c r="X620" s="124">
        <v>9248620</v>
      </c>
      <c r="Y620" s="124">
        <v>184972</v>
      </c>
      <c r="Z620" s="124">
        <v>184972</v>
      </c>
      <c r="AA620" s="124">
        <v>4235142</v>
      </c>
      <c r="AB620" s="124">
        <v>0</v>
      </c>
      <c r="AC620" s="124">
        <v>1188686</v>
      </c>
      <c r="AD620" s="124">
        <v>1909029</v>
      </c>
      <c r="AE620" s="124">
        <v>1831765</v>
      </c>
    </row>
    <row r="621" spans="1:31" x14ac:dyDescent="0.3">
      <c r="A621" s="123" t="s">
        <v>1241</v>
      </c>
      <c r="B621" s="121" t="s">
        <v>1242</v>
      </c>
      <c r="C621" s="121">
        <v>1</v>
      </c>
      <c r="D621" s="121">
        <v>0</v>
      </c>
      <c r="E621" s="124">
        <v>1607713716</v>
      </c>
      <c r="F621" s="124">
        <v>1990</v>
      </c>
      <c r="G621" s="124">
        <v>807896</v>
      </c>
      <c r="H621" s="124">
        <v>530676672</v>
      </c>
      <c r="I621" s="124">
        <v>266671</v>
      </c>
      <c r="J621" s="125">
        <v>0.70899999999999996</v>
      </c>
      <c r="K621" s="124">
        <v>2471</v>
      </c>
      <c r="L621" s="124">
        <v>2440</v>
      </c>
      <c r="M621" s="124">
        <v>2471</v>
      </c>
      <c r="N621" s="125">
        <v>1.141</v>
      </c>
      <c r="O621" s="125">
        <v>1.306</v>
      </c>
      <c r="P621" s="126">
        <v>12327.97</v>
      </c>
      <c r="Q621" s="127">
        <v>9.92E-3</v>
      </c>
      <c r="R621" s="126">
        <v>8014.32</v>
      </c>
      <c r="S621" s="126">
        <v>4313.6499999999996</v>
      </c>
      <c r="T621" s="125">
        <v>0.53500000000000003</v>
      </c>
      <c r="U621" s="126">
        <v>6595.46</v>
      </c>
      <c r="V621" s="126">
        <v>6595.46</v>
      </c>
      <c r="W621" s="124">
        <v>16297382</v>
      </c>
      <c r="X621" s="124">
        <v>14845241</v>
      </c>
      <c r="Y621" s="124">
        <v>296904</v>
      </c>
      <c r="Z621" s="124">
        <v>1452141</v>
      </c>
      <c r="AA621" s="124">
        <v>6895266</v>
      </c>
      <c r="AB621" s="124">
        <v>0</v>
      </c>
      <c r="AC621" s="124">
        <v>1804761</v>
      </c>
      <c r="AD621" s="124">
        <v>2898446</v>
      </c>
      <c r="AE621" s="124">
        <v>2781136</v>
      </c>
    </row>
    <row r="622" spans="1:31" x14ac:dyDescent="0.3">
      <c r="A622" s="123" t="s">
        <v>1243</v>
      </c>
      <c r="B622" s="121" t="s">
        <v>1244</v>
      </c>
      <c r="C622" s="121">
        <v>1</v>
      </c>
      <c r="D622" s="121">
        <v>0</v>
      </c>
      <c r="E622" s="124">
        <v>939528028</v>
      </c>
      <c r="F622" s="124">
        <v>1632</v>
      </c>
      <c r="G622" s="124">
        <v>575691</v>
      </c>
      <c r="H622" s="124">
        <v>349108456</v>
      </c>
      <c r="I622" s="124">
        <v>213914</v>
      </c>
      <c r="J622" s="125">
        <v>0.56899999999999995</v>
      </c>
      <c r="K622" s="124">
        <v>1904</v>
      </c>
      <c r="L622" s="124">
        <v>1983</v>
      </c>
      <c r="M622" s="124">
        <v>1944</v>
      </c>
      <c r="N622" s="125">
        <v>1.141</v>
      </c>
      <c r="O622" s="125">
        <v>1.3640000000000001</v>
      </c>
      <c r="P622" s="126">
        <v>12875.46</v>
      </c>
      <c r="Q622" s="127">
        <v>9.1000000000000004E-3</v>
      </c>
      <c r="R622" s="126">
        <v>5238.78</v>
      </c>
      <c r="S622" s="126">
        <v>7636.68</v>
      </c>
      <c r="T622" s="125">
        <v>0.67200000000000004</v>
      </c>
      <c r="U622" s="126">
        <v>8652.2999999999993</v>
      </c>
      <c r="V622" s="126">
        <v>8652.2999999999993</v>
      </c>
      <c r="W622" s="124">
        <v>16820072</v>
      </c>
      <c r="X622" s="124">
        <v>17600178</v>
      </c>
      <c r="Y622" s="124">
        <v>352003</v>
      </c>
      <c r="Z622" s="124">
        <v>352003</v>
      </c>
      <c r="AA622" s="124">
        <v>6484366</v>
      </c>
      <c r="AB622" s="124">
        <v>0</v>
      </c>
      <c r="AC622" s="124">
        <v>1420297</v>
      </c>
      <c r="AD622" s="124">
        <v>2280996</v>
      </c>
      <c r="AE622" s="124">
        <v>2188677</v>
      </c>
    </row>
    <row r="623" spans="1:31" x14ac:dyDescent="0.3">
      <c r="A623" s="123" t="s">
        <v>1245</v>
      </c>
      <c r="B623" s="121" t="s">
        <v>1246</v>
      </c>
      <c r="C623" s="121">
        <v>1</v>
      </c>
      <c r="D623" s="121">
        <v>0</v>
      </c>
      <c r="E623" s="124">
        <v>415582647</v>
      </c>
      <c r="F623" s="124">
        <v>788</v>
      </c>
      <c r="G623" s="124">
        <v>527389</v>
      </c>
      <c r="H623" s="124">
        <v>184950834</v>
      </c>
      <c r="I623" s="124">
        <v>234709</v>
      </c>
      <c r="J623" s="125">
        <v>0.624</v>
      </c>
      <c r="K623" s="124">
        <v>930</v>
      </c>
      <c r="L623" s="124">
        <v>933</v>
      </c>
      <c r="M623" s="124">
        <v>932</v>
      </c>
      <c r="N623" s="125">
        <v>1.141</v>
      </c>
      <c r="O623" s="125">
        <v>1.2569999999999999</v>
      </c>
      <c r="P623" s="126">
        <v>11865.43</v>
      </c>
      <c r="Q623" s="127">
        <v>9.1000000000000004E-3</v>
      </c>
      <c r="R623" s="126">
        <v>4799.2299999999996</v>
      </c>
      <c r="S623" s="126">
        <v>7066.2</v>
      </c>
      <c r="T623" s="125">
        <v>0.66900000000000004</v>
      </c>
      <c r="U623" s="126">
        <v>7937.97</v>
      </c>
      <c r="V623" s="126">
        <v>7937.97</v>
      </c>
      <c r="W623" s="124">
        <v>7398189</v>
      </c>
      <c r="X623" s="124">
        <v>7794221</v>
      </c>
      <c r="Y623" s="124">
        <v>155884</v>
      </c>
      <c r="Z623" s="124">
        <v>155884</v>
      </c>
      <c r="AA623" s="124">
        <v>3995209</v>
      </c>
      <c r="AB623" s="124">
        <v>0</v>
      </c>
      <c r="AC623" s="124">
        <v>492087</v>
      </c>
      <c r="AD623" s="124">
        <v>790291</v>
      </c>
      <c r="AE623" s="124">
        <v>758306</v>
      </c>
    </row>
    <row r="624" spans="1:31" x14ac:dyDescent="0.3">
      <c r="A624" s="123" t="s">
        <v>1247</v>
      </c>
      <c r="B624" s="121" t="s">
        <v>1248</v>
      </c>
      <c r="C624" s="121">
        <v>1</v>
      </c>
      <c r="D624" s="121">
        <v>0</v>
      </c>
      <c r="E624" s="124">
        <v>515457637</v>
      </c>
      <c r="F624" s="124">
        <v>987</v>
      </c>
      <c r="G624" s="124">
        <v>522246</v>
      </c>
      <c r="H624" s="124">
        <v>166578761</v>
      </c>
      <c r="I624" s="124">
        <v>168772</v>
      </c>
      <c r="J624" s="125">
        <v>0.44800000000000001</v>
      </c>
      <c r="K624" s="124">
        <v>1185</v>
      </c>
      <c r="L624" s="124">
        <v>1231</v>
      </c>
      <c r="M624" s="124">
        <v>1208</v>
      </c>
      <c r="N624" s="125">
        <v>1.141</v>
      </c>
      <c r="O624" s="125">
        <v>1.8049999999999999</v>
      </c>
      <c r="P624" s="126">
        <v>17038.27</v>
      </c>
      <c r="Q624" s="127">
        <v>9.1000000000000004E-3</v>
      </c>
      <c r="R624" s="126">
        <v>4752.43</v>
      </c>
      <c r="S624" s="126">
        <v>12285.84</v>
      </c>
      <c r="T624" s="125">
        <v>0.81399999999999995</v>
      </c>
      <c r="U624" s="126">
        <v>13869.15</v>
      </c>
      <c r="V624" s="126">
        <v>13869.15</v>
      </c>
      <c r="W624" s="124">
        <v>16753934</v>
      </c>
      <c r="X624" s="124">
        <v>15624922</v>
      </c>
      <c r="Y624" s="124">
        <v>312498</v>
      </c>
      <c r="Z624" s="124">
        <v>1129012</v>
      </c>
      <c r="AA624" s="124">
        <v>4793176</v>
      </c>
      <c r="AB624" s="124">
        <v>0</v>
      </c>
      <c r="AC624" s="124">
        <v>1338469</v>
      </c>
      <c r="AD624" s="124">
        <v>2149581</v>
      </c>
      <c r="AE624" s="124">
        <v>2062580</v>
      </c>
    </row>
    <row r="625" spans="1:31" x14ac:dyDescent="0.3">
      <c r="A625" s="123" t="s">
        <v>1249</v>
      </c>
      <c r="B625" s="121" t="s">
        <v>1250</v>
      </c>
      <c r="C625" s="121">
        <v>1</v>
      </c>
      <c r="D625" s="121">
        <v>0</v>
      </c>
      <c r="E625" s="124">
        <v>526405421</v>
      </c>
      <c r="F625" s="124">
        <v>933</v>
      </c>
      <c r="G625" s="124">
        <v>564207</v>
      </c>
      <c r="H625" s="124">
        <v>208231212</v>
      </c>
      <c r="I625" s="124">
        <v>223184</v>
      </c>
      <c r="J625" s="125">
        <v>0.59299999999999997</v>
      </c>
      <c r="K625" s="124">
        <v>1063</v>
      </c>
      <c r="L625" s="124">
        <v>1102</v>
      </c>
      <c r="M625" s="124">
        <v>1083</v>
      </c>
      <c r="N625" s="125">
        <v>1.141</v>
      </c>
      <c r="O625" s="125">
        <v>1.427</v>
      </c>
      <c r="P625" s="126">
        <v>13470.15</v>
      </c>
      <c r="Q625" s="127">
        <v>9.1000000000000004E-3</v>
      </c>
      <c r="R625" s="126">
        <v>5134.28</v>
      </c>
      <c r="S625" s="126">
        <v>8335.8700000000008</v>
      </c>
      <c r="T625" s="125">
        <v>0.64500000000000002</v>
      </c>
      <c r="U625" s="126">
        <v>8688.24</v>
      </c>
      <c r="V625" s="126">
        <v>8688.24</v>
      </c>
      <c r="W625" s="124">
        <v>9409364</v>
      </c>
      <c r="X625" s="124">
        <v>9300630</v>
      </c>
      <c r="Y625" s="124">
        <v>186012</v>
      </c>
      <c r="Z625" s="124">
        <v>186012</v>
      </c>
      <c r="AA625" s="124">
        <v>4473171</v>
      </c>
      <c r="AB625" s="124">
        <v>0</v>
      </c>
      <c r="AC625" s="124">
        <v>1208081</v>
      </c>
      <c r="AD625" s="124">
        <v>1940178</v>
      </c>
      <c r="AE625" s="124">
        <v>1861652</v>
      </c>
    </row>
    <row r="626" spans="1:31" x14ac:dyDescent="0.3">
      <c r="A626" s="123" t="s">
        <v>1251</v>
      </c>
      <c r="B626" s="121" t="s">
        <v>1252</v>
      </c>
      <c r="C626" s="121">
        <v>1</v>
      </c>
      <c r="D626" s="121">
        <v>0</v>
      </c>
      <c r="E626" s="124">
        <v>762223433</v>
      </c>
      <c r="F626" s="124">
        <v>1033</v>
      </c>
      <c r="G626" s="124">
        <v>737873</v>
      </c>
      <c r="H626" s="124">
        <v>190934025</v>
      </c>
      <c r="I626" s="124">
        <v>184834</v>
      </c>
      <c r="J626" s="125">
        <v>0.49099999999999999</v>
      </c>
      <c r="K626" s="124">
        <v>1220</v>
      </c>
      <c r="L626" s="124">
        <v>1242</v>
      </c>
      <c r="M626" s="124">
        <v>1231</v>
      </c>
      <c r="N626" s="125">
        <v>1.141</v>
      </c>
      <c r="O626" s="125">
        <v>1.851</v>
      </c>
      <c r="P626" s="126">
        <v>17472.490000000002</v>
      </c>
      <c r="Q626" s="127">
        <v>9.1000000000000004E-3</v>
      </c>
      <c r="R626" s="126">
        <v>6714.64</v>
      </c>
      <c r="S626" s="126">
        <v>10757.85</v>
      </c>
      <c r="T626" s="125">
        <v>0.67400000000000004</v>
      </c>
      <c r="U626" s="126">
        <v>11776.45</v>
      </c>
      <c r="V626" s="126">
        <v>11776.45</v>
      </c>
      <c r="W626" s="124">
        <v>14496810</v>
      </c>
      <c r="X626" s="124">
        <v>14891338</v>
      </c>
      <c r="Y626" s="124">
        <v>297826</v>
      </c>
      <c r="Z626" s="124">
        <v>297826</v>
      </c>
      <c r="AA626" s="124">
        <v>5408556</v>
      </c>
      <c r="AB626" s="124">
        <v>1967</v>
      </c>
      <c r="AC626" s="124">
        <v>1293037</v>
      </c>
      <c r="AD626" s="124">
        <v>2076617</v>
      </c>
      <c r="AE626" s="124">
        <v>1992570</v>
      </c>
    </row>
    <row r="627" spans="1:31" x14ac:dyDescent="0.3">
      <c r="A627" s="123" t="s">
        <v>1253</v>
      </c>
      <c r="B627" s="121" t="s">
        <v>1254</v>
      </c>
      <c r="C627" s="121">
        <v>1</v>
      </c>
      <c r="D627" s="121">
        <v>0</v>
      </c>
      <c r="E627" s="124">
        <v>401045814</v>
      </c>
      <c r="F627" s="124">
        <v>774</v>
      </c>
      <c r="G627" s="124">
        <v>518147</v>
      </c>
      <c r="H627" s="124">
        <v>126886873</v>
      </c>
      <c r="I627" s="124">
        <v>163936</v>
      </c>
      <c r="J627" s="125">
        <v>0.436</v>
      </c>
      <c r="K627" s="124">
        <v>935</v>
      </c>
      <c r="L627" s="124">
        <v>939</v>
      </c>
      <c r="M627" s="124">
        <v>937</v>
      </c>
      <c r="N627" s="125">
        <v>1.141</v>
      </c>
      <c r="O627" s="125">
        <v>1.752</v>
      </c>
      <c r="P627" s="126">
        <v>16537.98</v>
      </c>
      <c r="Q627" s="127">
        <v>9.1000000000000004E-3</v>
      </c>
      <c r="R627" s="126">
        <v>4715.13</v>
      </c>
      <c r="S627" s="126">
        <v>11822.85</v>
      </c>
      <c r="T627" s="125">
        <v>0.82599999999999996</v>
      </c>
      <c r="U627" s="126">
        <v>13660.37</v>
      </c>
      <c r="V627" s="126">
        <v>13660.37</v>
      </c>
      <c r="W627" s="124">
        <v>12799767</v>
      </c>
      <c r="X627" s="124">
        <v>12918226</v>
      </c>
      <c r="Y627" s="124">
        <v>258364</v>
      </c>
      <c r="Z627" s="124">
        <v>258364</v>
      </c>
      <c r="AA627" s="124">
        <v>4664279</v>
      </c>
      <c r="AB627" s="124">
        <v>0</v>
      </c>
      <c r="AC627" s="124">
        <v>1199892</v>
      </c>
      <c r="AD627" s="124">
        <v>1927026</v>
      </c>
      <c r="AE627" s="124">
        <v>1849033</v>
      </c>
    </row>
    <row r="628" spans="1:31" x14ac:dyDescent="0.3">
      <c r="A628" s="123" t="s">
        <v>1255</v>
      </c>
      <c r="B628" s="121" t="s">
        <v>1256</v>
      </c>
      <c r="C628" s="121">
        <v>1</v>
      </c>
      <c r="D628" s="121">
        <v>0</v>
      </c>
      <c r="E628" s="124">
        <v>5249685169</v>
      </c>
      <c r="F628" s="124">
        <v>2782</v>
      </c>
      <c r="G628" s="124">
        <v>1887018</v>
      </c>
      <c r="H628" s="124">
        <v>2660215405</v>
      </c>
      <c r="I628" s="124">
        <v>956224</v>
      </c>
      <c r="J628" s="125">
        <v>2.5430000000000001</v>
      </c>
      <c r="K628" s="124">
        <v>3318</v>
      </c>
      <c r="L628" s="124">
        <v>3334</v>
      </c>
      <c r="M628" s="124">
        <v>3326</v>
      </c>
      <c r="N628" s="125">
        <v>1.351</v>
      </c>
      <c r="O628" s="125">
        <v>1.081</v>
      </c>
      <c r="P628" s="126">
        <v>12082.14</v>
      </c>
      <c r="Q628" s="127">
        <v>2.8000000000000001E-2</v>
      </c>
      <c r="R628" s="126">
        <v>52836.5</v>
      </c>
      <c r="S628" s="126">
        <v>0</v>
      </c>
      <c r="T628" s="125">
        <v>0.125</v>
      </c>
      <c r="U628" s="126">
        <v>1510.26</v>
      </c>
      <c r="V628" s="126">
        <v>1510.26</v>
      </c>
      <c r="W628" s="124">
        <v>5023125</v>
      </c>
      <c r="X628" s="124">
        <v>5955067</v>
      </c>
      <c r="Y628" s="124">
        <v>119101</v>
      </c>
      <c r="Z628" s="124">
        <v>119101</v>
      </c>
      <c r="AA628" s="124">
        <v>1709600</v>
      </c>
      <c r="AB628" s="124">
        <v>0</v>
      </c>
      <c r="AC628" s="124">
        <v>1459118</v>
      </c>
      <c r="AD628" s="124">
        <v>2343343</v>
      </c>
      <c r="AE628" s="124">
        <v>2248500</v>
      </c>
    </row>
    <row r="629" spans="1:31" x14ac:dyDescent="0.3">
      <c r="A629" s="123" t="s">
        <v>1257</v>
      </c>
      <c r="B629" s="121" t="s">
        <v>1258</v>
      </c>
      <c r="C629" s="121">
        <v>1</v>
      </c>
      <c r="D629" s="121">
        <v>0</v>
      </c>
      <c r="E629" s="124">
        <v>8563973102</v>
      </c>
      <c r="F629" s="124">
        <v>3456</v>
      </c>
      <c r="G629" s="124">
        <v>2478001</v>
      </c>
      <c r="H629" s="124">
        <v>3747737035</v>
      </c>
      <c r="I629" s="124">
        <v>1084414</v>
      </c>
      <c r="J629" s="125">
        <v>2.8839999999999999</v>
      </c>
      <c r="K629" s="124">
        <v>3993</v>
      </c>
      <c r="L629" s="124">
        <v>3965</v>
      </c>
      <c r="M629" s="124">
        <v>3993</v>
      </c>
      <c r="N629" s="125">
        <v>1.351</v>
      </c>
      <c r="O629" s="125">
        <v>1.4159999999999999</v>
      </c>
      <c r="P629" s="126">
        <v>15826.37</v>
      </c>
      <c r="Q629" s="127">
        <v>2.8000000000000001E-2</v>
      </c>
      <c r="R629" s="126">
        <v>69384.02</v>
      </c>
      <c r="S629" s="126">
        <v>0</v>
      </c>
      <c r="T629" s="125">
        <v>4.3999999999999997E-2</v>
      </c>
      <c r="U629" s="126">
        <v>696.36</v>
      </c>
      <c r="V629" s="126">
        <v>696.36</v>
      </c>
      <c r="W629" s="124">
        <v>2780566</v>
      </c>
      <c r="X629" s="124">
        <v>5214982</v>
      </c>
      <c r="Y629" s="124">
        <v>104299</v>
      </c>
      <c r="Z629" s="124">
        <v>104299</v>
      </c>
      <c r="AA629" s="124">
        <v>1834000</v>
      </c>
      <c r="AB629" s="124">
        <v>0</v>
      </c>
      <c r="AC629" s="124">
        <v>1283643</v>
      </c>
      <c r="AD629" s="124">
        <v>2061530</v>
      </c>
      <c r="AE629" s="124">
        <v>1978093</v>
      </c>
    </row>
    <row r="630" spans="1:31" x14ac:dyDescent="0.3">
      <c r="A630" s="123" t="s">
        <v>1259</v>
      </c>
      <c r="B630" s="121" t="s">
        <v>1260</v>
      </c>
      <c r="C630" s="121">
        <v>1</v>
      </c>
      <c r="D630" s="121">
        <v>0</v>
      </c>
      <c r="E630" s="124">
        <v>2356843401</v>
      </c>
      <c r="F630" s="124">
        <v>1575</v>
      </c>
      <c r="G630" s="124">
        <v>1496408</v>
      </c>
      <c r="H630" s="124">
        <v>1133484184</v>
      </c>
      <c r="I630" s="124">
        <v>719672</v>
      </c>
      <c r="J630" s="125">
        <v>1.9139999999999999</v>
      </c>
      <c r="K630" s="124">
        <v>1823</v>
      </c>
      <c r="L630" s="124">
        <v>1830</v>
      </c>
      <c r="M630" s="124">
        <v>1827</v>
      </c>
      <c r="N630" s="125">
        <v>1.351</v>
      </c>
      <c r="O630" s="125">
        <v>1.135</v>
      </c>
      <c r="P630" s="126">
        <v>12685.69</v>
      </c>
      <c r="Q630" s="127">
        <v>2.6790000000000001E-2</v>
      </c>
      <c r="R630" s="126">
        <v>40088.769999999997</v>
      </c>
      <c r="S630" s="126">
        <v>0</v>
      </c>
      <c r="T630" s="125">
        <v>0.219</v>
      </c>
      <c r="U630" s="126">
        <v>2778.16</v>
      </c>
      <c r="V630" s="126">
        <v>2778.16</v>
      </c>
      <c r="W630" s="124">
        <v>5075699</v>
      </c>
      <c r="X630" s="124">
        <v>5179838</v>
      </c>
      <c r="Y630" s="124">
        <v>103596</v>
      </c>
      <c r="Z630" s="124">
        <v>103596</v>
      </c>
      <c r="AA630" s="124">
        <v>730400</v>
      </c>
      <c r="AB630" s="124">
        <v>0</v>
      </c>
      <c r="AC630" s="124">
        <v>467634</v>
      </c>
      <c r="AD630" s="124">
        <v>751020</v>
      </c>
      <c r="AE630" s="124">
        <v>720623</v>
      </c>
    </row>
    <row r="631" spans="1:31" x14ac:dyDescent="0.3">
      <c r="A631" s="123" t="s">
        <v>1261</v>
      </c>
      <c r="B631" s="121" t="s">
        <v>1262</v>
      </c>
      <c r="C631" s="121">
        <v>1</v>
      </c>
      <c r="D631" s="121">
        <v>1</v>
      </c>
      <c r="E631" s="124">
        <v>3313095863</v>
      </c>
      <c r="F631" s="124">
        <v>2187</v>
      </c>
      <c r="G631" s="124">
        <v>1514904</v>
      </c>
      <c r="H631" s="124">
        <v>946881351</v>
      </c>
      <c r="I631" s="124">
        <v>432959</v>
      </c>
      <c r="J631" s="125">
        <v>1.151</v>
      </c>
      <c r="K631" s="124">
        <v>2753</v>
      </c>
      <c r="L631" s="124">
        <v>2773</v>
      </c>
      <c r="M631" s="124">
        <v>2763</v>
      </c>
      <c r="N631" s="125">
        <v>1.351</v>
      </c>
      <c r="O631" s="125">
        <v>1.292</v>
      </c>
      <c r="P631" s="126">
        <v>14440.45</v>
      </c>
      <c r="Q631" s="127">
        <v>1.6109999999999999E-2</v>
      </c>
      <c r="R631" s="126">
        <v>24405.1</v>
      </c>
      <c r="S631" s="126">
        <v>0</v>
      </c>
      <c r="T631" s="125">
        <v>0.312</v>
      </c>
      <c r="U631" s="126">
        <v>4505.42</v>
      </c>
      <c r="V631" s="126">
        <v>4505.42</v>
      </c>
      <c r="W631" s="124">
        <v>12448476</v>
      </c>
      <c r="X631" s="124">
        <v>11470902</v>
      </c>
      <c r="Y631" s="124">
        <v>229418</v>
      </c>
      <c r="Z631" s="124">
        <v>977574</v>
      </c>
      <c r="AA631" s="124">
        <v>1227200</v>
      </c>
      <c r="AB631" s="124">
        <v>0</v>
      </c>
      <c r="AC631" s="124">
        <v>869338</v>
      </c>
      <c r="AD631" s="124">
        <v>1396156</v>
      </c>
      <c r="AE631" s="124">
        <v>1339649</v>
      </c>
    </row>
    <row r="632" spans="1:31" x14ac:dyDescent="0.3">
      <c r="A632" s="123" t="s">
        <v>1263</v>
      </c>
      <c r="B632" s="121" t="s">
        <v>1264</v>
      </c>
      <c r="C632" s="121">
        <v>1</v>
      </c>
      <c r="D632" s="121">
        <v>0</v>
      </c>
      <c r="E632" s="124">
        <v>4750977933</v>
      </c>
      <c r="F632" s="124">
        <v>2952</v>
      </c>
      <c r="G632" s="124">
        <v>1609409</v>
      </c>
      <c r="H632" s="124">
        <v>1507935633</v>
      </c>
      <c r="I632" s="124">
        <v>510818</v>
      </c>
      <c r="J632" s="125">
        <v>1.3580000000000001</v>
      </c>
      <c r="K632" s="124">
        <v>3608</v>
      </c>
      <c r="L632" s="124">
        <v>3664</v>
      </c>
      <c r="M632" s="124">
        <v>3636</v>
      </c>
      <c r="N632" s="125">
        <v>1.351</v>
      </c>
      <c r="O632" s="125">
        <v>1.075</v>
      </c>
      <c r="P632" s="126">
        <v>12015.08</v>
      </c>
      <c r="Q632" s="127">
        <v>1.9009999999999999E-2</v>
      </c>
      <c r="R632" s="126">
        <v>30594.86</v>
      </c>
      <c r="S632" s="126">
        <v>0</v>
      </c>
      <c r="T632" s="125">
        <v>0.26</v>
      </c>
      <c r="U632" s="126">
        <v>3123.92</v>
      </c>
      <c r="V632" s="126">
        <v>3123.92</v>
      </c>
      <c r="W632" s="124">
        <v>11358574</v>
      </c>
      <c r="X632" s="124">
        <v>10938214</v>
      </c>
      <c r="Y632" s="124">
        <v>218764</v>
      </c>
      <c r="Z632" s="124">
        <v>420360</v>
      </c>
      <c r="AA632" s="124">
        <v>1220800</v>
      </c>
      <c r="AB632" s="124">
        <v>0</v>
      </c>
      <c r="AC632" s="124">
        <v>551185</v>
      </c>
      <c r="AD632" s="124">
        <v>885203</v>
      </c>
      <c r="AE632" s="124">
        <v>849376</v>
      </c>
    </row>
    <row r="633" spans="1:31" x14ac:dyDescent="0.3">
      <c r="A633" s="123" t="s">
        <v>1265</v>
      </c>
      <c r="B633" s="121" t="s">
        <v>1266</v>
      </c>
      <c r="C633" s="121">
        <v>1</v>
      </c>
      <c r="D633" s="121">
        <v>0</v>
      </c>
      <c r="E633" s="124">
        <v>1763065196</v>
      </c>
      <c r="F633" s="124">
        <v>1064</v>
      </c>
      <c r="G633" s="124">
        <v>1657016</v>
      </c>
      <c r="H633" s="124">
        <v>716001526</v>
      </c>
      <c r="I633" s="124">
        <v>672933</v>
      </c>
      <c r="J633" s="125">
        <v>1.79</v>
      </c>
      <c r="K633" s="124">
        <v>1308</v>
      </c>
      <c r="L633" s="124">
        <v>1309</v>
      </c>
      <c r="M633" s="124">
        <v>1309</v>
      </c>
      <c r="N633" s="125">
        <v>1.351</v>
      </c>
      <c r="O633" s="125">
        <v>1.1990000000000001</v>
      </c>
      <c r="P633" s="126">
        <v>13401</v>
      </c>
      <c r="Q633" s="127">
        <v>2.5059999999999999E-2</v>
      </c>
      <c r="R633" s="126">
        <v>41524.82</v>
      </c>
      <c r="S633" s="126">
        <v>0</v>
      </c>
      <c r="T633" s="125">
        <v>0.22600000000000001</v>
      </c>
      <c r="U633" s="126">
        <v>3028.62</v>
      </c>
      <c r="V633" s="126">
        <v>3028.62</v>
      </c>
      <c r="W633" s="124">
        <v>3964464</v>
      </c>
      <c r="X633" s="124">
        <v>3454249</v>
      </c>
      <c r="Y633" s="124">
        <v>69084</v>
      </c>
      <c r="Z633" s="124">
        <v>510215</v>
      </c>
      <c r="AA633" s="124">
        <v>436800</v>
      </c>
      <c r="AB633" s="124">
        <v>0</v>
      </c>
      <c r="AC633" s="124">
        <v>293018</v>
      </c>
      <c r="AD633" s="124">
        <v>470586</v>
      </c>
      <c r="AE633" s="124">
        <v>451540</v>
      </c>
    </row>
    <row r="634" spans="1:31" x14ac:dyDescent="0.3">
      <c r="A634" s="123" t="s">
        <v>1267</v>
      </c>
      <c r="B634" s="121" t="s">
        <v>1268</v>
      </c>
      <c r="C634" s="121">
        <v>1</v>
      </c>
      <c r="D634" s="121">
        <v>0</v>
      </c>
      <c r="E634" s="124">
        <v>3179190377</v>
      </c>
      <c r="F634" s="124">
        <v>1522</v>
      </c>
      <c r="G634" s="124">
        <v>2088824</v>
      </c>
      <c r="H634" s="124">
        <v>2999089438</v>
      </c>
      <c r="I634" s="124">
        <v>1970492</v>
      </c>
      <c r="J634" s="125">
        <v>5.242</v>
      </c>
      <c r="K634" s="124">
        <v>1751</v>
      </c>
      <c r="L634" s="124">
        <v>1690</v>
      </c>
      <c r="M634" s="124">
        <v>1751</v>
      </c>
      <c r="N634" s="125">
        <v>1.351</v>
      </c>
      <c r="O634" s="125">
        <v>1.0429999999999999</v>
      </c>
      <c r="P634" s="126">
        <v>11657.42</v>
      </c>
      <c r="Q634" s="127">
        <v>2.8000000000000001E-2</v>
      </c>
      <c r="R634" s="126">
        <v>58487.07</v>
      </c>
      <c r="S634" s="126">
        <v>0</v>
      </c>
      <c r="T634" s="125">
        <v>0</v>
      </c>
      <c r="U634" s="126">
        <v>0</v>
      </c>
      <c r="V634" s="126">
        <v>500</v>
      </c>
      <c r="W634" s="124">
        <v>875500</v>
      </c>
      <c r="X634" s="124">
        <v>1243310</v>
      </c>
      <c r="Y634" s="124">
        <v>24866</v>
      </c>
      <c r="Z634" s="124">
        <v>24866</v>
      </c>
      <c r="AA634" s="124">
        <v>657200</v>
      </c>
      <c r="AB634" s="124">
        <v>0</v>
      </c>
      <c r="AC634" s="124">
        <v>403300</v>
      </c>
      <c r="AD634" s="124">
        <v>647699</v>
      </c>
      <c r="AE634" s="124">
        <v>621485</v>
      </c>
    </row>
    <row r="635" spans="1:31" x14ac:dyDescent="0.3">
      <c r="A635" s="123" t="s">
        <v>1269</v>
      </c>
      <c r="B635" s="121" t="s">
        <v>1270</v>
      </c>
      <c r="C635" s="121">
        <v>1</v>
      </c>
      <c r="D635" s="121">
        <v>0</v>
      </c>
      <c r="E635" s="124">
        <v>3207839153</v>
      </c>
      <c r="F635" s="124">
        <v>2656</v>
      </c>
      <c r="G635" s="124">
        <v>1207770</v>
      </c>
      <c r="H635" s="124">
        <v>1487886444</v>
      </c>
      <c r="I635" s="124">
        <v>560198</v>
      </c>
      <c r="J635" s="125">
        <v>1.49</v>
      </c>
      <c r="K635" s="124">
        <v>3112</v>
      </c>
      <c r="L635" s="124">
        <v>3114</v>
      </c>
      <c r="M635" s="124">
        <v>3113</v>
      </c>
      <c r="N635" s="125">
        <v>1.351</v>
      </c>
      <c r="O635" s="125">
        <v>1.5389999999999999</v>
      </c>
      <c r="P635" s="126">
        <v>17201.12</v>
      </c>
      <c r="Q635" s="127">
        <v>2.086E-2</v>
      </c>
      <c r="R635" s="126">
        <v>25194.080000000002</v>
      </c>
      <c r="S635" s="126">
        <v>0</v>
      </c>
      <c r="T635" s="125">
        <v>0.28000000000000003</v>
      </c>
      <c r="U635" s="126">
        <v>4816.3100000000004</v>
      </c>
      <c r="V635" s="126">
        <v>4816.3100000000004</v>
      </c>
      <c r="W635" s="124">
        <v>14993174</v>
      </c>
      <c r="X635" s="124">
        <v>14265919</v>
      </c>
      <c r="Y635" s="124">
        <v>285318</v>
      </c>
      <c r="Z635" s="124">
        <v>727255</v>
      </c>
      <c r="AA635" s="124">
        <v>1750398</v>
      </c>
      <c r="AB635" s="124">
        <v>0</v>
      </c>
      <c r="AC635" s="124">
        <v>1084678</v>
      </c>
      <c r="AD635" s="124">
        <v>1741992</v>
      </c>
      <c r="AE635" s="124">
        <v>1671488</v>
      </c>
    </row>
    <row r="636" spans="1:31" x14ac:dyDescent="0.3">
      <c r="A636" s="123" t="s">
        <v>1271</v>
      </c>
      <c r="B636" s="121" t="s">
        <v>1272</v>
      </c>
      <c r="C636" s="121">
        <v>1</v>
      </c>
      <c r="D636" s="121">
        <v>0</v>
      </c>
      <c r="E636" s="124">
        <v>3028194391</v>
      </c>
      <c r="F636" s="124">
        <v>1751</v>
      </c>
      <c r="G636" s="124">
        <v>1729408</v>
      </c>
      <c r="H636" s="124">
        <v>1405705393</v>
      </c>
      <c r="I636" s="124">
        <v>802801</v>
      </c>
      <c r="J636" s="125">
        <v>2.1349999999999998</v>
      </c>
      <c r="K636" s="124">
        <v>2029</v>
      </c>
      <c r="L636" s="124">
        <v>2018</v>
      </c>
      <c r="M636" s="124">
        <v>2029</v>
      </c>
      <c r="N636" s="125">
        <v>1.351</v>
      </c>
      <c r="O636" s="125">
        <v>1.0820000000000001</v>
      </c>
      <c r="P636" s="126">
        <v>12093.31</v>
      </c>
      <c r="Q636" s="127">
        <v>2.8000000000000001E-2</v>
      </c>
      <c r="R636" s="126">
        <v>48423.42</v>
      </c>
      <c r="S636" s="126">
        <v>0</v>
      </c>
      <c r="T636" s="125">
        <v>0.17699999999999999</v>
      </c>
      <c r="U636" s="126">
        <v>2140.5100000000002</v>
      </c>
      <c r="V636" s="126">
        <v>2140.5100000000002</v>
      </c>
      <c r="W636" s="124">
        <v>4343095</v>
      </c>
      <c r="X636" s="124">
        <v>4202614</v>
      </c>
      <c r="Y636" s="124">
        <v>84052</v>
      </c>
      <c r="Z636" s="124">
        <v>140481</v>
      </c>
      <c r="AA636" s="124">
        <v>847600</v>
      </c>
      <c r="AB636" s="124">
        <v>0</v>
      </c>
      <c r="AC636" s="124">
        <v>440369</v>
      </c>
      <c r="AD636" s="124">
        <v>707232</v>
      </c>
      <c r="AE636" s="124">
        <v>678608</v>
      </c>
    </row>
    <row r="637" spans="1:31" x14ac:dyDescent="0.3">
      <c r="A637" s="123" t="s">
        <v>1273</v>
      </c>
      <c r="B637" s="121" t="s">
        <v>1274</v>
      </c>
      <c r="C637" s="121">
        <v>1</v>
      </c>
      <c r="D637" s="121">
        <v>0</v>
      </c>
      <c r="E637" s="124">
        <v>1970458906</v>
      </c>
      <c r="F637" s="124">
        <v>1496</v>
      </c>
      <c r="G637" s="124">
        <v>1317151</v>
      </c>
      <c r="H637" s="124">
        <v>923880995</v>
      </c>
      <c r="I637" s="124">
        <v>617567</v>
      </c>
      <c r="J637" s="125">
        <v>1.6419999999999999</v>
      </c>
      <c r="K637" s="124">
        <v>1738</v>
      </c>
      <c r="L637" s="124">
        <v>1758</v>
      </c>
      <c r="M637" s="124">
        <v>1748</v>
      </c>
      <c r="N637" s="125">
        <v>1.351</v>
      </c>
      <c r="O637" s="125">
        <v>1.1479999999999999</v>
      </c>
      <c r="P637" s="126">
        <v>12830.98</v>
      </c>
      <c r="Q637" s="127">
        <v>2.298E-2</v>
      </c>
      <c r="R637" s="126">
        <v>30268.12</v>
      </c>
      <c r="S637" s="126">
        <v>0</v>
      </c>
      <c r="T637" s="125">
        <v>0.25700000000000001</v>
      </c>
      <c r="U637" s="126">
        <v>3297.56</v>
      </c>
      <c r="V637" s="126">
        <v>3297.56</v>
      </c>
      <c r="W637" s="124">
        <v>5764135</v>
      </c>
      <c r="X637" s="124">
        <v>5431191</v>
      </c>
      <c r="Y637" s="124">
        <v>108623</v>
      </c>
      <c r="Z637" s="124">
        <v>332944</v>
      </c>
      <c r="AA637" s="124">
        <v>606400</v>
      </c>
      <c r="AB637" s="124">
        <v>0</v>
      </c>
      <c r="AC637" s="124">
        <v>451748</v>
      </c>
      <c r="AD637" s="124">
        <v>725507</v>
      </c>
      <c r="AE637" s="124">
        <v>696143</v>
      </c>
    </row>
    <row r="638" spans="1:31" x14ac:dyDescent="0.3">
      <c r="A638" s="123" t="s">
        <v>1275</v>
      </c>
      <c r="B638" s="121" t="s">
        <v>1276</v>
      </c>
      <c r="C638" s="121">
        <v>1</v>
      </c>
      <c r="D638" s="121">
        <v>0</v>
      </c>
      <c r="E638" s="124">
        <v>2224155907</v>
      </c>
      <c r="F638" s="124">
        <v>1566</v>
      </c>
      <c r="G638" s="124">
        <v>1420278</v>
      </c>
      <c r="H638" s="124">
        <v>978858413</v>
      </c>
      <c r="I638" s="124">
        <v>625069</v>
      </c>
      <c r="J638" s="125">
        <v>1.6619999999999999</v>
      </c>
      <c r="K638" s="124">
        <v>1879</v>
      </c>
      <c r="L638" s="124">
        <v>1833</v>
      </c>
      <c r="M638" s="124">
        <v>1879</v>
      </c>
      <c r="N638" s="125">
        <v>1.351</v>
      </c>
      <c r="O638" s="125">
        <v>1.056</v>
      </c>
      <c r="P638" s="126">
        <v>11802.72</v>
      </c>
      <c r="Q638" s="127">
        <v>2.3259999999999999E-2</v>
      </c>
      <c r="R638" s="126">
        <v>33035.660000000003</v>
      </c>
      <c r="S638" s="126">
        <v>0</v>
      </c>
      <c r="T638" s="125">
        <v>0.251</v>
      </c>
      <c r="U638" s="126">
        <v>2962.48</v>
      </c>
      <c r="V638" s="126">
        <v>2962.48</v>
      </c>
      <c r="W638" s="124">
        <v>5566500</v>
      </c>
      <c r="X638" s="124">
        <v>5458624</v>
      </c>
      <c r="Y638" s="124">
        <v>109172</v>
      </c>
      <c r="Z638" s="124">
        <v>109172</v>
      </c>
      <c r="AA638" s="124">
        <v>1287103</v>
      </c>
      <c r="AB638" s="124">
        <v>0</v>
      </c>
      <c r="AC638" s="124">
        <v>456442</v>
      </c>
      <c r="AD638" s="124">
        <v>733045</v>
      </c>
      <c r="AE638" s="124">
        <v>703377</v>
      </c>
    </row>
    <row r="639" spans="1:31" x14ac:dyDescent="0.3">
      <c r="A639" s="123" t="s">
        <v>1277</v>
      </c>
      <c r="B639" s="121" t="s">
        <v>1278</v>
      </c>
      <c r="C639" s="121">
        <v>1</v>
      </c>
      <c r="D639" s="121">
        <v>0</v>
      </c>
      <c r="E639" s="124">
        <v>2872307697</v>
      </c>
      <c r="F639" s="124">
        <v>2260</v>
      </c>
      <c r="G639" s="124">
        <v>1270932</v>
      </c>
      <c r="H639" s="124">
        <v>1127540028</v>
      </c>
      <c r="I639" s="124">
        <v>498911</v>
      </c>
      <c r="J639" s="125">
        <v>1.327</v>
      </c>
      <c r="K639" s="124">
        <v>2669</v>
      </c>
      <c r="L639" s="124">
        <v>2656</v>
      </c>
      <c r="M639" s="124">
        <v>2669</v>
      </c>
      <c r="N639" s="125">
        <v>1.351</v>
      </c>
      <c r="O639" s="125">
        <v>1.107</v>
      </c>
      <c r="P639" s="126">
        <v>12372.73</v>
      </c>
      <c r="Q639" s="127">
        <v>1.857E-2</v>
      </c>
      <c r="R639" s="126">
        <v>23601.200000000001</v>
      </c>
      <c r="S639" s="126">
        <v>0</v>
      </c>
      <c r="T639" s="125">
        <v>0.29699999999999999</v>
      </c>
      <c r="U639" s="126">
        <v>3674.7</v>
      </c>
      <c r="V639" s="126">
        <v>3674.7</v>
      </c>
      <c r="W639" s="124">
        <v>9807775</v>
      </c>
      <c r="X639" s="124">
        <v>9851132</v>
      </c>
      <c r="Y639" s="124">
        <v>197022</v>
      </c>
      <c r="Z639" s="124">
        <v>197022</v>
      </c>
      <c r="AA639" s="124">
        <v>1602303</v>
      </c>
      <c r="AB639" s="124">
        <v>0</v>
      </c>
      <c r="AC639" s="124">
        <v>604881</v>
      </c>
      <c r="AD639" s="124">
        <v>971438</v>
      </c>
      <c r="AE639" s="124">
        <v>932121</v>
      </c>
    </row>
    <row r="640" spans="1:31" x14ac:dyDescent="0.3">
      <c r="A640" s="123" t="s">
        <v>1279</v>
      </c>
      <c r="B640" s="121" t="s">
        <v>1280</v>
      </c>
      <c r="C640" s="121">
        <v>1</v>
      </c>
      <c r="D640" s="121">
        <v>0</v>
      </c>
      <c r="E640" s="124">
        <v>2740519874</v>
      </c>
      <c r="F640" s="124">
        <v>1814</v>
      </c>
      <c r="G640" s="124">
        <v>1510760</v>
      </c>
      <c r="H640" s="124">
        <v>1467182814</v>
      </c>
      <c r="I640" s="124">
        <v>808810</v>
      </c>
      <c r="J640" s="125">
        <v>2.1509999999999998</v>
      </c>
      <c r="K640" s="124">
        <v>2118</v>
      </c>
      <c r="L640" s="124">
        <v>2119</v>
      </c>
      <c r="M640" s="124">
        <v>2119</v>
      </c>
      <c r="N640" s="125">
        <v>1.351</v>
      </c>
      <c r="O640" s="125">
        <v>1.036</v>
      </c>
      <c r="P640" s="126">
        <v>11579.18</v>
      </c>
      <c r="Q640" s="127">
        <v>2.8000000000000001E-2</v>
      </c>
      <c r="R640" s="126">
        <v>42301.279999999999</v>
      </c>
      <c r="S640" s="126">
        <v>0</v>
      </c>
      <c r="T640" s="125">
        <v>0.189</v>
      </c>
      <c r="U640" s="126">
        <v>2188.46</v>
      </c>
      <c r="V640" s="126">
        <v>2188.46</v>
      </c>
      <c r="W640" s="124">
        <v>4637347</v>
      </c>
      <c r="X640" s="124">
        <v>4941403</v>
      </c>
      <c r="Y640" s="124">
        <v>98828</v>
      </c>
      <c r="Z640" s="124">
        <v>98828</v>
      </c>
      <c r="AA640" s="124">
        <v>815200</v>
      </c>
      <c r="AB640" s="124">
        <v>0</v>
      </c>
      <c r="AC640" s="124">
        <v>632076</v>
      </c>
      <c r="AD640" s="124">
        <v>1015114</v>
      </c>
      <c r="AE640" s="124">
        <v>974029</v>
      </c>
    </row>
    <row r="641" spans="1:31" x14ac:dyDescent="0.3">
      <c r="A641" s="123" t="s">
        <v>1281</v>
      </c>
      <c r="B641" s="121" t="s">
        <v>1282</v>
      </c>
      <c r="C641" s="121">
        <v>1</v>
      </c>
      <c r="D641" s="121">
        <v>0</v>
      </c>
      <c r="E641" s="124">
        <v>4320578909</v>
      </c>
      <c r="F641" s="124">
        <v>1554</v>
      </c>
      <c r="G641" s="124">
        <v>2780295</v>
      </c>
      <c r="H641" s="124">
        <v>1269845768</v>
      </c>
      <c r="I641" s="124">
        <v>817146</v>
      </c>
      <c r="J641" s="125">
        <v>2.173</v>
      </c>
      <c r="K641" s="124">
        <v>1935</v>
      </c>
      <c r="L641" s="124">
        <v>1953</v>
      </c>
      <c r="M641" s="124">
        <v>1944</v>
      </c>
      <c r="N641" s="125">
        <v>1.351</v>
      </c>
      <c r="O641" s="125">
        <v>1.4750000000000001</v>
      </c>
      <c r="P641" s="126">
        <v>16485.8</v>
      </c>
      <c r="Q641" s="127">
        <v>2.8000000000000001E-2</v>
      </c>
      <c r="R641" s="126">
        <v>77848.259999999995</v>
      </c>
      <c r="S641" s="126">
        <v>0</v>
      </c>
      <c r="T641" s="125">
        <v>0.11899999999999999</v>
      </c>
      <c r="U641" s="126">
        <v>1961.81</v>
      </c>
      <c r="V641" s="126">
        <v>1961.81</v>
      </c>
      <c r="W641" s="124">
        <v>3813759</v>
      </c>
      <c r="X641" s="124">
        <v>4201749</v>
      </c>
      <c r="Y641" s="124">
        <v>84034</v>
      </c>
      <c r="Z641" s="124">
        <v>84034</v>
      </c>
      <c r="AA641" s="124">
        <v>782000</v>
      </c>
      <c r="AB641" s="124">
        <v>1968</v>
      </c>
      <c r="AC641" s="124">
        <v>787430</v>
      </c>
      <c r="AD641" s="124">
        <v>1264612</v>
      </c>
      <c r="AE641" s="124">
        <v>1213429</v>
      </c>
    </row>
    <row r="642" spans="1:31" x14ac:dyDescent="0.3">
      <c r="A642" s="123" t="s">
        <v>1283</v>
      </c>
      <c r="B642" s="121" t="s">
        <v>1284</v>
      </c>
      <c r="C642" s="121">
        <v>1</v>
      </c>
      <c r="D642" s="121">
        <v>0</v>
      </c>
      <c r="E642" s="124">
        <v>1853062557</v>
      </c>
      <c r="F642" s="124">
        <v>1044</v>
      </c>
      <c r="G642" s="124">
        <v>1774964</v>
      </c>
      <c r="H642" s="124">
        <v>454674480</v>
      </c>
      <c r="I642" s="124">
        <v>435511</v>
      </c>
      <c r="J642" s="125">
        <v>1.1579999999999999</v>
      </c>
      <c r="K642" s="124">
        <v>1235</v>
      </c>
      <c r="L642" s="124">
        <v>1281</v>
      </c>
      <c r="M642" s="124">
        <v>1258</v>
      </c>
      <c r="N642" s="125">
        <v>1.351</v>
      </c>
      <c r="O642" s="125">
        <v>1.5129999999999999</v>
      </c>
      <c r="P642" s="126">
        <v>16910.52</v>
      </c>
      <c r="Q642" s="127">
        <v>1.6209999999999999E-2</v>
      </c>
      <c r="R642" s="126">
        <v>28772.16</v>
      </c>
      <c r="S642" s="126">
        <v>0</v>
      </c>
      <c r="T642" s="125">
        <v>0.26200000000000001</v>
      </c>
      <c r="U642" s="126">
        <v>4430.55</v>
      </c>
      <c r="V642" s="126">
        <v>4430.55</v>
      </c>
      <c r="W642" s="124">
        <v>5573632</v>
      </c>
      <c r="X642" s="124">
        <v>5352491</v>
      </c>
      <c r="Y642" s="124">
        <v>107049</v>
      </c>
      <c r="Z642" s="124">
        <v>221141</v>
      </c>
      <c r="AA642" s="124">
        <v>388800</v>
      </c>
      <c r="AB642" s="124">
        <v>0</v>
      </c>
      <c r="AC642" s="124">
        <v>364058</v>
      </c>
      <c r="AD642" s="124">
        <v>584677</v>
      </c>
      <c r="AE642" s="124">
        <v>561013</v>
      </c>
    </row>
    <row r="643" spans="1:31" x14ac:dyDescent="0.3">
      <c r="A643" s="123" t="s">
        <v>1285</v>
      </c>
      <c r="B643" s="121" t="s">
        <v>1286</v>
      </c>
      <c r="C643" s="121">
        <v>1</v>
      </c>
      <c r="D643" s="121">
        <v>0</v>
      </c>
      <c r="E643" s="124">
        <v>9318581018</v>
      </c>
      <c r="F643" s="124">
        <v>3715</v>
      </c>
      <c r="G643" s="124">
        <v>2508366</v>
      </c>
      <c r="H643" s="124">
        <v>4679903383</v>
      </c>
      <c r="I643" s="124">
        <v>1259731</v>
      </c>
      <c r="J643" s="125">
        <v>3.351</v>
      </c>
      <c r="K643" s="124">
        <v>4495</v>
      </c>
      <c r="L643" s="124">
        <v>4411</v>
      </c>
      <c r="M643" s="124">
        <v>4495</v>
      </c>
      <c r="N643" s="125">
        <v>1.351</v>
      </c>
      <c r="O643" s="125">
        <v>1.2230000000000001</v>
      </c>
      <c r="P643" s="126">
        <v>13669.25</v>
      </c>
      <c r="Q643" s="127">
        <v>2.8000000000000001E-2</v>
      </c>
      <c r="R643" s="126">
        <v>70234.240000000005</v>
      </c>
      <c r="S643" s="126">
        <v>0</v>
      </c>
      <c r="T643" s="125">
        <v>1.2E-2</v>
      </c>
      <c r="U643" s="126">
        <v>164.03</v>
      </c>
      <c r="V643" s="126">
        <v>500</v>
      </c>
      <c r="W643" s="124">
        <v>2247500</v>
      </c>
      <c r="X643" s="124">
        <v>3566708</v>
      </c>
      <c r="Y643" s="124">
        <v>71334</v>
      </c>
      <c r="Z643" s="124">
        <v>71334</v>
      </c>
      <c r="AA643" s="124">
        <v>1511600</v>
      </c>
      <c r="AB643" s="124">
        <v>1968</v>
      </c>
      <c r="AC643" s="124">
        <v>1073718</v>
      </c>
      <c r="AD643" s="124">
        <v>1724391</v>
      </c>
      <c r="AE643" s="124">
        <v>1654599</v>
      </c>
    </row>
    <row r="644" spans="1:31" x14ac:dyDescent="0.3">
      <c r="A644" s="123" t="s">
        <v>1287</v>
      </c>
      <c r="B644" s="121" t="s">
        <v>1288</v>
      </c>
      <c r="C644" s="121">
        <v>1</v>
      </c>
      <c r="D644" s="121">
        <v>0</v>
      </c>
      <c r="E644" s="124">
        <v>10077075047</v>
      </c>
      <c r="F644" s="124">
        <v>5503</v>
      </c>
      <c r="G644" s="124">
        <v>1831196</v>
      </c>
      <c r="H644" s="124">
        <v>5782895150</v>
      </c>
      <c r="I644" s="124">
        <v>1050862</v>
      </c>
      <c r="J644" s="125">
        <v>2.7949999999999999</v>
      </c>
      <c r="K644" s="124">
        <v>6374</v>
      </c>
      <c r="L644" s="124">
        <v>6318</v>
      </c>
      <c r="M644" s="124">
        <v>6374</v>
      </c>
      <c r="N644" s="125">
        <v>1.351</v>
      </c>
      <c r="O644" s="125">
        <v>1.196</v>
      </c>
      <c r="P644" s="126">
        <v>13367.47</v>
      </c>
      <c r="Q644" s="127">
        <v>2.8000000000000001E-2</v>
      </c>
      <c r="R644" s="126">
        <v>51273.48</v>
      </c>
      <c r="S644" s="126">
        <v>0</v>
      </c>
      <c r="T644" s="125">
        <v>0.10299999999999999</v>
      </c>
      <c r="U644" s="126">
        <v>1376.84</v>
      </c>
      <c r="V644" s="126">
        <v>1376.84</v>
      </c>
      <c r="W644" s="124">
        <v>8775979</v>
      </c>
      <c r="X644" s="124">
        <v>8003306</v>
      </c>
      <c r="Y644" s="124">
        <v>160066</v>
      </c>
      <c r="Z644" s="124">
        <v>772673</v>
      </c>
      <c r="AA644" s="124">
        <v>2108800</v>
      </c>
      <c r="AB644" s="124">
        <v>0</v>
      </c>
      <c r="AC644" s="124">
        <v>1575437</v>
      </c>
      <c r="AD644" s="124">
        <v>2530151</v>
      </c>
      <c r="AE644" s="124">
        <v>2427748</v>
      </c>
    </row>
    <row r="645" spans="1:31" x14ac:dyDescent="0.3">
      <c r="A645" s="123" t="s">
        <v>1289</v>
      </c>
      <c r="B645" s="121" t="s">
        <v>1290</v>
      </c>
      <c r="C645" s="121">
        <v>1</v>
      </c>
      <c r="D645" s="121">
        <v>0</v>
      </c>
      <c r="E645" s="124">
        <v>3313760623</v>
      </c>
      <c r="F645" s="124">
        <v>1938</v>
      </c>
      <c r="G645" s="124">
        <v>1709886</v>
      </c>
      <c r="H645" s="124">
        <v>847803565</v>
      </c>
      <c r="I645" s="124">
        <v>437463</v>
      </c>
      <c r="J645" s="125">
        <v>1.163</v>
      </c>
      <c r="K645" s="124">
        <v>2361</v>
      </c>
      <c r="L645" s="124">
        <v>2362</v>
      </c>
      <c r="M645" s="124">
        <v>2362</v>
      </c>
      <c r="N645" s="125">
        <v>1.351</v>
      </c>
      <c r="O645" s="125">
        <v>1.127</v>
      </c>
      <c r="P645" s="126">
        <v>12596.27</v>
      </c>
      <c r="Q645" s="127">
        <v>1.6279999999999999E-2</v>
      </c>
      <c r="R645" s="126">
        <v>27836.94</v>
      </c>
      <c r="S645" s="126">
        <v>0</v>
      </c>
      <c r="T645" s="125">
        <v>0.27</v>
      </c>
      <c r="U645" s="126">
        <v>3400.99</v>
      </c>
      <c r="V645" s="126">
        <v>3400.99</v>
      </c>
      <c r="W645" s="124">
        <v>8033139</v>
      </c>
      <c r="X645" s="124">
        <v>7575878</v>
      </c>
      <c r="Y645" s="124">
        <v>151517</v>
      </c>
      <c r="Z645" s="124">
        <v>457261</v>
      </c>
      <c r="AA645" s="124">
        <v>814000</v>
      </c>
      <c r="AB645" s="124">
        <v>0</v>
      </c>
      <c r="AC645" s="124">
        <v>709359</v>
      </c>
      <c r="AD645" s="124">
        <v>1139230</v>
      </c>
      <c r="AE645" s="124">
        <v>1093122</v>
      </c>
    </row>
    <row r="646" spans="1:31" x14ac:dyDescent="0.3">
      <c r="A646" s="123" t="s">
        <v>1291</v>
      </c>
      <c r="B646" s="121" t="s">
        <v>1292</v>
      </c>
      <c r="C646" s="121">
        <v>1</v>
      </c>
      <c r="D646" s="121">
        <v>0</v>
      </c>
      <c r="E646" s="124">
        <v>2851008983</v>
      </c>
      <c r="F646" s="124">
        <v>427</v>
      </c>
      <c r="G646" s="124">
        <v>6676836</v>
      </c>
      <c r="H646" s="124">
        <v>209306730</v>
      </c>
      <c r="I646" s="124">
        <v>490179</v>
      </c>
      <c r="J646" s="125">
        <v>1.304</v>
      </c>
      <c r="K646" s="124">
        <v>328</v>
      </c>
      <c r="L646" s="124">
        <v>326</v>
      </c>
      <c r="M646" s="124">
        <v>328</v>
      </c>
      <c r="N646" s="125">
        <v>1.351</v>
      </c>
      <c r="O646" s="125">
        <v>1.175</v>
      </c>
      <c r="P646" s="126">
        <v>13132.76</v>
      </c>
      <c r="Q646" s="127">
        <v>1.8249999999999999E-2</v>
      </c>
      <c r="R646" s="126">
        <v>121852.25</v>
      </c>
      <c r="S646" s="126">
        <v>0</v>
      </c>
      <c r="T646" s="125">
        <v>0</v>
      </c>
      <c r="U646" s="126">
        <v>0</v>
      </c>
      <c r="V646" s="126">
        <v>500</v>
      </c>
      <c r="W646" s="124">
        <v>164000</v>
      </c>
      <c r="X646" s="124">
        <v>704956</v>
      </c>
      <c r="Y646" s="124">
        <v>14099</v>
      </c>
      <c r="Z646" s="124">
        <v>14099</v>
      </c>
      <c r="AA646" s="124">
        <v>148000</v>
      </c>
      <c r="AB646" s="124">
        <v>0</v>
      </c>
      <c r="AC646" s="124">
        <v>272113</v>
      </c>
      <c r="AD646" s="124">
        <v>437013</v>
      </c>
      <c r="AE646" s="124">
        <v>419326</v>
      </c>
    </row>
    <row r="647" spans="1:31" x14ac:dyDescent="0.3">
      <c r="A647" s="123" t="s">
        <v>1293</v>
      </c>
      <c r="B647" s="121" t="s">
        <v>1294</v>
      </c>
      <c r="C647" s="121">
        <v>1</v>
      </c>
      <c r="D647" s="121">
        <v>0</v>
      </c>
      <c r="E647" s="124">
        <v>2407562661</v>
      </c>
      <c r="F647" s="124">
        <v>1434</v>
      </c>
      <c r="G647" s="124">
        <v>1678913</v>
      </c>
      <c r="H647" s="124">
        <v>594762182</v>
      </c>
      <c r="I647" s="124">
        <v>414757</v>
      </c>
      <c r="J647" s="125">
        <v>1.103</v>
      </c>
      <c r="K647" s="124">
        <v>1628</v>
      </c>
      <c r="L647" s="124">
        <v>1598</v>
      </c>
      <c r="M647" s="124">
        <v>1628</v>
      </c>
      <c r="N647" s="125">
        <v>1.351</v>
      </c>
      <c r="O647" s="125">
        <v>1.2110000000000001</v>
      </c>
      <c r="P647" s="126">
        <v>13535.12</v>
      </c>
      <c r="Q647" s="127">
        <v>1.5440000000000001E-2</v>
      </c>
      <c r="R647" s="126">
        <v>25922.41</v>
      </c>
      <c r="S647" s="126">
        <v>0</v>
      </c>
      <c r="T647" s="125">
        <v>0.26200000000000001</v>
      </c>
      <c r="U647" s="126">
        <v>3546.2</v>
      </c>
      <c r="V647" s="126">
        <v>3546.2</v>
      </c>
      <c r="W647" s="124">
        <v>5773214</v>
      </c>
      <c r="X647" s="124">
        <v>4960527</v>
      </c>
      <c r="Y647" s="124">
        <v>99210</v>
      </c>
      <c r="Z647" s="124">
        <v>812687</v>
      </c>
      <c r="AA647" s="124">
        <v>647080</v>
      </c>
      <c r="AB647" s="124">
        <v>0</v>
      </c>
      <c r="AC647" s="124">
        <v>414644</v>
      </c>
      <c r="AD647" s="124">
        <v>665918</v>
      </c>
      <c r="AE647" s="124">
        <v>638966</v>
      </c>
    </row>
    <row r="648" spans="1:31" x14ac:dyDescent="0.3">
      <c r="A648" s="123" t="s">
        <v>1295</v>
      </c>
      <c r="B648" s="121" t="s">
        <v>1296</v>
      </c>
      <c r="C648" s="121">
        <v>1</v>
      </c>
      <c r="D648" s="121">
        <v>0</v>
      </c>
      <c r="E648" s="124">
        <v>2017749112</v>
      </c>
      <c r="F648" s="124">
        <v>1562</v>
      </c>
      <c r="G648" s="124">
        <v>1291772</v>
      </c>
      <c r="H648" s="124">
        <v>829916098</v>
      </c>
      <c r="I648" s="124">
        <v>531316</v>
      </c>
      <c r="J648" s="125">
        <v>1.413</v>
      </c>
      <c r="K648" s="124">
        <v>2022</v>
      </c>
      <c r="L648" s="124">
        <v>2047</v>
      </c>
      <c r="M648" s="124">
        <v>2035</v>
      </c>
      <c r="N648" s="125">
        <v>1.351</v>
      </c>
      <c r="O648" s="125">
        <v>1.1339999999999999</v>
      </c>
      <c r="P648" s="126">
        <v>12674.51</v>
      </c>
      <c r="Q648" s="127">
        <v>1.9779999999999999E-2</v>
      </c>
      <c r="R648" s="126">
        <v>25551.25</v>
      </c>
      <c r="S648" s="126">
        <v>0</v>
      </c>
      <c r="T648" s="125">
        <v>0.29299999999999998</v>
      </c>
      <c r="U648" s="126">
        <v>3713.63</v>
      </c>
      <c r="V648" s="126">
        <v>3713.63</v>
      </c>
      <c r="W648" s="124">
        <v>7557238</v>
      </c>
      <c r="X648" s="124">
        <v>7492508</v>
      </c>
      <c r="Y648" s="124">
        <v>149850</v>
      </c>
      <c r="Z648" s="124">
        <v>149850</v>
      </c>
      <c r="AA648" s="124">
        <v>1080200</v>
      </c>
      <c r="AB648" s="124">
        <v>0</v>
      </c>
      <c r="AC648" s="124">
        <v>659040</v>
      </c>
      <c r="AD648" s="124">
        <v>1058418</v>
      </c>
      <c r="AE648" s="124">
        <v>1015580</v>
      </c>
    </row>
    <row r="649" spans="1:31" x14ac:dyDescent="0.3">
      <c r="A649" s="123" t="s">
        <v>1297</v>
      </c>
      <c r="B649" s="121" t="s">
        <v>1298</v>
      </c>
      <c r="C649" s="121">
        <v>1</v>
      </c>
      <c r="D649" s="121">
        <v>0</v>
      </c>
      <c r="E649" s="124">
        <v>6987218839</v>
      </c>
      <c r="F649" s="124">
        <v>7122</v>
      </c>
      <c r="G649" s="124">
        <v>981075</v>
      </c>
      <c r="H649" s="124">
        <v>2107688248</v>
      </c>
      <c r="I649" s="124">
        <v>295940</v>
      </c>
      <c r="J649" s="125">
        <v>0.78700000000000003</v>
      </c>
      <c r="K649" s="124">
        <v>8820</v>
      </c>
      <c r="L649" s="124">
        <v>8718</v>
      </c>
      <c r="M649" s="124">
        <v>8820</v>
      </c>
      <c r="N649" s="125">
        <v>1.351</v>
      </c>
      <c r="O649" s="125">
        <v>1.647</v>
      </c>
      <c r="P649" s="126">
        <v>18408.22</v>
      </c>
      <c r="Q649" s="127">
        <v>1.1010000000000001E-2</v>
      </c>
      <c r="R649" s="126">
        <v>10801.63</v>
      </c>
      <c r="S649" s="126">
        <v>7606.59</v>
      </c>
      <c r="T649" s="125">
        <v>0.50900000000000001</v>
      </c>
      <c r="U649" s="126">
        <v>9369.7800000000007</v>
      </c>
      <c r="V649" s="126">
        <v>9369.7800000000007</v>
      </c>
      <c r="W649" s="124">
        <v>82641460</v>
      </c>
      <c r="X649" s="124">
        <v>83975448</v>
      </c>
      <c r="Y649" s="124">
        <v>1679508</v>
      </c>
      <c r="Z649" s="124">
        <v>1679508</v>
      </c>
      <c r="AA649" s="124">
        <v>17176121</v>
      </c>
      <c r="AB649" s="124">
        <v>0</v>
      </c>
      <c r="AC649" s="124">
        <v>6867886</v>
      </c>
      <c r="AD649" s="124">
        <v>11029824</v>
      </c>
      <c r="AE649" s="124">
        <v>10583412</v>
      </c>
    </row>
    <row r="650" spans="1:31" x14ac:dyDescent="0.3">
      <c r="A650" s="123" t="s">
        <v>1299</v>
      </c>
      <c r="B650" s="121" t="s">
        <v>1300</v>
      </c>
      <c r="C650" s="121">
        <v>1</v>
      </c>
      <c r="D650" s="121">
        <v>0</v>
      </c>
      <c r="E650" s="124">
        <v>5618914121</v>
      </c>
      <c r="F650" s="124">
        <v>3538</v>
      </c>
      <c r="G650" s="124">
        <v>1588161</v>
      </c>
      <c r="H650" s="124">
        <v>3861038521</v>
      </c>
      <c r="I650" s="124">
        <v>1091305</v>
      </c>
      <c r="J650" s="125">
        <v>2.903</v>
      </c>
      <c r="K650" s="124">
        <v>3988</v>
      </c>
      <c r="L650" s="124">
        <v>4010</v>
      </c>
      <c r="M650" s="124">
        <v>3999</v>
      </c>
      <c r="N650" s="125">
        <v>1.351</v>
      </c>
      <c r="O650" s="125">
        <v>1.0609999999999999</v>
      </c>
      <c r="P650" s="126">
        <v>11858.6</v>
      </c>
      <c r="Q650" s="127">
        <v>2.8000000000000001E-2</v>
      </c>
      <c r="R650" s="126">
        <v>44468.5</v>
      </c>
      <c r="S650" s="126">
        <v>0</v>
      </c>
      <c r="T650" s="125">
        <v>0.104</v>
      </c>
      <c r="U650" s="126">
        <v>1233.29</v>
      </c>
      <c r="V650" s="126">
        <v>1233.29</v>
      </c>
      <c r="W650" s="124">
        <v>4931927</v>
      </c>
      <c r="X650" s="124">
        <v>4281404</v>
      </c>
      <c r="Y650" s="124">
        <v>85628</v>
      </c>
      <c r="Z650" s="124">
        <v>650523</v>
      </c>
      <c r="AA650" s="124">
        <v>1881600</v>
      </c>
      <c r="AB650" s="124">
        <v>0</v>
      </c>
      <c r="AC650" s="124">
        <v>1195216</v>
      </c>
      <c r="AD650" s="124">
        <v>1919516</v>
      </c>
      <c r="AE650" s="124">
        <v>1841827</v>
      </c>
    </row>
    <row r="651" spans="1:31" x14ac:dyDescent="0.3">
      <c r="A651" s="123" t="s">
        <v>1301</v>
      </c>
      <c r="B651" s="121" t="s">
        <v>1302</v>
      </c>
      <c r="C651" s="121">
        <v>1</v>
      </c>
      <c r="D651" s="121">
        <v>0</v>
      </c>
      <c r="E651" s="124">
        <v>11751383751</v>
      </c>
      <c r="F651" s="124">
        <v>9705</v>
      </c>
      <c r="G651" s="124">
        <v>1210858</v>
      </c>
      <c r="H651" s="124">
        <v>5245086156</v>
      </c>
      <c r="I651" s="124">
        <v>540451</v>
      </c>
      <c r="J651" s="125">
        <v>1.4370000000000001</v>
      </c>
      <c r="K651" s="124">
        <v>12044</v>
      </c>
      <c r="L651" s="124">
        <v>12119</v>
      </c>
      <c r="M651" s="124">
        <v>12082</v>
      </c>
      <c r="N651" s="125">
        <v>1.351</v>
      </c>
      <c r="O651" s="125">
        <v>1.5229999999999999</v>
      </c>
      <c r="P651" s="126">
        <v>17022.29</v>
      </c>
      <c r="Q651" s="127">
        <v>2.0109999999999999E-2</v>
      </c>
      <c r="R651" s="126">
        <v>24350.35</v>
      </c>
      <c r="S651" s="126">
        <v>0</v>
      </c>
      <c r="T651" s="125">
        <v>0.29899999999999999</v>
      </c>
      <c r="U651" s="126">
        <v>5089.66</v>
      </c>
      <c r="V651" s="126">
        <v>5089.66</v>
      </c>
      <c r="W651" s="124">
        <v>61493273</v>
      </c>
      <c r="X651" s="124">
        <v>66107569</v>
      </c>
      <c r="Y651" s="124">
        <v>1322151</v>
      </c>
      <c r="Z651" s="124">
        <v>1322151</v>
      </c>
      <c r="AA651" s="124">
        <v>7871435</v>
      </c>
      <c r="AB651" s="124">
        <v>0</v>
      </c>
      <c r="AC651" s="124">
        <v>4646757</v>
      </c>
      <c r="AD651" s="124">
        <v>7462691</v>
      </c>
      <c r="AE651" s="124">
        <v>7160652</v>
      </c>
    </row>
    <row r="652" spans="1:31" x14ac:dyDescent="0.3">
      <c r="A652" s="123" t="s">
        <v>1303</v>
      </c>
      <c r="B652" s="121" t="s">
        <v>1304</v>
      </c>
      <c r="C652" s="121">
        <v>1</v>
      </c>
      <c r="D652" s="121">
        <v>0</v>
      </c>
      <c r="E652" s="124">
        <v>5733497300</v>
      </c>
      <c r="F652" s="124">
        <v>2348</v>
      </c>
      <c r="G652" s="124">
        <v>2441864</v>
      </c>
      <c r="H652" s="124">
        <v>2723638060</v>
      </c>
      <c r="I652" s="124">
        <v>1159982</v>
      </c>
      <c r="J652" s="125">
        <v>3.085</v>
      </c>
      <c r="K652" s="124">
        <v>2676</v>
      </c>
      <c r="L652" s="124">
        <v>2687</v>
      </c>
      <c r="M652" s="124">
        <v>2682</v>
      </c>
      <c r="N652" s="125">
        <v>1.351</v>
      </c>
      <c r="O652" s="125">
        <v>1.056</v>
      </c>
      <c r="P652" s="126">
        <v>11802.72</v>
      </c>
      <c r="Q652" s="127">
        <v>2.8000000000000001E-2</v>
      </c>
      <c r="R652" s="126">
        <v>68372.19</v>
      </c>
      <c r="S652" s="126">
        <v>0</v>
      </c>
      <c r="T652" s="125">
        <v>1.6E-2</v>
      </c>
      <c r="U652" s="126">
        <v>188.84</v>
      </c>
      <c r="V652" s="126">
        <v>500</v>
      </c>
      <c r="W652" s="124">
        <v>1341000</v>
      </c>
      <c r="X652" s="124">
        <v>2199968</v>
      </c>
      <c r="Y652" s="124">
        <v>43999</v>
      </c>
      <c r="Z652" s="124">
        <v>43999</v>
      </c>
      <c r="AA652" s="124">
        <v>1081200</v>
      </c>
      <c r="AB652" s="124">
        <v>0</v>
      </c>
      <c r="AC652" s="124">
        <v>619433</v>
      </c>
      <c r="AD652" s="124">
        <v>994809</v>
      </c>
      <c r="AE652" s="124">
        <v>954546</v>
      </c>
    </row>
    <row r="653" spans="1:31" x14ac:dyDescent="0.3">
      <c r="A653" s="123" t="s">
        <v>1305</v>
      </c>
      <c r="B653" s="121" t="s">
        <v>1306</v>
      </c>
      <c r="C653" s="121">
        <v>1</v>
      </c>
      <c r="D653" s="121">
        <v>0</v>
      </c>
      <c r="E653" s="124">
        <v>2056733952</v>
      </c>
      <c r="F653" s="124">
        <v>963</v>
      </c>
      <c r="G653" s="124">
        <v>2135756</v>
      </c>
      <c r="H653" s="124">
        <v>822096151</v>
      </c>
      <c r="I653" s="124">
        <v>853682</v>
      </c>
      <c r="J653" s="125">
        <v>2.2709999999999999</v>
      </c>
      <c r="K653" s="124">
        <v>1163</v>
      </c>
      <c r="L653" s="124">
        <v>1175</v>
      </c>
      <c r="M653" s="124">
        <v>1169</v>
      </c>
      <c r="N653" s="125">
        <v>1.351</v>
      </c>
      <c r="O653" s="125">
        <v>1.173</v>
      </c>
      <c r="P653" s="126">
        <v>13110.4</v>
      </c>
      <c r="Q653" s="127">
        <v>2.8000000000000001E-2</v>
      </c>
      <c r="R653" s="126">
        <v>59801.16</v>
      </c>
      <c r="S653" s="126">
        <v>0</v>
      </c>
      <c r="T653" s="125">
        <v>0.13</v>
      </c>
      <c r="U653" s="126">
        <v>1704.35</v>
      </c>
      <c r="V653" s="126">
        <v>1704.35</v>
      </c>
      <c r="W653" s="124">
        <v>1992386</v>
      </c>
      <c r="X653" s="124">
        <v>2176310</v>
      </c>
      <c r="Y653" s="124">
        <v>43526</v>
      </c>
      <c r="Z653" s="124">
        <v>43526</v>
      </c>
      <c r="AA653" s="124">
        <v>558800</v>
      </c>
      <c r="AB653" s="124">
        <v>0</v>
      </c>
      <c r="AC653" s="124">
        <v>426472</v>
      </c>
      <c r="AD653" s="124">
        <v>684914</v>
      </c>
      <c r="AE653" s="124">
        <v>657193</v>
      </c>
    </row>
    <row r="654" spans="1:31" x14ac:dyDescent="0.3">
      <c r="A654" s="123" t="s">
        <v>1307</v>
      </c>
      <c r="B654" s="121" t="s">
        <v>1308</v>
      </c>
      <c r="C654" s="121">
        <v>1</v>
      </c>
      <c r="D654" s="121">
        <v>0</v>
      </c>
      <c r="E654" s="124">
        <v>4564907161</v>
      </c>
      <c r="F654" s="124">
        <v>4784</v>
      </c>
      <c r="G654" s="124">
        <v>954203</v>
      </c>
      <c r="H654" s="124">
        <v>1803119208</v>
      </c>
      <c r="I654" s="124">
        <v>376906</v>
      </c>
      <c r="J654" s="125">
        <v>1.002</v>
      </c>
      <c r="K654" s="124">
        <v>5599</v>
      </c>
      <c r="L654" s="124">
        <v>5540</v>
      </c>
      <c r="M654" s="124">
        <v>5599</v>
      </c>
      <c r="N654" s="125">
        <v>1.351</v>
      </c>
      <c r="O654" s="125">
        <v>1.585</v>
      </c>
      <c r="P654" s="126">
        <v>17715.25</v>
      </c>
      <c r="Q654" s="127">
        <v>1.4019999999999999E-2</v>
      </c>
      <c r="R654" s="126">
        <v>13377.92</v>
      </c>
      <c r="S654" s="126">
        <v>4337.33</v>
      </c>
      <c r="T654" s="125">
        <v>0.433</v>
      </c>
      <c r="U654" s="126">
        <v>7670.7</v>
      </c>
      <c r="V654" s="126">
        <v>7670.7</v>
      </c>
      <c r="W654" s="124">
        <v>42948250</v>
      </c>
      <c r="X654" s="124">
        <v>39436822</v>
      </c>
      <c r="Y654" s="124">
        <v>788736</v>
      </c>
      <c r="Z654" s="124">
        <v>3511428</v>
      </c>
      <c r="AA654" s="124">
        <v>2896107</v>
      </c>
      <c r="AB654" s="124">
        <v>0</v>
      </c>
      <c r="AC654" s="124">
        <v>1533719</v>
      </c>
      <c r="AD654" s="124">
        <v>2463152</v>
      </c>
      <c r="AE654" s="124">
        <v>2363460</v>
      </c>
    </row>
    <row r="655" spans="1:31" x14ac:dyDescent="0.3">
      <c r="A655" s="123" t="s">
        <v>1309</v>
      </c>
      <c r="B655" s="121" t="s">
        <v>1310</v>
      </c>
      <c r="C655" s="121">
        <v>1</v>
      </c>
      <c r="D655" s="121">
        <v>0</v>
      </c>
      <c r="E655" s="124">
        <v>2133249474</v>
      </c>
      <c r="F655" s="124">
        <v>1225</v>
      </c>
      <c r="G655" s="124">
        <v>1741428</v>
      </c>
      <c r="H655" s="124">
        <v>1151274818</v>
      </c>
      <c r="I655" s="124">
        <v>939816</v>
      </c>
      <c r="J655" s="125">
        <v>2.5</v>
      </c>
      <c r="K655" s="124">
        <v>1458</v>
      </c>
      <c r="L655" s="124">
        <v>1467</v>
      </c>
      <c r="M655" s="124">
        <v>1463</v>
      </c>
      <c r="N655" s="125">
        <v>1.351</v>
      </c>
      <c r="O655" s="125">
        <v>1.0409999999999999</v>
      </c>
      <c r="P655" s="126">
        <v>11635.06</v>
      </c>
      <c r="Q655" s="127">
        <v>2.8000000000000001E-2</v>
      </c>
      <c r="R655" s="126">
        <v>48759.98</v>
      </c>
      <c r="S655" s="126">
        <v>0</v>
      </c>
      <c r="T655" s="125">
        <v>0.124</v>
      </c>
      <c r="U655" s="126">
        <v>1442.74</v>
      </c>
      <c r="V655" s="126">
        <v>1442.74</v>
      </c>
      <c r="W655" s="124">
        <v>2110729</v>
      </c>
      <c r="X655" s="124">
        <v>2083403</v>
      </c>
      <c r="Y655" s="124">
        <v>41668</v>
      </c>
      <c r="Z655" s="124">
        <v>41668</v>
      </c>
      <c r="AA655" s="124">
        <v>763200</v>
      </c>
      <c r="AB655" s="124">
        <v>0</v>
      </c>
      <c r="AC655" s="124">
        <v>474849</v>
      </c>
      <c r="AD655" s="124">
        <v>762607</v>
      </c>
      <c r="AE655" s="124">
        <v>731742</v>
      </c>
    </row>
    <row r="656" spans="1:31" x14ac:dyDescent="0.3">
      <c r="A656" s="123" t="s">
        <v>1311</v>
      </c>
      <c r="B656" s="121" t="s">
        <v>1312</v>
      </c>
      <c r="C656" s="121">
        <v>1</v>
      </c>
      <c r="D656" s="121">
        <v>0</v>
      </c>
      <c r="E656" s="124">
        <v>2132812839</v>
      </c>
      <c r="F656" s="124">
        <v>3613</v>
      </c>
      <c r="G656" s="124">
        <v>590316</v>
      </c>
      <c r="H656" s="124">
        <v>717557967</v>
      </c>
      <c r="I656" s="124">
        <v>198604</v>
      </c>
      <c r="J656" s="125">
        <v>0.52800000000000002</v>
      </c>
      <c r="K656" s="124">
        <v>4428</v>
      </c>
      <c r="L656" s="124">
        <v>4260</v>
      </c>
      <c r="M656" s="124">
        <v>4428</v>
      </c>
      <c r="N656" s="125">
        <v>1.351</v>
      </c>
      <c r="O656" s="125">
        <v>1.7090000000000001</v>
      </c>
      <c r="P656" s="126">
        <v>19101.18</v>
      </c>
      <c r="Q656" s="127">
        <v>9.1000000000000004E-3</v>
      </c>
      <c r="R656" s="126">
        <v>5371.87</v>
      </c>
      <c r="S656" s="126">
        <v>13729.31</v>
      </c>
      <c r="T656" s="125">
        <v>0.74399999999999999</v>
      </c>
      <c r="U656" s="126">
        <v>14211.27</v>
      </c>
      <c r="V656" s="126">
        <v>14211.27</v>
      </c>
      <c r="W656" s="124">
        <v>62927504</v>
      </c>
      <c r="X656" s="124">
        <v>55218077</v>
      </c>
      <c r="Y656" s="124">
        <v>1104361</v>
      </c>
      <c r="Z656" s="124">
        <v>7709427</v>
      </c>
      <c r="AA656" s="124">
        <v>5344355</v>
      </c>
      <c r="AB656" s="124">
        <v>0</v>
      </c>
      <c r="AC656" s="124">
        <v>3293287</v>
      </c>
      <c r="AD656" s="124">
        <v>5289018</v>
      </c>
      <c r="AE656" s="124">
        <v>5074955</v>
      </c>
    </row>
    <row r="657" spans="1:31" x14ac:dyDescent="0.3">
      <c r="A657" s="123" t="s">
        <v>1313</v>
      </c>
      <c r="B657" s="121" t="s">
        <v>1314</v>
      </c>
      <c r="C657" s="121">
        <v>1</v>
      </c>
      <c r="D657" s="121">
        <v>0</v>
      </c>
      <c r="E657" s="124">
        <v>3728849908</v>
      </c>
      <c r="F657" s="124">
        <v>2763</v>
      </c>
      <c r="G657" s="124">
        <v>1349565</v>
      </c>
      <c r="H657" s="124">
        <v>1845659755</v>
      </c>
      <c r="I657" s="124">
        <v>667991</v>
      </c>
      <c r="J657" s="125">
        <v>1.7769999999999999</v>
      </c>
      <c r="K657" s="124">
        <v>3180</v>
      </c>
      <c r="L657" s="124">
        <v>3206</v>
      </c>
      <c r="M657" s="124">
        <v>3193</v>
      </c>
      <c r="N657" s="125">
        <v>1.351</v>
      </c>
      <c r="O657" s="125">
        <v>1.1120000000000001</v>
      </c>
      <c r="P657" s="126">
        <v>12428.62</v>
      </c>
      <c r="Q657" s="127">
        <v>2.487E-2</v>
      </c>
      <c r="R657" s="126">
        <v>33563.68</v>
      </c>
      <c r="S657" s="126">
        <v>0</v>
      </c>
      <c r="T657" s="125">
        <v>0.22700000000000001</v>
      </c>
      <c r="U657" s="126">
        <v>2821.29</v>
      </c>
      <c r="V657" s="126">
        <v>2821.29</v>
      </c>
      <c r="W657" s="124">
        <v>9008379</v>
      </c>
      <c r="X657" s="124">
        <v>8375931</v>
      </c>
      <c r="Y657" s="124">
        <v>167518</v>
      </c>
      <c r="Z657" s="124">
        <v>632448</v>
      </c>
      <c r="AA657" s="124">
        <v>1130800</v>
      </c>
      <c r="AB657" s="124">
        <v>0</v>
      </c>
      <c r="AC657" s="124">
        <v>713268</v>
      </c>
      <c r="AD657" s="124">
        <v>1145508</v>
      </c>
      <c r="AE657" s="124">
        <v>1099145</v>
      </c>
    </row>
    <row r="658" spans="1:31" x14ac:dyDescent="0.3">
      <c r="A658" s="123" t="s">
        <v>1315</v>
      </c>
      <c r="B658" s="121" t="s">
        <v>1316</v>
      </c>
      <c r="C658" s="121">
        <v>1</v>
      </c>
      <c r="D658" s="121">
        <v>0</v>
      </c>
      <c r="E658" s="124">
        <v>8563709399</v>
      </c>
      <c r="F658" s="124">
        <v>2835</v>
      </c>
      <c r="G658" s="124">
        <v>3020708</v>
      </c>
      <c r="H658" s="124">
        <v>4834146597</v>
      </c>
      <c r="I658" s="124">
        <v>1705166</v>
      </c>
      <c r="J658" s="125">
        <v>4.5359999999999996</v>
      </c>
      <c r="K658" s="124">
        <v>3235</v>
      </c>
      <c r="L658" s="124">
        <v>3232</v>
      </c>
      <c r="M658" s="124">
        <v>3235</v>
      </c>
      <c r="N658" s="125">
        <v>1.351</v>
      </c>
      <c r="O658" s="125">
        <v>1.0449999999999999</v>
      </c>
      <c r="P658" s="126">
        <v>11679.77</v>
      </c>
      <c r="Q658" s="127">
        <v>2.8000000000000001E-2</v>
      </c>
      <c r="R658" s="126">
        <v>84579.82</v>
      </c>
      <c r="S658" s="126">
        <v>0</v>
      </c>
      <c r="T658" s="125">
        <v>0</v>
      </c>
      <c r="U658" s="126">
        <v>0</v>
      </c>
      <c r="V658" s="126">
        <v>500</v>
      </c>
      <c r="W658" s="124">
        <v>1617500</v>
      </c>
      <c r="X658" s="124">
        <v>2286710</v>
      </c>
      <c r="Y658" s="124">
        <v>45734</v>
      </c>
      <c r="Z658" s="124">
        <v>45734</v>
      </c>
      <c r="AA658" s="124">
        <v>1173200</v>
      </c>
      <c r="AB658" s="124">
        <v>0</v>
      </c>
      <c r="AC658" s="124">
        <v>458129</v>
      </c>
      <c r="AD658" s="124">
        <v>735755</v>
      </c>
      <c r="AE658" s="124">
        <v>705976</v>
      </c>
    </row>
    <row r="659" spans="1:31" x14ac:dyDescent="0.3">
      <c r="A659" s="123" t="s">
        <v>1317</v>
      </c>
      <c r="B659" s="121" t="s">
        <v>1318</v>
      </c>
      <c r="C659" s="121">
        <v>1</v>
      </c>
      <c r="D659" s="121">
        <v>0</v>
      </c>
      <c r="E659" s="124">
        <v>2632973780</v>
      </c>
      <c r="F659" s="124">
        <v>1484</v>
      </c>
      <c r="G659" s="124">
        <v>1774241</v>
      </c>
      <c r="H659" s="124">
        <v>1179265295</v>
      </c>
      <c r="I659" s="124">
        <v>794653</v>
      </c>
      <c r="J659" s="125">
        <v>2.1139999999999999</v>
      </c>
      <c r="K659" s="124">
        <v>1633</v>
      </c>
      <c r="L659" s="124">
        <v>1687</v>
      </c>
      <c r="M659" s="124">
        <v>1660</v>
      </c>
      <c r="N659" s="125">
        <v>1.351</v>
      </c>
      <c r="O659" s="125">
        <v>1.171</v>
      </c>
      <c r="P659" s="126">
        <v>13088.05</v>
      </c>
      <c r="Q659" s="127">
        <v>2.8000000000000001E-2</v>
      </c>
      <c r="R659" s="126">
        <v>49678.74</v>
      </c>
      <c r="S659" s="126">
        <v>0</v>
      </c>
      <c r="T659" s="125">
        <v>0.16400000000000001</v>
      </c>
      <c r="U659" s="126">
        <v>2146.44</v>
      </c>
      <c r="V659" s="126">
        <v>2146.44</v>
      </c>
      <c r="W659" s="124">
        <v>3563091</v>
      </c>
      <c r="X659" s="124">
        <v>3676702</v>
      </c>
      <c r="Y659" s="124">
        <v>73534</v>
      </c>
      <c r="Z659" s="124">
        <v>73534</v>
      </c>
      <c r="AA659" s="124">
        <v>628800</v>
      </c>
      <c r="AB659" s="124">
        <v>0</v>
      </c>
      <c r="AC659" s="124">
        <v>343869</v>
      </c>
      <c r="AD659" s="124">
        <v>552253</v>
      </c>
      <c r="AE659" s="124">
        <v>529902</v>
      </c>
    </row>
    <row r="660" spans="1:31" x14ac:dyDescent="0.3">
      <c r="A660" s="123" t="s">
        <v>1319</v>
      </c>
      <c r="B660" s="121" t="s">
        <v>1320</v>
      </c>
      <c r="C660" s="121">
        <v>1</v>
      </c>
      <c r="D660" s="121">
        <v>0</v>
      </c>
      <c r="E660" s="124">
        <v>4352374837</v>
      </c>
      <c r="F660" s="124">
        <v>4640</v>
      </c>
      <c r="G660" s="124">
        <v>938011</v>
      </c>
      <c r="H660" s="124">
        <v>1133542813</v>
      </c>
      <c r="I660" s="124">
        <v>244298</v>
      </c>
      <c r="J660" s="125">
        <v>0.64900000000000002</v>
      </c>
      <c r="K660" s="124">
        <v>5523</v>
      </c>
      <c r="L660" s="124">
        <v>5457</v>
      </c>
      <c r="M660" s="124">
        <v>5523</v>
      </c>
      <c r="N660" s="125">
        <v>1.351</v>
      </c>
      <c r="O660" s="125">
        <v>1.8640000000000001</v>
      </c>
      <c r="P660" s="126">
        <v>20833.59</v>
      </c>
      <c r="Q660" s="127">
        <v>9.1000000000000004E-3</v>
      </c>
      <c r="R660" s="126">
        <v>8535.9</v>
      </c>
      <c r="S660" s="126">
        <v>12297.69</v>
      </c>
      <c r="T660" s="125">
        <v>0.56200000000000006</v>
      </c>
      <c r="U660" s="126">
        <v>11708.47</v>
      </c>
      <c r="V660" s="126">
        <v>12297.69</v>
      </c>
      <c r="W660" s="124">
        <v>67920142</v>
      </c>
      <c r="X660" s="124">
        <v>55652395</v>
      </c>
      <c r="Y660" s="124">
        <v>1113047</v>
      </c>
      <c r="Z660" s="124">
        <v>12267747</v>
      </c>
      <c r="AA660" s="124">
        <v>4032444</v>
      </c>
      <c r="AB660" s="124">
        <v>0</v>
      </c>
      <c r="AC660" s="124">
        <v>1533047</v>
      </c>
      <c r="AD660" s="124">
        <v>2462073</v>
      </c>
      <c r="AE660" s="124">
        <v>2362425</v>
      </c>
    </row>
    <row r="661" spans="1:31" x14ac:dyDescent="0.3">
      <c r="A661" s="123" t="s">
        <v>1321</v>
      </c>
      <c r="B661" s="121" t="s">
        <v>1322</v>
      </c>
      <c r="C661" s="121">
        <v>1</v>
      </c>
      <c r="D661" s="121">
        <v>0</v>
      </c>
      <c r="E661" s="124">
        <v>2455891316</v>
      </c>
      <c r="F661" s="124">
        <v>1308</v>
      </c>
      <c r="G661" s="124">
        <v>1877592</v>
      </c>
      <c r="H661" s="124">
        <v>1043851301</v>
      </c>
      <c r="I661" s="124">
        <v>798051</v>
      </c>
      <c r="J661" s="125">
        <v>2.1230000000000002</v>
      </c>
      <c r="K661" s="124">
        <v>1518</v>
      </c>
      <c r="L661" s="124">
        <v>1514</v>
      </c>
      <c r="M661" s="124">
        <v>1518</v>
      </c>
      <c r="N661" s="125">
        <v>1.351</v>
      </c>
      <c r="O661" s="125">
        <v>1.0229999999999999</v>
      </c>
      <c r="P661" s="126">
        <v>11433.88</v>
      </c>
      <c r="Q661" s="127">
        <v>2.8000000000000001E-2</v>
      </c>
      <c r="R661" s="126">
        <v>52572.57</v>
      </c>
      <c r="S661" s="126">
        <v>0</v>
      </c>
      <c r="T661" s="125">
        <v>0.16400000000000001</v>
      </c>
      <c r="U661" s="126">
        <v>1875.15</v>
      </c>
      <c r="V661" s="126">
        <v>1875.15</v>
      </c>
      <c r="W661" s="124">
        <v>2846478</v>
      </c>
      <c r="X661" s="124">
        <v>2654072</v>
      </c>
      <c r="Y661" s="124">
        <v>53081</v>
      </c>
      <c r="Z661" s="124">
        <v>192406</v>
      </c>
      <c r="AA661" s="124">
        <v>635600</v>
      </c>
      <c r="AB661" s="124">
        <v>0</v>
      </c>
      <c r="AC661" s="124">
        <v>361421</v>
      </c>
      <c r="AD661" s="124">
        <v>580442</v>
      </c>
      <c r="AE661" s="124">
        <v>556949</v>
      </c>
    </row>
    <row r="662" spans="1:31" x14ac:dyDescent="0.3">
      <c r="A662" s="123" t="s">
        <v>1323</v>
      </c>
      <c r="B662" s="121" t="s">
        <v>1324</v>
      </c>
      <c r="C662" s="121">
        <v>1</v>
      </c>
      <c r="D662" s="121">
        <v>0</v>
      </c>
      <c r="E662" s="124">
        <v>10165093896</v>
      </c>
      <c r="F662" s="124">
        <v>4646</v>
      </c>
      <c r="G662" s="124">
        <v>2187923</v>
      </c>
      <c r="H662" s="124">
        <v>8793710046</v>
      </c>
      <c r="I662" s="124">
        <v>1892748</v>
      </c>
      <c r="J662" s="125">
        <v>5.0350000000000001</v>
      </c>
      <c r="K662" s="124">
        <v>5317</v>
      </c>
      <c r="L662" s="124">
        <v>5318</v>
      </c>
      <c r="M662" s="124">
        <v>5318</v>
      </c>
      <c r="N662" s="125">
        <v>1.351</v>
      </c>
      <c r="O662" s="125">
        <v>1.0209999999999999</v>
      </c>
      <c r="P662" s="126">
        <v>11411.53</v>
      </c>
      <c r="Q662" s="127">
        <v>2.8000000000000001E-2</v>
      </c>
      <c r="R662" s="126">
        <v>61261.84</v>
      </c>
      <c r="S662" s="126">
        <v>0</v>
      </c>
      <c r="T662" s="125">
        <v>0</v>
      </c>
      <c r="U662" s="126">
        <v>0</v>
      </c>
      <c r="V662" s="126">
        <v>500</v>
      </c>
      <c r="W662" s="124">
        <v>2659000</v>
      </c>
      <c r="X662" s="124">
        <v>3778441</v>
      </c>
      <c r="Y662" s="124">
        <v>75568</v>
      </c>
      <c r="Z662" s="124">
        <v>75568</v>
      </c>
      <c r="AA662" s="124">
        <v>2079200</v>
      </c>
      <c r="AB662" s="124">
        <v>0</v>
      </c>
      <c r="AC662" s="124">
        <v>931640</v>
      </c>
      <c r="AD662" s="124">
        <v>1496213</v>
      </c>
      <c r="AE662" s="124">
        <v>1435657</v>
      </c>
    </row>
    <row r="663" spans="1:31" x14ac:dyDescent="0.3">
      <c r="A663" s="123" t="s">
        <v>1325</v>
      </c>
      <c r="B663" s="121" t="s">
        <v>1326</v>
      </c>
      <c r="C663" s="121">
        <v>1</v>
      </c>
      <c r="D663" s="121">
        <v>0</v>
      </c>
      <c r="E663" s="124">
        <v>4226075143</v>
      </c>
      <c r="F663" s="124">
        <v>2559</v>
      </c>
      <c r="G663" s="124">
        <v>1651455</v>
      </c>
      <c r="H663" s="124">
        <v>1530232331</v>
      </c>
      <c r="I663" s="124">
        <v>597980</v>
      </c>
      <c r="J663" s="125">
        <v>1.59</v>
      </c>
      <c r="K663" s="124">
        <v>3131</v>
      </c>
      <c r="L663" s="124">
        <v>3224</v>
      </c>
      <c r="M663" s="124">
        <v>3178</v>
      </c>
      <c r="N663" s="125">
        <v>1.351</v>
      </c>
      <c r="O663" s="125">
        <v>1.109</v>
      </c>
      <c r="P663" s="126">
        <v>12395.09</v>
      </c>
      <c r="Q663" s="127">
        <v>2.2259999999999999E-2</v>
      </c>
      <c r="R663" s="126">
        <v>36761.379999999997</v>
      </c>
      <c r="S663" s="126">
        <v>0</v>
      </c>
      <c r="T663" s="125">
        <v>0.24199999999999999</v>
      </c>
      <c r="U663" s="126">
        <v>2999.61</v>
      </c>
      <c r="V663" s="126">
        <v>2999.61</v>
      </c>
      <c r="W663" s="124">
        <v>9532761</v>
      </c>
      <c r="X663" s="124">
        <v>9719947</v>
      </c>
      <c r="Y663" s="124">
        <v>194398</v>
      </c>
      <c r="Z663" s="124">
        <v>194398</v>
      </c>
      <c r="AA663" s="124">
        <v>1453200</v>
      </c>
      <c r="AB663" s="124">
        <v>0</v>
      </c>
      <c r="AC663" s="124">
        <v>1139993</v>
      </c>
      <c r="AD663" s="124">
        <v>1830828</v>
      </c>
      <c r="AE663" s="124">
        <v>1756729</v>
      </c>
    </row>
    <row r="664" spans="1:31" x14ac:dyDescent="0.3">
      <c r="A664" s="123" t="s">
        <v>1327</v>
      </c>
      <c r="B664" s="121" t="s">
        <v>1328</v>
      </c>
      <c r="C664" s="121">
        <v>1</v>
      </c>
      <c r="D664" s="121">
        <v>0</v>
      </c>
      <c r="E664" s="124">
        <v>10847642853</v>
      </c>
      <c r="F664" s="124">
        <v>6810</v>
      </c>
      <c r="G664" s="124">
        <v>1592899</v>
      </c>
      <c r="H664" s="124">
        <v>3874613665</v>
      </c>
      <c r="I664" s="124">
        <v>568959</v>
      </c>
      <c r="J664" s="125">
        <v>1.5129999999999999</v>
      </c>
      <c r="K664" s="124">
        <v>8410</v>
      </c>
      <c r="L664" s="124">
        <v>8353</v>
      </c>
      <c r="M664" s="124">
        <v>8410</v>
      </c>
      <c r="N664" s="125">
        <v>1.351</v>
      </c>
      <c r="O664" s="125">
        <v>1.5329999999999999</v>
      </c>
      <c r="P664" s="126">
        <v>17134.060000000001</v>
      </c>
      <c r="Q664" s="127">
        <v>2.1180000000000001E-2</v>
      </c>
      <c r="R664" s="126">
        <v>33737.599999999999</v>
      </c>
      <c r="S664" s="126">
        <v>0</v>
      </c>
      <c r="T664" s="125">
        <v>0.253</v>
      </c>
      <c r="U664" s="126">
        <v>4334.91</v>
      </c>
      <c r="V664" s="126">
        <v>4334.91</v>
      </c>
      <c r="W664" s="124">
        <v>36456594</v>
      </c>
      <c r="X664" s="124">
        <v>31926502</v>
      </c>
      <c r="Y664" s="124">
        <v>638530</v>
      </c>
      <c r="Z664" s="124">
        <v>4530092</v>
      </c>
      <c r="AA664" s="124">
        <v>3040800</v>
      </c>
      <c r="AB664" s="124">
        <v>0</v>
      </c>
      <c r="AC664" s="124">
        <v>2136011</v>
      </c>
      <c r="AD664" s="124">
        <v>3430433</v>
      </c>
      <c r="AE664" s="124">
        <v>3291592</v>
      </c>
    </row>
    <row r="665" spans="1:31" x14ac:dyDescent="0.3">
      <c r="A665" s="123" t="s">
        <v>1329</v>
      </c>
      <c r="B665" s="121" t="s">
        <v>1330</v>
      </c>
      <c r="C665" s="121">
        <v>1</v>
      </c>
      <c r="D665" s="121">
        <v>1</v>
      </c>
      <c r="E665" s="124">
        <v>23113347919</v>
      </c>
      <c r="F665" s="124">
        <v>24494</v>
      </c>
      <c r="G665" s="124">
        <v>943633</v>
      </c>
      <c r="H665" s="124">
        <v>6855488530</v>
      </c>
      <c r="I665" s="124">
        <v>279884</v>
      </c>
      <c r="J665" s="125">
        <v>0.74399999999999999</v>
      </c>
      <c r="K665" s="124">
        <v>30296</v>
      </c>
      <c r="L665" s="124">
        <v>29661</v>
      </c>
      <c r="M665" s="124">
        <v>30296</v>
      </c>
      <c r="N665" s="125">
        <v>1.351</v>
      </c>
      <c r="O665" s="125">
        <v>1.696</v>
      </c>
      <c r="P665" s="126">
        <v>18955.88</v>
      </c>
      <c r="Q665" s="127">
        <v>1.0410000000000001E-2</v>
      </c>
      <c r="R665" s="126">
        <v>9823.2099999999991</v>
      </c>
      <c r="S665" s="126">
        <v>9132.67</v>
      </c>
      <c r="T665" s="125">
        <v>0.54100000000000004</v>
      </c>
      <c r="U665" s="126">
        <v>10255.129999999999</v>
      </c>
      <c r="V665" s="126">
        <v>10255.129999999999</v>
      </c>
      <c r="W665" s="124">
        <v>310689419</v>
      </c>
      <c r="X665" s="124">
        <v>282763058</v>
      </c>
      <c r="Y665" s="124">
        <v>5655261</v>
      </c>
      <c r="Z665" s="124">
        <v>27926361</v>
      </c>
      <c r="AA665" s="124">
        <v>39050458</v>
      </c>
      <c r="AB665" s="124">
        <v>0</v>
      </c>
      <c r="AC665" s="124">
        <v>19707556</v>
      </c>
      <c r="AD665" s="124">
        <v>31650334</v>
      </c>
      <c r="AE665" s="124">
        <v>30369343</v>
      </c>
    </row>
    <row r="666" spans="1:31" x14ac:dyDescent="0.3">
      <c r="A666" s="123" t="s">
        <v>1331</v>
      </c>
      <c r="B666" s="121" t="s">
        <v>1332</v>
      </c>
      <c r="C666" s="121">
        <v>1</v>
      </c>
      <c r="D666" s="121">
        <v>0</v>
      </c>
      <c r="E666" s="124">
        <v>5584646927</v>
      </c>
      <c r="F666" s="124">
        <v>5351</v>
      </c>
      <c r="G666" s="124">
        <v>1043664</v>
      </c>
      <c r="H666" s="124">
        <v>1721748501</v>
      </c>
      <c r="I666" s="124">
        <v>321762</v>
      </c>
      <c r="J666" s="125">
        <v>0.85499999999999998</v>
      </c>
      <c r="K666" s="124">
        <v>6331</v>
      </c>
      <c r="L666" s="124">
        <v>6411</v>
      </c>
      <c r="M666" s="124">
        <v>6371</v>
      </c>
      <c r="N666" s="125">
        <v>1.351</v>
      </c>
      <c r="O666" s="125">
        <v>1.26</v>
      </c>
      <c r="P666" s="126">
        <v>14082.79</v>
      </c>
      <c r="Q666" s="127">
        <v>1.197E-2</v>
      </c>
      <c r="R666" s="126">
        <v>12492.65</v>
      </c>
      <c r="S666" s="126">
        <v>1590.14</v>
      </c>
      <c r="T666" s="125">
        <v>0.45100000000000001</v>
      </c>
      <c r="U666" s="126">
        <v>6351.33</v>
      </c>
      <c r="V666" s="126">
        <v>6351.33</v>
      </c>
      <c r="W666" s="124">
        <v>40464324</v>
      </c>
      <c r="X666" s="124">
        <v>37052246</v>
      </c>
      <c r="Y666" s="124">
        <v>741044</v>
      </c>
      <c r="Z666" s="124">
        <v>3412078</v>
      </c>
      <c r="AA666" s="124">
        <v>10286320</v>
      </c>
      <c r="AB666" s="124">
        <v>0</v>
      </c>
      <c r="AC666" s="124">
        <v>4636172</v>
      </c>
      <c r="AD666" s="124">
        <v>7445692</v>
      </c>
      <c r="AE666" s="124">
        <v>7144341</v>
      </c>
    </row>
    <row r="667" spans="1:31" x14ac:dyDescent="0.3">
      <c r="A667" s="123" t="s">
        <v>1333</v>
      </c>
      <c r="B667" s="121" t="s">
        <v>1334</v>
      </c>
      <c r="C667" s="121">
        <v>1</v>
      </c>
      <c r="D667" s="121">
        <v>0</v>
      </c>
      <c r="E667" s="124">
        <v>4014504997</v>
      </c>
      <c r="F667" s="124">
        <v>3419</v>
      </c>
      <c r="G667" s="124">
        <v>1174175</v>
      </c>
      <c r="H667" s="124">
        <v>1505422548</v>
      </c>
      <c r="I667" s="124">
        <v>440310</v>
      </c>
      <c r="J667" s="125">
        <v>1.171</v>
      </c>
      <c r="K667" s="124">
        <v>4313</v>
      </c>
      <c r="L667" s="124">
        <v>4243</v>
      </c>
      <c r="M667" s="124">
        <v>4313</v>
      </c>
      <c r="N667" s="125">
        <v>1.351</v>
      </c>
      <c r="O667" s="125">
        <v>1.131</v>
      </c>
      <c r="P667" s="126">
        <v>12640.98</v>
      </c>
      <c r="Q667" s="127">
        <v>1.6389999999999998E-2</v>
      </c>
      <c r="R667" s="126">
        <v>19244.72</v>
      </c>
      <c r="S667" s="126">
        <v>0</v>
      </c>
      <c r="T667" s="125">
        <v>0.36599999999999999</v>
      </c>
      <c r="U667" s="126">
        <v>4626.59</v>
      </c>
      <c r="V667" s="126">
        <v>4626.59</v>
      </c>
      <c r="W667" s="124">
        <v>19954483</v>
      </c>
      <c r="X667" s="124">
        <v>16783446</v>
      </c>
      <c r="Y667" s="124">
        <v>335668</v>
      </c>
      <c r="Z667" s="124">
        <v>3171037</v>
      </c>
      <c r="AA667" s="124">
        <v>4173913</v>
      </c>
      <c r="AB667" s="124">
        <v>0</v>
      </c>
      <c r="AC667" s="124">
        <v>1598978</v>
      </c>
      <c r="AD667" s="124">
        <v>2567958</v>
      </c>
      <c r="AE667" s="124">
        <v>2464025</v>
      </c>
    </row>
    <row r="668" spans="1:31" x14ac:dyDescent="0.3">
      <c r="A668" s="123" t="s">
        <v>1335</v>
      </c>
      <c r="B668" s="121" t="s">
        <v>1336</v>
      </c>
      <c r="C668" s="121">
        <v>1</v>
      </c>
      <c r="D668" s="121">
        <v>0</v>
      </c>
      <c r="E668" s="124">
        <v>780030404</v>
      </c>
      <c r="F668" s="124">
        <v>1089</v>
      </c>
      <c r="G668" s="124">
        <v>716281</v>
      </c>
      <c r="H668" s="124">
        <v>266211553</v>
      </c>
      <c r="I668" s="124">
        <v>244455</v>
      </c>
      <c r="J668" s="125">
        <v>0.65</v>
      </c>
      <c r="K668" s="124">
        <v>1340</v>
      </c>
      <c r="L668" s="124">
        <v>1328</v>
      </c>
      <c r="M668" s="124">
        <v>1340</v>
      </c>
      <c r="N668" s="125">
        <v>1.141</v>
      </c>
      <c r="O668" s="125">
        <v>1.6930000000000001</v>
      </c>
      <c r="P668" s="126">
        <v>15981.05</v>
      </c>
      <c r="Q668" s="127">
        <v>9.1000000000000004E-3</v>
      </c>
      <c r="R668" s="126">
        <v>6518.15</v>
      </c>
      <c r="S668" s="126">
        <v>9462.9</v>
      </c>
      <c r="T668" s="125">
        <v>0.58799999999999997</v>
      </c>
      <c r="U668" s="126">
        <v>9396.85</v>
      </c>
      <c r="V668" s="126">
        <v>9462.9</v>
      </c>
      <c r="W668" s="124">
        <v>12680286</v>
      </c>
      <c r="X668" s="124">
        <v>13421359</v>
      </c>
      <c r="Y668" s="124">
        <v>268427</v>
      </c>
      <c r="Z668" s="124">
        <v>268427</v>
      </c>
      <c r="AA668" s="124">
        <v>5072779</v>
      </c>
      <c r="AB668" s="124">
        <v>0</v>
      </c>
      <c r="AC668" s="124">
        <v>1362748</v>
      </c>
      <c r="AD668" s="124">
        <v>2188573</v>
      </c>
      <c r="AE668" s="124">
        <v>2099994</v>
      </c>
    </row>
    <row r="669" spans="1:31" x14ac:dyDescent="0.3">
      <c r="A669" s="123" t="s">
        <v>1337</v>
      </c>
      <c r="B669" s="121" t="s">
        <v>1338</v>
      </c>
      <c r="C669" s="121">
        <v>1</v>
      </c>
      <c r="D669" s="121">
        <v>0</v>
      </c>
      <c r="E669" s="124">
        <v>395546735</v>
      </c>
      <c r="F669" s="124">
        <v>808</v>
      </c>
      <c r="G669" s="124">
        <v>489538</v>
      </c>
      <c r="H669" s="124">
        <v>132568700</v>
      </c>
      <c r="I669" s="124">
        <v>164070</v>
      </c>
      <c r="J669" s="125">
        <v>0.436</v>
      </c>
      <c r="K669" s="124">
        <v>984</v>
      </c>
      <c r="L669" s="124">
        <v>980</v>
      </c>
      <c r="M669" s="124">
        <v>984</v>
      </c>
      <c r="N669" s="125">
        <v>1.141</v>
      </c>
      <c r="O669" s="125">
        <v>1.76</v>
      </c>
      <c r="P669" s="126">
        <v>16613.5</v>
      </c>
      <c r="Q669" s="127">
        <v>9.1000000000000004E-3</v>
      </c>
      <c r="R669" s="126">
        <v>4454.79</v>
      </c>
      <c r="S669" s="126">
        <v>12158.71</v>
      </c>
      <c r="T669" s="125">
        <v>0.81799999999999995</v>
      </c>
      <c r="U669" s="126">
        <v>13589.84</v>
      </c>
      <c r="V669" s="126">
        <v>13589.84</v>
      </c>
      <c r="W669" s="124">
        <v>13372403</v>
      </c>
      <c r="X669" s="124">
        <v>12955188</v>
      </c>
      <c r="Y669" s="124">
        <v>259103</v>
      </c>
      <c r="Z669" s="124">
        <v>417215</v>
      </c>
      <c r="AA669" s="124">
        <v>4984025</v>
      </c>
      <c r="AB669" s="124">
        <v>0</v>
      </c>
      <c r="AC669" s="124">
        <v>1400339</v>
      </c>
      <c r="AD669" s="124">
        <v>2248944</v>
      </c>
      <c r="AE669" s="124">
        <v>2157922</v>
      </c>
    </row>
    <row r="670" spans="1:31" x14ac:dyDescent="0.3">
      <c r="A670" s="123" t="s">
        <v>1339</v>
      </c>
      <c r="B670" s="121" t="s">
        <v>1340</v>
      </c>
      <c r="C670" s="121">
        <v>1</v>
      </c>
      <c r="D670" s="121">
        <v>0</v>
      </c>
      <c r="E670" s="124">
        <v>142291900</v>
      </c>
      <c r="F670" s="124">
        <v>185</v>
      </c>
      <c r="G670" s="124">
        <v>769145</v>
      </c>
      <c r="H670" s="124">
        <v>42964384</v>
      </c>
      <c r="I670" s="124">
        <v>232239</v>
      </c>
      <c r="J670" s="125">
        <v>0.61699999999999999</v>
      </c>
      <c r="K670" s="124">
        <v>157</v>
      </c>
      <c r="L670" s="124">
        <v>141</v>
      </c>
      <c r="M670" s="124">
        <v>157</v>
      </c>
      <c r="N670" s="125">
        <v>1.141</v>
      </c>
      <c r="O670" s="125">
        <v>1.345</v>
      </c>
      <c r="P670" s="126">
        <v>12696.11</v>
      </c>
      <c r="Q670" s="127">
        <v>9.1000000000000004E-3</v>
      </c>
      <c r="R670" s="126">
        <v>6999.21</v>
      </c>
      <c r="S670" s="126">
        <v>5696.9</v>
      </c>
      <c r="T670" s="125">
        <v>0.55800000000000005</v>
      </c>
      <c r="U670" s="126">
        <v>7084.42</v>
      </c>
      <c r="V670" s="126">
        <v>7084.42</v>
      </c>
      <c r="W670" s="124">
        <v>1112254</v>
      </c>
      <c r="X670" s="124">
        <v>1818283</v>
      </c>
      <c r="Y670" s="124">
        <v>36365</v>
      </c>
      <c r="Z670" s="124">
        <v>36365</v>
      </c>
      <c r="AA670" s="124">
        <v>636848</v>
      </c>
      <c r="AB670" s="124">
        <v>0</v>
      </c>
      <c r="AC670" s="124">
        <v>278595</v>
      </c>
      <c r="AD670" s="124">
        <v>447423</v>
      </c>
      <c r="AE670" s="124">
        <v>429314</v>
      </c>
    </row>
    <row r="671" spans="1:31" x14ac:dyDescent="0.3">
      <c r="A671" s="123" t="s">
        <v>1341</v>
      </c>
      <c r="B671" s="121" t="s">
        <v>1342</v>
      </c>
      <c r="C671" s="121">
        <v>1</v>
      </c>
      <c r="D671" s="121">
        <v>0</v>
      </c>
      <c r="E671" s="124">
        <v>475481285</v>
      </c>
      <c r="F671" s="124">
        <v>717</v>
      </c>
      <c r="G671" s="124">
        <v>663153</v>
      </c>
      <c r="H671" s="124">
        <v>166546846</v>
      </c>
      <c r="I671" s="124">
        <v>232282</v>
      </c>
      <c r="J671" s="125">
        <v>0.61699999999999999</v>
      </c>
      <c r="K671" s="124">
        <v>844</v>
      </c>
      <c r="L671" s="124">
        <v>841</v>
      </c>
      <c r="M671" s="124">
        <v>844</v>
      </c>
      <c r="N671" s="125">
        <v>1.141</v>
      </c>
      <c r="O671" s="125">
        <v>1.7290000000000001</v>
      </c>
      <c r="P671" s="126">
        <v>16320.87</v>
      </c>
      <c r="Q671" s="127">
        <v>9.1000000000000004E-3</v>
      </c>
      <c r="R671" s="126">
        <v>6034.69</v>
      </c>
      <c r="S671" s="126">
        <v>10286.18</v>
      </c>
      <c r="T671" s="125">
        <v>0.61699999999999999</v>
      </c>
      <c r="U671" s="126">
        <v>10069.969999999999</v>
      </c>
      <c r="V671" s="126">
        <v>10286.18</v>
      </c>
      <c r="W671" s="124">
        <v>8681536</v>
      </c>
      <c r="X671" s="124">
        <v>8457392</v>
      </c>
      <c r="Y671" s="124">
        <v>169147</v>
      </c>
      <c r="Z671" s="124">
        <v>224144</v>
      </c>
      <c r="AA671" s="124">
        <v>3471390</v>
      </c>
      <c r="AB671" s="124">
        <v>0</v>
      </c>
      <c r="AC671" s="124">
        <v>798142</v>
      </c>
      <c r="AD671" s="124">
        <v>1281816</v>
      </c>
      <c r="AE671" s="124">
        <v>1229936</v>
      </c>
    </row>
    <row r="672" spans="1:31" x14ac:dyDescent="0.3">
      <c r="A672" s="123" t="s">
        <v>1343</v>
      </c>
      <c r="B672" s="121" t="s">
        <v>1344</v>
      </c>
      <c r="C672" s="121">
        <v>1</v>
      </c>
      <c r="D672" s="121">
        <v>0</v>
      </c>
      <c r="E672" s="124">
        <v>421365409</v>
      </c>
      <c r="F672" s="124">
        <v>767</v>
      </c>
      <c r="G672" s="124">
        <v>549368</v>
      </c>
      <c r="H672" s="124">
        <v>154496037</v>
      </c>
      <c r="I672" s="124">
        <v>201428</v>
      </c>
      <c r="J672" s="125">
        <v>0.53500000000000003</v>
      </c>
      <c r="K672" s="124">
        <v>913</v>
      </c>
      <c r="L672" s="124">
        <v>909</v>
      </c>
      <c r="M672" s="124">
        <v>913</v>
      </c>
      <c r="N672" s="125">
        <v>1.141</v>
      </c>
      <c r="O672" s="125">
        <v>1.7490000000000001</v>
      </c>
      <c r="P672" s="126">
        <v>16509.66</v>
      </c>
      <c r="Q672" s="127">
        <v>9.1000000000000004E-3</v>
      </c>
      <c r="R672" s="126">
        <v>4999.24</v>
      </c>
      <c r="S672" s="126">
        <v>11510.42</v>
      </c>
      <c r="T672" s="125">
        <v>0.72399999999999998</v>
      </c>
      <c r="U672" s="126">
        <v>11952.99</v>
      </c>
      <c r="V672" s="126">
        <v>11952.99</v>
      </c>
      <c r="W672" s="124">
        <v>10913080</v>
      </c>
      <c r="X672" s="124">
        <v>10495591</v>
      </c>
      <c r="Y672" s="124">
        <v>209911</v>
      </c>
      <c r="Z672" s="124">
        <v>417489</v>
      </c>
      <c r="AA672" s="124">
        <v>3376013</v>
      </c>
      <c r="AB672" s="124">
        <v>0</v>
      </c>
      <c r="AC672" s="124">
        <v>1482601</v>
      </c>
      <c r="AD672" s="124">
        <v>2381057</v>
      </c>
      <c r="AE672" s="124">
        <v>2284688</v>
      </c>
    </row>
    <row r="673" spans="1:31" x14ac:dyDescent="0.3">
      <c r="A673" s="123" t="s">
        <v>1345</v>
      </c>
      <c r="B673" s="121" t="s">
        <v>1346</v>
      </c>
      <c r="C673" s="121">
        <v>1</v>
      </c>
      <c r="D673" s="121">
        <v>0</v>
      </c>
      <c r="E673" s="124">
        <v>2152395291</v>
      </c>
      <c r="F673" s="124">
        <v>1216</v>
      </c>
      <c r="G673" s="124">
        <v>1770061</v>
      </c>
      <c r="H673" s="124">
        <v>402517382</v>
      </c>
      <c r="I673" s="124">
        <v>331017</v>
      </c>
      <c r="J673" s="125">
        <v>0.88</v>
      </c>
      <c r="K673" s="124">
        <v>1509</v>
      </c>
      <c r="L673" s="124">
        <v>1491</v>
      </c>
      <c r="M673" s="124">
        <v>1509</v>
      </c>
      <c r="N673" s="125">
        <v>1.141</v>
      </c>
      <c r="O673" s="125">
        <v>1.8420000000000001</v>
      </c>
      <c r="P673" s="126">
        <v>17387.54</v>
      </c>
      <c r="Q673" s="127">
        <v>1.2319999999999999E-2</v>
      </c>
      <c r="R673" s="126">
        <v>21807.15</v>
      </c>
      <c r="S673" s="126">
        <v>0</v>
      </c>
      <c r="T673" s="125">
        <v>0.29899999999999999</v>
      </c>
      <c r="U673" s="126">
        <v>5198.87</v>
      </c>
      <c r="V673" s="126">
        <v>5198.87</v>
      </c>
      <c r="W673" s="124">
        <v>7845095</v>
      </c>
      <c r="X673" s="124">
        <v>11765284</v>
      </c>
      <c r="Y673" s="124">
        <v>235305</v>
      </c>
      <c r="Z673" s="124">
        <v>235305</v>
      </c>
      <c r="AA673" s="124">
        <v>4352868</v>
      </c>
      <c r="AB673" s="124">
        <v>0</v>
      </c>
      <c r="AC673" s="124">
        <v>1662386</v>
      </c>
      <c r="AD673" s="124">
        <v>2669791</v>
      </c>
      <c r="AE673" s="124">
        <v>2561736</v>
      </c>
    </row>
    <row r="674" spans="1:31" x14ac:dyDescent="0.3">
      <c r="A674" s="123" t="s">
        <v>1347</v>
      </c>
      <c r="B674" s="121" t="s">
        <v>1348</v>
      </c>
      <c r="C674" s="121">
        <v>1</v>
      </c>
      <c r="D674" s="121">
        <v>0</v>
      </c>
      <c r="E674" s="124">
        <v>631542932</v>
      </c>
      <c r="F674" s="124">
        <v>578</v>
      </c>
      <c r="G674" s="124">
        <v>1092634</v>
      </c>
      <c r="H674" s="124">
        <v>137154203</v>
      </c>
      <c r="I674" s="124">
        <v>237291</v>
      </c>
      <c r="J674" s="125">
        <v>0.63100000000000001</v>
      </c>
      <c r="K674" s="124">
        <v>706</v>
      </c>
      <c r="L674" s="124">
        <v>747</v>
      </c>
      <c r="M674" s="124">
        <v>727</v>
      </c>
      <c r="N674" s="125">
        <v>1.141</v>
      </c>
      <c r="O674" s="125">
        <v>1.9339999999999999</v>
      </c>
      <c r="P674" s="126">
        <v>18255.97</v>
      </c>
      <c r="Q674" s="127">
        <v>9.1000000000000004E-3</v>
      </c>
      <c r="R674" s="126">
        <v>9942.9599999999991</v>
      </c>
      <c r="S674" s="126">
        <v>8313.01</v>
      </c>
      <c r="T674" s="125">
        <v>0.51800000000000002</v>
      </c>
      <c r="U674" s="126">
        <v>9456.59</v>
      </c>
      <c r="V674" s="126">
        <v>9456.59</v>
      </c>
      <c r="W674" s="124">
        <v>6874941</v>
      </c>
      <c r="X674" s="124">
        <v>8647915</v>
      </c>
      <c r="Y674" s="124">
        <v>172958</v>
      </c>
      <c r="Z674" s="124">
        <v>172958</v>
      </c>
      <c r="AA674" s="124">
        <v>3198956</v>
      </c>
      <c r="AB674" s="124">
        <v>0</v>
      </c>
      <c r="AC674" s="124">
        <v>742124</v>
      </c>
      <c r="AD674" s="124">
        <v>1191851</v>
      </c>
      <c r="AE674" s="124">
        <v>1143613</v>
      </c>
    </row>
    <row r="675" spans="1:31" x14ac:dyDescent="0.3">
      <c r="A675" s="123" t="s">
        <v>1353</v>
      </c>
      <c r="B675" s="121" t="s">
        <v>1354</v>
      </c>
      <c r="C675" s="121">
        <v>1</v>
      </c>
      <c r="D675" s="121">
        <v>1</v>
      </c>
      <c r="E675" s="124">
        <f t="shared" ref="E675:AE675" si="0">SUM(E2:E674)</f>
        <v>2782573996350</v>
      </c>
      <c r="F675" s="124">
        <f t="shared" si="0"/>
        <v>2499176</v>
      </c>
      <c r="G675" s="124">
        <f t="shared" si="0"/>
        <v>1223898900</v>
      </c>
      <c r="H675" s="124">
        <f t="shared" si="0"/>
        <v>938375337214</v>
      </c>
      <c r="I675" s="124">
        <f t="shared" si="0"/>
        <v>244757064</v>
      </c>
      <c r="J675" s="125">
        <f t="shared" si="0"/>
        <v>650.79799999999955</v>
      </c>
      <c r="K675" s="124">
        <f t="shared" si="0"/>
        <v>3096265</v>
      </c>
      <c r="L675" s="124">
        <f t="shared" si="0"/>
        <v>3054363</v>
      </c>
      <c r="M675" s="124">
        <f t="shared" si="0"/>
        <v>3102871</v>
      </c>
      <c r="N675" s="125">
        <f t="shared" si="0"/>
        <v>791.59299999999803</v>
      </c>
      <c r="O675" s="125">
        <f t="shared" si="0"/>
        <v>1043.1119999999999</v>
      </c>
      <c r="P675" s="126">
        <f t="shared" si="0"/>
        <v>10018615.209999992</v>
      </c>
      <c r="Q675" s="127">
        <f t="shared" si="0"/>
        <v>8.4655200000000246</v>
      </c>
      <c r="R675" s="126">
        <f t="shared" si="0"/>
        <v>24486309.770000003</v>
      </c>
      <c r="S675" s="126">
        <f t="shared" si="0"/>
        <v>3900125.8600000013</v>
      </c>
      <c r="T675" s="125">
        <f t="shared" si="0"/>
        <v>357.33700000000078</v>
      </c>
      <c r="U675" s="126">
        <f t="shared" si="0"/>
        <v>5370327.9399999985</v>
      </c>
      <c r="V675" s="126">
        <f t="shared" si="0"/>
        <v>5399360.7500000009</v>
      </c>
      <c r="W675" s="124">
        <f t="shared" si="0"/>
        <v>25872319833</v>
      </c>
      <c r="X675" s="124">
        <f t="shared" si="0"/>
        <v>24932273183</v>
      </c>
      <c r="Y675" s="124">
        <f t="shared" si="0"/>
        <v>498645141</v>
      </c>
      <c r="Z675" s="124">
        <f t="shared" si="0"/>
        <v>1410251202</v>
      </c>
      <c r="AA675" s="124">
        <f t="shared" si="0"/>
        <v>6520070519</v>
      </c>
      <c r="AB675" s="124">
        <f t="shared" si="0"/>
        <v>185860</v>
      </c>
      <c r="AC675" s="124">
        <f t="shared" si="0"/>
        <v>2215731363</v>
      </c>
      <c r="AD675" s="124">
        <f t="shared" si="0"/>
        <v>3558464228</v>
      </c>
      <c r="AE675" s="124">
        <f t="shared" si="0"/>
        <v>3414441685</v>
      </c>
    </row>
    <row r="676" spans="1:31" x14ac:dyDescent="0.3">
      <c r="E676" s="124"/>
      <c r="F676" s="124"/>
      <c r="G676" s="124"/>
      <c r="H676" s="124"/>
      <c r="I676" s="124"/>
      <c r="J676" s="125"/>
      <c r="K676" s="124"/>
      <c r="L676" s="124"/>
      <c r="M676" s="124"/>
      <c r="N676" s="125"/>
      <c r="O676" s="125"/>
      <c r="P676" s="126"/>
      <c r="Q676" s="127"/>
      <c r="R676" s="126"/>
      <c r="S676" s="126"/>
      <c r="T676" s="125"/>
      <c r="U676" s="126"/>
      <c r="V676" s="126"/>
      <c r="W676" s="124"/>
      <c r="X676" s="124"/>
      <c r="Y676" s="124"/>
      <c r="Z676" s="124"/>
      <c r="AA676" s="124"/>
      <c r="AB676" s="124"/>
      <c r="AC676" s="124"/>
      <c r="AD676" s="124"/>
      <c r="AE676" s="124"/>
    </row>
    <row r="677" spans="1:31" x14ac:dyDescent="0.3">
      <c r="E677" s="124"/>
      <c r="F677" s="124"/>
      <c r="G677" s="124"/>
      <c r="H677" s="124"/>
      <c r="I677" s="124"/>
      <c r="J677" s="125"/>
      <c r="K677" s="124"/>
      <c r="L677" s="124"/>
      <c r="M677" s="124"/>
      <c r="N677" s="125"/>
      <c r="O677" s="125"/>
      <c r="P677" s="126"/>
      <c r="Q677" s="127"/>
      <c r="R677" s="126"/>
      <c r="S677" s="126"/>
      <c r="T677" s="125"/>
      <c r="U677" s="126"/>
      <c r="V677" s="126"/>
      <c r="W677" s="124"/>
      <c r="X677" s="124"/>
      <c r="Y677" s="124"/>
      <c r="Z677" s="124"/>
      <c r="AA677" s="124"/>
      <c r="AB677" s="124"/>
      <c r="AC677" s="124"/>
      <c r="AD677" s="124"/>
      <c r="AE677" s="124"/>
    </row>
    <row r="678" spans="1:31" x14ac:dyDescent="0.3">
      <c r="A678" s="123" t="s">
        <v>1482</v>
      </c>
      <c r="E678" s="124"/>
      <c r="F678" s="124"/>
      <c r="G678" s="124"/>
      <c r="H678" s="124"/>
      <c r="I678" s="124"/>
      <c r="J678" s="125"/>
      <c r="K678" s="124"/>
      <c r="L678" s="124"/>
      <c r="M678" s="124"/>
      <c r="N678" s="125"/>
      <c r="O678" s="125"/>
      <c r="P678" s="126"/>
      <c r="Q678" s="127"/>
      <c r="R678" s="126"/>
      <c r="S678" s="126"/>
      <c r="T678" s="125"/>
      <c r="U678" s="126"/>
      <c r="V678" s="126"/>
      <c r="W678" s="124"/>
      <c r="X678" s="124"/>
      <c r="Y678" s="124"/>
      <c r="Z678" s="124"/>
      <c r="AA678" s="124"/>
      <c r="AB678" s="124"/>
      <c r="AC678" s="124"/>
      <c r="AD678" s="124"/>
      <c r="AE678" s="124"/>
    </row>
    <row r="679" spans="1:31" x14ac:dyDescent="0.3">
      <c r="A679" s="123" t="s">
        <v>1355</v>
      </c>
      <c r="B679" s="121" t="s">
        <v>1356</v>
      </c>
      <c r="E679" s="124" t="s">
        <v>1357</v>
      </c>
      <c r="F679" s="124"/>
      <c r="G679" s="124"/>
      <c r="H679" s="124"/>
      <c r="I679" s="124"/>
      <c r="J679" s="125"/>
      <c r="K679" s="124"/>
      <c r="L679" s="124"/>
      <c r="M679" s="124"/>
      <c r="N679" s="125"/>
      <c r="O679" s="125"/>
      <c r="P679" s="126"/>
      <c r="Q679" s="127"/>
      <c r="R679" s="126"/>
      <c r="S679" s="126"/>
      <c r="T679" s="125"/>
      <c r="U679" s="126"/>
      <c r="V679" s="126"/>
      <c r="W679" s="124"/>
      <c r="X679" s="124"/>
      <c r="Y679" s="124"/>
      <c r="Z679" s="124"/>
      <c r="AA679" s="124"/>
      <c r="AB679" s="124"/>
      <c r="AC679" s="124"/>
      <c r="AD679" s="124"/>
      <c r="AE679" s="124"/>
    </row>
    <row r="680" spans="1:31" x14ac:dyDescent="0.3">
      <c r="A680" s="123" t="s">
        <v>1355</v>
      </c>
      <c r="B680" s="121" t="s">
        <v>1358</v>
      </c>
      <c r="E680" s="124" t="s">
        <v>1359</v>
      </c>
      <c r="F680" s="124"/>
      <c r="G680" s="124"/>
      <c r="H680" s="124"/>
      <c r="I680" s="124"/>
      <c r="J680" s="125"/>
      <c r="K680" s="124"/>
      <c r="L680" s="124"/>
      <c r="M680" s="124"/>
      <c r="N680" s="125"/>
      <c r="O680" s="125"/>
      <c r="P680" s="126"/>
      <c r="Q680" s="127"/>
      <c r="R680" s="126"/>
      <c r="S680" s="126"/>
      <c r="T680" s="125"/>
      <c r="U680" s="126"/>
      <c r="V680" s="126"/>
      <c r="W680" s="124"/>
      <c r="X680" s="124"/>
      <c r="Y680" s="124"/>
      <c r="Z680" s="124"/>
      <c r="AA680" s="124"/>
      <c r="AB680" s="124"/>
      <c r="AC680" s="124"/>
      <c r="AD680" s="124"/>
      <c r="AE680" s="124"/>
    </row>
  </sheetData>
  <hyperlinks>
    <hyperlink ref="A1" location="'Key'!D1" display="DCSAD1" xr:uid="{5B1E9E1A-E5DD-4540-9E19-D1EF3839CFF1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063EB-8CE6-43E6-8C2C-D6116FD37184}">
  <sheetPr codeName="Sheet6"/>
  <dimension ref="A1:AG680"/>
  <sheetViews>
    <sheetView workbookViewId="0">
      <pane xSplit="2" ySplit="1" topLeftCell="C2" activePane="bottomRight" state="frozen"/>
      <selection activeCell="D674" sqref="A2:D674"/>
      <selection pane="topRight" activeCell="D674" sqref="A2:D674"/>
      <selection pane="bottomLeft" activeCell="D674" sqref="A2:D674"/>
      <selection pane="bottomRight" activeCell="D674" sqref="A2:D674"/>
    </sheetView>
  </sheetViews>
  <sheetFormatPr defaultRowHeight="14" x14ac:dyDescent="0.3"/>
  <cols>
    <col min="1" max="1" width="8.7265625" style="121"/>
    <col min="2" max="2" width="21.81640625" style="121" bestFit="1" customWidth="1"/>
    <col min="3" max="3" width="4.1796875" style="121" bestFit="1" customWidth="1"/>
    <col min="4" max="4" width="5.1796875" style="121" bestFit="1" customWidth="1"/>
    <col min="5" max="10" width="8.7265625" style="121"/>
    <col min="11" max="11" width="9.6328125" style="121" bestFit="1" customWidth="1"/>
    <col min="12" max="12" width="8.7265625" style="121"/>
    <col min="13" max="13" width="9.36328125" style="121" bestFit="1" customWidth="1"/>
    <col min="14" max="14" width="10.7265625" style="121" bestFit="1" customWidth="1"/>
    <col min="15" max="15" width="9.54296875" style="121" bestFit="1" customWidth="1"/>
    <col min="16" max="18" width="8.7265625" style="121"/>
    <col min="19" max="19" width="9.54296875" style="121" bestFit="1" customWidth="1"/>
    <col min="20" max="20" width="8.7265625" style="121"/>
    <col min="21" max="21" width="9.6328125" style="121" bestFit="1" customWidth="1"/>
    <col min="22" max="22" width="8.7265625" style="121"/>
    <col min="23" max="23" width="9.6328125" style="121" bestFit="1" customWidth="1"/>
    <col min="24" max="28" width="8.7265625" style="121"/>
    <col min="29" max="29" width="9.6328125" style="121" bestFit="1" customWidth="1"/>
    <col min="30" max="30" width="8.7265625" style="121"/>
    <col min="31" max="31" width="9.08984375" style="121" bestFit="1" customWidth="1"/>
    <col min="32" max="32" width="8.7265625" style="121"/>
    <col min="33" max="33" width="10.1796875" style="121" bestFit="1" customWidth="1"/>
    <col min="34" max="16384" width="8.7265625" style="121"/>
  </cols>
  <sheetData>
    <row r="1" spans="1:33" ht="154" x14ac:dyDescent="0.3">
      <c r="A1" s="120" t="s">
        <v>1423</v>
      </c>
      <c r="B1" s="121" t="s">
        <v>1458</v>
      </c>
      <c r="C1" s="121" t="s">
        <v>1</v>
      </c>
      <c r="D1" s="121" t="s">
        <v>2</v>
      </c>
      <c r="E1" s="122" t="s">
        <v>1499</v>
      </c>
      <c r="F1" s="122" t="s">
        <v>1500</v>
      </c>
      <c r="G1" s="122" t="s">
        <v>1501</v>
      </c>
      <c r="H1" s="122" t="s">
        <v>1502</v>
      </c>
      <c r="I1" s="122" t="s">
        <v>1503</v>
      </c>
      <c r="J1" s="122" t="s">
        <v>1504</v>
      </c>
      <c r="K1" s="122" t="s">
        <v>1505</v>
      </c>
      <c r="L1" s="122" t="s">
        <v>1506</v>
      </c>
      <c r="M1" s="122" t="s">
        <v>1507</v>
      </c>
      <c r="N1" s="122" t="s">
        <v>1508</v>
      </c>
      <c r="O1" s="122" t="s">
        <v>1509</v>
      </c>
      <c r="P1" s="122" t="s">
        <v>1510</v>
      </c>
      <c r="Q1" s="122" t="s">
        <v>1511</v>
      </c>
      <c r="R1" s="122" t="s">
        <v>1512</v>
      </c>
      <c r="S1" s="122" t="s">
        <v>1513</v>
      </c>
      <c r="T1" s="122" t="s">
        <v>1514</v>
      </c>
      <c r="U1" s="122" t="s">
        <v>1515</v>
      </c>
      <c r="V1" s="122" t="s">
        <v>1516</v>
      </c>
      <c r="W1" s="122" t="s">
        <v>1517</v>
      </c>
      <c r="X1" s="122" t="s">
        <v>1518</v>
      </c>
      <c r="Y1" s="122" t="s">
        <v>1519</v>
      </c>
      <c r="Z1" s="122" t="s">
        <v>1520</v>
      </c>
      <c r="AA1" s="122" t="s">
        <v>1521</v>
      </c>
      <c r="AB1" s="122" t="s">
        <v>1522</v>
      </c>
      <c r="AC1" s="122" t="s">
        <v>1523</v>
      </c>
      <c r="AD1" s="122" t="s">
        <v>1524</v>
      </c>
      <c r="AE1" s="122" t="s">
        <v>1525</v>
      </c>
      <c r="AF1" s="122" t="s">
        <v>1526</v>
      </c>
      <c r="AG1" s="122" t="s">
        <v>1527</v>
      </c>
    </row>
    <row r="2" spans="1:33" x14ac:dyDescent="0.3">
      <c r="A2" s="123" t="s">
        <v>3</v>
      </c>
      <c r="B2" s="121" t="s">
        <v>4</v>
      </c>
      <c r="C2" s="121">
        <v>1</v>
      </c>
      <c r="D2" s="121">
        <v>1</v>
      </c>
      <c r="E2" s="124">
        <v>12504</v>
      </c>
      <c r="F2" s="124">
        <v>10927</v>
      </c>
      <c r="G2" s="124">
        <v>23865</v>
      </c>
      <c r="H2" s="124">
        <v>5660</v>
      </c>
      <c r="I2" s="124">
        <v>5609</v>
      </c>
      <c r="J2" s="124">
        <v>5728</v>
      </c>
      <c r="K2" s="124">
        <v>16997</v>
      </c>
      <c r="L2" s="128">
        <v>0.71220000000000006</v>
      </c>
      <c r="M2" s="124">
        <v>5058</v>
      </c>
      <c r="N2" s="125">
        <v>21.986000000000001</v>
      </c>
      <c r="O2" s="124">
        <v>1</v>
      </c>
      <c r="P2" s="125">
        <v>0</v>
      </c>
      <c r="Q2" s="124">
        <v>0</v>
      </c>
      <c r="R2" s="124">
        <v>1600</v>
      </c>
      <c r="S2" s="124">
        <v>848</v>
      </c>
      <c r="T2" s="124">
        <v>11755</v>
      </c>
      <c r="U2" s="124">
        <v>11537</v>
      </c>
      <c r="V2" s="124">
        <v>11709</v>
      </c>
      <c r="W2" s="124">
        <v>35001</v>
      </c>
      <c r="X2" s="124">
        <v>11667</v>
      </c>
      <c r="Y2" s="124">
        <v>3334</v>
      </c>
      <c r="Z2" s="124">
        <v>3277</v>
      </c>
      <c r="AA2" s="124">
        <v>3238</v>
      </c>
      <c r="AB2" s="124">
        <v>9849</v>
      </c>
      <c r="AC2" s="124">
        <v>3283</v>
      </c>
      <c r="AD2" s="128">
        <v>0.28139999999999998</v>
      </c>
      <c r="AE2" s="124">
        <v>1999</v>
      </c>
      <c r="AF2" s="124">
        <v>7906</v>
      </c>
      <c r="AG2" s="125">
        <v>0.72299999999999998</v>
      </c>
    </row>
    <row r="3" spans="1:33" x14ac:dyDescent="0.3">
      <c r="A3" s="123" t="s">
        <v>5</v>
      </c>
      <c r="B3" s="121" t="s">
        <v>6</v>
      </c>
      <c r="C3" s="121">
        <v>1</v>
      </c>
      <c r="D3" s="121">
        <v>0</v>
      </c>
      <c r="E3" s="124">
        <v>874</v>
      </c>
      <c r="F3" s="124">
        <v>648</v>
      </c>
      <c r="G3" s="124">
        <v>2010</v>
      </c>
      <c r="H3" s="124">
        <v>213</v>
      </c>
      <c r="I3" s="124">
        <v>240</v>
      </c>
      <c r="J3" s="124">
        <v>266</v>
      </c>
      <c r="K3" s="124">
        <v>719</v>
      </c>
      <c r="L3" s="128">
        <v>0.35770000000000002</v>
      </c>
      <c r="M3" s="124">
        <v>151</v>
      </c>
      <c r="N3" s="125">
        <v>125.06100000000001</v>
      </c>
      <c r="O3" s="124">
        <v>1</v>
      </c>
      <c r="P3" s="125">
        <v>0.38900000000000001</v>
      </c>
      <c r="Q3" s="124">
        <v>252</v>
      </c>
      <c r="R3" s="124">
        <v>0</v>
      </c>
      <c r="S3" s="124">
        <v>0</v>
      </c>
      <c r="T3" s="124">
        <v>852</v>
      </c>
      <c r="U3" s="124">
        <v>836</v>
      </c>
      <c r="V3" s="124">
        <v>848</v>
      </c>
      <c r="W3" s="124">
        <v>2536</v>
      </c>
      <c r="X3" s="124">
        <v>845</v>
      </c>
      <c r="Y3" s="124">
        <v>85</v>
      </c>
      <c r="Z3" s="124">
        <v>73</v>
      </c>
      <c r="AA3" s="124">
        <v>83</v>
      </c>
      <c r="AB3" s="124">
        <v>241</v>
      </c>
      <c r="AC3" s="124">
        <v>80</v>
      </c>
      <c r="AD3" s="128">
        <v>9.5000000000000001E-2</v>
      </c>
      <c r="AE3" s="124">
        <v>40</v>
      </c>
      <c r="AF3" s="124">
        <v>444</v>
      </c>
      <c r="AG3" s="125">
        <v>0.68500000000000005</v>
      </c>
    </row>
    <row r="4" spans="1:33" x14ac:dyDescent="0.3">
      <c r="A4" s="123" t="s">
        <v>7</v>
      </c>
      <c r="B4" s="121" t="s">
        <v>8</v>
      </c>
      <c r="C4" s="121">
        <v>1</v>
      </c>
      <c r="D4" s="121">
        <v>0</v>
      </c>
      <c r="E4" s="124">
        <v>4845</v>
      </c>
      <c r="F4" s="124">
        <v>4105</v>
      </c>
      <c r="G4" s="124">
        <v>12313</v>
      </c>
      <c r="H4" s="124">
        <v>554</v>
      </c>
      <c r="I4" s="124">
        <v>574</v>
      </c>
      <c r="J4" s="124">
        <v>661</v>
      </c>
      <c r="K4" s="124">
        <v>1789</v>
      </c>
      <c r="L4" s="128">
        <v>0.14530000000000001</v>
      </c>
      <c r="M4" s="124">
        <v>388</v>
      </c>
      <c r="N4" s="125">
        <v>45.496000000000002</v>
      </c>
      <c r="O4" s="124">
        <v>1</v>
      </c>
      <c r="P4" s="125">
        <v>0</v>
      </c>
      <c r="Q4" s="124">
        <v>0</v>
      </c>
      <c r="R4" s="124">
        <v>98</v>
      </c>
      <c r="S4" s="124">
        <v>52</v>
      </c>
      <c r="T4" s="124">
        <v>4682</v>
      </c>
      <c r="U4" s="124">
        <v>4595</v>
      </c>
      <c r="V4" s="124">
        <v>4664</v>
      </c>
      <c r="W4" s="124">
        <v>13941</v>
      </c>
      <c r="X4" s="124">
        <v>4647</v>
      </c>
      <c r="Y4" s="124">
        <v>149</v>
      </c>
      <c r="Z4" s="124">
        <v>138</v>
      </c>
      <c r="AA4" s="124">
        <v>137</v>
      </c>
      <c r="AB4" s="124">
        <v>424</v>
      </c>
      <c r="AC4" s="124">
        <v>141</v>
      </c>
      <c r="AD4" s="128">
        <v>3.04E-2</v>
      </c>
      <c r="AE4" s="124">
        <v>81</v>
      </c>
      <c r="AF4" s="124">
        <v>522</v>
      </c>
      <c r="AG4" s="125">
        <v>0.127</v>
      </c>
    </row>
    <row r="5" spans="1:33" x14ac:dyDescent="0.3">
      <c r="A5" s="123" t="s">
        <v>9</v>
      </c>
      <c r="B5" s="121" t="s">
        <v>10</v>
      </c>
      <c r="C5" s="121">
        <v>1</v>
      </c>
      <c r="D5" s="121">
        <v>0</v>
      </c>
      <c r="E5" s="124">
        <v>2178</v>
      </c>
      <c r="F5" s="124">
        <v>1671</v>
      </c>
      <c r="G5" s="124">
        <v>5164</v>
      </c>
      <c r="H5" s="124">
        <v>692</v>
      </c>
      <c r="I5" s="124">
        <v>805</v>
      </c>
      <c r="J5" s="124">
        <v>795</v>
      </c>
      <c r="K5" s="124">
        <v>2292</v>
      </c>
      <c r="L5" s="128">
        <v>0.44379999999999997</v>
      </c>
      <c r="M5" s="124">
        <v>482</v>
      </c>
      <c r="N5" s="125">
        <v>89.075000000000003</v>
      </c>
      <c r="O5" s="124">
        <v>1</v>
      </c>
      <c r="P5" s="125">
        <v>0.122</v>
      </c>
      <c r="Q5" s="124">
        <v>204</v>
      </c>
      <c r="R5" s="124">
        <v>28</v>
      </c>
      <c r="S5" s="124">
        <v>15</v>
      </c>
      <c r="T5" s="124">
        <v>1976</v>
      </c>
      <c r="U5" s="124">
        <v>1939</v>
      </c>
      <c r="V5" s="124">
        <v>1965</v>
      </c>
      <c r="W5" s="124">
        <v>5880</v>
      </c>
      <c r="X5" s="124">
        <v>1960</v>
      </c>
      <c r="Y5" s="124">
        <v>229</v>
      </c>
      <c r="Z5" s="124">
        <v>199</v>
      </c>
      <c r="AA5" s="124">
        <v>196</v>
      </c>
      <c r="AB5" s="124">
        <v>624</v>
      </c>
      <c r="AC5" s="124">
        <v>208</v>
      </c>
      <c r="AD5" s="128">
        <v>0.1061</v>
      </c>
      <c r="AE5" s="124">
        <v>115</v>
      </c>
      <c r="AF5" s="124">
        <v>817</v>
      </c>
      <c r="AG5" s="125">
        <v>0.48799999999999999</v>
      </c>
    </row>
    <row r="6" spans="1:33" x14ac:dyDescent="0.3">
      <c r="A6" s="123" t="s">
        <v>11</v>
      </c>
      <c r="B6" s="121" t="s">
        <v>12</v>
      </c>
      <c r="C6" s="121">
        <v>1</v>
      </c>
      <c r="D6" s="121">
        <v>0</v>
      </c>
      <c r="E6" s="124">
        <v>2441</v>
      </c>
      <c r="F6" s="124">
        <v>1944</v>
      </c>
      <c r="G6" s="124">
        <v>5548</v>
      </c>
      <c r="H6" s="124">
        <v>1262</v>
      </c>
      <c r="I6" s="124">
        <v>1266</v>
      </c>
      <c r="J6" s="124">
        <v>1339</v>
      </c>
      <c r="K6" s="124">
        <v>3867</v>
      </c>
      <c r="L6" s="128">
        <v>0.69699999999999995</v>
      </c>
      <c r="M6" s="124">
        <v>881</v>
      </c>
      <c r="N6" s="125">
        <v>4.2699999999999996</v>
      </c>
      <c r="O6" s="124">
        <v>1</v>
      </c>
      <c r="P6" s="125">
        <v>0</v>
      </c>
      <c r="Q6" s="124">
        <v>0</v>
      </c>
      <c r="R6" s="124">
        <v>95</v>
      </c>
      <c r="S6" s="124">
        <v>50</v>
      </c>
      <c r="T6" s="124">
        <v>2128</v>
      </c>
      <c r="U6" s="124">
        <v>2089</v>
      </c>
      <c r="V6" s="124">
        <v>2120</v>
      </c>
      <c r="W6" s="124">
        <v>6337</v>
      </c>
      <c r="X6" s="124">
        <v>2112</v>
      </c>
      <c r="Y6" s="124">
        <v>496</v>
      </c>
      <c r="Z6" s="124">
        <v>444</v>
      </c>
      <c r="AA6" s="124">
        <v>443</v>
      </c>
      <c r="AB6" s="124">
        <v>1383</v>
      </c>
      <c r="AC6" s="124">
        <v>461</v>
      </c>
      <c r="AD6" s="128">
        <v>0.21820000000000001</v>
      </c>
      <c r="AE6" s="124">
        <v>276</v>
      </c>
      <c r="AF6" s="124">
        <v>1208</v>
      </c>
      <c r="AG6" s="125">
        <v>0.621</v>
      </c>
    </row>
    <row r="7" spans="1:33" x14ac:dyDescent="0.3">
      <c r="A7" s="123" t="s">
        <v>13</v>
      </c>
      <c r="B7" s="121" t="s">
        <v>14</v>
      </c>
      <c r="C7" s="121">
        <v>1</v>
      </c>
      <c r="D7" s="121">
        <v>0</v>
      </c>
      <c r="E7" s="124">
        <v>5739</v>
      </c>
      <c r="F7" s="124">
        <v>4940</v>
      </c>
      <c r="G7" s="124">
        <v>14236</v>
      </c>
      <c r="H7" s="124">
        <v>1674</v>
      </c>
      <c r="I7" s="124">
        <v>2035</v>
      </c>
      <c r="J7" s="124">
        <v>2150</v>
      </c>
      <c r="K7" s="124">
        <v>5859</v>
      </c>
      <c r="L7" s="128">
        <v>0.41160000000000002</v>
      </c>
      <c r="M7" s="124">
        <v>1322</v>
      </c>
      <c r="N7" s="125">
        <v>21.628</v>
      </c>
      <c r="O7" s="124">
        <v>1</v>
      </c>
      <c r="P7" s="125">
        <v>0</v>
      </c>
      <c r="Q7" s="124">
        <v>0</v>
      </c>
      <c r="R7" s="124">
        <v>355</v>
      </c>
      <c r="S7" s="124">
        <v>188</v>
      </c>
      <c r="T7" s="124">
        <v>5093</v>
      </c>
      <c r="U7" s="124">
        <v>4999</v>
      </c>
      <c r="V7" s="124">
        <v>5073</v>
      </c>
      <c r="W7" s="124">
        <v>15165</v>
      </c>
      <c r="X7" s="124">
        <v>5055</v>
      </c>
      <c r="Y7" s="124">
        <v>507</v>
      </c>
      <c r="Z7" s="124">
        <v>468</v>
      </c>
      <c r="AA7" s="124">
        <v>498</v>
      </c>
      <c r="AB7" s="124">
        <v>1473</v>
      </c>
      <c r="AC7" s="124">
        <v>491</v>
      </c>
      <c r="AD7" s="128">
        <v>9.7100000000000006E-2</v>
      </c>
      <c r="AE7" s="124">
        <v>312</v>
      </c>
      <c r="AF7" s="124">
        <v>1823</v>
      </c>
      <c r="AG7" s="125">
        <v>0.36899999999999999</v>
      </c>
    </row>
    <row r="8" spans="1:33" x14ac:dyDescent="0.3">
      <c r="A8" s="123" t="s">
        <v>15</v>
      </c>
      <c r="B8" s="121" t="s">
        <v>16</v>
      </c>
      <c r="C8" s="121">
        <v>1</v>
      </c>
      <c r="D8" s="121">
        <v>0</v>
      </c>
      <c r="E8" s="124">
        <v>472</v>
      </c>
      <c r="F8" s="124">
        <v>304</v>
      </c>
      <c r="G8" s="124">
        <v>839</v>
      </c>
      <c r="H8" s="124">
        <v>134</v>
      </c>
      <c r="I8" s="124">
        <v>140</v>
      </c>
      <c r="J8" s="124">
        <v>111</v>
      </c>
      <c r="K8" s="124">
        <v>385</v>
      </c>
      <c r="L8" s="128">
        <v>0.45889999999999997</v>
      </c>
      <c r="M8" s="124">
        <v>91</v>
      </c>
      <c r="N8" s="125">
        <v>2.9369999999999998</v>
      </c>
      <c r="O8" s="124">
        <v>0</v>
      </c>
      <c r="P8" s="125">
        <v>0</v>
      </c>
      <c r="Q8" s="124">
        <v>0</v>
      </c>
      <c r="R8" s="124">
        <v>29</v>
      </c>
      <c r="S8" s="124">
        <v>15</v>
      </c>
      <c r="T8" s="124">
        <v>502</v>
      </c>
      <c r="U8" s="124">
        <v>493</v>
      </c>
      <c r="V8" s="124">
        <v>500</v>
      </c>
      <c r="W8" s="124">
        <v>1495</v>
      </c>
      <c r="X8" s="124">
        <v>498</v>
      </c>
      <c r="Y8" s="124">
        <v>49</v>
      </c>
      <c r="Z8" s="124">
        <v>56</v>
      </c>
      <c r="AA8" s="124">
        <v>62</v>
      </c>
      <c r="AB8" s="124">
        <v>167</v>
      </c>
      <c r="AC8" s="124">
        <v>56</v>
      </c>
      <c r="AD8" s="128">
        <v>0.11169999999999999</v>
      </c>
      <c r="AE8" s="124">
        <v>22</v>
      </c>
      <c r="AF8" s="124">
        <v>129</v>
      </c>
      <c r="AG8" s="125">
        <v>0.42399999999999999</v>
      </c>
    </row>
    <row r="9" spans="1:33" x14ac:dyDescent="0.3">
      <c r="A9" s="123" t="s">
        <v>17</v>
      </c>
      <c r="B9" s="121" t="s">
        <v>18</v>
      </c>
      <c r="C9" s="121">
        <v>1</v>
      </c>
      <c r="D9" s="121">
        <v>1</v>
      </c>
      <c r="E9" s="124">
        <v>7138</v>
      </c>
      <c r="F9" s="124">
        <v>6174</v>
      </c>
      <c r="G9" s="124">
        <v>18126</v>
      </c>
      <c r="H9" s="124">
        <v>1675</v>
      </c>
      <c r="I9" s="124">
        <v>1588</v>
      </c>
      <c r="J9" s="124">
        <v>1909</v>
      </c>
      <c r="K9" s="124">
        <v>5172</v>
      </c>
      <c r="L9" s="128">
        <v>0.2853</v>
      </c>
      <c r="M9" s="124">
        <v>1145</v>
      </c>
      <c r="N9" s="125">
        <v>30.785</v>
      </c>
      <c r="O9" s="124">
        <v>1</v>
      </c>
      <c r="P9" s="125">
        <v>0</v>
      </c>
      <c r="Q9" s="124">
        <v>0</v>
      </c>
      <c r="R9" s="124">
        <v>398</v>
      </c>
      <c r="S9" s="124">
        <v>211</v>
      </c>
      <c r="T9" s="124">
        <v>6331</v>
      </c>
      <c r="U9" s="124">
        <v>6213</v>
      </c>
      <c r="V9" s="124">
        <v>6306</v>
      </c>
      <c r="W9" s="124">
        <v>18850</v>
      </c>
      <c r="X9" s="124">
        <v>6283</v>
      </c>
      <c r="Y9" s="124">
        <v>450</v>
      </c>
      <c r="Z9" s="124">
        <v>405</v>
      </c>
      <c r="AA9" s="124">
        <v>431</v>
      </c>
      <c r="AB9" s="124">
        <v>1286</v>
      </c>
      <c r="AC9" s="124">
        <v>429</v>
      </c>
      <c r="AD9" s="128">
        <v>6.8199999999999997E-2</v>
      </c>
      <c r="AE9" s="124">
        <v>274</v>
      </c>
      <c r="AF9" s="124">
        <v>1631</v>
      </c>
      <c r="AG9" s="125">
        <v>0.26400000000000001</v>
      </c>
    </row>
    <row r="10" spans="1:33" x14ac:dyDescent="0.3">
      <c r="A10" s="123" t="s">
        <v>19</v>
      </c>
      <c r="B10" s="121" t="s">
        <v>20</v>
      </c>
      <c r="C10" s="121">
        <v>1</v>
      </c>
      <c r="D10" s="121">
        <v>0</v>
      </c>
      <c r="E10" s="124">
        <v>307</v>
      </c>
      <c r="F10" s="124">
        <v>226</v>
      </c>
      <c r="G10" s="124">
        <v>753</v>
      </c>
      <c r="H10" s="124">
        <v>172</v>
      </c>
      <c r="I10" s="124">
        <v>153</v>
      </c>
      <c r="J10" s="124">
        <v>146</v>
      </c>
      <c r="K10" s="124">
        <v>471</v>
      </c>
      <c r="L10" s="128">
        <v>0.62549999999999994</v>
      </c>
      <c r="M10" s="124">
        <v>92</v>
      </c>
      <c r="N10" s="125">
        <v>0.93200000000000005</v>
      </c>
      <c r="O10" s="124">
        <v>1</v>
      </c>
      <c r="P10" s="125">
        <v>0</v>
      </c>
      <c r="Q10" s="124">
        <v>0</v>
      </c>
      <c r="R10" s="124">
        <v>22</v>
      </c>
      <c r="S10" s="124">
        <v>12</v>
      </c>
      <c r="T10" s="124">
        <v>310</v>
      </c>
      <c r="U10" s="124">
        <v>304</v>
      </c>
      <c r="V10" s="124">
        <v>309</v>
      </c>
      <c r="W10" s="124">
        <v>923</v>
      </c>
      <c r="X10" s="124">
        <v>308</v>
      </c>
      <c r="Y10" s="124">
        <v>56</v>
      </c>
      <c r="Z10" s="124">
        <v>62</v>
      </c>
      <c r="AA10" s="124">
        <v>61</v>
      </c>
      <c r="AB10" s="124">
        <v>179</v>
      </c>
      <c r="AC10" s="124">
        <v>60</v>
      </c>
      <c r="AD10" s="128">
        <v>0.19389999999999999</v>
      </c>
      <c r="AE10" s="124">
        <v>28</v>
      </c>
      <c r="AF10" s="124">
        <v>133</v>
      </c>
      <c r="AG10" s="125">
        <v>0.58799999999999997</v>
      </c>
    </row>
    <row r="11" spans="1:33" x14ac:dyDescent="0.3">
      <c r="A11" s="123" t="s">
        <v>21</v>
      </c>
      <c r="B11" s="121" t="s">
        <v>22</v>
      </c>
      <c r="C11" s="121">
        <v>1</v>
      </c>
      <c r="D11" s="121">
        <v>0</v>
      </c>
      <c r="E11" s="124">
        <v>5749</v>
      </c>
      <c r="F11" s="124">
        <v>4862</v>
      </c>
      <c r="G11" s="124">
        <v>14521</v>
      </c>
      <c r="H11" s="124">
        <v>926</v>
      </c>
      <c r="I11" s="124">
        <v>1165</v>
      </c>
      <c r="J11" s="124">
        <v>1222</v>
      </c>
      <c r="K11" s="124">
        <v>3313</v>
      </c>
      <c r="L11" s="128">
        <v>0.22819999999999999</v>
      </c>
      <c r="M11" s="124">
        <v>721</v>
      </c>
      <c r="N11" s="125">
        <v>47.744</v>
      </c>
      <c r="O11" s="124">
        <v>1</v>
      </c>
      <c r="P11" s="125">
        <v>0</v>
      </c>
      <c r="Q11" s="124">
        <v>0</v>
      </c>
      <c r="R11" s="124">
        <v>300</v>
      </c>
      <c r="S11" s="124">
        <v>159</v>
      </c>
      <c r="T11" s="124">
        <v>5413</v>
      </c>
      <c r="U11" s="124">
        <v>5313</v>
      </c>
      <c r="V11" s="124">
        <v>5392</v>
      </c>
      <c r="W11" s="124">
        <v>16118</v>
      </c>
      <c r="X11" s="124">
        <v>5373</v>
      </c>
      <c r="Y11" s="124">
        <v>348</v>
      </c>
      <c r="Z11" s="124">
        <v>284</v>
      </c>
      <c r="AA11" s="124">
        <v>288</v>
      </c>
      <c r="AB11" s="124">
        <v>920</v>
      </c>
      <c r="AC11" s="124">
        <v>307</v>
      </c>
      <c r="AD11" s="128">
        <v>5.7099999999999998E-2</v>
      </c>
      <c r="AE11" s="124">
        <v>180</v>
      </c>
      <c r="AF11" s="124">
        <v>1061</v>
      </c>
      <c r="AG11" s="125">
        <v>0.218</v>
      </c>
    </row>
    <row r="12" spans="1:33" x14ac:dyDescent="0.3">
      <c r="A12" s="123" t="s">
        <v>23</v>
      </c>
      <c r="B12" s="121" t="s">
        <v>24</v>
      </c>
      <c r="C12" s="121">
        <v>1</v>
      </c>
      <c r="D12" s="121">
        <v>0</v>
      </c>
      <c r="E12" s="124">
        <v>1390</v>
      </c>
      <c r="F12" s="124">
        <v>1226</v>
      </c>
      <c r="G12" s="124">
        <v>3633</v>
      </c>
      <c r="H12" s="124">
        <v>141</v>
      </c>
      <c r="I12" s="124">
        <v>178</v>
      </c>
      <c r="J12" s="124">
        <v>167</v>
      </c>
      <c r="K12" s="124">
        <v>486</v>
      </c>
      <c r="L12" s="128">
        <v>0.1338</v>
      </c>
      <c r="M12" s="124">
        <v>107</v>
      </c>
      <c r="N12" s="125">
        <v>36.692999999999998</v>
      </c>
      <c r="O12" s="124">
        <v>1</v>
      </c>
      <c r="P12" s="125">
        <v>0</v>
      </c>
      <c r="Q12" s="124">
        <v>0</v>
      </c>
      <c r="R12" s="124">
        <v>20</v>
      </c>
      <c r="S12" s="124">
        <v>11</v>
      </c>
      <c r="T12" s="124">
        <v>1283</v>
      </c>
      <c r="U12" s="124">
        <v>1259</v>
      </c>
      <c r="V12" s="124">
        <v>1278</v>
      </c>
      <c r="W12" s="124">
        <v>3820</v>
      </c>
      <c r="X12" s="124">
        <v>1273</v>
      </c>
      <c r="Y12" s="124">
        <v>59</v>
      </c>
      <c r="Z12" s="124">
        <v>46</v>
      </c>
      <c r="AA12" s="124">
        <v>49</v>
      </c>
      <c r="AB12" s="124">
        <v>154</v>
      </c>
      <c r="AC12" s="124">
        <v>51</v>
      </c>
      <c r="AD12" s="128">
        <v>4.0300000000000002E-2</v>
      </c>
      <c r="AE12" s="124">
        <v>32</v>
      </c>
      <c r="AF12" s="124">
        <v>151</v>
      </c>
      <c r="AG12" s="125">
        <v>0.123</v>
      </c>
    </row>
    <row r="13" spans="1:33" x14ac:dyDescent="0.3">
      <c r="A13" s="123" t="s">
        <v>25</v>
      </c>
      <c r="B13" s="121" t="s">
        <v>26</v>
      </c>
      <c r="C13" s="121">
        <v>1</v>
      </c>
      <c r="D13" s="121">
        <v>0</v>
      </c>
      <c r="E13" s="124">
        <v>1851</v>
      </c>
      <c r="F13" s="124">
        <v>1566</v>
      </c>
      <c r="G13" s="124">
        <v>4038</v>
      </c>
      <c r="H13" s="124">
        <v>917</v>
      </c>
      <c r="I13" s="124">
        <v>1006</v>
      </c>
      <c r="J13" s="124">
        <v>1029</v>
      </c>
      <c r="K13" s="124">
        <v>2952</v>
      </c>
      <c r="L13" s="128">
        <v>0.73109999999999997</v>
      </c>
      <c r="M13" s="124">
        <v>744</v>
      </c>
      <c r="N13" s="125">
        <v>2.0990000000000002</v>
      </c>
      <c r="O13" s="124">
        <v>1</v>
      </c>
      <c r="P13" s="125">
        <v>0</v>
      </c>
      <c r="Q13" s="124">
        <v>0</v>
      </c>
      <c r="R13" s="124">
        <v>155</v>
      </c>
      <c r="S13" s="124">
        <v>82</v>
      </c>
      <c r="T13" s="124">
        <v>1618</v>
      </c>
      <c r="U13" s="124">
        <v>1588</v>
      </c>
      <c r="V13" s="124">
        <v>1611</v>
      </c>
      <c r="W13" s="124">
        <v>4817</v>
      </c>
      <c r="X13" s="124">
        <v>1606</v>
      </c>
      <c r="Y13" s="124">
        <v>425</v>
      </c>
      <c r="Z13" s="124">
        <v>428</v>
      </c>
      <c r="AA13" s="124">
        <v>349</v>
      </c>
      <c r="AB13" s="124">
        <v>1202</v>
      </c>
      <c r="AC13" s="124">
        <v>401</v>
      </c>
      <c r="AD13" s="128">
        <v>0.2495</v>
      </c>
      <c r="AE13" s="124">
        <v>254</v>
      </c>
      <c r="AF13" s="124">
        <v>1081</v>
      </c>
      <c r="AG13" s="125">
        <v>0.69</v>
      </c>
    </row>
    <row r="14" spans="1:33" x14ac:dyDescent="0.3">
      <c r="A14" s="123" t="s">
        <v>27</v>
      </c>
      <c r="B14" s="121" t="s">
        <v>28</v>
      </c>
      <c r="C14" s="121">
        <v>1</v>
      </c>
      <c r="D14" s="121">
        <v>0</v>
      </c>
      <c r="E14" s="124">
        <v>582</v>
      </c>
      <c r="F14" s="124">
        <v>484</v>
      </c>
      <c r="G14" s="124">
        <v>1583</v>
      </c>
      <c r="H14" s="124">
        <v>230</v>
      </c>
      <c r="I14" s="124">
        <v>249</v>
      </c>
      <c r="J14" s="124">
        <v>230</v>
      </c>
      <c r="K14" s="124">
        <v>709</v>
      </c>
      <c r="L14" s="128">
        <v>0.44790000000000002</v>
      </c>
      <c r="M14" s="124">
        <v>141</v>
      </c>
      <c r="N14" s="125">
        <v>101.89</v>
      </c>
      <c r="O14" s="124">
        <v>1</v>
      </c>
      <c r="P14" s="125">
        <v>0.39700000000000002</v>
      </c>
      <c r="Q14" s="124">
        <v>192</v>
      </c>
      <c r="R14" s="124">
        <v>0</v>
      </c>
      <c r="S14" s="124">
        <v>0</v>
      </c>
      <c r="T14" s="124">
        <v>596</v>
      </c>
      <c r="U14" s="124">
        <v>585</v>
      </c>
      <c r="V14" s="124">
        <v>587</v>
      </c>
      <c r="W14" s="124">
        <v>1768</v>
      </c>
      <c r="X14" s="124">
        <v>589</v>
      </c>
      <c r="Y14" s="124">
        <v>65</v>
      </c>
      <c r="Z14" s="124">
        <v>71</v>
      </c>
      <c r="AA14" s="124">
        <v>58</v>
      </c>
      <c r="AB14" s="124">
        <v>194</v>
      </c>
      <c r="AC14" s="124">
        <v>65</v>
      </c>
      <c r="AD14" s="128">
        <v>0.10970000000000001</v>
      </c>
      <c r="AE14" s="124">
        <v>35</v>
      </c>
      <c r="AF14" s="124">
        <v>369</v>
      </c>
      <c r="AG14" s="125">
        <v>0.76200000000000001</v>
      </c>
    </row>
    <row r="15" spans="1:33" x14ac:dyDescent="0.3">
      <c r="A15" s="123" t="s">
        <v>29</v>
      </c>
      <c r="B15" s="121" t="s">
        <v>30</v>
      </c>
      <c r="C15" s="121">
        <v>1</v>
      </c>
      <c r="D15" s="121">
        <v>0</v>
      </c>
      <c r="E15" s="124">
        <v>294</v>
      </c>
      <c r="F15" s="124">
        <v>245</v>
      </c>
      <c r="G15" s="124">
        <v>725</v>
      </c>
      <c r="H15" s="124">
        <v>137</v>
      </c>
      <c r="I15" s="124">
        <v>122</v>
      </c>
      <c r="J15" s="124">
        <v>106</v>
      </c>
      <c r="K15" s="124">
        <v>365</v>
      </c>
      <c r="L15" s="128">
        <v>0.50339999999999996</v>
      </c>
      <c r="M15" s="124">
        <v>80</v>
      </c>
      <c r="N15" s="125">
        <v>55.378</v>
      </c>
      <c r="O15" s="124">
        <v>1</v>
      </c>
      <c r="P15" s="125">
        <v>0.40400000000000003</v>
      </c>
      <c r="Q15" s="124">
        <v>99</v>
      </c>
      <c r="R15" s="124">
        <v>1</v>
      </c>
      <c r="S15" s="124">
        <v>1</v>
      </c>
      <c r="T15" s="124">
        <v>298</v>
      </c>
      <c r="U15" s="124">
        <v>293</v>
      </c>
      <c r="V15" s="124">
        <v>293</v>
      </c>
      <c r="W15" s="124">
        <v>884</v>
      </c>
      <c r="X15" s="124">
        <v>295</v>
      </c>
      <c r="Y15" s="124">
        <v>46</v>
      </c>
      <c r="Z15" s="124">
        <v>60</v>
      </c>
      <c r="AA15" s="124">
        <v>35</v>
      </c>
      <c r="AB15" s="124">
        <v>141</v>
      </c>
      <c r="AC15" s="124">
        <v>47</v>
      </c>
      <c r="AD15" s="128">
        <v>0.1595</v>
      </c>
      <c r="AE15" s="124">
        <v>25</v>
      </c>
      <c r="AF15" s="124">
        <v>206</v>
      </c>
      <c r="AG15" s="125">
        <v>0.84</v>
      </c>
    </row>
    <row r="16" spans="1:33" x14ac:dyDescent="0.3">
      <c r="A16" s="123" t="s">
        <v>31</v>
      </c>
      <c r="B16" s="121" t="s">
        <v>32</v>
      </c>
      <c r="C16" s="121">
        <v>1</v>
      </c>
      <c r="D16" s="121">
        <v>0</v>
      </c>
      <c r="E16" s="124">
        <v>515</v>
      </c>
      <c r="F16" s="124">
        <v>524</v>
      </c>
      <c r="G16" s="124">
        <v>1419</v>
      </c>
      <c r="H16" s="124">
        <v>275</v>
      </c>
      <c r="I16" s="124">
        <v>261</v>
      </c>
      <c r="J16" s="124">
        <v>269</v>
      </c>
      <c r="K16" s="124">
        <v>805</v>
      </c>
      <c r="L16" s="128">
        <v>0.56730000000000003</v>
      </c>
      <c r="M16" s="124">
        <v>193</v>
      </c>
      <c r="N16" s="125">
        <v>118.553</v>
      </c>
      <c r="O16" s="124">
        <v>1</v>
      </c>
      <c r="P16" s="125">
        <v>0.40400000000000003</v>
      </c>
      <c r="Q16" s="124">
        <v>212</v>
      </c>
      <c r="R16" s="124">
        <v>0</v>
      </c>
      <c r="S16" s="124">
        <v>0</v>
      </c>
      <c r="T16" s="124">
        <v>537</v>
      </c>
      <c r="U16" s="124">
        <v>527</v>
      </c>
      <c r="V16" s="124">
        <v>529</v>
      </c>
      <c r="W16" s="124">
        <v>1593</v>
      </c>
      <c r="X16" s="124">
        <v>531</v>
      </c>
      <c r="Y16" s="124">
        <v>123</v>
      </c>
      <c r="Z16" s="124">
        <v>125</v>
      </c>
      <c r="AA16" s="124">
        <v>80</v>
      </c>
      <c r="AB16" s="124">
        <v>328</v>
      </c>
      <c r="AC16" s="124">
        <v>109</v>
      </c>
      <c r="AD16" s="128">
        <v>0.2059</v>
      </c>
      <c r="AE16" s="124">
        <v>70</v>
      </c>
      <c r="AF16" s="124">
        <v>476</v>
      </c>
      <c r="AG16" s="125">
        <v>0.90800000000000003</v>
      </c>
    </row>
    <row r="17" spans="1:33" x14ac:dyDescent="0.3">
      <c r="A17" s="123" t="s">
        <v>33</v>
      </c>
      <c r="B17" s="121" t="s">
        <v>34</v>
      </c>
      <c r="C17" s="121">
        <v>1</v>
      </c>
      <c r="D17" s="121">
        <v>0</v>
      </c>
      <c r="E17" s="124">
        <v>420</v>
      </c>
      <c r="F17" s="124">
        <v>304</v>
      </c>
      <c r="G17" s="124">
        <v>922</v>
      </c>
      <c r="H17" s="124">
        <v>191</v>
      </c>
      <c r="I17" s="124">
        <v>184</v>
      </c>
      <c r="J17" s="124">
        <v>175</v>
      </c>
      <c r="K17" s="124">
        <v>550</v>
      </c>
      <c r="L17" s="128">
        <v>0.59650000000000003</v>
      </c>
      <c r="M17" s="124">
        <v>118</v>
      </c>
      <c r="N17" s="125">
        <v>69.408000000000001</v>
      </c>
      <c r="O17" s="124">
        <v>1</v>
      </c>
      <c r="P17" s="125">
        <v>0.40500000000000003</v>
      </c>
      <c r="Q17" s="124">
        <v>123</v>
      </c>
      <c r="R17" s="124">
        <v>0</v>
      </c>
      <c r="S17" s="124">
        <v>0</v>
      </c>
      <c r="T17" s="124">
        <v>384</v>
      </c>
      <c r="U17" s="124">
        <v>377</v>
      </c>
      <c r="V17" s="124">
        <v>378</v>
      </c>
      <c r="W17" s="124">
        <v>1139</v>
      </c>
      <c r="X17" s="124">
        <v>380</v>
      </c>
      <c r="Y17" s="124">
        <v>83</v>
      </c>
      <c r="Z17" s="124">
        <v>54</v>
      </c>
      <c r="AA17" s="124">
        <v>67</v>
      </c>
      <c r="AB17" s="124">
        <v>204</v>
      </c>
      <c r="AC17" s="124">
        <v>68</v>
      </c>
      <c r="AD17" s="128">
        <v>0.17910000000000001</v>
      </c>
      <c r="AE17" s="124">
        <v>35</v>
      </c>
      <c r="AF17" s="124">
        <v>277</v>
      </c>
      <c r="AG17" s="125">
        <v>0.91100000000000003</v>
      </c>
    </row>
    <row r="18" spans="1:33" x14ac:dyDescent="0.3">
      <c r="A18" s="123" t="s">
        <v>35</v>
      </c>
      <c r="B18" s="121" t="s">
        <v>36</v>
      </c>
      <c r="C18" s="121">
        <v>1</v>
      </c>
      <c r="D18" s="121">
        <v>0</v>
      </c>
      <c r="E18" s="124">
        <v>262</v>
      </c>
      <c r="F18" s="124">
        <v>195</v>
      </c>
      <c r="G18" s="124">
        <v>587</v>
      </c>
      <c r="H18" s="124">
        <v>79</v>
      </c>
      <c r="I18" s="124">
        <v>89</v>
      </c>
      <c r="J18" s="124">
        <v>100</v>
      </c>
      <c r="K18" s="124">
        <v>268</v>
      </c>
      <c r="L18" s="128">
        <v>0.45660000000000001</v>
      </c>
      <c r="M18" s="124">
        <v>58</v>
      </c>
      <c r="N18" s="125">
        <v>77.927000000000007</v>
      </c>
      <c r="O18" s="124">
        <v>1</v>
      </c>
      <c r="P18" s="125">
        <v>0.442</v>
      </c>
      <c r="Q18" s="124">
        <v>86</v>
      </c>
      <c r="R18" s="124">
        <v>0</v>
      </c>
      <c r="S18" s="124">
        <v>0</v>
      </c>
      <c r="T18" s="124">
        <v>251</v>
      </c>
      <c r="U18" s="124">
        <v>245</v>
      </c>
      <c r="V18" s="124">
        <v>246</v>
      </c>
      <c r="W18" s="124">
        <v>742</v>
      </c>
      <c r="X18" s="124">
        <v>247</v>
      </c>
      <c r="Y18" s="124">
        <v>42</v>
      </c>
      <c r="Z18" s="124">
        <v>42</v>
      </c>
      <c r="AA18" s="124">
        <v>44</v>
      </c>
      <c r="AB18" s="124">
        <v>128</v>
      </c>
      <c r="AC18" s="124">
        <v>43</v>
      </c>
      <c r="AD18" s="128">
        <v>0.17249999999999999</v>
      </c>
      <c r="AE18" s="124">
        <v>22</v>
      </c>
      <c r="AF18" s="124">
        <v>167</v>
      </c>
      <c r="AG18" s="125">
        <v>0.85599999999999998</v>
      </c>
    </row>
    <row r="19" spans="1:33" x14ac:dyDescent="0.3">
      <c r="A19" s="123" t="s">
        <v>37</v>
      </c>
      <c r="B19" s="121" t="s">
        <v>38</v>
      </c>
      <c r="C19" s="121">
        <v>1</v>
      </c>
      <c r="D19" s="121">
        <v>0</v>
      </c>
      <c r="E19" s="124">
        <v>360</v>
      </c>
      <c r="F19" s="124">
        <v>263</v>
      </c>
      <c r="G19" s="124">
        <v>769</v>
      </c>
      <c r="H19" s="124">
        <v>174</v>
      </c>
      <c r="I19" s="124">
        <v>205</v>
      </c>
      <c r="J19" s="124">
        <v>185</v>
      </c>
      <c r="K19" s="124">
        <v>564</v>
      </c>
      <c r="L19" s="128">
        <v>0.73340000000000005</v>
      </c>
      <c r="M19" s="124">
        <v>125</v>
      </c>
      <c r="N19" s="125">
        <v>40.429000000000002</v>
      </c>
      <c r="O19" s="124">
        <v>1</v>
      </c>
      <c r="P19" s="125">
        <v>0.36299999999999999</v>
      </c>
      <c r="Q19" s="124">
        <v>95</v>
      </c>
      <c r="R19" s="124">
        <v>0</v>
      </c>
      <c r="S19" s="124">
        <v>0</v>
      </c>
      <c r="T19" s="124">
        <v>353</v>
      </c>
      <c r="U19" s="124">
        <v>347</v>
      </c>
      <c r="V19" s="124">
        <v>348</v>
      </c>
      <c r="W19" s="124">
        <v>1048</v>
      </c>
      <c r="X19" s="124">
        <v>349</v>
      </c>
      <c r="Y19" s="124">
        <v>98</v>
      </c>
      <c r="Z19" s="124">
        <v>99</v>
      </c>
      <c r="AA19" s="124">
        <v>70</v>
      </c>
      <c r="AB19" s="124">
        <v>267</v>
      </c>
      <c r="AC19" s="124">
        <v>89</v>
      </c>
      <c r="AD19" s="128">
        <v>0.25480000000000003</v>
      </c>
      <c r="AE19" s="124">
        <v>44</v>
      </c>
      <c r="AF19" s="124">
        <v>265</v>
      </c>
      <c r="AG19" s="125">
        <v>1.0069999999999999</v>
      </c>
    </row>
    <row r="20" spans="1:33" x14ac:dyDescent="0.3">
      <c r="A20" s="123" t="s">
        <v>39</v>
      </c>
      <c r="B20" s="121" t="s">
        <v>40</v>
      </c>
      <c r="C20" s="121">
        <v>1</v>
      </c>
      <c r="D20" s="121">
        <v>0</v>
      </c>
      <c r="E20" s="124">
        <v>721</v>
      </c>
      <c r="F20" s="124">
        <v>560</v>
      </c>
      <c r="G20" s="124">
        <v>1752</v>
      </c>
      <c r="H20" s="124">
        <v>366</v>
      </c>
      <c r="I20" s="124">
        <v>362</v>
      </c>
      <c r="J20" s="124">
        <v>311</v>
      </c>
      <c r="K20" s="124">
        <v>1039</v>
      </c>
      <c r="L20" s="128">
        <v>0.59299999999999997</v>
      </c>
      <c r="M20" s="124">
        <v>216</v>
      </c>
      <c r="N20" s="125">
        <v>111.703</v>
      </c>
      <c r="O20" s="124">
        <v>1</v>
      </c>
      <c r="P20" s="125">
        <v>0.39200000000000002</v>
      </c>
      <c r="Q20" s="124">
        <v>220</v>
      </c>
      <c r="R20" s="124">
        <v>0</v>
      </c>
      <c r="S20" s="124">
        <v>0</v>
      </c>
      <c r="T20" s="124">
        <v>878</v>
      </c>
      <c r="U20" s="124">
        <v>862</v>
      </c>
      <c r="V20" s="124">
        <v>865</v>
      </c>
      <c r="W20" s="124">
        <v>2605</v>
      </c>
      <c r="X20" s="124">
        <v>868</v>
      </c>
      <c r="Y20" s="124">
        <v>179</v>
      </c>
      <c r="Z20" s="124">
        <v>177</v>
      </c>
      <c r="AA20" s="124">
        <v>174</v>
      </c>
      <c r="AB20" s="124">
        <v>530</v>
      </c>
      <c r="AC20" s="124">
        <v>177</v>
      </c>
      <c r="AD20" s="128">
        <v>0.20349999999999999</v>
      </c>
      <c r="AE20" s="124">
        <v>74</v>
      </c>
      <c r="AF20" s="124">
        <v>511</v>
      </c>
      <c r="AG20" s="125">
        <v>0.91200000000000003</v>
      </c>
    </row>
    <row r="21" spans="1:33" x14ac:dyDescent="0.3">
      <c r="A21" s="123" t="s">
        <v>41</v>
      </c>
      <c r="B21" s="121" t="s">
        <v>42</v>
      </c>
      <c r="C21" s="121">
        <v>1</v>
      </c>
      <c r="D21" s="121">
        <v>0</v>
      </c>
      <c r="E21" s="124">
        <v>137</v>
      </c>
      <c r="F21" s="124">
        <v>118</v>
      </c>
      <c r="G21" s="124">
        <v>402</v>
      </c>
      <c r="H21" s="124">
        <v>81</v>
      </c>
      <c r="I21" s="124">
        <v>62</v>
      </c>
      <c r="J21" s="124">
        <v>65</v>
      </c>
      <c r="K21" s="124">
        <v>208</v>
      </c>
      <c r="L21" s="128">
        <v>0.51739999999999997</v>
      </c>
      <c r="M21" s="124">
        <v>40</v>
      </c>
      <c r="N21" s="125">
        <v>48.793999999999997</v>
      </c>
      <c r="O21" s="124">
        <v>1</v>
      </c>
      <c r="P21" s="125">
        <v>0.443</v>
      </c>
      <c r="Q21" s="124">
        <v>52</v>
      </c>
      <c r="R21" s="124">
        <v>5</v>
      </c>
      <c r="S21" s="124">
        <v>3</v>
      </c>
      <c r="T21" s="124">
        <v>244</v>
      </c>
      <c r="U21" s="124">
        <v>240</v>
      </c>
      <c r="V21" s="124">
        <v>240</v>
      </c>
      <c r="W21" s="124">
        <v>724</v>
      </c>
      <c r="X21" s="124">
        <v>241</v>
      </c>
      <c r="Y21" s="124">
        <v>39</v>
      </c>
      <c r="Z21" s="124">
        <v>45</v>
      </c>
      <c r="AA21" s="124">
        <v>35</v>
      </c>
      <c r="AB21" s="124">
        <v>119</v>
      </c>
      <c r="AC21" s="124">
        <v>40</v>
      </c>
      <c r="AD21" s="128">
        <v>0.16439999999999999</v>
      </c>
      <c r="AE21" s="124">
        <v>13</v>
      </c>
      <c r="AF21" s="124">
        <v>109</v>
      </c>
      <c r="AG21" s="125">
        <v>0.92300000000000004</v>
      </c>
    </row>
    <row r="22" spans="1:33" x14ac:dyDescent="0.3">
      <c r="A22" s="123" t="s">
        <v>43</v>
      </c>
      <c r="B22" s="121" t="s">
        <v>44</v>
      </c>
      <c r="C22" s="121">
        <v>1</v>
      </c>
      <c r="D22" s="121">
        <v>0</v>
      </c>
      <c r="E22" s="124">
        <v>930</v>
      </c>
      <c r="F22" s="124">
        <v>705</v>
      </c>
      <c r="G22" s="124">
        <v>2144</v>
      </c>
      <c r="H22" s="124">
        <v>439</v>
      </c>
      <c r="I22" s="124">
        <v>412</v>
      </c>
      <c r="J22" s="124">
        <v>387</v>
      </c>
      <c r="K22" s="124">
        <v>1238</v>
      </c>
      <c r="L22" s="128">
        <v>0.57740000000000002</v>
      </c>
      <c r="M22" s="124">
        <v>265</v>
      </c>
      <c r="N22" s="125">
        <v>159.55099999999999</v>
      </c>
      <c r="O22" s="124">
        <v>1</v>
      </c>
      <c r="P22" s="125">
        <v>0.40400000000000003</v>
      </c>
      <c r="Q22" s="124">
        <v>285</v>
      </c>
      <c r="R22" s="124">
        <v>0</v>
      </c>
      <c r="S22" s="124">
        <v>0</v>
      </c>
      <c r="T22" s="124">
        <v>997</v>
      </c>
      <c r="U22" s="124">
        <v>978</v>
      </c>
      <c r="V22" s="124">
        <v>980</v>
      </c>
      <c r="W22" s="124">
        <v>2955</v>
      </c>
      <c r="X22" s="124">
        <v>985</v>
      </c>
      <c r="Y22" s="124">
        <v>200</v>
      </c>
      <c r="Z22" s="124">
        <v>160</v>
      </c>
      <c r="AA22" s="124">
        <v>182</v>
      </c>
      <c r="AB22" s="124">
        <v>542</v>
      </c>
      <c r="AC22" s="124">
        <v>181</v>
      </c>
      <c r="AD22" s="128">
        <v>0.18340000000000001</v>
      </c>
      <c r="AE22" s="124">
        <v>84</v>
      </c>
      <c r="AF22" s="124">
        <v>635</v>
      </c>
      <c r="AG22" s="125">
        <v>0.9</v>
      </c>
    </row>
    <row r="23" spans="1:33" x14ac:dyDescent="0.3">
      <c r="A23" s="123" t="s">
        <v>45</v>
      </c>
      <c r="B23" s="121" t="s">
        <v>46</v>
      </c>
      <c r="C23" s="121">
        <v>1</v>
      </c>
      <c r="D23" s="121">
        <v>0</v>
      </c>
      <c r="E23" s="124">
        <v>362</v>
      </c>
      <c r="F23" s="124">
        <v>268</v>
      </c>
      <c r="G23" s="124">
        <v>751</v>
      </c>
      <c r="H23" s="124">
        <v>144</v>
      </c>
      <c r="I23" s="124">
        <v>149</v>
      </c>
      <c r="J23" s="124">
        <v>160</v>
      </c>
      <c r="K23" s="124">
        <v>453</v>
      </c>
      <c r="L23" s="128">
        <v>0.60319999999999996</v>
      </c>
      <c r="M23" s="124">
        <v>105</v>
      </c>
      <c r="N23" s="125">
        <v>59.628999999999998</v>
      </c>
      <c r="O23" s="124">
        <v>1</v>
      </c>
      <c r="P23" s="125">
        <v>0.40200000000000002</v>
      </c>
      <c r="Q23" s="124">
        <v>108</v>
      </c>
      <c r="R23" s="124">
        <v>0</v>
      </c>
      <c r="S23" s="124">
        <v>0</v>
      </c>
      <c r="T23" s="124">
        <v>334</v>
      </c>
      <c r="U23" s="124">
        <v>328</v>
      </c>
      <c r="V23" s="124">
        <v>330</v>
      </c>
      <c r="W23" s="124">
        <v>992</v>
      </c>
      <c r="X23" s="124">
        <v>331</v>
      </c>
      <c r="Y23" s="124">
        <v>69</v>
      </c>
      <c r="Z23" s="124">
        <v>68</v>
      </c>
      <c r="AA23" s="124">
        <v>56</v>
      </c>
      <c r="AB23" s="124">
        <v>193</v>
      </c>
      <c r="AC23" s="124">
        <v>64</v>
      </c>
      <c r="AD23" s="128">
        <v>0.1946</v>
      </c>
      <c r="AE23" s="124">
        <v>34</v>
      </c>
      <c r="AF23" s="124">
        <v>248</v>
      </c>
      <c r="AG23" s="125">
        <v>0.92500000000000004</v>
      </c>
    </row>
    <row r="24" spans="1:33" x14ac:dyDescent="0.3">
      <c r="A24" s="123" t="s">
        <v>47</v>
      </c>
      <c r="B24" s="121" t="s">
        <v>48</v>
      </c>
      <c r="C24" s="121">
        <v>1</v>
      </c>
      <c r="D24" s="121">
        <v>0</v>
      </c>
      <c r="E24" s="124">
        <v>1458</v>
      </c>
      <c r="F24" s="124">
        <v>1114</v>
      </c>
      <c r="G24" s="124">
        <v>3256</v>
      </c>
      <c r="H24" s="124">
        <v>593</v>
      </c>
      <c r="I24" s="124">
        <v>489</v>
      </c>
      <c r="J24" s="124">
        <v>570</v>
      </c>
      <c r="K24" s="124">
        <v>1652</v>
      </c>
      <c r="L24" s="128">
        <v>0.50739999999999996</v>
      </c>
      <c r="M24" s="124">
        <v>367</v>
      </c>
      <c r="N24" s="125">
        <v>105.57</v>
      </c>
      <c r="O24" s="124">
        <v>1</v>
      </c>
      <c r="P24" s="125">
        <v>0.28299999999999997</v>
      </c>
      <c r="Q24" s="124">
        <v>315</v>
      </c>
      <c r="R24" s="124">
        <v>0</v>
      </c>
      <c r="S24" s="124">
        <v>0</v>
      </c>
      <c r="T24" s="124">
        <v>1299</v>
      </c>
      <c r="U24" s="124">
        <v>1275</v>
      </c>
      <c r="V24" s="124">
        <v>1280</v>
      </c>
      <c r="W24" s="124">
        <v>3854</v>
      </c>
      <c r="X24" s="124">
        <v>1285</v>
      </c>
      <c r="Y24" s="124">
        <v>221</v>
      </c>
      <c r="Z24" s="124">
        <v>248</v>
      </c>
      <c r="AA24" s="124">
        <v>166</v>
      </c>
      <c r="AB24" s="124">
        <v>635</v>
      </c>
      <c r="AC24" s="124">
        <v>212</v>
      </c>
      <c r="AD24" s="128">
        <v>0.1648</v>
      </c>
      <c r="AE24" s="124">
        <v>119</v>
      </c>
      <c r="AF24" s="124">
        <v>802</v>
      </c>
      <c r="AG24" s="125">
        <v>0.71899999999999997</v>
      </c>
    </row>
    <row r="25" spans="1:33" x14ac:dyDescent="0.3">
      <c r="A25" s="123" t="s">
        <v>49</v>
      </c>
      <c r="B25" s="121" t="s">
        <v>50</v>
      </c>
      <c r="C25" s="121">
        <v>1</v>
      </c>
      <c r="D25" s="121">
        <v>0</v>
      </c>
      <c r="E25" s="124">
        <v>828</v>
      </c>
      <c r="F25" s="124">
        <v>629</v>
      </c>
      <c r="G25" s="124">
        <v>1942</v>
      </c>
      <c r="H25" s="124">
        <v>399</v>
      </c>
      <c r="I25" s="124">
        <v>427</v>
      </c>
      <c r="J25" s="124">
        <v>389</v>
      </c>
      <c r="K25" s="124">
        <v>1215</v>
      </c>
      <c r="L25" s="128">
        <v>0.62560000000000004</v>
      </c>
      <c r="M25" s="124">
        <v>256</v>
      </c>
      <c r="N25" s="125">
        <v>98.513999999999996</v>
      </c>
      <c r="O25" s="124">
        <v>1</v>
      </c>
      <c r="P25" s="125">
        <v>0.36499999999999999</v>
      </c>
      <c r="Q25" s="124">
        <v>230</v>
      </c>
      <c r="R25" s="124">
        <v>7</v>
      </c>
      <c r="S25" s="124">
        <v>4</v>
      </c>
      <c r="T25" s="124">
        <v>722</v>
      </c>
      <c r="U25" s="124">
        <v>709</v>
      </c>
      <c r="V25" s="124">
        <v>712</v>
      </c>
      <c r="W25" s="124">
        <v>2143</v>
      </c>
      <c r="X25" s="124">
        <v>714</v>
      </c>
      <c r="Y25" s="124">
        <v>127</v>
      </c>
      <c r="Z25" s="124">
        <v>138</v>
      </c>
      <c r="AA25" s="124">
        <v>128</v>
      </c>
      <c r="AB25" s="124">
        <v>393</v>
      </c>
      <c r="AC25" s="124">
        <v>131</v>
      </c>
      <c r="AD25" s="128">
        <v>0.18340000000000001</v>
      </c>
      <c r="AE25" s="124">
        <v>75</v>
      </c>
      <c r="AF25" s="124">
        <v>566</v>
      </c>
      <c r="AG25" s="125">
        <v>0.89900000000000002</v>
      </c>
    </row>
    <row r="26" spans="1:33" x14ac:dyDescent="0.3">
      <c r="A26" s="123" t="s">
        <v>51</v>
      </c>
      <c r="B26" s="121" t="s">
        <v>52</v>
      </c>
      <c r="C26" s="121">
        <v>1</v>
      </c>
      <c r="D26" s="121">
        <v>0</v>
      </c>
      <c r="E26" s="124">
        <v>1538</v>
      </c>
      <c r="F26" s="124">
        <v>1258</v>
      </c>
      <c r="G26" s="124">
        <v>3823</v>
      </c>
      <c r="H26" s="124">
        <v>468</v>
      </c>
      <c r="I26" s="124">
        <v>558</v>
      </c>
      <c r="J26" s="124">
        <v>562</v>
      </c>
      <c r="K26" s="124">
        <v>1588</v>
      </c>
      <c r="L26" s="128">
        <v>0.41539999999999999</v>
      </c>
      <c r="M26" s="124">
        <v>340</v>
      </c>
      <c r="N26" s="125">
        <v>57.524999999999999</v>
      </c>
      <c r="O26" s="124">
        <v>1</v>
      </c>
      <c r="P26" s="125">
        <v>6.0999999999999999E-2</v>
      </c>
      <c r="Q26" s="124">
        <v>77</v>
      </c>
      <c r="R26" s="124">
        <v>10</v>
      </c>
      <c r="S26" s="124">
        <v>5</v>
      </c>
      <c r="T26" s="124">
        <v>1543</v>
      </c>
      <c r="U26" s="124">
        <v>1512</v>
      </c>
      <c r="V26" s="124">
        <v>1519</v>
      </c>
      <c r="W26" s="124">
        <v>4574</v>
      </c>
      <c r="X26" s="124">
        <v>1525</v>
      </c>
      <c r="Y26" s="124">
        <v>141</v>
      </c>
      <c r="Z26" s="124">
        <v>356</v>
      </c>
      <c r="AA26" s="124">
        <v>157</v>
      </c>
      <c r="AB26" s="124">
        <v>654</v>
      </c>
      <c r="AC26" s="124">
        <v>218</v>
      </c>
      <c r="AD26" s="128">
        <v>0.14299999999999999</v>
      </c>
      <c r="AE26" s="124">
        <v>117</v>
      </c>
      <c r="AF26" s="124">
        <v>540</v>
      </c>
      <c r="AG26" s="125">
        <v>0.42899999999999999</v>
      </c>
    </row>
    <row r="27" spans="1:33" x14ac:dyDescent="0.3">
      <c r="A27" s="123" t="s">
        <v>53</v>
      </c>
      <c r="B27" s="121" t="s">
        <v>54</v>
      </c>
      <c r="C27" s="121">
        <v>1</v>
      </c>
      <c r="D27" s="121">
        <v>0</v>
      </c>
      <c r="E27" s="124">
        <v>5452</v>
      </c>
      <c r="F27" s="124">
        <v>4592</v>
      </c>
      <c r="G27" s="124">
        <v>13443</v>
      </c>
      <c r="H27" s="124">
        <v>3593</v>
      </c>
      <c r="I27" s="124">
        <v>3433</v>
      </c>
      <c r="J27" s="124">
        <v>3370</v>
      </c>
      <c r="K27" s="124">
        <v>10396</v>
      </c>
      <c r="L27" s="128">
        <v>0.77329999999999999</v>
      </c>
      <c r="M27" s="124">
        <v>2308</v>
      </c>
      <c r="N27" s="125">
        <v>11.699</v>
      </c>
      <c r="O27" s="124">
        <v>1</v>
      </c>
      <c r="P27" s="125">
        <v>0</v>
      </c>
      <c r="Q27" s="124">
        <v>0</v>
      </c>
      <c r="R27" s="124">
        <v>280</v>
      </c>
      <c r="S27" s="124">
        <v>148</v>
      </c>
      <c r="T27" s="124">
        <v>6265</v>
      </c>
      <c r="U27" s="124">
        <v>6205</v>
      </c>
      <c r="V27" s="124">
        <v>6237</v>
      </c>
      <c r="W27" s="124">
        <v>18707</v>
      </c>
      <c r="X27" s="124">
        <v>6236</v>
      </c>
      <c r="Y27" s="124">
        <v>1618</v>
      </c>
      <c r="Z27" s="124">
        <v>2406</v>
      </c>
      <c r="AA27" s="124">
        <v>1672</v>
      </c>
      <c r="AB27" s="124">
        <v>5696</v>
      </c>
      <c r="AC27" s="124">
        <v>1899</v>
      </c>
      <c r="AD27" s="128">
        <v>0.30449999999999999</v>
      </c>
      <c r="AE27" s="124">
        <v>909</v>
      </c>
      <c r="AF27" s="124">
        <v>3366</v>
      </c>
      <c r="AG27" s="125">
        <v>0.73299999999999998</v>
      </c>
    </row>
    <row r="28" spans="1:33" x14ac:dyDescent="0.3">
      <c r="A28" s="123" t="s">
        <v>55</v>
      </c>
      <c r="B28" s="121" t="s">
        <v>56</v>
      </c>
      <c r="C28" s="121">
        <v>1</v>
      </c>
      <c r="D28" s="121">
        <v>0</v>
      </c>
      <c r="E28" s="124">
        <v>724</v>
      </c>
      <c r="F28" s="124">
        <v>575</v>
      </c>
      <c r="G28" s="124">
        <v>1710</v>
      </c>
      <c r="H28" s="124">
        <v>366</v>
      </c>
      <c r="I28" s="124">
        <v>352</v>
      </c>
      <c r="J28" s="124">
        <v>334</v>
      </c>
      <c r="K28" s="124">
        <v>1052</v>
      </c>
      <c r="L28" s="128">
        <v>0.61519999999999997</v>
      </c>
      <c r="M28" s="124">
        <v>230</v>
      </c>
      <c r="N28" s="125">
        <v>92.471999999999994</v>
      </c>
      <c r="O28" s="124">
        <v>1</v>
      </c>
      <c r="P28" s="125">
        <v>0.36899999999999999</v>
      </c>
      <c r="Q28" s="124">
        <v>212</v>
      </c>
      <c r="R28" s="124">
        <v>0</v>
      </c>
      <c r="S28" s="124">
        <v>0</v>
      </c>
      <c r="T28" s="124">
        <v>863</v>
      </c>
      <c r="U28" s="124">
        <v>846</v>
      </c>
      <c r="V28" s="124">
        <v>849</v>
      </c>
      <c r="W28" s="124">
        <v>2558</v>
      </c>
      <c r="X28" s="124">
        <v>853</v>
      </c>
      <c r="Y28" s="124">
        <v>151</v>
      </c>
      <c r="Z28" s="124">
        <v>159</v>
      </c>
      <c r="AA28" s="124">
        <v>145</v>
      </c>
      <c r="AB28" s="124">
        <v>455</v>
      </c>
      <c r="AC28" s="124">
        <v>152</v>
      </c>
      <c r="AD28" s="128">
        <v>0.1779</v>
      </c>
      <c r="AE28" s="124">
        <v>66</v>
      </c>
      <c r="AF28" s="124">
        <v>509</v>
      </c>
      <c r="AG28" s="125">
        <v>0.88500000000000001</v>
      </c>
    </row>
    <row r="29" spans="1:33" x14ac:dyDescent="0.3">
      <c r="A29" s="123" t="s">
        <v>57</v>
      </c>
      <c r="B29" s="121" t="s">
        <v>58</v>
      </c>
      <c r="C29" s="121">
        <v>1</v>
      </c>
      <c r="D29" s="121">
        <v>0</v>
      </c>
      <c r="E29" s="124">
        <v>1637</v>
      </c>
      <c r="F29" s="124">
        <v>1406</v>
      </c>
      <c r="G29" s="124">
        <v>4067</v>
      </c>
      <c r="H29" s="124">
        <v>579</v>
      </c>
      <c r="I29" s="124">
        <v>690</v>
      </c>
      <c r="J29" s="124">
        <v>679</v>
      </c>
      <c r="K29" s="124">
        <v>1948</v>
      </c>
      <c r="L29" s="128">
        <v>0.47899999999999998</v>
      </c>
      <c r="M29" s="124">
        <v>438</v>
      </c>
      <c r="N29" s="125">
        <v>61.834000000000003</v>
      </c>
      <c r="O29" s="124">
        <v>1</v>
      </c>
      <c r="P29" s="125">
        <v>4.3999999999999997E-2</v>
      </c>
      <c r="Q29" s="124">
        <v>62</v>
      </c>
      <c r="R29" s="124">
        <v>12</v>
      </c>
      <c r="S29" s="124">
        <v>6</v>
      </c>
      <c r="T29" s="124">
        <v>1634</v>
      </c>
      <c r="U29" s="124">
        <v>1600</v>
      </c>
      <c r="V29" s="124">
        <v>1608</v>
      </c>
      <c r="W29" s="124">
        <v>4842</v>
      </c>
      <c r="X29" s="124">
        <v>1614</v>
      </c>
      <c r="Y29" s="124">
        <v>191</v>
      </c>
      <c r="Z29" s="124">
        <v>215</v>
      </c>
      <c r="AA29" s="124">
        <v>175</v>
      </c>
      <c r="AB29" s="124">
        <v>581</v>
      </c>
      <c r="AC29" s="124">
        <v>194</v>
      </c>
      <c r="AD29" s="128">
        <v>0.12</v>
      </c>
      <c r="AE29" s="124">
        <v>110</v>
      </c>
      <c r="AF29" s="124">
        <v>617</v>
      </c>
      <c r="AG29" s="125">
        <v>0.438</v>
      </c>
    </row>
    <row r="30" spans="1:33" x14ac:dyDescent="0.3">
      <c r="A30" s="123" t="s">
        <v>59</v>
      </c>
      <c r="B30" s="121" t="s">
        <v>60</v>
      </c>
      <c r="C30" s="121">
        <v>1</v>
      </c>
      <c r="D30" s="121">
        <v>0</v>
      </c>
      <c r="E30" s="124">
        <v>1955</v>
      </c>
      <c r="F30" s="124">
        <v>1637</v>
      </c>
      <c r="G30" s="124">
        <v>4748</v>
      </c>
      <c r="H30" s="124">
        <v>643</v>
      </c>
      <c r="I30" s="124">
        <v>674</v>
      </c>
      <c r="J30" s="124">
        <v>691</v>
      </c>
      <c r="K30" s="124">
        <v>2008</v>
      </c>
      <c r="L30" s="128">
        <v>0.4229</v>
      </c>
      <c r="M30" s="124">
        <v>450</v>
      </c>
      <c r="N30" s="125">
        <v>22.260999999999999</v>
      </c>
      <c r="O30" s="124">
        <v>1</v>
      </c>
      <c r="P30" s="125">
        <v>0</v>
      </c>
      <c r="Q30" s="124">
        <v>0</v>
      </c>
      <c r="R30" s="124">
        <v>22</v>
      </c>
      <c r="S30" s="124">
        <v>12</v>
      </c>
      <c r="T30" s="124">
        <v>1833</v>
      </c>
      <c r="U30" s="124">
        <v>1794</v>
      </c>
      <c r="V30" s="124">
        <v>1804</v>
      </c>
      <c r="W30" s="124">
        <v>5431</v>
      </c>
      <c r="X30" s="124">
        <v>1810</v>
      </c>
      <c r="Y30" s="124">
        <v>177</v>
      </c>
      <c r="Z30" s="124">
        <v>279</v>
      </c>
      <c r="AA30" s="124">
        <v>180</v>
      </c>
      <c r="AB30" s="124">
        <v>636</v>
      </c>
      <c r="AC30" s="124">
        <v>212</v>
      </c>
      <c r="AD30" s="128">
        <v>0.1171</v>
      </c>
      <c r="AE30" s="124">
        <v>125</v>
      </c>
      <c r="AF30" s="124">
        <v>588</v>
      </c>
      <c r="AG30" s="125">
        <v>0.35899999999999999</v>
      </c>
    </row>
    <row r="31" spans="1:33" x14ac:dyDescent="0.3">
      <c r="A31" s="123" t="s">
        <v>61</v>
      </c>
      <c r="B31" s="121" t="s">
        <v>62</v>
      </c>
      <c r="C31" s="121">
        <v>1</v>
      </c>
      <c r="D31" s="121">
        <v>0</v>
      </c>
      <c r="E31" s="124">
        <v>3086</v>
      </c>
      <c r="F31" s="124">
        <v>2545</v>
      </c>
      <c r="G31" s="124">
        <v>7368</v>
      </c>
      <c r="H31" s="124">
        <v>953</v>
      </c>
      <c r="I31" s="124">
        <v>962</v>
      </c>
      <c r="J31" s="124">
        <v>992</v>
      </c>
      <c r="K31" s="124">
        <v>2907</v>
      </c>
      <c r="L31" s="128">
        <v>0.39450000000000002</v>
      </c>
      <c r="M31" s="124">
        <v>653</v>
      </c>
      <c r="N31" s="125">
        <v>50.774999999999999</v>
      </c>
      <c r="O31" s="124">
        <v>1</v>
      </c>
      <c r="P31" s="125">
        <v>0</v>
      </c>
      <c r="Q31" s="124">
        <v>0</v>
      </c>
      <c r="R31" s="124">
        <v>80</v>
      </c>
      <c r="S31" s="124">
        <v>42</v>
      </c>
      <c r="T31" s="124">
        <v>2565</v>
      </c>
      <c r="U31" s="124">
        <v>2510</v>
      </c>
      <c r="V31" s="124">
        <v>2522</v>
      </c>
      <c r="W31" s="124">
        <v>7597</v>
      </c>
      <c r="X31" s="124">
        <v>2532</v>
      </c>
      <c r="Y31" s="124">
        <v>262</v>
      </c>
      <c r="Z31" s="124">
        <v>355</v>
      </c>
      <c r="AA31" s="124">
        <v>231</v>
      </c>
      <c r="AB31" s="124">
        <v>848</v>
      </c>
      <c r="AC31" s="124">
        <v>283</v>
      </c>
      <c r="AD31" s="128">
        <v>0.1116</v>
      </c>
      <c r="AE31" s="124">
        <v>185</v>
      </c>
      <c r="AF31" s="124">
        <v>881</v>
      </c>
      <c r="AG31" s="125">
        <v>0.34599999999999997</v>
      </c>
    </row>
    <row r="32" spans="1:33" x14ac:dyDescent="0.3">
      <c r="A32" s="123" t="s">
        <v>63</v>
      </c>
      <c r="B32" s="121" t="s">
        <v>64</v>
      </c>
      <c r="C32" s="121">
        <v>1</v>
      </c>
      <c r="D32" s="121">
        <v>0</v>
      </c>
      <c r="E32" s="124">
        <v>580</v>
      </c>
      <c r="F32" s="124">
        <v>483</v>
      </c>
      <c r="G32" s="124">
        <v>1348</v>
      </c>
      <c r="H32" s="124">
        <v>244</v>
      </c>
      <c r="I32" s="124">
        <v>275</v>
      </c>
      <c r="J32" s="124">
        <v>265</v>
      </c>
      <c r="K32" s="124">
        <v>784</v>
      </c>
      <c r="L32" s="128">
        <v>0.58160000000000001</v>
      </c>
      <c r="M32" s="124">
        <v>183</v>
      </c>
      <c r="N32" s="125">
        <v>120.607</v>
      </c>
      <c r="O32" s="124">
        <v>1</v>
      </c>
      <c r="P32" s="125">
        <v>0.41199999999999998</v>
      </c>
      <c r="Q32" s="124">
        <v>199</v>
      </c>
      <c r="R32" s="124">
        <v>12</v>
      </c>
      <c r="S32" s="124">
        <v>6</v>
      </c>
      <c r="T32" s="124">
        <v>526</v>
      </c>
      <c r="U32" s="124">
        <v>514</v>
      </c>
      <c r="V32" s="124">
        <v>517</v>
      </c>
      <c r="W32" s="124">
        <v>1557</v>
      </c>
      <c r="X32" s="124">
        <v>519</v>
      </c>
      <c r="Y32" s="124">
        <v>99</v>
      </c>
      <c r="Z32" s="124">
        <v>108</v>
      </c>
      <c r="AA32" s="124">
        <v>98</v>
      </c>
      <c r="AB32" s="124">
        <v>305</v>
      </c>
      <c r="AC32" s="124">
        <v>102</v>
      </c>
      <c r="AD32" s="128">
        <v>0.19589999999999999</v>
      </c>
      <c r="AE32" s="124">
        <v>62</v>
      </c>
      <c r="AF32" s="124">
        <v>451</v>
      </c>
      <c r="AG32" s="125">
        <v>0.93300000000000005</v>
      </c>
    </row>
    <row r="33" spans="1:33" x14ac:dyDescent="0.3">
      <c r="A33" s="123" t="s">
        <v>65</v>
      </c>
      <c r="B33" s="121" t="s">
        <v>66</v>
      </c>
      <c r="C33" s="121">
        <v>1</v>
      </c>
      <c r="D33" s="121">
        <v>0</v>
      </c>
      <c r="E33" s="124">
        <v>1660</v>
      </c>
      <c r="F33" s="124">
        <v>1350</v>
      </c>
      <c r="G33" s="124">
        <v>3967</v>
      </c>
      <c r="H33" s="124">
        <v>763</v>
      </c>
      <c r="I33" s="124">
        <v>780</v>
      </c>
      <c r="J33" s="124">
        <v>760</v>
      </c>
      <c r="K33" s="124">
        <v>2303</v>
      </c>
      <c r="L33" s="128">
        <v>0.58050000000000002</v>
      </c>
      <c r="M33" s="124">
        <v>509</v>
      </c>
      <c r="N33" s="125">
        <v>140.804</v>
      </c>
      <c r="O33" s="124">
        <v>1</v>
      </c>
      <c r="P33" s="125">
        <v>0.30199999999999999</v>
      </c>
      <c r="Q33" s="124">
        <v>408</v>
      </c>
      <c r="R33" s="124">
        <v>3</v>
      </c>
      <c r="S33" s="124">
        <v>2</v>
      </c>
      <c r="T33" s="124">
        <v>1478</v>
      </c>
      <c r="U33" s="124">
        <v>1447</v>
      </c>
      <c r="V33" s="124">
        <v>1455</v>
      </c>
      <c r="W33" s="124">
        <v>4380</v>
      </c>
      <c r="X33" s="124">
        <v>1460</v>
      </c>
      <c r="Y33" s="124">
        <v>208</v>
      </c>
      <c r="Z33" s="124">
        <v>383</v>
      </c>
      <c r="AA33" s="124">
        <v>208</v>
      </c>
      <c r="AB33" s="124">
        <v>799</v>
      </c>
      <c r="AC33" s="124">
        <v>266</v>
      </c>
      <c r="AD33" s="128">
        <v>0.18240000000000001</v>
      </c>
      <c r="AE33" s="124">
        <v>160</v>
      </c>
      <c r="AF33" s="124">
        <v>1080</v>
      </c>
      <c r="AG33" s="125">
        <v>0.8</v>
      </c>
    </row>
    <row r="34" spans="1:33" x14ac:dyDescent="0.3">
      <c r="A34" s="123" t="s">
        <v>67</v>
      </c>
      <c r="B34" s="121" t="s">
        <v>68</v>
      </c>
      <c r="C34" s="121">
        <v>1</v>
      </c>
      <c r="D34" s="121">
        <v>0</v>
      </c>
      <c r="E34" s="124">
        <v>4162</v>
      </c>
      <c r="F34" s="124">
        <v>3633</v>
      </c>
      <c r="G34" s="124">
        <v>10188</v>
      </c>
      <c r="H34" s="124">
        <v>1939</v>
      </c>
      <c r="I34" s="124">
        <v>2082</v>
      </c>
      <c r="J34" s="124">
        <v>2015</v>
      </c>
      <c r="K34" s="124">
        <v>6036</v>
      </c>
      <c r="L34" s="128">
        <v>0.59250000000000003</v>
      </c>
      <c r="M34" s="124">
        <v>1399</v>
      </c>
      <c r="N34" s="125">
        <v>28.561</v>
      </c>
      <c r="O34" s="124">
        <v>1</v>
      </c>
      <c r="P34" s="125">
        <v>0</v>
      </c>
      <c r="Q34" s="124">
        <v>0</v>
      </c>
      <c r="R34" s="124">
        <v>165</v>
      </c>
      <c r="S34" s="124">
        <v>87</v>
      </c>
      <c r="T34" s="124">
        <v>4483</v>
      </c>
      <c r="U34" s="124">
        <v>4383</v>
      </c>
      <c r="V34" s="124">
        <v>4406</v>
      </c>
      <c r="W34" s="124">
        <v>13272</v>
      </c>
      <c r="X34" s="124">
        <v>4424</v>
      </c>
      <c r="Y34" s="124">
        <v>709</v>
      </c>
      <c r="Z34" s="124">
        <v>1025</v>
      </c>
      <c r="AA34" s="124">
        <v>742</v>
      </c>
      <c r="AB34" s="124">
        <v>2476</v>
      </c>
      <c r="AC34" s="124">
        <v>825</v>
      </c>
      <c r="AD34" s="128">
        <v>0.18659999999999999</v>
      </c>
      <c r="AE34" s="124">
        <v>441</v>
      </c>
      <c r="AF34" s="124">
        <v>1928</v>
      </c>
      <c r="AG34" s="125">
        <v>0.53</v>
      </c>
    </row>
    <row r="35" spans="1:33" x14ac:dyDescent="0.3">
      <c r="A35" s="123" t="s">
        <v>69</v>
      </c>
      <c r="B35" s="121" t="s">
        <v>70</v>
      </c>
      <c r="C35" s="121">
        <v>1</v>
      </c>
      <c r="D35" s="121">
        <v>1</v>
      </c>
      <c r="E35" s="124">
        <v>2723</v>
      </c>
      <c r="F35" s="124">
        <v>2332</v>
      </c>
      <c r="G35" s="124">
        <v>6567</v>
      </c>
      <c r="H35" s="124">
        <v>1495</v>
      </c>
      <c r="I35" s="124">
        <v>1492</v>
      </c>
      <c r="J35" s="124">
        <v>1510</v>
      </c>
      <c r="K35" s="124">
        <v>4497</v>
      </c>
      <c r="L35" s="128">
        <v>0.68479999999999996</v>
      </c>
      <c r="M35" s="124">
        <v>1038</v>
      </c>
      <c r="N35" s="125">
        <v>21.395</v>
      </c>
      <c r="O35" s="124">
        <v>1</v>
      </c>
      <c r="P35" s="125">
        <v>0</v>
      </c>
      <c r="Q35" s="124">
        <v>0</v>
      </c>
      <c r="R35" s="124">
        <v>220</v>
      </c>
      <c r="S35" s="124">
        <v>117</v>
      </c>
      <c r="T35" s="124">
        <v>2653</v>
      </c>
      <c r="U35" s="124">
        <v>2598</v>
      </c>
      <c r="V35" s="124">
        <v>2611</v>
      </c>
      <c r="W35" s="124">
        <v>7862</v>
      </c>
      <c r="X35" s="124">
        <v>2621</v>
      </c>
      <c r="Y35" s="124">
        <v>523</v>
      </c>
      <c r="Z35" s="124">
        <v>790</v>
      </c>
      <c r="AA35" s="124">
        <v>618</v>
      </c>
      <c r="AB35" s="124">
        <v>1931</v>
      </c>
      <c r="AC35" s="124">
        <v>644</v>
      </c>
      <c r="AD35" s="128">
        <v>0.24560000000000001</v>
      </c>
      <c r="AE35" s="124">
        <v>372</v>
      </c>
      <c r="AF35" s="124">
        <v>1528</v>
      </c>
      <c r="AG35" s="125">
        <v>0.65500000000000003</v>
      </c>
    </row>
    <row r="36" spans="1:33" x14ac:dyDescent="0.3">
      <c r="A36" s="123" t="s">
        <v>71</v>
      </c>
      <c r="B36" s="121" t="s">
        <v>72</v>
      </c>
      <c r="C36" s="121">
        <v>1</v>
      </c>
      <c r="D36" s="121">
        <v>0</v>
      </c>
      <c r="E36" s="124">
        <v>4080</v>
      </c>
      <c r="F36" s="124">
        <v>3498</v>
      </c>
      <c r="G36" s="124">
        <v>9881</v>
      </c>
      <c r="H36" s="124">
        <v>971</v>
      </c>
      <c r="I36" s="124">
        <v>1094</v>
      </c>
      <c r="J36" s="124">
        <v>1158</v>
      </c>
      <c r="K36" s="124">
        <v>3223</v>
      </c>
      <c r="L36" s="128">
        <v>0.32619999999999999</v>
      </c>
      <c r="M36" s="124">
        <v>742</v>
      </c>
      <c r="N36" s="125">
        <v>53.548999999999999</v>
      </c>
      <c r="O36" s="124">
        <v>1</v>
      </c>
      <c r="P36" s="125">
        <v>0</v>
      </c>
      <c r="Q36" s="124">
        <v>0</v>
      </c>
      <c r="R36" s="124">
        <v>134</v>
      </c>
      <c r="S36" s="124">
        <v>71</v>
      </c>
      <c r="T36" s="124">
        <v>4023</v>
      </c>
      <c r="U36" s="124">
        <v>3927</v>
      </c>
      <c r="V36" s="124">
        <v>3949</v>
      </c>
      <c r="W36" s="124">
        <v>11899</v>
      </c>
      <c r="X36" s="124">
        <v>3966</v>
      </c>
      <c r="Y36" s="124">
        <v>283</v>
      </c>
      <c r="Z36" s="124">
        <v>461</v>
      </c>
      <c r="AA36" s="124">
        <v>359</v>
      </c>
      <c r="AB36" s="124">
        <v>1103</v>
      </c>
      <c r="AC36" s="124">
        <v>368</v>
      </c>
      <c r="AD36" s="128">
        <v>9.2700000000000005E-2</v>
      </c>
      <c r="AE36" s="124">
        <v>211</v>
      </c>
      <c r="AF36" s="124">
        <v>1025</v>
      </c>
      <c r="AG36" s="125">
        <v>0.29299999999999998</v>
      </c>
    </row>
    <row r="37" spans="1:33" x14ac:dyDescent="0.3">
      <c r="A37" s="123" t="s">
        <v>73</v>
      </c>
      <c r="B37" s="121" t="s">
        <v>74</v>
      </c>
      <c r="C37" s="121">
        <v>1</v>
      </c>
      <c r="D37" s="121">
        <v>0</v>
      </c>
      <c r="E37" s="124">
        <v>1797</v>
      </c>
      <c r="F37" s="124">
        <v>1463</v>
      </c>
      <c r="G37" s="124">
        <v>4515</v>
      </c>
      <c r="H37" s="124">
        <v>771</v>
      </c>
      <c r="I37" s="124">
        <v>676</v>
      </c>
      <c r="J37" s="124">
        <v>765</v>
      </c>
      <c r="K37" s="124">
        <v>2212</v>
      </c>
      <c r="L37" s="128">
        <v>0.4899</v>
      </c>
      <c r="M37" s="124">
        <v>466</v>
      </c>
      <c r="N37" s="125">
        <v>116.702</v>
      </c>
      <c r="O37" s="124">
        <v>1</v>
      </c>
      <c r="P37" s="125">
        <v>0.24399999999999999</v>
      </c>
      <c r="Q37" s="124">
        <v>357</v>
      </c>
      <c r="R37" s="124">
        <v>13</v>
      </c>
      <c r="S37" s="124">
        <v>7</v>
      </c>
      <c r="T37" s="124">
        <v>1673</v>
      </c>
      <c r="U37" s="124">
        <v>1639</v>
      </c>
      <c r="V37" s="124">
        <v>1647</v>
      </c>
      <c r="W37" s="124">
        <v>4959</v>
      </c>
      <c r="X37" s="124">
        <v>1653</v>
      </c>
      <c r="Y37" s="124">
        <v>180</v>
      </c>
      <c r="Z37" s="124">
        <v>225</v>
      </c>
      <c r="AA37" s="124">
        <v>188</v>
      </c>
      <c r="AB37" s="124">
        <v>593</v>
      </c>
      <c r="AC37" s="124">
        <v>198</v>
      </c>
      <c r="AD37" s="128">
        <v>0.1196</v>
      </c>
      <c r="AE37" s="124">
        <v>114</v>
      </c>
      <c r="AF37" s="124">
        <v>945</v>
      </c>
      <c r="AG37" s="125">
        <v>0.64500000000000002</v>
      </c>
    </row>
    <row r="38" spans="1:33" x14ac:dyDescent="0.3">
      <c r="A38" s="123" t="s">
        <v>75</v>
      </c>
      <c r="B38" s="121" t="s">
        <v>76</v>
      </c>
      <c r="C38" s="121">
        <v>1</v>
      </c>
      <c r="D38" s="121">
        <v>0</v>
      </c>
      <c r="E38" s="124">
        <v>266</v>
      </c>
      <c r="F38" s="124">
        <v>185</v>
      </c>
      <c r="G38" s="124">
        <v>575</v>
      </c>
      <c r="H38" s="124">
        <v>93</v>
      </c>
      <c r="I38" s="124">
        <v>106</v>
      </c>
      <c r="J38" s="124">
        <v>77</v>
      </c>
      <c r="K38" s="124">
        <v>276</v>
      </c>
      <c r="L38" s="128">
        <v>0.48</v>
      </c>
      <c r="M38" s="124">
        <v>58</v>
      </c>
      <c r="N38" s="125">
        <v>63.820999999999998</v>
      </c>
      <c r="O38" s="124">
        <v>1</v>
      </c>
      <c r="P38" s="125">
        <v>0.434</v>
      </c>
      <c r="Q38" s="124">
        <v>80</v>
      </c>
      <c r="R38" s="124">
        <v>0</v>
      </c>
      <c r="S38" s="124">
        <v>0</v>
      </c>
      <c r="T38" s="124">
        <v>266</v>
      </c>
      <c r="U38" s="124">
        <v>260</v>
      </c>
      <c r="V38" s="124">
        <v>258</v>
      </c>
      <c r="W38" s="124">
        <v>784</v>
      </c>
      <c r="X38" s="124">
        <v>261</v>
      </c>
      <c r="Y38" s="124">
        <v>40</v>
      </c>
      <c r="Z38" s="124">
        <v>27</v>
      </c>
      <c r="AA38" s="124">
        <v>48</v>
      </c>
      <c r="AB38" s="124">
        <v>115</v>
      </c>
      <c r="AC38" s="124">
        <v>38</v>
      </c>
      <c r="AD38" s="128">
        <v>0.1467</v>
      </c>
      <c r="AE38" s="124">
        <v>18</v>
      </c>
      <c r="AF38" s="124">
        <v>157</v>
      </c>
      <c r="AG38" s="125">
        <v>0.84799999999999998</v>
      </c>
    </row>
    <row r="39" spans="1:33" x14ac:dyDescent="0.3">
      <c r="A39" s="123" t="s">
        <v>77</v>
      </c>
      <c r="B39" s="121" t="s">
        <v>78</v>
      </c>
      <c r="C39" s="121">
        <v>1</v>
      </c>
      <c r="D39" s="121">
        <v>0</v>
      </c>
      <c r="E39" s="124">
        <v>1165</v>
      </c>
      <c r="F39" s="124">
        <v>1007</v>
      </c>
      <c r="G39" s="124">
        <v>3066</v>
      </c>
      <c r="H39" s="124">
        <v>211</v>
      </c>
      <c r="I39" s="124">
        <v>442</v>
      </c>
      <c r="J39" s="124">
        <v>437</v>
      </c>
      <c r="K39" s="124">
        <v>1090</v>
      </c>
      <c r="L39" s="128">
        <v>0.35549999999999998</v>
      </c>
      <c r="M39" s="124">
        <v>233</v>
      </c>
      <c r="N39" s="125">
        <v>119.43300000000001</v>
      </c>
      <c r="O39" s="124">
        <v>1</v>
      </c>
      <c r="P39" s="125">
        <v>0.32500000000000001</v>
      </c>
      <c r="Q39" s="124">
        <v>327</v>
      </c>
      <c r="R39" s="124">
        <v>2</v>
      </c>
      <c r="S39" s="124">
        <v>1</v>
      </c>
      <c r="T39" s="124">
        <v>1219</v>
      </c>
      <c r="U39" s="124">
        <v>1189</v>
      </c>
      <c r="V39" s="124">
        <v>1182</v>
      </c>
      <c r="W39" s="124">
        <v>3590</v>
      </c>
      <c r="X39" s="124">
        <v>1197</v>
      </c>
      <c r="Y39" s="124">
        <v>167</v>
      </c>
      <c r="Z39" s="124">
        <v>163</v>
      </c>
      <c r="AA39" s="124">
        <v>188</v>
      </c>
      <c r="AB39" s="124">
        <v>518</v>
      </c>
      <c r="AC39" s="124">
        <v>173</v>
      </c>
      <c r="AD39" s="128">
        <v>0.14430000000000001</v>
      </c>
      <c r="AE39" s="124">
        <v>94</v>
      </c>
      <c r="AF39" s="124">
        <v>656</v>
      </c>
      <c r="AG39" s="125">
        <v>0.65100000000000002</v>
      </c>
    </row>
    <row r="40" spans="1:33" x14ac:dyDescent="0.3">
      <c r="A40" s="123" t="s">
        <v>79</v>
      </c>
      <c r="B40" s="121" t="s">
        <v>80</v>
      </c>
      <c r="C40" s="121">
        <v>1</v>
      </c>
      <c r="D40" s="121">
        <v>0</v>
      </c>
      <c r="E40" s="124">
        <v>521</v>
      </c>
      <c r="F40" s="124">
        <v>500</v>
      </c>
      <c r="G40" s="124">
        <v>1603</v>
      </c>
      <c r="H40" s="124">
        <v>199</v>
      </c>
      <c r="I40" s="124">
        <v>219</v>
      </c>
      <c r="J40" s="124">
        <v>179</v>
      </c>
      <c r="K40" s="124">
        <v>597</v>
      </c>
      <c r="L40" s="128">
        <v>0.37240000000000001</v>
      </c>
      <c r="M40" s="124">
        <v>121</v>
      </c>
      <c r="N40" s="125">
        <v>111.148</v>
      </c>
      <c r="O40" s="124">
        <v>1</v>
      </c>
      <c r="P40" s="125">
        <v>0.40200000000000002</v>
      </c>
      <c r="Q40" s="124">
        <v>201</v>
      </c>
      <c r="R40" s="124">
        <v>0</v>
      </c>
      <c r="S40" s="124">
        <v>0</v>
      </c>
      <c r="T40" s="124">
        <v>478</v>
      </c>
      <c r="U40" s="124">
        <v>467</v>
      </c>
      <c r="V40" s="124">
        <v>464</v>
      </c>
      <c r="W40" s="124">
        <v>1409</v>
      </c>
      <c r="X40" s="124">
        <v>470</v>
      </c>
      <c r="Y40" s="124">
        <v>70</v>
      </c>
      <c r="Z40" s="124">
        <v>53</v>
      </c>
      <c r="AA40" s="124">
        <v>71</v>
      </c>
      <c r="AB40" s="124">
        <v>194</v>
      </c>
      <c r="AC40" s="124">
        <v>65</v>
      </c>
      <c r="AD40" s="128">
        <v>0.13769999999999999</v>
      </c>
      <c r="AE40" s="124">
        <v>45</v>
      </c>
      <c r="AF40" s="124">
        <v>368</v>
      </c>
      <c r="AG40" s="125">
        <v>0.73599999999999999</v>
      </c>
    </row>
    <row r="41" spans="1:33" x14ac:dyDescent="0.3">
      <c r="A41" s="123" t="s">
        <v>81</v>
      </c>
      <c r="B41" s="121" t="s">
        <v>82</v>
      </c>
      <c r="C41" s="121">
        <v>1</v>
      </c>
      <c r="D41" s="121">
        <v>0</v>
      </c>
      <c r="E41" s="124">
        <v>758</v>
      </c>
      <c r="F41" s="124">
        <v>619</v>
      </c>
      <c r="G41" s="124">
        <v>1654</v>
      </c>
      <c r="H41" s="124">
        <v>284</v>
      </c>
      <c r="I41" s="124">
        <v>298</v>
      </c>
      <c r="J41" s="124">
        <v>288</v>
      </c>
      <c r="K41" s="124">
        <v>870</v>
      </c>
      <c r="L41" s="128">
        <v>0.52600000000000002</v>
      </c>
      <c r="M41" s="124">
        <v>212</v>
      </c>
      <c r="N41" s="125">
        <v>127.634</v>
      </c>
      <c r="O41" s="124">
        <v>1</v>
      </c>
      <c r="P41" s="125">
        <v>0.39600000000000002</v>
      </c>
      <c r="Q41" s="124">
        <v>245</v>
      </c>
      <c r="R41" s="124">
        <v>0</v>
      </c>
      <c r="S41" s="124">
        <v>0</v>
      </c>
      <c r="T41" s="124">
        <v>756</v>
      </c>
      <c r="U41" s="124">
        <v>737</v>
      </c>
      <c r="V41" s="124">
        <v>733</v>
      </c>
      <c r="W41" s="124">
        <v>2226</v>
      </c>
      <c r="X41" s="124">
        <v>742</v>
      </c>
      <c r="Y41" s="124">
        <v>144</v>
      </c>
      <c r="Z41" s="124">
        <v>143</v>
      </c>
      <c r="AA41" s="124">
        <v>178</v>
      </c>
      <c r="AB41" s="124">
        <v>465</v>
      </c>
      <c r="AC41" s="124">
        <v>155</v>
      </c>
      <c r="AD41" s="128">
        <v>0.2089</v>
      </c>
      <c r="AE41" s="124">
        <v>84</v>
      </c>
      <c r="AF41" s="124">
        <v>542</v>
      </c>
      <c r="AG41" s="125">
        <v>0.875</v>
      </c>
    </row>
    <row r="42" spans="1:33" x14ac:dyDescent="0.3">
      <c r="A42" s="123" t="s">
        <v>83</v>
      </c>
      <c r="B42" s="121" t="s">
        <v>84</v>
      </c>
      <c r="C42" s="121">
        <v>1</v>
      </c>
      <c r="D42" s="121">
        <v>0</v>
      </c>
      <c r="E42" s="124">
        <v>467</v>
      </c>
      <c r="F42" s="124">
        <v>349</v>
      </c>
      <c r="G42" s="124">
        <v>1066</v>
      </c>
      <c r="H42" s="124">
        <v>197</v>
      </c>
      <c r="I42" s="124">
        <v>207</v>
      </c>
      <c r="J42" s="124">
        <v>160</v>
      </c>
      <c r="K42" s="124">
        <v>564</v>
      </c>
      <c r="L42" s="128">
        <v>0.52910000000000001</v>
      </c>
      <c r="M42" s="124">
        <v>120</v>
      </c>
      <c r="N42" s="125">
        <v>57.264000000000003</v>
      </c>
      <c r="O42" s="124">
        <v>1</v>
      </c>
      <c r="P42" s="125">
        <v>0.371</v>
      </c>
      <c r="Q42" s="124">
        <v>129</v>
      </c>
      <c r="R42" s="124">
        <v>0</v>
      </c>
      <c r="S42" s="124">
        <v>0</v>
      </c>
      <c r="T42" s="124">
        <v>440</v>
      </c>
      <c r="U42" s="124">
        <v>429</v>
      </c>
      <c r="V42" s="124">
        <v>427</v>
      </c>
      <c r="W42" s="124">
        <v>1296</v>
      </c>
      <c r="X42" s="124">
        <v>432</v>
      </c>
      <c r="Y42" s="124">
        <v>82</v>
      </c>
      <c r="Z42" s="124">
        <v>71</v>
      </c>
      <c r="AA42" s="124">
        <v>94</v>
      </c>
      <c r="AB42" s="124">
        <v>247</v>
      </c>
      <c r="AC42" s="124">
        <v>82</v>
      </c>
      <c r="AD42" s="128">
        <v>0.19059999999999999</v>
      </c>
      <c r="AE42" s="124">
        <v>43</v>
      </c>
      <c r="AF42" s="124">
        <v>293</v>
      </c>
      <c r="AG42" s="125">
        <v>0.83899999999999997</v>
      </c>
    </row>
    <row r="43" spans="1:33" x14ac:dyDescent="0.3">
      <c r="A43" s="123" t="s">
        <v>85</v>
      </c>
      <c r="B43" s="121" t="s">
        <v>86</v>
      </c>
      <c r="C43" s="121">
        <v>1</v>
      </c>
      <c r="D43" s="121">
        <v>0</v>
      </c>
      <c r="E43" s="124">
        <v>1024</v>
      </c>
      <c r="F43" s="124">
        <v>791</v>
      </c>
      <c r="G43" s="124">
        <v>2350</v>
      </c>
      <c r="H43" s="124">
        <v>389</v>
      </c>
      <c r="I43" s="124">
        <v>439</v>
      </c>
      <c r="J43" s="124">
        <v>455</v>
      </c>
      <c r="K43" s="124">
        <v>1283</v>
      </c>
      <c r="L43" s="128">
        <v>0.54600000000000004</v>
      </c>
      <c r="M43" s="124">
        <v>281</v>
      </c>
      <c r="N43" s="125">
        <v>182.745</v>
      </c>
      <c r="O43" s="124">
        <v>1</v>
      </c>
      <c r="P43" s="125">
        <v>0.40600000000000003</v>
      </c>
      <c r="Q43" s="124">
        <v>321</v>
      </c>
      <c r="R43" s="124">
        <v>0</v>
      </c>
      <c r="S43" s="124">
        <v>0</v>
      </c>
      <c r="T43" s="124">
        <v>1115</v>
      </c>
      <c r="U43" s="124">
        <v>1087</v>
      </c>
      <c r="V43" s="124">
        <v>1081</v>
      </c>
      <c r="W43" s="124">
        <v>3283</v>
      </c>
      <c r="X43" s="124">
        <v>1094</v>
      </c>
      <c r="Y43" s="124">
        <v>161</v>
      </c>
      <c r="Z43" s="124">
        <v>157</v>
      </c>
      <c r="AA43" s="124">
        <v>241</v>
      </c>
      <c r="AB43" s="124">
        <v>559</v>
      </c>
      <c r="AC43" s="124">
        <v>186</v>
      </c>
      <c r="AD43" s="128">
        <v>0.17030000000000001</v>
      </c>
      <c r="AE43" s="124">
        <v>88</v>
      </c>
      <c r="AF43" s="124">
        <v>691</v>
      </c>
      <c r="AG43" s="125">
        <v>0.873</v>
      </c>
    </row>
    <row r="44" spans="1:33" x14ac:dyDescent="0.3">
      <c r="A44" s="123" t="s">
        <v>87</v>
      </c>
      <c r="B44" s="121" t="s">
        <v>88</v>
      </c>
      <c r="C44" s="121">
        <v>1</v>
      </c>
      <c r="D44" s="121">
        <v>0</v>
      </c>
      <c r="E44" s="124">
        <v>2229</v>
      </c>
      <c r="F44" s="124">
        <v>1814</v>
      </c>
      <c r="G44" s="124">
        <v>5402</v>
      </c>
      <c r="H44" s="124">
        <v>1003</v>
      </c>
      <c r="I44" s="124">
        <v>1079</v>
      </c>
      <c r="J44" s="124">
        <v>1110</v>
      </c>
      <c r="K44" s="124">
        <v>3192</v>
      </c>
      <c r="L44" s="128">
        <v>0.59089999999999998</v>
      </c>
      <c r="M44" s="124">
        <v>697</v>
      </c>
      <c r="N44" s="125">
        <v>18.923999999999999</v>
      </c>
      <c r="O44" s="124">
        <v>1</v>
      </c>
      <c r="P44" s="125">
        <v>0</v>
      </c>
      <c r="Q44" s="124">
        <v>0</v>
      </c>
      <c r="R44" s="124">
        <v>8</v>
      </c>
      <c r="S44" s="124">
        <v>4</v>
      </c>
      <c r="T44" s="124">
        <v>2401</v>
      </c>
      <c r="U44" s="124">
        <v>2342</v>
      </c>
      <c r="V44" s="124">
        <v>2328</v>
      </c>
      <c r="W44" s="124">
        <v>7071</v>
      </c>
      <c r="X44" s="124">
        <v>2357</v>
      </c>
      <c r="Y44" s="124">
        <v>570</v>
      </c>
      <c r="Z44" s="124">
        <v>509</v>
      </c>
      <c r="AA44" s="124">
        <v>650</v>
      </c>
      <c r="AB44" s="124">
        <v>1729</v>
      </c>
      <c r="AC44" s="124">
        <v>576</v>
      </c>
      <c r="AD44" s="128">
        <v>0.2445</v>
      </c>
      <c r="AE44" s="124">
        <v>288</v>
      </c>
      <c r="AF44" s="124">
        <v>990</v>
      </c>
      <c r="AG44" s="125">
        <v>0.54500000000000004</v>
      </c>
    </row>
    <row r="45" spans="1:33" x14ac:dyDescent="0.3">
      <c r="A45" s="123" t="s">
        <v>89</v>
      </c>
      <c r="B45" s="121" t="s">
        <v>90</v>
      </c>
      <c r="C45" s="121">
        <v>1</v>
      </c>
      <c r="D45" s="121">
        <v>0</v>
      </c>
      <c r="E45" s="124">
        <v>1374</v>
      </c>
      <c r="F45" s="124">
        <v>1039</v>
      </c>
      <c r="G45" s="124">
        <v>3060</v>
      </c>
      <c r="H45" s="124">
        <v>581</v>
      </c>
      <c r="I45" s="124">
        <v>645</v>
      </c>
      <c r="J45" s="124">
        <v>613</v>
      </c>
      <c r="K45" s="124">
        <v>1839</v>
      </c>
      <c r="L45" s="128">
        <v>0.60099999999999998</v>
      </c>
      <c r="M45" s="124">
        <v>406</v>
      </c>
      <c r="N45" s="125">
        <v>96.245999999999995</v>
      </c>
      <c r="O45" s="124">
        <v>1</v>
      </c>
      <c r="P45" s="125">
        <v>0.27900000000000003</v>
      </c>
      <c r="Q45" s="124">
        <v>290</v>
      </c>
      <c r="R45" s="124">
        <v>0</v>
      </c>
      <c r="S45" s="124">
        <v>0</v>
      </c>
      <c r="T45" s="124">
        <v>1338</v>
      </c>
      <c r="U45" s="124">
        <v>1309</v>
      </c>
      <c r="V45" s="124">
        <v>1310</v>
      </c>
      <c r="W45" s="124">
        <v>3957</v>
      </c>
      <c r="X45" s="124">
        <v>1319</v>
      </c>
      <c r="Y45" s="124">
        <v>257</v>
      </c>
      <c r="Z45" s="124">
        <v>218</v>
      </c>
      <c r="AA45" s="124">
        <v>255</v>
      </c>
      <c r="AB45" s="124">
        <v>730</v>
      </c>
      <c r="AC45" s="124">
        <v>243</v>
      </c>
      <c r="AD45" s="128">
        <v>0.1845</v>
      </c>
      <c r="AE45" s="124">
        <v>125</v>
      </c>
      <c r="AF45" s="124">
        <v>822</v>
      </c>
      <c r="AG45" s="125">
        <v>0.79100000000000004</v>
      </c>
    </row>
    <row r="46" spans="1:33" x14ac:dyDescent="0.3">
      <c r="A46" s="123" t="s">
        <v>91</v>
      </c>
      <c r="B46" s="121" t="s">
        <v>92</v>
      </c>
      <c r="C46" s="121">
        <v>1</v>
      </c>
      <c r="D46" s="121">
        <v>0</v>
      </c>
      <c r="E46" s="124">
        <v>792</v>
      </c>
      <c r="F46" s="124">
        <v>946</v>
      </c>
      <c r="G46" s="124">
        <v>2816</v>
      </c>
      <c r="H46" s="124">
        <v>405</v>
      </c>
      <c r="I46" s="124">
        <v>464</v>
      </c>
      <c r="J46" s="124">
        <v>453</v>
      </c>
      <c r="K46" s="124">
        <v>1322</v>
      </c>
      <c r="L46" s="128">
        <v>0.46949999999999997</v>
      </c>
      <c r="M46" s="124">
        <v>289</v>
      </c>
      <c r="N46" s="125">
        <v>72.384</v>
      </c>
      <c r="O46" s="124">
        <v>1</v>
      </c>
      <c r="P46" s="125">
        <v>0.23400000000000001</v>
      </c>
      <c r="Q46" s="124">
        <v>221</v>
      </c>
      <c r="R46" s="124">
        <v>0</v>
      </c>
      <c r="S46" s="124">
        <v>0</v>
      </c>
      <c r="T46" s="124">
        <v>758</v>
      </c>
      <c r="U46" s="124">
        <v>741</v>
      </c>
      <c r="V46" s="124">
        <v>738</v>
      </c>
      <c r="W46" s="124">
        <v>2237</v>
      </c>
      <c r="X46" s="124">
        <v>746</v>
      </c>
      <c r="Y46" s="124">
        <v>111</v>
      </c>
      <c r="Z46" s="124">
        <v>100</v>
      </c>
      <c r="AA46" s="124">
        <v>118</v>
      </c>
      <c r="AB46" s="124">
        <v>329</v>
      </c>
      <c r="AC46" s="124">
        <v>110</v>
      </c>
      <c r="AD46" s="128">
        <v>0.14710000000000001</v>
      </c>
      <c r="AE46" s="124">
        <v>90</v>
      </c>
      <c r="AF46" s="124">
        <v>601</v>
      </c>
      <c r="AG46" s="125">
        <v>0.63500000000000001</v>
      </c>
    </row>
    <row r="47" spans="1:33" x14ac:dyDescent="0.3">
      <c r="A47" s="123" t="s">
        <v>93</v>
      </c>
      <c r="B47" s="121" t="s">
        <v>94</v>
      </c>
      <c r="C47" s="121">
        <v>1</v>
      </c>
      <c r="D47" s="121">
        <v>0</v>
      </c>
      <c r="E47" s="124">
        <v>926</v>
      </c>
      <c r="F47" s="124">
        <v>775</v>
      </c>
      <c r="G47" s="124">
        <v>2385</v>
      </c>
      <c r="H47" s="124">
        <v>403</v>
      </c>
      <c r="I47" s="124">
        <v>395</v>
      </c>
      <c r="J47" s="124">
        <v>379</v>
      </c>
      <c r="K47" s="124">
        <v>1177</v>
      </c>
      <c r="L47" s="128">
        <v>0.49349999999999999</v>
      </c>
      <c r="M47" s="124">
        <v>249</v>
      </c>
      <c r="N47" s="125">
        <v>261.68299999999999</v>
      </c>
      <c r="O47" s="124">
        <v>1</v>
      </c>
      <c r="P47" s="125">
        <v>0.433</v>
      </c>
      <c r="Q47" s="124">
        <v>336</v>
      </c>
      <c r="R47" s="124">
        <v>0</v>
      </c>
      <c r="S47" s="124">
        <v>0</v>
      </c>
      <c r="T47" s="124">
        <v>1295</v>
      </c>
      <c r="U47" s="124">
        <v>1263</v>
      </c>
      <c r="V47" s="124">
        <v>1257</v>
      </c>
      <c r="W47" s="124">
        <v>3815</v>
      </c>
      <c r="X47" s="124">
        <v>1272</v>
      </c>
      <c r="Y47" s="124">
        <v>235</v>
      </c>
      <c r="Z47" s="124">
        <v>225</v>
      </c>
      <c r="AA47" s="124">
        <v>276</v>
      </c>
      <c r="AB47" s="124">
        <v>736</v>
      </c>
      <c r="AC47" s="124">
        <v>245</v>
      </c>
      <c r="AD47" s="128">
        <v>0.19289999999999999</v>
      </c>
      <c r="AE47" s="124">
        <v>97</v>
      </c>
      <c r="AF47" s="124">
        <v>683</v>
      </c>
      <c r="AG47" s="125">
        <v>0.88100000000000001</v>
      </c>
    </row>
    <row r="48" spans="1:33" x14ac:dyDescent="0.3">
      <c r="A48" s="123" t="s">
        <v>95</v>
      </c>
      <c r="B48" s="121" t="s">
        <v>96</v>
      </c>
      <c r="C48" s="121">
        <v>1</v>
      </c>
      <c r="D48" s="121">
        <v>0</v>
      </c>
      <c r="E48" s="124">
        <v>1578</v>
      </c>
      <c r="F48" s="124">
        <v>1341</v>
      </c>
      <c r="G48" s="124">
        <v>3718</v>
      </c>
      <c r="H48" s="124">
        <v>884</v>
      </c>
      <c r="I48" s="124">
        <v>884</v>
      </c>
      <c r="J48" s="124">
        <v>936</v>
      </c>
      <c r="K48" s="124">
        <v>2704</v>
      </c>
      <c r="L48" s="128">
        <v>0.72729999999999995</v>
      </c>
      <c r="M48" s="124">
        <v>634</v>
      </c>
      <c r="N48" s="125">
        <v>69.066999999999993</v>
      </c>
      <c r="O48" s="124">
        <v>1</v>
      </c>
      <c r="P48" s="125">
        <v>0.109</v>
      </c>
      <c r="Q48" s="124">
        <v>146</v>
      </c>
      <c r="R48" s="124">
        <v>1</v>
      </c>
      <c r="S48" s="124">
        <v>1</v>
      </c>
      <c r="T48" s="124">
        <v>1393</v>
      </c>
      <c r="U48" s="124">
        <v>1358</v>
      </c>
      <c r="V48" s="124">
        <v>1351</v>
      </c>
      <c r="W48" s="124">
        <v>4102</v>
      </c>
      <c r="X48" s="124">
        <v>1367</v>
      </c>
      <c r="Y48" s="124">
        <v>380</v>
      </c>
      <c r="Z48" s="124">
        <v>269</v>
      </c>
      <c r="AA48" s="124">
        <v>399</v>
      </c>
      <c r="AB48" s="124">
        <v>1048</v>
      </c>
      <c r="AC48" s="124">
        <v>349</v>
      </c>
      <c r="AD48" s="128">
        <v>0.2555</v>
      </c>
      <c r="AE48" s="124">
        <v>223</v>
      </c>
      <c r="AF48" s="124">
        <v>1005</v>
      </c>
      <c r="AG48" s="125">
        <v>0.749</v>
      </c>
    </row>
    <row r="49" spans="1:33" x14ac:dyDescent="0.3">
      <c r="A49" s="123" t="s">
        <v>97</v>
      </c>
      <c r="B49" s="121" t="s">
        <v>98</v>
      </c>
      <c r="C49" s="121">
        <v>1</v>
      </c>
      <c r="D49" s="121">
        <v>0</v>
      </c>
      <c r="E49" s="124">
        <v>2572</v>
      </c>
      <c r="F49" s="124">
        <v>2074</v>
      </c>
      <c r="G49" s="124">
        <v>6350</v>
      </c>
      <c r="H49" s="124">
        <v>1163</v>
      </c>
      <c r="I49" s="124">
        <v>1058</v>
      </c>
      <c r="J49" s="124">
        <v>1094</v>
      </c>
      <c r="K49" s="124">
        <v>3315</v>
      </c>
      <c r="L49" s="128">
        <v>0.52200000000000002</v>
      </c>
      <c r="M49" s="124">
        <v>704</v>
      </c>
      <c r="N49" s="125">
        <v>229.245</v>
      </c>
      <c r="O49" s="124">
        <v>1</v>
      </c>
      <c r="P49" s="125">
        <v>0.313</v>
      </c>
      <c r="Q49" s="124">
        <v>649</v>
      </c>
      <c r="R49" s="124">
        <v>6</v>
      </c>
      <c r="S49" s="124">
        <v>3</v>
      </c>
      <c r="T49" s="124">
        <v>2525</v>
      </c>
      <c r="U49" s="124">
        <v>2458</v>
      </c>
      <c r="V49" s="124">
        <v>2453</v>
      </c>
      <c r="W49" s="124">
        <v>7436</v>
      </c>
      <c r="X49" s="124">
        <v>2479</v>
      </c>
      <c r="Y49" s="124">
        <v>404</v>
      </c>
      <c r="Z49" s="124">
        <v>350</v>
      </c>
      <c r="AA49" s="124">
        <v>372</v>
      </c>
      <c r="AB49" s="124">
        <v>1126</v>
      </c>
      <c r="AC49" s="124">
        <v>375</v>
      </c>
      <c r="AD49" s="128">
        <v>0.15140000000000001</v>
      </c>
      <c r="AE49" s="124">
        <v>204</v>
      </c>
      <c r="AF49" s="124">
        <v>1561</v>
      </c>
      <c r="AG49" s="125">
        <v>0.752</v>
      </c>
    </row>
    <row r="50" spans="1:33" x14ac:dyDescent="0.3">
      <c r="A50" s="123" t="s">
        <v>99</v>
      </c>
      <c r="B50" s="121" t="s">
        <v>100</v>
      </c>
      <c r="C50" s="121">
        <v>1</v>
      </c>
      <c r="D50" s="121">
        <v>0</v>
      </c>
      <c r="E50" s="124">
        <v>4512</v>
      </c>
      <c r="F50" s="124">
        <v>3790</v>
      </c>
      <c r="G50" s="124">
        <v>11411</v>
      </c>
      <c r="H50" s="124">
        <v>2211</v>
      </c>
      <c r="I50" s="124">
        <v>2412</v>
      </c>
      <c r="J50" s="124">
        <v>2481</v>
      </c>
      <c r="K50" s="124">
        <v>7104</v>
      </c>
      <c r="L50" s="128">
        <v>0.62260000000000004</v>
      </c>
      <c r="M50" s="124">
        <v>1534</v>
      </c>
      <c r="N50" s="125">
        <v>37.082999999999998</v>
      </c>
      <c r="O50" s="124">
        <v>1</v>
      </c>
      <c r="P50" s="125">
        <v>0</v>
      </c>
      <c r="Q50" s="124">
        <v>0</v>
      </c>
      <c r="R50" s="124">
        <v>45</v>
      </c>
      <c r="S50" s="124">
        <v>24</v>
      </c>
      <c r="T50" s="124">
        <v>4394</v>
      </c>
      <c r="U50" s="124">
        <v>4289</v>
      </c>
      <c r="V50" s="124">
        <v>4292</v>
      </c>
      <c r="W50" s="124">
        <v>12975</v>
      </c>
      <c r="X50" s="124">
        <v>4325</v>
      </c>
      <c r="Y50" s="124">
        <v>1069</v>
      </c>
      <c r="Z50" s="124">
        <v>933</v>
      </c>
      <c r="AA50" s="124">
        <v>981</v>
      </c>
      <c r="AB50" s="124">
        <v>2983</v>
      </c>
      <c r="AC50" s="124">
        <v>994</v>
      </c>
      <c r="AD50" s="128">
        <v>0.22989999999999999</v>
      </c>
      <c r="AE50" s="124">
        <v>566</v>
      </c>
      <c r="AF50" s="124">
        <v>2125</v>
      </c>
      <c r="AG50" s="125">
        <v>0.56000000000000005</v>
      </c>
    </row>
    <row r="51" spans="1:33" x14ac:dyDescent="0.3">
      <c r="A51" s="123" t="s">
        <v>101</v>
      </c>
      <c r="B51" s="121" t="s">
        <v>102</v>
      </c>
      <c r="C51" s="121">
        <v>1</v>
      </c>
      <c r="D51" s="121">
        <v>0</v>
      </c>
      <c r="E51" s="124">
        <v>829</v>
      </c>
      <c r="F51" s="124">
        <v>676</v>
      </c>
      <c r="G51" s="124">
        <v>2030</v>
      </c>
      <c r="H51" s="124">
        <v>225</v>
      </c>
      <c r="I51" s="124">
        <v>268</v>
      </c>
      <c r="J51" s="124">
        <v>260</v>
      </c>
      <c r="K51" s="124">
        <v>753</v>
      </c>
      <c r="L51" s="128">
        <v>0.37090000000000001</v>
      </c>
      <c r="M51" s="124">
        <v>163</v>
      </c>
      <c r="N51" s="125">
        <v>43.042000000000002</v>
      </c>
      <c r="O51" s="124">
        <v>1</v>
      </c>
      <c r="P51" s="125">
        <v>0.182</v>
      </c>
      <c r="Q51" s="124">
        <v>123</v>
      </c>
      <c r="R51" s="124">
        <v>4</v>
      </c>
      <c r="S51" s="124">
        <v>2</v>
      </c>
      <c r="T51" s="124">
        <v>798</v>
      </c>
      <c r="U51" s="124">
        <v>779</v>
      </c>
      <c r="V51" s="124">
        <v>779</v>
      </c>
      <c r="W51" s="124">
        <v>2356</v>
      </c>
      <c r="X51" s="124">
        <v>785</v>
      </c>
      <c r="Y51" s="124">
        <v>86</v>
      </c>
      <c r="Z51" s="124">
        <v>64</v>
      </c>
      <c r="AA51" s="124">
        <v>72</v>
      </c>
      <c r="AB51" s="124">
        <v>222</v>
      </c>
      <c r="AC51" s="124">
        <v>74</v>
      </c>
      <c r="AD51" s="128">
        <v>9.4200000000000006E-2</v>
      </c>
      <c r="AE51" s="124">
        <v>41</v>
      </c>
      <c r="AF51" s="124">
        <v>330</v>
      </c>
      <c r="AG51" s="125">
        <v>0.48799999999999999</v>
      </c>
    </row>
    <row r="52" spans="1:33" x14ac:dyDescent="0.3">
      <c r="A52" s="123" t="s">
        <v>103</v>
      </c>
      <c r="B52" s="121" t="s">
        <v>104</v>
      </c>
      <c r="C52" s="121">
        <v>1</v>
      </c>
      <c r="D52" s="121">
        <v>0</v>
      </c>
      <c r="E52" s="124">
        <v>967</v>
      </c>
      <c r="F52" s="124">
        <v>822</v>
      </c>
      <c r="G52" s="124">
        <v>2454</v>
      </c>
      <c r="H52" s="124">
        <v>407</v>
      </c>
      <c r="I52" s="124">
        <v>404</v>
      </c>
      <c r="J52" s="124">
        <v>397</v>
      </c>
      <c r="K52" s="124">
        <v>1208</v>
      </c>
      <c r="L52" s="128">
        <v>0.49230000000000002</v>
      </c>
      <c r="M52" s="124">
        <v>263</v>
      </c>
      <c r="N52" s="125">
        <v>96.897999999999996</v>
      </c>
      <c r="O52" s="124">
        <v>1</v>
      </c>
      <c r="P52" s="125">
        <v>0.32400000000000001</v>
      </c>
      <c r="Q52" s="124">
        <v>266</v>
      </c>
      <c r="R52" s="124">
        <v>1</v>
      </c>
      <c r="S52" s="124">
        <v>1</v>
      </c>
      <c r="T52" s="124">
        <v>970</v>
      </c>
      <c r="U52" s="124">
        <v>947</v>
      </c>
      <c r="V52" s="124">
        <v>948</v>
      </c>
      <c r="W52" s="124">
        <v>2865</v>
      </c>
      <c r="X52" s="124">
        <v>955</v>
      </c>
      <c r="Y52" s="124">
        <v>147</v>
      </c>
      <c r="Z52" s="124">
        <v>99</v>
      </c>
      <c r="AA52" s="124">
        <v>112</v>
      </c>
      <c r="AB52" s="124">
        <v>358</v>
      </c>
      <c r="AC52" s="124">
        <v>119</v>
      </c>
      <c r="AD52" s="128">
        <v>0.125</v>
      </c>
      <c r="AE52" s="124">
        <v>67</v>
      </c>
      <c r="AF52" s="124">
        <v>598</v>
      </c>
      <c r="AG52" s="125">
        <v>0.72699999999999998</v>
      </c>
    </row>
    <row r="53" spans="1:33" x14ac:dyDescent="0.3">
      <c r="A53" s="123" t="s">
        <v>105</v>
      </c>
      <c r="B53" s="121" t="s">
        <v>106</v>
      </c>
      <c r="C53" s="121">
        <v>1</v>
      </c>
      <c r="D53" s="121">
        <v>0</v>
      </c>
      <c r="E53" s="124">
        <v>726</v>
      </c>
      <c r="F53" s="124">
        <v>629</v>
      </c>
      <c r="G53" s="124">
        <v>1860</v>
      </c>
      <c r="H53" s="124">
        <v>304</v>
      </c>
      <c r="I53" s="124">
        <v>330</v>
      </c>
      <c r="J53" s="124">
        <v>325</v>
      </c>
      <c r="K53" s="124">
        <v>959</v>
      </c>
      <c r="L53" s="128">
        <v>0.51559999999999995</v>
      </c>
      <c r="M53" s="124">
        <v>211</v>
      </c>
      <c r="N53" s="125">
        <v>163.613</v>
      </c>
      <c r="O53" s="124">
        <v>1</v>
      </c>
      <c r="P53" s="125">
        <v>0.41499999999999998</v>
      </c>
      <c r="Q53" s="124">
        <v>261</v>
      </c>
      <c r="R53" s="124">
        <v>60</v>
      </c>
      <c r="S53" s="124">
        <v>32</v>
      </c>
      <c r="T53" s="124">
        <v>859</v>
      </c>
      <c r="U53" s="124">
        <v>837</v>
      </c>
      <c r="V53" s="124">
        <v>839</v>
      </c>
      <c r="W53" s="124">
        <v>2535</v>
      </c>
      <c r="X53" s="124">
        <v>845</v>
      </c>
      <c r="Y53" s="124">
        <v>123</v>
      </c>
      <c r="Z53" s="124">
        <v>106</v>
      </c>
      <c r="AA53" s="124">
        <v>84</v>
      </c>
      <c r="AB53" s="124">
        <v>313</v>
      </c>
      <c r="AC53" s="124">
        <v>104</v>
      </c>
      <c r="AD53" s="128">
        <v>0.1235</v>
      </c>
      <c r="AE53" s="124">
        <v>50</v>
      </c>
      <c r="AF53" s="124">
        <v>555</v>
      </c>
      <c r="AG53" s="125">
        <v>0.88200000000000001</v>
      </c>
    </row>
    <row r="54" spans="1:33" x14ac:dyDescent="0.3">
      <c r="A54" s="123" t="s">
        <v>107</v>
      </c>
      <c r="B54" s="121" t="s">
        <v>108</v>
      </c>
      <c r="C54" s="121">
        <v>1</v>
      </c>
      <c r="D54" s="121">
        <v>0</v>
      </c>
      <c r="E54" s="124">
        <v>919</v>
      </c>
      <c r="F54" s="124">
        <v>783</v>
      </c>
      <c r="G54" s="124">
        <v>2156</v>
      </c>
      <c r="H54" s="124">
        <v>309</v>
      </c>
      <c r="I54" s="124">
        <v>643</v>
      </c>
      <c r="J54" s="124">
        <v>308</v>
      </c>
      <c r="K54" s="124">
        <v>1260</v>
      </c>
      <c r="L54" s="128">
        <v>0.58440000000000003</v>
      </c>
      <c r="M54" s="124">
        <v>297</v>
      </c>
      <c r="N54" s="125">
        <v>73.350999999999999</v>
      </c>
      <c r="O54" s="124">
        <v>1</v>
      </c>
      <c r="P54" s="125">
        <v>0.28100000000000003</v>
      </c>
      <c r="Q54" s="124">
        <v>220</v>
      </c>
      <c r="R54" s="124">
        <v>0</v>
      </c>
      <c r="S54" s="124">
        <v>0</v>
      </c>
      <c r="T54" s="124">
        <v>897</v>
      </c>
      <c r="U54" s="124">
        <v>876</v>
      </c>
      <c r="V54" s="124">
        <v>875</v>
      </c>
      <c r="W54" s="124">
        <v>2648</v>
      </c>
      <c r="X54" s="124">
        <v>883</v>
      </c>
      <c r="Y54" s="124">
        <v>138</v>
      </c>
      <c r="Z54" s="124">
        <v>121</v>
      </c>
      <c r="AA54" s="124">
        <v>122</v>
      </c>
      <c r="AB54" s="124">
        <v>381</v>
      </c>
      <c r="AC54" s="124">
        <v>127</v>
      </c>
      <c r="AD54" s="128">
        <v>0.1439</v>
      </c>
      <c r="AE54" s="124">
        <v>73</v>
      </c>
      <c r="AF54" s="124">
        <v>591</v>
      </c>
      <c r="AG54" s="125">
        <v>0.754</v>
      </c>
    </row>
    <row r="55" spans="1:33" x14ac:dyDescent="0.3">
      <c r="A55" s="123" t="s">
        <v>109</v>
      </c>
      <c r="B55" s="121" t="s">
        <v>110</v>
      </c>
      <c r="C55" s="121">
        <v>1</v>
      </c>
      <c r="D55" s="121">
        <v>0</v>
      </c>
      <c r="E55" s="124">
        <v>1054</v>
      </c>
      <c r="F55" s="124">
        <v>840</v>
      </c>
      <c r="G55" s="124">
        <v>2494</v>
      </c>
      <c r="H55" s="124">
        <v>418</v>
      </c>
      <c r="I55" s="124">
        <v>426</v>
      </c>
      <c r="J55" s="124">
        <v>427</v>
      </c>
      <c r="K55" s="124">
        <v>1271</v>
      </c>
      <c r="L55" s="128">
        <v>0.50960000000000005</v>
      </c>
      <c r="M55" s="124">
        <v>278</v>
      </c>
      <c r="N55" s="125">
        <v>130.584</v>
      </c>
      <c r="O55" s="124">
        <v>1</v>
      </c>
      <c r="P55" s="125">
        <v>0.36399999999999999</v>
      </c>
      <c r="Q55" s="124">
        <v>306</v>
      </c>
      <c r="R55" s="124">
        <v>8</v>
      </c>
      <c r="S55" s="124">
        <v>4</v>
      </c>
      <c r="T55" s="124">
        <v>971</v>
      </c>
      <c r="U55" s="124">
        <v>948</v>
      </c>
      <c r="V55" s="124">
        <v>949</v>
      </c>
      <c r="W55" s="124">
        <v>2868</v>
      </c>
      <c r="X55" s="124">
        <v>956</v>
      </c>
      <c r="Y55" s="124">
        <v>186</v>
      </c>
      <c r="Z55" s="124">
        <v>143</v>
      </c>
      <c r="AA55" s="124">
        <v>134</v>
      </c>
      <c r="AB55" s="124">
        <v>463</v>
      </c>
      <c r="AC55" s="124">
        <v>154</v>
      </c>
      <c r="AD55" s="128">
        <v>0.16139999999999999</v>
      </c>
      <c r="AE55" s="124">
        <v>88</v>
      </c>
      <c r="AF55" s="124">
        <v>677</v>
      </c>
      <c r="AG55" s="125">
        <v>0.80500000000000005</v>
      </c>
    </row>
    <row r="56" spans="1:33" x14ac:dyDescent="0.3">
      <c r="A56" s="123" t="s">
        <v>111</v>
      </c>
      <c r="B56" s="121" t="s">
        <v>112</v>
      </c>
      <c r="C56" s="121">
        <v>1</v>
      </c>
      <c r="D56" s="121">
        <v>0</v>
      </c>
      <c r="E56" s="124">
        <v>791</v>
      </c>
      <c r="F56" s="124">
        <v>697</v>
      </c>
      <c r="G56" s="124">
        <v>2104</v>
      </c>
      <c r="H56" s="124">
        <v>290</v>
      </c>
      <c r="I56" s="124">
        <v>289</v>
      </c>
      <c r="J56" s="124">
        <v>266</v>
      </c>
      <c r="K56" s="124">
        <v>845</v>
      </c>
      <c r="L56" s="128">
        <v>0.40160000000000001</v>
      </c>
      <c r="M56" s="124">
        <v>182</v>
      </c>
      <c r="N56" s="125">
        <v>80.14</v>
      </c>
      <c r="O56" s="124">
        <v>1</v>
      </c>
      <c r="P56" s="125">
        <v>0.32</v>
      </c>
      <c r="Q56" s="124">
        <v>223</v>
      </c>
      <c r="R56" s="124">
        <v>18</v>
      </c>
      <c r="S56" s="124">
        <v>10</v>
      </c>
      <c r="T56" s="124">
        <v>925</v>
      </c>
      <c r="U56" s="124">
        <v>903</v>
      </c>
      <c r="V56" s="124">
        <v>904</v>
      </c>
      <c r="W56" s="124">
        <v>2732</v>
      </c>
      <c r="X56" s="124">
        <v>911</v>
      </c>
      <c r="Y56" s="124">
        <v>115</v>
      </c>
      <c r="Z56" s="124">
        <v>86</v>
      </c>
      <c r="AA56" s="124">
        <v>87</v>
      </c>
      <c r="AB56" s="124">
        <v>288</v>
      </c>
      <c r="AC56" s="124">
        <v>96</v>
      </c>
      <c r="AD56" s="128">
        <v>0.10539999999999999</v>
      </c>
      <c r="AE56" s="124">
        <v>48</v>
      </c>
      <c r="AF56" s="124">
        <v>464</v>
      </c>
      <c r="AG56" s="125">
        <v>0.66500000000000004</v>
      </c>
    </row>
    <row r="57" spans="1:33" x14ac:dyDescent="0.3">
      <c r="A57" s="123" t="s">
        <v>113</v>
      </c>
      <c r="B57" s="121" t="s">
        <v>114</v>
      </c>
      <c r="C57" s="121">
        <v>1</v>
      </c>
      <c r="D57" s="121">
        <v>0</v>
      </c>
      <c r="E57" s="124">
        <v>1465</v>
      </c>
      <c r="F57" s="124">
        <v>1215</v>
      </c>
      <c r="G57" s="124">
        <v>3817</v>
      </c>
      <c r="H57" s="124">
        <v>532</v>
      </c>
      <c r="I57" s="124">
        <v>582</v>
      </c>
      <c r="J57" s="124">
        <v>521</v>
      </c>
      <c r="K57" s="124">
        <v>1635</v>
      </c>
      <c r="L57" s="128">
        <v>0.42830000000000001</v>
      </c>
      <c r="M57" s="124">
        <v>338</v>
      </c>
      <c r="N57" s="125">
        <v>46.34</v>
      </c>
      <c r="O57" s="124">
        <v>1</v>
      </c>
      <c r="P57" s="125">
        <v>0</v>
      </c>
      <c r="Q57" s="124">
        <v>0</v>
      </c>
      <c r="R57" s="124">
        <v>14</v>
      </c>
      <c r="S57" s="124">
        <v>7</v>
      </c>
      <c r="T57" s="124">
        <v>1409</v>
      </c>
      <c r="U57" s="124">
        <v>1383</v>
      </c>
      <c r="V57" s="124">
        <v>1405</v>
      </c>
      <c r="W57" s="124">
        <v>4197</v>
      </c>
      <c r="X57" s="124">
        <v>1399</v>
      </c>
      <c r="Y57" s="124">
        <v>195</v>
      </c>
      <c r="Z57" s="124">
        <v>184</v>
      </c>
      <c r="AA57" s="124">
        <v>162</v>
      </c>
      <c r="AB57" s="124">
        <v>541</v>
      </c>
      <c r="AC57" s="124">
        <v>180</v>
      </c>
      <c r="AD57" s="128">
        <v>0.12889999999999999</v>
      </c>
      <c r="AE57" s="124">
        <v>102</v>
      </c>
      <c r="AF57" s="124">
        <v>448</v>
      </c>
      <c r="AG57" s="125">
        <v>0.36799999999999999</v>
      </c>
    </row>
    <row r="58" spans="1:33" x14ac:dyDescent="0.3">
      <c r="A58" s="123" t="s">
        <v>115</v>
      </c>
      <c r="B58" s="121" t="s">
        <v>116</v>
      </c>
      <c r="C58" s="121">
        <v>1</v>
      </c>
      <c r="D58" s="121">
        <v>0</v>
      </c>
      <c r="E58" s="124">
        <v>810</v>
      </c>
      <c r="F58" s="124">
        <v>712</v>
      </c>
      <c r="G58" s="124">
        <v>2135</v>
      </c>
      <c r="H58" s="124">
        <v>348</v>
      </c>
      <c r="I58" s="124">
        <v>349</v>
      </c>
      <c r="J58" s="124">
        <v>304</v>
      </c>
      <c r="K58" s="124">
        <v>1001</v>
      </c>
      <c r="L58" s="128">
        <v>0.46889999999999998</v>
      </c>
      <c r="M58" s="124">
        <v>217</v>
      </c>
      <c r="N58" s="125">
        <v>61.021999999999998</v>
      </c>
      <c r="O58" s="124">
        <v>1</v>
      </c>
      <c r="P58" s="125">
        <v>0.26200000000000001</v>
      </c>
      <c r="Q58" s="124">
        <v>187</v>
      </c>
      <c r="R58" s="124">
        <v>0</v>
      </c>
      <c r="S58" s="124">
        <v>0</v>
      </c>
      <c r="T58" s="124">
        <v>826</v>
      </c>
      <c r="U58" s="124">
        <v>810</v>
      </c>
      <c r="V58" s="124">
        <v>822</v>
      </c>
      <c r="W58" s="124">
        <v>2458</v>
      </c>
      <c r="X58" s="124">
        <v>819</v>
      </c>
      <c r="Y58" s="124">
        <v>123</v>
      </c>
      <c r="Z58" s="124">
        <v>123</v>
      </c>
      <c r="AA58" s="124">
        <v>116</v>
      </c>
      <c r="AB58" s="124">
        <v>362</v>
      </c>
      <c r="AC58" s="124">
        <v>121</v>
      </c>
      <c r="AD58" s="128">
        <v>0.14729999999999999</v>
      </c>
      <c r="AE58" s="124">
        <v>68</v>
      </c>
      <c r="AF58" s="124">
        <v>473</v>
      </c>
      <c r="AG58" s="125">
        <v>0.66400000000000003</v>
      </c>
    </row>
    <row r="59" spans="1:33" x14ac:dyDescent="0.3">
      <c r="A59" s="123" t="s">
        <v>117</v>
      </c>
      <c r="B59" s="121" t="s">
        <v>118</v>
      </c>
      <c r="C59" s="121">
        <v>1</v>
      </c>
      <c r="D59" s="121">
        <v>0</v>
      </c>
      <c r="E59" s="124">
        <v>949</v>
      </c>
      <c r="F59" s="124">
        <v>763</v>
      </c>
      <c r="G59" s="124">
        <v>2296</v>
      </c>
      <c r="H59" s="124">
        <v>495</v>
      </c>
      <c r="I59" s="124">
        <v>487</v>
      </c>
      <c r="J59" s="124">
        <v>447</v>
      </c>
      <c r="K59" s="124">
        <v>1429</v>
      </c>
      <c r="L59" s="128">
        <v>0.62239999999999995</v>
      </c>
      <c r="M59" s="124">
        <v>309</v>
      </c>
      <c r="N59" s="125">
        <v>139.23500000000001</v>
      </c>
      <c r="O59" s="124">
        <v>1</v>
      </c>
      <c r="P59" s="125">
        <v>0.38300000000000001</v>
      </c>
      <c r="Q59" s="124">
        <v>292</v>
      </c>
      <c r="R59" s="124">
        <v>0</v>
      </c>
      <c r="S59" s="124">
        <v>0</v>
      </c>
      <c r="T59" s="124">
        <v>955</v>
      </c>
      <c r="U59" s="124">
        <v>938</v>
      </c>
      <c r="V59" s="124">
        <v>953</v>
      </c>
      <c r="W59" s="124">
        <v>2846</v>
      </c>
      <c r="X59" s="124">
        <v>949</v>
      </c>
      <c r="Y59" s="124">
        <v>189</v>
      </c>
      <c r="Z59" s="124">
        <v>177</v>
      </c>
      <c r="AA59" s="124">
        <v>135</v>
      </c>
      <c r="AB59" s="124">
        <v>501</v>
      </c>
      <c r="AC59" s="124">
        <v>167</v>
      </c>
      <c r="AD59" s="128">
        <v>0.17599999999999999</v>
      </c>
      <c r="AE59" s="124">
        <v>87</v>
      </c>
      <c r="AF59" s="124">
        <v>689</v>
      </c>
      <c r="AG59" s="125">
        <v>0.90300000000000002</v>
      </c>
    </row>
    <row r="60" spans="1:33" x14ac:dyDescent="0.3">
      <c r="A60" s="123" t="s">
        <v>119</v>
      </c>
      <c r="B60" s="121" t="s">
        <v>120</v>
      </c>
      <c r="C60" s="121">
        <v>1</v>
      </c>
      <c r="D60" s="121">
        <v>0</v>
      </c>
      <c r="E60" s="124">
        <v>725</v>
      </c>
      <c r="F60" s="124">
        <v>684</v>
      </c>
      <c r="G60" s="124">
        <v>2040</v>
      </c>
      <c r="H60" s="124">
        <v>291</v>
      </c>
      <c r="I60" s="124">
        <v>364</v>
      </c>
      <c r="J60" s="124">
        <v>340</v>
      </c>
      <c r="K60" s="124">
        <v>995</v>
      </c>
      <c r="L60" s="128">
        <v>0.48770000000000002</v>
      </c>
      <c r="M60" s="124">
        <v>217</v>
      </c>
      <c r="N60" s="125">
        <v>104.98699999999999</v>
      </c>
      <c r="O60" s="124">
        <v>1</v>
      </c>
      <c r="P60" s="125">
        <v>0.36299999999999999</v>
      </c>
      <c r="Q60" s="124">
        <v>248</v>
      </c>
      <c r="R60" s="124">
        <v>0</v>
      </c>
      <c r="S60" s="124">
        <v>0</v>
      </c>
      <c r="T60" s="124">
        <v>702</v>
      </c>
      <c r="U60" s="124">
        <v>689</v>
      </c>
      <c r="V60" s="124">
        <v>700</v>
      </c>
      <c r="W60" s="124">
        <v>2091</v>
      </c>
      <c r="X60" s="124">
        <v>697</v>
      </c>
      <c r="Y60" s="124">
        <v>101</v>
      </c>
      <c r="Z60" s="124">
        <v>117</v>
      </c>
      <c r="AA60" s="124">
        <v>113</v>
      </c>
      <c r="AB60" s="124">
        <v>331</v>
      </c>
      <c r="AC60" s="124">
        <v>110</v>
      </c>
      <c r="AD60" s="128">
        <v>0.1583</v>
      </c>
      <c r="AE60" s="124">
        <v>70</v>
      </c>
      <c r="AF60" s="124">
        <v>536</v>
      </c>
      <c r="AG60" s="125">
        <v>0.78300000000000003</v>
      </c>
    </row>
    <row r="61" spans="1:33" x14ac:dyDescent="0.3">
      <c r="A61" s="123" t="s">
        <v>121</v>
      </c>
      <c r="B61" s="121" t="s">
        <v>122</v>
      </c>
      <c r="C61" s="121">
        <v>1</v>
      </c>
      <c r="D61" s="121">
        <v>0</v>
      </c>
      <c r="E61" s="124">
        <v>552</v>
      </c>
      <c r="F61" s="124">
        <v>482</v>
      </c>
      <c r="G61" s="124">
        <v>1449</v>
      </c>
      <c r="H61" s="124">
        <v>308</v>
      </c>
      <c r="I61" s="124">
        <v>268</v>
      </c>
      <c r="J61" s="124">
        <v>255</v>
      </c>
      <c r="K61" s="124">
        <v>831</v>
      </c>
      <c r="L61" s="128">
        <v>0.57350000000000001</v>
      </c>
      <c r="M61" s="124">
        <v>180</v>
      </c>
      <c r="N61" s="125">
        <v>116.791</v>
      </c>
      <c r="O61" s="124">
        <v>1</v>
      </c>
      <c r="P61" s="125">
        <v>0.41</v>
      </c>
      <c r="Q61" s="124">
        <v>198</v>
      </c>
      <c r="R61" s="124">
        <v>6</v>
      </c>
      <c r="S61" s="124">
        <v>3</v>
      </c>
      <c r="T61" s="124">
        <v>855</v>
      </c>
      <c r="U61" s="124">
        <v>836</v>
      </c>
      <c r="V61" s="124">
        <v>840</v>
      </c>
      <c r="W61" s="124">
        <v>2531</v>
      </c>
      <c r="X61" s="124">
        <v>844</v>
      </c>
      <c r="Y61" s="124">
        <v>183</v>
      </c>
      <c r="Z61" s="124">
        <v>159</v>
      </c>
      <c r="AA61" s="124">
        <v>180</v>
      </c>
      <c r="AB61" s="124">
        <v>522</v>
      </c>
      <c r="AC61" s="124">
        <v>174</v>
      </c>
      <c r="AD61" s="128">
        <v>0.20619999999999999</v>
      </c>
      <c r="AE61" s="124">
        <v>65</v>
      </c>
      <c r="AF61" s="124">
        <v>447</v>
      </c>
      <c r="AG61" s="125">
        <v>0.92700000000000005</v>
      </c>
    </row>
    <row r="62" spans="1:33" x14ac:dyDescent="0.3">
      <c r="A62" s="123" t="s">
        <v>123</v>
      </c>
      <c r="B62" s="121" t="s">
        <v>124</v>
      </c>
      <c r="C62" s="121">
        <v>1</v>
      </c>
      <c r="D62" s="121">
        <v>0</v>
      </c>
      <c r="E62" s="124">
        <v>446</v>
      </c>
      <c r="F62" s="124">
        <v>326</v>
      </c>
      <c r="G62" s="124">
        <v>1045</v>
      </c>
      <c r="H62" s="124">
        <v>140</v>
      </c>
      <c r="I62" s="124">
        <v>146</v>
      </c>
      <c r="J62" s="124">
        <v>161</v>
      </c>
      <c r="K62" s="124">
        <v>447</v>
      </c>
      <c r="L62" s="128">
        <v>0.42780000000000001</v>
      </c>
      <c r="M62" s="124">
        <v>91</v>
      </c>
      <c r="N62" s="125">
        <v>83.198999999999998</v>
      </c>
      <c r="O62" s="124">
        <v>1</v>
      </c>
      <c r="P62" s="125">
        <v>0.41399999999999998</v>
      </c>
      <c r="Q62" s="124">
        <v>135</v>
      </c>
      <c r="R62" s="124">
        <v>0</v>
      </c>
      <c r="S62" s="124">
        <v>0</v>
      </c>
      <c r="T62" s="124">
        <v>658</v>
      </c>
      <c r="U62" s="124">
        <v>646</v>
      </c>
      <c r="V62" s="124">
        <v>656</v>
      </c>
      <c r="W62" s="124">
        <v>1960</v>
      </c>
      <c r="X62" s="124">
        <v>653</v>
      </c>
      <c r="Y62" s="124">
        <v>101</v>
      </c>
      <c r="Z62" s="124">
        <v>107</v>
      </c>
      <c r="AA62" s="124">
        <v>111</v>
      </c>
      <c r="AB62" s="124">
        <v>319</v>
      </c>
      <c r="AC62" s="124">
        <v>106</v>
      </c>
      <c r="AD62" s="128">
        <v>0.1628</v>
      </c>
      <c r="AE62" s="124">
        <v>34</v>
      </c>
      <c r="AF62" s="124">
        <v>261</v>
      </c>
      <c r="AG62" s="125">
        <v>0.8</v>
      </c>
    </row>
    <row r="63" spans="1:33" x14ac:dyDescent="0.3">
      <c r="A63" s="123" t="s">
        <v>125</v>
      </c>
      <c r="B63" s="121" t="s">
        <v>126</v>
      </c>
      <c r="C63" s="121">
        <v>1</v>
      </c>
      <c r="D63" s="121">
        <v>0</v>
      </c>
      <c r="E63" s="124">
        <v>2358</v>
      </c>
      <c r="F63" s="124">
        <v>1900</v>
      </c>
      <c r="G63" s="124">
        <v>5737</v>
      </c>
      <c r="H63" s="124">
        <v>1448</v>
      </c>
      <c r="I63" s="124">
        <v>1418</v>
      </c>
      <c r="J63" s="124">
        <v>1482</v>
      </c>
      <c r="K63" s="124">
        <v>4348</v>
      </c>
      <c r="L63" s="128">
        <v>0.75790000000000002</v>
      </c>
      <c r="M63" s="124">
        <v>936</v>
      </c>
      <c r="N63" s="125">
        <v>14.382</v>
      </c>
      <c r="O63" s="124">
        <v>1</v>
      </c>
      <c r="P63" s="125">
        <v>0</v>
      </c>
      <c r="Q63" s="124">
        <v>0</v>
      </c>
      <c r="R63" s="124">
        <v>349</v>
      </c>
      <c r="S63" s="124">
        <v>185</v>
      </c>
      <c r="T63" s="124">
        <v>2134</v>
      </c>
      <c r="U63" s="124">
        <v>2094</v>
      </c>
      <c r="V63" s="124">
        <v>2128</v>
      </c>
      <c r="W63" s="124">
        <v>6356</v>
      </c>
      <c r="X63" s="124">
        <v>2119</v>
      </c>
      <c r="Y63" s="124">
        <v>600</v>
      </c>
      <c r="Z63" s="124">
        <v>718</v>
      </c>
      <c r="AA63" s="124">
        <v>663</v>
      </c>
      <c r="AB63" s="124">
        <v>1981</v>
      </c>
      <c r="AC63" s="124">
        <v>660</v>
      </c>
      <c r="AD63" s="128">
        <v>0.31169999999999998</v>
      </c>
      <c r="AE63" s="124">
        <v>385</v>
      </c>
      <c r="AF63" s="124">
        <v>1507</v>
      </c>
      <c r="AG63" s="125">
        <v>0.79300000000000004</v>
      </c>
    </row>
    <row r="64" spans="1:33" x14ac:dyDescent="0.3">
      <c r="A64" s="123" t="s">
        <v>127</v>
      </c>
      <c r="B64" s="121" t="s">
        <v>128</v>
      </c>
      <c r="C64" s="121">
        <v>1</v>
      </c>
      <c r="D64" s="121">
        <v>0</v>
      </c>
      <c r="E64" s="124">
        <v>658</v>
      </c>
      <c r="F64" s="124">
        <v>553</v>
      </c>
      <c r="G64" s="124">
        <v>1721</v>
      </c>
      <c r="H64" s="124">
        <v>182</v>
      </c>
      <c r="I64" s="124">
        <v>198</v>
      </c>
      <c r="J64" s="124">
        <v>206</v>
      </c>
      <c r="K64" s="124">
        <v>586</v>
      </c>
      <c r="L64" s="128">
        <v>0.34050000000000002</v>
      </c>
      <c r="M64" s="124">
        <v>122</v>
      </c>
      <c r="N64" s="125">
        <v>54.011000000000003</v>
      </c>
      <c r="O64" s="124">
        <v>1</v>
      </c>
      <c r="P64" s="125">
        <v>0.28999999999999998</v>
      </c>
      <c r="Q64" s="124">
        <v>160</v>
      </c>
      <c r="R64" s="124">
        <v>0</v>
      </c>
      <c r="S64" s="124">
        <v>0</v>
      </c>
      <c r="T64" s="124">
        <v>715</v>
      </c>
      <c r="U64" s="124">
        <v>702</v>
      </c>
      <c r="V64" s="124">
        <v>713</v>
      </c>
      <c r="W64" s="124">
        <v>2130</v>
      </c>
      <c r="X64" s="124">
        <v>710</v>
      </c>
      <c r="Y64" s="124">
        <v>88</v>
      </c>
      <c r="Z64" s="124">
        <v>67</v>
      </c>
      <c r="AA64" s="124">
        <v>62</v>
      </c>
      <c r="AB64" s="124">
        <v>217</v>
      </c>
      <c r="AC64" s="124">
        <v>72</v>
      </c>
      <c r="AD64" s="128">
        <v>0.1019</v>
      </c>
      <c r="AE64" s="124">
        <v>37</v>
      </c>
      <c r="AF64" s="124">
        <v>320</v>
      </c>
      <c r="AG64" s="125">
        <v>0.57799999999999996</v>
      </c>
    </row>
    <row r="65" spans="1:33" x14ac:dyDescent="0.3">
      <c r="A65" s="123" t="s">
        <v>129</v>
      </c>
      <c r="B65" s="121" t="s">
        <v>130</v>
      </c>
      <c r="C65" s="121">
        <v>1</v>
      </c>
      <c r="D65" s="121">
        <v>0</v>
      </c>
      <c r="E65" s="124">
        <v>1251</v>
      </c>
      <c r="F65" s="124">
        <v>1047</v>
      </c>
      <c r="G65" s="124">
        <v>3259</v>
      </c>
      <c r="H65" s="124">
        <v>582</v>
      </c>
      <c r="I65" s="124">
        <v>613</v>
      </c>
      <c r="J65" s="124">
        <v>615</v>
      </c>
      <c r="K65" s="124">
        <v>1810</v>
      </c>
      <c r="L65" s="128">
        <v>0.5554</v>
      </c>
      <c r="M65" s="124">
        <v>378</v>
      </c>
      <c r="N65" s="125">
        <v>74.128</v>
      </c>
      <c r="O65" s="124">
        <v>1</v>
      </c>
      <c r="P65" s="125">
        <v>0.21299999999999999</v>
      </c>
      <c r="Q65" s="124">
        <v>223</v>
      </c>
      <c r="R65" s="124">
        <v>0</v>
      </c>
      <c r="S65" s="124">
        <v>0</v>
      </c>
      <c r="T65" s="124">
        <v>1167</v>
      </c>
      <c r="U65" s="124">
        <v>1145</v>
      </c>
      <c r="V65" s="124">
        <v>1163</v>
      </c>
      <c r="W65" s="124">
        <v>3475</v>
      </c>
      <c r="X65" s="124">
        <v>1158</v>
      </c>
      <c r="Y65" s="124">
        <v>191</v>
      </c>
      <c r="Z65" s="124">
        <v>216</v>
      </c>
      <c r="AA65" s="124">
        <v>185</v>
      </c>
      <c r="AB65" s="124">
        <v>592</v>
      </c>
      <c r="AC65" s="124">
        <v>197</v>
      </c>
      <c r="AD65" s="128">
        <v>0.1704</v>
      </c>
      <c r="AE65" s="124">
        <v>116</v>
      </c>
      <c r="AF65" s="124">
        <v>718</v>
      </c>
      <c r="AG65" s="125">
        <v>0.68500000000000005</v>
      </c>
    </row>
    <row r="66" spans="1:33" x14ac:dyDescent="0.3">
      <c r="A66" s="123" t="s">
        <v>131</v>
      </c>
      <c r="B66" s="121" t="s">
        <v>132</v>
      </c>
      <c r="C66" s="121">
        <v>1</v>
      </c>
      <c r="D66" s="121">
        <v>0</v>
      </c>
      <c r="E66" s="124">
        <v>1105</v>
      </c>
      <c r="F66" s="124">
        <v>900</v>
      </c>
      <c r="G66" s="124">
        <v>2784</v>
      </c>
      <c r="H66" s="124">
        <v>564</v>
      </c>
      <c r="I66" s="124">
        <v>566</v>
      </c>
      <c r="J66" s="124">
        <v>510</v>
      </c>
      <c r="K66" s="124">
        <v>1640</v>
      </c>
      <c r="L66" s="128">
        <v>0.58909999999999996</v>
      </c>
      <c r="M66" s="124">
        <v>345</v>
      </c>
      <c r="N66" s="125">
        <v>33.289000000000001</v>
      </c>
      <c r="O66" s="124">
        <v>1</v>
      </c>
      <c r="P66" s="125">
        <v>0</v>
      </c>
      <c r="Q66" s="124">
        <v>0</v>
      </c>
      <c r="R66" s="124">
        <v>7</v>
      </c>
      <c r="S66" s="124">
        <v>4</v>
      </c>
      <c r="T66" s="124">
        <v>924</v>
      </c>
      <c r="U66" s="124">
        <v>907</v>
      </c>
      <c r="V66" s="124">
        <v>922</v>
      </c>
      <c r="W66" s="124">
        <v>2753</v>
      </c>
      <c r="X66" s="124">
        <v>918</v>
      </c>
      <c r="Y66" s="124">
        <v>172</v>
      </c>
      <c r="Z66" s="124">
        <v>166</v>
      </c>
      <c r="AA66" s="124">
        <v>138</v>
      </c>
      <c r="AB66" s="124">
        <v>476</v>
      </c>
      <c r="AC66" s="124">
        <v>159</v>
      </c>
      <c r="AD66" s="128">
        <v>0.1729</v>
      </c>
      <c r="AE66" s="124">
        <v>101</v>
      </c>
      <c r="AF66" s="124">
        <v>451</v>
      </c>
      <c r="AG66" s="125">
        <v>0.501</v>
      </c>
    </row>
    <row r="67" spans="1:33" x14ac:dyDescent="0.3">
      <c r="A67" s="123" t="s">
        <v>133</v>
      </c>
      <c r="B67" s="121" t="s">
        <v>134</v>
      </c>
      <c r="C67" s="121">
        <v>1</v>
      </c>
      <c r="D67" s="121">
        <v>0</v>
      </c>
      <c r="E67" s="124">
        <v>503</v>
      </c>
      <c r="F67" s="124">
        <v>385</v>
      </c>
      <c r="G67" s="124">
        <v>1224</v>
      </c>
      <c r="H67" s="124">
        <v>164</v>
      </c>
      <c r="I67" s="124">
        <v>215</v>
      </c>
      <c r="J67" s="124">
        <v>144</v>
      </c>
      <c r="K67" s="124">
        <v>523</v>
      </c>
      <c r="L67" s="128">
        <v>0.42730000000000001</v>
      </c>
      <c r="M67" s="124">
        <v>107</v>
      </c>
      <c r="N67" s="125">
        <v>81.421000000000006</v>
      </c>
      <c r="O67" s="124">
        <v>1</v>
      </c>
      <c r="P67" s="125">
        <v>0.39800000000000002</v>
      </c>
      <c r="Q67" s="124">
        <v>153</v>
      </c>
      <c r="R67" s="124">
        <v>2</v>
      </c>
      <c r="S67" s="124">
        <v>1</v>
      </c>
      <c r="T67" s="124">
        <v>518</v>
      </c>
      <c r="U67" s="124">
        <v>508</v>
      </c>
      <c r="V67" s="124">
        <v>516</v>
      </c>
      <c r="W67" s="124">
        <v>1542</v>
      </c>
      <c r="X67" s="124">
        <v>514</v>
      </c>
      <c r="Y67" s="124">
        <v>73</v>
      </c>
      <c r="Z67" s="124">
        <v>62</v>
      </c>
      <c r="AA67" s="124">
        <v>56</v>
      </c>
      <c r="AB67" s="124">
        <v>191</v>
      </c>
      <c r="AC67" s="124">
        <v>64</v>
      </c>
      <c r="AD67" s="128">
        <v>0.1239</v>
      </c>
      <c r="AE67" s="124">
        <v>31</v>
      </c>
      <c r="AF67" s="124">
        <v>293</v>
      </c>
      <c r="AG67" s="125">
        <v>0.76100000000000001</v>
      </c>
    </row>
    <row r="68" spans="1:33" x14ac:dyDescent="0.3">
      <c r="A68" s="123" t="s">
        <v>135</v>
      </c>
      <c r="B68" s="121" t="s">
        <v>136</v>
      </c>
      <c r="C68" s="121">
        <v>1</v>
      </c>
      <c r="D68" s="121">
        <v>0</v>
      </c>
      <c r="E68" s="124">
        <v>512</v>
      </c>
      <c r="F68" s="124">
        <v>392</v>
      </c>
      <c r="G68" s="124">
        <v>1249</v>
      </c>
      <c r="H68" s="124">
        <v>189</v>
      </c>
      <c r="I68" s="124">
        <v>201</v>
      </c>
      <c r="J68" s="124">
        <v>184</v>
      </c>
      <c r="K68" s="124">
        <v>574</v>
      </c>
      <c r="L68" s="128">
        <v>0.45960000000000001</v>
      </c>
      <c r="M68" s="124">
        <v>117</v>
      </c>
      <c r="N68" s="125">
        <v>60.508000000000003</v>
      </c>
      <c r="O68" s="124">
        <v>1</v>
      </c>
      <c r="P68" s="125">
        <v>0.36399999999999999</v>
      </c>
      <c r="Q68" s="124">
        <v>143</v>
      </c>
      <c r="R68" s="124">
        <v>0</v>
      </c>
      <c r="S68" s="124">
        <v>0</v>
      </c>
      <c r="T68" s="124">
        <v>575</v>
      </c>
      <c r="U68" s="124">
        <v>565</v>
      </c>
      <c r="V68" s="124">
        <v>574</v>
      </c>
      <c r="W68" s="124">
        <v>1714</v>
      </c>
      <c r="X68" s="124">
        <v>571</v>
      </c>
      <c r="Y68" s="124">
        <v>129</v>
      </c>
      <c r="Z68" s="124">
        <v>106</v>
      </c>
      <c r="AA68" s="124">
        <v>85</v>
      </c>
      <c r="AB68" s="124">
        <v>320</v>
      </c>
      <c r="AC68" s="124">
        <v>107</v>
      </c>
      <c r="AD68" s="128">
        <v>0.1867</v>
      </c>
      <c r="AE68" s="124">
        <v>48</v>
      </c>
      <c r="AF68" s="124">
        <v>309</v>
      </c>
      <c r="AG68" s="125">
        <v>0.78800000000000003</v>
      </c>
    </row>
    <row r="69" spans="1:33" x14ac:dyDescent="0.3">
      <c r="A69" s="123" t="s">
        <v>137</v>
      </c>
      <c r="B69" s="121" t="s">
        <v>138</v>
      </c>
      <c r="C69" s="121">
        <v>1</v>
      </c>
      <c r="D69" s="121">
        <v>0</v>
      </c>
      <c r="E69" s="124">
        <v>4892</v>
      </c>
      <c r="F69" s="124">
        <v>4195</v>
      </c>
      <c r="G69" s="124">
        <v>12786</v>
      </c>
      <c r="H69" s="124">
        <v>3502</v>
      </c>
      <c r="I69" s="124">
        <v>3487</v>
      </c>
      <c r="J69" s="124">
        <v>3549</v>
      </c>
      <c r="K69" s="124">
        <v>10538</v>
      </c>
      <c r="L69" s="128">
        <v>0.82420000000000004</v>
      </c>
      <c r="M69" s="124">
        <v>2247</v>
      </c>
      <c r="N69" s="125">
        <v>17.812000000000001</v>
      </c>
      <c r="O69" s="124">
        <v>1</v>
      </c>
      <c r="P69" s="125">
        <v>0</v>
      </c>
      <c r="Q69" s="124">
        <v>0</v>
      </c>
      <c r="R69" s="124">
        <v>190</v>
      </c>
      <c r="S69" s="124">
        <v>101</v>
      </c>
      <c r="T69" s="124">
        <v>4643</v>
      </c>
      <c r="U69" s="124">
        <v>4558</v>
      </c>
      <c r="V69" s="124">
        <v>4631</v>
      </c>
      <c r="W69" s="124">
        <v>13832</v>
      </c>
      <c r="X69" s="124">
        <v>4611</v>
      </c>
      <c r="Y69" s="124">
        <v>1555</v>
      </c>
      <c r="Z69" s="124">
        <v>1736</v>
      </c>
      <c r="AA69" s="124">
        <v>1513</v>
      </c>
      <c r="AB69" s="124">
        <v>4804</v>
      </c>
      <c r="AC69" s="124">
        <v>1601</v>
      </c>
      <c r="AD69" s="128">
        <v>0.3473</v>
      </c>
      <c r="AE69" s="124">
        <v>947</v>
      </c>
      <c r="AF69" s="124">
        <v>3296</v>
      </c>
      <c r="AG69" s="125">
        <v>0.78500000000000003</v>
      </c>
    </row>
    <row r="70" spans="1:33" x14ac:dyDescent="0.3">
      <c r="A70" s="123" t="s">
        <v>139</v>
      </c>
      <c r="B70" s="121" t="s">
        <v>140</v>
      </c>
      <c r="C70" s="121">
        <v>1</v>
      </c>
      <c r="D70" s="121">
        <v>0</v>
      </c>
      <c r="E70" s="124">
        <v>1660</v>
      </c>
      <c r="F70" s="124">
        <v>1445</v>
      </c>
      <c r="G70" s="124">
        <v>4185</v>
      </c>
      <c r="H70" s="124">
        <v>558</v>
      </c>
      <c r="I70" s="124">
        <v>626</v>
      </c>
      <c r="J70" s="124">
        <v>606</v>
      </c>
      <c r="K70" s="124">
        <v>1790</v>
      </c>
      <c r="L70" s="128">
        <v>0.42770000000000002</v>
      </c>
      <c r="M70" s="124">
        <v>402</v>
      </c>
      <c r="N70" s="125">
        <v>40.146999999999998</v>
      </c>
      <c r="O70" s="124">
        <v>1</v>
      </c>
      <c r="P70" s="125">
        <v>0</v>
      </c>
      <c r="Q70" s="124">
        <v>0</v>
      </c>
      <c r="R70" s="124">
        <v>59</v>
      </c>
      <c r="S70" s="124">
        <v>31</v>
      </c>
      <c r="T70" s="124">
        <v>1537</v>
      </c>
      <c r="U70" s="124">
        <v>1509</v>
      </c>
      <c r="V70" s="124">
        <v>1533</v>
      </c>
      <c r="W70" s="124">
        <v>4579</v>
      </c>
      <c r="X70" s="124">
        <v>1526</v>
      </c>
      <c r="Y70" s="124">
        <v>232</v>
      </c>
      <c r="Z70" s="124">
        <v>227</v>
      </c>
      <c r="AA70" s="124">
        <v>197</v>
      </c>
      <c r="AB70" s="124">
        <v>656</v>
      </c>
      <c r="AC70" s="124">
        <v>219</v>
      </c>
      <c r="AD70" s="128">
        <v>0.14330000000000001</v>
      </c>
      <c r="AE70" s="124">
        <v>135</v>
      </c>
      <c r="AF70" s="124">
        <v>569</v>
      </c>
      <c r="AG70" s="125">
        <v>0.39300000000000002</v>
      </c>
    </row>
    <row r="71" spans="1:33" x14ac:dyDescent="0.3">
      <c r="A71" s="123" t="s">
        <v>141</v>
      </c>
      <c r="B71" s="121" t="s">
        <v>142</v>
      </c>
      <c r="C71" s="121">
        <v>1</v>
      </c>
      <c r="D71" s="121">
        <v>0</v>
      </c>
      <c r="E71" s="124">
        <v>665</v>
      </c>
      <c r="F71" s="124">
        <v>485</v>
      </c>
      <c r="G71" s="124">
        <v>1450</v>
      </c>
      <c r="H71" s="124">
        <v>353</v>
      </c>
      <c r="I71" s="124">
        <v>349</v>
      </c>
      <c r="J71" s="124">
        <v>317</v>
      </c>
      <c r="K71" s="124">
        <v>1019</v>
      </c>
      <c r="L71" s="128">
        <v>0.70279999999999998</v>
      </c>
      <c r="M71" s="124">
        <v>222</v>
      </c>
      <c r="N71" s="125">
        <v>36.387999999999998</v>
      </c>
      <c r="O71" s="124">
        <v>1</v>
      </c>
      <c r="P71" s="125">
        <v>0.22900000000000001</v>
      </c>
      <c r="Q71" s="124">
        <v>111</v>
      </c>
      <c r="R71" s="124">
        <v>0</v>
      </c>
      <c r="S71" s="124">
        <v>0</v>
      </c>
      <c r="T71" s="124">
        <v>576</v>
      </c>
      <c r="U71" s="124">
        <v>565</v>
      </c>
      <c r="V71" s="124">
        <v>574</v>
      </c>
      <c r="W71" s="124">
        <v>1715</v>
      </c>
      <c r="X71" s="124">
        <v>572</v>
      </c>
      <c r="Y71" s="124">
        <v>131</v>
      </c>
      <c r="Z71" s="124">
        <v>109</v>
      </c>
      <c r="AA71" s="124">
        <v>91</v>
      </c>
      <c r="AB71" s="124">
        <v>331</v>
      </c>
      <c r="AC71" s="124">
        <v>110</v>
      </c>
      <c r="AD71" s="128">
        <v>0.193</v>
      </c>
      <c r="AE71" s="124">
        <v>61</v>
      </c>
      <c r="AF71" s="124">
        <v>395</v>
      </c>
      <c r="AG71" s="125">
        <v>0.81399999999999995</v>
      </c>
    </row>
    <row r="72" spans="1:33" x14ac:dyDescent="0.3">
      <c r="A72" s="123" t="s">
        <v>143</v>
      </c>
      <c r="B72" s="121" t="s">
        <v>144</v>
      </c>
      <c r="C72" s="121">
        <v>1</v>
      </c>
      <c r="D72" s="121">
        <v>0</v>
      </c>
      <c r="E72" s="124">
        <v>257</v>
      </c>
      <c r="F72" s="124">
        <v>135</v>
      </c>
      <c r="G72" s="124">
        <v>345</v>
      </c>
      <c r="H72" s="124">
        <v>83</v>
      </c>
      <c r="I72" s="124">
        <v>77</v>
      </c>
      <c r="J72" s="124">
        <v>75</v>
      </c>
      <c r="K72" s="124">
        <v>235</v>
      </c>
      <c r="L72" s="128">
        <v>0.68120000000000003</v>
      </c>
      <c r="M72" s="124">
        <v>60</v>
      </c>
      <c r="N72" s="125">
        <v>30.172000000000001</v>
      </c>
      <c r="O72" s="124">
        <v>0</v>
      </c>
      <c r="P72" s="125">
        <v>0.40300000000000002</v>
      </c>
      <c r="Q72" s="124">
        <v>0</v>
      </c>
      <c r="R72" s="124">
        <v>1</v>
      </c>
      <c r="S72" s="124">
        <v>1</v>
      </c>
      <c r="T72" s="124">
        <v>295</v>
      </c>
      <c r="U72" s="124">
        <v>290</v>
      </c>
      <c r="V72" s="124">
        <v>294</v>
      </c>
      <c r="W72" s="124">
        <v>879</v>
      </c>
      <c r="X72" s="124">
        <v>293</v>
      </c>
      <c r="Y72" s="124">
        <v>53</v>
      </c>
      <c r="Z72" s="124">
        <v>43</v>
      </c>
      <c r="AA72" s="124">
        <v>55</v>
      </c>
      <c r="AB72" s="124">
        <v>151</v>
      </c>
      <c r="AC72" s="124">
        <v>50</v>
      </c>
      <c r="AD72" s="128">
        <v>0.17180000000000001</v>
      </c>
      <c r="AE72" s="124">
        <v>15</v>
      </c>
      <c r="AF72" s="124">
        <v>77</v>
      </c>
      <c r="AG72" s="125">
        <v>0.56999999999999995</v>
      </c>
    </row>
    <row r="73" spans="1:33" x14ac:dyDescent="0.3">
      <c r="A73" s="123" t="s">
        <v>145</v>
      </c>
      <c r="B73" s="121" t="s">
        <v>146</v>
      </c>
      <c r="C73" s="121">
        <v>1</v>
      </c>
      <c r="D73" s="121">
        <v>0</v>
      </c>
      <c r="E73" s="124">
        <v>422</v>
      </c>
      <c r="F73" s="124">
        <v>391</v>
      </c>
      <c r="G73" s="124">
        <v>1203</v>
      </c>
      <c r="H73" s="124">
        <v>197</v>
      </c>
      <c r="I73" s="124">
        <v>232</v>
      </c>
      <c r="J73" s="124">
        <v>234</v>
      </c>
      <c r="K73" s="124">
        <v>663</v>
      </c>
      <c r="L73" s="128">
        <v>0.55110000000000003</v>
      </c>
      <c r="M73" s="124">
        <v>140</v>
      </c>
      <c r="N73" s="125">
        <v>104.361</v>
      </c>
      <c r="O73" s="124">
        <v>1</v>
      </c>
      <c r="P73" s="125">
        <v>0.41699999999999998</v>
      </c>
      <c r="Q73" s="124">
        <v>163</v>
      </c>
      <c r="R73" s="124">
        <v>0</v>
      </c>
      <c r="S73" s="124">
        <v>0</v>
      </c>
      <c r="T73" s="124">
        <v>562</v>
      </c>
      <c r="U73" s="124">
        <v>552</v>
      </c>
      <c r="V73" s="124">
        <v>560</v>
      </c>
      <c r="W73" s="124">
        <v>1674</v>
      </c>
      <c r="X73" s="124">
        <v>558</v>
      </c>
      <c r="Y73" s="124">
        <v>114</v>
      </c>
      <c r="Z73" s="124">
        <v>118</v>
      </c>
      <c r="AA73" s="124">
        <v>103</v>
      </c>
      <c r="AB73" s="124">
        <v>335</v>
      </c>
      <c r="AC73" s="124">
        <v>112</v>
      </c>
      <c r="AD73" s="128">
        <v>0.2001</v>
      </c>
      <c r="AE73" s="124">
        <v>51</v>
      </c>
      <c r="AF73" s="124">
        <v>355</v>
      </c>
      <c r="AG73" s="125">
        <v>0.90700000000000003</v>
      </c>
    </row>
    <row r="74" spans="1:33" x14ac:dyDescent="0.3">
      <c r="A74" s="123" t="s">
        <v>147</v>
      </c>
      <c r="B74" s="121" t="s">
        <v>148</v>
      </c>
      <c r="C74" s="121">
        <v>1</v>
      </c>
      <c r="D74" s="121">
        <v>0</v>
      </c>
      <c r="E74" s="124">
        <v>750</v>
      </c>
      <c r="F74" s="124">
        <v>602</v>
      </c>
      <c r="G74" s="124">
        <v>1819</v>
      </c>
      <c r="H74" s="124">
        <v>314</v>
      </c>
      <c r="I74" s="124">
        <v>345</v>
      </c>
      <c r="J74" s="124">
        <v>431</v>
      </c>
      <c r="K74" s="124">
        <v>1090</v>
      </c>
      <c r="L74" s="128">
        <v>0.59919999999999995</v>
      </c>
      <c r="M74" s="124">
        <v>234</v>
      </c>
      <c r="N74" s="125">
        <v>42.174999999999997</v>
      </c>
      <c r="O74" s="124">
        <v>1</v>
      </c>
      <c r="P74" s="125">
        <v>0.21</v>
      </c>
      <c r="Q74" s="124">
        <v>126</v>
      </c>
      <c r="R74" s="124">
        <v>9</v>
      </c>
      <c r="S74" s="124">
        <v>5</v>
      </c>
      <c r="T74" s="124">
        <v>651</v>
      </c>
      <c r="U74" s="124">
        <v>639</v>
      </c>
      <c r="V74" s="124">
        <v>649</v>
      </c>
      <c r="W74" s="124">
        <v>1939</v>
      </c>
      <c r="X74" s="124">
        <v>646</v>
      </c>
      <c r="Y74" s="124">
        <v>115</v>
      </c>
      <c r="Z74" s="124">
        <v>113</v>
      </c>
      <c r="AA74" s="124">
        <v>105</v>
      </c>
      <c r="AB74" s="124">
        <v>333</v>
      </c>
      <c r="AC74" s="124">
        <v>111</v>
      </c>
      <c r="AD74" s="128">
        <v>0.17169999999999999</v>
      </c>
      <c r="AE74" s="124">
        <v>67</v>
      </c>
      <c r="AF74" s="124">
        <v>433</v>
      </c>
      <c r="AG74" s="125">
        <v>0.71899999999999997</v>
      </c>
    </row>
    <row r="75" spans="1:33" x14ac:dyDescent="0.3">
      <c r="A75" s="123" t="s">
        <v>149</v>
      </c>
      <c r="B75" s="121" t="s">
        <v>150</v>
      </c>
      <c r="C75" s="121">
        <v>1</v>
      </c>
      <c r="D75" s="121">
        <v>0</v>
      </c>
      <c r="E75" s="124">
        <v>6566</v>
      </c>
      <c r="F75" s="124">
        <v>5788</v>
      </c>
      <c r="G75" s="124">
        <v>15551</v>
      </c>
      <c r="H75" s="124">
        <v>3763</v>
      </c>
      <c r="I75" s="124">
        <v>3704</v>
      </c>
      <c r="J75" s="124">
        <v>3595</v>
      </c>
      <c r="K75" s="124">
        <v>11062</v>
      </c>
      <c r="L75" s="128">
        <v>0.71130000000000004</v>
      </c>
      <c r="M75" s="124">
        <v>2676</v>
      </c>
      <c r="N75" s="125">
        <v>113.852</v>
      </c>
      <c r="O75" s="124">
        <v>1</v>
      </c>
      <c r="P75" s="125">
        <v>0</v>
      </c>
      <c r="Q75" s="124">
        <v>0</v>
      </c>
      <c r="R75" s="124">
        <v>33</v>
      </c>
      <c r="S75" s="124">
        <v>17</v>
      </c>
      <c r="T75" s="124">
        <v>6749</v>
      </c>
      <c r="U75" s="124">
        <v>6577</v>
      </c>
      <c r="V75" s="124">
        <v>6569</v>
      </c>
      <c r="W75" s="124">
        <v>19895</v>
      </c>
      <c r="X75" s="124">
        <v>6632</v>
      </c>
      <c r="Y75" s="124">
        <v>1551</v>
      </c>
      <c r="Z75" s="124">
        <v>1736</v>
      </c>
      <c r="AA75" s="124">
        <v>1811</v>
      </c>
      <c r="AB75" s="124">
        <v>5098</v>
      </c>
      <c r="AC75" s="124">
        <v>1699</v>
      </c>
      <c r="AD75" s="128">
        <v>0.25619999999999998</v>
      </c>
      <c r="AE75" s="124">
        <v>964</v>
      </c>
      <c r="AF75" s="124">
        <v>3658</v>
      </c>
      <c r="AG75" s="125">
        <v>0.63100000000000001</v>
      </c>
    </row>
    <row r="76" spans="1:33" x14ac:dyDescent="0.3">
      <c r="A76" s="123" t="s">
        <v>151</v>
      </c>
      <c r="B76" s="121" t="s">
        <v>152</v>
      </c>
      <c r="C76" s="121">
        <v>1</v>
      </c>
      <c r="D76" s="121">
        <v>0</v>
      </c>
      <c r="E76" s="124">
        <v>4472</v>
      </c>
      <c r="F76" s="124">
        <v>3656</v>
      </c>
      <c r="G76" s="124">
        <v>10750</v>
      </c>
      <c r="H76" s="124">
        <v>1264</v>
      </c>
      <c r="I76" s="124">
        <v>1325</v>
      </c>
      <c r="J76" s="124">
        <v>1373</v>
      </c>
      <c r="K76" s="124">
        <v>3962</v>
      </c>
      <c r="L76" s="128">
        <v>0.36859999999999998</v>
      </c>
      <c r="M76" s="124">
        <v>876</v>
      </c>
      <c r="N76" s="125">
        <v>139.91900000000001</v>
      </c>
      <c r="O76" s="124">
        <v>1</v>
      </c>
      <c r="P76" s="125">
        <v>0</v>
      </c>
      <c r="Q76" s="124">
        <v>0</v>
      </c>
      <c r="R76" s="124">
        <v>23</v>
      </c>
      <c r="S76" s="124">
        <v>12</v>
      </c>
      <c r="T76" s="124">
        <v>4393</v>
      </c>
      <c r="U76" s="124">
        <v>4281</v>
      </c>
      <c r="V76" s="124">
        <v>4275</v>
      </c>
      <c r="W76" s="124">
        <v>12949</v>
      </c>
      <c r="X76" s="124">
        <v>4316</v>
      </c>
      <c r="Y76" s="124">
        <v>389</v>
      </c>
      <c r="Z76" s="124">
        <v>405</v>
      </c>
      <c r="AA76" s="124">
        <v>429</v>
      </c>
      <c r="AB76" s="124">
        <v>1223</v>
      </c>
      <c r="AC76" s="124">
        <v>408</v>
      </c>
      <c r="AD76" s="128">
        <v>9.4399999999999998E-2</v>
      </c>
      <c r="AE76" s="124">
        <v>224</v>
      </c>
      <c r="AF76" s="124">
        <v>1113</v>
      </c>
      <c r="AG76" s="125">
        <v>0.30399999999999999</v>
      </c>
    </row>
    <row r="77" spans="1:33" x14ac:dyDescent="0.3">
      <c r="A77" s="123" t="s">
        <v>153</v>
      </c>
      <c r="B77" s="121" t="s">
        <v>154</v>
      </c>
      <c r="C77" s="121">
        <v>1</v>
      </c>
      <c r="D77" s="121">
        <v>0</v>
      </c>
      <c r="E77" s="124">
        <v>1263</v>
      </c>
      <c r="F77" s="124">
        <v>1024</v>
      </c>
      <c r="G77" s="124">
        <v>2968</v>
      </c>
      <c r="H77" s="124">
        <v>550</v>
      </c>
      <c r="I77" s="124">
        <v>576</v>
      </c>
      <c r="J77" s="124">
        <v>540</v>
      </c>
      <c r="K77" s="124">
        <v>1666</v>
      </c>
      <c r="L77" s="128">
        <v>0.56130000000000002</v>
      </c>
      <c r="M77" s="124">
        <v>374</v>
      </c>
      <c r="N77" s="125">
        <v>14.295</v>
      </c>
      <c r="O77" s="124">
        <v>1</v>
      </c>
      <c r="P77" s="125">
        <v>0</v>
      </c>
      <c r="Q77" s="124">
        <v>0</v>
      </c>
      <c r="R77" s="124">
        <v>0</v>
      </c>
      <c r="S77" s="124">
        <v>0</v>
      </c>
      <c r="T77" s="124">
        <v>1037</v>
      </c>
      <c r="U77" s="124">
        <v>1010</v>
      </c>
      <c r="V77" s="124">
        <v>1009</v>
      </c>
      <c r="W77" s="124">
        <v>3056</v>
      </c>
      <c r="X77" s="124">
        <v>1019</v>
      </c>
      <c r="Y77" s="124">
        <v>158</v>
      </c>
      <c r="Z77" s="124">
        <v>145</v>
      </c>
      <c r="AA77" s="124">
        <v>208</v>
      </c>
      <c r="AB77" s="124">
        <v>511</v>
      </c>
      <c r="AC77" s="124">
        <v>170</v>
      </c>
      <c r="AD77" s="128">
        <v>0.16719999999999999</v>
      </c>
      <c r="AE77" s="124">
        <v>111</v>
      </c>
      <c r="AF77" s="124">
        <v>486</v>
      </c>
      <c r="AG77" s="125">
        <v>0.47399999999999998</v>
      </c>
    </row>
    <row r="78" spans="1:33" x14ac:dyDescent="0.3">
      <c r="A78" s="123" t="s">
        <v>155</v>
      </c>
      <c r="B78" s="121" t="s">
        <v>156</v>
      </c>
      <c r="C78" s="121">
        <v>1</v>
      </c>
      <c r="D78" s="121">
        <v>0</v>
      </c>
      <c r="E78" s="124">
        <v>576</v>
      </c>
      <c r="F78" s="124">
        <v>517</v>
      </c>
      <c r="G78" s="124">
        <v>1339</v>
      </c>
      <c r="H78" s="124">
        <v>245</v>
      </c>
      <c r="I78" s="124">
        <v>260</v>
      </c>
      <c r="J78" s="124">
        <v>253</v>
      </c>
      <c r="K78" s="124">
        <v>758</v>
      </c>
      <c r="L78" s="128">
        <v>0.56610000000000005</v>
      </c>
      <c r="M78" s="124">
        <v>190</v>
      </c>
      <c r="N78" s="125">
        <v>80.411000000000001</v>
      </c>
      <c r="O78" s="124">
        <v>1</v>
      </c>
      <c r="P78" s="125">
        <v>0.36499999999999999</v>
      </c>
      <c r="Q78" s="124">
        <v>189</v>
      </c>
      <c r="R78" s="124">
        <v>1</v>
      </c>
      <c r="S78" s="124">
        <v>1</v>
      </c>
      <c r="T78" s="124">
        <v>552</v>
      </c>
      <c r="U78" s="124">
        <v>544</v>
      </c>
      <c r="V78" s="124">
        <v>543</v>
      </c>
      <c r="W78" s="124">
        <v>1639</v>
      </c>
      <c r="X78" s="124">
        <v>546</v>
      </c>
      <c r="Y78" s="124">
        <v>99</v>
      </c>
      <c r="Z78" s="124">
        <v>85</v>
      </c>
      <c r="AA78" s="124">
        <v>107</v>
      </c>
      <c r="AB78" s="124">
        <v>291</v>
      </c>
      <c r="AC78" s="124">
        <v>97</v>
      </c>
      <c r="AD78" s="128">
        <v>0.17749999999999999</v>
      </c>
      <c r="AE78" s="124">
        <v>60</v>
      </c>
      <c r="AF78" s="124">
        <v>441</v>
      </c>
      <c r="AG78" s="125">
        <v>0.85199999999999998</v>
      </c>
    </row>
    <row r="79" spans="1:33" x14ac:dyDescent="0.3">
      <c r="A79" s="123" t="s">
        <v>157</v>
      </c>
      <c r="B79" s="121" t="s">
        <v>158</v>
      </c>
      <c r="C79" s="121">
        <v>1</v>
      </c>
      <c r="D79" s="121">
        <v>0</v>
      </c>
      <c r="E79" s="124">
        <v>906</v>
      </c>
      <c r="F79" s="124">
        <v>774</v>
      </c>
      <c r="G79" s="124">
        <v>2222</v>
      </c>
      <c r="H79" s="124">
        <v>401</v>
      </c>
      <c r="I79" s="124">
        <v>356</v>
      </c>
      <c r="J79" s="124">
        <v>375</v>
      </c>
      <c r="K79" s="124">
        <v>1132</v>
      </c>
      <c r="L79" s="128">
        <v>0.50949999999999995</v>
      </c>
      <c r="M79" s="124">
        <v>256</v>
      </c>
      <c r="N79" s="125">
        <v>105.97</v>
      </c>
      <c r="O79" s="124">
        <v>1</v>
      </c>
      <c r="P79" s="125">
        <v>0.34699999999999998</v>
      </c>
      <c r="Q79" s="124">
        <v>269</v>
      </c>
      <c r="R79" s="124">
        <v>0</v>
      </c>
      <c r="S79" s="124">
        <v>0</v>
      </c>
      <c r="T79" s="124">
        <v>810</v>
      </c>
      <c r="U79" s="124">
        <v>798</v>
      </c>
      <c r="V79" s="124">
        <v>796</v>
      </c>
      <c r="W79" s="124">
        <v>2404</v>
      </c>
      <c r="X79" s="124">
        <v>801</v>
      </c>
      <c r="Y79" s="124">
        <v>151</v>
      </c>
      <c r="Z79" s="124">
        <v>142</v>
      </c>
      <c r="AA79" s="124">
        <v>133</v>
      </c>
      <c r="AB79" s="124">
        <v>426</v>
      </c>
      <c r="AC79" s="124">
        <v>142</v>
      </c>
      <c r="AD79" s="128">
        <v>0.1772</v>
      </c>
      <c r="AE79" s="124">
        <v>89</v>
      </c>
      <c r="AF79" s="124">
        <v>615</v>
      </c>
      <c r="AG79" s="125">
        <v>0.79400000000000004</v>
      </c>
    </row>
    <row r="80" spans="1:33" x14ac:dyDescent="0.3">
      <c r="A80" s="123" t="s">
        <v>159</v>
      </c>
      <c r="B80" s="121" t="s">
        <v>160</v>
      </c>
      <c r="C80" s="121">
        <v>1</v>
      </c>
      <c r="D80" s="121">
        <v>0</v>
      </c>
      <c r="E80" s="124">
        <v>1074</v>
      </c>
      <c r="F80" s="124">
        <v>882</v>
      </c>
      <c r="G80" s="124">
        <v>2588</v>
      </c>
      <c r="H80" s="124">
        <v>433</v>
      </c>
      <c r="I80" s="124">
        <v>432</v>
      </c>
      <c r="J80" s="124">
        <v>416</v>
      </c>
      <c r="K80" s="124">
        <v>1281</v>
      </c>
      <c r="L80" s="128">
        <v>0.495</v>
      </c>
      <c r="M80" s="124">
        <v>284</v>
      </c>
      <c r="N80" s="125">
        <v>129.37299999999999</v>
      </c>
      <c r="O80" s="124">
        <v>1</v>
      </c>
      <c r="P80" s="125">
        <v>0.35699999999999998</v>
      </c>
      <c r="Q80" s="124">
        <v>315</v>
      </c>
      <c r="R80" s="124">
        <v>10</v>
      </c>
      <c r="S80" s="124">
        <v>5</v>
      </c>
      <c r="T80" s="124">
        <v>1026</v>
      </c>
      <c r="U80" s="124">
        <v>1010</v>
      </c>
      <c r="V80" s="124">
        <v>1007</v>
      </c>
      <c r="W80" s="124">
        <v>3043</v>
      </c>
      <c r="X80" s="124">
        <v>1014</v>
      </c>
      <c r="Y80" s="124">
        <v>147</v>
      </c>
      <c r="Z80" s="124">
        <v>114</v>
      </c>
      <c r="AA80" s="124">
        <v>153</v>
      </c>
      <c r="AB80" s="124">
        <v>414</v>
      </c>
      <c r="AC80" s="124">
        <v>138</v>
      </c>
      <c r="AD80" s="128">
        <v>0.13600000000000001</v>
      </c>
      <c r="AE80" s="124">
        <v>78</v>
      </c>
      <c r="AF80" s="124">
        <v>683</v>
      </c>
      <c r="AG80" s="125">
        <v>0.77400000000000002</v>
      </c>
    </row>
    <row r="81" spans="1:33" x14ac:dyDescent="0.3">
      <c r="A81" s="123" t="s">
        <v>161</v>
      </c>
      <c r="B81" s="121" t="s">
        <v>162</v>
      </c>
      <c r="C81" s="121">
        <v>1</v>
      </c>
      <c r="D81" s="121">
        <v>0</v>
      </c>
      <c r="E81" s="124">
        <v>905</v>
      </c>
      <c r="F81" s="124">
        <v>750</v>
      </c>
      <c r="G81" s="124">
        <v>2274</v>
      </c>
      <c r="H81" s="124">
        <v>322</v>
      </c>
      <c r="I81" s="124">
        <v>306</v>
      </c>
      <c r="J81" s="124">
        <v>499</v>
      </c>
      <c r="K81" s="124">
        <v>1127</v>
      </c>
      <c r="L81" s="128">
        <v>0.49559999999999998</v>
      </c>
      <c r="M81" s="124">
        <v>242</v>
      </c>
      <c r="N81" s="125">
        <v>124.78400000000001</v>
      </c>
      <c r="O81" s="124">
        <v>1</v>
      </c>
      <c r="P81" s="125">
        <v>0.373</v>
      </c>
      <c r="Q81" s="124">
        <v>280</v>
      </c>
      <c r="R81" s="124">
        <v>2</v>
      </c>
      <c r="S81" s="124">
        <v>1</v>
      </c>
      <c r="T81" s="124">
        <v>890</v>
      </c>
      <c r="U81" s="124">
        <v>876</v>
      </c>
      <c r="V81" s="124">
        <v>872</v>
      </c>
      <c r="W81" s="124">
        <v>2638</v>
      </c>
      <c r="X81" s="124">
        <v>879</v>
      </c>
      <c r="Y81" s="124">
        <v>214</v>
      </c>
      <c r="Z81" s="124">
        <v>158</v>
      </c>
      <c r="AA81" s="124">
        <v>179</v>
      </c>
      <c r="AB81" s="124">
        <v>551</v>
      </c>
      <c r="AC81" s="124">
        <v>184</v>
      </c>
      <c r="AD81" s="128">
        <v>0.2089</v>
      </c>
      <c r="AE81" s="124">
        <v>102</v>
      </c>
      <c r="AF81" s="124">
        <v>626</v>
      </c>
      <c r="AG81" s="125">
        <v>0.83399999999999996</v>
      </c>
    </row>
    <row r="82" spans="1:33" x14ac:dyDescent="0.3">
      <c r="A82" s="123" t="s">
        <v>163</v>
      </c>
      <c r="B82" s="121" t="s">
        <v>164</v>
      </c>
      <c r="C82" s="121">
        <v>1</v>
      </c>
      <c r="D82" s="121">
        <v>0</v>
      </c>
      <c r="E82" s="124">
        <v>1925</v>
      </c>
      <c r="F82" s="124">
        <v>1589</v>
      </c>
      <c r="G82" s="124">
        <v>4842</v>
      </c>
      <c r="H82" s="124">
        <v>945</v>
      </c>
      <c r="I82" s="124">
        <v>1003</v>
      </c>
      <c r="J82" s="124">
        <v>945</v>
      </c>
      <c r="K82" s="124">
        <v>2893</v>
      </c>
      <c r="L82" s="128">
        <v>0.59750000000000003</v>
      </c>
      <c r="M82" s="124">
        <v>617</v>
      </c>
      <c r="N82" s="125">
        <v>107.98099999999999</v>
      </c>
      <c r="O82" s="124">
        <v>1</v>
      </c>
      <c r="P82" s="125">
        <v>0.20200000000000001</v>
      </c>
      <c r="Q82" s="124">
        <v>321</v>
      </c>
      <c r="R82" s="124">
        <v>7</v>
      </c>
      <c r="S82" s="124">
        <v>4</v>
      </c>
      <c r="T82" s="124">
        <v>1883</v>
      </c>
      <c r="U82" s="124">
        <v>1855</v>
      </c>
      <c r="V82" s="124">
        <v>1850</v>
      </c>
      <c r="W82" s="124">
        <v>5588</v>
      </c>
      <c r="X82" s="124">
        <v>1863</v>
      </c>
      <c r="Y82" s="124">
        <v>351</v>
      </c>
      <c r="Z82" s="124">
        <v>334</v>
      </c>
      <c r="AA82" s="124">
        <v>384</v>
      </c>
      <c r="AB82" s="124">
        <v>1069</v>
      </c>
      <c r="AC82" s="124">
        <v>356</v>
      </c>
      <c r="AD82" s="128">
        <v>0.1913</v>
      </c>
      <c r="AE82" s="124">
        <v>198</v>
      </c>
      <c r="AF82" s="124">
        <v>1141</v>
      </c>
      <c r="AG82" s="125">
        <v>0.71799999999999997</v>
      </c>
    </row>
    <row r="83" spans="1:33" x14ac:dyDescent="0.3">
      <c r="A83" s="123" t="s">
        <v>165</v>
      </c>
      <c r="B83" s="121" t="s">
        <v>166</v>
      </c>
      <c r="C83" s="121">
        <v>1</v>
      </c>
      <c r="D83" s="121">
        <v>0</v>
      </c>
      <c r="E83" s="124">
        <v>367</v>
      </c>
      <c r="F83" s="124">
        <v>261</v>
      </c>
      <c r="G83" s="124">
        <v>846</v>
      </c>
      <c r="H83" s="124">
        <v>143</v>
      </c>
      <c r="I83" s="124">
        <v>157</v>
      </c>
      <c r="J83" s="124">
        <v>139</v>
      </c>
      <c r="K83" s="124">
        <v>439</v>
      </c>
      <c r="L83" s="128">
        <v>0.51890000000000003</v>
      </c>
      <c r="M83" s="124">
        <v>88</v>
      </c>
      <c r="N83" s="125">
        <v>117.181</v>
      </c>
      <c r="O83" s="124">
        <v>1</v>
      </c>
      <c r="P83" s="125">
        <v>0.44700000000000001</v>
      </c>
      <c r="Q83" s="124">
        <v>117</v>
      </c>
      <c r="R83" s="124">
        <v>3</v>
      </c>
      <c r="S83" s="124">
        <v>2</v>
      </c>
      <c r="T83" s="124">
        <v>371</v>
      </c>
      <c r="U83" s="124">
        <v>364</v>
      </c>
      <c r="V83" s="124">
        <v>365</v>
      </c>
      <c r="W83" s="124">
        <v>1100</v>
      </c>
      <c r="X83" s="124">
        <v>367</v>
      </c>
      <c r="Y83" s="124">
        <v>62</v>
      </c>
      <c r="Z83" s="124">
        <v>72</v>
      </c>
      <c r="AA83" s="124">
        <v>43</v>
      </c>
      <c r="AB83" s="124">
        <v>177</v>
      </c>
      <c r="AC83" s="124">
        <v>59</v>
      </c>
      <c r="AD83" s="128">
        <v>0.16089999999999999</v>
      </c>
      <c r="AE83" s="124">
        <v>27</v>
      </c>
      <c r="AF83" s="124">
        <v>235</v>
      </c>
      <c r="AG83" s="125">
        <v>0.9</v>
      </c>
    </row>
    <row r="84" spans="1:33" x14ac:dyDescent="0.3">
      <c r="A84" s="123" t="s">
        <v>167</v>
      </c>
      <c r="B84" s="121" t="s">
        <v>168</v>
      </c>
      <c r="C84" s="121">
        <v>1</v>
      </c>
      <c r="D84" s="121">
        <v>0</v>
      </c>
      <c r="E84" s="124">
        <v>854</v>
      </c>
      <c r="F84" s="124">
        <v>682</v>
      </c>
      <c r="G84" s="124">
        <v>2019</v>
      </c>
      <c r="H84" s="124">
        <v>341</v>
      </c>
      <c r="I84" s="124">
        <v>360</v>
      </c>
      <c r="J84" s="124">
        <v>365</v>
      </c>
      <c r="K84" s="124">
        <v>1066</v>
      </c>
      <c r="L84" s="128">
        <v>0.52800000000000002</v>
      </c>
      <c r="M84" s="124">
        <v>234</v>
      </c>
      <c r="N84" s="125">
        <v>116.00700000000001</v>
      </c>
      <c r="O84" s="124">
        <v>1</v>
      </c>
      <c r="P84" s="125">
        <v>0.375</v>
      </c>
      <c r="Q84" s="124">
        <v>256</v>
      </c>
      <c r="R84" s="124">
        <v>0</v>
      </c>
      <c r="S84" s="124">
        <v>0</v>
      </c>
      <c r="T84" s="124">
        <v>732</v>
      </c>
      <c r="U84" s="124">
        <v>721</v>
      </c>
      <c r="V84" s="124">
        <v>719</v>
      </c>
      <c r="W84" s="124">
        <v>2172</v>
      </c>
      <c r="X84" s="124">
        <v>724</v>
      </c>
      <c r="Y84" s="124">
        <v>148</v>
      </c>
      <c r="Z84" s="124">
        <v>134</v>
      </c>
      <c r="AA84" s="124">
        <v>123</v>
      </c>
      <c r="AB84" s="124">
        <v>405</v>
      </c>
      <c r="AC84" s="124">
        <v>135</v>
      </c>
      <c r="AD84" s="128">
        <v>0.1865</v>
      </c>
      <c r="AE84" s="124">
        <v>83</v>
      </c>
      <c r="AF84" s="124">
        <v>574</v>
      </c>
      <c r="AG84" s="125">
        <v>0.84099999999999997</v>
      </c>
    </row>
    <row r="85" spans="1:33" x14ac:dyDescent="0.3">
      <c r="A85" s="123" t="s">
        <v>169</v>
      </c>
      <c r="B85" s="121" t="s">
        <v>170</v>
      </c>
      <c r="C85" s="121">
        <v>1</v>
      </c>
      <c r="D85" s="121">
        <v>0</v>
      </c>
      <c r="E85" s="124">
        <v>1556</v>
      </c>
      <c r="F85" s="124">
        <v>1237</v>
      </c>
      <c r="G85" s="124">
        <v>3642</v>
      </c>
      <c r="H85" s="124">
        <v>548</v>
      </c>
      <c r="I85" s="124">
        <v>517</v>
      </c>
      <c r="J85" s="124">
        <v>744</v>
      </c>
      <c r="K85" s="124">
        <v>1809</v>
      </c>
      <c r="L85" s="128">
        <v>0.49669999999999997</v>
      </c>
      <c r="M85" s="124">
        <v>399</v>
      </c>
      <c r="N85" s="125">
        <v>155.96600000000001</v>
      </c>
      <c r="O85" s="124">
        <v>1</v>
      </c>
      <c r="P85" s="125">
        <v>0.33500000000000002</v>
      </c>
      <c r="Q85" s="124">
        <v>414</v>
      </c>
      <c r="R85" s="124">
        <v>0</v>
      </c>
      <c r="S85" s="124">
        <v>0</v>
      </c>
      <c r="T85" s="124">
        <v>1312</v>
      </c>
      <c r="U85" s="124">
        <v>1292</v>
      </c>
      <c r="V85" s="124">
        <v>1290</v>
      </c>
      <c r="W85" s="124">
        <v>3894</v>
      </c>
      <c r="X85" s="124">
        <v>1298</v>
      </c>
      <c r="Y85" s="124">
        <v>236</v>
      </c>
      <c r="Z85" s="124">
        <v>182</v>
      </c>
      <c r="AA85" s="124">
        <v>187</v>
      </c>
      <c r="AB85" s="124">
        <v>605</v>
      </c>
      <c r="AC85" s="124">
        <v>202</v>
      </c>
      <c r="AD85" s="128">
        <v>0.15540000000000001</v>
      </c>
      <c r="AE85" s="124">
        <v>125</v>
      </c>
      <c r="AF85" s="124">
        <v>939</v>
      </c>
      <c r="AG85" s="125">
        <v>0.75900000000000001</v>
      </c>
    </row>
    <row r="86" spans="1:33" x14ac:dyDescent="0.3">
      <c r="A86" s="123" t="s">
        <v>171</v>
      </c>
      <c r="B86" s="121" t="s">
        <v>172</v>
      </c>
      <c r="C86" s="121">
        <v>1</v>
      </c>
      <c r="D86" s="121">
        <v>0</v>
      </c>
      <c r="E86" s="124">
        <v>1396</v>
      </c>
      <c r="F86" s="124">
        <v>1066</v>
      </c>
      <c r="G86" s="124">
        <v>3307</v>
      </c>
      <c r="H86" s="124">
        <v>558</v>
      </c>
      <c r="I86" s="124">
        <v>634</v>
      </c>
      <c r="J86" s="124">
        <v>618</v>
      </c>
      <c r="K86" s="124">
        <v>1810</v>
      </c>
      <c r="L86" s="128">
        <v>0.54730000000000001</v>
      </c>
      <c r="M86" s="124">
        <v>379</v>
      </c>
      <c r="N86" s="125">
        <v>309.41899999999998</v>
      </c>
      <c r="O86" s="124">
        <v>1</v>
      </c>
      <c r="P86" s="125">
        <v>0.42299999999999999</v>
      </c>
      <c r="Q86" s="124">
        <v>451</v>
      </c>
      <c r="R86" s="124">
        <v>0</v>
      </c>
      <c r="S86" s="124">
        <v>0</v>
      </c>
      <c r="T86" s="124">
        <v>1176</v>
      </c>
      <c r="U86" s="124">
        <v>1169</v>
      </c>
      <c r="V86" s="124">
        <v>1171</v>
      </c>
      <c r="W86" s="124">
        <v>3516</v>
      </c>
      <c r="X86" s="124">
        <v>1172</v>
      </c>
      <c r="Y86" s="124">
        <v>225</v>
      </c>
      <c r="Z86" s="124">
        <v>146</v>
      </c>
      <c r="AA86" s="124">
        <v>161</v>
      </c>
      <c r="AB86" s="124">
        <v>532</v>
      </c>
      <c r="AC86" s="124">
        <v>177</v>
      </c>
      <c r="AD86" s="128">
        <v>0.15129999999999999</v>
      </c>
      <c r="AE86" s="124">
        <v>105</v>
      </c>
      <c r="AF86" s="124">
        <v>936</v>
      </c>
      <c r="AG86" s="125">
        <v>0.878</v>
      </c>
    </row>
    <row r="87" spans="1:33" x14ac:dyDescent="0.3">
      <c r="A87" s="123" t="s">
        <v>173</v>
      </c>
      <c r="B87" s="121" t="s">
        <v>174</v>
      </c>
      <c r="C87" s="121">
        <v>1</v>
      </c>
      <c r="D87" s="121">
        <v>0</v>
      </c>
      <c r="E87" s="124">
        <v>2347</v>
      </c>
      <c r="F87" s="124">
        <v>1921</v>
      </c>
      <c r="G87" s="124">
        <v>5755</v>
      </c>
      <c r="H87" s="124">
        <v>925</v>
      </c>
      <c r="I87" s="124">
        <v>1008</v>
      </c>
      <c r="J87" s="124">
        <v>1004</v>
      </c>
      <c r="K87" s="124">
        <v>2937</v>
      </c>
      <c r="L87" s="128">
        <v>0.51029999999999998</v>
      </c>
      <c r="M87" s="124">
        <v>637</v>
      </c>
      <c r="N87" s="125">
        <v>109.383</v>
      </c>
      <c r="O87" s="124">
        <v>1</v>
      </c>
      <c r="P87" s="125">
        <v>0.14599999999999999</v>
      </c>
      <c r="Q87" s="124">
        <v>280</v>
      </c>
      <c r="R87" s="124">
        <v>19</v>
      </c>
      <c r="S87" s="124">
        <v>10</v>
      </c>
      <c r="T87" s="124">
        <v>1996</v>
      </c>
      <c r="U87" s="124">
        <v>1979</v>
      </c>
      <c r="V87" s="124">
        <v>1999</v>
      </c>
      <c r="W87" s="124">
        <v>5974</v>
      </c>
      <c r="X87" s="124">
        <v>1991</v>
      </c>
      <c r="Y87" s="124">
        <v>362</v>
      </c>
      <c r="Z87" s="124">
        <v>263</v>
      </c>
      <c r="AA87" s="124">
        <v>289</v>
      </c>
      <c r="AB87" s="124">
        <v>914</v>
      </c>
      <c r="AC87" s="124">
        <v>305</v>
      </c>
      <c r="AD87" s="128">
        <v>0.153</v>
      </c>
      <c r="AE87" s="124">
        <v>191</v>
      </c>
      <c r="AF87" s="124">
        <v>1119</v>
      </c>
      <c r="AG87" s="125">
        <v>0.58199999999999996</v>
      </c>
    </row>
    <row r="88" spans="1:33" x14ac:dyDescent="0.3">
      <c r="A88" s="123" t="s">
        <v>175</v>
      </c>
      <c r="B88" s="121" t="s">
        <v>176</v>
      </c>
      <c r="C88" s="121">
        <v>1</v>
      </c>
      <c r="D88" s="121">
        <v>0</v>
      </c>
      <c r="E88" s="124">
        <v>1462</v>
      </c>
      <c r="F88" s="124">
        <v>1219</v>
      </c>
      <c r="G88" s="124">
        <v>3575</v>
      </c>
      <c r="H88" s="124">
        <v>634</v>
      </c>
      <c r="I88" s="124">
        <v>657</v>
      </c>
      <c r="J88" s="124">
        <v>603</v>
      </c>
      <c r="K88" s="124">
        <v>1894</v>
      </c>
      <c r="L88" s="128">
        <v>0.52980000000000005</v>
      </c>
      <c r="M88" s="124">
        <v>420</v>
      </c>
      <c r="N88" s="125">
        <v>131.22999999999999</v>
      </c>
      <c r="O88" s="124">
        <v>1</v>
      </c>
      <c r="P88" s="125">
        <v>0.308</v>
      </c>
      <c r="Q88" s="124">
        <v>375</v>
      </c>
      <c r="R88" s="124">
        <v>4</v>
      </c>
      <c r="S88" s="124">
        <v>2</v>
      </c>
      <c r="T88" s="124">
        <v>1313</v>
      </c>
      <c r="U88" s="124">
        <v>1301</v>
      </c>
      <c r="V88" s="124">
        <v>1314</v>
      </c>
      <c r="W88" s="124">
        <v>3928</v>
      </c>
      <c r="X88" s="124">
        <v>1309</v>
      </c>
      <c r="Y88" s="124">
        <v>267</v>
      </c>
      <c r="Z88" s="124">
        <v>172</v>
      </c>
      <c r="AA88" s="124">
        <v>172</v>
      </c>
      <c r="AB88" s="124">
        <v>611</v>
      </c>
      <c r="AC88" s="124">
        <v>204</v>
      </c>
      <c r="AD88" s="128">
        <v>0.1555</v>
      </c>
      <c r="AE88" s="124">
        <v>123</v>
      </c>
      <c r="AF88" s="124">
        <v>921</v>
      </c>
      <c r="AG88" s="125">
        <v>0.755</v>
      </c>
    </row>
    <row r="89" spans="1:33" x14ac:dyDescent="0.3">
      <c r="A89" s="123" t="s">
        <v>177</v>
      </c>
      <c r="B89" s="121" t="s">
        <v>178</v>
      </c>
      <c r="C89" s="121">
        <v>1</v>
      </c>
      <c r="D89" s="121">
        <v>0</v>
      </c>
      <c r="E89" s="124">
        <v>563</v>
      </c>
      <c r="F89" s="124">
        <v>463</v>
      </c>
      <c r="G89" s="124">
        <v>1378</v>
      </c>
      <c r="H89" s="124">
        <v>137</v>
      </c>
      <c r="I89" s="124">
        <v>165</v>
      </c>
      <c r="J89" s="124">
        <v>162</v>
      </c>
      <c r="K89" s="124">
        <v>464</v>
      </c>
      <c r="L89" s="128">
        <v>0.3367</v>
      </c>
      <c r="M89" s="124">
        <v>101</v>
      </c>
      <c r="N89" s="125">
        <v>54.674999999999997</v>
      </c>
      <c r="O89" s="124">
        <v>1</v>
      </c>
      <c r="P89" s="125">
        <v>0.32400000000000001</v>
      </c>
      <c r="Q89" s="124">
        <v>150</v>
      </c>
      <c r="R89" s="124">
        <v>0</v>
      </c>
      <c r="S89" s="124">
        <v>0</v>
      </c>
      <c r="T89" s="124">
        <v>466</v>
      </c>
      <c r="U89" s="124">
        <v>462</v>
      </c>
      <c r="V89" s="124">
        <v>467</v>
      </c>
      <c r="W89" s="124">
        <v>1395</v>
      </c>
      <c r="X89" s="124">
        <v>465</v>
      </c>
      <c r="Y89" s="124">
        <v>68</v>
      </c>
      <c r="Z89" s="124">
        <v>45</v>
      </c>
      <c r="AA89" s="124">
        <v>49</v>
      </c>
      <c r="AB89" s="124">
        <v>162</v>
      </c>
      <c r="AC89" s="124">
        <v>54</v>
      </c>
      <c r="AD89" s="128">
        <v>0.11609999999999999</v>
      </c>
      <c r="AE89" s="124">
        <v>35</v>
      </c>
      <c r="AF89" s="124">
        <v>287</v>
      </c>
      <c r="AG89" s="125">
        <v>0.61899999999999999</v>
      </c>
    </row>
    <row r="90" spans="1:33" x14ac:dyDescent="0.3">
      <c r="A90" s="123" t="s">
        <v>179</v>
      </c>
      <c r="B90" s="121" t="s">
        <v>180</v>
      </c>
      <c r="C90" s="121">
        <v>1</v>
      </c>
      <c r="D90" s="121">
        <v>0</v>
      </c>
      <c r="E90" s="124">
        <v>977</v>
      </c>
      <c r="F90" s="124">
        <v>804</v>
      </c>
      <c r="G90" s="124">
        <v>2374</v>
      </c>
      <c r="H90" s="124">
        <v>405</v>
      </c>
      <c r="I90" s="124">
        <v>419</v>
      </c>
      <c r="J90" s="124">
        <v>392</v>
      </c>
      <c r="K90" s="124">
        <v>1216</v>
      </c>
      <c r="L90" s="128">
        <v>0.51219999999999999</v>
      </c>
      <c r="M90" s="124">
        <v>268</v>
      </c>
      <c r="N90" s="125">
        <v>372.64600000000002</v>
      </c>
      <c r="O90" s="124">
        <v>1</v>
      </c>
      <c r="P90" s="125">
        <v>0.44800000000000001</v>
      </c>
      <c r="Q90" s="124">
        <v>360</v>
      </c>
      <c r="R90" s="124">
        <v>0</v>
      </c>
      <c r="S90" s="124">
        <v>0</v>
      </c>
      <c r="T90" s="124">
        <v>863</v>
      </c>
      <c r="U90" s="124">
        <v>856</v>
      </c>
      <c r="V90" s="124">
        <v>864</v>
      </c>
      <c r="W90" s="124">
        <v>2583</v>
      </c>
      <c r="X90" s="124">
        <v>861</v>
      </c>
      <c r="Y90" s="124">
        <v>202</v>
      </c>
      <c r="Z90" s="124">
        <v>136</v>
      </c>
      <c r="AA90" s="124">
        <v>126</v>
      </c>
      <c r="AB90" s="124">
        <v>464</v>
      </c>
      <c r="AC90" s="124">
        <v>155</v>
      </c>
      <c r="AD90" s="128">
        <v>0.17960000000000001</v>
      </c>
      <c r="AE90" s="124">
        <v>94</v>
      </c>
      <c r="AF90" s="124">
        <v>723</v>
      </c>
      <c r="AG90" s="125">
        <v>0.89900000000000002</v>
      </c>
    </row>
    <row r="91" spans="1:33" x14ac:dyDescent="0.3">
      <c r="A91" s="123" t="s">
        <v>181</v>
      </c>
      <c r="B91" s="121" t="s">
        <v>182</v>
      </c>
      <c r="C91" s="121">
        <v>1</v>
      </c>
      <c r="D91" s="121">
        <v>0</v>
      </c>
      <c r="E91" s="124">
        <v>2178</v>
      </c>
      <c r="F91" s="124">
        <v>1738</v>
      </c>
      <c r="G91" s="124">
        <v>5273</v>
      </c>
      <c r="H91" s="124">
        <v>746</v>
      </c>
      <c r="I91" s="124">
        <v>758</v>
      </c>
      <c r="J91" s="124">
        <v>798</v>
      </c>
      <c r="K91" s="124">
        <v>2302</v>
      </c>
      <c r="L91" s="128">
        <v>0.43659999999999999</v>
      </c>
      <c r="M91" s="124">
        <v>493</v>
      </c>
      <c r="N91" s="125">
        <v>160.79</v>
      </c>
      <c r="O91" s="124">
        <v>1</v>
      </c>
      <c r="P91" s="125">
        <v>0.27800000000000002</v>
      </c>
      <c r="Q91" s="124">
        <v>483</v>
      </c>
      <c r="R91" s="124">
        <v>13</v>
      </c>
      <c r="S91" s="124">
        <v>7</v>
      </c>
      <c r="T91" s="124">
        <v>1944</v>
      </c>
      <c r="U91" s="124">
        <v>1926</v>
      </c>
      <c r="V91" s="124">
        <v>1946</v>
      </c>
      <c r="W91" s="124">
        <v>5816</v>
      </c>
      <c r="X91" s="124">
        <v>1939</v>
      </c>
      <c r="Y91" s="124">
        <v>336</v>
      </c>
      <c r="Z91" s="124">
        <v>273</v>
      </c>
      <c r="AA91" s="124">
        <v>238</v>
      </c>
      <c r="AB91" s="124">
        <v>847</v>
      </c>
      <c r="AC91" s="124">
        <v>282</v>
      </c>
      <c r="AD91" s="128">
        <v>0.14560000000000001</v>
      </c>
      <c r="AE91" s="124">
        <v>164</v>
      </c>
      <c r="AF91" s="124">
        <v>1148</v>
      </c>
      <c r="AG91" s="125">
        <v>0.66</v>
      </c>
    </row>
    <row r="92" spans="1:33" x14ac:dyDescent="0.3">
      <c r="A92" s="123" t="s">
        <v>183</v>
      </c>
      <c r="B92" s="121" t="s">
        <v>184</v>
      </c>
      <c r="C92" s="121">
        <v>1</v>
      </c>
      <c r="D92" s="121">
        <v>0</v>
      </c>
      <c r="E92" s="124">
        <v>2256</v>
      </c>
      <c r="F92" s="124">
        <v>1804</v>
      </c>
      <c r="G92" s="124">
        <v>5131</v>
      </c>
      <c r="H92" s="124">
        <v>811</v>
      </c>
      <c r="I92" s="124">
        <v>883</v>
      </c>
      <c r="J92" s="124">
        <v>986</v>
      </c>
      <c r="K92" s="124">
        <v>2680</v>
      </c>
      <c r="L92" s="128">
        <v>0.52229999999999999</v>
      </c>
      <c r="M92" s="124">
        <v>612</v>
      </c>
      <c r="N92" s="125">
        <v>5.327</v>
      </c>
      <c r="O92" s="124">
        <v>1</v>
      </c>
      <c r="P92" s="125">
        <v>0</v>
      </c>
      <c r="Q92" s="124">
        <v>0</v>
      </c>
      <c r="R92" s="124">
        <v>48</v>
      </c>
      <c r="S92" s="124">
        <v>25</v>
      </c>
      <c r="T92" s="124">
        <v>1988</v>
      </c>
      <c r="U92" s="124">
        <v>1971</v>
      </c>
      <c r="V92" s="124">
        <v>1991</v>
      </c>
      <c r="W92" s="124">
        <v>5950</v>
      </c>
      <c r="X92" s="124">
        <v>1983</v>
      </c>
      <c r="Y92" s="124">
        <v>461</v>
      </c>
      <c r="Z92" s="124">
        <v>319</v>
      </c>
      <c r="AA92" s="124">
        <v>376</v>
      </c>
      <c r="AB92" s="124">
        <v>1156</v>
      </c>
      <c r="AC92" s="124">
        <v>385</v>
      </c>
      <c r="AD92" s="128">
        <v>0.1943</v>
      </c>
      <c r="AE92" s="124">
        <v>228</v>
      </c>
      <c r="AF92" s="124">
        <v>866</v>
      </c>
      <c r="AG92" s="125">
        <v>0.48</v>
      </c>
    </row>
    <row r="93" spans="1:33" x14ac:dyDescent="0.3">
      <c r="A93" s="123" t="s">
        <v>185</v>
      </c>
      <c r="B93" s="121" t="s">
        <v>186</v>
      </c>
      <c r="C93" s="121">
        <v>1</v>
      </c>
      <c r="D93" s="121">
        <v>0</v>
      </c>
      <c r="E93" s="124">
        <v>1826</v>
      </c>
      <c r="F93" s="124">
        <v>1512</v>
      </c>
      <c r="G93" s="124">
        <v>4381</v>
      </c>
      <c r="H93" s="124">
        <v>557</v>
      </c>
      <c r="I93" s="124">
        <v>587</v>
      </c>
      <c r="J93" s="124">
        <v>642</v>
      </c>
      <c r="K93" s="124">
        <v>1786</v>
      </c>
      <c r="L93" s="128">
        <v>0.40770000000000001</v>
      </c>
      <c r="M93" s="124">
        <v>401</v>
      </c>
      <c r="N93" s="125">
        <v>181.11699999999999</v>
      </c>
      <c r="O93" s="124">
        <v>1</v>
      </c>
      <c r="P93" s="125">
        <v>0.32700000000000001</v>
      </c>
      <c r="Q93" s="124">
        <v>494</v>
      </c>
      <c r="R93" s="124">
        <v>4</v>
      </c>
      <c r="S93" s="124">
        <v>2</v>
      </c>
      <c r="T93" s="124">
        <v>1543</v>
      </c>
      <c r="U93" s="124">
        <v>1529</v>
      </c>
      <c r="V93" s="124">
        <v>1545</v>
      </c>
      <c r="W93" s="124">
        <v>4617</v>
      </c>
      <c r="X93" s="124">
        <v>1539</v>
      </c>
      <c r="Y93" s="124">
        <v>220</v>
      </c>
      <c r="Z93" s="124">
        <v>134</v>
      </c>
      <c r="AA93" s="124">
        <v>143</v>
      </c>
      <c r="AB93" s="124">
        <v>497</v>
      </c>
      <c r="AC93" s="124">
        <v>166</v>
      </c>
      <c r="AD93" s="128">
        <v>0.1076</v>
      </c>
      <c r="AE93" s="124">
        <v>106</v>
      </c>
      <c r="AF93" s="124">
        <v>1004</v>
      </c>
      <c r="AG93" s="125">
        <v>0.66400000000000003</v>
      </c>
    </row>
    <row r="94" spans="1:33" x14ac:dyDescent="0.3">
      <c r="A94" s="123" t="s">
        <v>187</v>
      </c>
      <c r="B94" s="121" t="s">
        <v>188</v>
      </c>
      <c r="C94" s="121">
        <v>1</v>
      </c>
      <c r="D94" s="121">
        <v>0</v>
      </c>
      <c r="E94" s="124">
        <v>1098</v>
      </c>
      <c r="F94" s="124">
        <v>944</v>
      </c>
      <c r="G94" s="124">
        <v>3087</v>
      </c>
      <c r="H94" s="124">
        <v>580</v>
      </c>
      <c r="I94" s="124">
        <v>551</v>
      </c>
      <c r="J94" s="124">
        <v>566</v>
      </c>
      <c r="K94" s="124">
        <v>1697</v>
      </c>
      <c r="L94" s="128">
        <v>0.54969999999999997</v>
      </c>
      <c r="M94" s="124">
        <v>337</v>
      </c>
      <c r="N94" s="125">
        <v>201.96299999999999</v>
      </c>
      <c r="O94" s="124">
        <v>1</v>
      </c>
      <c r="P94" s="125">
        <v>0.39900000000000002</v>
      </c>
      <c r="Q94" s="124">
        <v>377</v>
      </c>
      <c r="R94" s="124">
        <v>54</v>
      </c>
      <c r="S94" s="124">
        <v>29</v>
      </c>
      <c r="T94" s="124">
        <v>1492</v>
      </c>
      <c r="U94" s="124">
        <v>1405</v>
      </c>
      <c r="V94" s="124">
        <v>1381</v>
      </c>
      <c r="W94" s="124">
        <v>4278</v>
      </c>
      <c r="X94" s="124">
        <v>1426</v>
      </c>
      <c r="Y94" s="124">
        <v>213</v>
      </c>
      <c r="Z94" s="124">
        <v>207</v>
      </c>
      <c r="AA94" s="124">
        <v>263</v>
      </c>
      <c r="AB94" s="124">
        <v>683</v>
      </c>
      <c r="AC94" s="124">
        <v>228</v>
      </c>
      <c r="AD94" s="128">
        <v>0.15970000000000001</v>
      </c>
      <c r="AE94" s="124">
        <v>98</v>
      </c>
      <c r="AF94" s="124">
        <v>842</v>
      </c>
      <c r="AG94" s="125">
        <v>0.89100000000000001</v>
      </c>
    </row>
    <row r="95" spans="1:33" x14ac:dyDescent="0.3">
      <c r="A95" s="123" t="s">
        <v>189</v>
      </c>
      <c r="B95" s="121" t="s">
        <v>190</v>
      </c>
      <c r="C95" s="121">
        <v>1</v>
      </c>
      <c r="D95" s="121">
        <v>0</v>
      </c>
      <c r="E95" s="124">
        <v>577</v>
      </c>
      <c r="F95" s="124">
        <v>423</v>
      </c>
      <c r="G95" s="124">
        <v>1375</v>
      </c>
      <c r="H95" s="124">
        <v>186</v>
      </c>
      <c r="I95" s="124">
        <v>209</v>
      </c>
      <c r="J95" s="124">
        <v>204</v>
      </c>
      <c r="K95" s="124">
        <v>599</v>
      </c>
      <c r="L95" s="128">
        <v>0.43559999999999999</v>
      </c>
      <c r="M95" s="124">
        <v>120</v>
      </c>
      <c r="N95" s="125">
        <v>64.302000000000007</v>
      </c>
      <c r="O95" s="124">
        <v>1</v>
      </c>
      <c r="P95" s="125">
        <v>0.36199999999999999</v>
      </c>
      <c r="Q95" s="124">
        <v>153</v>
      </c>
      <c r="R95" s="124">
        <v>7</v>
      </c>
      <c r="S95" s="124">
        <v>4</v>
      </c>
      <c r="T95" s="124">
        <v>578</v>
      </c>
      <c r="U95" s="124">
        <v>544</v>
      </c>
      <c r="V95" s="124">
        <v>534</v>
      </c>
      <c r="W95" s="124">
        <v>1656</v>
      </c>
      <c r="X95" s="124">
        <v>552</v>
      </c>
      <c r="Y95" s="124">
        <v>62</v>
      </c>
      <c r="Z95" s="124">
        <v>62</v>
      </c>
      <c r="AA95" s="124">
        <v>72</v>
      </c>
      <c r="AB95" s="124">
        <v>196</v>
      </c>
      <c r="AC95" s="124">
        <v>65</v>
      </c>
      <c r="AD95" s="128">
        <v>0.11840000000000001</v>
      </c>
      <c r="AE95" s="124">
        <v>33</v>
      </c>
      <c r="AF95" s="124">
        <v>311</v>
      </c>
      <c r="AG95" s="125">
        <v>0.73499999999999999</v>
      </c>
    </row>
    <row r="96" spans="1:33" x14ac:dyDescent="0.3">
      <c r="A96" s="123" t="s">
        <v>191</v>
      </c>
      <c r="B96" s="121" t="s">
        <v>192</v>
      </c>
      <c r="C96" s="121">
        <v>1</v>
      </c>
      <c r="D96" s="121">
        <v>0</v>
      </c>
      <c r="E96" s="124">
        <v>1066</v>
      </c>
      <c r="F96" s="124">
        <v>880</v>
      </c>
      <c r="G96" s="124">
        <v>2589</v>
      </c>
      <c r="H96" s="124">
        <v>334</v>
      </c>
      <c r="I96" s="124">
        <v>397</v>
      </c>
      <c r="J96" s="124">
        <v>394</v>
      </c>
      <c r="K96" s="124">
        <v>1125</v>
      </c>
      <c r="L96" s="128">
        <v>0.4345</v>
      </c>
      <c r="M96" s="124">
        <v>249</v>
      </c>
      <c r="N96" s="125">
        <v>123.631</v>
      </c>
      <c r="O96" s="124">
        <v>1</v>
      </c>
      <c r="P96" s="125">
        <v>0.35099999999999998</v>
      </c>
      <c r="Q96" s="124">
        <v>309</v>
      </c>
      <c r="R96" s="124">
        <v>28</v>
      </c>
      <c r="S96" s="124">
        <v>15</v>
      </c>
      <c r="T96" s="124">
        <v>1184</v>
      </c>
      <c r="U96" s="124">
        <v>1114</v>
      </c>
      <c r="V96" s="124">
        <v>1095</v>
      </c>
      <c r="W96" s="124">
        <v>3393</v>
      </c>
      <c r="X96" s="124">
        <v>1131</v>
      </c>
      <c r="Y96" s="124">
        <v>122</v>
      </c>
      <c r="Z96" s="124">
        <v>93</v>
      </c>
      <c r="AA96" s="124">
        <v>159</v>
      </c>
      <c r="AB96" s="124">
        <v>374</v>
      </c>
      <c r="AC96" s="124">
        <v>125</v>
      </c>
      <c r="AD96" s="128">
        <v>0.11020000000000001</v>
      </c>
      <c r="AE96" s="124">
        <v>63</v>
      </c>
      <c r="AF96" s="124">
        <v>637</v>
      </c>
      <c r="AG96" s="125">
        <v>0.72299999999999998</v>
      </c>
    </row>
    <row r="97" spans="1:33" x14ac:dyDescent="0.3">
      <c r="A97" s="123" t="s">
        <v>193</v>
      </c>
      <c r="B97" s="121" t="s">
        <v>194</v>
      </c>
      <c r="C97" s="121">
        <v>1</v>
      </c>
      <c r="D97" s="121">
        <v>0</v>
      </c>
      <c r="E97" s="124">
        <v>1922</v>
      </c>
      <c r="F97" s="124">
        <v>1481</v>
      </c>
      <c r="G97" s="124">
        <v>4580</v>
      </c>
      <c r="H97" s="124">
        <v>1099</v>
      </c>
      <c r="I97" s="124">
        <v>984</v>
      </c>
      <c r="J97" s="124">
        <v>992</v>
      </c>
      <c r="K97" s="124">
        <v>3075</v>
      </c>
      <c r="L97" s="128">
        <v>0.6714</v>
      </c>
      <c r="M97" s="124">
        <v>646</v>
      </c>
      <c r="N97" s="125">
        <v>66.91</v>
      </c>
      <c r="O97" s="124">
        <v>1</v>
      </c>
      <c r="P97" s="125">
        <v>5.6000000000000001E-2</v>
      </c>
      <c r="Q97" s="124">
        <v>83</v>
      </c>
      <c r="R97" s="124">
        <v>173</v>
      </c>
      <c r="S97" s="124">
        <v>92</v>
      </c>
      <c r="T97" s="124">
        <v>1747</v>
      </c>
      <c r="U97" s="124">
        <v>1644</v>
      </c>
      <c r="V97" s="124">
        <v>1615</v>
      </c>
      <c r="W97" s="124">
        <v>5006</v>
      </c>
      <c r="X97" s="124">
        <v>1669</v>
      </c>
      <c r="Y97" s="124">
        <v>353</v>
      </c>
      <c r="Z97" s="124">
        <v>353</v>
      </c>
      <c r="AA97" s="124">
        <v>416</v>
      </c>
      <c r="AB97" s="124">
        <v>1122</v>
      </c>
      <c r="AC97" s="124">
        <v>374</v>
      </c>
      <c r="AD97" s="128">
        <v>0.22409999999999999</v>
      </c>
      <c r="AE97" s="124">
        <v>216</v>
      </c>
      <c r="AF97" s="124">
        <v>1038</v>
      </c>
      <c r="AG97" s="125">
        <v>0.7</v>
      </c>
    </row>
    <row r="98" spans="1:33" x14ac:dyDescent="0.3">
      <c r="A98" s="123" t="s">
        <v>195</v>
      </c>
      <c r="B98" s="121" t="s">
        <v>196</v>
      </c>
      <c r="C98" s="121">
        <v>1</v>
      </c>
      <c r="D98" s="121">
        <v>0</v>
      </c>
      <c r="E98" s="124">
        <v>2117</v>
      </c>
      <c r="F98" s="124">
        <v>1686</v>
      </c>
      <c r="G98" s="124">
        <v>5025</v>
      </c>
      <c r="H98" s="124">
        <v>631</v>
      </c>
      <c r="I98" s="124">
        <v>705</v>
      </c>
      <c r="J98" s="124">
        <v>680</v>
      </c>
      <c r="K98" s="124">
        <v>2016</v>
      </c>
      <c r="L98" s="128">
        <v>0.4012</v>
      </c>
      <c r="M98" s="124">
        <v>440</v>
      </c>
      <c r="N98" s="125">
        <v>81.361999999999995</v>
      </c>
      <c r="O98" s="124">
        <v>1</v>
      </c>
      <c r="P98" s="125">
        <v>8.4000000000000005E-2</v>
      </c>
      <c r="Q98" s="124">
        <v>142</v>
      </c>
      <c r="R98" s="124">
        <v>90</v>
      </c>
      <c r="S98" s="124">
        <v>48</v>
      </c>
      <c r="T98" s="124">
        <v>1824</v>
      </c>
      <c r="U98" s="124">
        <v>1719</v>
      </c>
      <c r="V98" s="124">
        <v>1690</v>
      </c>
      <c r="W98" s="124">
        <v>5233</v>
      </c>
      <c r="X98" s="124">
        <v>1744</v>
      </c>
      <c r="Y98" s="124">
        <v>189</v>
      </c>
      <c r="Z98" s="124">
        <v>156</v>
      </c>
      <c r="AA98" s="124">
        <v>160</v>
      </c>
      <c r="AB98" s="124">
        <v>505</v>
      </c>
      <c r="AC98" s="124">
        <v>168</v>
      </c>
      <c r="AD98" s="128">
        <v>9.6500000000000002E-2</v>
      </c>
      <c r="AE98" s="124">
        <v>106</v>
      </c>
      <c r="AF98" s="124">
        <v>737</v>
      </c>
      <c r="AG98" s="125">
        <v>0.437</v>
      </c>
    </row>
    <row r="99" spans="1:33" x14ac:dyDescent="0.3">
      <c r="A99" s="123" t="s">
        <v>197</v>
      </c>
      <c r="B99" s="121" t="s">
        <v>198</v>
      </c>
      <c r="C99" s="121">
        <v>1</v>
      </c>
      <c r="D99" s="121">
        <v>0</v>
      </c>
      <c r="E99" s="124">
        <v>483</v>
      </c>
      <c r="F99" s="124">
        <v>395</v>
      </c>
      <c r="G99" s="124">
        <v>1176</v>
      </c>
      <c r="H99" s="124">
        <v>192</v>
      </c>
      <c r="I99" s="124">
        <v>214</v>
      </c>
      <c r="J99" s="124">
        <v>185</v>
      </c>
      <c r="K99" s="124">
        <v>591</v>
      </c>
      <c r="L99" s="128">
        <v>0.50260000000000005</v>
      </c>
      <c r="M99" s="124">
        <v>129</v>
      </c>
      <c r="N99" s="125">
        <v>78.567999999999998</v>
      </c>
      <c r="O99" s="124">
        <v>1</v>
      </c>
      <c r="P99" s="125">
        <v>0.39200000000000002</v>
      </c>
      <c r="Q99" s="124">
        <v>155</v>
      </c>
      <c r="R99" s="124">
        <v>7</v>
      </c>
      <c r="S99" s="124">
        <v>4</v>
      </c>
      <c r="T99" s="124">
        <v>584</v>
      </c>
      <c r="U99" s="124">
        <v>555</v>
      </c>
      <c r="V99" s="124">
        <v>548</v>
      </c>
      <c r="W99" s="124">
        <v>1687</v>
      </c>
      <c r="X99" s="124">
        <v>562</v>
      </c>
      <c r="Y99" s="124">
        <v>77</v>
      </c>
      <c r="Z99" s="124">
        <v>67</v>
      </c>
      <c r="AA99" s="124">
        <v>82</v>
      </c>
      <c r="AB99" s="124">
        <v>226</v>
      </c>
      <c r="AC99" s="124">
        <v>75</v>
      </c>
      <c r="AD99" s="128">
        <v>0.13400000000000001</v>
      </c>
      <c r="AE99" s="124">
        <v>34</v>
      </c>
      <c r="AF99" s="124">
        <v>323</v>
      </c>
      <c r="AG99" s="125">
        <v>0.81699999999999995</v>
      </c>
    </row>
    <row r="100" spans="1:33" x14ac:dyDescent="0.3">
      <c r="A100" s="123" t="s">
        <v>199</v>
      </c>
      <c r="B100" s="121" t="s">
        <v>200</v>
      </c>
      <c r="C100" s="121">
        <v>1</v>
      </c>
      <c r="D100" s="121">
        <v>0</v>
      </c>
      <c r="E100" s="124">
        <v>654</v>
      </c>
      <c r="F100" s="124">
        <v>464</v>
      </c>
      <c r="G100" s="124">
        <v>1445</v>
      </c>
      <c r="H100" s="124">
        <v>275</v>
      </c>
      <c r="I100" s="124">
        <v>314</v>
      </c>
      <c r="J100" s="124">
        <v>265</v>
      </c>
      <c r="K100" s="124">
        <v>854</v>
      </c>
      <c r="L100" s="128">
        <v>0.59099999999999997</v>
      </c>
      <c r="M100" s="124">
        <v>178</v>
      </c>
      <c r="N100" s="125">
        <v>144.52199999999999</v>
      </c>
      <c r="O100" s="124">
        <v>1</v>
      </c>
      <c r="P100" s="125">
        <v>0.42799999999999999</v>
      </c>
      <c r="Q100" s="124">
        <v>199</v>
      </c>
      <c r="R100" s="124">
        <v>0</v>
      </c>
      <c r="S100" s="124">
        <v>0</v>
      </c>
      <c r="T100" s="124">
        <v>538</v>
      </c>
      <c r="U100" s="124">
        <v>523</v>
      </c>
      <c r="V100" s="124">
        <v>523</v>
      </c>
      <c r="W100" s="124">
        <v>1584</v>
      </c>
      <c r="X100" s="124">
        <v>528</v>
      </c>
      <c r="Y100" s="124">
        <v>89</v>
      </c>
      <c r="Z100" s="124">
        <v>97</v>
      </c>
      <c r="AA100" s="124">
        <v>100</v>
      </c>
      <c r="AB100" s="124">
        <v>286</v>
      </c>
      <c r="AC100" s="124">
        <v>95</v>
      </c>
      <c r="AD100" s="128">
        <v>0.18060000000000001</v>
      </c>
      <c r="AE100" s="124">
        <v>54</v>
      </c>
      <c r="AF100" s="124">
        <v>432</v>
      </c>
      <c r="AG100" s="125">
        <v>0.93100000000000005</v>
      </c>
    </row>
    <row r="101" spans="1:33" x14ac:dyDescent="0.3">
      <c r="A101" s="123" t="s">
        <v>201</v>
      </c>
      <c r="B101" s="121" t="s">
        <v>202</v>
      </c>
      <c r="C101" s="121">
        <v>1</v>
      </c>
      <c r="D101" s="121">
        <v>0</v>
      </c>
      <c r="E101" s="124">
        <v>2426</v>
      </c>
      <c r="F101" s="124">
        <v>1917</v>
      </c>
      <c r="G101" s="124">
        <v>5624</v>
      </c>
      <c r="H101" s="124">
        <v>1306</v>
      </c>
      <c r="I101" s="124">
        <v>1045</v>
      </c>
      <c r="J101" s="124">
        <v>1119</v>
      </c>
      <c r="K101" s="124">
        <v>3470</v>
      </c>
      <c r="L101" s="128">
        <v>0.61699999999999999</v>
      </c>
      <c r="M101" s="124">
        <v>769</v>
      </c>
      <c r="N101" s="125">
        <v>49.055999999999997</v>
      </c>
      <c r="O101" s="124">
        <v>1</v>
      </c>
      <c r="P101" s="125">
        <v>0</v>
      </c>
      <c r="Q101" s="124">
        <v>0</v>
      </c>
      <c r="R101" s="124">
        <v>20</v>
      </c>
      <c r="S101" s="124">
        <v>11</v>
      </c>
      <c r="T101" s="124">
        <v>2595</v>
      </c>
      <c r="U101" s="124">
        <v>2519</v>
      </c>
      <c r="V101" s="124">
        <v>2512</v>
      </c>
      <c r="W101" s="124">
        <v>7626</v>
      </c>
      <c r="X101" s="124">
        <v>2542</v>
      </c>
      <c r="Y101" s="124">
        <v>448</v>
      </c>
      <c r="Z101" s="124">
        <v>436</v>
      </c>
      <c r="AA101" s="124">
        <v>424</v>
      </c>
      <c r="AB101" s="124">
        <v>1308</v>
      </c>
      <c r="AC101" s="124">
        <v>436</v>
      </c>
      <c r="AD101" s="128">
        <v>0.17150000000000001</v>
      </c>
      <c r="AE101" s="124">
        <v>214</v>
      </c>
      <c r="AF101" s="124">
        <v>995</v>
      </c>
      <c r="AG101" s="125">
        <v>0.51900000000000002</v>
      </c>
    </row>
    <row r="102" spans="1:33" x14ac:dyDescent="0.3">
      <c r="A102" s="123" t="s">
        <v>203</v>
      </c>
      <c r="B102" s="121" t="s">
        <v>204</v>
      </c>
      <c r="C102" s="121">
        <v>1</v>
      </c>
      <c r="D102" s="121">
        <v>0</v>
      </c>
      <c r="E102" s="124">
        <v>625</v>
      </c>
      <c r="F102" s="124">
        <v>468</v>
      </c>
      <c r="G102" s="124">
        <v>1426</v>
      </c>
      <c r="H102" s="124">
        <v>242</v>
      </c>
      <c r="I102" s="124">
        <v>292</v>
      </c>
      <c r="J102" s="124">
        <v>279</v>
      </c>
      <c r="K102" s="124">
        <v>813</v>
      </c>
      <c r="L102" s="128">
        <v>0.57010000000000005</v>
      </c>
      <c r="M102" s="124">
        <v>173</v>
      </c>
      <c r="N102" s="125">
        <v>56.195</v>
      </c>
      <c r="O102" s="124">
        <v>1</v>
      </c>
      <c r="P102" s="125">
        <v>0.32700000000000001</v>
      </c>
      <c r="Q102" s="124">
        <v>153</v>
      </c>
      <c r="R102" s="124">
        <v>0</v>
      </c>
      <c r="S102" s="124">
        <v>0</v>
      </c>
      <c r="T102" s="124">
        <v>559</v>
      </c>
      <c r="U102" s="124">
        <v>543</v>
      </c>
      <c r="V102" s="124">
        <v>541</v>
      </c>
      <c r="W102" s="124">
        <v>1643</v>
      </c>
      <c r="X102" s="124">
        <v>548</v>
      </c>
      <c r="Y102" s="124">
        <v>85</v>
      </c>
      <c r="Z102" s="124">
        <v>73</v>
      </c>
      <c r="AA102" s="124">
        <v>56</v>
      </c>
      <c r="AB102" s="124">
        <v>214</v>
      </c>
      <c r="AC102" s="124">
        <v>71</v>
      </c>
      <c r="AD102" s="128">
        <v>0.13020000000000001</v>
      </c>
      <c r="AE102" s="124">
        <v>40</v>
      </c>
      <c r="AF102" s="124">
        <v>367</v>
      </c>
      <c r="AG102" s="125">
        <v>0.78400000000000003</v>
      </c>
    </row>
    <row r="103" spans="1:33" x14ac:dyDescent="0.3">
      <c r="A103" s="123" t="s">
        <v>205</v>
      </c>
      <c r="B103" s="121" t="s">
        <v>206</v>
      </c>
      <c r="C103" s="121">
        <v>1</v>
      </c>
      <c r="D103" s="121">
        <v>0</v>
      </c>
      <c r="E103" s="124">
        <v>2012</v>
      </c>
      <c r="F103" s="124">
        <v>1781</v>
      </c>
      <c r="G103" s="124">
        <v>5306</v>
      </c>
      <c r="H103" s="124">
        <v>800</v>
      </c>
      <c r="I103" s="124">
        <v>791</v>
      </c>
      <c r="J103" s="124">
        <v>768</v>
      </c>
      <c r="K103" s="124">
        <v>2359</v>
      </c>
      <c r="L103" s="128">
        <v>0.4446</v>
      </c>
      <c r="M103" s="124">
        <v>515</v>
      </c>
      <c r="N103" s="125">
        <v>164.01</v>
      </c>
      <c r="O103" s="124">
        <v>1</v>
      </c>
      <c r="P103" s="125">
        <v>0.27700000000000002</v>
      </c>
      <c r="Q103" s="124">
        <v>493</v>
      </c>
      <c r="R103" s="124">
        <v>20</v>
      </c>
      <c r="S103" s="124">
        <v>11</v>
      </c>
      <c r="T103" s="124">
        <v>1955</v>
      </c>
      <c r="U103" s="124">
        <v>1898</v>
      </c>
      <c r="V103" s="124">
        <v>1894</v>
      </c>
      <c r="W103" s="124">
        <v>5747</v>
      </c>
      <c r="X103" s="124">
        <v>1916</v>
      </c>
      <c r="Y103" s="124">
        <v>185</v>
      </c>
      <c r="Z103" s="124">
        <v>168</v>
      </c>
      <c r="AA103" s="124">
        <v>200</v>
      </c>
      <c r="AB103" s="124">
        <v>553</v>
      </c>
      <c r="AC103" s="124">
        <v>184</v>
      </c>
      <c r="AD103" s="128">
        <v>9.6199999999999994E-2</v>
      </c>
      <c r="AE103" s="124">
        <v>111</v>
      </c>
      <c r="AF103" s="124">
        <v>1131</v>
      </c>
      <c r="AG103" s="125">
        <v>0.63500000000000001</v>
      </c>
    </row>
    <row r="104" spans="1:33" x14ac:dyDescent="0.3">
      <c r="A104" s="123" t="s">
        <v>207</v>
      </c>
      <c r="B104" s="121" t="s">
        <v>208</v>
      </c>
      <c r="C104" s="121">
        <v>1</v>
      </c>
      <c r="D104" s="121">
        <v>0</v>
      </c>
      <c r="E104" s="124">
        <v>847</v>
      </c>
      <c r="F104" s="124">
        <v>660</v>
      </c>
      <c r="G104" s="124">
        <v>2058</v>
      </c>
      <c r="H104" s="124">
        <v>395</v>
      </c>
      <c r="I104" s="124">
        <v>409</v>
      </c>
      <c r="J104" s="124">
        <v>368</v>
      </c>
      <c r="K104" s="124">
        <v>1172</v>
      </c>
      <c r="L104" s="128">
        <v>0.56950000000000001</v>
      </c>
      <c r="M104" s="124">
        <v>244</v>
      </c>
      <c r="N104" s="125">
        <v>106.209</v>
      </c>
      <c r="O104" s="124">
        <v>1</v>
      </c>
      <c r="P104" s="125">
        <v>0.36899999999999999</v>
      </c>
      <c r="Q104" s="124">
        <v>244</v>
      </c>
      <c r="R104" s="124">
        <v>3</v>
      </c>
      <c r="S104" s="124">
        <v>2</v>
      </c>
      <c r="T104" s="124">
        <v>862</v>
      </c>
      <c r="U104" s="124">
        <v>837</v>
      </c>
      <c r="V104" s="124">
        <v>836</v>
      </c>
      <c r="W104" s="124">
        <v>2535</v>
      </c>
      <c r="X104" s="124">
        <v>845</v>
      </c>
      <c r="Y104" s="124">
        <v>147</v>
      </c>
      <c r="Z104" s="124">
        <v>141</v>
      </c>
      <c r="AA104" s="124">
        <v>136</v>
      </c>
      <c r="AB104" s="124">
        <v>424</v>
      </c>
      <c r="AC104" s="124">
        <v>141</v>
      </c>
      <c r="AD104" s="128">
        <v>0.1673</v>
      </c>
      <c r="AE104" s="124">
        <v>72</v>
      </c>
      <c r="AF104" s="124">
        <v>563</v>
      </c>
      <c r="AG104" s="125">
        <v>0.85299999999999998</v>
      </c>
    </row>
    <row r="105" spans="1:33" x14ac:dyDescent="0.3">
      <c r="A105" s="123" t="s">
        <v>209</v>
      </c>
      <c r="B105" s="121" t="s">
        <v>210</v>
      </c>
      <c r="C105" s="121">
        <v>1</v>
      </c>
      <c r="D105" s="121">
        <v>0</v>
      </c>
      <c r="E105" s="124">
        <v>86</v>
      </c>
      <c r="F105" s="124">
        <v>69</v>
      </c>
      <c r="G105" s="124">
        <v>189</v>
      </c>
      <c r="H105" s="124">
        <v>24</v>
      </c>
      <c r="I105" s="124">
        <v>33</v>
      </c>
      <c r="J105" s="124">
        <v>38</v>
      </c>
      <c r="K105" s="124">
        <v>95</v>
      </c>
      <c r="L105" s="128">
        <v>0.50260000000000005</v>
      </c>
      <c r="M105" s="124">
        <v>23</v>
      </c>
      <c r="N105" s="125">
        <v>95.721000000000004</v>
      </c>
      <c r="O105" s="124">
        <v>1</v>
      </c>
      <c r="P105" s="125">
        <v>0.47699999999999998</v>
      </c>
      <c r="Q105" s="124">
        <v>33</v>
      </c>
      <c r="R105" s="124">
        <v>0</v>
      </c>
      <c r="S105" s="124">
        <v>0</v>
      </c>
      <c r="T105" s="124">
        <v>66</v>
      </c>
      <c r="U105" s="124">
        <v>65</v>
      </c>
      <c r="V105" s="124">
        <v>65</v>
      </c>
      <c r="W105" s="124">
        <v>196</v>
      </c>
      <c r="X105" s="124">
        <v>65</v>
      </c>
      <c r="Y105" s="124">
        <v>12</v>
      </c>
      <c r="Z105" s="124">
        <v>14</v>
      </c>
      <c r="AA105" s="124">
        <v>7</v>
      </c>
      <c r="AB105" s="124">
        <v>33</v>
      </c>
      <c r="AC105" s="124">
        <v>11</v>
      </c>
      <c r="AD105" s="128">
        <v>0.16839999999999999</v>
      </c>
      <c r="AE105" s="124">
        <v>8</v>
      </c>
      <c r="AF105" s="124">
        <v>65</v>
      </c>
      <c r="AG105" s="125">
        <v>0.94199999999999995</v>
      </c>
    </row>
    <row r="106" spans="1:33" x14ac:dyDescent="0.3">
      <c r="A106" s="123" t="s">
        <v>211</v>
      </c>
      <c r="B106" s="121" t="s">
        <v>212</v>
      </c>
      <c r="C106" s="121">
        <v>1</v>
      </c>
      <c r="D106" s="121">
        <v>0</v>
      </c>
      <c r="E106" s="124">
        <v>252</v>
      </c>
      <c r="F106" s="124">
        <v>211</v>
      </c>
      <c r="G106" s="124">
        <v>614</v>
      </c>
      <c r="H106" s="124">
        <v>99</v>
      </c>
      <c r="I106" s="124">
        <v>85</v>
      </c>
      <c r="J106" s="124">
        <v>73</v>
      </c>
      <c r="K106" s="124">
        <v>257</v>
      </c>
      <c r="L106" s="128">
        <v>0.41860000000000003</v>
      </c>
      <c r="M106" s="124">
        <v>57</v>
      </c>
      <c r="N106" s="125">
        <v>142.18799999999999</v>
      </c>
      <c r="O106" s="124">
        <v>1</v>
      </c>
      <c r="P106" s="125">
        <v>0.46200000000000002</v>
      </c>
      <c r="Q106" s="124">
        <v>97</v>
      </c>
      <c r="R106" s="124">
        <v>0</v>
      </c>
      <c r="S106" s="124">
        <v>0</v>
      </c>
      <c r="T106" s="124">
        <v>197</v>
      </c>
      <c r="U106" s="124">
        <v>192</v>
      </c>
      <c r="V106" s="124">
        <v>193</v>
      </c>
      <c r="W106" s="124">
        <v>582</v>
      </c>
      <c r="X106" s="124">
        <v>194</v>
      </c>
      <c r="Y106" s="124">
        <v>34</v>
      </c>
      <c r="Z106" s="124">
        <v>40</v>
      </c>
      <c r="AA106" s="124">
        <v>26</v>
      </c>
      <c r="AB106" s="124">
        <v>100</v>
      </c>
      <c r="AC106" s="124">
        <v>33</v>
      </c>
      <c r="AD106" s="128">
        <v>0.17180000000000001</v>
      </c>
      <c r="AE106" s="124">
        <v>24</v>
      </c>
      <c r="AF106" s="124">
        <v>179</v>
      </c>
      <c r="AG106" s="125">
        <v>0.84799999999999998</v>
      </c>
    </row>
    <row r="107" spans="1:33" x14ac:dyDescent="0.3">
      <c r="A107" s="123" t="s">
        <v>213</v>
      </c>
      <c r="B107" s="121" t="s">
        <v>214</v>
      </c>
      <c r="C107" s="121">
        <v>1</v>
      </c>
      <c r="D107" s="121">
        <v>0</v>
      </c>
      <c r="E107" s="124">
        <v>389</v>
      </c>
      <c r="F107" s="124">
        <v>303</v>
      </c>
      <c r="G107" s="124">
        <v>1031</v>
      </c>
      <c r="H107" s="124">
        <v>203</v>
      </c>
      <c r="I107" s="124">
        <v>184</v>
      </c>
      <c r="J107" s="124">
        <v>155</v>
      </c>
      <c r="K107" s="124">
        <v>542</v>
      </c>
      <c r="L107" s="128">
        <v>0.52569999999999995</v>
      </c>
      <c r="M107" s="124">
        <v>104</v>
      </c>
      <c r="N107" s="125">
        <v>77.36</v>
      </c>
      <c r="O107" s="124">
        <v>1</v>
      </c>
      <c r="P107" s="125">
        <v>0.41399999999999998</v>
      </c>
      <c r="Q107" s="124">
        <v>125</v>
      </c>
      <c r="R107" s="124">
        <v>1</v>
      </c>
      <c r="S107" s="124">
        <v>1</v>
      </c>
      <c r="T107" s="124">
        <v>435</v>
      </c>
      <c r="U107" s="124">
        <v>423</v>
      </c>
      <c r="V107" s="124">
        <v>426</v>
      </c>
      <c r="W107" s="124">
        <v>1284</v>
      </c>
      <c r="X107" s="124">
        <v>428</v>
      </c>
      <c r="Y107" s="124">
        <v>112</v>
      </c>
      <c r="Z107" s="124">
        <v>94</v>
      </c>
      <c r="AA107" s="124">
        <v>76</v>
      </c>
      <c r="AB107" s="124">
        <v>282</v>
      </c>
      <c r="AC107" s="124">
        <v>94</v>
      </c>
      <c r="AD107" s="128">
        <v>0.21959999999999999</v>
      </c>
      <c r="AE107" s="124">
        <v>43</v>
      </c>
      <c r="AF107" s="124">
        <v>274</v>
      </c>
      <c r="AG107" s="125">
        <v>0.90400000000000003</v>
      </c>
    </row>
    <row r="108" spans="1:33" x14ac:dyDescent="0.3">
      <c r="A108" s="123" t="s">
        <v>215</v>
      </c>
      <c r="B108" s="121" t="s">
        <v>216</v>
      </c>
      <c r="C108" s="121">
        <v>1</v>
      </c>
      <c r="D108" s="121">
        <v>0</v>
      </c>
      <c r="E108" s="124">
        <v>890</v>
      </c>
      <c r="F108" s="124">
        <v>711</v>
      </c>
      <c r="G108" s="124">
        <v>2139</v>
      </c>
      <c r="H108" s="124">
        <v>192</v>
      </c>
      <c r="I108" s="124">
        <v>324</v>
      </c>
      <c r="J108" s="124">
        <v>368</v>
      </c>
      <c r="K108" s="124">
        <v>884</v>
      </c>
      <c r="L108" s="128">
        <v>0.4133</v>
      </c>
      <c r="M108" s="124">
        <v>191</v>
      </c>
      <c r="N108" s="125">
        <v>192.21299999999999</v>
      </c>
      <c r="O108" s="124">
        <v>1</v>
      </c>
      <c r="P108" s="125">
        <v>0.41799999999999998</v>
      </c>
      <c r="Q108" s="124">
        <v>297</v>
      </c>
      <c r="R108" s="124">
        <v>10</v>
      </c>
      <c r="S108" s="124">
        <v>5</v>
      </c>
      <c r="T108" s="124">
        <v>781</v>
      </c>
      <c r="U108" s="124">
        <v>760</v>
      </c>
      <c r="V108" s="124">
        <v>765</v>
      </c>
      <c r="W108" s="124">
        <v>2306</v>
      </c>
      <c r="X108" s="124">
        <v>769</v>
      </c>
      <c r="Y108" s="124">
        <v>115</v>
      </c>
      <c r="Z108" s="124">
        <v>112</v>
      </c>
      <c r="AA108" s="124">
        <v>109</v>
      </c>
      <c r="AB108" s="124">
        <v>336</v>
      </c>
      <c r="AC108" s="124">
        <v>112</v>
      </c>
      <c r="AD108" s="128">
        <v>0.1457</v>
      </c>
      <c r="AE108" s="124">
        <v>67</v>
      </c>
      <c r="AF108" s="124">
        <v>561</v>
      </c>
      <c r="AG108" s="125">
        <v>0.78900000000000003</v>
      </c>
    </row>
    <row r="109" spans="1:33" x14ac:dyDescent="0.3">
      <c r="A109" s="123" t="s">
        <v>217</v>
      </c>
      <c r="B109" s="121" t="s">
        <v>218</v>
      </c>
      <c r="C109" s="121">
        <v>1</v>
      </c>
      <c r="D109" s="121">
        <v>0</v>
      </c>
      <c r="E109" s="124">
        <v>250</v>
      </c>
      <c r="F109" s="124">
        <v>198</v>
      </c>
      <c r="G109" s="124">
        <v>578</v>
      </c>
      <c r="H109" s="124">
        <v>90</v>
      </c>
      <c r="I109" s="124">
        <v>88</v>
      </c>
      <c r="J109" s="124">
        <v>93</v>
      </c>
      <c r="K109" s="124">
        <v>271</v>
      </c>
      <c r="L109" s="128">
        <v>0.46889999999999998</v>
      </c>
      <c r="M109" s="124">
        <v>60</v>
      </c>
      <c r="N109" s="125">
        <v>66.385999999999996</v>
      </c>
      <c r="O109" s="124">
        <v>1</v>
      </c>
      <c r="P109" s="125">
        <v>0.432</v>
      </c>
      <c r="Q109" s="124">
        <v>86</v>
      </c>
      <c r="R109" s="124">
        <v>2</v>
      </c>
      <c r="S109" s="124">
        <v>1</v>
      </c>
      <c r="T109" s="124">
        <v>256</v>
      </c>
      <c r="U109" s="124">
        <v>249</v>
      </c>
      <c r="V109" s="124">
        <v>251</v>
      </c>
      <c r="W109" s="124">
        <v>756</v>
      </c>
      <c r="X109" s="124">
        <v>252</v>
      </c>
      <c r="Y109" s="124">
        <v>56</v>
      </c>
      <c r="Z109" s="124">
        <v>46</v>
      </c>
      <c r="AA109" s="124">
        <v>51</v>
      </c>
      <c r="AB109" s="124">
        <v>153</v>
      </c>
      <c r="AC109" s="124">
        <v>51</v>
      </c>
      <c r="AD109" s="128">
        <v>0.2024</v>
      </c>
      <c r="AE109" s="124">
        <v>26</v>
      </c>
      <c r="AF109" s="124">
        <v>174</v>
      </c>
      <c r="AG109" s="125">
        <v>0.878</v>
      </c>
    </row>
    <row r="110" spans="1:33" x14ac:dyDescent="0.3">
      <c r="A110" s="123" t="s">
        <v>219</v>
      </c>
      <c r="B110" s="121" t="s">
        <v>220</v>
      </c>
      <c r="C110" s="121">
        <v>1</v>
      </c>
      <c r="D110" s="121">
        <v>0</v>
      </c>
      <c r="E110" s="124">
        <v>307</v>
      </c>
      <c r="F110" s="124">
        <v>288</v>
      </c>
      <c r="G110" s="124">
        <v>884</v>
      </c>
      <c r="H110" s="124">
        <v>176</v>
      </c>
      <c r="I110" s="124">
        <v>135</v>
      </c>
      <c r="J110" s="124">
        <v>155</v>
      </c>
      <c r="K110" s="124">
        <v>466</v>
      </c>
      <c r="L110" s="128">
        <v>0.52710000000000001</v>
      </c>
      <c r="M110" s="124">
        <v>99</v>
      </c>
      <c r="N110" s="125">
        <v>129.97800000000001</v>
      </c>
      <c r="O110" s="124">
        <v>1</v>
      </c>
      <c r="P110" s="125">
        <v>0.44700000000000001</v>
      </c>
      <c r="Q110" s="124">
        <v>129</v>
      </c>
      <c r="R110" s="124">
        <v>0</v>
      </c>
      <c r="S110" s="124">
        <v>0</v>
      </c>
      <c r="T110" s="124">
        <v>339</v>
      </c>
      <c r="U110" s="124">
        <v>330</v>
      </c>
      <c r="V110" s="124">
        <v>332</v>
      </c>
      <c r="W110" s="124">
        <v>1001</v>
      </c>
      <c r="X110" s="124">
        <v>334</v>
      </c>
      <c r="Y110" s="124">
        <v>89</v>
      </c>
      <c r="Z110" s="124">
        <v>73</v>
      </c>
      <c r="AA110" s="124">
        <v>81</v>
      </c>
      <c r="AB110" s="124">
        <v>243</v>
      </c>
      <c r="AC110" s="124">
        <v>81</v>
      </c>
      <c r="AD110" s="128">
        <v>0.24279999999999999</v>
      </c>
      <c r="AE110" s="124">
        <v>45</v>
      </c>
      <c r="AF110" s="124">
        <v>274</v>
      </c>
      <c r="AG110" s="125">
        <v>0.95099999999999996</v>
      </c>
    </row>
    <row r="111" spans="1:33" x14ac:dyDescent="0.3">
      <c r="A111" s="123" t="s">
        <v>221</v>
      </c>
      <c r="B111" s="121" t="s">
        <v>222</v>
      </c>
      <c r="C111" s="121">
        <v>1</v>
      </c>
      <c r="D111" s="121">
        <v>0</v>
      </c>
      <c r="E111" s="124">
        <v>421</v>
      </c>
      <c r="F111" s="124">
        <v>295</v>
      </c>
      <c r="G111" s="124">
        <v>915</v>
      </c>
      <c r="H111" s="124">
        <v>163</v>
      </c>
      <c r="I111" s="124">
        <v>173</v>
      </c>
      <c r="J111" s="124">
        <v>155</v>
      </c>
      <c r="K111" s="124">
        <v>491</v>
      </c>
      <c r="L111" s="128">
        <v>0.53659999999999997</v>
      </c>
      <c r="M111" s="124">
        <v>103</v>
      </c>
      <c r="N111" s="125">
        <v>168.75899999999999</v>
      </c>
      <c r="O111" s="124">
        <v>1</v>
      </c>
      <c r="P111" s="125">
        <v>0.45600000000000002</v>
      </c>
      <c r="Q111" s="124">
        <v>135</v>
      </c>
      <c r="R111" s="124">
        <v>25</v>
      </c>
      <c r="S111" s="124">
        <v>13</v>
      </c>
      <c r="T111" s="124">
        <v>388</v>
      </c>
      <c r="U111" s="124">
        <v>377</v>
      </c>
      <c r="V111" s="124">
        <v>379</v>
      </c>
      <c r="W111" s="124">
        <v>1144</v>
      </c>
      <c r="X111" s="124">
        <v>381</v>
      </c>
      <c r="Y111" s="124">
        <v>71</v>
      </c>
      <c r="Z111" s="124">
        <v>77</v>
      </c>
      <c r="AA111" s="124">
        <v>58</v>
      </c>
      <c r="AB111" s="124">
        <v>206</v>
      </c>
      <c r="AC111" s="124">
        <v>69</v>
      </c>
      <c r="AD111" s="128">
        <v>0.18010000000000001</v>
      </c>
      <c r="AE111" s="124">
        <v>35</v>
      </c>
      <c r="AF111" s="124">
        <v>287</v>
      </c>
      <c r="AG111" s="125">
        <v>0.97199999999999998</v>
      </c>
    </row>
    <row r="112" spans="1:33" x14ac:dyDescent="0.3">
      <c r="A112" s="123" t="s">
        <v>223</v>
      </c>
      <c r="B112" s="121" t="s">
        <v>224</v>
      </c>
      <c r="C112" s="121">
        <v>1</v>
      </c>
      <c r="D112" s="121">
        <v>0</v>
      </c>
      <c r="E112" s="124">
        <v>278</v>
      </c>
      <c r="F112" s="124">
        <v>225</v>
      </c>
      <c r="G112" s="124">
        <v>650</v>
      </c>
      <c r="H112" s="124">
        <v>86</v>
      </c>
      <c r="I112" s="124">
        <v>88</v>
      </c>
      <c r="J112" s="124">
        <v>89</v>
      </c>
      <c r="K112" s="124">
        <v>263</v>
      </c>
      <c r="L112" s="128">
        <v>0.40460000000000002</v>
      </c>
      <c r="M112" s="124">
        <v>59</v>
      </c>
      <c r="N112" s="125">
        <v>83.646000000000001</v>
      </c>
      <c r="O112" s="124">
        <v>1</v>
      </c>
      <c r="P112" s="125">
        <v>0.438</v>
      </c>
      <c r="Q112" s="124">
        <v>99</v>
      </c>
      <c r="R112" s="124">
        <v>0</v>
      </c>
      <c r="S112" s="124">
        <v>0</v>
      </c>
      <c r="T112" s="124">
        <v>243</v>
      </c>
      <c r="U112" s="124">
        <v>236</v>
      </c>
      <c r="V112" s="124">
        <v>238</v>
      </c>
      <c r="W112" s="124">
        <v>717</v>
      </c>
      <c r="X112" s="124">
        <v>239</v>
      </c>
      <c r="Y112" s="124">
        <v>38</v>
      </c>
      <c r="Z112" s="124">
        <v>44</v>
      </c>
      <c r="AA112" s="124">
        <v>31</v>
      </c>
      <c r="AB112" s="124">
        <v>113</v>
      </c>
      <c r="AC112" s="124">
        <v>38</v>
      </c>
      <c r="AD112" s="128">
        <v>0.15759999999999999</v>
      </c>
      <c r="AE112" s="124">
        <v>23</v>
      </c>
      <c r="AF112" s="124">
        <v>182</v>
      </c>
      <c r="AG112" s="125">
        <v>0.80800000000000005</v>
      </c>
    </row>
    <row r="113" spans="1:33" x14ac:dyDescent="0.3">
      <c r="A113" s="123" t="s">
        <v>225</v>
      </c>
      <c r="B113" s="121" t="s">
        <v>226</v>
      </c>
      <c r="C113" s="121">
        <v>1</v>
      </c>
      <c r="D113" s="121">
        <v>0</v>
      </c>
      <c r="E113" s="124">
        <v>1269</v>
      </c>
      <c r="F113" s="124">
        <v>1023</v>
      </c>
      <c r="G113" s="124">
        <v>3103</v>
      </c>
      <c r="H113" s="124">
        <v>601</v>
      </c>
      <c r="I113" s="124">
        <v>546</v>
      </c>
      <c r="J113" s="124">
        <v>578</v>
      </c>
      <c r="K113" s="124">
        <v>1725</v>
      </c>
      <c r="L113" s="128">
        <v>0.55589999999999995</v>
      </c>
      <c r="M113" s="124">
        <v>370</v>
      </c>
      <c r="N113" s="125">
        <v>87.513999999999996</v>
      </c>
      <c r="O113" s="124">
        <v>1</v>
      </c>
      <c r="P113" s="125">
        <v>0.26100000000000001</v>
      </c>
      <c r="Q113" s="124">
        <v>267</v>
      </c>
      <c r="R113" s="124">
        <v>18</v>
      </c>
      <c r="S113" s="124">
        <v>10</v>
      </c>
      <c r="T113" s="124">
        <v>1020</v>
      </c>
      <c r="U113" s="124">
        <v>993</v>
      </c>
      <c r="V113" s="124">
        <v>998</v>
      </c>
      <c r="W113" s="124">
        <v>3011</v>
      </c>
      <c r="X113" s="124">
        <v>1004</v>
      </c>
      <c r="Y113" s="124">
        <v>236</v>
      </c>
      <c r="Z113" s="124">
        <v>205</v>
      </c>
      <c r="AA113" s="124">
        <v>198</v>
      </c>
      <c r="AB113" s="124">
        <v>639</v>
      </c>
      <c r="AC113" s="124">
        <v>213</v>
      </c>
      <c r="AD113" s="128">
        <v>0.2122</v>
      </c>
      <c r="AE113" s="124">
        <v>141</v>
      </c>
      <c r="AF113" s="124">
        <v>789</v>
      </c>
      <c r="AG113" s="125">
        <v>0.77100000000000002</v>
      </c>
    </row>
    <row r="114" spans="1:33" x14ac:dyDescent="0.3">
      <c r="A114" s="123" t="s">
        <v>227</v>
      </c>
      <c r="B114" s="121" t="s">
        <v>228</v>
      </c>
      <c r="C114" s="121">
        <v>1</v>
      </c>
      <c r="D114" s="121">
        <v>0</v>
      </c>
      <c r="E114" s="124">
        <v>307</v>
      </c>
      <c r="F114" s="124">
        <v>236</v>
      </c>
      <c r="G114" s="124">
        <v>702</v>
      </c>
      <c r="H114" s="124">
        <v>142</v>
      </c>
      <c r="I114" s="124">
        <v>157</v>
      </c>
      <c r="J114" s="124">
        <v>137</v>
      </c>
      <c r="K114" s="124">
        <v>436</v>
      </c>
      <c r="L114" s="128">
        <v>0.62109999999999999</v>
      </c>
      <c r="M114" s="124">
        <v>95</v>
      </c>
      <c r="N114" s="125">
        <v>49.143000000000001</v>
      </c>
      <c r="O114" s="124">
        <v>1</v>
      </c>
      <c r="P114" s="125">
        <v>0.39600000000000002</v>
      </c>
      <c r="Q114" s="124">
        <v>93</v>
      </c>
      <c r="R114" s="124">
        <v>0</v>
      </c>
      <c r="S114" s="124">
        <v>0</v>
      </c>
      <c r="T114" s="124">
        <v>260</v>
      </c>
      <c r="U114" s="124">
        <v>253</v>
      </c>
      <c r="V114" s="124">
        <v>255</v>
      </c>
      <c r="W114" s="124">
        <v>768</v>
      </c>
      <c r="X114" s="124">
        <v>256</v>
      </c>
      <c r="Y114" s="124">
        <v>61</v>
      </c>
      <c r="Z114" s="124">
        <v>50</v>
      </c>
      <c r="AA114" s="124">
        <v>65</v>
      </c>
      <c r="AB114" s="124">
        <v>176</v>
      </c>
      <c r="AC114" s="124">
        <v>59</v>
      </c>
      <c r="AD114" s="128">
        <v>0.22919999999999999</v>
      </c>
      <c r="AE114" s="124">
        <v>35</v>
      </c>
      <c r="AF114" s="124">
        <v>224</v>
      </c>
      <c r="AG114" s="125">
        <v>0.94899999999999995</v>
      </c>
    </row>
    <row r="115" spans="1:33" x14ac:dyDescent="0.3">
      <c r="A115" s="123" t="s">
        <v>229</v>
      </c>
      <c r="B115" s="121" t="s">
        <v>230</v>
      </c>
      <c r="C115" s="121">
        <v>1</v>
      </c>
      <c r="D115" s="121">
        <v>0</v>
      </c>
      <c r="E115" s="124">
        <v>320</v>
      </c>
      <c r="F115" s="124">
        <v>283</v>
      </c>
      <c r="G115" s="124">
        <v>903</v>
      </c>
      <c r="H115" s="124">
        <v>106</v>
      </c>
      <c r="I115" s="124">
        <v>111</v>
      </c>
      <c r="J115" s="124">
        <v>134</v>
      </c>
      <c r="K115" s="124">
        <v>351</v>
      </c>
      <c r="L115" s="128">
        <v>0.38869999999999999</v>
      </c>
      <c r="M115" s="124">
        <v>72</v>
      </c>
      <c r="N115" s="125">
        <v>100.241</v>
      </c>
      <c r="O115" s="124">
        <v>1</v>
      </c>
      <c r="P115" s="125">
        <v>0.435</v>
      </c>
      <c r="Q115" s="124">
        <v>123</v>
      </c>
      <c r="R115" s="124">
        <v>0</v>
      </c>
      <c r="S115" s="124">
        <v>0</v>
      </c>
      <c r="T115" s="124">
        <v>309</v>
      </c>
      <c r="U115" s="124">
        <v>301</v>
      </c>
      <c r="V115" s="124">
        <v>303</v>
      </c>
      <c r="W115" s="124">
        <v>913</v>
      </c>
      <c r="X115" s="124">
        <v>304</v>
      </c>
      <c r="Y115" s="124">
        <v>54</v>
      </c>
      <c r="Z115" s="124">
        <v>44</v>
      </c>
      <c r="AA115" s="124">
        <v>45</v>
      </c>
      <c r="AB115" s="124">
        <v>143</v>
      </c>
      <c r="AC115" s="124">
        <v>48</v>
      </c>
      <c r="AD115" s="128">
        <v>0.15659999999999999</v>
      </c>
      <c r="AE115" s="124">
        <v>29</v>
      </c>
      <c r="AF115" s="124">
        <v>225</v>
      </c>
      <c r="AG115" s="125">
        <v>0.79500000000000004</v>
      </c>
    </row>
    <row r="116" spans="1:33" x14ac:dyDescent="0.3">
      <c r="A116" s="123" t="s">
        <v>231</v>
      </c>
      <c r="B116" s="121" t="s">
        <v>232</v>
      </c>
      <c r="C116" s="121">
        <v>1</v>
      </c>
      <c r="D116" s="121">
        <v>0</v>
      </c>
      <c r="E116" s="124">
        <v>994</v>
      </c>
      <c r="F116" s="124">
        <v>789</v>
      </c>
      <c r="G116" s="124">
        <v>2407</v>
      </c>
      <c r="H116" s="124">
        <v>401</v>
      </c>
      <c r="I116" s="124">
        <v>412</v>
      </c>
      <c r="J116" s="124">
        <v>456</v>
      </c>
      <c r="K116" s="124">
        <v>1269</v>
      </c>
      <c r="L116" s="128">
        <v>0.5272</v>
      </c>
      <c r="M116" s="124">
        <v>270</v>
      </c>
      <c r="N116" s="125">
        <v>174.15</v>
      </c>
      <c r="O116" s="124">
        <v>1</v>
      </c>
      <c r="P116" s="125">
        <v>0.40200000000000002</v>
      </c>
      <c r="Q116" s="124">
        <v>317</v>
      </c>
      <c r="R116" s="124">
        <v>7</v>
      </c>
      <c r="S116" s="124">
        <v>4</v>
      </c>
      <c r="T116" s="124">
        <v>840</v>
      </c>
      <c r="U116" s="124">
        <v>817</v>
      </c>
      <c r="V116" s="124">
        <v>822</v>
      </c>
      <c r="W116" s="124">
        <v>2479</v>
      </c>
      <c r="X116" s="124">
        <v>826</v>
      </c>
      <c r="Y116" s="124">
        <v>184</v>
      </c>
      <c r="Z116" s="124">
        <v>151</v>
      </c>
      <c r="AA116" s="124">
        <v>155</v>
      </c>
      <c r="AB116" s="124">
        <v>490</v>
      </c>
      <c r="AC116" s="124">
        <v>163</v>
      </c>
      <c r="AD116" s="128">
        <v>0.19769999999999999</v>
      </c>
      <c r="AE116" s="124">
        <v>101</v>
      </c>
      <c r="AF116" s="124">
        <v>693</v>
      </c>
      <c r="AG116" s="125">
        <v>0.878</v>
      </c>
    </row>
    <row r="117" spans="1:33" x14ac:dyDescent="0.3">
      <c r="A117" s="123" t="s">
        <v>233</v>
      </c>
      <c r="B117" s="121" t="s">
        <v>234</v>
      </c>
      <c r="C117" s="121">
        <v>1</v>
      </c>
      <c r="D117" s="121">
        <v>0</v>
      </c>
      <c r="E117" s="124">
        <v>3015</v>
      </c>
      <c r="F117" s="124">
        <v>2488</v>
      </c>
      <c r="G117" s="124">
        <v>7450</v>
      </c>
      <c r="H117" s="124">
        <v>1189</v>
      </c>
      <c r="I117" s="124">
        <v>1230</v>
      </c>
      <c r="J117" s="124">
        <v>1161</v>
      </c>
      <c r="K117" s="124">
        <v>3580</v>
      </c>
      <c r="L117" s="128">
        <v>0.48049999999999998</v>
      </c>
      <c r="M117" s="124">
        <v>777</v>
      </c>
      <c r="N117" s="125">
        <v>25.963999999999999</v>
      </c>
      <c r="O117" s="124">
        <v>1</v>
      </c>
      <c r="P117" s="125">
        <v>0</v>
      </c>
      <c r="Q117" s="124">
        <v>0</v>
      </c>
      <c r="R117" s="124">
        <v>48</v>
      </c>
      <c r="S117" s="124">
        <v>25</v>
      </c>
      <c r="T117" s="124">
        <v>2944</v>
      </c>
      <c r="U117" s="124">
        <v>2895</v>
      </c>
      <c r="V117" s="124">
        <v>2903</v>
      </c>
      <c r="W117" s="124">
        <v>8742</v>
      </c>
      <c r="X117" s="124">
        <v>2914</v>
      </c>
      <c r="Y117" s="124">
        <v>313</v>
      </c>
      <c r="Z117" s="124">
        <v>217</v>
      </c>
      <c r="AA117" s="124">
        <v>240</v>
      </c>
      <c r="AB117" s="124">
        <v>770</v>
      </c>
      <c r="AC117" s="124">
        <v>257</v>
      </c>
      <c r="AD117" s="128">
        <v>8.8099999999999998E-2</v>
      </c>
      <c r="AE117" s="124">
        <v>142</v>
      </c>
      <c r="AF117" s="124">
        <v>945</v>
      </c>
      <c r="AG117" s="125">
        <v>0.379</v>
      </c>
    </row>
    <row r="118" spans="1:33" x14ac:dyDescent="0.3">
      <c r="A118" s="123" t="s">
        <v>235</v>
      </c>
      <c r="B118" s="121" t="s">
        <v>236</v>
      </c>
      <c r="C118" s="121">
        <v>1</v>
      </c>
      <c r="D118" s="121">
        <v>0</v>
      </c>
      <c r="E118" s="124">
        <v>1593</v>
      </c>
      <c r="F118" s="124">
        <v>1328</v>
      </c>
      <c r="G118" s="124">
        <v>3940</v>
      </c>
      <c r="H118" s="124">
        <v>857</v>
      </c>
      <c r="I118" s="124">
        <v>1001</v>
      </c>
      <c r="J118" s="124">
        <v>966</v>
      </c>
      <c r="K118" s="124">
        <v>2824</v>
      </c>
      <c r="L118" s="128">
        <v>0.71679999999999999</v>
      </c>
      <c r="M118" s="124">
        <v>619</v>
      </c>
      <c r="N118" s="125">
        <v>66.307000000000002</v>
      </c>
      <c r="O118" s="124">
        <v>1</v>
      </c>
      <c r="P118" s="125">
        <v>9.7000000000000003E-2</v>
      </c>
      <c r="Q118" s="124">
        <v>129</v>
      </c>
      <c r="R118" s="124">
        <v>141</v>
      </c>
      <c r="S118" s="124">
        <v>75</v>
      </c>
      <c r="T118" s="124">
        <v>1437</v>
      </c>
      <c r="U118" s="124">
        <v>1413</v>
      </c>
      <c r="V118" s="124">
        <v>1417</v>
      </c>
      <c r="W118" s="124">
        <v>4267</v>
      </c>
      <c r="X118" s="124">
        <v>1422</v>
      </c>
      <c r="Y118" s="124">
        <v>201</v>
      </c>
      <c r="Z118" s="124">
        <v>159</v>
      </c>
      <c r="AA118" s="124">
        <v>151</v>
      </c>
      <c r="AB118" s="124">
        <v>511</v>
      </c>
      <c r="AC118" s="124">
        <v>170</v>
      </c>
      <c r="AD118" s="128">
        <v>0.1198</v>
      </c>
      <c r="AE118" s="124">
        <v>103</v>
      </c>
      <c r="AF118" s="124">
        <v>927</v>
      </c>
      <c r="AG118" s="125">
        <v>0.69799999999999995</v>
      </c>
    </row>
    <row r="119" spans="1:33" x14ac:dyDescent="0.3">
      <c r="A119" s="123" t="s">
        <v>237</v>
      </c>
      <c r="B119" s="121" t="s">
        <v>238</v>
      </c>
      <c r="C119" s="121">
        <v>1</v>
      </c>
      <c r="D119" s="121">
        <v>0</v>
      </c>
      <c r="E119" s="124">
        <v>4158</v>
      </c>
      <c r="F119" s="124">
        <v>3323</v>
      </c>
      <c r="G119" s="124">
        <v>9931</v>
      </c>
      <c r="H119" s="124">
        <v>1756</v>
      </c>
      <c r="I119" s="124">
        <v>1859</v>
      </c>
      <c r="J119" s="124">
        <v>1783</v>
      </c>
      <c r="K119" s="124">
        <v>5398</v>
      </c>
      <c r="L119" s="128">
        <v>0.54359999999999997</v>
      </c>
      <c r="M119" s="124">
        <v>1174</v>
      </c>
      <c r="N119" s="125">
        <v>71.010000000000005</v>
      </c>
      <c r="O119" s="124">
        <v>1</v>
      </c>
      <c r="P119" s="125">
        <v>0</v>
      </c>
      <c r="Q119" s="124">
        <v>0</v>
      </c>
      <c r="R119" s="124">
        <v>201</v>
      </c>
      <c r="S119" s="124">
        <v>107</v>
      </c>
      <c r="T119" s="124">
        <v>3777</v>
      </c>
      <c r="U119" s="124">
        <v>3715</v>
      </c>
      <c r="V119" s="124">
        <v>3725</v>
      </c>
      <c r="W119" s="124">
        <v>11217</v>
      </c>
      <c r="X119" s="124">
        <v>3739</v>
      </c>
      <c r="Y119" s="124">
        <v>465</v>
      </c>
      <c r="Z119" s="124">
        <v>351</v>
      </c>
      <c r="AA119" s="124">
        <v>348</v>
      </c>
      <c r="AB119" s="124">
        <v>1164</v>
      </c>
      <c r="AC119" s="124">
        <v>388</v>
      </c>
      <c r="AD119" s="128">
        <v>0.1038</v>
      </c>
      <c r="AE119" s="124">
        <v>224</v>
      </c>
      <c r="AF119" s="124">
        <v>1506</v>
      </c>
      <c r="AG119" s="125">
        <v>0.45300000000000001</v>
      </c>
    </row>
    <row r="120" spans="1:33" x14ac:dyDescent="0.3">
      <c r="A120" s="123" t="s">
        <v>239</v>
      </c>
      <c r="B120" s="121" t="s">
        <v>240</v>
      </c>
      <c r="C120" s="121">
        <v>1</v>
      </c>
      <c r="D120" s="121">
        <v>0</v>
      </c>
      <c r="E120" s="124">
        <v>809</v>
      </c>
      <c r="F120" s="124">
        <v>624</v>
      </c>
      <c r="G120" s="124">
        <v>1856</v>
      </c>
      <c r="H120" s="124">
        <v>291</v>
      </c>
      <c r="I120" s="124">
        <v>408</v>
      </c>
      <c r="J120" s="124">
        <v>312</v>
      </c>
      <c r="K120" s="124">
        <v>1011</v>
      </c>
      <c r="L120" s="128">
        <v>0.54469999999999996</v>
      </c>
      <c r="M120" s="124">
        <v>221</v>
      </c>
      <c r="N120" s="125">
        <v>82.872</v>
      </c>
      <c r="O120" s="124">
        <v>1</v>
      </c>
      <c r="P120" s="125">
        <v>0.34300000000000003</v>
      </c>
      <c r="Q120" s="124">
        <v>214</v>
      </c>
      <c r="R120" s="124">
        <v>136</v>
      </c>
      <c r="S120" s="124">
        <v>72</v>
      </c>
      <c r="T120" s="124">
        <v>802</v>
      </c>
      <c r="U120" s="124">
        <v>788</v>
      </c>
      <c r="V120" s="124">
        <v>790</v>
      </c>
      <c r="W120" s="124">
        <v>2380</v>
      </c>
      <c r="X120" s="124">
        <v>793</v>
      </c>
      <c r="Y120" s="124">
        <v>120</v>
      </c>
      <c r="Z120" s="124">
        <v>78</v>
      </c>
      <c r="AA120" s="124">
        <v>76</v>
      </c>
      <c r="AB120" s="124">
        <v>274</v>
      </c>
      <c r="AC120" s="124">
        <v>91</v>
      </c>
      <c r="AD120" s="128">
        <v>0.11509999999999999</v>
      </c>
      <c r="AE120" s="124">
        <v>47</v>
      </c>
      <c r="AF120" s="124">
        <v>555</v>
      </c>
      <c r="AG120" s="125">
        <v>0.88900000000000001</v>
      </c>
    </row>
    <row r="121" spans="1:33" x14ac:dyDescent="0.3">
      <c r="A121" s="123" t="s">
        <v>241</v>
      </c>
      <c r="B121" s="121" t="s">
        <v>242</v>
      </c>
      <c r="C121" s="121">
        <v>1</v>
      </c>
      <c r="D121" s="121">
        <v>0</v>
      </c>
      <c r="E121" s="124">
        <v>1242</v>
      </c>
      <c r="F121" s="124">
        <v>1055</v>
      </c>
      <c r="G121" s="124">
        <v>3168</v>
      </c>
      <c r="H121" s="124">
        <v>375</v>
      </c>
      <c r="I121" s="124">
        <v>418</v>
      </c>
      <c r="J121" s="124">
        <v>389</v>
      </c>
      <c r="K121" s="124">
        <v>1182</v>
      </c>
      <c r="L121" s="128">
        <v>0.37309999999999999</v>
      </c>
      <c r="M121" s="124">
        <v>256</v>
      </c>
      <c r="N121" s="125">
        <v>52.151000000000003</v>
      </c>
      <c r="O121" s="124">
        <v>1</v>
      </c>
      <c r="P121" s="125">
        <v>9.2999999999999999E-2</v>
      </c>
      <c r="Q121" s="124">
        <v>98</v>
      </c>
      <c r="R121" s="124">
        <v>95</v>
      </c>
      <c r="S121" s="124">
        <v>50</v>
      </c>
      <c r="T121" s="124">
        <v>1245</v>
      </c>
      <c r="U121" s="124">
        <v>1224</v>
      </c>
      <c r="V121" s="124">
        <v>1228</v>
      </c>
      <c r="W121" s="124">
        <v>3697</v>
      </c>
      <c r="X121" s="124">
        <v>1232</v>
      </c>
      <c r="Y121" s="124">
        <v>98</v>
      </c>
      <c r="Z121" s="124">
        <v>63</v>
      </c>
      <c r="AA121" s="124">
        <v>69</v>
      </c>
      <c r="AB121" s="124">
        <v>230</v>
      </c>
      <c r="AC121" s="124">
        <v>77</v>
      </c>
      <c r="AD121" s="128">
        <v>6.2199999999999998E-2</v>
      </c>
      <c r="AE121" s="124">
        <v>43</v>
      </c>
      <c r="AF121" s="124">
        <v>448</v>
      </c>
      <c r="AG121" s="125">
        <v>0.42399999999999999</v>
      </c>
    </row>
    <row r="122" spans="1:33" x14ac:dyDescent="0.3">
      <c r="A122" s="123" t="s">
        <v>243</v>
      </c>
      <c r="B122" s="121" t="s">
        <v>244</v>
      </c>
      <c r="C122" s="121">
        <v>1</v>
      </c>
      <c r="D122" s="121">
        <v>0</v>
      </c>
      <c r="E122" s="124">
        <v>910</v>
      </c>
      <c r="F122" s="124">
        <v>759</v>
      </c>
      <c r="G122" s="124">
        <v>2352</v>
      </c>
      <c r="H122" s="124">
        <v>305</v>
      </c>
      <c r="I122" s="124">
        <v>369</v>
      </c>
      <c r="J122" s="124">
        <v>329</v>
      </c>
      <c r="K122" s="124">
        <v>1003</v>
      </c>
      <c r="L122" s="128">
        <v>0.4264</v>
      </c>
      <c r="M122" s="124">
        <v>210</v>
      </c>
      <c r="N122" s="125">
        <v>141.70599999999999</v>
      </c>
      <c r="O122" s="124">
        <v>1</v>
      </c>
      <c r="P122" s="125">
        <v>0.38600000000000001</v>
      </c>
      <c r="Q122" s="124">
        <v>293</v>
      </c>
      <c r="R122" s="124">
        <v>39</v>
      </c>
      <c r="S122" s="124">
        <v>21</v>
      </c>
      <c r="T122" s="124">
        <v>997</v>
      </c>
      <c r="U122" s="124">
        <v>970</v>
      </c>
      <c r="V122" s="124">
        <v>967</v>
      </c>
      <c r="W122" s="124">
        <v>2934</v>
      </c>
      <c r="X122" s="124">
        <v>978</v>
      </c>
      <c r="Y122" s="124">
        <v>120</v>
      </c>
      <c r="Z122" s="124">
        <v>77</v>
      </c>
      <c r="AA122" s="124">
        <v>69</v>
      </c>
      <c r="AB122" s="124">
        <v>266</v>
      </c>
      <c r="AC122" s="124">
        <v>89</v>
      </c>
      <c r="AD122" s="128">
        <v>9.0700000000000003E-2</v>
      </c>
      <c r="AE122" s="124">
        <v>45</v>
      </c>
      <c r="AF122" s="124">
        <v>570</v>
      </c>
      <c r="AG122" s="125">
        <v>0.75</v>
      </c>
    </row>
    <row r="123" spans="1:33" x14ac:dyDescent="0.3">
      <c r="A123" s="123" t="s">
        <v>245</v>
      </c>
      <c r="B123" s="121" t="s">
        <v>246</v>
      </c>
      <c r="C123" s="121">
        <v>1</v>
      </c>
      <c r="D123" s="121">
        <v>0</v>
      </c>
      <c r="E123" s="124">
        <v>4943</v>
      </c>
      <c r="F123" s="124">
        <v>3890</v>
      </c>
      <c r="G123" s="124">
        <v>11431</v>
      </c>
      <c r="H123" s="124">
        <v>3078</v>
      </c>
      <c r="I123" s="124">
        <v>3156</v>
      </c>
      <c r="J123" s="124">
        <v>3016</v>
      </c>
      <c r="K123" s="124">
        <v>9250</v>
      </c>
      <c r="L123" s="128">
        <v>0.80920000000000003</v>
      </c>
      <c r="M123" s="124">
        <v>2046</v>
      </c>
      <c r="N123" s="125">
        <v>5.681</v>
      </c>
      <c r="O123" s="124">
        <v>1</v>
      </c>
      <c r="P123" s="125">
        <v>0</v>
      </c>
      <c r="Q123" s="124">
        <v>0</v>
      </c>
      <c r="R123" s="124">
        <v>665</v>
      </c>
      <c r="S123" s="124">
        <v>352</v>
      </c>
      <c r="T123" s="124">
        <v>4460</v>
      </c>
      <c r="U123" s="124">
        <v>4386</v>
      </c>
      <c r="V123" s="124">
        <v>4398</v>
      </c>
      <c r="W123" s="124">
        <v>13244</v>
      </c>
      <c r="X123" s="124">
        <v>4415</v>
      </c>
      <c r="Y123" s="124">
        <v>1192</v>
      </c>
      <c r="Z123" s="124">
        <v>977</v>
      </c>
      <c r="AA123" s="124">
        <v>1009</v>
      </c>
      <c r="AB123" s="124">
        <v>3178</v>
      </c>
      <c r="AC123" s="124">
        <v>1059</v>
      </c>
      <c r="AD123" s="128">
        <v>0.24</v>
      </c>
      <c r="AE123" s="124">
        <v>607</v>
      </c>
      <c r="AF123" s="124">
        <v>3006</v>
      </c>
      <c r="AG123" s="125">
        <v>0.77200000000000002</v>
      </c>
    </row>
    <row r="124" spans="1:33" x14ac:dyDescent="0.3">
      <c r="A124" s="123" t="s">
        <v>247</v>
      </c>
      <c r="B124" s="121" t="s">
        <v>248</v>
      </c>
      <c r="C124" s="121">
        <v>1</v>
      </c>
      <c r="D124" s="121">
        <v>0</v>
      </c>
      <c r="E124" s="124">
        <v>9711</v>
      </c>
      <c r="F124" s="124">
        <v>7727</v>
      </c>
      <c r="G124" s="124">
        <v>23049</v>
      </c>
      <c r="H124" s="124">
        <v>2391</v>
      </c>
      <c r="I124" s="124">
        <v>2390</v>
      </c>
      <c r="J124" s="124">
        <v>2598</v>
      </c>
      <c r="K124" s="124">
        <v>7379</v>
      </c>
      <c r="L124" s="128">
        <v>0.3201</v>
      </c>
      <c r="M124" s="124">
        <v>1608</v>
      </c>
      <c r="N124" s="125">
        <v>117.265</v>
      </c>
      <c r="O124" s="124">
        <v>1</v>
      </c>
      <c r="P124" s="125">
        <v>0</v>
      </c>
      <c r="Q124" s="124">
        <v>0</v>
      </c>
      <c r="R124" s="124">
        <v>240</v>
      </c>
      <c r="S124" s="124">
        <v>127</v>
      </c>
      <c r="T124" s="124">
        <v>8646</v>
      </c>
      <c r="U124" s="124">
        <v>8502</v>
      </c>
      <c r="V124" s="124">
        <v>8525</v>
      </c>
      <c r="W124" s="124">
        <v>25673</v>
      </c>
      <c r="X124" s="124">
        <v>8558</v>
      </c>
      <c r="Y124" s="124">
        <v>635</v>
      </c>
      <c r="Z124" s="124">
        <v>474</v>
      </c>
      <c r="AA124" s="124">
        <v>462</v>
      </c>
      <c r="AB124" s="124">
        <v>1571</v>
      </c>
      <c r="AC124" s="124">
        <v>524</v>
      </c>
      <c r="AD124" s="128">
        <v>6.1199999999999997E-2</v>
      </c>
      <c r="AE124" s="124">
        <v>307</v>
      </c>
      <c r="AF124" s="124">
        <v>2043</v>
      </c>
      <c r="AG124" s="125">
        <v>0.26400000000000001</v>
      </c>
    </row>
    <row r="125" spans="1:33" x14ac:dyDescent="0.3">
      <c r="A125" s="123" t="s">
        <v>249</v>
      </c>
      <c r="B125" s="121" t="s">
        <v>250</v>
      </c>
      <c r="C125" s="121">
        <v>1</v>
      </c>
      <c r="D125" s="121">
        <v>0</v>
      </c>
      <c r="E125" s="124">
        <v>1882</v>
      </c>
      <c r="F125" s="124">
        <v>1572</v>
      </c>
      <c r="G125" s="124">
        <v>4587</v>
      </c>
      <c r="H125" s="124">
        <v>380</v>
      </c>
      <c r="I125" s="124">
        <v>425</v>
      </c>
      <c r="J125" s="124">
        <v>424</v>
      </c>
      <c r="K125" s="124">
        <v>1229</v>
      </c>
      <c r="L125" s="128">
        <v>0.26790000000000003</v>
      </c>
      <c r="M125" s="124">
        <v>274</v>
      </c>
      <c r="N125" s="125">
        <v>7.2</v>
      </c>
      <c r="O125" s="124">
        <v>1</v>
      </c>
      <c r="P125" s="125">
        <v>0</v>
      </c>
      <c r="Q125" s="124">
        <v>0</v>
      </c>
      <c r="R125" s="124">
        <v>44</v>
      </c>
      <c r="S125" s="124">
        <v>23</v>
      </c>
      <c r="T125" s="124">
        <v>1444</v>
      </c>
      <c r="U125" s="124">
        <v>1420</v>
      </c>
      <c r="V125" s="124">
        <v>1424</v>
      </c>
      <c r="W125" s="124">
        <v>4288</v>
      </c>
      <c r="X125" s="124">
        <v>1429</v>
      </c>
      <c r="Y125" s="124">
        <v>96</v>
      </c>
      <c r="Z125" s="124">
        <v>72</v>
      </c>
      <c r="AA125" s="124">
        <v>94</v>
      </c>
      <c r="AB125" s="124">
        <v>262</v>
      </c>
      <c r="AC125" s="124">
        <v>87</v>
      </c>
      <c r="AD125" s="128">
        <v>6.1100000000000002E-2</v>
      </c>
      <c r="AE125" s="124">
        <v>62</v>
      </c>
      <c r="AF125" s="124">
        <v>360</v>
      </c>
      <c r="AG125" s="125">
        <v>0.22900000000000001</v>
      </c>
    </row>
    <row r="126" spans="1:33" x14ac:dyDescent="0.3">
      <c r="A126" s="123" t="s">
        <v>251</v>
      </c>
      <c r="B126" s="121" t="s">
        <v>252</v>
      </c>
      <c r="C126" s="121">
        <v>1</v>
      </c>
      <c r="D126" s="121">
        <v>0</v>
      </c>
      <c r="E126" s="124">
        <v>1809</v>
      </c>
      <c r="F126" s="124">
        <v>1540</v>
      </c>
      <c r="G126" s="124">
        <v>4728</v>
      </c>
      <c r="H126" s="124">
        <v>394</v>
      </c>
      <c r="I126" s="124">
        <v>423</v>
      </c>
      <c r="J126" s="124">
        <v>451</v>
      </c>
      <c r="K126" s="124">
        <v>1268</v>
      </c>
      <c r="L126" s="128">
        <v>0.26819999999999999</v>
      </c>
      <c r="M126" s="124">
        <v>268</v>
      </c>
      <c r="N126" s="125">
        <v>65.070999999999998</v>
      </c>
      <c r="O126" s="124">
        <v>1</v>
      </c>
      <c r="P126" s="125">
        <v>2.5999999999999999E-2</v>
      </c>
      <c r="Q126" s="124">
        <v>40</v>
      </c>
      <c r="R126" s="124">
        <v>72</v>
      </c>
      <c r="S126" s="124">
        <v>38</v>
      </c>
      <c r="T126" s="124">
        <v>1760</v>
      </c>
      <c r="U126" s="124">
        <v>1721</v>
      </c>
      <c r="V126" s="124">
        <v>1722</v>
      </c>
      <c r="W126" s="124">
        <v>5203</v>
      </c>
      <c r="X126" s="124">
        <v>1734</v>
      </c>
      <c r="Y126" s="124">
        <v>116</v>
      </c>
      <c r="Z126" s="124">
        <v>107</v>
      </c>
      <c r="AA126" s="124">
        <v>124</v>
      </c>
      <c r="AB126" s="124">
        <v>347</v>
      </c>
      <c r="AC126" s="124">
        <v>116</v>
      </c>
      <c r="AD126" s="128">
        <v>6.6699999999999995E-2</v>
      </c>
      <c r="AE126" s="124">
        <v>67</v>
      </c>
      <c r="AF126" s="124">
        <v>414</v>
      </c>
      <c r="AG126" s="125">
        <v>0.26800000000000002</v>
      </c>
    </row>
    <row r="127" spans="1:33" x14ac:dyDescent="0.3">
      <c r="A127" s="123" t="s">
        <v>253</v>
      </c>
      <c r="B127" s="121" t="s">
        <v>254</v>
      </c>
      <c r="C127" s="121">
        <v>1</v>
      </c>
      <c r="D127" s="121">
        <v>0</v>
      </c>
      <c r="E127" s="124">
        <v>1072</v>
      </c>
      <c r="F127" s="124">
        <v>933</v>
      </c>
      <c r="G127" s="124">
        <v>2785</v>
      </c>
      <c r="H127" s="124">
        <v>184</v>
      </c>
      <c r="I127" s="124">
        <v>182</v>
      </c>
      <c r="J127" s="124">
        <v>202</v>
      </c>
      <c r="K127" s="124">
        <v>568</v>
      </c>
      <c r="L127" s="128">
        <v>0.2039</v>
      </c>
      <c r="M127" s="124">
        <v>124</v>
      </c>
      <c r="N127" s="125">
        <v>61.875</v>
      </c>
      <c r="O127" s="124">
        <v>1</v>
      </c>
      <c r="P127" s="125">
        <v>0.19500000000000001</v>
      </c>
      <c r="Q127" s="124">
        <v>182</v>
      </c>
      <c r="R127" s="124">
        <v>28</v>
      </c>
      <c r="S127" s="124">
        <v>15</v>
      </c>
      <c r="T127" s="124">
        <v>1082</v>
      </c>
      <c r="U127" s="124">
        <v>1064</v>
      </c>
      <c r="V127" s="124">
        <v>1067</v>
      </c>
      <c r="W127" s="124">
        <v>3213</v>
      </c>
      <c r="X127" s="124">
        <v>1071</v>
      </c>
      <c r="Y127" s="124">
        <v>75</v>
      </c>
      <c r="Z127" s="124">
        <v>59</v>
      </c>
      <c r="AA127" s="124">
        <v>49</v>
      </c>
      <c r="AB127" s="124">
        <v>183</v>
      </c>
      <c r="AC127" s="124">
        <v>61</v>
      </c>
      <c r="AD127" s="128">
        <v>5.7000000000000002E-2</v>
      </c>
      <c r="AE127" s="124">
        <v>35</v>
      </c>
      <c r="AF127" s="124">
        <v>357</v>
      </c>
      <c r="AG127" s="125">
        <v>0.38200000000000001</v>
      </c>
    </row>
    <row r="128" spans="1:33" x14ac:dyDescent="0.3">
      <c r="A128" s="123" t="s">
        <v>255</v>
      </c>
      <c r="B128" s="121" t="s">
        <v>256</v>
      </c>
      <c r="C128" s="121">
        <v>1</v>
      </c>
      <c r="D128" s="121">
        <v>0</v>
      </c>
      <c r="E128" s="124">
        <v>13425</v>
      </c>
      <c r="F128" s="124">
        <v>10189</v>
      </c>
      <c r="G128" s="124">
        <v>30537</v>
      </c>
      <c r="H128" s="124">
        <v>2850</v>
      </c>
      <c r="I128" s="124">
        <v>3377</v>
      </c>
      <c r="J128" s="124">
        <v>3553</v>
      </c>
      <c r="K128" s="124">
        <v>9780</v>
      </c>
      <c r="L128" s="128">
        <v>0.32029999999999997</v>
      </c>
      <c r="M128" s="124">
        <v>2121</v>
      </c>
      <c r="N128" s="125">
        <v>94.397000000000006</v>
      </c>
      <c r="O128" s="124">
        <v>1</v>
      </c>
      <c r="P128" s="125">
        <v>0</v>
      </c>
      <c r="Q128" s="124">
        <v>0</v>
      </c>
      <c r="R128" s="124">
        <v>350</v>
      </c>
      <c r="S128" s="124">
        <v>186</v>
      </c>
      <c r="T128" s="124">
        <v>11496</v>
      </c>
      <c r="U128" s="124">
        <v>11305</v>
      </c>
      <c r="V128" s="124">
        <v>11336</v>
      </c>
      <c r="W128" s="124">
        <v>34137</v>
      </c>
      <c r="X128" s="124">
        <v>11379</v>
      </c>
      <c r="Y128" s="124">
        <v>785</v>
      </c>
      <c r="Z128" s="124">
        <v>567</v>
      </c>
      <c r="AA128" s="124">
        <v>633</v>
      </c>
      <c r="AB128" s="124">
        <v>1985</v>
      </c>
      <c r="AC128" s="124">
        <v>662</v>
      </c>
      <c r="AD128" s="128">
        <v>5.8099999999999999E-2</v>
      </c>
      <c r="AE128" s="124">
        <v>385</v>
      </c>
      <c r="AF128" s="124">
        <v>2693</v>
      </c>
      <c r="AG128" s="125">
        <v>0.26400000000000001</v>
      </c>
    </row>
    <row r="129" spans="1:33" x14ac:dyDescent="0.3">
      <c r="A129" s="123" t="s">
        <v>257</v>
      </c>
      <c r="B129" s="121" t="s">
        <v>258</v>
      </c>
      <c r="C129" s="121">
        <v>1</v>
      </c>
      <c r="D129" s="121">
        <v>0</v>
      </c>
      <c r="E129" s="124">
        <v>953</v>
      </c>
      <c r="F129" s="124">
        <v>725</v>
      </c>
      <c r="G129" s="124">
        <v>2363</v>
      </c>
      <c r="H129" s="124">
        <v>242</v>
      </c>
      <c r="I129" s="124">
        <v>291</v>
      </c>
      <c r="J129" s="124">
        <v>253</v>
      </c>
      <c r="K129" s="124">
        <v>786</v>
      </c>
      <c r="L129" s="128">
        <v>0.33260000000000001</v>
      </c>
      <c r="M129" s="124">
        <v>157</v>
      </c>
      <c r="N129" s="125">
        <v>79.385999999999996</v>
      </c>
      <c r="O129" s="124">
        <v>1</v>
      </c>
      <c r="P129" s="125">
        <v>0.311</v>
      </c>
      <c r="Q129" s="124">
        <v>225</v>
      </c>
      <c r="R129" s="124">
        <v>30</v>
      </c>
      <c r="S129" s="124">
        <v>16</v>
      </c>
      <c r="T129" s="124">
        <v>1196</v>
      </c>
      <c r="U129" s="124">
        <v>1176</v>
      </c>
      <c r="V129" s="124">
        <v>1179</v>
      </c>
      <c r="W129" s="124">
        <v>3551</v>
      </c>
      <c r="X129" s="124">
        <v>1184</v>
      </c>
      <c r="Y129" s="124">
        <v>96</v>
      </c>
      <c r="Z129" s="124">
        <v>65</v>
      </c>
      <c r="AA129" s="124">
        <v>46</v>
      </c>
      <c r="AB129" s="124">
        <v>207</v>
      </c>
      <c r="AC129" s="124">
        <v>69</v>
      </c>
      <c r="AD129" s="128">
        <v>5.8299999999999998E-2</v>
      </c>
      <c r="AE129" s="124">
        <v>27</v>
      </c>
      <c r="AF129" s="124">
        <v>426</v>
      </c>
      <c r="AG129" s="125">
        <v>0.58699999999999997</v>
      </c>
    </row>
    <row r="130" spans="1:33" x14ac:dyDescent="0.3">
      <c r="A130" s="123" t="s">
        <v>259</v>
      </c>
      <c r="B130" s="121" t="s">
        <v>260</v>
      </c>
      <c r="C130" s="121">
        <v>1</v>
      </c>
      <c r="D130" s="121">
        <v>0</v>
      </c>
      <c r="E130" s="124">
        <v>1743</v>
      </c>
      <c r="F130" s="124">
        <v>1482</v>
      </c>
      <c r="G130" s="124">
        <v>4477</v>
      </c>
      <c r="H130" s="124">
        <v>449</v>
      </c>
      <c r="I130" s="124">
        <v>455</v>
      </c>
      <c r="J130" s="124">
        <v>480</v>
      </c>
      <c r="K130" s="124">
        <v>1384</v>
      </c>
      <c r="L130" s="128">
        <v>0.30909999999999999</v>
      </c>
      <c r="M130" s="124">
        <v>298</v>
      </c>
      <c r="N130" s="125">
        <v>56.432000000000002</v>
      </c>
      <c r="O130" s="124">
        <v>1</v>
      </c>
      <c r="P130" s="125">
        <v>0</v>
      </c>
      <c r="Q130" s="124">
        <v>0</v>
      </c>
      <c r="R130" s="124">
        <v>4</v>
      </c>
      <c r="S130" s="124">
        <v>2</v>
      </c>
      <c r="T130" s="124">
        <v>1801</v>
      </c>
      <c r="U130" s="124">
        <v>1767</v>
      </c>
      <c r="V130" s="124">
        <v>1783</v>
      </c>
      <c r="W130" s="124">
        <v>5351</v>
      </c>
      <c r="X130" s="124">
        <v>1784</v>
      </c>
      <c r="Y130" s="124">
        <v>121</v>
      </c>
      <c r="Z130" s="124">
        <v>120</v>
      </c>
      <c r="AA130" s="124">
        <v>109</v>
      </c>
      <c r="AB130" s="124">
        <v>350</v>
      </c>
      <c r="AC130" s="124">
        <v>117</v>
      </c>
      <c r="AD130" s="128">
        <v>6.54E-2</v>
      </c>
      <c r="AE130" s="124">
        <v>63</v>
      </c>
      <c r="AF130" s="124">
        <v>364</v>
      </c>
      <c r="AG130" s="125">
        <v>0.245</v>
      </c>
    </row>
    <row r="131" spans="1:33" x14ac:dyDescent="0.3">
      <c r="A131" s="123" t="s">
        <v>261</v>
      </c>
      <c r="B131" s="121" t="s">
        <v>262</v>
      </c>
      <c r="C131" s="121">
        <v>1</v>
      </c>
      <c r="D131" s="121">
        <v>0</v>
      </c>
      <c r="E131" s="124">
        <v>3603</v>
      </c>
      <c r="F131" s="124">
        <v>2974</v>
      </c>
      <c r="G131" s="124">
        <v>8568</v>
      </c>
      <c r="H131" s="124">
        <v>1069</v>
      </c>
      <c r="I131" s="124">
        <v>1085</v>
      </c>
      <c r="J131" s="124">
        <v>1040</v>
      </c>
      <c r="K131" s="124">
        <v>3194</v>
      </c>
      <c r="L131" s="128">
        <v>0.37280000000000002</v>
      </c>
      <c r="M131" s="124">
        <v>721</v>
      </c>
      <c r="N131" s="125">
        <v>5.1040000000000001</v>
      </c>
      <c r="O131" s="124">
        <v>1</v>
      </c>
      <c r="P131" s="125">
        <v>0</v>
      </c>
      <c r="Q131" s="124">
        <v>0</v>
      </c>
      <c r="R131" s="124">
        <v>137</v>
      </c>
      <c r="S131" s="124">
        <v>73</v>
      </c>
      <c r="T131" s="124">
        <v>3546</v>
      </c>
      <c r="U131" s="124">
        <v>3481</v>
      </c>
      <c r="V131" s="124">
        <v>3510</v>
      </c>
      <c r="W131" s="124">
        <v>10537</v>
      </c>
      <c r="X131" s="124">
        <v>3512</v>
      </c>
      <c r="Y131" s="124">
        <v>399</v>
      </c>
      <c r="Z131" s="124">
        <v>356</v>
      </c>
      <c r="AA131" s="124">
        <v>389</v>
      </c>
      <c r="AB131" s="124">
        <v>1144</v>
      </c>
      <c r="AC131" s="124">
        <v>381</v>
      </c>
      <c r="AD131" s="128">
        <v>0.1086</v>
      </c>
      <c r="AE131" s="124">
        <v>210</v>
      </c>
      <c r="AF131" s="124">
        <v>1005</v>
      </c>
      <c r="AG131" s="125">
        <v>0.33700000000000002</v>
      </c>
    </row>
    <row r="132" spans="1:33" x14ac:dyDescent="0.3">
      <c r="A132" s="123" t="s">
        <v>263</v>
      </c>
      <c r="B132" s="121" t="s">
        <v>264</v>
      </c>
      <c r="C132" s="121">
        <v>1</v>
      </c>
      <c r="D132" s="121">
        <v>0</v>
      </c>
      <c r="E132" s="124">
        <v>11348</v>
      </c>
      <c r="F132" s="124">
        <v>9572</v>
      </c>
      <c r="G132" s="124">
        <v>28595</v>
      </c>
      <c r="H132" s="124">
        <v>1906</v>
      </c>
      <c r="I132" s="124">
        <v>2205</v>
      </c>
      <c r="J132" s="124">
        <v>2227</v>
      </c>
      <c r="K132" s="124">
        <v>6338</v>
      </c>
      <c r="L132" s="128">
        <v>0.22159999999999999</v>
      </c>
      <c r="M132" s="124">
        <v>1379</v>
      </c>
      <c r="N132" s="125">
        <v>40.981999999999999</v>
      </c>
      <c r="O132" s="124">
        <v>1</v>
      </c>
      <c r="P132" s="125">
        <v>0</v>
      </c>
      <c r="Q132" s="124">
        <v>0</v>
      </c>
      <c r="R132" s="124">
        <v>574</v>
      </c>
      <c r="S132" s="124">
        <v>304</v>
      </c>
      <c r="T132" s="124">
        <v>11587</v>
      </c>
      <c r="U132" s="124">
        <v>11376</v>
      </c>
      <c r="V132" s="124">
        <v>11469</v>
      </c>
      <c r="W132" s="124">
        <v>34432</v>
      </c>
      <c r="X132" s="124">
        <v>11477</v>
      </c>
      <c r="Y132" s="124">
        <v>621</v>
      </c>
      <c r="Z132" s="124">
        <v>592</v>
      </c>
      <c r="AA132" s="124">
        <v>591</v>
      </c>
      <c r="AB132" s="124">
        <v>1804</v>
      </c>
      <c r="AC132" s="124">
        <v>601</v>
      </c>
      <c r="AD132" s="128">
        <v>5.2400000000000002E-2</v>
      </c>
      <c r="AE132" s="124">
        <v>326</v>
      </c>
      <c r="AF132" s="124">
        <v>2010</v>
      </c>
      <c r="AG132" s="125">
        <v>0.20899999999999999</v>
      </c>
    </row>
    <row r="133" spans="1:33" x14ac:dyDescent="0.3">
      <c r="A133" s="123" t="s">
        <v>265</v>
      </c>
      <c r="B133" s="121" t="s">
        <v>266</v>
      </c>
      <c r="C133" s="121">
        <v>1</v>
      </c>
      <c r="D133" s="121">
        <v>0</v>
      </c>
      <c r="E133" s="124">
        <v>4065</v>
      </c>
      <c r="F133" s="124">
        <v>3704</v>
      </c>
      <c r="G133" s="124">
        <v>10256</v>
      </c>
      <c r="H133" s="124">
        <v>1648</v>
      </c>
      <c r="I133" s="124">
        <v>1539</v>
      </c>
      <c r="J133" s="124">
        <v>1730</v>
      </c>
      <c r="K133" s="124">
        <v>4917</v>
      </c>
      <c r="L133" s="128">
        <v>0.47939999999999999</v>
      </c>
      <c r="M133" s="124">
        <v>1154</v>
      </c>
      <c r="N133" s="125">
        <v>14.101000000000001</v>
      </c>
      <c r="O133" s="124">
        <v>1</v>
      </c>
      <c r="P133" s="125">
        <v>0</v>
      </c>
      <c r="Q133" s="124">
        <v>0</v>
      </c>
      <c r="R133" s="124">
        <v>246</v>
      </c>
      <c r="S133" s="124">
        <v>130</v>
      </c>
      <c r="T133" s="124">
        <v>4187</v>
      </c>
      <c r="U133" s="124">
        <v>4111</v>
      </c>
      <c r="V133" s="124">
        <v>4145</v>
      </c>
      <c r="W133" s="124">
        <v>12443</v>
      </c>
      <c r="X133" s="124">
        <v>4148</v>
      </c>
      <c r="Y133" s="124">
        <v>651</v>
      </c>
      <c r="Z133" s="124">
        <v>596</v>
      </c>
      <c r="AA133" s="124">
        <v>593</v>
      </c>
      <c r="AB133" s="124">
        <v>1840</v>
      </c>
      <c r="AC133" s="124">
        <v>613</v>
      </c>
      <c r="AD133" s="128">
        <v>0.1479</v>
      </c>
      <c r="AE133" s="124">
        <v>356</v>
      </c>
      <c r="AF133" s="124">
        <v>1641</v>
      </c>
      <c r="AG133" s="125">
        <v>0.443</v>
      </c>
    </row>
    <row r="134" spans="1:33" x14ac:dyDescent="0.3">
      <c r="A134" s="123" t="s">
        <v>267</v>
      </c>
      <c r="B134" s="121" t="s">
        <v>268</v>
      </c>
      <c r="C134" s="121">
        <v>1</v>
      </c>
      <c r="D134" s="121">
        <v>0</v>
      </c>
      <c r="E134" s="124">
        <v>1990</v>
      </c>
      <c r="F134" s="124">
        <v>1681</v>
      </c>
      <c r="G134" s="124">
        <v>4920</v>
      </c>
      <c r="H134" s="124">
        <v>179</v>
      </c>
      <c r="I134" s="124">
        <v>231</v>
      </c>
      <c r="J134" s="124">
        <v>211</v>
      </c>
      <c r="K134" s="124">
        <v>621</v>
      </c>
      <c r="L134" s="128">
        <v>0.12620000000000001</v>
      </c>
      <c r="M134" s="124">
        <v>138</v>
      </c>
      <c r="N134" s="125">
        <v>32.197000000000003</v>
      </c>
      <c r="O134" s="124">
        <v>1</v>
      </c>
      <c r="P134" s="125">
        <v>0</v>
      </c>
      <c r="Q134" s="124">
        <v>0</v>
      </c>
      <c r="R134" s="124">
        <v>9</v>
      </c>
      <c r="S134" s="124">
        <v>5</v>
      </c>
      <c r="T134" s="124">
        <v>2088</v>
      </c>
      <c r="U134" s="124">
        <v>2050</v>
      </c>
      <c r="V134" s="124">
        <v>2066</v>
      </c>
      <c r="W134" s="124">
        <v>6204</v>
      </c>
      <c r="X134" s="124">
        <v>2068</v>
      </c>
      <c r="Y134" s="124">
        <v>101</v>
      </c>
      <c r="Z134" s="124">
        <v>75</v>
      </c>
      <c r="AA134" s="124">
        <v>75</v>
      </c>
      <c r="AB134" s="124">
        <v>251</v>
      </c>
      <c r="AC134" s="124">
        <v>84</v>
      </c>
      <c r="AD134" s="128">
        <v>4.0500000000000001E-2</v>
      </c>
      <c r="AE134" s="124">
        <v>44</v>
      </c>
      <c r="AF134" s="124">
        <v>188</v>
      </c>
      <c r="AG134" s="125">
        <v>0.111</v>
      </c>
    </row>
    <row r="135" spans="1:33" x14ac:dyDescent="0.3">
      <c r="A135" s="123" t="s">
        <v>269</v>
      </c>
      <c r="B135" s="121" t="s">
        <v>270</v>
      </c>
      <c r="C135" s="121">
        <v>1</v>
      </c>
      <c r="D135" s="121">
        <v>1</v>
      </c>
      <c r="E135" s="124">
        <v>46730</v>
      </c>
      <c r="F135" s="124">
        <v>38873</v>
      </c>
      <c r="G135" s="124">
        <v>83716</v>
      </c>
      <c r="H135" s="124">
        <v>22153</v>
      </c>
      <c r="I135" s="124">
        <v>23379</v>
      </c>
      <c r="J135" s="124">
        <v>23802</v>
      </c>
      <c r="K135" s="124">
        <v>69334</v>
      </c>
      <c r="L135" s="128">
        <v>0.82820000000000005</v>
      </c>
      <c r="M135" s="124">
        <v>20927</v>
      </c>
      <c r="N135" s="125">
        <v>41.21</v>
      </c>
      <c r="O135" s="124">
        <v>1</v>
      </c>
      <c r="P135" s="125">
        <v>0</v>
      </c>
      <c r="Q135" s="124">
        <v>0</v>
      </c>
      <c r="R135" s="124">
        <v>6400</v>
      </c>
      <c r="S135" s="124">
        <v>3392</v>
      </c>
      <c r="T135" s="124">
        <v>45383</v>
      </c>
      <c r="U135" s="124">
        <v>44558</v>
      </c>
      <c r="V135" s="124">
        <v>44919</v>
      </c>
      <c r="W135" s="124">
        <v>134860</v>
      </c>
      <c r="X135" s="124">
        <v>44953</v>
      </c>
      <c r="Y135" s="124">
        <v>15779</v>
      </c>
      <c r="Z135" s="124">
        <v>15176</v>
      </c>
      <c r="AA135" s="124">
        <v>15205</v>
      </c>
      <c r="AB135" s="124">
        <v>46160</v>
      </c>
      <c r="AC135" s="124">
        <v>15387</v>
      </c>
      <c r="AD135" s="128">
        <v>0.34229999999999999</v>
      </c>
      <c r="AE135" s="124">
        <v>8649</v>
      </c>
      <c r="AF135" s="124">
        <v>32969</v>
      </c>
      <c r="AG135" s="125">
        <v>0.84799999999999998</v>
      </c>
    </row>
    <row r="136" spans="1:33" x14ac:dyDescent="0.3">
      <c r="A136" s="123" t="s">
        <v>271</v>
      </c>
      <c r="B136" s="121" t="s">
        <v>272</v>
      </c>
      <c r="C136" s="121">
        <v>1</v>
      </c>
      <c r="D136" s="121">
        <v>0</v>
      </c>
      <c r="E136" s="124">
        <v>2812</v>
      </c>
      <c r="F136" s="124">
        <v>2431</v>
      </c>
      <c r="G136" s="124">
        <v>6391</v>
      </c>
      <c r="H136" s="124">
        <v>1423</v>
      </c>
      <c r="I136" s="124">
        <v>1534</v>
      </c>
      <c r="J136" s="124">
        <v>1663</v>
      </c>
      <c r="K136" s="124">
        <v>4620</v>
      </c>
      <c r="L136" s="128">
        <v>0.72289999999999999</v>
      </c>
      <c r="M136" s="124">
        <v>1142</v>
      </c>
      <c r="N136" s="125">
        <v>10.132999999999999</v>
      </c>
      <c r="O136" s="124">
        <v>1</v>
      </c>
      <c r="P136" s="125">
        <v>0</v>
      </c>
      <c r="Q136" s="124">
        <v>0</v>
      </c>
      <c r="R136" s="124">
        <v>325</v>
      </c>
      <c r="S136" s="124">
        <v>172</v>
      </c>
      <c r="T136" s="124">
        <v>2709</v>
      </c>
      <c r="U136" s="124">
        <v>2659</v>
      </c>
      <c r="V136" s="124">
        <v>2681</v>
      </c>
      <c r="W136" s="124">
        <v>8049</v>
      </c>
      <c r="X136" s="124">
        <v>2683</v>
      </c>
      <c r="Y136" s="124">
        <v>533</v>
      </c>
      <c r="Z136" s="124">
        <v>517</v>
      </c>
      <c r="AA136" s="124">
        <v>623</v>
      </c>
      <c r="AB136" s="124">
        <v>1673</v>
      </c>
      <c r="AC136" s="124">
        <v>558</v>
      </c>
      <c r="AD136" s="128">
        <v>0.2079</v>
      </c>
      <c r="AE136" s="124">
        <v>329</v>
      </c>
      <c r="AF136" s="124">
        <v>1644</v>
      </c>
      <c r="AG136" s="125">
        <v>0.67600000000000005</v>
      </c>
    </row>
    <row r="137" spans="1:33" x14ac:dyDescent="0.3">
      <c r="A137" s="123" t="s">
        <v>273</v>
      </c>
      <c r="B137" s="121" t="s">
        <v>274</v>
      </c>
      <c r="C137" s="121">
        <v>1</v>
      </c>
      <c r="D137" s="121">
        <v>0</v>
      </c>
      <c r="E137" s="124">
        <v>2698</v>
      </c>
      <c r="F137" s="124">
        <v>2223</v>
      </c>
      <c r="G137" s="124">
        <v>6276</v>
      </c>
      <c r="H137" s="124">
        <v>1116</v>
      </c>
      <c r="I137" s="124">
        <v>1091</v>
      </c>
      <c r="J137" s="124">
        <v>1297</v>
      </c>
      <c r="K137" s="124">
        <v>3504</v>
      </c>
      <c r="L137" s="128">
        <v>0.55830000000000002</v>
      </c>
      <c r="M137" s="124">
        <v>807</v>
      </c>
      <c r="N137" s="125">
        <v>5.2610000000000001</v>
      </c>
      <c r="O137" s="124">
        <v>1</v>
      </c>
      <c r="P137" s="125">
        <v>0</v>
      </c>
      <c r="Q137" s="124">
        <v>0</v>
      </c>
      <c r="R137" s="124">
        <v>333</v>
      </c>
      <c r="S137" s="124">
        <v>176</v>
      </c>
      <c r="T137" s="124">
        <v>2365</v>
      </c>
      <c r="U137" s="124">
        <v>2322</v>
      </c>
      <c r="V137" s="124">
        <v>2341</v>
      </c>
      <c r="W137" s="124">
        <v>7028</v>
      </c>
      <c r="X137" s="124">
        <v>2343</v>
      </c>
      <c r="Y137" s="124">
        <v>407</v>
      </c>
      <c r="Z137" s="124">
        <v>389</v>
      </c>
      <c r="AA137" s="124">
        <v>364</v>
      </c>
      <c r="AB137" s="124">
        <v>1160</v>
      </c>
      <c r="AC137" s="124">
        <v>387</v>
      </c>
      <c r="AD137" s="128">
        <v>0.1651</v>
      </c>
      <c r="AE137" s="124">
        <v>239</v>
      </c>
      <c r="AF137" s="124">
        <v>1223</v>
      </c>
      <c r="AG137" s="125">
        <v>0.55000000000000004</v>
      </c>
    </row>
    <row r="138" spans="1:33" x14ac:dyDescent="0.3">
      <c r="A138" s="123" t="s">
        <v>275</v>
      </c>
      <c r="B138" s="121" t="s">
        <v>276</v>
      </c>
      <c r="C138" s="121">
        <v>1</v>
      </c>
      <c r="D138" s="121">
        <v>0</v>
      </c>
      <c r="E138" s="124">
        <v>1639</v>
      </c>
      <c r="F138" s="124">
        <v>1392</v>
      </c>
      <c r="G138" s="124">
        <v>3846</v>
      </c>
      <c r="H138" s="124">
        <v>820</v>
      </c>
      <c r="I138" s="124">
        <v>833</v>
      </c>
      <c r="J138" s="124">
        <v>842</v>
      </c>
      <c r="K138" s="124">
        <v>2495</v>
      </c>
      <c r="L138" s="128">
        <v>0.64870000000000005</v>
      </c>
      <c r="M138" s="124">
        <v>587</v>
      </c>
      <c r="N138" s="125">
        <v>2.5590000000000002</v>
      </c>
      <c r="O138" s="124">
        <v>1</v>
      </c>
      <c r="P138" s="125">
        <v>0</v>
      </c>
      <c r="Q138" s="124">
        <v>0</v>
      </c>
      <c r="R138" s="124">
        <v>73</v>
      </c>
      <c r="S138" s="124">
        <v>39</v>
      </c>
      <c r="T138" s="124">
        <v>1569</v>
      </c>
      <c r="U138" s="124">
        <v>1540</v>
      </c>
      <c r="V138" s="124">
        <v>1553</v>
      </c>
      <c r="W138" s="124">
        <v>4662</v>
      </c>
      <c r="X138" s="124">
        <v>1554</v>
      </c>
      <c r="Y138" s="124">
        <v>282</v>
      </c>
      <c r="Z138" s="124">
        <v>243</v>
      </c>
      <c r="AA138" s="124">
        <v>287</v>
      </c>
      <c r="AB138" s="124">
        <v>812</v>
      </c>
      <c r="AC138" s="124">
        <v>271</v>
      </c>
      <c r="AD138" s="128">
        <v>0.17419999999999999</v>
      </c>
      <c r="AE138" s="124">
        <v>158</v>
      </c>
      <c r="AF138" s="124">
        <v>785</v>
      </c>
      <c r="AG138" s="125">
        <v>0.56299999999999994</v>
      </c>
    </row>
    <row r="139" spans="1:33" x14ac:dyDescent="0.3">
      <c r="A139" s="123" t="s">
        <v>277</v>
      </c>
      <c r="B139" s="121" t="s">
        <v>278</v>
      </c>
      <c r="C139" s="121">
        <v>1</v>
      </c>
      <c r="D139" s="121">
        <v>0</v>
      </c>
      <c r="E139" s="124">
        <v>2233</v>
      </c>
      <c r="F139" s="124">
        <v>1835</v>
      </c>
      <c r="G139" s="124">
        <v>5335</v>
      </c>
      <c r="H139" s="124">
        <v>833</v>
      </c>
      <c r="I139" s="124">
        <v>886</v>
      </c>
      <c r="J139" s="124">
        <v>838</v>
      </c>
      <c r="K139" s="124">
        <v>2557</v>
      </c>
      <c r="L139" s="128">
        <v>0.4793</v>
      </c>
      <c r="M139" s="124">
        <v>572</v>
      </c>
      <c r="N139" s="125">
        <v>5.1989999999999998</v>
      </c>
      <c r="O139" s="124">
        <v>1</v>
      </c>
      <c r="P139" s="125">
        <v>0</v>
      </c>
      <c r="Q139" s="124">
        <v>0</v>
      </c>
      <c r="R139" s="124">
        <v>44</v>
      </c>
      <c r="S139" s="124">
        <v>23</v>
      </c>
      <c r="T139" s="124">
        <v>2089</v>
      </c>
      <c r="U139" s="124">
        <v>2050</v>
      </c>
      <c r="V139" s="124">
        <v>2067</v>
      </c>
      <c r="W139" s="124">
        <v>6206</v>
      </c>
      <c r="X139" s="124">
        <v>2069</v>
      </c>
      <c r="Y139" s="124">
        <v>280</v>
      </c>
      <c r="Z139" s="124">
        <v>255</v>
      </c>
      <c r="AA139" s="124">
        <v>234</v>
      </c>
      <c r="AB139" s="124">
        <v>769</v>
      </c>
      <c r="AC139" s="124">
        <v>256</v>
      </c>
      <c r="AD139" s="128">
        <v>0.1239</v>
      </c>
      <c r="AE139" s="124">
        <v>148</v>
      </c>
      <c r="AF139" s="124">
        <v>744</v>
      </c>
      <c r="AG139" s="125">
        <v>0.40500000000000003</v>
      </c>
    </row>
    <row r="140" spans="1:33" x14ac:dyDescent="0.3">
      <c r="A140" s="123" t="s">
        <v>279</v>
      </c>
      <c r="B140" s="121" t="s">
        <v>280</v>
      </c>
      <c r="C140" s="121">
        <v>1</v>
      </c>
      <c r="D140" s="121">
        <v>0</v>
      </c>
      <c r="E140" s="124">
        <v>1559</v>
      </c>
      <c r="F140" s="124">
        <v>1362</v>
      </c>
      <c r="G140" s="124">
        <v>3626</v>
      </c>
      <c r="H140" s="124">
        <v>737</v>
      </c>
      <c r="I140" s="124">
        <v>695</v>
      </c>
      <c r="J140" s="124">
        <v>755</v>
      </c>
      <c r="K140" s="124">
        <v>2187</v>
      </c>
      <c r="L140" s="128">
        <v>0.60309999999999997</v>
      </c>
      <c r="M140" s="124">
        <v>534</v>
      </c>
      <c r="N140" s="125">
        <v>3.1120000000000001</v>
      </c>
      <c r="O140" s="124">
        <v>1</v>
      </c>
      <c r="P140" s="125">
        <v>0</v>
      </c>
      <c r="Q140" s="124">
        <v>0</v>
      </c>
      <c r="R140" s="124">
        <v>61</v>
      </c>
      <c r="S140" s="124">
        <v>32</v>
      </c>
      <c r="T140" s="124">
        <v>1553</v>
      </c>
      <c r="U140" s="124">
        <v>1525</v>
      </c>
      <c r="V140" s="124">
        <v>1537</v>
      </c>
      <c r="W140" s="124">
        <v>4615</v>
      </c>
      <c r="X140" s="124">
        <v>1538</v>
      </c>
      <c r="Y140" s="124">
        <v>304</v>
      </c>
      <c r="Z140" s="124">
        <v>284</v>
      </c>
      <c r="AA140" s="124">
        <v>299</v>
      </c>
      <c r="AB140" s="124">
        <v>887</v>
      </c>
      <c r="AC140" s="124">
        <v>296</v>
      </c>
      <c r="AD140" s="128">
        <v>0.19220000000000001</v>
      </c>
      <c r="AE140" s="124">
        <v>170</v>
      </c>
      <c r="AF140" s="124">
        <v>737</v>
      </c>
      <c r="AG140" s="125">
        <v>0.54100000000000004</v>
      </c>
    </row>
    <row r="141" spans="1:33" x14ac:dyDescent="0.3">
      <c r="A141" s="123" t="s">
        <v>281</v>
      </c>
      <c r="B141" s="121" t="s">
        <v>282</v>
      </c>
      <c r="C141" s="121">
        <v>1</v>
      </c>
      <c r="D141" s="121">
        <v>0</v>
      </c>
      <c r="E141" s="124">
        <v>4848</v>
      </c>
      <c r="F141" s="124">
        <v>4093</v>
      </c>
      <c r="G141" s="124">
        <v>12236</v>
      </c>
      <c r="H141" s="124">
        <v>657</v>
      </c>
      <c r="I141" s="124">
        <v>692</v>
      </c>
      <c r="J141" s="124">
        <v>777</v>
      </c>
      <c r="K141" s="124">
        <v>2126</v>
      </c>
      <c r="L141" s="128">
        <v>0.17369999999999999</v>
      </c>
      <c r="M141" s="124">
        <v>462</v>
      </c>
      <c r="N141" s="125">
        <v>59.457999999999998</v>
      </c>
      <c r="O141" s="124">
        <v>1</v>
      </c>
      <c r="P141" s="125">
        <v>0</v>
      </c>
      <c r="Q141" s="124">
        <v>0</v>
      </c>
      <c r="R141" s="124">
        <v>40</v>
      </c>
      <c r="S141" s="124">
        <v>21</v>
      </c>
      <c r="T141" s="124">
        <v>5245</v>
      </c>
      <c r="U141" s="124">
        <v>5149</v>
      </c>
      <c r="V141" s="124">
        <v>5191</v>
      </c>
      <c r="W141" s="124">
        <v>15585</v>
      </c>
      <c r="X141" s="124">
        <v>5195</v>
      </c>
      <c r="Y141" s="124">
        <v>251</v>
      </c>
      <c r="Z141" s="124">
        <v>211</v>
      </c>
      <c r="AA141" s="124">
        <v>215</v>
      </c>
      <c r="AB141" s="124">
        <v>677</v>
      </c>
      <c r="AC141" s="124">
        <v>226</v>
      </c>
      <c r="AD141" s="128">
        <v>4.3400000000000001E-2</v>
      </c>
      <c r="AE141" s="124">
        <v>115</v>
      </c>
      <c r="AF141" s="124">
        <v>599</v>
      </c>
      <c r="AG141" s="125">
        <v>0.14599999999999999</v>
      </c>
    </row>
    <row r="142" spans="1:33" x14ac:dyDescent="0.3">
      <c r="A142" s="123" t="s">
        <v>283</v>
      </c>
      <c r="B142" s="121" t="s">
        <v>284</v>
      </c>
      <c r="C142" s="121">
        <v>1</v>
      </c>
      <c r="D142" s="121">
        <v>0</v>
      </c>
      <c r="E142" s="124">
        <v>1850</v>
      </c>
      <c r="F142" s="124">
        <v>1547</v>
      </c>
      <c r="G142" s="124">
        <v>4667</v>
      </c>
      <c r="H142" s="124">
        <v>621</v>
      </c>
      <c r="I142" s="124">
        <v>670</v>
      </c>
      <c r="J142" s="124">
        <v>630</v>
      </c>
      <c r="K142" s="124">
        <v>1921</v>
      </c>
      <c r="L142" s="128">
        <v>0.41160000000000002</v>
      </c>
      <c r="M142" s="124">
        <v>414</v>
      </c>
      <c r="N142" s="125">
        <v>140.64699999999999</v>
      </c>
      <c r="O142" s="124">
        <v>1</v>
      </c>
      <c r="P142" s="125">
        <v>0.27500000000000002</v>
      </c>
      <c r="Q142" s="124">
        <v>425</v>
      </c>
      <c r="R142" s="124">
        <v>3</v>
      </c>
      <c r="S142" s="124">
        <v>2</v>
      </c>
      <c r="T142" s="124">
        <v>1882</v>
      </c>
      <c r="U142" s="124">
        <v>1847</v>
      </c>
      <c r="V142" s="124">
        <v>1861</v>
      </c>
      <c r="W142" s="124">
        <v>5590</v>
      </c>
      <c r="X142" s="124">
        <v>1863</v>
      </c>
      <c r="Y142" s="124">
        <v>171</v>
      </c>
      <c r="Z142" s="124">
        <v>156</v>
      </c>
      <c r="AA142" s="124">
        <v>144</v>
      </c>
      <c r="AB142" s="124">
        <v>471</v>
      </c>
      <c r="AC142" s="124">
        <v>157</v>
      </c>
      <c r="AD142" s="128">
        <v>8.43E-2</v>
      </c>
      <c r="AE142" s="124">
        <v>85</v>
      </c>
      <c r="AF142" s="124">
        <v>927</v>
      </c>
      <c r="AG142" s="125">
        <v>0.59899999999999998</v>
      </c>
    </row>
    <row r="143" spans="1:33" x14ac:dyDescent="0.3">
      <c r="A143" s="123" t="s">
        <v>285</v>
      </c>
      <c r="B143" s="121" t="s">
        <v>286</v>
      </c>
      <c r="C143" s="121">
        <v>1</v>
      </c>
      <c r="D143" s="121">
        <v>0</v>
      </c>
      <c r="E143" s="124">
        <v>1512</v>
      </c>
      <c r="F143" s="124">
        <v>1223</v>
      </c>
      <c r="G143" s="124">
        <v>3724</v>
      </c>
      <c r="H143" s="124">
        <v>265</v>
      </c>
      <c r="I143" s="124">
        <v>285</v>
      </c>
      <c r="J143" s="124">
        <v>332</v>
      </c>
      <c r="K143" s="124">
        <v>882</v>
      </c>
      <c r="L143" s="128">
        <v>0.23680000000000001</v>
      </c>
      <c r="M143" s="124">
        <v>188</v>
      </c>
      <c r="N143" s="125">
        <v>67.363</v>
      </c>
      <c r="O143" s="124">
        <v>1</v>
      </c>
      <c r="P143" s="125">
        <v>0.13400000000000001</v>
      </c>
      <c r="Q143" s="124">
        <v>164</v>
      </c>
      <c r="R143" s="124">
        <v>0</v>
      </c>
      <c r="S143" s="124">
        <v>0</v>
      </c>
      <c r="T143" s="124">
        <v>1523</v>
      </c>
      <c r="U143" s="124">
        <v>1495</v>
      </c>
      <c r="V143" s="124">
        <v>1507</v>
      </c>
      <c r="W143" s="124">
        <v>4525</v>
      </c>
      <c r="X143" s="124">
        <v>1508</v>
      </c>
      <c r="Y143" s="124">
        <v>103</v>
      </c>
      <c r="Z143" s="124">
        <v>102</v>
      </c>
      <c r="AA143" s="124">
        <v>88</v>
      </c>
      <c r="AB143" s="124">
        <v>293</v>
      </c>
      <c r="AC143" s="124">
        <v>98</v>
      </c>
      <c r="AD143" s="128">
        <v>6.4799999999999996E-2</v>
      </c>
      <c r="AE143" s="124">
        <v>52</v>
      </c>
      <c r="AF143" s="124">
        <v>405</v>
      </c>
      <c r="AG143" s="125">
        <v>0.33100000000000002</v>
      </c>
    </row>
    <row r="144" spans="1:33" x14ac:dyDescent="0.3">
      <c r="A144" s="123" t="s">
        <v>287</v>
      </c>
      <c r="B144" s="121" t="s">
        <v>288</v>
      </c>
      <c r="C144" s="121">
        <v>1</v>
      </c>
      <c r="D144" s="121">
        <v>0</v>
      </c>
      <c r="E144" s="124">
        <v>2470</v>
      </c>
      <c r="F144" s="124">
        <v>2000</v>
      </c>
      <c r="G144" s="124">
        <v>6057</v>
      </c>
      <c r="H144" s="124">
        <v>403</v>
      </c>
      <c r="I144" s="124">
        <v>390</v>
      </c>
      <c r="J144" s="124">
        <v>435</v>
      </c>
      <c r="K144" s="124">
        <v>1228</v>
      </c>
      <c r="L144" s="128">
        <v>0.20269999999999999</v>
      </c>
      <c r="M144" s="124">
        <v>264</v>
      </c>
      <c r="N144" s="125">
        <v>79.83</v>
      </c>
      <c r="O144" s="124">
        <v>1</v>
      </c>
      <c r="P144" s="125">
        <v>0</v>
      </c>
      <c r="Q144" s="124">
        <v>0</v>
      </c>
      <c r="R144" s="124">
        <v>2</v>
      </c>
      <c r="S144" s="124">
        <v>1</v>
      </c>
      <c r="T144" s="124">
        <v>2549</v>
      </c>
      <c r="U144" s="124">
        <v>2503</v>
      </c>
      <c r="V144" s="124">
        <v>2523</v>
      </c>
      <c r="W144" s="124">
        <v>7575</v>
      </c>
      <c r="X144" s="124">
        <v>2525</v>
      </c>
      <c r="Y144" s="124">
        <v>127</v>
      </c>
      <c r="Z144" s="124">
        <v>105</v>
      </c>
      <c r="AA144" s="124">
        <v>112</v>
      </c>
      <c r="AB144" s="124">
        <v>344</v>
      </c>
      <c r="AC144" s="124">
        <v>115</v>
      </c>
      <c r="AD144" s="128">
        <v>4.5400000000000003E-2</v>
      </c>
      <c r="AE144" s="124">
        <v>59</v>
      </c>
      <c r="AF144" s="124">
        <v>325</v>
      </c>
      <c r="AG144" s="125">
        <v>0.16200000000000001</v>
      </c>
    </row>
    <row r="145" spans="1:33" x14ac:dyDescent="0.3">
      <c r="A145" s="123" t="s">
        <v>289</v>
      </c>
      <c r="B145" s="121" t="s">
        <v>290</v>
      </c>
      <c r="C145" s="121">
        <v>1</v>
      </c>
      <c r="D145" s="121">
        <v>0</v>
      </c>
      <c r="E145" s="124">
        <v>2639</v>
      </c>
      <c r="F145" s="124">
        <v>2028</v>
      </c>
      <c r="G145" s="124">
        <v>6240</v>
      </c>
      <c r="H145" s="124">
        <v>1119</v>
      </c>
      <c r="I145" s="124">
        <v>1107</v>
      </c>
      <c r="J145" s="124">
        <v>1104</v>
      </c>
      <c r="K145" s="124">
        <v>3330</v>
      </c>
      <c r="L145" s="128">
        <v>0.53369999999999995</v>
      </c>
      <c r="M145" s="124">
        <v>704</v>
      </c>
      <c r="N145" s="125">
        <v>56.625999999999998</v>
      </c>
      <c r="O145" s="124">
        <v>1</v>
      </c>
      <c r="P145" s="125">
        <v>0</v>
      </c>
      <c r="Q145" s="124">
        <v>0</v>
      </c>
      <c r="R145" s="124">
        <v>3</v>
      </c>
      <c r="S145" s="124">
        <v>2</v>
      </c>
      <c r="T145" s="124">
        <v>2321</v>
      </c>
      <c r="U145" s="124">
        <v>2279</v>
      </c>
      <c r="V145" s="124">
        <v>2297</v>
      </c>
      <c r="W145" s="124">
        <v>6897</v>
      </c>
      <c r="X145" s="124">
        <v>2299</v>
      </c>
      <c r="Y145" s="124">
        <v>290</v>
      </c>
      <c r="Z145" s="124">
        <v>287</v>
      </c>
      <c r="AA145" s="124">
        <v>232</v>
      </c>
      <c r="AB145" s="124">
        <v>809</v>
      </c>
      <c r="AC145" s="124">
        <v>270</v>
      </c>
      <c r="AD145" s="128">
        <v>0.1173</v>
      </c>
      <c r="AE145" s="124">
        <v>155</v>
      </c>
      <c r="AF145" s="124">
        <v>862</v>
      </c>
      <c r="AG145" s="125">
        <v>0.42499999999999999</v>
      </c>
    </row>
    <row r="146" spans="1:33" x14ac:dyDescent="0.3">
      <c r="A146" s="123" t="s">
        <v>291</v>
      </c>
      <c r="B146" s="121" t="s">
        <v>292</v>
      </c>
      <c r="C146" s="121">
        <v>1</v>
      </c>
      <c r="D146" s="121">
        <v>0</v>
      </c>
      <c r="E146" s="124">
        <v>3232</v>
      </c>
      <c r="F146" s="124">
        <v>2798</v>
      </c>
      <c r="G146" s="124">
        <v>8364</v>
      </c>
      <c r="H146" s="124">
        <v>629</v>
      </c>
      <c r="I146" s="124">
        <v>783</v>
      </c>
      <c r="J146" s="124">
        <v>822</v>
      </c>
      <c r="K146" s="124">
        <v>2234</v>
      </c>
      <c r="L146" s="128">
        <v>0.2671</v>
      </c>
      <c r="M146" s="124">
        <v>486</v>
      </c>
      <c r="N146" s="125">
        <v>28.472000000000001</v>
      </c>
      <c r="O146" s="124">
        <v>1</v>
      </c>
      <c r="P146" s="125">
        <v>0</v>
      </c>
      <c r="Q146" s="124">
        <v>0</v>
      </c>
      <c r="R146" s="124">
        <v>53</v>
      </c>
      <c r="S146" s="124">
        <v>28</v>
      </c>
      <c r="T146" s="124">
        <v>3424</v>
      </c>
      <c r="U146" s="124">
        <v>3362</v>
      </c>
      <c r="V146" s="124">
        <v>3389</v>
      </c>
      <c r="W146" s="124">
        <v>10175</v>
      </c>
      <c r="X146" s="124">
        <v>3392</v>
      </c>
      <c r="Y146" s="124">
        <v>220</v>
      </c>
      <c r="Z146" s="124">
        <v>147</v>
      </c>
      <c r="AA146" s="124">
        <v>181</v>
      </c>
      <c r="AB146" s="124">
        <v>548</v>
      </c>
      <c r="AC146" s="124">
        <v>183</v>
      </c>
      <c r="AD146" s="128">
        <v>5.3900000000000003E-2</v>
      </c>
      <c r="AE146" s="124">
        <v>98</v>
      </c>
      <c r="AF146" s="124">
        <v>613</v>
      </c>
      <c r="AG146" s="125">
        <v>0.219</v>
      </c>
    </row>
    <row r="147" spans="1:33" x14ac:dyDescent="0.3">
      <c r="A147" s="123" t="s">
        <v>293</v>
      </c>
      <c r="B147" s="121" t="s">
        <v>294</v>
      </c>
      <c r="C147" s="121">
        <v>1</v>
      </c>
      <c r="D147" s="121">
        <v>0</v>
      </c>
      <c r="E147" s="124">
        <v>3925</v>
      </c>
      <c r="F147" s="124">
        <v>3205</v>
      </c>
      <c r="G147" s="124">
        <v>9568</v>
      </c>
      <c r="H147" s="124">
        <v>692</v>
      </c>
      <c r="I147" s="124">
        <v>784</v>
      </c>
      <c r="J147" s="124">
        <v>799</v>
      </c>
      <c r="K147" s="124">
        <v>2275</v>
      </c>
      <c r="L147" s="128">
        <v>0.23780000000000001</v>
      </c>
      <c r="M147" s="124">
        <v>495</v>
      </c>
      <c r="N147" s="125">
        <v>27.265000000000001</v>
      </c>
      <c r="O147" s="124">
        <v>1</v>
      </c>
      <c r="P147" s="125">
        <v>0</v>
      </c>
      <c r="Q147" s="124">
        <v>0</v>
      </c>
      <c r="R147" s="124">
        <v>7</v>
      </c>
      <c r="S147" s="124">
        <v>4</v>
      </c>
      <c r="T147" s="124">
        <v>3808</v>
      </c>
      <c r="U147" s="124">
        <v>3739</v>
      </c>
      <c r="V147" s="124">
        <v>3769</v>
      </c>
      <c r="W147" s="124">
        <v>11316</v>
      </c>
      <c r="X147" s="124">
        <v>3772</v>
      </c>
      <c r="Y147" s="124">
        <v>197</v>
      </c>
      <c r="Z147" s="124">
        <v>177</v>
      </c>
      <c r="AA147" s="124">
        <v>175</v>
      </c>
      <c r="AB147" s="124">
        <v>549</v>
      </c>
      <c r="AC147" s="124">
        <v>183</v>
      </c>
      <c r="AD147" s="128">
        <v>4.8500000000000001E-2</v>
      </c>
      <c r="AE147" s="124">
        <v>101</v>
      </c>
      <c r="AF147" s="124">
        <v>601</v>
      </c>
      <c r="AG147" s="125">
        <v>0.187</v>
      </c>
    </row>
    <row r="148" spans="1:33" x14ac:dyDescent="0.3">
      <c r="A148" s="123" t="s">
        <v>295</v>
      </c>
      <c r="B148" s="121" t="s">
        <v>296</v>
      </c>
      <c r="C148" s="121">
        <v>1</v>
      </c>
      <c r="D148" s="121">
        <v>0</v>
      </c>
      <c r="E148" s="124">
        <v>5482</v>
      </c>
      <c r="F148" s="124">
        <v>4441</v>
      </c>
      <c r="G148" s="124">
        <v>13375</v>
      </c>
      <c r="H148" s="124">
        <v>1280</v>
      </c>
      <c r="I148" s="124">
        <v>1656</v>
      </c>
      <c r="J148" s="124">
        <v>1752</v>
      </c>
      <c r="K148" s="124">
        <v>4688</v>
      </c>
      <c r="L148" s="128">
        <v>0.35049999999999998</v>
      </c>
      <c r="M148" s="124">
        <v>1012</v>
      </c>
      <c r="N148" s="125">
        <v>24.315000000000001</v>
      </c>
      <c r="O148" s="124">
        <v>1</v>
      </c>
      <c r="P148" s="125">
        <v>0</v>
      </c>
      <c r="Q148" s="124">
        <v>0</v>
      </c>
      <c r="R148" s="124">
        <v>34</v>
      </c>
      <c r="S148" s="124">
        <v>18</v>
      </c>
      <c r="T148" s="124">
        <v>5454</v>
      </c>
      <c r="U148" s="124">
        <v>5355</v>
      </c>
      <c r="V148" s="124">
        <v>5398</v>
      </c>
      <c r="W148" s="124">
        <v>16207</v>
      </c>
      <c r="X148" s="124">
        <v>5402</v>
      </c>
      <c r="Y148" s="124">
        <v>465</v>
      </c>
      <c r="Z148" s="124">
        <v>398</v>
      </c>
      <c r="AA148" s="124">
        <v>417</v>
      </c>
      <c r="AB148" s="124">
        <v>1280</v>
      </c>
      <c r="AC148" s="124">
        <v>427</v>
      </c>
      <c r="AD148" s="128">
        <v>7.9000000000000001E-2</v>
      </c>
      <c r="AE148" s="124">
        <v>228</v>
      </c>
      <c r="AF148" s="124">
        <v>1259</v>
      </c>
      <c r="AG148" s="125">
        <v>0.28299999999999997</v>
      </c>
    </row>
    <row r="149" spans="1:33" x14ac:dyDescent="0.3">
      <c r="A149" s="123" t="s">
        <v>297</v>
      </c>
      <c r="B149" s="121" t="s">
        <v>298</v>
      </c>
      <c r="C149" s="121">
        <v>1</v>
      </c>
      <c r="D149" s="121">
        <v>0</v>
      </c>
      <c r="E149" s="124">
        <v>874</v>
      </c>
      <c r="F149" s="124">
        <v>714</v>
      </c>
      <c r="G149" s="124">
        <v>2143</v>
      </c>
      <c r="H149" s="124">
        <v>270</v>
      </c>
      <c r="I149" s="124">
        <v>290</v>
      </c>
      <c r="J149" s="124">
        <v>222</v>
      </c>
      <c r="K149" s="124">
        <v>782</v>
      </c>
      <c r="L149" s="128">
        <v>0.3649</v>
      </c>
      <c r="M149" s="124">
        <v>169</v>
      </c>
      <c r="N149" s="125">
        <v>80.405000000000001</v>
      </c>
      <c r="O149" s="124">
        <v>1</v>
      </c>
      <c r="P149" s="125">
        <v>0.316</v>
      </c>
      <c r="Q149" s="124">
        <v>226</v>
      </c>
      <c r="R149" s="124">
        <v>0</v>
      </c>
      <c r="S149" s="124">
        <v>0</v>
      </c>
      <c r="T149" s="124">
        <v>952</v>
      </c>
      <c r="U149" s="124">
        <v>935</v>
      </c>
      <c r="V149" s="124">
        <v>941</v>
      </c>
      <c r="W149" s="124">
        <v>2828</v>
      </c>
      <c r="X149" s="124">
        <v>943</v>
      </c>
      <c r="Y149" s="124">
        <v>93</v>
      </c>
      <c r="Z149" s="124">
        <v>102</v>
      </c>
      <c r="AA149" s="124">
        <v>76</v>
      </c>
      <c r="AB149" s="124">
        <v>271</v>
      </c>
      <c r="AC149" s="124">
        <v>90</v>
      </c>
      <c r="AD149" s="128">
        <v>9.5799999999999996E-2</v>
      </c>
      <c r="AE149" s="124">
        <v>44</v>
      </c>
      <c r="AF149" s="124">
        <v>440</v>
      </c>
      <c r="AG149" s="125">
        <v>0.61599999999999999</v>
      </c>
    </row>
    <row r="150" spans="1:33" x14ac:dyDescent="0.3">
      <c r="A150" s="123" t="s">
        <v>299</v>
      </c>
      <c r="B150" s="121" t="s">
        <v>300</v>
      </c>
      <c r="C150" s="121">
        <v>1</v>
      </c>
      <c r="D150" s="121">
        <v>0</v>
      </c>
      <c r="E150" s="124">
        <v>3207</v>
      </c>
      <c r="F150" s="124">
        <v>2715</v>
      </c>
      <c r="G150" s="124">
        <v>5537</v>
      </c>
      <c r="H150" s="124">
        <v>1536</v>
      </c>
      <c r="I150" s="124">
        <v>1508</v>
      </c>
      <c r="J150" s="124">
        <v>1719</v>
      </c>
      <c r="K150" s="124">
        <v>4763</v>
      </c>
      <c r="L150" s="128">
        <v>0.86019999999999996</v>
      </c>
      <c r="M150" s="124">
        <v>1518</v>
      </c>
      <c r="N150" s="125">
        <v>6.4470000000000001</v>
      </c>
      <c r="O150" s="124">
        <v>1</v>
      </c>
      <c r="P150" s="125">
        <v>0</v>
      </c>
      <c r="Q150" s="124">
        <v>0</v>
      </c>
      <c r="R150" s="124">
        <v>310</v>
      </c>
      <c r="S150" s="124">
        <v>164</v>
      </c>
      <c r="T150" s="124">
        <v>3270</v>
      </c>
      <c r="U150" s="124">
        <v>3211</v>
      </c>
      <c r="V150" s="124">
        <v>3237</v>
      </c>
      <c r="W150" s="124">
        <v>9718</v>
      </c>
      <c r="X150" s="124">
        <v>3239</v>
      </c>
      <c r="Y150" s="124">
        <v>1146</v>
      </c>
      <c r="Z150" s="124">
        <v>1012</v>
      </c>
      <c r="AA150" s="124">
        <v>1045</v>
      </c>
      <c r="AB150" s="124">
        <v>3203</v>
      </c>
      <c r="AC150" s="124">
        <v>1068</v>
      </c>
      <c r="AD150" s="128">
        <v>0.3296</v>
      </c>
      <c r="AE150" s="124">
        <v>582</v>
      </c>
      <c r="AF150" s="124">
        <v>2265</v>
      </c>
      <c r="AG150" s="125">
        <v>0.83399999999999996</v>
      </c>
    </row>
    <row r="151" spans="1:33" x14ac:dyDescent="0.3">
      <c r="A151" s="123" t="s">
        <v>301</v>
      </c>
      <c r="B151" s="121" t="s">
        <v>302</v>
      </c>
      <c r="C151" s="121">
        <v>1</v>
      </c>
      <c r="D151" s="121">
        <v>0</v>
      </c>
      <c r="E151" s="124">
        <v>6542</v>
      </c>
      <c r="F151" s="124">
        <v>5375</v>
      </c>
      <c r="G151" s="124">
        <v>15985</v>
      </c>
      <c r="H151" s="124">
        <v>1359</v>
      </c>
      <c r="I151" s="124">
        <v>1422</v>
      </c>
      <c r="J151" s="124">
        <v>1453</v>
      </c>
      <c r="K151" s="124">
        <v>4234</v>
      </c>
      <c r="L151" s="128">
        <v>0.26490000000000002</v>
      </c>
      <c r="M151" s="124">
        <v>925</v>
      </c>
      <c r="N151" s="125">
        <v>34.029000000000003</v>
      </c>
      <c r="O151" s="124">
        <v>1</v>
      </c>
      <c r="P151" s="125">
        <v>0</v>
      </c>
      <c r="Q151" s="124">
        <v>0</v>
      </c>
      <c r="R151" s="124">
        <v>100</v>
      </c>
      <c r="S151" s="124">
        <v>53</v>
      </c>
      <c r="T151" s="124">
        <v>6526</v>
      </c>
      <c r="U151" s="124">
        <v>6409</v>
      </c>
      <c r="V151" s="124">
        <v>6460</v>
      </c>
      <c r="W151" s="124">
        <v>19395</v>
      </c>
      <c r="X151" s="124">
        <v>6465</v>
      </c>
      <c r="Y151" s="124">
        <v>349</v>
      </c>
      <c r="Z151" s="124">
        <v>332</v>
      </c>
      <c r="AA151" s="124">
        <v>343</v>
      </c>
      <c r="AB151" s="124">
        <v>1024</v>
      </c>
      <c r="AC151" s="124">
        <v>341</v>
      </c>
      <c r="AD151" s="128">
        <v>5.28E-2</v>
      </c>
      <c r="AE151" s="124">
        <v>184</v>
      </c>
      <c r="AF151" s="124">
        <v>1163</v>
      </c>
      <c r="AG151" s="125">
        <v>0.216</v>
      </c>
    </row>
    <row r="152" spans="1:33" x14ac:dyDescent="0.3">
      <c r="A152" s="123" t="s">
        <v>303</v>
      </c>
      <c r="B152" s="121" t="s">
        <v>304</v>
      </c>
      <c r="C152" s="121">
        <v>1</v>
      </c>
      <c r="D152" s="121">
        <v>0</v>
      </c>
      <c r="E152" s="124">
        <v>1455</v>
      </c>
      <c r="F152" s="124">
        <v>1189</v>
      </c>
      <c r="G152" s="124">
        <v>3655</v>
      </c>
      <c r="H152" s="124">
        <v>530</v>
      </c>
      <c r="I152" s="124">
        <v>543</v>
      </c>
      <c r="J152" s="124">
        <v>524</v>
      </c>
      <c r="K152" s="124">
        <v>1597</v>
      </c>
      <c r="L152" s="128">
        <v>0.43690000000000001</v>
      </c>
      <c r="M152" s="124">
        <v>338</v>
      </c>
      <c r="N152" s="125">
        <v>80.668999999999997</v>
      </c>
      <c r="O152" s="124">
        <v>1</v>
      </c>
      <c r="P152" s="125">
        <v>0.20100000000000001</v>
      </c>
      <c r="Q152" s="124">
        <v>239</v>
      </c>
      <c r="R152" s="124">
        <v>0</v>
      </c>
      <c r="S152" s="124">
        <v>0</v>
      </c>
      <c r="T152" s="124">
        <v>1415</v>
      </c>
      <c r="U152" s="124">
        <v>1388</v>
      </c>
      <c r="V152" s="124">
        <v>1401</v>
      </c>
      <c r="W152" s="124">
        <v>4204</v>
      </c>
      <c r="X152" s="124">
        <v>1401</v>
      </c>
      <c r="Y152" s="124">
        <v>157</v>
      </c>
      <c r="Z152" s="124">
        <v>117</v>
      </c>
      <c r="AA152" s="124">
        <v>131</v>
      </c>
      <c r="AB152" s="124">
        <v>405</v>
      </c>
      <c r="AC152" s="124">
        <v>135</v>
      </c>
      <c r="AD152" s="128">
        <v>9.6299999999999997E-2</v>
      </c>
      <c r="AE152" s="124">
        <v>74</v>
      </c>
      <c r="AF152" s="124">
        <v>652</v>
      </c>
      <c r="AG152" s="125">
        <v>0.54800000000000004</v>
      </c>
    </row>
    <row r="153" spans="1:33" x14ac:dyDescent="0.3">
      <c r="A153" s="123" t="s">
        <v>305</v>
      </c>
      <c r="B153" s="121" t="s">
        <v>306</v>
      </c>
      <c r="C153" s="121">
        <v>1</v>
      </c>
      <c r="D153" s="121">
        <v>0</v>
      </c>
      <c r="E153" s="124">
        <v>703</v>
      </c>
      <c r="F153" s="124">
        <v>535</v>
      </c>
      <c r="G153" s="124">
        <v>1577</v>
      </c>
      <c r="H153" s="124">
        <v>209</v>
      </c>
      <c r="I153" s="124">
        <v>223</v>
      </c>
      <c r="J153" s="124">
        <v>218</v>
      </c>
      <c r="K153" s="124">
        <v>650</v>
      </c>
      <c r="L153" s="128">
        <v>0.41220000000000001</v>
      </c>
      <c r="M153" s="124">
        <v>143</v>
      </c>
      <c r="N153" s="125">
        <v>57.265999999999998</v>
      </c>
      <c r="O153" s="124">
        <v>1</v>
      </c>
      <c r="P153" s="125">
        <v>0.307</v>
      </c>
      <c r="Q153" s="124">
        <v>164</v>
      </c>
      <c r="R153" s="124">
        <v>9</v>
      </c>
      <c r="S153" s="124">
        <v>5</v>
      </c>
      <c r="T153" s="124">
        <v>674</v>
      </c>
      <c r="U153" s="124">
        <v>662</v>
      </c>
      <c r="V153" s="124">
        <v>667</v>
      </c>
      <c r="W153" s="124">
        <v>2003</v>
      </c>
      <c r="X153" s="124">
        <v>668</v>
      </c>
      <c r="Y153" s="124">
        <v>94</v>
      </c>
      <c r="Z153" s="124">
        <v>67</v>
      </c>
      <c r="AA153" s="124">
        <v>48</v>
      </c>
      <c r="AB153" s="124">
        <v>209</v>
      </c>
      <c r="AC153" s="124">
        <v>70</v>
      </c>
      <c r="AD153" s="128">
        <v>0.1043</v>
      </c>
      <c r="AE153" s="124">
        <v>36</v>
      </c>
      <c r="AF153" s="124">
        <v>349</v>
      </c>
      <c r="AG153" s="125">
        <v>0.65200000000000002</v>
      </c>
    </row>
    <row r="154" spans="1:33" x14ac:dyDescent="0.3">
      <c r="A154" s="123" t="s">
        <v>307</v>
      </c>
      <c r="B154" s="121" t="s">
        <v>308</v>
      </c>
      <c r="C154" s="121">
        <v>1</v>
      </c>
      <c r="D154" s="121">
        <v>0</v>
      </c>
      <c r="E154" s="124">
        <v>5723</v>
      </c>
      <c r="F154" s="124">
        <v>4645</v>
      </c>
      <c r="G154" s="124">
        <v>13836</v>
      </c>
      <c r="H154" s="124">
        <v>559</v>
      </c>
      <c r="I154" s="124">
        <v>902</v>
      </c>
      <c r="J154" s="124">
        <v>741</v>
      </c>
      <c r="K154" s="124">
        <v>2202</v>
      </c>
      <c r="L154" s="128">
        <v>0.15920000000000001</v>
      </c>
      <c r="M154" s="124">
        <v>481</v>
      </c>
      <c r="N154" s="125">
        <v>49.792000000000002</v>
      </c>
      <c r="O154" s="124">
        <v>1</v>
      </c>
      <c r="P154" s="125">
        <v>0</v>
      </c>
      <c r="Q154" s="124">
        <v>0</v>
      </c>
      <c r="R154" s="124">
        <v>43</v>
      </c>
      <c r="S154" s="124">
        <v>23</v>
      </c>
      <c r="T154" s="124">
        <v>5505</v>
      </c>
      <c r="U154" s="124">
        <v>5405</v>
      </c>
      <c r="V154" s="124">
        <v>5449</v>
      </c>
      <c r="W154" s="124">
        <v>16359</v>
      </c>
      <c r="X154" s="124">
        <v>5453</v>
      </c>
      <c r="Y154" s="124">
        <v>245</v>
      </c>
      <c r="Z154" s="124">
        <v>195</v>
      </c>
      <c r="AA154" s="124">
        <v>176</v>
      </c>
      <c r="AB154" s="124">
        <v>616</v>
      </c>
      <c r="AC154" s="124">
        <v>205</v>
      </c>
      <c r="AD154" s="128">
        <v>3.7699999999999997E-2</v>
      </c>
      <c r="AE154" s="124">
        <v>114</v>
      </c>
      <c r="AF154" s="124">
        <v>619</v>
      </c>
      <c r="AG154" s="125">
        <v>0.13300000000000001</v>
      </c>
    </row>
    <row r="155" spans="1:33" x14ac:dyDescent="0.3">
      <c r="A155" s="123" t="s">
        <v>309</v>
      </c>
      <c r="B155" s="121" t="s">
        <v>310</v>
      </c>
      <c r="C155" s="121">
        <v>1</v>
      </c>
      <c r="D155" s="121">
        <v>0</v>
      </c>
      <c r="E155" s="124">
        <v>2046</v>
      </c>
      <c r="F155" s="124">
        <v>1687</v>
      </c>
      <c r="G155" s="124">
        <v>4962</v>
      </c>
      <c r="H155" s="124">
        <v>891</v>
      </c>
      <c r="I155" s="124">
        <v>876</v>
      </c>
      <c r="J155" s="124">
        <v>946</v>
      </c>
      <c r="K155" s="124">
        <v>2713</v>
      </c>
      <c r="L155" s="128">
        <v>0.54679999999999995</v>
      </c>
      <c r="M155" s="124">
        <v>600</v>
      </c>
      <c r="N155" s="125">
        <v>3.6869999999999998</v>
      </c>
      <c r="O155" s="124">
        <v>1</v>
      </c>
      <c r="P155" s="125">
        <v>0</v>
      </c>
      <c r="Q155" s="124">
        <v>0</v>
      </c>
      <c r="R155" s="124">
        <v>40</v>
      </c>
      <c r="S155" s="124">
        <v>21</v>
      </c>
      <c r="T155" s="124">
        <v>2059</v>
      </c>
      <c r="U155" s="124">
        <v>2021</v>
      </c>
      <c r="V155" s="124">
        <v>2038</v>
      </c>
      <c r="W155" s="124">
        <v>6118</v>
      </c>
      <c r="X155" s="124">
        <v>2039</v>
      </c>
      <c r="Y155" s="124">
        <v>302</v>
      </c>
      <c r="Z155" s="124">
        <v>283</v>
      </c>
      <c r="AA155" s="124">
        <v>282</v>
      </c>
      <c r="AB155" s="124">
        <v>867</v>
      </c>
      <c r="AC155" s="124">
        <v>289</v>
      </c>
      <c r="AD155" s="128">
        <v>0.14169999999999999</v>
      </c>
      <c r="AE155" s="124">
        <v>155</v>
      </c>
      <c r="AF155" s="124">
        <v>777</v>
      </c>
      <c r="AG155" s="125">
        <v>0.46</v>
      </c>
    </row>
    <row r="156" spans="1:33" x14ac:dyDescent="0.3">
      <c r="A156" s="123" t="s">
        <v>311</v>
      </c>
      <c r="B156" s="121" t="s">
        <v>312</v>
      </c>
      <c r="C156" s="121">
        <v>1</v>
      </c>
      <c r="D156" s="121">
        <v>0</v>
      </c>
      <c r="E156" s="124">
        <v>8136</v>
      </c>
      <c r="F156" s="124">
        <v>6725</v>
      </c>
      <c r="G156" s="124">
        <v>18689</v>
      </c>
      <c r="H156" s="124">
        <v>2689</v>
      </c>
      <c r="I156" s="124">
        <v>3062</v>
      </c>
      <c r="J156" s="124">
        <v>3142</v>
      </c>
      <c r="K156" s="124">
        <v>8893</v>
      </c>
      <c r="L156" s="128">
        <v>0.4758</v>
      </c>
      <c r="M156" s="124">
        <v>2080</v>
      </c>
      <c r="N156" s="125">
        <v>17.234999999999999</v>
      </c>
      <c r="O156" s="124">
        <v>1</v>
      </c>
      <c r="P156" s="125">
        <v>0</v>
      </c>
      <c r="Q156" s="124">
        <v>0</v>
      </c>
      <c r="R156" s="124">
        <v>253</v>
      </c>
      <c r="S156" s="124">
        <v>134</v>
      </c>
      <c r="T156" s="124">
        <v>8900</v>
      </c>
      <c r="U156" s="124">
        <v>8738</v>
      </c>
      <c r="V156" s="124">
        <v>8809</v>
      </c>
      <c r="W156" s="124">
        <v>26447</v>
      </c>
      <c r="X156" s="124">
        <v>8816</v>
      </c>
      <c r="Y156" s="124">
        <v>1075</v>
      </c>
      <c r="Z156" s="124">
        <v>967</v>
      </c>
      <c r="AA156" s="124">
        <v>996</v>
      </c>
      <c r="AB156" s="124">
        <v>3038</v>
      </c>
      <c r="AC156" s="124">
        <v>1013</v>
      </c>
      <c r="AD156" s="128">
        <v>0.1149</v>
      </c>
      <c r="AE156" s="124">
        <v>502</v>
      </c>
      <c r="AF156" s="124">
        <v>2717</v>
      </c>
      <c r="AG156" s="125">
        <v>0.40400000000000003</v>
      </c>
    </row>
    <row r="157" spans="1:33" x14ac:dyDescent="0.3">
      <c r="A157" s="123" t="s">
        <v>313</v>
      </c>
      <c r="B157" s="121" t="s">
        <v>314</v>
      </c>
      <c r="C157" s="121">
        <v>1</v>
      </c>
      <c r="D157" s="121">
        <v>0</v>
      </c>
      <c r="E157" s="124">
        <v>7448</v>
      </c>
      <c r="F157" s="124">
        <v>5994</v>
      </c>
      <c r="G157" s="124">
        <v>17783</v>
      </c>
      <c r="H157" s="124">
        <v>2492</v>
      </c>
      <c r="I157" s="124">
        <v>2619</v>
      </c>
      <c r="J157" s="124">
        <v>2418</v>
      </c>
      <c r="K157" s="124">
        <v>7529</v>
      </c>
      <c r="L157" s="128">
        <v>0.4234</v>
      </c>
      <c r="M157" s="124">
        <v>1650</v>
      </c>
      <c r="N157" s="125">
        <v>23.411000000000001</v>
      </c>
      <c r="O157" s="124">
        <v>1</v>
      </c>
      <c r="P157" s="125">
        <v>0</v>
      </c>
      <c r="Q157" s="124">
        <v>0</v>
      </c>
      <c r="R157" s="124">
        <v>80</v>
      </c>
      <c r="S157" s="124">
        <v>42</v>
      </c>
      <c r="T157" s="124">
        <v>7387</v>
      </c>
      <c r="U157" s="124">
        <v>7253</v>
      </c>
      <c r="V157" s="124">
        <v>7311</v>
      </c>
      <c r="W157" s="124">
        <v>21951</v>
      </c>
      <c r="X157" s="124">
        <v>7317</v>
      </c>
      <c r="Y157" s="124">
        <v>695</v>
      </c>
      <c r="Z157" s="124">
        <v>672</v>
      </c>
      <c r="AA157" s="124">
        <v>641</v>
      </c>
      <c r="AB157" s="124">
        <v>2008</v>
      </c>
      <c r="AC157" s="124">
        <v>669</v>
      </c>
      <c r="AD157" s="128">
        <v>9.1499999999999998E-2</v>
      </c>
      <c r="AE157" s="124">
        <v>356</v>
      </c>
      <c r="AF157" s="124">
        <v>2049</v>
      </c>
      <c r="AG157" s="125">
        <v>0.34100000000000003</v>
      </c>
    </row>
    <row r="158" spans="1:33" x14ac:dyDescent="0.3">
      <c r="A158" s="123" t="s">
        <v>315</v>
      </c>
      <c r="B158" s="121" t="s">
        <v>316</v>
      </c>
      <c r="C158" s="121">
        <v>1</v>
      </c>
      <c r="D158" s="121">
        <v>0</v>
      </c>
      <c r="E158" s="124">
        <v>401</v>
      </c>
      <c r="F158" s="124">
        <v>304</v>
      </c>
      <c r="G158" s="124">
        <v>902</v>
      </c>
      <c r="H158" s="124">
        <v>158</v>
      </c>
      <c r="I158" s="124">
        <v>172</v>
      </c>
      <c r="J158" s="124">
        <v>147</v>
      </c>
      <c r="K158" s="124">
        <v>477</v>
      </c>
      <c r="L158" s="128">
        <v>0.52880000000000005</v>
      </c>
      <c r="M158" s="124">
        <v>104</v>
      </c>
      <c r="N158" s="125">
        <v>86.933999999999997</v>
      </c>
      <c r="O158" s="124">
        <v>1</v>
      </c>
      <c r="P158" s="125">
        <v>0.42199999999999999</v>
      </c>
      <c r="Q158" s="124">
        <v>128</v>
      </c>
      <c r="R158" s="124">
        <v>0</v>
      </c>
      <c r="S158" s="124">
        <v>0</v>
      </c>
      <c r="T158" s="124">
        <v>276</v>
      </c>
      <c r="U158" s="124">
        <v>273</v>
      </c>
      <c r="V158" s="124">
        <v>272</v>
      </c>
      <c r="W158" s="124">
        <v>821</v>
      </c>
      <c r="X158" s="124">
        <v>274</v>
      </c>
      <c r="Y158" s="124">
        <v>40</v>
      </c>
      <c r="Z158" s="124">
        <v>44</v>
      </c>
      <c r="AA158" s="124">
        <v>41</v>
      </c>
      <c r="AB158" s="124">
        <v>125</v>
      </c>
      <c r="AC158" s="124">
        <v>42</v>
      </c>
      <c r="AD158" s="128">
        <v>0.15229999999999999</v>
      </c>
      <c r="AE158" s="124">
        <v>30</v>
      </c>
      <c r="AF158" s="124">
        <v>263</v>
      </c>
      <c r="AG158" s="125">
        <v>0.86499999999999999</v>
      </c>
    </row>
    <row r="159" spans="1:33" x14ac:dyDescent="0.3">
      <c r="A159" s="123" t="s">
        <v>317</v>
      </c>
      <c r="B159" s="121" t="s">
        <v>318</v>
      </c>
      <c r="C159" s="121">
        <v>1</v>
      </c>
      <c r="D159" s="121">
        <v>0</v>
      </c>
      <c r="E159" s="124">
        <v>147</v>
      </c>
      <c r="F159" s="124">
        <v>172</v>
      </c>
      <c r="G159" s="124">
        <v>496</v>
      </c>
      <c r="H159" s="124">
        <v>49</v>
      </c>
      <c r="I159" s="124">
        <v>55</v>
      </c>
      <c r="J159" s="124">
        <v>53</v>
      </c>
      <c r="K159" s="124">
        <v>157</v>
      </c>
      <c r="L159" s="128">
        <v>0.3165</v>
      </c>
      <c r="M159" s="124">
        <v>35</v>
      </c>
      <c r="N159" s="125">
        <v>155.34299999999999</v>
      </c>
      <c r="O159" s="124">
        <v>1</v>
      </c>
      <c r="P159" s="125">
        <v>0.46899999999999997</v>
      </c>
      <c r="Q159" s="124">
        <v>81</v>
      </c>
      <c r="R159" s="124">
        <v>0</v>
      </c>
      <c r="S159" s="124">
        <v>0</v>
      </c>
      <c r="T159" s="124">
        <v>120</v>
      </c>
      <c r="U159" s="124">
        <v>119</v>
      </c>
      <c r="V159" s="124">
        <v>118</v>
      </c>
      <c r="W159" s="124">
        <v>357</v>
      </c>
      <c r="X159" s="124">
        <v>119</v>
      </c>
      <c r="Y159" s="124">
        <v>11</v>
      </c>
      <c r="Z159" s="124">
        <v>12</v>
      </c>
      <c r="AA159" s="124">
        <v>21</v>
      </c>
      <c r="AB159" s="124">
        <v>44</v>
      </c>
      <c r="AC159" s="124">
        <v>15</v>
      </c>
      <c r="AD159" s="128">
        <v>0.1232</v>
      </c>
      <c r="AE159" s="124">
        <v>14</v>
      </c>
      <c r="AF159" s="124">
        <v>131</v>
      </c>
      <c r="AG159" s="125">
        <v>0.76100000000000001</v>
      </c>
    </row>
    <row r="160" spans="1:33" x14ac:dyDescent="0.3">
      <c r="A160" s="123" t="s">
        <v>319</v>
      </c>
      <c r="B160" s="121" t="s">
        <v>320</v>
      </c>
      <c r="C160" s="121">
        <v>1</v>
      </c>
      <c r="D160" s="121">
        <v>0</v>
      </c>
      <c r="E160" s="124">
        <v>131</v>
      </c>
      <c r="F160" s="124">
        <v>102</v>
      </c>
      <c r="G160" s="124">
        <v>324</v>
      </c>
      <c r="H160" s="124">
        <v>72</v>
      </c>
      <c r="I160" s="124">
        <v>69</v>
      </c>
      <c r="J160" s="124">
        <v>59</v>
      </c>
      <c r="K160" s="124">
        <v>200</v>
      </c>
      <c r="L160" s="128">
        <v>0.61729999999999996</v>
      </c>
      <c r="M160" s="124">
        <v>41</v>
      </c>
      <c r="N160" s="125">
        <v>161.887</v>
      </c>
      <c r="O160" s="124">
        <v>1</v>
      </c>
      <c r="P160" s="125">
        <v>0.47799999999999998</v>
      </c>
      <c r="Q160" s="124">
        <v>49</v>
      </c>
      <c r="R160" s="124">
        <v>0</v>
      </c>
      <c r="S160" s="124">
        <v>0</v>
      </c>
      <c r="T160" s="124">
        <v>86</v>
      </c>
      <c r="U160" s="124">
        <v>85</v>
      </c>
      <c r="V160" s="124">
        <v>85</v>
      </c>
      <c r="W160" s="124">
        <v>256</v>
      </c>
      <c r="X160" s="124">
        <v>85</v>
      </c>
      <c r="Y160" s="124">
        <v>15</v>
      </c>
      <c r="Z160" s="124">
        <v>15</v>
      </c>
      <c r="AA160" s="124">
        <v>10</v>
      </c>
      <c r="AB160" s="124">
        <v>40</v>
      </c>
      <c r="AC160" s="124">
        <v>13</v>
      </c>
      <c r="AD160" s="128">
        <v>0.15629999999999999</v>
      </c>
      <c r="AE160" s="124">
        <v>10</v>
      </c>
      <c r="AF160" s="124">
        <v>101</v>
      </c>
      <c r="AG160" s="125">
        <v>0.99</v>
      </c>
    </row>
    <row r="161" spans="1:33" x14ac:dyDescent="0.3">
      <c r="A161" s="123" t="s">
        <v>321</v>
      </c>
      <c r="B161" s="121" t="s">
        <v>322</v>
      </c>
      <c r="C161" s="121">
        <v>1</v>
      </c>
      <c r="D161" s="121">
        <v>0</v>
      </c>
      <c r="E161" s="124">
        <v>920</v>
      </c>
      <c r="F161" s="124">
        <v>651</v>
      </c>
      <c r="G161" s="124">
        <v>1968</v>
      </c>
      <c r="H161" s="124">
        <v>328</v>
      </c>
      <c r="I161" s="124">
        <v>310</v>
      </c>
      <c r="J161" s="124">
        <v>372</v>
      </c>
      <c r="K161" s="124">
        <v>1010</v>
      </c>
      <c r="L161" s="128">
        <v>0.51319999999999999</v>
      </c>
      <c r="M161" s="124">
        <v>217</v>
      </c>
      <c r="N161" s="125">
        <v>71.566000000000003</v>
      </c>
      <c r="O161" s="124">
        <v>1</v>
      </c>
      <c r="P161" s="125">
        <v>0.312</v>
      </c>
      <c r="Q161" s="124">
        <v>203</v>
      </c>
      <c r="R161" s="124">
        <v>0</v>
      </c>
      <c r="S161" s="124">
        <v>0</v>
      </c>
      <c r="T161" s="124">
        <v>617</v>
      </c>
      <c r="U161" s="124">
        <v>612</v>
      </c>
      <c r="V161" s="124">
        <v>610</v>
      </c>
      <c r="W161" s="124">
        <v>1839</v>
      </c>
      <c r="X161" s="124">
        <v>613</v>
      </c>
      <c r="Y161" s="124">
        <v>116</v>
      </c>
      <c r="Z161" s="124">
        <v>102</v>
      </c>
      <c r="AA161" s="124">
        <v>87</v>
      </c>
      <c r="AB161" s="124">
        <v>305</v>
      </c>
      <c r="AC161" s="124">
        <v>102</v>
      </c>
      <c r="AD161" s="128">
        <v>0.16589999999999999</v>
      </c>
      <c r="AE161" s="124">
        <v>70</v>
      </c>
      <c r="AF161" s="124">
        <v>491</v>
      </c>
      <c r="AG161" s="125">
        <v>0.754</v>
      </c>
    </row>
    <row r="162" spans="1:33" x14ac:dyDescent="0.3">
      <c r="A162" s="123" t="s">
        <v>323</v>
      </c>
      <c r="B162" s="121" t="s">
        <v>324</v>
      </c>
      <c r="C162" s="121">
        <v>1</v>
      </c>
      <c r="D162" s="121">
        <v>0</v>
      </c>
      <c r="E162" s="124">
        <v>55</v>
      </c>
      <c r="F162" s="124">
        <v>48</v>
      </c>
      <c r="G162" s="124">
        <v>168</v>
      </c>
      <c r="H162" s="124">
        <v>14</v>
      </c>
      <c r="I162" s="124">
        <v>18</v>
      </c>
      <c r="J162" s="124">
        <v>15</v>
      </c>
      <c r="K162" s="124">
        <v>47</v>
      </c>
      <c r="L162" s="128">
        <v>0.27979999999999999</v>
      </c>
      <c r="M162" s="124">
        <v>9</v>
      </c>
      <c r="N162" s="125">
        <v>231.953</v>
      </c>
      <c r="O162" s="124">
        <v>1</v>
      </c>
      <c r="P162" s="125">
        <v>0.48699999999999999</v>
      </c>
      <c r="Q162" s="124">
        <v>23</v>
      </c>
      <c r="R162" s="124">
        <v>0</v>
      </c>
      <c r="S162" s="124">
        <v>0</v>
      </c>
      <c r="T162" s="124">
        <v>42</v>
      </c>
      <c r="U162" s="124">
        <v>42</v>
      </c>
      <c r="V162" s="124">
        <v>42</v>
      </c>
      <c r="W162" s="124">
        <v>126</v>
      </c>
      <c r="X162" s="124">
        <v>42</v>
      </c>
      <c r="Y162" s="124">
        <v>4</v>
      </c>
      <c r="Z162" s="124">
        <v>2</v>
      </c>
      <c r="AA162" s="124">
        <v>3</v>
      </c>
      <c r="AB162" s="124">
        <v>9</v>
      </c>
      <c r="AC162" s="124">
        <v>3</v>
      </c>
      <c r="AD162" s="128">
        <v>7.1400000000000005E-2</v>
      </c>
      <c r="AE162" s="124">
        <v>2</v>
      </c>
      <c r="AF162" s="124">
        <v>35</v>
      </c>
      <c r="AG162" s="125">
        <v>0.72899999999999998</v>
      </c>
    </row>
    <row r="163" spans="1:33" x14ac:dyDescent="0.3">
      <c r="A163" s="123" t="s">
        <v>325</v>
      </c>
      <c r="B163" s="121" t="s">
        <v>326</v>
      </c>
      <c r="C163" s="121">
        <v>1</v>
      </c>
      <c r="D163" s="121">
        <v>0</v>
      </c>
      <c r="E163" s="124">
        <v>689</v>
      </c>
      <c r="F163" s="124">
        <v>535</v>
      </c>
      <c r="G163" s="124">
        <v>1638</v>
      </c>
      <c r="H163" s="124">
        <v>200</v>
      </c>
      <c r="I163" s="124">
        <v>204</v>
      </c>
      <c r="J163" s="124">
        <v>201</v>
      </c>
      <c r="K163" s="124">
        <v>605</v>
      </c>
      <c r="L163" s="128">
        <v>0.36940000000000001</v>
      </c>
      <c r="M163" s="124">
        <v>128</v>
      </c>
      <c r="N163" s="125">
        <v>177.97200000000001</v>
      </c>
      <c r="O163" s="124">
        <v>1</v>
      </c>
      <c r="P163" s="125">
        <v>0.432</v>
      </c>
      <c r="Q163" s="124">
        <v>231</v>
      </c>
      <c r="R163" s="124">
        <v>0</v>
      </c>
      <c r="S163" s="124">
        <v>0</v>
      </c>
      <c r="T163" s="124">
        <v>700</v>
      </c>
      <c r="U163" s="124">
        <v>694</v>
      </c>
      <c r="V163" s="124">
        <v>691</v>
      </c>
      <c r="W163" s="124">
        <v>2085</v>
      </c>
      <c r="X163" s="124">
        <v>695</v>
      </c>
      <c r="Y163" s="124">
        <v>87</v>
      </c>
      <c r="Z163" s="124">
        <v>66</v>
      </c>
      <c r="AA163" s="124">
        <v>75</v>
      </c>
      <c r="AB163" s="124">
        <v>228</v>
      </c>
      <c r="AC163" s="124">
        <v>76</v>
      </c>
      <c r="AD163" s="128">
        <v>0.1094</v>
      </c>
      <c r="AE163" s="124">
        <v>38</v>
      </c>
      <c r="AF163" s="124">
        <v>398</v>
      </c>
      <c r="AG163" s="125">
        <v>0.74299999999999999</v>
      </c>
    </row>
    <row r="164" spans="1:33" x14ac:dyDescent="0.3">
      <c r="A164" s="123" t="s">
        <v>327</v>
      </c>
      <c r="B164" s="121" t="s">
        <v>328</v>
      </c>
      <c r="C164" s="121">
        <v>1</v>
      </c>
      <c r="D164" s="121">
        <v>0</v>
      </c>
      <c r="E164" s="124">
        <v>267</v>
      </c>
      <c r="F164" s="124">
        <v>221</v>
      </c>
      <c r="G164" s="124">
        <v>666</v>
      </c>
      <c r="H164" s="124">
        <v>136</v>
      </c>
      <c r="I164" s="124">
        <v>139</v>
      </c>
      <c r="J164" s="124">
        <v>134</v>
      </c>
      <c r="K164" s="124">
        <v>409</v>
      </c>
      <c r="L164" s="128">
        <v>0.61409999999999998</v>
      </c>
      <c r="M164" s="124">
        <v>88</v>
      </c>
      <c r="N164" s="125">
        <v>329.93</v>
      </c>
      <c r="O164" s="124">
        <v>1</v>
      </c>
      <c r="P164" s="125">
        <v>0.47799999999999998</v>
      </c>
      <c r="Q164" s="124">
        <v>106</v>
      </c>
      <c r="R164" s="124">
        <v>0</v>
      </c>
      <c r="S164" s="124">
        <v>0</v>
      </c>
      <c r="T164" s="124">
        <v>218</v>
      </c>
      <c r="U164" s="124">
        <v>216</v>
      </c>
      <c r="V164" s="124">
        <v>215</v>
      </c>
      <c r="W164" s="124">
        <v>649</v>
      </c>
      <c r="X164" s="124">
        <v>216</v>
      </c>
      <c r="Y164" s="124">
        <v>39</v>
      </c>
      <c r="Z164" s="124">
        <v>35</v>
      </c>
      <c r="AA164" s="124">
        <v>36</v>
      </c>
      <c r="AB164" s="124">
        <v>110</v>
      </c>
      <c r="AC164" s="124">
        <v>37</v>
      </c>
      <c r="AD164" s="128">
        <v>0.16950000000000001</v>
      </c>
      <c r="AE164" s="124">
        <v>24</v>
      </c>
      <c r="AF164" s="124">
        <v>219</v>
      </c>
      <c r="AG164" s="125">
        <v>0.99</v>
      </c>
    </row>
    <row r="165" spans="1:33" x14ac:dyDescent="0.3">
      <c r="A165" s="123" t="s">
        <v>329</v>
      </c>
      <c r="B165" s="121" t="s">
        <v>330</v>
      </c>
      <c r="C165" s="121">
        <v>1</v>
      </c>
      <c r="D165" s="121">
        <v>0</v>
      </c>
      <c r="E165" s="124">
        <v>898</v>
      </c>
      <c r="F165" s="124">
        <v>701</v>
      </c>
      <c r="G165" s="124">
        <v>2101</v>
      </c>
      <c r="H165" s="124">
        <v>426</v>
      </c>
      <c r="I165" s="124">
        <v>462</v>
      </c>
      <c r="J165" s="124">
        <v>445</v>
      </c>
      <c r="K165" s="124">
        <v>1333</v>
      </c>
      <c r="L165" s="128">
        <v>0.63449999999999995</v>
      </c>
      <c r="M165" s="124">
        <v>289</v>
      </c>
      <c r="N165" s="125">
        <v>144.58699999999999</v>
      </c>
      <c r="O165" s="124">
        <v>1</v>
      </c>
      <c r="P165" s="125">
        <v>0.39600000000000002</v>
      </c>
      <c r="Q165" s="124">
        <v>278</v>
      </c>
      <c r="R165" s="124">
        <v>1</v>
      </c>
      <c r="S165" s="124">
        <v>1</v>
      </c>
      <c r="T165" s="124">
        <v>654</v>
      </c>
      <c r="U165" s="124">
        <v>647</v>
      </c>
      <c r="V165" s="124">
        <v>645</v>
      </c>
      <c r="W165" s="124">
        <v>1946</v>
      </c>
      <c r="X165" s="124">
        <v>649</v>
      </c>
      <c r="Y165" s="124">
        <v>124</v>
      </c>
      <c r="Z165" s="124">
        <v>117</v>
      </c>
      <c r="AA165" s="124">
        <v>117</v>
      </c>
      <c r="AB165" s="124">
        <v>358</v>
      </c>
      <c r="AC165" s="124">
        <v>119</v>
      </c>
      <c r="AD165" s="128">
        <v>0.184</v>
      </c>
      <c r="AE165" s="124">
        <v>84</v>
      </c>
      <c r="AF165" s="124">
        <v>653</v>
      </c>
      <c r="AG165" s="125">
        <v>0.93100000000000005</v>
      </c>
    </row>
    <row r="166" spans="1:33" x14ac:dyDescent="0.3">
      <c r="A166" s="123" t="s">
        <v>331</v>
      </c>
      <c r="B166" s="121" t="s">
        <v>332</v>
      </c>
      <c r="C166" s="121">
        <v>1</v>
      </c>
      <c r="D166" s="121">
        <v>0</v>
      </c>
      <c r="E166" s="124">
        <v>315</v>
      </c>
      <c r="F166" s="124">
        <v>236</v>
      </c>
      <c r="G166" s="124">
        <v>704</v>
      </c>
      <c r="H166" s="124">
        <v>122</v>
      </c>
      <c r="I166" s="124">
        <v>131</v>
      </c>
      <c r="J166" s="124">
        <v>117</v>
      </c>
      <c r="K166" s="124">
        <v>370</v>
      </c>
      <c r="L166" s="128">
        <v>0.52559999999999996</v>
      </c>
      <c r="M166" s="124">
        <v>81</v>
      </c>
      <c r="N166" s="125">
        <v>108.414</v>
      </c>
      <c r="O166" s="124">
        <v>1</v>
      </c>
      <c r="P166" s="125">
        <v>0.44800000000000001</v>
      </c>
      <c r="Q166" s="124">
        <v>106</v>
      </c>
      <c r="R166" s="124">
        <v>0</v>
      </c>
      <c r="S166" s="124">
        <v>0</v>
      </c>
      <c r="T166" s="124">
        <v>249</v>
      </c>
      <c r="U166" s="124">
        <v>247</v>
      </c>
      <c r="V166" s="124">
        <v>246</v>
      </c>
      <c r="W166" s="124">
        <v>742</v>
      </c>
      <c r="X166" s="124">
        <v>247</v>
      </c>
      <c r="Y166" s="124">
        <v>36</v>
      </c>
      <c r="Z166" s="124">
        <v>48</v>
      </c>
      <c r="AA166" s="124">
        <v>44</v>
      </c>
      <c r="AB166" s="124">
        <v>128</v>
      </c>
      <c r="AC166" s="124">
        <v>43</v>
      </c>
      <c r="AD166" s="128">
        <v>0.17249999999999999</v>
      </c>
      <c r="AE166" s="124">
        <v>26</v>
      </c>
      <c r="AF166" s="124">
        <v>214</v>
      </c>
      <c r="AG166" s="125">
        <v>0.90600000000000003</v>
      </c>
    </row>
    <row r="167" spans="1:33" x14ac:dyDescent="0.3">
      <c r="A167" s="123" t="s">
        <v>333</v>
      </c>
      <c r="B167" s="121" t="s">
        <v>334</v>
      </c>
      <c r="C167" s="121">
        <v>1</v>
      </c>
      <c r="D167" s="121">
        <v>1</v>
      </c>
      <c r="E167" s="124">
        <v>474</v>
      </c>
      <c r="F167" s="124">
        <v>371</v>
      </c>
      <c r="G167" s="124">
        <v>1135</v>
      </c>
      <c r="H167" s="124">
        <v>230</v>
      </c>
      <c r="I167" s="124">
        <v>212</v>
      </c>
      <c r="J167" s="124">
        <v>210</v>
      </c>
      <c r="K167" s="124">
        <v>652</v>
      </c>
      <c r="L167" s="128">
        <v>0.57440000000000002</v>
      </c>
      <c r="M167" s="124">
        <v>139</v>
      </c>
      <c r="N167" s="125">
        <v>243.768</v>
      </c>
      <c r="O167" s="124">
        <v>1</v>
      </c>
      <c r="P167" s="125">
        <v>0.46100000000000002</v>
      </c>
      <c r="Q167" s="124">
        <v>171</v>
      </c>
      <c r="R167" s="124">
        <v>0</v>
      </c>
      <c r="S167" s="124">
        <v>0</v>
      </c>
      <c r="T167" s="124">
        <v>470</v>
      </c>
      <c r="U167" s="124">
        <v>466</v>
      </c>
      <c r="V167" s="124">
        <v>464</v>
      </c>
      <c r="W167" s="124">
        <v>1400</v>
      </c>
      <c r="X167" s="124">
        <v>467</v>
      </c>
      <c r="Y167" s="124">
        <v>51</v>
      </c>
      <c r="Z167" s="124">
        <v>53</v>
      </c>
      <c r="AA167" s="124">
        <v>58</v>
      </c>
      <c r="AB167" s="124">
        <v>162</v>
      </c>
      <c r="AC167" s="124">
        <v>54</v>
      </c>
      <c r="AD167" s="128">
        <v>0.1157</v>
      </c>
      <c r="AE167" s="124">
        <v>28</v>
      </c>
      <c r="AF167" s="124">
        <v>339</v>
      </c>
      <c r="AG167" s="125">
        <v>0.91300000000000003</v>
      </c>
    </row>
    <row r="168" spans="1:33" x14ac:dyDescent="0.3">
      <c r="A168" s="123" t="s">
        <v>335</v>
      </c>
      <c r="B168" s="121" t="s">
        <v>336</v>
      </c>
      <c r="C168" s="121">
        <v>1</v>
      </c>
      <c r="D168" s="121">
        <v>0</v>
      </c>
      <c r="E168" s="124">
        <v>860</v>
      </c>
      <c r="F168" s="124">
        <v>684</v>
      </c>
      <c r="G168" s="124">
        <v>2140</v>
      </c>
      <c r="H168" s="124">
        <v>337</v>
      </c>
      <c r="I168" s="124">
        <v>403</v>
      </c>
      <c r="J168" s="124">
        <v>372</v>
      </c>
      <c r="K168" s="124">
        <v>1112</v>
      </c>
      <c r="L168" s="128">
        <v>0.51959999999999995</v>
      </c>
      <c r="M168" s="124">
        <v>231</v>
      </c>
      <c r="N168" s="125">
        <v>293.77800000000002</v>
      </c>
      <c r="O168" s="124">
        <v>1</v>
      </c>
      <c r="P168" s="125">
        <v>0.44500000000000001</v>
      </c>
      <c r="Q168" s="124">
        <v>304</v>
      </c>
      <c r="R168" s="124">
        <v>0</v>
      </c>
      <c r="S168" s="124">
        <v>0</v>
      </c>
      <c r="T168" s="124">
        <v>731</v>
      </c>
      <c r="U168" s="124">
        <v>744</v>
      </c>
      <c r="V168" s="124">
        <v>744</v>
      </c>
      <c r="W168" s="124">
        <v>2219</v>
      </c>
      <c r="X168" s="124">
        <v>740</v>
      </c>
      <c r="Y168" s="124">
        <v>110</v>
      </c>
      <c r="Z168" s="124">
        <v>105</v>
      </c>
      <c r="AA168" s="124">
        <v>98</v>
      </c>
      <c r="AB168" s="124">
        <v>313</v>
      </c>
      <c r="AC168" s="124">
        <v>104</v>
      </c>
      <c r="AD168" s="128">
        <v>0.1411</v>
      </c>
      <c r="AE168" s="124">
        <v>63</v>
      </c>
      <c r="AF168" s="124">
        <v>599</v>
      </c>
      <c r="AG168" s="125">
        <v>0.875</v>
      </c>
    </row>
    <row r="169" spans="1:33" x14ac:dyDescent="0.3">
      <c r="A169" s="123" t="s">
        <v>337</v>
      </c>
      <c r="B169" s="121" t="s">
        <v>338</v>
      </c>
      <c r="C169" s="121">
        <v>1</v>
      </c>
      <c r="D169" s="121">
        <v>0</v>
      </c>
      <c r="E169" s="124">
        <v>621</v>
      </c>
      <c r="F169" s="124">
        <v>524</v>
      </c>
      <c r="G169" s="124">
        <v>1489</v>
      </c>
      <c r="H169" s="124">
        <v>248</v>
      </c>
      <c r="I169" s="124">
        <v>270</v>
      </c>
      <c r="J169" s="124">
        <v>275</v>
      </c>
      <c r="K169" s="124">
        <v>793</v>
      </c>
      <c r="L169" s="128">
        <v>0.53259999999999996</v>
      </c>
      <c r="M169" s="124">
        <v>181</v>
      </c>
      <c r="N169" s="125">
        <v>126.081</v>
      </c>
      <c r="O169" s="124">
        <v>1</v>
      </c>
      <c r="P169" s="125">
        <v>0.40899999999999997</v>
      </c>
      <c r="Q169" s="124">
        <v>214</v>
      </c>
      <c r="R169" s="124">
        <v>0</v>
      </c>
      <c r="S169" s="124">
        <v>0</v>
      </c>
      <c r="T169" s="124">
        <v>518</v>
      </c>
      <c r="U169" s="124">
        <v>526</v>
      </c>
      <c r="V169" s="124">
        <v>527</v>
      </c>
      <c r="W169" s="124">
        <v>1571</v>
      </c>
      <c r="X169" s="124">
        <v>524</v>
      </c>
      <c r="Y169" s="124">
        <v>83</v>
      </c>
      <c r="Z169" s="124">
        <v>85</v>
      </c>
      <c r="AA169" s="124">
        <v>70</v>
      </c>
      <c r="AB169" s="124">
        <v>238</v>
      </c>
      <c r="AC169" s="124">
        <v>79</v>
      </c>
      <c r="AD169" s="128">
        <v>0.1515</v>
      </c>
      <c r="AE169" s="124">
        <v>52</v>
      </c>
      <c r="AF169" s="124">
        <v>448</v>
      </c>
      <c r="AG169" s="125">
        <v>0.85399999999999998</v>
      </c>
    </row>
    <row r="170" spans="1:33" x14ac:dyDescent="0.3">
      <c r="A170" s="123" t="s">
        <v>339</v>
      </c>
      <c r="B170" s="121" t="s">
        <v>340</v>
      </c>
      <c r="C170" s="121">
        <v>1</v>
      </c>
      <c r="D170" s="121">
        <v>0</v>
      </c>
      <c r="E170" s="124">
        <v>1566</v>
      </c>
      <c r="F170" s="124">
        <v>1314</v>
      </c>
      <c r="G170" s="124">
        <v>3948</v>
      </c>
      <c r="H170" s="124">
        <v>942</v>
      </c>
      <c r="I170" s="124">
        <v>1017</v>
      </c>
      <c r="J170" s="124">
        <v>971</v>
      </c>
      <c r="K170" s="124">
        <v>2930</v>
      </c>
      <c r="L170" s="128">
        <v>0.74209999999999998</v>
      </c>
      <c r="M170" s="124">
        <v>634</v>
      </c>
      <c r="N170" s="125">
        <v>127.97199999999999</v>
      </c>
      <c r="O170" s="124">
        <v>1</v>
      </c>
      <c r="P170" s="125">
        <v>0.28899999999999998</v>
      </c>
      <c r="Q170" s="124">
        <v>380</v>
      </c>
      <c r="R170" s="124">
        <v>0</v>
      </c>
      <c r="S170" s="124">
        <v>0</v>
      </c>
      <c r="T170" s="124">
        <v>1456</v>
      </c>
      <c r="U170" s="124">
        <v>1483</v>
      </c>
      <c r="V170" s="124">
        <v>1483</v>
      </c>
      <c r="W170" s="124">
        <v>4422</v>
      </c>
      <c r="X170" s="124">
        <v>1474</v>
      </c>
      <c r="Y170" s="124">
        <v>461</v>
      </c>
      <c r="Z170" s="124">
        <v>430</v>
      </c>
      <c r="AA170" s="124">
        <v>337</v>
      </c>
      <c r="AB170" s="124">
        <v>1228</v>
      </c>
      <c r="AC170" s="124">
        <v>409</v>
      </c>
      <c r="AD170" s="128">
        <v>0.2777</v>
      </c>
      <c r="AE170" s="124">
        <v>237</v>
      </c>
      <c r="AF170" s="124">
        <v>1252</v>
      </c>
      <c r="AG170" s="125">
        <v>0.95199999999999996</v>
      </c>
    </row>
    <row r="171" spans="1:33" x14ac:dyDescent="0.3">
      <c r="A171" s="123" t="s">
        <v>341</v>
      </c>
      <c r="B171" s="121" t="s">
        <v>342</v>
      </c>
      <c r="C171" s="121">
        <v>1</v>
      </c>
      <c r="D171" s="121">
        <v>0</v>
      </c>
      <c r="E171" s="124">
        <v>1263</v>
      </c>
      <c r="F171" s="124">
        <v>1037</v>
      </c>
      <c r="G171" s="124">
        <v>3209</v>
      </c>
      <c r="H171" s="124">
        <v>474</v>
      </c>
      <c r="I171" s="124">
        <v>506</v>
      </c>
      <c r="J171" s="124">
        <v>467</v>
      </c>
      <c r="K171" s="124">
        <v>1447</v>
      </c>
      <c r="L171" s="128">
        <v>0.45090000000000002</v>
      </c>
      <c r="M171" s="124">
        <v>304</v>
      </c>
      <c r="N171" s="125">
        <v>684.40700000000004</v>
      </c>
      <c r="O171" s="124">
        <v>1</v>
      </c>
      <c r="P171" s="125">
        <v>0.46100000000000002</v>
      </c>
      <c r="Q171" s="124">
        <v>478</v>
      </c>
      <c r="R171" s="124">
        <v>2</v>
      </c>
      <c r="S171" s="124">
        <v>1</v>
      </c>
      <c r="T171" s="124">
        <v>1254</v>
      </c>
      <c r="U171" s="124">
        <v>1268</v>
      </c>
      <c r="V171" s="124">
        <v>1266</v>
      </c>
      <c r="W171" s="124">
        <v>3788</v>
      </c>
      <c r="X171" s="124">
        <v>1263</v>
      </c>
      <c r="Y171" s="124">
        <v>156</v>
      </c>
      <c r="Z171" s="124">
        <v>129</v>
      </c>
      <c r="AA171" s="124">
        <v>128</v>
      </c>
      <c r="AB171" s="124">
        <v>413</v>
      </c>
      <c r="AC171" s="124">
        <v>138</v>
      </c>
      <c r="AD171" s="128">
        <v>0.109</v>
      </c>
      <c r="AE171" s="124">
        <v>73</v>
      </c>
      <c r="AF171" s="124">
        <v>857</v>
      </c>
      <c r="AG171" s="125">
        <v>0.82599999999999996</v>
      </c>
    </row>
    <row r="172" spans="1:33" x14ac:dyDescent="0.3">
      <c r="A172" s="123" t="s">
        <v>343</v>
      </c>
      <c r="B172" s="121" t="s">
        <v>344</v>
      </c>
      <c r="C172" s="121">
        <v>1</v>
      </c>
      <c r="D172" s="121">
        <v>0</v>
      </c>
      <c r="E172" s="124">
        <v>2746</v>
      </c>
      <c r="F172" s="124">
        <v>2048</v>
      </c>
      <c r="G172" s="124">
        <v>6220</v>
      </c>
      <c r="H172" s="124">
        <v>1012</v>
      </c>
      <c r="I172" s="124">
        <v>1191</v>
      </c>
      <c r="J172" s="124">
        <v>1173</v>
      </c>
      <c r="K172" s="124">
        <v>3376</v>
      </c>
      <c r="L172" s="128">
        <v>0.54279999999999995</v>
      </c>
      <c r="M172" s="124">
        <v>723</v>
      </c>
      <c r="N172" s="125">
        <v>363.89</v>
      </c>
      <c r="O172" s="124">
        <v>1</v>
      </c>
      <c r="P172" s="125">
        <v>0.38</v>
      </c>
      <c r="Q172" s="124">
        <v>778</v>
      </c>
      <c r="R172" s="124">
        <v>0</v>
      </c>
      <c r="S172" s="124">
        <v>0</v>
      </c>
      <c r="T172" s="124">
        <v>2272</v>
      </c>
      <c r="U172" s="124">
        <v>2317</v>
      </c>
      <c r="V172" s="124">
        <v>2317</v>
      </c>
      <c r="W172" s="124">
        <v>6906</v>
      </c>
      <c r="X172" s="124">
        <v>2302</v>
      </c>
      <c r="Y172" s="124">
        <v>388</v>
      </c>
      <c r="Z172" s="124">
        <v>405</v>
      </c>
      <c r="AA172" s="124">
        <v>359</v>
      </c>
      <c r="AB172" s="124">
        <v>1152</v>
      </c>
      <c r="AC172" s="124">
        <v>384</v>
      </c>
      <c r="AD172" s="128">
        <v>0.1668</v>
      </c>
      <c r="AE172" s="124">
        <v>222</v>
      </c>
      <c r="AF172" s="124">
        <v>1724</v>
      </c>
      <c r="AG172" s="125">
        <v>0.84099999999999997</v>
      </c>
    </row>
    <row r="173" spans="1:33" x14ac:dyDescent="0.3">
      <c r="A173" s="123" t="s">
        <v>345</v>
      </c>
      <c r="B173" s="121" t="s">
        <v>346</v>
      </c>
      <c r="C173" s="121">
        <v>1</v>
      </c>
      <c r="D173" s="121">
        <v>0</v>
      </c>
      <c r="E173" s="124">
        <v>896</v>
      </c>
      <c r="F173" s="124">
        <v>768</v>
      </c>
      <c r="G173" s="124">
        <v>2223</v>
      </c>
      <c r="H173" s="124">
        <v>449</v>
      </c>
      <c r="I173" s="124">
        <v>494</v>
      </c>
      <c r="J173" s="124">
        <v>474</v>
      </c>
      <c r="K173" s="124">
        <v>1417</v>
      </c>
      <c r="L173" s="128">
        <v>0.63739999999999997</v>
      </c>
      <c r="M173" s="124">
        <v>318</v>
      </c>
      <c r="N173" s="125">
        <v>110.90900000000001</v>
      </c>
      <c r="O173" s="124">
        <v>1</v>
      </c>
      <c r="P173" s="125">
        <v>0.35499999999999998</v>
      </c>
      <c r="Q173" s="124">
        <v>273</v>
      </c>
      <c r="R173" s="124">
        <v>0</v>
      </c>
      <c r="S173" s="124">
        <v>0</v>
      </c>
      <c r="T173" s="124">
        <v>917</v>
      </c>
      <c r="U173" s="124">
        <v>935</v>
      </c>
      <c r="V173" s="124">
        <v>935</v>
      </c>
      <c r="W173" s="124">
        <v>2787</v>
      </c>
      <c r="X173" s="124">
        <v>929</v>
      </c>
      <c r="Y173" s="124">
        <v>190</v>
      </c>
      <c r="Z173" s="124">
        <v>195</v>
      </c>
      <c r="AA173" s="124">
        <v>180</v>
      </c>
      <c r="AB173" s="124">
        <v>565</v>
      </c>
      <c r="AC173" s="124">
        <v>188</v>
      </c>
      <c r="AD173" s="128">
        <v>0.20269999999999999</v>
      </c>
      <c r="AE173" s="124">
        <v>101</v>
      </c>
      <c r="AF173" s="124">
        <v>693</v>
      </c>
      <c r="AG173" s="125">
        <v>0.90200000000000002</v>
      </c>
    </row>
    <row r="174" spans="1:33" x14ac:dyDescent="0.3">
      <c r="A174" s="123" t="s">
        <v>347</v>
      </c>
      <c r="B174" s="121" t="s">
        <v>348</v>
      </c>
      <c r="C174" s="121">
        <v>1</v>
      </c>
      <c r="D174" s="121">
        <v>0</v>
      </c>
      <c r="E174" s="124">
        <v>249</v>
      </c>
      <c r="F174" s="124">
        <v>167</v>
      </c>
      <c r="G174" s="124">
        <v>659</v>
      </c>
      <c r="H174" s="124">
        <v>142</v>
      </c>
      <c r="I174" s="124">
        <v>141</v>
      </c>
      <c r="J174" s="124">
        <v>107</v>
      </c>
      <c r="K174" s="124">
        <v>390</v>
      </c>
      <c r="L174" s="128">
        <v>0.59179999999999999</v>
      </c>
      <c r="M174" s="124">
        <v>64</v>
      </c>
      <c r="N174" s="125">
        <v>277.39</v>
      </c>
      <c r="O174" s="124">
        <v>1</v>
      </c>
      <c r="P174" s="125">
        <v>0.47899999999999998</v>
      </c>
      <c r="Q174" s="124">
        <v>80</v>
      </c>
      <c r="R174" s="124">
        <v>0</v>
      </c>
      <c r="S174" s="124">
        <v>0</v>
      </c>
      <c r="T174" s="124">
        <v>306</v>
      </c>
      <c r="U174" s="124">
        <v>308</v>
      </c>
      <c r="V174" s="124">
        <v>308</v>
      </c>
      <c r="W174" s="124">
        <v>922</v>
      </c>
      <c r="X174" s="124">
        <v>307</v>
      </c>
      <c r="Y174" s="124">
        <v>61</v>
      </c>
      <c r="Z174" s="124">
        <v>73</v>
      </c>
      <c r="AA174" s="124">
        <v>62</v>
      </c>
      <c r="AB174" s="124">
        <v>196</v>
      </c>
      <c r="AC174" s="124">
        <v>65</v>
      </c>
      <c r="AD174" s="128">
        <v>0.21260000000000001</v>
      </c>
      <c r="AE174" s="124">
        <v>23</v>
      </c>
      <c r="AF174" s="124">
        <v>168</v>
      </c>
      <c r="AG174" s="125">
        <v>1.0049999999999999</v>
      </c>
    </row>
    <row r="175" spans="1:33" x14ac:dyDescent="0.3">
      <c r="A175" s="123" t="s">
        <v>349</v>
      </c>
      <c r="B175" s="121" t="s">
        <v>350</v>
      </c>
      <c r="C175" s="121">
        <v>1</v>
      </c>
      <c r="D175" s="121">
        <v>0</v>
      </c>
      <c r="E175" s="124">
        <v>134</v>
      </c>
      <c r="F175" s="124">
        <v>103</v>
      </c>
      <c r="G175" s="124">
        <v>312</v>
      </c>
      <c r="H175" s="124">
        <v>56</v>
      </c>
      <c r="I175" s="124">
        <v>53</v>
      </c>
      <c r="J175" s="124">
        <v>60</v>
      </c>
      <c r="K175" s="124">
        <v>169</v>
      </c>
      <c r="L175" s="128">
        <v>0.54169999999999996</v>
      </c>
      <c r="M175" s="124">
        <v>36</v>
      </c>
      <c r="N175" s="125">
        <v>56.280999999999999</v>
      </c>
      <c r="O175" s="124">
        <v>0</v>
      </c>
      <c r="P175" s="125">
        <v>0.45500000000000002</v>
      </c>
      <c r="Q175" s="124">
        <v>0</v>
      </c>
      <c r="R175" s="124">
        <v>0</v>
      </c>
      <c r="S175" s="124">
        <v>0</v>
      </c>
      <c r="T175" s="124">
        <v>148</v>
      </c>
      <c r="U175" s="124">
        <v>143</v>
      </c>
      <c r="V175" s="124">
        <v>143</v>
      </c>
      <c r="W175" s="124">
        <v>434</v>
      </c>
      <c r="X175" s="124">
        <v>145</v>
      </c>
      <c r="Y175" s="124">
        <v>29</v>
      </c>
      <c r="Z175" s="124">
        <v>16</v>
      </c>
      <c r="AA175" s="124">
        <v>15</v>
      </c>
      <c r="AB175" s="124">
        <v>60</v>
      </c>
      <c r="AC175" s="124">
        <v>20</v>
      </c>
      <c r="AD175" s="128">
        <v>0.13819999999999999</v>
      </c>
      <c r="AE175" s="124">
        <v>9</v>
      </c>
      <c r="AF175" s="124">
        <v>46</v>
      </c>
      <c r="AG175" s="125">
        <v>0.44600000000000001</v>
      </c>
    </row>
    <row r="176" spans="1:33" x14ac:dyDescent="0.3">
      <c r="A176" s="123" t="s">
        <v>351</v>
      </c>
      <c r="B176" s="121" t="s">
        <v>352</v>
      </c>
      <c r="C176" s="121">
        <v>1</v>
      </c>
      <c r="D176" s="121">
        <v>0</v>
      </c>
      <c r="E176" s="124">
        <v>3015</v>
      </c>
      <c r="F176" s="124">
        <v>2424</v>
      </c>
      <c r="G176" s="124">
        <v>7031</v>
      </c>
      <c r="H176" s="124">
        <v>1704</v>
      </c>
      <c r="I176" s="124">
        <v>1752</v>
      </c>
      <c r="J176" s="124">
        <v>1750</v>
      </c>
      <c r="K176" s="124">
        <v>5206</v>
      </c>
      <c r="L176" s="128">
        <v>0.74039999999999995</v>
      </c>
      <c r="M176" s="124">
        <v>1167</v>
      </c>
      <c r="N176" s="125">
        <v>89.323999999999998</v>
      </c>
      <c r="O176" s="124">
        <v>1</v>
      </c>
      <c r="P176" s="125">
        <v>0</v>
      </c>
      <c r="Q176" s="124">
        <v>0</v>
      </c>
      <c r="R176" s="124">
        <v>41</v>
      </c>
      <c r="S176" s="124">
        <v>22</v>
      </c>
      <c r="T176" s="124">
        <v>2869</v>
      </c>
      <c r="U176" s="124">
        <v>2776</v>
      </c>
      <c r="V176" s="124">
        <v>2774</v>
      </c>
      <c r="W176" s="124">
        <v>8419</v>
      </c>
      <c r="X176" s="124">
        <v>2806</v>
      </c>
      <c r="Y176" s="124">
        <v>794</v>
      </c>
      <c r="Z176" s="124">
        <v>662</v>
      </c>
      <c r="AA176" s="124">
        <v>776</v>
      </c>
      <c r="AB176" s="124">
        <v>2232</v>
      </c>
      <c r="AC176" s="124">
        <v>744</v>
      </c>
      <c r="AD176" s="128">
        <v>0.2651</v>
      </c>
      <c r="AE176" s="124">
        <v>418</v>
      </c>
      <c r="AF176" s="124">
        <v>1608</v>
      </c>
      <c r="AG176" s="125">
        <v>0.66300000000000003</v>
      </c>
    </row>
    <row r="177" spans="1:33" x14ac:dyDescent="0.3">
      <c r="A177" s="123" t="s">
        <v>353</v>
      </c>
      <c r="B177" s="121" t="s">
        <v>354</v>
      </c>
      <c r="C177" s="121">
        <v>1</v>
      </c>
      <c r="D177" s="121">
        <v>0</v>
      </c>
      <c r="E177" s="124">
        <v>1743</v>
      </c>
      <c r="F177" s="124">
        <v>1427</v>
      </c>
      <c r="G177" s="124">
        <v>4264</v>
      </c>
      <c r="H177" s="124">
        <v>736</v>
      </c>
      <c r="I177" s="124">
        <v>790</v>
      </c>
      <c r="J177" s="124">
        <v>806</v>
      </c>
      <c r="K177" s="124">
        <v>2332</v>
      </c>
      <c r="L177" s="128">
        <v>0.54690000000000005</v>
      </c>
      <c r="M177" s="124">
        <v>507</v>
      </c>
      <c r="N177" s="125">
        <v>45.673000000000002</v>
      </c>
      <c r="O177" s="124">
        <v>1</v>
      </c>
      <c r="P177" s="125">
        <v>0</v>
      </c>
      <c r="Q177" s="124">
        <v>0</v>
      </c>
      <c r="R177" s="124">
        <v>12</v>
      </c>
      <c r="S177" s="124">
        <v>6</v>
      </c>
      <c r="T177" s="124">
        <v>1630</v>
      </c>
      <c r="U177" s="124">
        <v>1577</v>
      </c>
      <c r="V177" s="124">
        <v>1576</v>
      </c>
      <c r="W177" s="124">
        <v>4783</v>
      </c>
      <c r="X177" s="124">
        <v>1594</v>
      </c>
      <c r="Y177" s="124">
        <v>255</v>
      </c>
      <c r="Z177" s="124">
        <v>217</v>
      </c>
      <c r="AA177" s="124">
        <v>251</v>
      </c>
      <c r="AB177" s="124">
        <v>723</v>
      </c>
      <c r="AC177" s="124">
        <v>241</v>
      </c>
      <c r="AD177" s="128">
        <v>0.1512</v>
      </c>
      <c r="AE177" s="124">
        <v>140</v>
      </c>
      <c r="AF177" s="124">
        <v>654</v>
      </c>
      <c r="AG177" s="125">
        <v>0.45800000000000002</v>
      </c>
    </row>
    <row r="178" spans="1:33" x14ac:dyDescent="0.3">
      <c r="A178" s="123" t="s">
        <v>355</v>
      </c>
      <c r="B178" s="121" t="s">
        <v>356</v>
      </c>
      <c r="C178" s="121">
        <v>1</v>
      </c>
      <c r="D178" s="121">
        <v>0</v>
      </c>
      <c r="E178" s="124">
        <v>981</v>
      </c>
      <c r="F178" s="124">
        <v>784</v>
      </c>
      <c r="G178" s="124">
        <v>2421</v>
      </c>
      <c r="H178" s="124">
        <v>390</v>
      </c>
      <c r="I178" s="124">
        <v>415</v>
      </c>
      <c r="J178" s="124">
        <v>391</v>
      </c>
      <c r="K178" s="124">
        <v>1196</v>
      </c>
      <c r="L178" s="128">
        <v>0.49399999999999999</v>
      </c>
      <c r="M178" s="124">
        <v>252</v>
      </c>
      <c r="N178" s="125">
        <v>53.137999999999998</v>
      </c>
      <c r="O178" s="124">
        <v>1</v>
      </c>
      <c r="P178" s="125">
        <v>0.20100000000000001</v>
      </c>
      <c r="Q178" s="124">
        <v>158</v>
      </c>
      <c r="R178" s="124">
        <v>1</v>
      </c>
      <c r="S178" s="124">
        <v>1</v>
      </c>
      <c r="T178" s="124">
        <v>910</v>
      </c>
      <c r="U178" s="124">
        <v>881</v>
      </c>
      <c r="V178" s="124">
        <v>881</v>
      </c>
      <c r="W178" s="124">
        <v>2672</v>
      </c>
      <c r="X178" s="124">
        <v>891</v>
      </c>
      <c r="Y178" s="124">
        <v>118</v>
      </c>
      <c r="Z178" s="124">
        <v>85</v>
      </c>
      <c r="AA178" s="124">
        <v>99</v>
      </c>
      <c r="AB178" s="124">
        <v>302</v>
      </c>
      <c r="AC178" s="124">
        <v>101</v>
      </c>
      <c r="AD178" s="128">
        <v>0.113</v>
      </c>
      <c r="AE178" s="124">
        <v>58</v>
      </c>
      <c r="AF178" s="124">
        <v>470</v>
      </c>
      <c r="AG178" s="125">
        <v>0.59899999999999998</v>
      </c>
    </row>
    <row r="179" spans="1:33" x14ac:dyDescent="0.3">
      <c r="A179" s="123" t="s">
        <v>357</v>
      </c>
      <c r="B179" s="121" t="s">
        <v>358</v>
      </c>
      <c r="C179" s="121">
        <v>1</v>
      </c>
      <c r="D179" s="121">
        <v>0</v>
      </c>
      <c r="E179" s="124">
        <v>425</v>
      </c>
      <c r="F179" s="124">
        <v>408</v>
      </c>
      <c r="G179" s="124">
        <v>1211</v>
      </c>
      <c r="H179" s="124">
        <v>188</v>
      </c>
      <c r="I179" s="124">
        <v>219</v>
      </c>
      <c r="J179" s="124">
        <v>209</v>
      </c>
      <c r="K179" s="124">
        <v>616</v>
      </c>
      <c r="L179" s="128">
        <v>0.50870000000000004</v>
      </c>
      <c r="M179" s="124">
        <v>135</v>
      </c>
      <c r="N179" s="125">
        <v>150.09299999999999</v>
      </c>
      <c r="O179" s="124">
        <v>1</v>
      </c>
      <c r="P179" s="125">
        <v>0.437</v>
      </c>
      <c r="Q179" s="124">
        <v>178</v>
      </c>
      <c r="R179" s="124">
        <v>1</v>
      </c>
      <c r="S179" s="124">
        <v>1</v>
      </c>
      <c r="T179" s="124">
        <v>382</v>
      </c>
      <c r="U179" s="124">
        <v>369</v>
      </c>
      <c r="V179" s="124">
        <v>367</v>
      </c>
      <c r="W179" s="124">
        <v>1118</v>
      </c>
      <c r="X179" s="124">
        <v>373</v>
      </c>
      <c r="Y179" s="124">
        <v>61</v>
      </c>
      <c r="Z179" s="124">
        <v>36</v>
      </c>
      <c r="AA179" s="124">
        <v>53</v>
      </c>
      <c r="AB179" s="124">
        <v>150</v>
      </c>
      <c r="AC179" s="124">
        <v>50</v>
      </c>
      <c r="AD179" s="128">
        <v>0.13420000000000001</v>
      </c>
      <c r="AE179" s="124">
        <v>36</v>
      </c>
      <c r="AF179" s="124">
        <v>351</v>
      </c>
      <c r="AG179" s="125">
        <v>0.86</v>
      </c>
    </row>
    <row r="180" spans="1:33" x14ac:dyDescent="0.3">
      <c r="A180" s="123" t="s">
        <v>359</v>
      </c>
      <c r="B180" s="121" t="s">
        <v>360</v>
      </c>
      <c r="C180" s="121">
        <v>1</v>
      </c>
      <c r="D180" s="121">
        <v>0</v>
      </c>
      <c r="E180" s="124">
        <v>1870</v>
      </c>
      <c r="F180" s="124">
        <v>1578</v>
      </c>
      <c r="G180" s="124">
        <v>4831</v>
      </c>
      <c r="H180" s="124">
        <v>661</v>
      </c>
      <c r="I180" s="124">
        <v>679</v>
      </c>
      <c r="J180" s="124">
        <v>661</v>
      </c>
      <c r="K180" s="124">
        <v>2001</v>
      </c>
      <c r="L180" s="128">
        <v>0.41420000000000001</v>
      </c>
      <c r="M180" s="124">
        <v>425</v>
      </c>
      <c r="N180" s="125">
        <v>90.942999999999998</v>
      </c>
      <c r="O180" s="124">
        <v>1</v>
      </c>
      <c r="P180" s="125">
        <v>0.15</v>
      </c>
      <c r="Q180" s="124">
        <v>237</v>
      </c>
      <c r="R180" s="124">
        <v>4</v>
      </c>
      <c r="S180" s="124">
        <v>2</v>
      </c>
      <c r="T180" s="124">
        <v>1765</v>
      </c>
      <c r="U180" s="124">
        <v>1710</v>
      </c>
      <c r="V180" s="124">
        <v>1711</v>
      </c>
      <c r="W180" s="124">
        <v>5186</v>
      </c>
      <c r="X180" s="124">
        <v>1729</v>
      </c>
      <c r="Y180" s="124">
        <v>244</v>
      </c>
      <c r="Z180" s="124">
        <v>190</v>
      </c>
      <c r="AA180" s="124">
        <v>219</v>
      </c>
      <c r="AB180" s="124">
        <v>653</v>
      </c>
      <c r="AC180" s="124">
        <v>218</v>
      </c>
      <c r="AD180" s="128">
        <v>0.12590000000000001</v>
      </c>
      <c r="AE180" s="124">
        <v>129</v>
      </c>
      <c r="AF180" s="124">
        <v>794</v>
      </c>
      <c r="AG180" s="125">
        <v>0.503</v>
      </c>
    </row>
    <row r="181" spans="1:33" x14ac:dyDescent="0.3">
      <c r="A181" s="123" t="s">
        <v>361</v>
      </c>
      <c r="B181" s="121" t="s">
        <v>362</v>
      </c>
      <c r="C181" s="121">
        <v>1</v>
      </c>
      <c r="D181" s="121">
        <v>0</v>
      </c>
      <c r="E181" s="124">
        <v>837</v>
      </c>
      <c r="F181" s="124">
        <v>700</v>
      </c>
      <c r="G181" s="124">
        <v>2152</v>
      </c>
      <c r="H181" s="124">
        <v>265</v>
      </c>
      <c r="I181" s="124">
        <v>298</v>
      </c>
      <c r="J181" s="124">
        <v>262</v>
      </c>
      <c r="K181" s="124">
        <v>825</v>
      </c>
      <c r="L181" s="128">
        <v>0.38340000000000002</v>
      </c>
      <c r="M181" s="124">
        <v>174</v>
      </c>
      <c r="N181" s="125">
        <v>79.924999999999997</v>
      </c>
      <c r="O181" s="124">
        <v>1</v>
      </c>
      <c r="P181" s="125">
        <v>0.31900000000000001</v>
      </c>
      <c r="Q181" s="124">
        <v>223</v>
      </c>
      <c r="R181" s="124">
        <v>7</v>
      </c>
      <c r="S181" s="124">
        <v>4</v>
      </c>
      <c r="T181" s="124">
        <v>850</v>
      </c>
      <c r="U181" s="124">
        <v>823</v>
      </c>
      <c r="V181" s="124">
        <v>841</v>
      </c>
      <c r="W181" s="124">
        <v>2514</v>
      </c>
      <c r="X181" s="124">
        <v>838</v>
      </c>
      <c r="Y181" s="124">
        <v>94</v>
      </c>
      <c r="Z181" s="124">
        <v>65</v>
      </c>
      <c r="AA181" s="124">
        <v>86</v>
      </c>
      <c r="AB181" s="124">
        <v>245</v>
      </c>
      <c r="AC181" s="124">
        <v>82</v>
      </c>
      <c r="AD181" s="128">
        <v>9.7500000000000003E-2</v>
      </c>
      <c r="AE181" s="124">
        <v>44</v>
      </c>
      <c r="AF181" s="124">
        <v>446</v>
      </c>
      <c r="AG181" s="125">
        <v>0.63700000000000001</v>
      </c>
    </row>
    <row r="182" spans="1:33" x14ac:dyDescent="0.3">
      <c r="A182" s="123" t="s">
        <v>363</v>
      </c>
      <c r="B182" s="121" t="s">
        <v>364</v>
      </c>
      <c r="C182" s="121">
        <v>1</v>
      </c>
      <c r="D182" s="121">
        <v>0</v>
      </c>
      <c r="E182" s="124">
        <v>2472</v>
      </c>
      <c r="F182" s="124">
        <v>2094</v>
      </c>
      <c r="G182" s="124">
        <v>6181</v>
      </c>
      <c r="H182" s="124">
        <v>1114</v>
      </c>
      <c r="I182" s="124">
        <v>1228</v>
      </c>
      <c r="J182" s="124">
        <v>1337</v>
      </c>
      <c r="K182" s="124">
        <v>3679</v>
      </c>
      <c r="L182" s="128">
        <v>0.59519999999999995</v>
      </c>
      <c r="M182" s="124">
        <v>810</v>
      </c>
      <c r="N182" s="125">
        <v>25.884</v>
      </c>
      <c r="O182" s="124">
        <v>1</v>
      </c>
      <c r="P182" s="125">
        <v>0</v>
      </c>
      <c r="Q182" s="124">
        <v>0</v>
      </c>
      <c r="R182" s="124">
        <v>43</v>
      </c>
      <c r="S182" s="124">
        <v>23</v>
      </c>
      <c r="T182" s="124">
        <v>2612</v>
      </c>
      <c r="U182" s="124">
        <v>2531</v>
      </c>
      <c r="V182" s="124">
        <v>2587</v>
      </c>
      <c r="W182" s="124">
        <v>7730</v>
      </c>
      <c r="X182" s="124">
        <v>2577</v>
      </c>
      <c r="Y182" s="124">
        <v>457</v>
      </c>
      <c r="Z182" s="124">
        <v>346</v>
      </c>
      <c r="AA182" s="124">
        <v>456</v>
      </c>
      <c r="AB182" s="124">
        <v>1259</v>
      </c>
      <c r="AC182" s="124">
        <v>420</v>
      </c>
      <c r="AD182" s="128">
        <v>0.16289999999999999</v>
      </c>
      <c r="AE182" s="124">
        <v>222</v>
      </c>
      <c r="AF182" s="124">
        <v>1056</v>
      </c>
      <c r="AG182" s="125">
        <v>0.504</v>
      </c>
    </row>
    <row r="183" spans="1:33" x14ac:dyDescent="0.3">
      <c r="A183" s="123" t="s">
        <v>365</v>
      </c>
      <c r="B183" s="121" t="s">
        <v>366</v>
      </c>
      <c r="C183" s="121">
        <v>1</v>
      </c>
      <c r="D183" s="121">
        <v>0</v>
      </c>
      <c r="E183" s="124">
        <v>942</v>
      </c>
      <c r="F183" s="124">
        <v>868</v>
      </c>
      <c r="G183" s="124">
        <v>2415</v>
      </c>
      <c r="H183" s="124">
        <v>342</v>
      </c>
      <c r="I183" s="124">
        <v>398</v>
      </c>
      <c r="J183" s="124">
        <v>393</v>
      </c>
      <c r="K183" s="124">
        <v>1133</v>
      </c>
      <c r="L183" s="128">
        <v>0.46920000000000001</v>
      </c>
      <c r="M183" s="124">
        <v>265</v>
      </c>
      <c r="N183" s="125">
        <v>76.33</v>
      </c>
      <c r="O183" s="124">
        <v>1</v>
      </c>
      <c r="P183" s="125">
        <v>0.26700000000000002</v>
      </c>
      <c r="Q183" s="124">
        <v>232</v>
      </c>
      <c r="R183" s="124">
        <v>9</v>
      </c>
      <c r="S183" s="124">
        <v>5</v>
      </c>
      <c r="T183" s="124">
        <v>1016</v>
      </c>
      <c r="U183" s="124">
        <v>984</v>
      </c>
      <c r="V183" s="124">
        <v>1004</v>
      </c>
      <c r="W183" s="124">
        <v>3004</v>
      </c>
      <c r="X183" s="124">
        <v>1001</v>
      </c>
      <c r="Y183" s="124">
        <v>64</v>
      </c>
      <c r="Z183" s="124">
        <v>109</v>
      </c>
      <c r="AA183" s="124">
        <v>105</v>
      </c>
      <c r="AB183" s="124">
        <v>278</v>
      </c>
      <c r="AC183" s="124">
        <v>93</v>
      </c>
      <c r="AD183" s="128">
        <v>9.2499999999999999E-2</v>
      </c>
      <c r="AE183" s="124">
        <v>52</v>
      </c>
      <c r="AF183" s="124">
        <v>555</v>
      </c>
      <c r="AG183" s="125">
        <v>0.63900000000000001</v>
      </c>
    </row>
    <row r="184" spans="1:33" x14ac:dyDescent="0.3">
      <c r="A184" s="123" t="s">
        <v>367</v>
      </c>
      <c r="B184" s="121" t="s">
        <v>368</v>
      </c>
      <c r="C184" s="121">
        <v>1</v>
      </c>
      <c r="D184" s="121">
        <v>0</v>
      </c>
      <c r="E184" s="124">
        <v>408</v>
      </c>
      <c r="F184" s="124">
        <v>395</v>
      </c>
      <c r="G184" s="124">
        <v>1162</v>
      </c>
      <c r="H184" s="124">
        <v>169</v>
      </c>
      <c r="I184" s="124">
        <v>180</v>
      </c>
      <c r="J184" s="124">
        <v>184</v>
      </c>
      <c r="K184" s="124">
        <v>533</v>
      </c>
      <c r="L184" s="128">
        <v>0.4587</v>
      </c>
      <c r="M184" s="124">
        <v>118</v>
      </c>
      <c r="N184" s="125">
        <v>43.276000000000003</v>
      </c>
      <c r="O184" s="124">
        <v>1</v>
      </c>
      <c r="P184" s="125">
        <v>0.311</v>
      </c>
      <c r="Q184" s="124">
        <v>123</v>
      </c>
      <c r="R184" s="124">
        <v>30</v>
      </c>
      <c r="S184" s="124">
        <v>16</v>
      </c>
      <c r="T184" s="124">
        <v>433</v>
      </c>
      <c r="U184" s="124">
        <v>420</v>
      </c>
      <c r="V184" s="124">
        <v>429</v>
      </c>
      <c r="W184" s="124">
        <v>1282</v>
      </c>
      <c r="X184" s="124">
        <v>427</v>
      </c>
      <c r="Y184" s="124">
        <v>45</v>
      </c>
      <c r="Z184" s="124">
        <v>41</v>
      </c>
      <c r="AA184" s="124">
        <v>36</v>
      </c>
      <c r="AB184" s="124">
        <v>122</v>
      </c>
      <c r="AC184" s="124">
        <v>41</v>
      </c>
      <c r="AD184" s="128">
        <v>9.5200000000000007E-2</v>
      </c>
      <c r="AE184" s="124">
        <v>24</v>
      </c>
      <c r="AF184" s="124">
        <v>282</v>
      </c>
      <c r="AG184" s="125">
        <v>0.71299999999999997</v>
      </c>
    </row>
    <row r="185" spans="1:33" x14ac:dyDescent="0.3">
      <c r="A185" s="123" t="s">
        <v>369</v>
      </c>
      <c r="B185" s="121" t="s">
        <v>370</v>
      </c>
      <c r="C185" s="121">
        <v>1</v>
      </c>
      <c r="D185" s="121">
        <v>0</v>
      </c>
      <c r="E185" s="124">
        <v>1363</v>
      </c>
      <c r="F185" s="124">
        <v>1073</v>
      </c>
      <c r="G185" s="124">
        <v>3335</v>
      </c>
      <c r="H185" s="124">
        <v>435</v>
      </c>
      <c r="I185" s="124">
        <v>497</v>
      </c>
      <c r="J185" s="124">
        <v>504</v>
      </c>
      <c r="K185" s="124">
        <v>1436</v>
      </c>
      <c r="L185" s="128">
        <v>0.43059999999999998</v>
      </c>
      <c r="M185" s="124">
        <v>300</v>
      </c>
      <c r="N185" s="125">
        <v>49.82</v>
      </c>
      <c r="O185" s="124">
        <v>1</v>
      </c>
      <c r="P185" s="125">
        <v>6.8000000000000005E-2</v>
      </c>
      <c r="Q185" s="124">
        <v>73</v>
      </c>
      <c r="R185" s="124">
        <v>9</v>
      </c>
      <c r="S185" s="124">
        <v>5</v>
      </c>
      <c r="T185" s="124">
        <v>1292</v>
      </c>
      <c r="U185" s="124">
        <v>1251</v>
      </c>
      <c r="V185" s="124">
        <v>1278</v>
      </c>
      <c r="W185" s="124">
        <v>3821</v>
      </c>
      <c r="X185" s="124">
        <v>1274</v>
      </c>
      <c r="Y185" s="124">
        <v>125</v>
      </c>
      <c r="Z185" s="124">
        <v>79</v>
      </c>
      <c r="AA185" s="124">
        <v>121</v>
      </c>
      <c r="AB185" s="124">
        <v>325</v>
      </c>
      <c r="AC185" s="124">
        <v>108</v>
      </c>
      <c r="AD185" s="128">
        <v>8.5099999999999995E-2</v>
      </c>
      <c r="AE185" s="124">
        <v>59</v>
      </c>
      <c r="AF185" s="124">
        <v>438</v>
      </c>
      <c r="AG185" s="125">
        <v>0.40799999999999997</v>
      </c>
    </row>
    <row r="186" spans="1:33" x14ac:dyDescent="0.3">
      <c r="A186" s="123" t="s">
        <v>371</v>
      </c>
      <c r="B186" s="121" t="s">
        <v>372</v>
      </c>
      <c r="C186" s="121">
        <v>1</v>
      </c>
      <c r="D186" s="121">
        <v>0</v>
      </c>
      <c r="E186" s="124">
        <v>795</v>
      </c>
      <c r="F186" s="124">
        <v>660</v>
      </c>
      <c r="G186" s="124">
        <v>2093</v>
      </c>
      <c r="H186" s="124">
        <v>382</v>
      </c>
      <c r="I186" s="124">
        <v>375</v>
      </c>
      <c r="J186" s="124">
        <v>328</v>
      </c>
      <c r="K186" s="124">
        <v>1085</v>
      </c>
      <c r="L186" s="128">
        <v>0.51839999999999997</v>
      </c>
      <c r="M186" s="124">
        <v>222</v>
      </c>
      <c r="N186" s="125">
        <v>70.433000000000007</v>
      </c>
      <c r="O186" s="124">
        <v>1</v>
      </c>
      <c r="P186" s="125">
        <v>0.307</v>
      </c>
      <c r="Q186" s="124">
        <v>203</v>
      </c>
      <c r="R186" s="124">
        <v>5</v>
      </c>
      <c r="S186" s="124">
        <v>3</v>
      </c>
      <c r="T186" s="124">
        <v>848</v>
      </c>
      <c r="U186" s="124">
        <v>822</v>
      </c>
      <c r="V186" s="124">
        <v>840</v>
      </c>
      <c r="W186" s="124">
        <v>2510</v>
      </c>
      <c r="X186" s="124">
        <v>837</v>
      </c>
      <c r="Y186" s="124">
        <v>138</v>
      </c>
      <c r="Z186" s="124">
        <v>144</v>
      </c>
      <c r="AA186" s="124">
        <v>90</v>
      </c>
      <c r="AB186" s="124">
        <v>372</v>
      </c>
      <c r="AC186" s="124">
        <v>124</v>
      </c>
      <c r="AD186" s="128">
        <v>0.1482</v>
      </c>
      <c r="AE186" s="124">
        <v>64</v>
      </c>
      <c r="AF186" s="124">
        <v>493</v>
      </c>
      <c r="AG186" s="125">
        <v>0.746</v>
      </c>
    </row>
    <row r="187" spans="1:33" x14ac:dyDescent="0.3">
      <c r="A187" s="123" t="s">
        <v>373</v>
      </c>
      <c r="B187" s="121" t="s">
        <v>374</v>
      </c>
      <c r="C187" s="121">
        <v>1</v>
      </c>
      <c r="D187" s="121">
        <v>0</v>
      </c>
      <c r="E187" s="124">
        <v>675</v>
      </c>
      <c r="F187" s="124">
        <v>591</v>
      </c>
      <c r="G187" s="124">
        <v>1780</v>
      </c>
      <c r="H187" s="124">
        <v>282</v>
      </c>
      <c r="I187" s="124">
        <v>288</v>
      </c>
      <c r="J187" s="124">
        <v>232</v>
      </c>
      <c r="K187" s="124">
        <v>802</v>
      </c>
      <c r="L187" s="128">
        <v>0.4506</v>
      </c>
      <c r="M187" s="124">
        <v>173</v>
      </c>
      <c r="N187" s="125">
        <v>77.180000000000007</v>
      </c>
      <c r="O187" s="124">
        <v>1</v>
      </c>
      <c r="P187" s="125">
        <v>0.34</v>
      </c>
      <c r="Q187" s="124">
        <v>201</v>
      </c>
      <c r="R187" s="124">
        <v>10</v>
      </c>
      <c r="S187" s="124">
        <v>5</v>
      </c>
      <c r="T187" s="124">
        <v>763</v>
      </c>
      <c r="U187" s="124">
        <v>740</v>
      </c>
      <c r="V187" s="124">
        <v>750</v>
      </c>
      <c r="W187" s="124">
        <v>2253</v>
      </c>
      <c r="X187" s="124">
        <v>751</v>
      </c>
      <c r="Y187" s="124">
        <v>61</v>
      </c>
      <c r="Z187" s="124">
        <v>76</v>
      </c>
      <c r="AA187" s="124">
        <v>82</v>
      </c>
      <c r="AB187" s="124">
        <v>219</v>
      </c>
      <c r="AC187" s="124">
        <v>73</v>
      </c>
      <c r="AD187" s="128">
        <v>9.7199999999999995E-2</v>
      </c>
      <c r="AE187" s="124">
        <v>37</v>
      </c>
      <c r="AF187" s="124">
        <v>417</v>
      </c>
      <c r="AG187" s="125">
        <v>0.70499999999999996</v>
      </c>
    </row>
    <row r="188" spans="1:33" x14ac:dyDescent="0.3">
      <c r="A188" s="123" t="s">
        <v>375</v>
      </c>
      <c r="B188" s="121" t="s">
        <v>376</v>
      </c>
      <c r="C188" s="121">
        <v>1</v>
      </c>
      <c r="D188" s="121">
        <v>0</v>
      </c>
      <c r="E188" s="124">
        <v>1076</v>
      </c>
      <c r="F188" s="124">
        <v>882</v>
      </c>
      <c r="G188" s="124">
        <v>2568</v>
      </c>
      <c r="H188" s="124">
        <v>339</v>
      </c>
      <c r="I188" s="124">
        <v>373</v>
      </c>
      <c r="J188" s="124">
        <v>365</v>
      </c>
      <c r="K188" s="124">
        <v>1077</v>
      </c>
      <c r="L188" s="128">
        <v>0.4194</v>
      </c>
      <c r="M188" s="124">
        <v>240</v>
      </c>
      <c r="N188" s="125">
        <v>70.608999999999995</v>
      </c>
      <c r="O188" s="124">
        <v>1</v>
      </c>
      <c r="P188" s="125">
        <v>0.245</v>
      </c>
      <c r="Q188" s="124">
        <v>216</v>
      </c>
      <c r="R188" s="124">
        <v>7</v>
      </c>
      <c r="S188" s="124">
        <v>4</v>
      </c>
      <c r="T188" s="124">
        <v>1028</v>
      </c>
      <c r="U188" s="124">
        <v>996</v>
      </c>
      <c r="V188" s="124">
        <v>1017</v>
      </c>
      <c r="W188" s="124">
        <v>3041</v>
      </c>
      <c r="X188" s="124">
        <v>1014</v>
      </c>
      <c r="Y188" s="124">
        <v>147</v>
      </c>
      <c r="Z188" s="124">
        <v>123</v>
      </c>
      <c r="AA188" s="124">
        <v>97</v>
      </c>
      <c r="AB188" s="124">
        <v>367</v>
      </c>
      <c r="AC188" s="124">
        <v>122</v>
      </c>
      <c r="AD188" s="128">
        <v>0.1207</v>
      </c>
      <c r="AE188" s="124">
        <v>69</v>
      </c>
      <c r="AF188" s="124">
        <v>530</v>
      </c>
      <c r="AG188" s="125">
        <v>0.6</v>
      </c>
    </row>
    <row r="189" spans="1:33" x14ac:dyDescent="0.3">
      <c r="A189" s="123" t="s">
        <v>377</v>
      </c>
      <c r="B189" s="121" t="s">
        <v>378</v>
      </c>
      <c r="C189" s="121">
        <v>1</v>
      </c>
      <c r="D189" s="121">
        <v>0</v>
      </c>
      <c r="E189" s="124">
        <v>1277</v>
      </c>
      <c r="F189" s="124">
        <v>1047</v>
      </c>
      <c r="G189" s="124">
        <v>3092</v>
      </c>
      <c r="H189" s="124">
        <v>582</v>
      </c>
      <c r="I189" s="124">
        <v>619</v>
      </c>
      <c r="J189" s="124">
        <v>620</v>
      </c>
      <c r="K189" s="124">
        <v>1821</v>
      </c>
      <c r="L189" s="128">
        <v>0.58889999999999998</v>
      </c>
      <c r="M189" s="124">
        <v>401</v>
      </c>
      <c r="N189" s="125">
        <v>117.211</v>
      </c>
      <c r="O189" s="124">
        <v>1</v>
      </c>
      <c r="P189" s="125">
        <v>0.315</v>
      </c>
      <c r="Q189" s="124">
        <v>330</v>
      </c>
      <c r="R189" s="124">
        <v>19</v>
      </c>
      <c r="S189" s="124">
        <v>10</v>
      </c>
      <c r="T189" s="124">
        <v>1231</v>
      </c>
      <c r="U189" s="124">
        <v>1199</v>
      </c>
      <c r="V189" s="124">
        <v>1189</v>
      </c>
      <c r="W189" s="124">
        <v>3619</v>
      </c>
      <c r="X189" s="124">
        <v>1206</v>
      </c>
      <c r="Y189" s="124">
        <v>225</v>
      </c>
      <c r="Z189" s="124">
        <v>195</v>
      </c>
      <c r="AA189" s="124">
        <v>206</v>
      </c>
      <c r="AB189" s="124">
        <v>626</v>
      </c>
      <c r="AC189" s="124">
        <v>209</v>
      </c>
      <c r="AD189" s="128">
        <v>0.17299999999999999</v>
      </c>
      <c r="AE189" s="124">
        <v>118</v>
      </c>
      <c r="AF189" s="124">
        <v>860</v>
      </c>
      <c r="AG189" s="125">
        <v>0.82099999999999995</v>
      </c>
    </row>
    <row r="190" spans="1:33" x14ac:dyDescent="0.3">
      <c r="A190" s="123" t="s">
        <v>379</v>
      </c>
      <c r="B190" s="121" t="s">
        <v>380</v>
      </c>
      <c r="C190" s="121">
        <v>1</v>
      </c>
      <c r="D190" s="121">
        <v>0</v>
      </c>
      <c r="E190" s="124">
        <v>1548</v>
      </c>
      <c r="F190" s="124">
        <v>1209</v>
      </c>
      <c r="G190" s="124">
        <v>3723</v>
      </c>
      <c r="H190" s="124">
        <v>737</v>
      </c>
      <c r="I190" s="124">
        <v>593</v>
      </c>
      <c r="J190" s="124">
        <v>625</v>
      </c>
      <c r="K190" s="124">
        <v>1955</v>
      </c>
      <c r="L190" s="128">
        <v>0.52510000000000001</v>
      </c>
      <c r="M190" s="124">
        <v>413</v>
      </c>
      <c r="N190" s="125">
        <v>74.584000000000003</v>
      </c>
      <c r="O190" s="124">
        <v>1</v>
      </c>
      <c r="P190" s="125">
        <v>0.17199999999999999</v>
      </c>
      <c r="Q190" s="124">
        <v>208</v>
      </c>
      <c r="R190" s="124">
        <v>53</v>
      </c>
      <c r="S190" s="124">
        <v>28</v>
      </c>
      <c r="T190" s="124">
        <v>1377</v>
      </c>
      <c r="U190" s="124">
        <v>1341</v>
      </c>
      <c r="V190" s="124">
        <v>1329</v>
      </c>
      <c r="W190" s="124">
        <v>4047</v>
      </c>
      <c r="X190" s="124">
        <v>1349</v>
      </c>
      <c r="Y190" s="124">
        <v>242</v>
      </c>
      <c r="Z190" s="124">
        <v>200</v>
      </c>
      <c r="AA190" s="124">
        <v>260</v>
      </c>
      <c r="AB190" s="124">
        <v>702</v>
      </c>
      <c r="AC190" s="124">
        <v>234</v>
      </c>
      <c r="AD190" s="128">
        <v>0.17349999999999999</v>
      </c>
      <c r="AE190" s="124">
        <v>136</v>
      </c>
      <c r="AF190" s="124">
        <v>786</v>
      </c>
      <c r="AG190" s="125">
        <v>0.65</v>
      </c>
    </row>
    <row r="191" spans="1:33" x14ac:dyDescent="0.3">
      <c r="A191" s="123" t="s">
        <v>381</v>
      </c>
      <c r="B191" s="121" t="s">
        <v>382</v>
      </c>
      <c r="C191" s="121">
        <v>1</v>
      </c>
      <c r="D191" s="121">
        <v>0</v>
      </c>
      <c r="E191" s="124">
        <v>1318</v>
      </c>
      <c r="F191" s="124">
        <v>1105</v>
      </c>
      <c r="G191" s="124">
        <v>3323</v>
      </c>
      <c r="H191" s="124">
        <v>470</v>
      </c>
      <c r="I191" s="124">
        <v>507</v>
      </c>
      <c r="J191" s="124">
        <v>476</v>
      </c>
      <c r="K191" s="124">
        <v>1453</v>
      </c>
      <c r="L191" s="128">
        <v>0.43730000000000002</v>
      </c>
      <c r="M191" s="124">
        <v>314</v>
      </c>
      <c r="N191" s="125">
        <v>65.411000000000001</v>
      </c>
      <c r="O191" s="124">
        <v>1</v>
      </c>
      <c r="P191" s="125">
        <v>0.159</v>
      </c>
      <c r="Q191" s="124">
        <v>176</v>
      </c>
      <c r="R191" s="124">
        <v>18</v>
      </c>
      <c r="S191" s="124">
        <v>10</v>
      </c>
      <c r="T191" s="124">
        <v>1214</v>
      </c>
      <c r="U191" s="124">
        <v>1182</v>
      </c>
      <c r="V191" s="124">
        <v>1173</v>
      </c>
      <c r="W191" s="124">
        <v>3569</v>
      </c>
      <c r="X191" s="124">
        <v>1190</v>
      </c>
      <c r="Y191" s="124">
        <v>145</v>
      </c>
      <c r="Z191" s="124">
        <v>130</v>
      </c>
      <c r="AA191" s="124">
        <v>201</v>
      </c>
      <c r="AB191" s="124">
        <v>476</v>
      </c>
      <c r="AC191" s="124">
        <v>159</v>
      </c>
      <c r="AD191" s="128">
        <v>0.13339999999999999</v>
      </c>
      <c r="AE191" s="124">
        <v>96</v>
      </c>
      <c r="AF191" s="124">
        <v>597</v>
      </c>
      <c r="AG191" s="125">
        <v>0.54</v>
      </c>
    </row>
    <row r="192" spans="1:33" x14ac:dyDescent="0.3">
      <c r="A192" s="123" t="s">
        <v>383</v>
      </c>
      <c r="B192" s="121" t="s">
        <v>384</v>
      </c>
      <c r="C192" s="121">
        <v>1</v>
      </c>
      <c r="D192" s="121">
        <v>0</v>
      </c>
      <c r="E192" s="124">
        <v>1279</v>
      </c>
      <c r="F192" s="124">
        <v>1047</v>
      </c>
      <c r="G192" s="124">
        <v>3204</v>
      </c>
      <c r="H192" s="124">
        <v>378</v>
      </c>
      <c r="I192" s="124">
        <v>412</v>
      </c>
      <c r="J192" s="124">
        <v>423</v>
      </c>
      <c r="K192" s="124">
        <v>1213</v>
      </c>
      <c r="L192" s="128">
        <v>0.37859999999999999</v>
      </c>
      <c r="M192" s="124">
        <v>258</v>
      </c>
      <c r="N192" s="125">
        <v>135.785</v>
      </c>
      <c r="O192" s="124">
        <v>1</v>
      </c>
      <c r="P192" s="125">
        <v>0.33900000000000002</v>
      </c>
      <c r="Q192" s="124">
        <v>355</v>
      </c>
      <c r="R192" s="124">
        <v>1</v>
      </c>
      <c r="S192" s="124">
        <v>1</v>
      </c>
      <c r="T192" s="124">
        <v>1160</v>
      </c>
      <c r="U192" s="124">
        <v>1133</v>
      </c>
      <c r="V192" s="124">
        <v>1134</v>
      </c>
      <c r="W192" s="124">
        <v>3427</v>
      </c>
      <c r="X192" s="124">
        <v>1142</v>
      </c>
      <c r="Y192" s="124">
        <v>142</v>
      </c>
      <c r="Z192" s="124">
        <v>119</v>
      </c>
      <c r="AA192" s="124">
        <v>137</v>
      </c>
      <c r="AB192" s="124">
        <v>398</v>
      </c>
      <c r="AC192" s="124">
        <v>133</v>
      </c>
      <c r="AD192" s="128">
        <v>0.11609999999999999</v>
      </c>
      <c r="AE192" s="124">
        <v>79</v>
      </c>
      <c r="AF192" s="124">
        <v>694</v>
      </c>
      <c r="AG192" s="125">
        <v>0.66200000000000003</v>
      </c>
    </row>
    <row r="193" spans="1:33" x14ac:dyDescent="0.3">
      <c r="A193" s="123" t="s">
        <v>385</v>
      </c>
      <c r="B193" s="121" t="s">
        <v>386</v>
      </c>
      <c r="C193" s="121">
        <v>1</v>
      </c>
      <c r="D193" s="121">
        <v>0</v>
      </c>
      <c r="E193" s="124">
        <v>416</v>
      </c>
      <c r="F193" s="124">
        <v>313</v>
      </c>
      <c r="G193" s="124">
        <v>945</v>
      </c>
      <c r="H193" s="124">
        <v>170</v>
      </c>
      <c r="I193" s="124">
        <v>162</v>
      </c>
      <c r="J193" s="124">
        <v>148</v>
      </c>
      <c r="K193" s="124">
        <v>480</v>
      </c>
      <c r="L193" s="128">
        <v>0.50790000000000002</v>
      </c>
      <c r="M193" s="124">
        <v>103</v>
      </c>
      <c r="N193" s="125">
        <v>174.864</v>
      </c>
      <c r="O193" s="124">
        <v>1</v>
      </c>
      <c r="P193" s="125">
        <v>0.45600000000000002</v>
      </c>
      <c r="Q193" s="124">
        <v>143</v>
      </c>
      <c r="R193" s="124">
        <v>12</v>
      </c>
      <c r="S193" s="124">
        <v>6</v>
      </c>
      <c r="T193" s="124">
        <v>538</v>
      </c>
      <c r="U193" s="124">
        <v>524</v>
      </c>
      <c r="V193" s="124">
        <v>520</v>
      </c>
      <c r="W193" s="124">
        <v>1582</v>
      </c>
      <c r="X193" s="124">
        <v>527</v>
      </c>
      <c r="Y193" s="124">
        <v>92</v>
      </c>
      <c r="Z193" s="124">
        <v>99</v>
      </c>
      <c r="AA193" s="124">
        <v>115</v>
      </c>
      <c r="AB193" s="124">
        <v>306</v>
      </c>
      <c r="AC193" s="124">
        <v>102</v>
      </c>
      <c r="AD193" s="128">
        <v>0.19339999999999999</v>
      </c>
      <c r="AE193" s="124">
        <v>39</v>
      </c>
      <c r="AF193" s="124">
        <v>292</v>
      </c>
      <c r="AG193" s="125">
        <v>0.93200000000000005</v>
      </c>
    </row>
    <row r="194" spans="1:33" x14ac:dyDescent="0.3">
      <c r="A194" s="123" t="s">
        <v>387</v>
      </c>
      <c r="B194" s="121" t="s">
        <v>388</v>
      </c>
      <c r="C194" s="121">
        <v>1</v>
      </c>
      <c r="D194" s="121">
        <v>0</v>
      </c>
      <c r="E194" s="124">
        <v>364</v>
      </c>
      <c r="F194" s="124">
        <v>271</v>
      </c>
      <c r="G194" s="124">
        <v>838</v>
      </c>
      <c r="H194" s="124">
        <v>127</v>
      </c>
      <c r="I194" s="124">
        <v>137</v>
      </c>
      <c r="J194" s="124">
        <v>151</v>
      </c>
      <c r="K194" s="124">
        <v>415</v>
      </c>
      <c r="L194" s="128">
        <v>0.49519999999999997</v>
      </c>
      <c r="M194" s="124">
        <v>87</v>
      </c>
      <c r="N194" s="125">
        <v>96.644999999999996</v>
      </c>
      <c r="O194" s="124">
        <v>1</v>
      </c>
      <c r="P194" s="125">
        <v>0.436</v>
      </c>
      <c r="Q194" s="124">
        <v>118</v>
      </c>
      <c r="R194" s="124">
        <v>13</v>
      </c>
      <c r="S194" s="124">
        <v>7</v>
      </c>
      <c r="T194" s="124">
        <v>359</v>
      </c>
      <c r="U194" s="124">
        <v>349</v>
      </c>
      <c r="V194" s="124">
        <v>346</v>
      </c>
      <c r="W194" s="124">
        <v>1054</v>
      </c>
      <c r="X194" s="124">
        <v>351</v>
      </c>
      <c r="Y194" s="124">
        <v>65</v>
      </c>
      <c r="Z194" s="124">
        <v>69</v>
      </c>
      <c r="AA194" s="124">
        <v>83</v>
      </c>
      <c r="AB194" s="124">
        <v>217</v>
      </c>
      <c r="AC194" s="124">
        <v>72</v>
      </c>
      <c r="AD194" s="128">
        <v>0.2059</v>
      </c>
      <c r="AE194" s="124">
        <v>36</v>
      </c>
      <c r="AF194" s="124">
        <v>249</v>
      </c>
      <c r="AG194" s="125">
        <v>0.91800000000000004</v>
      </c>
    </row>
    <row r="195" spans="1:33" x14ac:dyDescent="0.3">
      <c r="A195" s="123" t="s">
        <v>389</v>
      </c>
      <c r="B195" s="121" t="s">
        <v>390</v>
      </c>
      <c r="C195" s="121">
        <v>1</v>
      </c>
      <c r="D195" s="121">
        <v>0</v>
      </c>
      <c r="E195" s="124">
        <v>139</v>
      </c>
      <c r="F195" s="124">
        <v>121</v>
      </c>
      <c r="G195" s="124">
        <v>336</v>
      </c>
      <c r="H195" s="124">
        <v>40</v>
      </c>
      <c r="I195" s="124">
        <v>48</v>
      </c>
      <c r="J195" s="124">
        <v>51</v>
      </c>
      <c r="K195" s="124">
        <v>139</v>
      </c>
      <c r="L195" s="128">
        <v>0.41370000000000001</v>
      </c>
      <c r="M195" s="124">
        <v>33</v>
      </c>
      <c r="N195" s="125">
        <v>265.38</v>
      </c>
      <c r="O195" s="124">
        <v>1</v>
      </c>
      <c r="P195" s="125">
        <v>0.48199999999999998</v>
      </c>
      <c r="Q195" s="124">
        <v>58</v>
      </c>
      <c r="R195" s="124">
        <v>0</v>
      </c>
      <c r="S195" s="124">
        <v>0</v>
      </c>
      <c r="T195" s="124">
        <v>143</v>
      </c>
      <c r="U195" s="124">
        <v>136</v>
      </c>
      <c r="V195" s="124">
        <v>131</v>
      </c>
      <c r="W195" s="124">
        <v>410</v>
      </c>
      <c r="X195" s="124">
        <v>137</v>
      </c>
      <c r="Y195" s="124">
        <v>17</v>
      </c>
      <c r="Z195" s="124">
        <v>17</v>
      </c>
      <c r="AA195" s="124">
        <v>16</v>
      </c>
      <c r="AB195" s="124">
        <v>50</v>
      </c>
      <c r="AC195" s="124">
        <v>17</v>
      </c>
      <c r="AD195" s="128">
        <v>0.122</v>
      </c>
      <c r="AE195" s="124">
        <v>10</v>
      </c>
      <c r="AF195" s="124">
        <v>102</v>
      </c>
      <c r="AG195" s="125">
        <v>0.84199999999999997</v>
      </c>
    </row>
    <row r="196" spans="1:33" x14ac:dyDescent="0.3">
      <c r="A196" s="123" t="s">
        <v>391</v>
      </c>
      <c r="B196" s="121" t="s">
        <v>392</v>
      </c>
      <c r="C196" s="121">
        <v>1</v>
      </c>
      <c r="D196" s="121">
        <v>0</v>
      </c>
      <c r="E196" s="124">
        <v>84</v>
      </c>
      <c r="F196" s="124">
        <v>66</v>
      </c>
      <c r="G196" s="124">
        <v>199</v>
      </c>
      <c r="H196" s="124">
        <v>19</v>
      </c>
      <c r="I196" s="124">
        <v>28</v>
      </c>
      <c r="J196" s="124">
        <v>27</v>
      </c>
      <c r="K196" s="124">
        <v>74</v>
      </c>
      <c r="L196" s="128">
        <v>0.37190000000000001</v>
      </c>
      <c r="M196" s="124">
        <v>16</v>
      </c>
      <c r="N196" s="125">
        <v>196.583</v>
      </c>
      <c r="O196" s="124">
        <v>0</v>
      </c>
      <c r="P196" s="125">
        <v>0.48399999999999999</v>
      </c>
      <c r="Q196" s="124">
        <v>0</v>
      </c>
      <c r="R196" s="124">
        <v>0</v>
      </c>
      <c r="S196" s="124">
        <v>0</v>
      </c>
      <c r="T196" s="124">
        <v>76</v>
      </c>
      <c r="U196" s="124">
        <v>73</v>
      </c>
      <c r="V196" s="124">
        <v>70</v>
      </c>
      <c r="W196" s="124">
        <v>219</v>
      </c>
      <c r="X196" s="124">
        <v>73</v>
      </c>
      <c r="Y196" s="124">
        <v>11</v>
      </c>
      <c r="Z196" s="124">
        <v>10</v>
      </c>
      <c r="AA196" s="124">
        <v>8</v>
      </c>
      <c r="AB196" s="124">
        <v>29</v>
      </c>
      <c r="AC196" s="124">
        <v>10</v>
      </c>
      <c r="AD196" s="128">
        <v>0.13239999999999999</v>
      </c>
      <c r="AE196" s="124">
        <v>6</v>
      </c>
      <c r="AF196" s="124">
        <v>23</v>
      </c>
      <c r="AG196" s="125">
        <v>0.34799999999999998</v>
      </c>
    </row>
    <row r="197" spans="1:33" x14ac:dyDescent="0.3">
      <c r="A197" s="123" t="s">
        <v>393</v>
      </c>
      <c r="B197" s="121" t="s">
        <v>394</v>
      </c>
      <c r="C197" s="121">
        <v>1</v>
      </c>
      <c r="D197" s="121">
        <v>0</v>
      </c>
      <c r="E197" s="124">
        <v>64</v>
      </c>
      <c r="F197" s="124">
        <v>51</v>
      </c>
      <c r="G197" s="124">
        <v>175</v>
      </c>
      <c r="H197" s="124">
        <v>30</v>
      </c>
      <c r="I197" s="124">
        <v>24</v>
      </c>
      <c r="J197" s="124">
        <v>22</v>
      </c>
      <c r="K197" s="124">
        <v>76</v>
      </c>
      <c r="L197" s="128">
        <v>0.43430000000000002</v>
      </c>
      <c r="M197" s="124">
        <v>14</v>
      </c>
      <c r="N197" s="125">
        <v>386.85199999999998</v>
      </c>
      <c r="O197" s="124">
        <v>1</v>
      </c>
      <c r="P197" s="125">
        <v>0.48799999999999999</v>
      </c>
      <c r="Q197" s="124">
        <v>25</v>
      </c>
      <c r="R197" s="124">
        <v>0</v>
      </c>
      <c r="S197" s="124">
        <v>0</v>
      </c>
      <c r="T197" s="124">
        <v>67</v>
      </c>
      <c r="U197" s="124">
        <v>63</v>
      </c>
      <c r="V197" s="124">
        <v>61</v>
      </c>
      <c r="W197" s="124">
        <v>191</v>
      </c>
      <c r="X197" s="124">
        <v>64</v>
      </c>
      <c r="Y197" s="124">
        <v>12</v>
      </c>
      <c r="Z197" s="124">
        <v>16</v>
      </c>
      <c r="AA197" s="124">
        <v>11</v>
      </c>
      <c r="AB197" s="124">
        <v>39</v>
      </c>
      <c r="AC197" s="124">
        <v>13</v>
      </c>
      <c r="AD197" s="128">
        <v>0.20419999999999999</v>
      </c>
      <c r="AE197" s="124">
        <v>7</v>
      </c>
      <c r="AF197" s="124">
        <v>47</v>
      </c>
      <c r="AG197" s="125">
        <v>0.92100000000000004</v>
      </c>
    </row>
    <row r="198" spans="1:33" x14ac:dyDescent="0.3">
      <c r="A198" s="123" t="s">
        <v>395</v>
      </c>
      <c r="B198" s="121" t="s">
        <v>396</v>
      </c>
      <c r="C198" s="121">
        <v>1</v>
      </c>
      <c r="D198" s="121">
        <v>0</v>
      </c>
      <c r="E198" s="124">
        <v>141</v>
      </c>
      <c r="F198" s="124">
        <v>127</v>
      </c>
      <c r="G198" s="124">
        <v>382</v>
      </c>
      <c r="H198" s="124">
        <v>48</v>
      </c>
      <c r="I198" s="124">
        <v>52</v>
      </c>
      <c r="J198" s="124">
        <v>49</v>
      </c>
      <c r="K198" s="124">
        <v>149</v>
      </c>
      <c r="L198" s="128">
        <v>0.3901</v>
      </c>
      <c r="M198" s="124">
        <v>32</v>
      </c>
      <c r="N198" s="125">
        <v>271.95100000000002</v>
      </c>
      <c r="O198" s="124">
        <v>1</v>
      </c>
      <c r="P198" s="125">
        <v>0.48199999999999998</v>
      </c>
      <c r="Q198" s="124">
        <v>61</v>
      </c>
      <c r="R198" s="124">
        <v>0</v>
      </c>
      <c r="S198" s="124">
        <v>0</v>
      </c>
      <c r="T198" s="124">
        <v>115</v>
      </c>
      <c r="U198" s="124">
        <v>110</v>
      </c>
      <c r="V198" s="124">
        <v>105</v>
      </c>
      <c r="W198" s="124">
        <v>330</v>
      </c>
      <c r="X198" s="124">
        <v>110</v>
      </c>
      <c r="Y198" s="124">
        <v>13</v>
      </c>
      <c r="Z198" s="124">
        <v>5</v>
      </c>
      <c r="AA198" s="124">
        <v>4</v>
      </c>
      <c r="AB198" s="124">
        <v>22</v>
      </c>
      <c r="AC198" s="124">
        <v>7</v>
      </c>
      <c r="AD198" s="128">
        <v>6.6699999999999995E-2</v>
      </c>
      <c r="AE198" s="124">
        <v>6</v>
      </c>
      <c r="AF198" s="124">
        <v>100</v>
      </c>
      <c r="AG198" s="125">
        <v>0.78700000000000003</v>
      </c>
    </row>
    <row r="199" spans="1:33" x14ac:dyDescent="0.3">
      <c r="A199" s="123" t="s">
        <v>397</v>
      </c>
      <c r="B199" s="121" t="s">
        <v>398</v>
      </c>
      <c r="C199" s="121">
        <v>1</v>
      </c>
      <c r="D199" s="121">
        <v>0</v>
      </c>
      <c r="E199" s="124">
        <v>705</v>
      </c>
      <c r="F199" s="124">
        <v>650</v>
      </c>
      <c r="G199" s="124">
        <v>1824</v>
      </c>
      <c r="H199" s="124">
        <v>250</v>
      </c>
      <c r="I199" s="124">
        <v>315</v>
      </c>
      <c r="J199" s="124">
        <v>289</v>
      </c>
      <c r="K199" s="124">
        <v>854</v>
      </c>
      <c r="L199" s="128">
        <v>0.46820000000000001</v>
      </c>
      <c r="M199" s="124">
        <v>198</v>
      </c>
      <c r="N199" s="125">
        <v>111.961</v>
      </c>
      <c r="O199" s="124">
        <v>1</v>
      </c>
      <c r="P199" s="125">
        <v>0.377</v>
      </c>
      <c r="Q199" s="124">
        <v>245</v>
      </c>
      <c r="R199" s="124">
        <v>11</v>
      </c>
      <c r="S199" s="124">
        <v>6</v>
      </c>
      <c r="T199" s="124">
        <v>766</v>
      </c>
      <c r="U199" s="124">
        <v>756</v>
      </c>
      <c r="V199" s="124">
        <v>756</v>
      </c>
      <c r="W199" s="124">
        <v>2278</v>
      </c>
      <c r="X199" s="124">
        <v>759</v>
      </c>
      <c r="Y199" s="124">
        <v>142</v>
      </c>
      <c r="Z199" s="124">
        <v>106</v>
      </c>
      <c r="AA199" s="124">
        <v>104</v>
      </c>
      <c r="AB199" s="124">
        <v>352</v>
      </c>
      <c r="AC199" s="124">
        <v>117</v>
      </c>
      <c r="AD199" s="128">
        <v>0.1545</v>
      </c>
      <c r="AE199" s="124">
        <v>65</v>
      </c>
      <c r="AF199" s="124">
        <v>515</v>
      </c>
      <c r="AG199" s="125">
        <v>0.79200000000000004</v>
      </c>
    </row>
    <row r="200" spans="1:33" x14ac:dyDescent="0.3">
      <c r="A200" s="123" t="s">
        <v>399</v>
      </c>
      <c r="B200" s="121" t="s">
        <v>400</v>
      </c>
      <c r="C200" s="121">
        <v>1</v>
      </c>
      <c r="D200" s="121">
        <v>0</v>
      </c>
      <c r="E200" s="124">
        <v>912</v>
      </c>
      <c r="F200" s="124">
        <v>883</v>
      </c>
      <c r="G200" s="124">
        <v>2465</v>
      </c>
      <c r="H200" s="124">
        <v>385</v>
      </c>
      <c r="I200" s="124">
        <v>424</v>
      </c>
      <c r="J200" s="124">
        <v>431</v>
      </c>
      <c r="K200" s="124">
        <v>1240</v>
      </c>
      <c r="L200" s="128">
        <v>0.503</v>
      </c>
      <c r="M200" s="124">
        <v>289</v>
      </c>
      <c r="N200" s="125">
        <v>42.015000000000001</v>
      </c>
      <c r="O200" s="124">
        <v>1</v>
      </c>
      <c r="P200" s="125">
        <v>7.8E-2</v>
      </c>
      <c r="Q200" s="124">
        <v>69</v>
      </c>
      <c r="R200" s="124">
        <v>42</v>
      </c>
      <c r="S200" s="124">
        <v>22</v>
      </c>
      <c r="T200" s="124">
        <v>1046</v>
      </c>
      <c r="U200" s="124">
        <v>1031</v>
      </c>
      <c r="V200" s="124">
        <v>1031</v>
      </c>
      <c r="W200" s="124">
        <v>3108</v>
      </c>
      <c r="X200" s="124">
        <v>1036</v>
      </c>
      <c r="Y200" s="124">
        <v>125</v>
      </c>
      <c r="Z200" s="124">
        <v>91</v>
      </c>
      <c r="AA200" s="124">
        <v>119</v>
      </c>
      <c r="AB200" s="124">
        <v>335</v>
      </c>
      <c r="AC200" s="124">
        <v>112</v>
      </c>
      <c r="AD200" s="128">
        <v>0.10780000000000001</v>
      </c>
      <c r="AE200" s="124">
        <v>62</v>
      </c>
      <c r="AF200" s="124">
        <v>443</v>
      </c>
      <c r="AG200" s="125">
        <v>0.501</v>
      </c>
    </row>
    <row r="201" spans="1:33" x14ac:dyDescent="0.3">
      <c r="A201" s="123" t="s">
        <v>401</v>
      </c>
      <c r="B201" s="121" t="s">
        <v>402</v>
      </c>
      <c r="C201" s="121">
        <v>1</v>
      </c>
      <c r="D201" s="121">
        <v>0</v>
      </c>
      <c r="E201" s="124">
        <v>1346</v>
      </c>
      <c r="F201" s="124">
        <v>1075</v>
      </c>
      <c r="G201" s="124">
        <v>3149</v>
      </c>
      <c r="H201" s="124">
        <v>715</v>
      </c>
      <c r="I201" s="124">
        <v>728</v>
      </c>
      <c r="J201" s="124">
        <v>697</v>
      </c>
      <c r="K201" s="124">
        <v>2140</v>
      </c>
      <c r="L201" s="128">
        <v>0.67959999999999998</v>
      </c>
      <c r="M201" s="124">
        <v>475</v>
      </c>
      <c r="N201" s="125">
        <v>24.911000000000001</v>
      </c>
      <c r="O201" s="124">
        <v>1</v>
      </c>
      <c r="P201" s="125">
        <v>0</v>
      </c>
      <c r="Q201" s="124">
        <v>0</v>
      </c>
      <c r="R201" s="124">
        <v>6</v>
      </c>
      <c r="S201" s="124">
        <v>3</v>
      </c>
      <c r="T201" s="124">
        <v>1304</v>
      </c>
      <c r="U201" s="124">
        <v>1285</v>
      </c>
      <c r="V201" s="124">
        <v>1285</v>
      </c>
      <c r="W201" s="124">
        <v>3874</v>
      </c>
      <c r="X201" s="124">
        <v>1291</v>
      </c>
      <c r="Y201" s="124">
        <v>295</v>
      </c>
      <c r="Z201" s="124">
        <v>230</v>
      </c>
      <c r="AA201" s="124">
        <v>284</v>
      </c>
      <c r="AB201" s="124">
        <v>809</v>
      </c>
      <c r="AC201" s="124">
        <v>270</v>
      </c>
      <c r="AD201" s="128">
        <v>0.20880000000000001</v>
      </c>
      <c r="AE201" s="124">
        <v>146</v>
      </c>
      <c r="AF201" s="124">
        <v>625</v>
      </c>
      <c r="AG201" s="125">
        <v>0.58099999999999996</v>
      </c>
    </row>
    <row r="202" spans="1:33" x14ac:dyDescent="0.3">
      <c r="A202" s="123" t="s">
        <v>403</v>
      </c>
      <c r="B202" s="121" t="s">
        <v>404</v>
      </c>
      <c r="C202" s="121">
        <v>1</v>
      </c>
      <c r="D202" s="121">
        <v>0</v>
      </c>
      <c r="E202" s="124">
        <v>1203</v>
      </c>
      <c r="F202" s="124">
        <v>1033</v>
      </c>
      <c r="G202" s="124">
        <v>3152</v>
      </c>
      <c r="H202" s="124">
        <v>582</v>
      </c>
      <c r="I202" s="124">
        <v>648</v>
      </c>
      <c r="J202" s="124">
        <v>520</v>
      </c>
      <c r="K202" s="124">
        <v>1750</v>
      </c>
      <c r="L202" s="128">
        <v>0.55520000000000003</v>
      </c>
      <c r="M202" s="124">
        <v>373</v>
      </c>
      <c r="N202" s="125">
        <v>54.424999999999997</v>
      </c>
      <c r="O202" s="124">
        <v>1</v>
      </c>
      <c r="P202" s="125">
        <v>0.11799999999999999</v>
      </c>
      <c r="Q202" s="124">
        <v>122</v>
      </c>
      <c r="R202" s="124">
        <v>11</v>
      </c>
      <c r="S202" s="124">
        <v>6</v>
      </c>
      <c r="T202" s="124">
        <v>1136</v>
      </c>
      <c r="U202" s="124">
        <v>1120</v>
      </c>
      <c r="V202" s="124">
        <v>1120</v>
      </c>
      <c r="W202" s="124">
        <v>3376</v>
      </c>
      <c r="X202" s="124">
        <v>1125</v>
      </c>
      <c r="Y202" s="124">
        <v>212</v>
      </c>
      <c r="Z202" s="124">
        <v>161</v>
      </c>
      <c r="AA202" s="124">
        <v>157</v>
      </c>
      <c r="AB202" s="124">
        <v>530</v>
      </c>
      <c r="AC202" s="124">
        <v>177</v>
      </c>
      <c r="AD202" s="128">
        <v>0.157</v>
      </c>
      <c r="AE202" s="124">
        <v>105</v>
      </c>
      <c r="AF202" s="124">
        <v>607</v>
      </c>
      <c r="AG202" s="125">
        <v>0.58699999999999997</v>
      </c>
    </row>
    <row r="203" spans="1:33" x14ac:dyDescent="0.3">
      <c r="A203" s="123" t="s">
        <v>405</v>
      </c>
      <c r="B203" s="121" t="s">
        <v>406</v>
      </c>
      <c r="C203" s="121">
        <v>1</v>
      </c>
      <c r="D203" s="121">
        <v>0</v>
      </c>
      <c r="E203" s="124">
        <v>844</v>
      </c>
      <c r="F203" s="124">
        <v>775</v>
      </c>
      <c r="G203" s="124">
        <v>2321</v>
      </c>
      <c r="H203" s="124">
        <v>700</v>
      </c>
      <c r="I203" s="124">
        <v>561</v>
      </c>
      <c r="J203" s="124">
        <v>419</v>
      </c>
      <c r="K203" s="124">
        <v>1680</v>
      </c>
      <c r="L203" s="128">
        <v>0.7238</v>
      </c>
      <c r="M203" s="124">
        <v>365</v>
      </c>
      <c r="N203" s="125">
        <v>185.239</v>
      </c>
      <c r="O203" s="124">
        <v>1</v>
      </c>
      <c r="P203" s="125">
        <v>0.40899999999999997</v>
      </c>
      <c r="Q203" s="124">
        <v>317</v>
      </c>
      <c r="R203" s="124">
        <v>0</v>
      </c>
      <c r="S203" s="124">
        <v>0</v>
      </c>
      <c r="T203" s="124">
        <v>812</v>
      </c>
      <c r="U203" s="124">
        <v>798</v>
      </c>
      <c r="V203" s="124">
        <v>798</v>
      </c>
      <c r="W203" s="124">
        <v>2408</v>
      </c>
      <c r="X203" s="124">
        <v>803</v>
      </c>
      <c r="Y203" s="124">
        <v>151</v>
      </c>
      <c r="Z203" s="124">
        <v>122</v>
      </c>
      <c r="AA203" s="124">
        <v>133</v>
      </c>
      <c r="AB203" s="124">
        <v>406</v>
      </c>
      <c r="AC203" s="124">
        <v>135</v>
      </c>
      <c r="AD203" s="128">
        <v>0.1686</v>
      </c>
      <c r="AE203" s="124">
        <v>85</v>
      </c>
      <c r="AF203" s="124">
        <v>768</v>
      </c>
      <c r="AG203" s="125">
        <v>0.99</v>
      </c>
    </row>
    <row r="204" spans="1:33" x14ac:dyDescent="0.3">
      <c r="A204" s="123" t="s">
        <v>407</v>
      </c>
      <c r="B204" s="121" t="s">
        <v>408</v>
      </c>
      <c r="C204" s="121">
        <v>1</v>
      </c>
      <c r="D204" s="121">
        <v>0</v>
      </c>
      <c r="E204" s="124">
        <v>615</v>
      </c>
      <c r="F204" s="124">
        <v>489</v>
      </c>
      <c r="G204" s="124">
        <v>1420</v>
      </c>
      <c r="H204" s="124">
        <v>217</v>
      </c>
      <c r="I204" s="124">
        <v>294</v>
      </c>
      <c r="J204" s="124">
        <v>251</v>
      </c>
      <c r="K204" s="124">
        <v>762</v>
      </c>
      <c r="L204" s="128">
        <v>0.53659999999999997</v>
      </c>
      <c r="M204" s="124">
        <v>171</v>
      </c>
      <c r="N204" s="125">
        <v>477.69</v>
      </c>
      <c r="O204" s="124">
        <v>1</v>
      </c>
      <c r="P204" s="125">
        <v>0.47099999999999997</v>
      </c>
      <c r="Q204" s="124">
        <v>230</v>
      </c>
      <c r="R204" s="124">
        <v>0</v>
      </c>
      <c r="S204" s="124">
        <v>0</v>
      </c>
      <c r="T204" s="124">
        <v>589</v>
      </c>
      <c r="U204" s="124">
        <v>581</v>
      </c>
      <c r="V204" s="124">
        <v>580</v>
      </c>
      <c r="W204" s="124">
        <v>1750</v>
      </c>
      <c r="X204" s="124">
        <v>583</v>
      </c>
      <c r="Y204" s="124">
        <v>116</v>
      </c>
      <c r="Z204" s="124">
        <v>73</v>
      </c>
      <c r="AA204" s="124">
        <v>56</v>
      </c>
      <c r="AB204" s="124">
        <v>245</v>
      </c>
      <c r="AC204" s="124">
        <v>82</v>
      </c>
      <c r="AD204" s="128">
        <v>0.14000000000000001</v>
      </c>
      <c r="AE204" s="124">
        <v>44</v>
      </c>
      <c r="AF204" s="124">
        <v>446</v>
      </c>
      <c r="AG204" s="125">
        <v>0.91200000000000003</v>
      </c>
    </row>
    <row r="205" spans="1:33" x14ac:dyDescent="0.3">
      <c r="A205" s="123" t="s">
        <v>409</v>
      </c>
      <c r="B205" s="121" t="s">
        <v>410</v>
      </c>
      <c r="C205" s="121">
        <v>1</v>
      </c>
      <c r="D205" s="121">
        <v>0</v>
      </c>
      <c r="E205" s="124">
        <v>189</v>
      </c>
      <c r="F205" s="124">
        <v>161</v>
      </c>
      <c r="G205" s="124">
        <v>508</v>
      </c>
      <c r="H205" s="124">
        <v>94</v>
      </c>
      <c r="I205" s="124">
        <v>123</v>
      </c>
      <c r="J205" s="124">
        <v>106</v>
      </c>
      <c r="K205" s="124">
        <v>323</v>
      </c>
      <c r="L205" s="128">
        <v>0.63580000000000003</v>
      </c>
      <c r="M205" s="124">
        <v>67</v>
      </c>
      <c r="N205" s="125">
        <v>66.653000000000006</v>
      </c>
      <c r="O205" s="124">
        <v>1</v>
      </c>
      <c r="P205" s="125">
        <v>0.443</v>
      </c>
      <c r="Q205" s="124">
        <v>71</v>
      </c>
      <c r="R205" s="124">
        <v>0</v>
      </c>
      <c r="S205" s="124">
        <v>0</v>
      </c>
      <c r="T205" s="124">
        <v>309</v>
      </c>
      <c r="U205" s="124">
        <v>304</v>
      </c>
      <c r="V205" s="124">
        <v>304</v>
      </c>
      <c r="W205" s="124">
        <v>917</v>
      </c>
      <c r="X205" s="124">
        <v>306</v>
      </c>
      <c r="Y205" s="124">
        <v>56</v>
      </c>
      <c r="Z205" s="124">
        <v>57</v>
      </c>
      <c r="AA205" s="124">
        <v>69</v>
      </c>
      <c r="AB205" s="124">
        <v>182</v>
      </c>
      <c r="AC205" s="124">
        <v>61</v>
      </c>
      <c r="AD205" s="128">
        <v>0.19850000000000001</v>
      </c>
      <c r="AE205" s="124">
        <v>21</v>
      </c>
      <c r="AF205" s="124">
        <v>160</v>
      </c>
      <c r="AG205" s="125">
        <v>0.99299999999999999</v>
      </c>
    </row>
    <row r="206" spans="1:33" x14ac:dyDescent="0.3">
      <c r="A206" s="123" t="s">
        <v>411</v>
      </c>
      <c r="B206" s="121" t="s">
        <v>412</v>
      </c>
      <c r="C206" s="121">
        <v>1</v>
      </c>
      <c r="D206" s="121">
        <v>0</v>
      </c>
      <c r="E206" s="124">
        <v>223</v>
      </c>
      <c r="F206" s="124">
        <v>222</v>
      </c>
      <c r="G206" s="124">
        <v>696</v>
      </c>
      <c r="H206" s="124">
        <v>115</v>
      </c>
      <c r="I206" s="124">
        <v>106</v>
      </c>
      <c r="J206" s="124">
        <v>94</v>
      </c>
      <c r="K206" s="124">
        <v>315</v>
      </c>
      <c r="L206" s="128">
        <v>0.4526</v>
      </c>
      <c r="M206" s="124">
        <v>65</v>
      </c>
      <c r="N206" s="125">
        <v>493.82</v>
      </c>
      <c r="O206" s="124">
        <v>1</v>
      </c>
      <c r="P206" s="125">
        <v>0.48199999999999998</v>
      </c>
      <c r="Q206" s="124">
        <v>107</v>
      </c>
      <c r="R206" s="124">
        <v>0</v>
      </c>
      <c r="S206" s="124">
        <v>0</v>
      </c>
      <c r="T206" s="124">
        <v>210</v>
      </c>
      <c r="U206" s="124">
        <v>207</v>
      </c>
      <c r="V206" s="124">
        <v>208</v>
      </c>
      <c r="W206" s="124">
        <v>625</v>
      </c>
      <c r="X206" s="124">
        <v>208</v>
      </c>
      <c r="Y206" s="124">
        <v>38</v>
      </c>
      <c r="Z206" s="124">
        <v>21</v>
      </c>
      <c r="AA206" s="124">
        <v>13</v>
      </c>
      <c r="AB206" s="124">
        <v>72</v>
      </c>
      <c r="AC206" s="124">
        <v>24</v>
      </c>
      <c r="AD206" s="128">
        <v>0.1152</v>
      </c>
      <c r="AE206" s="124">
        <v>17</v>
      </c>
      <c r="AF206" s="124">
        <v>190</v>
      </c>
      <c r="AG206" s="125">
        <v>0.85499999999999998</v>
      </c>
    </row>
    <row r="207" spans="1:33" x14ac:dyDescent="0.3">
      <c r="A207" s="123" t="s">
        <v>413</v>
      </c>
      <c r="B207" s="121" t="s">
        <v>414</v>
      </c>
      <c r="C207" s="121">
        <v>1</v>
      </c>
      <c r="D207" s="121">
        <v>0</v>
      </c>
      <c r="E207" s="124">
        <v>1208</v>
      </c>
      <c r="F207" s="124">
        <v>987</v>
      </c>
      <c r="G207" s="124">
        <v>3030</v>
      </c>
      <c r="H207" s="124">
        <v>489</v>
      </c>
      <c r="I207" s="124">
        <v>580</v>
      </c>
      <c r="J207" s="124">
        <v>559</v>
      </c>
      <c r="K207" s="124">
        <v>1628</v>
      </c>
      <c r="L207" s="128">
        <v>0.5373</v>
      </c>
      <c r="M207" s="124">
        <v>345</v>
      </c>
      <c r="N207" s="125">
        <v>139.26499999999999</v>
      </c>
      <c r="O207" s="124">
        <v>1</v>
      </c>
      <c r="P207" s="125">
        <v>0.35199999999999998</v>
      </c>
      <c r="Q207" s="124">
        <v>347</v>
      </c>
      <c r="R207" s="124">
        <v>20</v>
      </c>
      <c r="S207" s="124">
        <v>11</v>
      </c>
      <c r="T207" s="124">
        <v>1178</v>
      </c>
      <c r="U207" s="124">
        <v>1158</v>
      </c>
      <c r="V207" s="124">
        <v>1158</v>
      </c>
      <c r="W207" s="124">
        <v>3494</v>
      </c>
      <c r="X207" s="124">
        <v>1165</v>
      </c>
      <c r="Y207" s="124">
        <v>214</v>
      </c>
      <c r="Z207" s="124">
        <v>169</v>
      </c>
      <c r="AA207" s="124">
        <v>149</v>
      </c>
      <c r="AB207" s="124">
        <v>532</v>
      </c>
      <c r="AC207" s="124">
        <v>177</v>
      </c>
      <c r="AD207" s="128">
        <v>0.15229999999999999</v>
      </c>
      <c r="AE207" s="124">
        <v>98</v>
      </c>
      <c r="AF207" s="124">
        <v>802</v>
      </c>
      <c r="AG207" s="125">
        <v>0.81200000000000006</v>
      </c>
    </row>
    <row r="208" spans="1:33" x14ac:dyDescent="0.3">
      <c r="A208" s="123" t="s">
        <v>415</v>
      </c>
      <c r="B208" s="121" t="s">
        <v>416</v>
      </c>
      <c r="C208" s="121">
        <v>1</v>
      </c>
      <c r="D208" s="121">
        <v>1</v>
      </c>
      <c r="E208" s="124">
        <v>2551</v>
      </c>
      <c r="F208" s="124">
        <v>1989</v>
      </c>
      <c r="G208" s="124">
        <v>5962</v>
      </c>
      <c r="H208" s="124">
        <v>1494</v>
      </c>
      <c r="I208" s="124">
        <v>1281</v>
      </c>
      <c r="J208" s="124">
        <v>1052</v>
      </c>
      <c r="K208" s="124">
        <v>3827</v>
      </c>
      <c r="L208" s="128">
        <v>0.64190000000000003</v>
      </c>
      <c r="M208" s="124">
        <v>830</v>
      </c>
      <c r="N208" s="125">
        <v>53.3</v>
      </c>
      <c r="O208" s="124">
        <v>1</v>
      </c>
      <c r="P208" s="125">
        <v>0</v>
      </c>
      <c r="Q208" s="124">
        <v>0</v>
      </c>
      <c r="R208" s="124">
        <v>4</v>
      </c>
      <c r="S208" s="124">
        <v>2</v>
      </c>
      <c r="T208" s="124">
        <v>2172</v>
      </c>
      <c r="U208" s="124">
        <v>2141</v>
      </c>
      <c r="V208" s="124">
        <v>2141</v>
      </c>
      <c r="W208" s="124">
        <v>6454</v>
      </c>
      <c r="X208" s="124">
        <v>2151</v>
      </c>
      <c r="Y208" s="124">
        <v>413</v>
      </c>
      <c r="Z208" s="124">
        <v>286</v>
      </c>
      <c r="AA208" s="124">
        <v>351</v>
      </c>
      <c r="AB208" s="124">
        <v>1050</v>
      </c>
      <c r="AC208" s="124">
        <v>350</v>
      </c>
      <c r="AD208" s="128">
        <v>0.16270000000000001</v>
      </c>
      <c r="AE208" s="124">
        <v>210</v>
      </c>
      <c r="AF208" s="124">
        <v>1043</v>
      </c>
      <c r="AG208" s="125">
        <v>0.52400000000000002</v>
      </c>
    </row>
    <row r="209" spans="1:33" x14ac:dyDescent="0.3">
      <c r="A209" s="123" t="s">
        <v>417</v>
      </c>
      <c r="B209" s="121" t="s">
        <v>418</v>
      </c>
      <c r="C209" s="121">
        <v>1</v>
      </c>
      <c r="D209" s="121">
        <v>0</v>
      </c>
      <c r="E209" s="124">
        <v>2127</v>
      </c>
      <c r="F209" s="124">
        <v>1724</v>
      </c>
      <c r="G209" s="124">
        <v>5279</v>
      </c>
      <c r="H209" s="124">
        <v>870</v>
      </c>
      <c r="I209" s="124">
        <v>837</v>
      </c>
      <c r="J209" s="124">
        <v>793</v>
      </c>
      <c r="K209" s="124">
        <v>2500</v>
      </c>
      <c r="L209" s="128">
        <v>0.47360000000000002</v>
      </c>
      <c r="M209" s="124">
        <v>531</v>
      </c>
      <c r="N209" s="125">
        <v>221.06</v>
      </c>
      <c r="O209" s="124">
        <v>1</v>
      </c>
      <c r="P209" s="125">
        <v>0.33800000000000002</v>
      </c>
      <c r="Q209" s="124">
        <v>583</v>
      </c>
      <c r="R209" s="124">
        <v>3</v>
      </c>
      <c r="S209" s="124">
        <v>2</v>
      </c>
      <c r="T209" s="124">
        <v>2027</v>
      </c>
      <c r="U209" s="124">
        <v>1975</v>
      </c>
      <c r="V209" s="124">
        <v>1987</v>
      </c>
      <c r="W209" s="124">
        <v>5989</v>
      </c>
      <c r="X209" s="124">
        <v>1996</v>
      </c>
      <c r="Y209" s="124">
        <v>276</v>
      </c>
      <c r="Z209" s="124">
        <v>278</v>
      </c>
      <c r="AA209" s="124">
        <v>244</v>
      </c>
      <c r="AB209" s="124">
        <v>798</v>
      </c>
      <c r="AC209" s="124">
        <v>266</v>
      </c>
      <c r="AD209" s="128">
        <v>0.13320000000000001</v>
      </c>
      <c r="AE209" s="124">
        <v>149</v>
      </c>
      <c r="AF209" s="124">
        <v>1266</v>
      </c>
      <c r="AG209" s="125">
        <v>0.73399999999999999</v>
      </c>
    </row>
    <row r="210" spans="1:33" x14ac:dyDescent="0.3">
      <c r="A210" s="123" t="s">
        <v>419</v>
      </c>
      <c r="B210" s="121" t="s">
        <v>420</v>
      </c>
      <c r="C210" s="121">
        <v>1</v>
      </c>
      <c r="D210" s="121">
        <v>0</v>
      </c>
      <c r="E210" s="124">
        <v>538</v>
      </c>
      <c r="F210" s="124">
        <v>448</v>
      </c>
      <c r="G210" s="124">
        <v>1347</v>
      </c>
      <c r="H210" s="124">
        <v>217</v>
      </c>
      <c r="I210" s="124">
        <v>239</v>
      </c>
      <c r="J210" s="124">
        <v>226</v>
      </c>
      <c r="K210" s="124">
        <v>682</v>
      </c>
      <c r="L210" s="128">
        <v>0.50629999999999997</v>
      </c>
      <c r="M210" s="124">
        <v>147</v>
      </c>
      <c r="N210" s="125">
        <v>82.867000000000004</v>
      </c>
      <c r="O210" s="124">
        <v>1</v>
      </c>
      <c r="P210" s="125">
        <v>0.38500000000000001</v>
      </c>
      <c r="Q210" s="124">
        <v>172</v>
      </c>
      <c r="R210" s="124">
        <v>0</v>
      </c>
      <c r="S210" s="124">
        <v>0</v>
      </c>
      <c r="T210" s="124">
        <v>553</v>
      </c>
      <c r="U210" s="124">
        <v>539</v>
      </c>
      <c r="V210" s="124">
        <v>541</v>
      </c>
      <c r="W210" s="124">
        <v>1633</v>
      </c>
      <c r="X210" s="124">
        <v>544</v>
      </c>
      <c r="Y210" s="124">
        <v>103</v>
      </c>
      <c r="Z210" s="124">
        <v>50</v>
      </c>
      <c r="AA210" s="124">
        <v>83</v>
      </c>
      <c r="AB210" s="124">
        <v>236</v>
      </c>
      <c r="AC210" s="124">
        <v>79</v>
      </c>
      <c r="AD210" s="128">
        <v>0.14449999999999999</v>
      </c>
      <c r="AE210" s="124">
        <v>42</v>
      </c>
      <c r="AF210" s="124">
        <v>362</v>
      </c>
      <c r="AG210" s="125">
        <v>0.80800000000000005</v>
      </c>
    </row>
    <row r="211" spans="1:33" x14ac:dyDescent="0.3">
      <c r="A211" s="123" t="s">
        <v>421</v>
      </c>
      <c r="B211" s="121" t="s">
        <v>422</v>
      </c>
      <c r="C211" s="121">
        <v>1</v>
      </c>
      <c r="D211" s="121">
        <v>0</v>
      </c>
      <c r="E211" s="124">
        <v>3846</v>
      </c>
      <c r="F211" s="124">
        <v>3395</v>
      </c>
      <c r="G211" s="124">
        <v>10183</v>
      </c>
      <c r="H211" s="124">
        <v>1675</v>
      </c>
      <c r="I211" s="124">
        <v>2069</v>
      </c>
      <c r="J211" s="124">
        <v>2023</v>
      </c>
      <c r="K211" s="124">
        <v>5767</v>
      </c>
      <c r="L211" s="128">
        <v>0.56630000000000003</v>
      </c>
      <c r="M211" s="124">
        <v>1250</v>
      </c>
      <c r="N211" s="125">
        <v>283.29700000000003</v>
      </c>
      <c r="O211" s="124">
        <v>1</v>
      </c>
      <c r="P211" s="125">
        <v>0.255</v>
      </c>
      <c r="Q211" s="124">
        <v>866</v>
      </c>
      <c r="R211" s="124">
        <v>187</v>
      </c>
      <c r="S211" s="124">
        <v>99</v>
      </c>
      <c r="T211" s="124">
        <v>4232</v>
      </c>
      <c r="U211" s="124">
        <v>4122</v>
      </c>
      <c r="V211" s="124">
        <v>4148</v>
      </c>
      <c r="W211" s="124">
        <v>12502</v>
      </c>
      <c r="X211" s="124">
        <v>4167</v>
      </c>
      <c r="Y211" s="124">
        <v>777</v>
      </c>
      <c r="Z211" s="124">
        <v>482</v>
      </c>
      <c r="AA211" s="124">
        <v>804</v>
      </c>
      <c r="AB211" s="124">
        <v>2063</v>
      </c>
      <c r="AC211" s="124">
        <v>688</v>
      </c>
      <c r="AD211" s="128">
        <v>0.16500000000000001</v>
      </c>
      <c r="AE211" s="124">
        <v>364</v>
      </c>
      <c r="AF211" s="124">
        <v>2580</v>
      </c>
      <c r="AG211" s="125">
        <v>0.75900000000000001</v>
      </c>
    </row>
    <row r="212" spans="1:33" x14ac:dyDescent="0.3">
      <c r="A212" s="123" t="s">
        <v>423</v>
      </c>
      <c r="B212" s="121" t="s">
        <v>424</v>
      </c>
      <c r="C212" s="121">
        <v>1</v>
      </c>
      <c r="D212" s="121">
        <v>0</v>
      </c>
      <c r="E212" s="124">
        <v>1542</v>
      </c>
      <c r="F212" s="124">
        <v>1328</v>
      </c>
      <c r="G212" s="124">
        <v>3973</v>
      </c>
      <c r="H212" s="124">
        <v>589</v>
      </c>
      <c r="I212" s="124">
        <v>646</v>
      </c>
      <c r="J212" s="124">
        <v>654</v>
      </c>
      <c r="K212" s="124">
        <v>1889</v>
      </c>
      <c r="L212" s="128">
        <v>0.47549999999999998</v>
      </c>
      <c r="M212" s="124">
        <v>410</v>
      </c>
      <c r="N212" s="125">
        <v>83.29</v>
      </c>
      <c r="O212" s="124">
        <v>1</v>
      </c>
      <c r="P212" s="125">
        <v>0.17699999999999999</v>
      </c>
      <c r="Q212" s="124">
        <v>235</v>
      </c>
      <c r="R212" s="124">
        <v>5</v>
      </c>
      <c r="S212" s="124">
        <v>3</v>
      </c>
      <c r="T212" s="124">
        <v>1671</v>
      </c>
      <c r="U212" s="124">
        <v>1628</v>
      </c>
      <c r="V212" s="124">
        <v>1636</v>
      </c>
      <c r="W212" s="124">
        <v>4935</v>
      </c>
      <c r="X212" s="124">
        <v>1645</v>
      </c>
      <c r="Y212" s="124">
        <v>261</v>
      </c>
      <c r="Z212" s="124">
        <v>212</v>
      </c>
      <c r="AA212" s="124">
        <v>193</v>
      </c>
      <c r="AB212" s="124">
        <v>666</v>
      </c>
      <c r="AC212" s="124">
        <v>222</v>
      </c>
      <c r="AD212" s="128">
        <v>0.13500000000000001</v>
      </c>
      <c r="AE212" s="124">
        <v>117</v>
      </c>
      <c r="AF212" s="124">
        <v>766</v>
      </c>
      <c r="AG212" s="125">
        <v>0.57599999999999996</v>
      </c>
    </row>
    <row r="213" spans="1:33" x14ac:dyDescent="0.3">
      <c r="A213" s="123" t="s">
        <v>425</v>
      </c>
      <c r="B213" s="121" t="s">
        <v>426</v>
      </c>
      <c r="C213" s="121">
        <v>1</v>
      </c>
      <c r="D213" s="121">
        <v>0</v>
      </c>
      <c r="E213" s="124">
        <v>917</v>
      </c>
      <c r="F213" s="124">
        <v>776</v>
      </c>
      <c r="G213" s="124">
        <v>2436</v>
      </c>
      <c r="H213" s="124">
        <v>316</v>
      </c>
      <c r="I213" s="124">
        <v>401</v>
      </c>
      <c r="J213" s="124">
        <v>337</v>
      </c>
      <c r="K213" s="124">
        <v>1054</v>
      </c>
      <c r="L213" s="128">
        <v>0.43269999999999997</v>
      </c>
      <c r="M213" s="124">
        <v>218</v>
      </c>
      <c r="N213" s="125">
        <v>233.523</v>
      </c>
      <c r="O213" s="124">
        <v>1</v>
      </c>
      <c r="P213" s="125">
        <v>0.42499999999999999</v>
      </c>
      <c r="Q213" s="124">
        <v>330</v>
      </c>
      <c r="R213" s="124">
        <v>0</v>
      </c>
      <c r="S213" s="124">
        <v>0</v>
      </c>
      <c r="T213" s="124">
        <v>1009</v>
      </c>
      <c r="U213" s="124">
        <v>982</v>
      </c>
      <c r="V213" s="124">
        <v>988</v>
      </c>
      <c r="W213" s="124">
        <v>2979</v>
      </c>
      <c r="X213" s="124">
        <v>993</v>
      </c>
      <c r="Y213" s="124">
        <v>139</v>
      </c>
      <c r="Z213" s="124">
        <v>171</v>
      </c>
      <c r="AA213" s="124">
        <v>131</v>
      </c>
      <c r="AB213" s="124">
        <v>441</v>
      </c>
      <c r="AC213" s="124">
        <v>147</v>
      </c>
      <c r="AD213" s="128">
        <v>0.14799999999999999</v>
      </c>
      <c r="AE213" s="124">
        <v>75</v>
      </c>
      <c r="AF213" s="124">
        <v>624</v>
      </c>
      <c r="AG213" s="125">
        <v>0.80400000000000005</v>
      </c>
    </row>
    <row r="214" spans="1:33" x14ac:dyDescent="0.3">
      <c r="A214" s="123" t="s">
        <v>427</v>
      </c>
      <c r="B214" s="121" t="s">
        <v>428</v>
      </c>
      <c r="C214" s="121">
        <v>1</v>
      </c>
      <c r="D214" s="121">
        <v>0</v>
      </c>
      <c r="E214" s="124">
        <v>576</v>
      </c>
      <c r="F214" s="124">
        <v>483</v>
      </c>
      <c r="G214" s="124">
        <v>1424</v>
      </c>
      <c r="H214" s="124">
        <v>240</v>
      </c>
      <c r="I214" s="124">
        <v>289</v>
      </c>
      <c r="J214" s="124">
        <v>280</v>
      </c>
      <c r="K214" s="124">
        <v>809</v>
      </c>
      <c r="L214" s="128">
        <v>0.56810000000000005</v>
      </c>
      <c r="M214" s="124">
        <v>178</v>
      </c>
      <c r="N214" s="125">
        <v>95.991</v>
      </c>
      <c r="O214" s="124">
        <v>1</v>
      </c>
      <c r="P214" s="125">
        <v>0.39200000000000002</v>
      </c>
      <c r="Q214" s="124">
        <v>189</v>
      </c>
      <c r="R214" s="124">
        <v>6</v>
      </c>
      <c r="S214" s="124">
        <v>3</v>
      </c>
      <c r="T214" s="124">
        <v>578</v>
      </c>
      <c r="U214" s="124">
        <v>563</v>
      </c>
      <c r="V214" s="124">
        <v>566</v>
      </c>
      <c r="W214" s="124">
        <v>1707</v>
      </c>
      <c r="X214" s="124">
        <v>569</v>
      </c>
      <c r="Y214" s="124">
        <v>120</v>
      </c>
      <c r="Z214" s="124">
        <v>66</v>
      </c>
      <c r="AA214" s="124">
        <v>71</v>
      </c>
      <c r="AB214" s="124">
        <v>257</v>
      </c>
      <c r="AC214" s="124">
        <v>86</v>
      </c>
      <c r="AD214" s="128">
        <v>0.15060000000000001</v>
      </c>
      <c r="AE214" s="124">
        <v>47</v>
      </c>
      <c r="AF214" s="124">
        <v>418</v>
      </c>
      <c r="AG214" s="125">
        <v>0.86499999999999999</v>
      </c>
    </row>
    <row r="215" spans="1:33" x14ac:dyDescent="0.3">
      <c r="A215" s="123" t="s">
        <v>429</v>
      </c>
      <c r="B215" s="121" t="s">
        <v>430</v>
      </c>
      <c r="C215" s="121">
        <v>1</v>
      </c>
      <c r="D215" s="121">
        <v>0</v>
      </c>
      <c r="E215" s="124">
        <v>445</v>
      </c>
      <c r="F215" s="124">
        <v>418</v>
      </c>
      <c r="G215" s="124">
        <v>1206</v>
      </c>
      <c r="H215" s="124">
        <v>137</v>
      </c>
      <c r="I215" s="124">
        <v>162</v>
      </c>
      <c r="J215" s="124">
        <v>153</v>
      </c>
      <c r="K215" s="124">
        <v>452</v>
      </c>
      <c r="L215" s="128">
        <v>0.37480000000000002</v>
      </c>
      <c r="M215" s="124">
        <v>102</v>
      </c>
      <c r="N215" s="125">
        <v>41.384</v>
      </c>
      <c r="O215" s="124">
        <v>1</v>
      </c>
      <c r="P215" s="125">
        <v>0.29199999999999998</v>
      </c>
      <c r="Q215" s="124">
        <v>122</v>
      </c>
      <c r="R215" s="124">
        <v>6</v>
      </c>
      <c r="S215" s="124">
        <v>3</v>
      </c>
      <c r="T215" s="124">
        <v>429</v>
      </c>
      <c r="U215" s="124">
        <v>418</v>
      </c>
      <c r="V215" s="124">
        <v>420</v>
      </c>
      <c r="W215" s="124">
        <v>1267</v>
      </c>
      <c r="X215" s="124">
        <v>422</v>
      </c>
      <c r="Y215" s="124">
        <v>73</v>
      </c>
      <c r="Z215" s="124">
        <v>47</v>
      </c>
      <c r="AA215" s="124">
        <v>40</v>
      </c>
      <c r="AB215" s="124">
        <v>160</v>
      </c>
      <c r="AC215" s="124">
        <v>53</v>
      </c>
      <c r="AD215" s="128">
        <v>0.1263</v>
      </c>
      <c r="AE215" s="124">
        <v>34</v>
      </c>
      <c r="AF215" s="124">
        <v>262</v>
      </c>
      <c r="AG215" s="125">
        <v>0.626</v>
      </c>
    </row>
    <row r="216" spans="1:33" x14ac:dyDescent="0.3">
      <c r="A216" s="123" t="s">
        <v>431</v>
      </c>
      <c r="B216" s="121" t="s">
        <v>432</v>
      </c>
      <c r="C216" s="121">
        <v>1</v>
      </c>
      <c r="D216" s="121">
        <v>0</v>
      </c>
      <c r="E216" s="124">
        <v>392</v>
      </c>
      <c r="F216" s="124">
        <v>329</v>
      </c>
      <c r="G216" s="124">
        <v>968</v>
      </c>
      <c r="H216" s="124">
        <v>150</v>
      </c>
      <c r="I216" s="124">
        <v>179</v>
      </c>
      <c r="J216" s="124">
        <v>181</v>
      </c>
      <c r="K216" s="124">
        <v>510</v>
      </c>
      <c r="L216" s="128">
        <v>0.52690000000000003</v>
      </c>
      <c r="M216" s="124">
        <v>113</v>
      </c>
      <c r="N216" s="125">
        <v>59.73</v>
      </c>
      <c r="O216" s="124">
        <v>1</v>
      </c>
      <c r="P216" s="125">
        <v>0.38300000000000001</v>
      </c>
      <c r="Q216" s="124">
        <v>126</v>
      </c>
      <c r="R216" s="124">
        <v>0</v>
      </c>
      <c r="S216" s="124">
        <v>0</v>
      </c>
      <c r="T216" s="124">
        <v>381</v>
      </c>
      <c r="U216" s="124">
        <v>371</v>
      </c>
      <c r="V216" s="124">
        <v>373</v>
      </c>
      <c r="W216" s="124">
        <v>1125</v>
      </c>
      <c r="X216" s="124">
        <v>375</v>
      </c>
      <c r="Y216" s="124">
        <v>71</v>
      </c>
      <c r="Z216" s="124">
        <v>59</v>
      </c>
      <c r="AA216" s="124">
        <v>47</v>
      </c>
      <c r="AB216" s="124">
        <v>177</v>
      </c>
      <c r="AC216" s="124">
        <v>59</v>
      </c>
      <c r="AD216" s="128">
        <v>0.1573</v>
      </c>
      <c r="AE216" s="124">
        <v>34</v>
      </c>
      <c r="AF216" s="124">
        <v>274</v>
      </c>
      <c r="AG216" s="125">
        <v>0.83199999999999996</v>
      </c>
    </row>
    <row r="217" spans="1:33" x14ac:dyDescent="0.3">
      <c r="A217" s="123" t="s">
        <v>433</v>
      </c>
      <c r="B217" s="121" t="s">
        <v>434</v>
      </c>
      <c r="C217" s="121">
        <v>1</v>
      </c>
      <c r="D217" s="121">
        <v>0</v>
      </c>
      <c r="E217" s="124">
        <v>526</v>
      </c>
      <c r="F217" s="124">
        <v>434</v>
      </c>
      <c r="G217" s="124">
        <v>1379</v>
      </c>
      <c r="H217" s="124">
        <v>259</v>
      </c>
      <c r="I217" s="124">
        <v>284</v>
      </c>
      <c r="J217" s="124">
        <v>258</v>
      </c>
      <c r="K217" s="124">
        <v>801</v>
      </c>
      <c r="L217" s="128">
        <v>0.58089999999999997</v>
      </c>
      <c r="M217" s="124">
        <v>164</v>
      </c>
      <c r="N217" s="125">
        <v>97.948999999999998</v>
      </c>
      <c r="O217" s="124">
        <v>1</v>
      </c>
      <c r="P217" s="125">
        <v>0.40400000000000003</v>
      </c>
      <c r="Q217" s="124">
        <v>175</v>
      </c>
      <c r="R217" s="124">
        <v>0</v>
      </c>
      <c r="S217" s="124">
        <v>0</v>
      </c>
      <c r="T217" s="124">
        <v>610</v>
      </c>
      <c r="U217" s="124">
        <v>594</v>
      </c>
      <c r="V217" s="124">
        <v>598</v>
      </c>
      <c r="W217" s="124">
        <v>1802</v>
      </c>
      <c r="X217" s="124">
        <v>601</v>
      </c>
      <c r="Y217" s="124">
        <v>106</v>
      </c>
      <c r="Z217" s="124">
        <v>109</v>
      </c>
      <c r="AA217" s="124">
        <v>75</v>
      </c>
      <c r="AB217" s="124">
        <v>290</v>
      </c>
      <c r="AC217" s="124">
        <v>97</v>
      </c>
      <c r="AD217" s="128">
        <v>0.16089999999999999</v>
      </c>
      <c r="AE217" s="124">
        <v>45</v>
      </c>
      <c r="AF217" s="124">
        <v>385</v>
      </c>
      <c r="AG217" s="125">
        <v>0.88700000000000001</v>
      </c>
    </row>
    <row r="218" spans="1:33" x14ac:dyDescent="0.3">
      <c r="A218" s="123" t="s">
        <v>435</v>
      </c>
      <c r="B218" s="121" t="s">
        <v>436</v>
      </c>
      <c r="C218" s="121">
        <v>1</v>
      </c>
      <c r="D218" s="121">
        <v>0</v>
      </c>
      <c r="E218" s="124">
        <v>4491</v>
      </c>
      <c r="F218" s="124">
        <v>3994</v>
      </c>
      <c r="G218" s="124">
        <v>11772</v>
      </c>
      <c r="H218" s="124">
        <v>2588</v>
      </c>
      <c r="I218" s="124">
        <v>2839</v>
      </c>
      <c r="J218" s="124">
        <v>2717</v>
      </c>
      <c r="K218" s="124">
        <v>8144</v>
      </c>
      <c r="L218" s="128">
        <v>0.69179999999999997</v>
      </c>
      <c r="M218" s="124">
        <v>1796</v>
      </c>
      <c r="N218" s="125">
        <v>29.276</v>
      </c>
      <c r="O218" s="124">
        <v>1</v>
      </c>
      <c r="P218" s="125">
        <v>0</v>
      </c>
      <c r="Q218" s="124">
        <v>0</v>
      </c>
      <c r="R218" s="124">
        <v>85</v>
      </c>
      <c r="S218" s="124">
        <v>45</v>
      </c>
      <c r="T218" s="124">
        <v>4530</v>
      </c>
      <c r="U218" s="124">
        <v>4412</v>
      </c>
      <c r="V218" s="124">
        <v>4439</v>
      </c>
      <c r="W218" s="124">
        <v>13381</v>
      </c>
      <c r="X218" s="124">
        <v>4460</v>
      </c>
      <c r="Y218" s="124">
        <v>1113</v>
      </c>
      <c r="Z218" s="124">
        <v>950</v>
      </c>
      <c r="AA218" s="124">
        <v>1149</v>
      </c>
      <c r="AB218" s="124">
        <v>3212</v>
      </c>
      <c r="AC218" s="124">
        <v>1071</v>
      </c>
      <c r="AD218" s="128">
        <v>0.24</v>
      </c>
      <c r="AE218" s="124">
        <v>623</v>
      </c>
      <c r="AF218" s="124">
        <v>2465</v>
      </c>
      <c r="AG218" s="125">
        <v>0.61699999999999999</v>
      </c>
    </row>
    <row r="219" spans="1:33" x14ac:dyDescent="0.3">
      <c r="A219" s="123" t="s">
        <v>437</v>
      </c>
      <c r="B219" s="121" t="s">
        <v>438</v>
      </c>
      <c r="C219" s="121">
        <v>1</v>
      </c>
      <c r="D219" s="121">
        <v>0</v>
      </c>
      <c r="E219" s="124">
        <v>3504</v>
      </c>
      <c r="F219" s="124">
        <v>3047</v>
      </c>
      <c r="G219" s="124">
        <v>8801</v>
      </c>
      <c r="H219" s="124">
        <v>1305</v>
      </c>
      <c r="I219" s="124">
        <v>1540</v>
      </c>
      <c r="J219" s="124">
        <v>1515</v>
      </c>
      <c r="K219" s="124">
        <v>4360</v>
      </c>
      <c r="L219" s="128">
        <v>0.49540000000000001</v>
      </c>
      <c r="M219" s="124">
        <v>981</v>
      </c>
      <c r="N219" s="125">
        <v>189.38200000000001</v>
      </c>
      <c r="O219" s="124">
        <v>1</v>
      </c>
      <c r="P219" s="125">
        <v>0.17499999999999999</v>
      </c>
      <c r="Q219" s="124">
        <v>533</v>
      </c>
      <c r="R219" s="124">
        <v>35</v>
      </c>
      <c r="S219" s="124">
        <v>19</v>
      </c>
      <c r="T219" s="124">
        <v>3478</v>
      </c>
      <c r="U219" s="124">
        <v>3390</v>
      </c>
      <c r="V219" s="124">
        <v>3411</v>
      </c>
      <c r="W219" s="124">
        <v>10279</v>
      </c>
      <c r="X219" s="124">
        <v>3426</v>
      </c>
      <c r="Y219" s="124">
        <v>557</v>
      </c>
      <c r="Z219" s="124">
        <v>455</v>
      </c>
      <c r="AA219" s="124">
        <v>490</v>
      </c>
      <c r="AB219" s="124">
        <v>1502</v>
      </c>
      <c r="AC219" s="124">
        <v>501</v>
      </c>
      <c r="AD219" s="128">
        <v>0.14610000000000001</v>
      </c>
      <c r="AE219" s="124">
        <v>289</v>
      </c>
      <c r="AF219" s="124">
        <v>1823</v>
      </c>
      <c r="AG219" s="125">
        <v>0.59799999999999998</v>
      </c>
    </row>
    <row r="220" spans="1:33" x14ac:dyDescent="0.3">
      <c r="A220" s="123" t="s">
        <v>439</v>
      </c>
      <c r="B220" s="121" t="s">
        <v>440</v>
      </c>
      <c r="C220" s="121">
        <v>1</v>
      </c>
      <c r="D220" s="121">
        <v>0</v>
      </c>
      <c r="E220" s="124">
        <v>478</v>
      </c>
      <c r="F220" s="124">
        <v>437</v>
      </c>
      <c r="G220" s="124">
        <v>1296</v>
      </c>
      <c r="H220" s="124">
        <v>200</v>
      </c>
      <c r="I220" s="124">
        <v>186</v>
      </c>
      <c r="J220" s="124">
        <v>164</v>
      </c>
      <c r="K220" s="124">
        <v>550</v>
      </c>
      <c r="L220" s="128">
        <v>0.4244</v>
      </c>
      <c r="M220" s="124">
        <v>121</v>
      </c>
      <c r="N220" s="125">
        <v>100.288</v>
      </c>
      <c r="O220" s="124">
        <v>1</v>
      </c>
      <c r="P220" s="125">
        <v>0.40500000000000003</v>
      </c>
      <c r="Q220" s="124">
        <v>177</v>
      </c>
      <c r="R220" s="124">
        <v>3</v>
      </c>
      <c r="S220" s="124">
        <v>2</v>
      </c>
      <c r="T220" s="124">
        <v>504</v>
      </c>
      <c r="U220" s="124">
        <v>494</v>
      </c>
      <c r="V220" s="124">
        <v>499</v>
      </c>
      <c r="W220" s="124">
        <v>1497</v>
      </c>
      <c r="X220" s="124">
        <v>499</v>
      </c>
      <c r="Y220" s="124">
        <v>87</v>
      </c>
      <c r="Z220" s="124">
        <v>78</v>
      </c>
      <c r="AA220" s="124">
        <v>89</v>
      </c>
      <c r="AB220" s="124">
        <v>254</v>
      </c>
      <c r="AC220" s="124">
        <v>85</v>
      </c>
      <c r="AD220" s="128">
        <v>0.16969999999999999</v>
      </c>
      <c r="AE220" s="124">
        <v>48</v>
      </c>
      <c r="AF220" s="124">
        <v>349</v>
      </c>
      <c r="AG220" s="125">
        <v>0.79800000000000004</v>
      </c>
    </row>
    <row r="221" spans="1:33" x14ac:dyDescent="0.3">
      <c r="A221" s="123" t="s">
        <v>441</v>
      </c>
      <c r="B221" s="121" t="s">
        <v>442</v>
      </c>
      <c r="C221" s="121">
        <v>1</v>
      </c>
      <c r="D221" s="121">
        <v>0</v>
      </c>
      <c r="E221" s="124">
        <v>407</v>
      </c>
      <c r="F221" s="124">
        <v>297</v>
      </c>
      <c r="G221" s="124">
        <v>962</v>
      </c>
      <c r="H221" s="124">
        <v>180</v>
      </c>
      <c r="I221" s="124">
        <v>185</v>
      </c>
      <c r="J221" s="124">
        <v>193</v>
      </c>
      <c r="K221" s="124">
        <v>558</v>
      </c>
      <c r="L221" s="128">
        <v>0.57999999999999996</v>
      </c>
      <c r="M221" s="124">
        <v>112</v>
      </c>
      <c r="N221" s="125">
        <v>197.28399999999999</v>
      </c>
      <c r="O221" s="124">
        <v>1</v>
      </c>
      <c r="P221" s="125">
        <v>0.46100000000000002</v>
      </c>
      <c r="Q221" s="124">
        <v>137</v>
      </c>
      <c r="R221" s="124">
        <v>0</v>
      </c>
      <c r="S221" s="124">
        <v>0</v>
      </c>
      <c r="T221" s="124">
        <v>336</v>
      </c>
      <c r="U221" s="124">
        <v>330</v>
      </c>
      <c r="V221" s="124">
        <v>332</v>
      </c>
      <c r="W221" s="124">
        <v>998</v>
      </c>
      <c r="X221" s="124">
        <v>333</v>
      </c>
      <c r="Y221" s="124">
        <v>61</v>
      </c>
      <c r="Z221" s="124">
        <v>58</v>
      </c>
      <c r="AA221" s="124">
        <v>40</v>
      </c>
      <c r="AB221" s="124">
        <v>159</v>
      </c>
      <c r="AC221" s="124">
        <v>53</v>
      </c>
      <c r="AD221" s="128">
        <v>0.1593</v>
      </c>
      <c r="AE221" s="124">
        <v>31</v>
      </c>
      <c r="AF221" s="124">
        <v>281</v>
      </c>
      <c r="AG221" s="125">
        <v>0.94599999999999995</v>
      </c>
    </row>
    <row r="222" spans="1:33" x14ac:dyDescent="0.3">
      <c r="A222" s="123" t="s">
        <v>443</v>
      </c>
      <c r="B222" s="121" t="s">
        <v>444</v>
      </c>
      <c r="C222" s="121">
        <v>1</v>
      </c>
      <c r="D222" s="121">
        <v>0</v>
      </c>
      <c r="E222" s="124">
        <v>1417</v>
      </c>
      <c r="F222" s="124">
        <v>1228</v>
      </c>
      <c r="G222" s="124">
        <v>3666</v>
      </c>
      <c r="H222" s="124">
        <v>536</v>
      </c>
      <c r="I222" s="124">
        <v>615</v>
      </c>
      <c r="J222" s="124">
        <v>596</v>
      </c>
      <c r="K222" s="124">
        <v>1747</v>
      </c>
      <c r="L222" s="128">
        <v>0.47649999999999998</v>
      </c>
      <c r="M222" s="124">
        <v>380</v>
      </c>
      <c r="N222" s="125">
        <v>257.82100000000003</v>
      </c>
      <c r="O222" s="124">
        <v>1</v>
      </c>
      <c r="P222" s="125">
        <v>0.39700000000000002</v>
      </c>
      <c r="Q222" s="124">
        <v>488</v>
      </c>
      <c r="R222" s="124">
        <v>6</v>
      </c>
      <c r="S222" s="124">
        <v>3</v>
      </c>
      <c r="T222" s="124">
        <v>1541</v>
      </c>
      <c r="U222" s="124">
        <v>1522</v>
      </c>
      <c r="V222" s="124">
        <v>1535</v>
      </c>
      <c r="W222" s="124">
        <v>4598</v>
      </c>
      <c r="X222" s="124">
        <v>1533</v>
      </c>
      <c r="Y222" s="124">
        <v>287</v>
      </c>
      <c r="Z222" s="124">
        <v>276</v>
      </c>
      <c r="AA222" s="124">
        <v>255</v>
      </c>
      <c r="AB222" s="124">
        <v>818</v>
      </c>
      <c r="AC222" s="124">
        <v>273</v>
      </c>
      <c r="AD222" s="128">
        <v>0.1779</v>
      </c>
      <c r="AE222" s="124">
        <v>142</v>
      </c>
      <c r="AF222" s="124">
        <v>1014</v>
      </c>
      <c r="AG222" s="125">
        <v>0.82499999999999996</v>
      </c>
    </row>
    <row r="223" spans="1:33" x14ac:dyDescent="0.3">
      <c r="A223" s="123" t="s">
        <v>445</v>
      </c>
      <c r="B223" s="121" t="s">
        <v>446</v>
      </c>
      <c r="C223" s="121">
        <v>1</v>
      </c>
      <c r="D223" s="121">
        <v>0</v>
      </c>
      <c r="E223" s="124">
        <v>1240</v>
      </c>
      <c r="F223" s="124">
        <v>1002</v>
      </c>
      <c r="G223" s="124">
        <v>2921</v>
      </c>
      <c r="H223" s="124">
        <v>536</v>
      </c>
      <c r="I223" s="124">
        <v>615</v>
      </c>
      <c r="J223" s="124">
        <v>616</v>
      </c>
      <c r="K223" s="124">
        <v>1767</v>
      </c>
      <c r="L223" s="128">
        <v>0.60489999999999999</v>
      </c>
      <c r="M223" s="124">
        <v>394</v>
      </c>
      <c r="N223" s="125">
        <v>368.851</v>
      </c>
      <c r="O223" s="124">
        <v>1</v>
      </c>
      <c r="P223" s="125">
        <v>0.437</v>
      </c>
      <c r="Q223" s="124">
        <v>438</v>
      </c>
      <c r="R223" s="124">
        <v>10</v>
      </c>
      <c r="S223" s="124">
        <v>5</v>
      </c>
      <c r="T223" s="124">
        <v>1054</v>
      </c>
      <c r="U223" s="124">
        <v>1039</v>
      </c>
      <c r="V223" s="124">
        <v>1050</v>
      </c>
      <c r="W223" s="124">
        <v>3143</v>
      </c>
      <c r="X223" s="124">
        <v>1048</v>
      </c>
      <c r="Y223" s="124">
        <v>197</v>
      </c>
      <c r="Z223" s="124">
        <v>173</v>
      </c>
      <c r="AA223" s="124">
        <v>129</v>
      </c>
      <c r="AB223" s="124">
        <v>499</v>
      </c>
      <c r="AC223" s="124">
        <v>166</v>
      </c>
      <c r="AD223" s="128">
        <v>0.1588</v>
      </c>
      <c r="AE223" s="124">
        <v>103</v>
      </c>
      <c r="AF223" s="124">
        <v>941</v>
      </c>
      <c r="AG223" s="125">
        <v>0.93899999999999995</v>
      </c>
    </row>
    <row r="224" spans="1:33" x14ac:dyDescent="0.3">
      <c r="A224" s="123" t="s">
        <v>447</v>
      </c>
      <c r="B224" s="121" t="s">
        <v>448</v>
      </c>
      <c r="C224" s="121">
        <v>1</v>
      </c>
      <c r="D224" s="121">
        <v>0</v>
      </c>
      <c r="E224" s="124">
        <v>1018</v>
      </c>
      <c r="F224" s="124">
        <v>834</v>
      </c>
      <c r="G224" s="124">
        <v>2477</v>
      </c>
      <c r="H224" s="124">
        <v>345</v>
      </c>
      <c r="I224" s="124">
        <v>429</v>
      </c>
      <c r="J224" s="124">
        <v>400</v>
      </c>
      <c r="K224" s="124">
        <v>1174</v>
      </c>
      <c r="L224" s="128">
        <v>0.47399999999999998</v>
      </c>
      <c r="M224" s="124">
        <v>257</v>
      </c>
      <c r="N224" s="125">
        <v>237.054</v>
      </c>
      <c r="O224" s="124">
        <v>1</v>
      </c>
      <c r="P224" s="125">
        <v>0.42199999999999999</v>
      </c>
      <c r="Q224" s="124">
        <v>352</v>
      </c>
      <c r="R224" s="124">
        <v>0</v>
      </c>
      <c r="S224" s="124">
        <v>0</v>
      </c>
      <c r="T224" s="124">
        <v>981</v>
      </c>
      <c r="U224" s="124">
        <v>966</v>
      </c>
      <c r="V224" s="124">
        <v>978</v>
      </c>
      <c r="W224" s="124">
        <v>2925</v>
      </c>
      <c r="X224" s="124">
        <v>975</v>
      </c>
      <c r="Y224" s="124">
        <v>119</v>
      </c>
      <c r="Z224" s="124">
        <v>120</v>
      </c>
      <c r="AA224" s="124">
        <v>117</v>
      </c>
      <c r="AB224" s="124">
        <v>356</v>
      </c>
      <c r="AC224" s="124">
        <v>119</v>
      </c>
      <c r="AD224" s="128">
        <v>0.1217</v>
      </c>
      <c r="AE224" s="124">
        <v>66</v>
      </c>
      <c r="AF224" s="124">
        <v>676</v>
      </c>
      <c r="AG224" s="125">
        <v>0.81</v>
      </c>
    </row>
    <row r="225" spans="1:33" x14ac:dyDescent="0.3">
      <c r="A225" s="123" t="s">
        <v>449</v>
      </c>
      <c r="B225" s="121" t="s">
        <v>450</v>
      </c>
      <c r="C225" s="121">
        <v>1</v>
      </c>
      <c r="D225" s="121">
        <v>0</v>
      </c>
      <c r="E225" s="124">
        <v>1025</v>
      </c>
      <c r="F225" s="124">
        <v>874</v>
      </c>
      <c r="G225" s="124">
        <v>2677</v>
      </c>
      <c r="H225" s="124">
        <v>302</v>
      </c>
      <c r="I225" s="124">
        <v>333</v>
      </c>
      <c r="J225" s="124">
        <v>322</v>
      </c>
      <c r="K225" s="124">
        <v>957</v>
      </c>
      <c r="L225" s="128">
        <v>0.35749999999999998</v>
      </c>
      <c r="M225" s="124">
        <v>203</v>
      </c>
      <c r="N225" s="125">
        <v>50.737000000000002</v>
      </c>
      <c r="O225" s="124">
        <v>1</v>
      </c>
      <c r="P225" s="125">
        <v>0.152</v>
      </c>
      <c r="Q225" s="124">
        <v>133</v>
      </c>
      <c r="R225" s="124">
        <v>13</v>
      </c>
      <c r="S225" s="124">
        <v>7</v>
      </c>
      <c r="T225" s="124">
        <v>954</v>
      </c>
      <c r="U225" s="124">
        <v>939</v>
      </c>
      <c r="V225" s="124">
        <v>936</v>
      </c>
      <c r="W225" s="124">
        <v>2829</v>
      </c>
      <c r="X225" s="124">
        <v>943</v>
      </c>
      <c r="Y225" s="124">
        <v>64</v>
      </c>
      <c r="Z225" s="124">
        <v>98</v>
      </c>
      <c r="AA225" s="124">
        <v>63</v>
      </c>
      <c r="AB225" s="124">
        <v>225</v>
      </c>
      <c r="AC225" s="124">
        <v>75</v>
      </c>
      <c r="AD225" s="128">
        <v>7.9500000000000001E-2</v>
      </c>
      <c r="AE225" s="124">
        <v>45</v>
      </c>
      <c r="AF225" s="124">
        <v>389</v>
      </c>
      <c r="AG225" s="125">
        <v>0.44500000000000001</v>
      </c>
    </row>
    <row r="226" spans="1:33" x14ac:dyDescent="0.3">
      <c r="A226" s="123" t="s">
        <v>451</v>
      </c>
      <c r="B226" s="121" t="s">
        <v>452</v>
      </c>
      <c r="C226" s="121">
        <v>1</v>
      </c>
      <c r="D226" s="121">
        <v>0</v>
      </c>
      <c r="E226" s="124">
        <v>913</v>
      </c>
      <c r="F226" s="124">
        <v>773</v>
      </c>
      <c r="G226" s="124">
        <v>2270</v>
      </c>
      <c r="H226" s="124">
        <v>278</v>
      </c>
      <c r="I226" s="124">
        <v>296</v>
      </c>
      <c r="J226" s="124">
        <v>303</v>
      </c>
      <c r="K226" s="124">
        <v>877</v>
      </c>
      <c r="L226" s="128">
        <v>0.38629999999999998</v>
      </c>
      <c r="M226" s="124">
        <v>194</v>
      </c>
      <c r="N226" s="125">
        <v>59.750999999999998</v>
      </c>
      <c r="O226" s="124">
        <v>1</v>
      </c>
      <c r="P226" s="125">
        <v>0.23699999999999999</v>
      </c>
      <c r="Q226" s="124">
        <v>183</v>
      </c>
      <c r="R226" s="124">
        <v>19</v>
      </c>
      <c r="S226" s="124">
        <v>10</v>
      </c>
      <c r="T226" s="124">
        <v>854</v>
      </c>
      <c r="U226" s="124">
        <v>839</v>
      </c>
      <c r="V226" s="124">
        <v>837</v>
      </c>
      <c r="W226" s="124">
        <v>2530</v>
      </c>
      <c r="X226" s="124">
        <v>843</v>
      </c>
      <c r="Y226" s="124">
        <v>72</v>
      </c>
      <c r="Z226" s="124">
        <v>62</v>
      </c>
      <c r="AA226" s="124">
        <v>63</v>
      </c>
      <c r="AB226" s="124">
        <v>197</v>
      </c>
      <c r="AC226" s="124">
        <v>66</v>
      </c>
      <c r="AD226" s="128">
        <v>7.7899999999999997E-2</v>
      </c>
      <c r="AE226" s="124">
        <v>39</v>
      </c>
      <c r="AF226" s="124">
        <v>427</v>
      </c>
      <c r="AG226" s="125">
        <v>0.55200000000000005</v>
      </c>
    </row>
    <row r="227" spans="1:33" x14ac:dyDescent="0.3">
      <c r="A227" s="123" t="s">
        <v>453</v>
      </c>
      <c r="B227" s="121" t="s">
        <v>454</v>
      </c>
      <c r="C227" s="121">
        <v>1</v>
      </c>
      <c r="D227" s="121">
        <v>0</v>
      </c>
      <c r="E227" s="124">
        <v>1071</v>
      </c>
      <c r="F227" s="124">
        <v>880</v>
      </c>
      <c r="G227" s="124">
        <v>2516</v>
      </c>
      <c r="H227" s="124">
        <v>335</v>
      </c>
      <c r="I227" s="124">
        <v>345</v>
      </c>
      <c r="J227" s="124">
        <v>351</v>
      </c>
      <c r="K227" s="124">
        <v>1031</v>
      </c>
      <c r="L227" s="128">
        <v>0.4098</v>
      </c>
      <c r="M227" s="124">
        <v>234</v>
      </c>
      <c r="N227" s="125">
        <v>74.010000000000005</v>
      </c>
      <c r="O227" s="124">
        <v>1</v>
      </c>
      <c r="P227" s="125">
        <v>0.25700000000000001</v>
      </c>
      <c r="Q227" s="124">
        <v>226</v>
      </c>
      <c r="R227" s="124">
        <v>52</v>
      </c>
      <c r="S227" s="124">
        <v>28</v>
      </c>
      <c r="T227" s="124">
        <v>1132</v>
      </c>
      <c r="U227" s="124">
        <v>1116</v>
      </c>
      <c r="V227" s="124">
        <v>1112</v>
      </c>
      <c r="W227" s="124">
        <v>3360</v>
      </c>
      <c r="X227" s="124">
        <v>1120</v>
      </c>
      <c r="Y227" s="124">
        <v>134</v>
      </c>
      <c r="Z227" s="124">
        <v>119</v>
      </c>
      <c r="AA227" s="124">
        <v>120</v>
      </c>
      <c r="AB227" s="124">
        <v>373</v>
      </c>
      <c r="AC227" s="124">
        <v>124</v>
      </c>
      <c r="AD227" s="128">
        <v>0.111</v>
      </c>
      <c r="AE227" s="124">
        <v>63</v>
      </c>
      <c r="AF227" s="124">
        <v>552</v>
      </c>
      <c r="AG227" s="125">
        <v>0.627</v>
      </c>
    </row>
    <row r="228" spans="1:33" x14ac:dyDescent="0.3">
      <c r="A228" s="123" t="s">
        <v>455</v>
      </c>
      <c r="B228" s="121" t="s">
        <v>456</v>
      </c>
      <c r="C228" s="121">
        <v>1</v>
      </c>
      <c r="D228" s="121">
        <v>0</v>
      </c>
      <c r="E228" s="124">
        <v>1580</v>
      </c>
      <c r="F228" s="124">
        <v>1277</v>
      </c>
      <c r="G228" s="124">
        <v>4127</v>
      </c>
      <c r="H228" s="124">
        <v>545</v>
      </c>
      <c r="I228" s="124">
        <v>568</v>
      </c>
      <c r="J228" s="124">
        <v>532</v>
      </c>
      <c r="K228" s="124">
        <v>1645</v>
      </c>
      <c r="L228" s="128">
        <v>0.39860000000000001</v>
      </c>
      <c r="M228" s="124">
        <v>331</v>
      </c>
      <c r="N228" s="125">
        <v>82.921000000000006</v>
      </c>
      <c r="O228" s="124">
        <v>1</v>
      </c>
      <c r="P228" s="125">
        <v>0.188</v>
      </c>
      <c r="Q228" s="124">
        <v>240</v>
      </c>
      <c r="R228" s="124">
        <v>5</v>
      </c>
      <c r="S228" s="124">
        <v>3</v>
      </c>
      <c r="T228" s="124">
        <v>1509</v>
      </c>
      <c r="U228" s="124">
        <v>1487</v>
      </c>
      <c r="V228" s="124">
        <v>1483</v>
      </c>
      <c r="W228" s="124">
        <v>4479</v>
      </c>
      <c r="X228" s="124">
        <v>1493</v>
      </c>
      <c r="Y228" s="124">
        <v>140</v>
      </c>
      <c r="Z228" s="124">
        <v>117</v>
      </c>
      <c r="AA228" s="124">
        <v>108</v>
      </c>
      <c r="AB228" s="124">
        <v>365</v>
      </c>
      <c r="AC228" s="124">
        <v>122</v>
      </c>
      <c r="AD228" s="128">
        <v>8.1500000000000003E-2</v>
      </c>
      <c r="AE228" s="124">
        <v>68</v>
      </c>
      <c r="AF228" s="124">
        <v>643</v>
      </c>
      <c r="AG228" s="125">
        <v>0.503</v>
      </c>
    </row>
    <row r="229" spans="1:33" x14ac:dyDescent="0.3">
      <c r="A229" s="123" t="s">
        <v>457</v>
      </c>
      <c r="B229" s="121" t="s">
        <v>458</v>
      </c>
      <c r="C229" s="121">
        <v>1</v>
      </c>
      <c r="D229" s="121">
        <v>0</v>
      </c>
      <c r="E229" s="124">
        <v>677</v>
      </c>
      <c r="F229" s="124">
        <v>538</v>
      </c>
      <c r="G229" s="124">
        <v>1579</v>
      </c>
      <c r="H229" s="124">
        <v>343</v>
      </c>
      <c r="I229" s="124">
        <v>329</v>
      </c>
      <c r="J229" s="124">
        <v>322</v>
      </c>
      <c r="K229" s="124">
        <v>994</v>
      </c>
      <c r="L229" s="128">
        <v>0.62949999999999995</v>
      </c>
      <c r="M229" s="124">
        <v>220</v>
      </c>
      <c r="N229" s="125">
        <v>37.148000000000003</v>
      </c>
      <c r="O229" s="124">
        <v>1</v>
      </c>
      <c r="P229" s="125">
        <v>0.20599999999999999</v>
      </c>
      <c r="Q229" s="124">
        <v>111</v>
      </c>
      <c r="R229" s="124">
        <v>28</v>
      </c>
      <c r="S229" s="124">
        <v>15</v>
      </c>
      <c r="T229" s="124">
        <v>562</v>
      </c>
      <c r="U229" s="124">
        <v>554</v>
      </c>
      <c r="V229" s="124">
        <v>553</v>
      </c>
      <c r="W229" s="124">
        <v>1669</v>
      </c>
      <c r="X229" s="124">
        <v>556</v>
      </c>
      <c r="Y229" s="124">
        <v>122</v>
      </c>
      <c r="Z229" s="124">
        <v>117</v>
      </c>
      <c r="AA229" s="124">
        <v>109</v>
      </c>
      <c r="AB229" s="124">
        <v>348</v>
      </c>
      <c r="AC229" s="124">
        <v>116</v>
      </c>
      <c r="AD229" s="128">
        <v>0.20849999999999999</v>
      </c>
      <c r="AE229" s="124">
        <v>73</v>
      </c>
      <c r="AF229" s="124">
        <v>420</v>
      </c>
      <c r="AG229" s="125">
        <v>0.78</v>
      </c>
    </row>
    <row r="230" spans="1:33" x14ac:dyDescent="0.3">
      <c r="A230" s="123" t="s">
        <v>459</v>
      </c>
      <c r="B230" s="121" t="s">
        <v>460</v>
      </c>
      <c r="C230" s="121">
        <v>1</v>
      </c>
      <c r="D230" s="121">
        <v>0</v>
      </c>
      <c r="E230" s="124">
        <v>1508</v>
      </c>
      <c r="F230" s="124">
        <v>1204</v>
      </c>
      <c r="G230" s="124">
        <v>3649</v>
      </c>
      <c r="H230" s="124">
        <v>666</v>
      </c>
      <c r="I230" s="124">
        <v>741</v>
      </c>
      <c r="J230" s="124">
        <v>717</v>
      </c>
      <c r="K230" s="124">
        <v>2124</v>
      </c>
      <c r="L230" s="128">
        <v>0.58209999999999995</v>
      </c>
      <c r="M230" s="124">
        <v>456</v>
      </c>
      <c r="N230" s="125">
        <v>124.459</v>
      </c>
      <c r="O230" s="124">
        <v>1</v>
      </c>
      <c r="P230" s="125">
        <v>0.30099999999999999</v>
      </c>
      <c r="Q230" s="124">
        <v>362</v>
      </c>
      <c r="R230" s="124">
        <v>11</v>
      </c>
      <c r="S230" s="124">
        <v>6</v>
      </c>
      <c r="T230" s="124">
        <v>1439</v>
      </c>
      <c r="U230" s="124">
        <v>1417</v>
      </c>
      <c r="V230" s="124">
        <v>1415</v>
      </c>
      <c r="W230" s="124">
        <v>4271</v>
      </c>
      <c r="X230" s="124">
        <v>1424</v>
      </c>
      <c r="Y230" s="124">
        <v>257</v>
      </c>
      <c r="Z230" s="124">
        <v>221</v>
      </c>
      <c r="AA230" s="124">
        <v>223</v>
      </c>
      <c r="AB230" s="124">
        <v>701</v>
      </c>
      <c r="AC230" s="124">
        <v>234</v>
      </c>
      <c r="AD230" s="128">
        <v>0.1641</v>
      </c>
      <c r="AE230" s="124">
        <v>128</v>
      </c>
      <c r="AF230" s="124">
        <v>953</v>
      </c>
      <c r="AG230" s="125">
        <v>0.79100000000000004</v>
      </c>
    </row>
    <row r="231" spans="1:33" x14ac:dyDescent="0.3">
      <c r="A231" s="123" t="s">
        <v>461</v>
      </c>
      <c r="B231" s="121" t="s">
        <v>462</v>
      </c>
      <c r="C231" s="121">
        <v>1</v>
      </c>
      <c r="D231" s="121">
        <v>0</v>
      </c>
      <c r="E231" s="124">
        <v>581</v>
      </c>
      <c r="F231" s="124">
        <v>510</v>
      </c>
      <c r="G231" s="124">
        <v>1594</v>
      </c>
      <c r="H231" s="124">
        <v>302</v>
      </c>
      <c r="I231" s="124">
        <v>297</v>
      </c>
      <c r="J231" s="124">
        <v>261</v>
      </c>
      <c r="K231" s="124">
        <v>860</v>
      </c>
      <c r="L231" s="128">
        <v>0.53949999999999998</v>
      </c>
      <c r="M231" s="124">
        <v>179</v>
      </c>
      <c r="N231" s="125">
        <v>117.13200000000001</v>
      </c>
      <c r="O231" s="124">
        <v>1</v>
      </c>
      <c r="P231" s="125">
        <v>0.40500000000000003</v>
      </c>
      <c r="Q231" s="124">
        <v>207</v>
      </c>
      <c r="R231" s="124">
        <v>0</v>
      </c>
      <c r="S231" s="124">
        <v>0</v>
      </c>
      <c r="T231" s="124">
        <v>628</v>
      </c>
      <c r="U231" s="124">
        <v>618</v>
      </c>
      <c r="V231" s="124">
        <v>617</v>
      </c>
      <c r="W231" s="124">
        <v>1863</v>
      </c>
      <c r="X231" s="124">
        <v>621</v>
      </c>
      <c r="Y231" s="124">
        <v>127</v>
      </c>
      <c r="Z231" s="124">
        <v>91</v>
      </c>
      <c r="AA231" s="124">
        <v>94</v>
      </c>
      <c r="AB231" s="124">
        <v>312</v>
      </c>
      <c r="AC231" s="124">
        <v>104</v>
      </c>
      <c r="AD231" s="128">
        <v>0.16750000000000001</v>
      </c>
      <c r="AE231" s="124">
        <v>56</v>
      </c>
      <c r="AF231" s="124">
        <v>443</v>
      </c>
      <c r="AG231" s="125">
        <v>0.86799999999999999</v>
      </c>
    </row>
    <row r="232" spans="1:33" x14ac:dyDescent="0.3">
      <c r="A232" s="123" t="s">
        <v>463</v>
      </c>
      <c r="B232" s="121" t="s">
        <v>464</v>
      </c>
      <c r="C232" s="121">
        <v>1</v>
      </c>
      <c r="D232" s="121">
        <v>0</v>
      </c>
      <c r="E232" s="124">
        <v>794</v>
      </c>
      <c r="F232" s="124">
        <v>632</v>
      </c>
      <c r="G232" s="124">
        <v>1958</v>
      </c>
      <c r="H232" s="124">
        <v>318</v>
      </c>
      <c r="I232" s="124">
        <v>338</v>
      </c>
      <c r="J232" s="124">
        <v>316</v>
      </c>
      <c r="K232" s="124">
        <v>972</v>
      </c>
      <c r="L232" s="128">
        <v>0.49640000000000001</v>
      </c>
      <c r="M232" s="124">
        <v>204</v>
      </c>
      <c r="N232" s="125">
        <v>67.108000000000004</v>
      </c>
      <c r="O232" s="124">
        <v>1</v>
      </c>
      <c r="P232" s="125">
        <v>0.30599999999999999</v>
      </c>
      <c r="Q232" s="124">
        <v>193</v>
      </c>
      <c r="R232" s="124">
        <v>24</v>
      </c>
      <c r="S232" s="124">
        <v>13</v>
      </c>
      <c r="T232" s="124">
        <v>686</v>
      </c>
      <c r="U232" s="124">
        <v>676</v>
      </c>
      <c r="V232" s="124">
        <v>674</v>
      </c>
      <c r="W232" s="124">
        <v>2036</v>
      </c>
      <c r="X232" s="124">
        <v>679</v>
      </c>
      <c r="Y232" s="124">
        <v>85</v>
      </c>
      <c r="Z232" s="124">
        <v>78</v>
      </c>
      <c r="AA232" s="124">
        <v>69</v>
      </c>
      <c r="AB232" s="124">
        <v>232</v>
      </c>
      <c r="AC232" s="124">
        <v>77</v>
      </c>
      <c r="AD232" s="128">
        <v>0.1139</v>
      </c>
      <c r="AE232" s="124">
        <v>47</v>
      </c>
      <c r="AF232" s="124">
        <v>458</v>
      </c>
      <c r="AG232" s="125">
        <v>0.72399999999999998</v>
      </c>
    </row>
    <row r="233" spans="1:33" x14ac:dyDescent="0.3">
      <c r="A233" s="123" t="s">
        <v>465</v>
      </c>
      <c r="B233" s="121" t="s">
        <v>466</v>
      </c>
      <c r="C233" s="121">
        <v>1</v>
      </c>
      <c r="D233" s="121">
        <v>0</v>
      </c>
      <c r="E233" s="124">
        <v>256</v>
      </c>
      <c r="F233" s="124">
        <v>193</v>
      </c>
      <c r="G233" s="124">
        <v>584</v>
      </c>
      <c r="H233" s="124">
        <v>96</v>
      </c>
      <c r="I233" s="124">
        <v>152</v>
      </c>
      <c r="J233" s="124">
        <v>137</v>
      </c>
      <c r="K233" s="124">
        <v>385</v>
      </c>
      <c r="L233" s="128">
        <v>0.65920000000000001</v>
      </c>
      <c r="M233" s="124">
        <v>83</v>
      </c>
      <c r="N233" s="125">
        <v>58.100999999999999</v>
      </c>
      <c r="O233" s="124">
        <v>1</v>
      </c>
      <c r="P233" s="125">
        <v>0.42499999999999999</v>
      </c>
      <c r="Q233" s="124">
        <v>82</v>
      </c>
      <c r="R233" s="124">
        <v>0</v>
      </c>
      <c r="S233" s="124">
        <v>0</v>
      </c>
      <c r="T233" s="124">
        <v>238</v>
      </c>
      <c r="U233" s="124">
        <v>232</v>
      </c>
      <c r="V233" s="124">
        <v>234</v>
      </c>
      <c r="W233" s="124">
        <v>704</v>
      </c>
      <c r="X233" s="124">
        <v>235</v>
      </c>
      <c r="Y233" s="124">
        <v>47</v>
      </c>
      <c r="Z233" s="124">
        <v>86</v>
      </c>
      <c r="AA233" s="124">
        <v>41</v>
      </c>
      <c r="AB233" s="124">
        <v>174</v>
      </c>
      <c r="AC233" s="124">
        <v>58</v>
      </c>
      <c r="AD233" s="128">
        <v>0.2472</v>
      </c>
      <c r="AE233" s="124">
        <v>31</v>
      </c>
      <c r="AF233" s="124">
        <v>197</v>
      </c>
      <c r="AG233" s="125">
        <v>1.02</v>
      </c>
    </row>
    <row r="234" spans="1:33" x14ac:dyDescent="0.3">
      <c r="A234" s="123" t="s">
        <v>467</v>
      </c>
      <c r="B234" s="121" t="s">
        <v>468</v>
      </c>
      <c r="C234" s="121">
        <v>1</v>
      </c>
      <c r="D234" s="121">
        <v>0</v>
      </c>
      <c r="E234" s="124">
        <v>1535</v>
      </c>
      <c r="F234" s="124">
        <v>1310</v>
      </c>
      <c r="G234" s="124">
        <v>3950</v>
      </c>
      <c r="H234" s="124">
        <v>354</v>
      </c>
      <c r="I234" s="124">
        <v>380</v>
      </c>
      <c r="J234" s="124">
        <v>366</v>
      </c>
      <c r="K234" s="124">
        <v>1100</v>
      </c>
      <c r="L234" s="128">
        <v>0.27850000000000003</v>
      </c>
      <c r="M234" s="124">
        <v>237</v>
      </c>
      <c r="N234" s="125">
        <v>113.795</v>
      </c>
      <c r="O234" s="124">
        <v>1</v>
      </c>
      <c r="P234" s="125">
        <v>0.26500000000000001</v>
      </c>
      <c r="Q234" s="124">
        <v>347</v>
      </c>
      <c r="R234" s="124">
        <v>0</v>
      </c>
      <c r="S234" s="124">
        <v>0</v>
      </c>
      <c r="T234" s="124">
        <v>1483</v>
      </c>
      <c r="U234" s="124">
        <v>1451</v>
      </c>
      <c r="V234" s="124">
        <v>1458</v>
      </c>
      <c r="W234" s="124">
        <v>4392</v>
      </c>
      <c r="X234" s="124">
        <v>1464</v>
      </c>
      <c r="Y234" s="124">
        <v>101</v>
      </c>
      <c r="Z234" s="124">
        <v>86</v>
      </c>
      <c r="AA234" s="124">
        <v>99</v>
      </c>
      <c r="AB234" s="124">
        <v>286</v>
      </c>
      <c r="AC234" s="124">
        <v>95</v>
      </c>
      <c r="AD234" s="128">
        <v>6.5100000000000005E-2</v>
      </c>
      <c r="AE234" s="124">
        <v>55</v>
      </c>
      <c r="AF234" s="124">
        <v>640</v>
      </c>
      <c r="AG234" s="125">
        <v>0.48799999999999999</v>
      </c>
    </row>
    <row r="235" spans="1:33" x14ac:dyDescent="0.3">
      <c r="A235" s="123" t="s">
        <v>469</v>
      </c>
      <c r="B235" s="121" t="s">
        <v>470</v>
      </c>
      <c r="C235" s="121">
        <v>1</v>
      </c>
      <c r="D235" s="121">
        <v>0</v>
      </c>
      <c r="E235" s="124">
        <v>363</v>
      </c>
      <c r="F235" s="124">
        <v>292</v>
      </c>
      <c r="G235" s="124">
        <v>920</v>
      </c>
      <c r="H235" s="124">
        <v>159</v>
      </c>
      <c r="I235" s="124">
        <v>166</v>
      </c>
      <c r="J235" s="124">
        <v>159</v>
      </c>
      <c r="K235" s="124">
        <v>484</v>
      </c>
      <c r="L235" s="128">
        <v>0.52610000000000001</v>
      </c>
      <c r="M235" s="124">
        <v>100</v>
      </c>
      <c r="N235" s="125">
        <v>88.915999999999997</v>
      </c>
      <c r="O235" s="124">
        <v>1</v>
      </c>
      <c r="P235" s="125">
        <v>0.42599999999999999</v>
      </c>
      <c r="Q235" s="124">
        <v>124</v>
      </c>
      <c r="R235" s="124">
        <v>1</v>
      </c>
      <c r="S235" s="124">
        <v>1</v>
      </c>
      <c r="T235" s="124">
        <v>344</v>
      </c>
      <c r="U235" s="124">
        <v>336</v>
      </c>
      <c r="V235" s="124">
        <v>337</v>
      </c>
      <c r="W235" s="124">
        <v>1017</v>
      </c>
      <c r="X235" s="124">
        <v>339</v>
      </c>
      <c r="Y235" s="124">
        <v>56</v>
      </c>
      <c r="Z235" s="124">
        <v>50</v>
      </c>
      <c r="AA235" s="124">
        <v>52</v>
      </c>
      <c r="AB235" s="124">
        <v>158</v>
      </c>
      <c r="AC235" s="124">
        <v>53</v>
      </c>
      <c r="AD235" s="128">
        <v>0.15540000000000001</v>
      </c>
      <c r="AE235" s="124">
        <v>29</v>
      </c>
      <c r="AF235" s="124">
        <v>255</v>
      </c>
      <c r="AG235" s="125">
        <v>0.873</v>
      </c>
    </row>
    <row r="236" spans="1:33" x14ac:dyDescent="0.3">
      <c r="A236" s="123" t="s">
        <v>471</v>
      </c>
      <c r="B236" s="121" t="s">
        <v>472</v>
      </c>
      <c r="C236" s="121">
        <v>1</v>
      </c>
      <c r="D236" s="121">
        <v>0</v>
      </c>
      <c r="E236" s="124">
        <v>714</v>
      </c>
      <c r="F236" s="124">
        <v>588</v>
      </c>
      <c r="G236" s="124">
        <v>1682</v>
      </c>
      <c r="H236" s="124">
        <v>294</v>
      </c>
      <c r="I236" s="124">
        <v>335</v>
      </c>
      <c r="J236" s="124">
        <v>322</v>
      </c>
      <c r="K236" s="124">
        <v>951</v>
      </c>
      <c r="L236" s="128">
        <v>0.56540000000000001</v>
      </c>
      <c r="M236" s="124">
        <v>216</v>
      </c>
      <c r="N236" s="125">
        <v>78.872</v>
      </c>
      <c r="O236" s="124">
        <v>1</v>
      </c>
      <c r="P236" s="125">
        <v>0.34399999999999997</v>
      </c>
      <c r="Q236" s="124">
        <v>202</v>
      </c>
      <c r="R236" s="124">
        <v>2</v>
      </c>
      <c r="S236" s="124">
        <v>1</v>
      </c>
      <c r="T236" s="124">
        <v>688</v>
      </c>
      <c r="U236" s="124">
        <v>674</v>
      </c>
      <c r="V236" s="124">
        <v>677</v>
      </c>
      <c r="W236" s="124">
        <v>2039</v>
      </c>
      <c r="X236" s="124">
        <v>680</v>
      </c>
      <c r="Y236" s="124">
        <v>101</v>
      </c>
      <c r="Z236" s="124">
        <v>62</v>
      </c>
      <c r="AA236" s="124">
        <v>85</v>
      </c>
      <c r="AB236" s="124">
        <v>248</v>
      </c>
      <c r="AC236" s="124">
        <v>83</v>
      </c>
      <c r="AD236" s="128">
        <v>0.1216</v>
      </c>
      <c r="AE236" s="124">
        <v>46</v>
      </c>
      <c r="AF236" s="124">
        <v>466</v>
      </c>
      <c r="AG236" s="125">
        <v>0.79200000000000004</v>
      </c>
    </row>
    <row r="237" spans="1:33" x14ac:dyDescent="0.3">
      <c r="A237" s="123" t="s">
        <v>473</v>
      </c>
      <c r="B237" s="121" t="s">
        <v>474</v>
      </c>
      <c r="C237" s="121">
        <v>1</v>
      </c>
      <c r="D237" s="121">
        <v>0</v>
      </c>
      <c r="E237" s="124">
        <v>655</v>
      </c>
      <c r="F237" s="124">
        <v>534</v>
      </c>
      <c r="G237" s="124">
        <v>1630</v>
      </c>
      <c r="H237" s="124">
        <v>165</v>
      </c>
      <c r="I237" s="124">
        <v>165</v>
      </c>
      <c r="J237" s="124">
        <v>166</v>
      </c>
      <c r="K237" s="124">
        <v>496</v>
      </c>
      <c r="L237" s="128">
        <v>0.30430000000000001</v>
      </c>
      <c r="M237" s="124">
        <v>106</v>
      </c>
      <c r="N237" s="125">
        <v>49.777000000000001</v>
      </c>
      <c r="O237" s="124">
        <v>1</v>
      </c>
      <c r="P237" s="125">
        <v>0.28000000000000003</v>
      </c>
      <c r="Q237" s="124">
        <v>150</v>
      </c>
      <c r="R237" s="124">
        <v>0</v>
      </c>
      <c r="S237" s="124">
        <v>0</v>
      </c>
      <c r="T237" s="124">
        <v>564</v>
      </c>
      <c r="U237" s="124">
        <v>552</v>
      </c>
      <c r="V237" s="124">
        <v>555</v>
      </c>
      <c r="W237" s="124">
        <v>1671</v>
      </c>
      <c r="X237" s="124">
        <v>557</v>
      </c>
      <c r="Y237" s="124">
        <v>50</v>
      </c>
      <c r="Z237" s="124">
        <v>43</v>
      </c>
      <c r="AA237" s="124">
        <v>37</v>
      </c>
      <c r="AB237" s="124">
        <v>130</v>
      </c>
      <c r="AC237" s="124">
        <v>43</v>
      </c>
      <c r="AD237" s="128">
        <v>7.7799999999999994E-2</v>
      </c>
      <c r="AE237" s="124">
        <v>27</v>
      </c>
      <c r="AF237" s="124">
        <v>284</v>
      </c>
      <c r="AG237" s="125">
        <v>0.53100000000000003</v>
      </c>
    </row>
    <row r="238" spans="1:33" x14ac:dyDescent="0.3">
      <c r="A238" s="123" t="s">
        <v>475</v>
      </c>
      <c r="B238" s="121" t="s">
        <v>476</v>
      </c>
      <c r="C238" s="121">
        <v>1</v>
      </c>
      <c r="D238" s="121">
        <v>0</v>
      </c>
      <c r="E238" s="124">
        <v>1473</v>
      </c>
      <c r="F238" s="124">
        <v>1234</v>
      </c>
      <c r="G238" s="124">
        <v>3656</v>
      </c>
      <c r="H238" s="124">
        <v>593</v>
      </c>
      <c r="I238" s="124">
        <v>599</v>
      </c>
      <c r="J238" s="124">
        <v>545</v>
      </c>
      <c r="K238" s="124">
        <v>1737</v>
      </c>
      <c r="L238" s="128">
        <v>0.47510000000000002</v>
      </c>
      <c r="M238" s="124">
        <v>381</v>
      </c>
      <c r="N238" s="125">
        <v>56.348999999999997</v>
      </c>
      <c r="O238" s="124">
        <v>1</v>
      </c>
      <c r="P238" s="125">
        <v>6.0999999999999999E-2</v>
      </c>
      <c r="Q238" s="124">
        <v>75</v>
      </c>
      <c r="R238" s="124">
        <v>6</v>
      </c>
      <c r="S238" s="124">
        <v>3</v>
      </c>
      <c r="T238" s="124">
        <v>1403</v>
      </c>
      <c r="U238" s="124">
        <v>1373</v>
      </c>
      <c r="V238" s="124">
        <v>1380</v>
      </c>
      <c r="W238" s="124">
        <v>4156</v>
      </c>
      <c r="X238" s="124">
        <v>1385</v>
      </c>
      <c r="Y238" s="124">
        <v>192</v>
      </c>
      <c r="Z238" s="124">
        <v>181</v>
      </c>
      <c r="AA238" s="124">
        <v>197</v>
      </c>
      <c r="AB238" s="124">
        <v>570</v>
      </c>
      <c r="AC238" s="124">
        <v>190</v>
      </c>
      <c r="AD238" s="128">
        <v>0.13719999999999999</v>
      </c>
      <c r="AE238" s="124">
        <v>110</v>
      </c>
      <c r="AF238" s="124">
        <v>570</v>
      </c>
      <c r="AG238" s="125">
        <v>0.46100000000000002</v>
      </c>
    </row>
    <row r="239" spans="1:33" x14ac:dyDescent="0.3">
      <c r="A239" s="123" t="s">
        <v>477</v>
      </c>
      <c r="B239" s="121" t="s">
        <v>478</v>
      </c>
      <c r="C239" s="121">
        <v>1</v>
      </c>
      <c r="D239" s="121">
        <v>0</v>
      </c>
      <c r="E239" s="124">
        <v>475</v>
      </c>
      <c r="F239" s="124">
        <v>398</v>
      </c>
      <c r="G239" s="124">
        <v>1228</v>
      </c>
      <c r="H239" s="124">
        <v>218</v>
      </c>
      <c r="I239" s="124">
        <v>225</v>
      </c>
      <c r="J239" s="124">
        <v>222</v>
      </c>
      <c r="K239" s="124">
        <v>665</v>
      </c>
      <c r="L239" s="128">
        <v>0.54149999999999998</v>
      </c>
      <c r="M239" s="124">
        <v>140</v>
      </c>
      <c r="N239" s="125">
        <v>54.567</v>
      </c>
      <c r="O239" s="124">
        <v>1</v>
      </c>
      <c r="P239" s="125">
        <v>0.34699999999999998</v>
      </c>
      <c r="Q239" s="124">
        <v>138</v>
      </c>
      <c r="R239" s="124">
        <v>6</v>
      </c>
      <c r="S239" s="124">
        <v>3</v>
      </c>
      <c r="T239" s="124">
        <v>531</v>
      </c>
      <c r="U239" s="124">
        <v>521</v>
      </c>
      <c r="V239" s="124">
        <v>524</v>
      </c>
      <c r="W239" s="124">
        <v>1576</v>
      </c>
      <c r="X239" s="124">
        <v>525</v>
      </c>
      <c r="Y239" s="124">
        <v>107</v>
      </c>
      <c r="Z239" s="124">
        <v>98</v>
      </c>
      <c r="AA239" s="124">
        <v>91</v>
      </c>
      <c r="AB239" s="124">
        <v>296</v>
      </c>
      <c r="AC239" s="124">
        <v>99</v>
      </c>
      <c r="AD239" s="128">
        <v>0.18779999999999999</v>
      </c>
      <c r="AE239" s="124">
        <v>49</v>
      </c>
      <c r="AF239" s="124">
        <v>331</v>
      </c>
      <c r="AG239" s="125">
        <v>0.83099999999999996</v>
      </c>
    </row>
    <row r="240" spans="1:33" x14ac:dyDescent="0.3">
      <c r="A240" s="123" t="s">
        <v>479</v>
      </c>
      <c r="B240" s="121" t="s">
        <v>480</v>
      </c>
      <c r="C240" s="121">
        <v>1</v>
      </c>
      <c r="D240" s="121">
        <v>0</v>
      </c>
      <c r="E240" s="124">
        <v>2080</v>
      </c>
      <c r="F240" s="124">
        <v>1652</v>
      </c>
      <c r="G240" s="124">
        <v>5052</v>
      </c>
      <c r="H240" s="124">
        <v>899</v>
      </c>
      <c r="I240" s="124">
        <v>921</v>
      </c>
      <c r="J240" s="124">
        <v>818</v>
      </c>
      <c r="K240" s="124">
        <v>2638</v>
      </c>
      <c r="L240" s="128">
        <v>0.5222</v>
      </c>
      <c r="M240" s="124">
        <v>561</v>
      </c>
      <c r="N240" s="125">
        <v>40.206000000000003</v>
      </c>
      <c r="O240" s="124">
        <v>1</v>
      </c>
      <c r="P240" s="125">
        <v>0</v>
      </c>
      <c r="Q240" s="124">
        <v>0</v>
      </c>
      <c r="R240" s="124">
        <v>28</v>
      </c>
      <c r="S240" s="124">
        <v>15</v>
      </c>
      <c r="T240" s="124">
        <v>1967</v>
      </c>
      <c r="U240" s="124">
        <v>1926</v>
      </c>
      <c r="V240" s="124">
        <v>1937</v>
      </c>
      <c r="W240" s="124">
        <v>5830</v>
      </c>
      <c r="X240" s="124">
        <v>1943</v>
      </c>
      <c r="Y240" s="124">
        <v>338</v>
      </c>
      <c r="Z240" s="124">
        <v>307</v>
      </c>
      <c r="AA240" s="124">
        <v>283</v>
      </c>
      <c r="AB240" s="124">
        <v>928</v>
      </c>
      <c r="AC240" s="124">
        <v>309</v>
      </c>
      <c r="AD240" s="128">
        <v>0.15920000000000001</v>
      </c>
      <c r="AE240" s="124">
        <v>171</v>
      </c>
      <c r="AF240" s="124">
        <v>748</v>
      </c>
      <c r="AG240" s="125">
        <v>0.45200000000000001</v>
      </c>
    </row>
    <row r="241" spans="1:33" x14ac:dyDescent="0.3">
      <c r="A241" s="123" t="s">
        <v>481</v>
      </c>
      <c r="B241" s="121" t="s">
        <v>482</v>
      </c>
      <c r="C241" s="121">
        <v>1</v>
      </c>
      <c r="D241" s="121">
        <v>0</v>
      </c>
      <c r="E241" s="124">
        <v>475</v>
      </c>
      <c r="F241" s="124">
        <v>387</v>
      </c>
      <c r="G241" s="124">
        <v>1179</v>
      </c>
      <c r="H241" s="124">
        <v>204</v>
      </c>
      <c r="I241" s="124">
        <v>221</v>
      </c>
      <c r="J241" s="124">
        <v>204</v>
      </c>
      <c r="K241" s="124">
        <v>629</v>
      </c>
      <c r="L241" s="128">
        <v>0.53349999999999997</v>
      </c>
      <c r="M241" s="124">
        <v>134</v>
      </c>
      <c r="N241" s="125">
        <v>43.591000000000001</v>
      </c>
      <c r="O241" s="124">
        <v>1</v>
      </c>
      <c r="P241" s="125">
        <v>0.316</v>
      </c>
      <c r="Q241" s="124">
        <v>122</v>
      </c>
      <c r="R241" s="124">
        <v>2</v>
      </c>
      <c r="S241" s="124">
        <v>1</v>
      </c>
      <c r="T241" s="124">
        <v>409</v>
      </c>
      <c r="U241" s="124">
        <v>400</v>
      </c>
      <c r="V241" s="124">
        <v>403</v>
      </c>
      <c r="W241" s="124">
        <v>1212</v>
      </c>
      <c r="X241" s="124">
        <v>404</v>
      </c>
      <c r="Y241" s="124">
        <v>73</v>
      </c>
      <c r="Z241" s="124">
        <v>59</v>
      </c>
      <c r="AA241" s="124">
        <v>61</v>
      </c>
      <c r="AB241" s="124">
        <v>193</v>
      </c>
      <c r="AC241" s="124">
        <v>64</v>
      </c>
      <c r="AD241" s="128">
        <v>0.15920000000000001</v>
      </c>
      <c r="AE241" s="124">
        <v>40</v>
      </c>
      <c r="AF241" s="124">
        <v>298</v>
      </c>
      <c r="AG241" s="125">
        <v>0.77</v>
      </c>
    </row>
    <row r="242" spans="1:33" x14ac:dyDescent="0.3">
      <c r="A242" s="123" t="s">
        <v>483</v>
      </c>
      <c r="B242" s="121" t="s">
        <v>484</v>
      </c>
      <c r="C242" s="121">
        <v>1</v>
      </c>
      <c r="D242" s="121">
        <v>0</v>
      </c>
      <c r="E242" s="124">
        <v>2294</v>
      </c>
      <c r="F242" s="124">
        <v>1832</v>
      </c>
      <c r="G242" s="124">
        <v>5526</v>
      </c>
      <c r="H242" s="124">
        <v>718</v>
      </c>
      <c r="I242" s="124">
        <v>749</v>
      </c>
      <c r="J242" s="124">
        <v>717</v>
      </c>
      <c r="K242" s="124">
        <v>2184</v>
      </c>
      <c r="L242" s="128">
        <v>0.3952</v>
      </c>
      <c r="M242" s="124">
        <v>471</v>
      </c>
      <c r="N242" s="125">
        <v>63.697000000000003</v>
      </c>
      <c r="O242" s="124">
        <v>1</v>
      </c>
      <c r="P242" s="125">
        <v>0</v>
      </c>
      <c r="Q242" s="124">
        <v>0</v>
      </c>
      <c r="R242" s="124">
        <v>4</v>
      </c>
      <c r="S242" s="124">
        <v>2</v>
      </c>
      <c r="T242" s="124">
        <v>1948</v>
      </c>
      <c r="U242" s="124">
        <v>1907</v>
      </c>
      <c r="V242" s="124">
        <v>1917</v>
      </c>
      <c r="W242" s="124">
        <v>5772</v>
      </c>
      <c r="X242" s="124">
        <v>1924</v>
      </c>
      <c r="Y242" s="124">
        <v>166</v>
      </c>
      <c r="Z242" s="124">
        <v>239</v>
      </c>
      <c r="AA242" s="124">
        <v>169</v>
      </c>
      <c r="AB242" s="124">
        <v>574</v>
      </c>
      <c r="AC242" s="124">
        <v>191</v>
      </c>
      <c r="AD242" s="128">
        <v>9.9400000000000002E-2</v>
      </c>
      <c r="AE242" s="124">
        <v>118</v>
      </c>
      <c r="AF242" s="124">
        <v>592</v>
      </c>
      <c r="AG242" s="125">
        <v>0.32300000000000001</v>
      </c>
    </row>
    <row r="243" spans="1:33" x14ac:dyDescent="0.3">
      <c r="A243" s="123" t="s">
        <v>485</v>
      </c>
      <c r="B243" s="121" t="s">
        <v>486</v>
      </c>
      <c r="C243" s="121">
        <v>1</v>
      </c>
      <c r="D243" s="121">
        <v>0</v>
      </c>
      <c r="E243" s="124">
        <v>4044</v>
      </c>
      <c r="F243" s="124">
        <v>3451</v>
      </c>
      <c r="G243" s="124">
        <v>10218</v>
      </c>
      <c r="H243" s="124">
        <v>781</v>
      </c>
      <c r="I243" s="124">
        <v>847</v>
      </c>
      <c r="J243" s="124">
        <v>850</v>
      </c>
      <c r="K243" s="124">
        <v>2478</v>
      </c>
      <c r="L243" s="128">
        <v>0.24249999999999999</v>
      </c>
      <c r="M243" s="124">
        <v>544</v>
      </c>
      <c r="N243" s="125">
        <v>8.06</v>
      </c>
      <c r="O243" s="124">
        <v>1</v>
      </c>
      <c r="P243" s="125">
        <v>0</v>
      </c>
      <c r="Q243" s="124">
        <v>0</v>
      </c>
      <c r="R243" s="124">
        <v>180</v>
      </c>
      <c r="S243" s="124">
        <v>95</v>
      </c>
      <c r="T243" s="124">
        <v>3898</v>
      </c>
      <c r="U243" s="124">
        <v>3802</v>
      </c>
      <c r="V243" s="124">
        <v>3796</v>
      </c>
      <c r="W243" s="124">
        <v>11496</v>
      </c>
      <c r="X243" s="124">
        <v>3832</v>
      </c>
      <c r="Y243" s="124">
        <v>231</v>
      </c>
      <c r="Z243" s="124">
        <v>190</v>
      </c>
      <c r="AA243" s="124">
        <v>202</v>
      </c>
      <c r="AB243" s="124">
        <v>623</v>
      </c>
      <c r="AC243" s="124">
        <v>208</v>
      </c>
      <c r="AD243" s="128">
        <v>5.4199999999999998E-2</v>
      </c>
      <c r="AE243" s="124">
        <v>122</v>
      </c>
      <c r="AF243" s="124">
        <v>762</v>
      </c>
      <c r="AG243" s="125">
        <v>0.22</v>
      </c>
    </row>
    <row r="244" spans="1:33" x14ac:dyDescent="0.3">
      <c r="A244" s="123" t="s">
        <v>487</v>
      </c>
      <c r="B244" s="121" t="s">
        <v>488</v>
      </c>
      <c r="C244" s="121">
        <v>1</v>
      </c>
      <c r="D244" s="121">
        <v>0</v>
      </c>
      <c r="E244" s="124">
        <v>4564</v>
      </c>
      <c r="F244" s="124">
        <v>3731</v>
      </c>
      <c r="G244" s="124">
        <v>10738</v>
      </c>
      <c r="H244" s="124">
        <v>1688</v>
      </c>
      <c r="I244" s="124">
        <v>2184</v>
      </c>
      <c r="J244" s="124">
        <v>2109</v>
      </c>
      <c r="K244" s="124">
        <v>5981</v>
      </c>
      <c r="L244" s="128">
        <v>0.55700000000000005</v>
      </c>
      <c r="M244" s="124">
        <v>1351</v>
      </c>
      <c r="N244" s="125">
        <v>19.673999999999999</v>
      </c>
      <c r="O244" s="124">
        <v>1</v>
      </c>
      <c r="P244" s="125">
        <v>0</v>
      </c>
      <c r="Q244" s="124">
        <v>0</v>
      </c>
      <c r="R244" s="124">
        <v>193</v>
      </c>
      <c r="S244" s="124">
        <v>102</v>
      </c>
      <c r="T244" s="124">
        <v>4610</v>
      </c>
      <c r="U244" s="124">
        <v>4498</v>
      </c>
      <c r="V244" s="124">
        <v>4490</v>
      </c>
      <c r="W244" s="124">
        <v>13598</v>
      </c>
      <c r="X244" s="124">
        <v>4533</v>
      </c>
      <c r="Y244" s="124">
        <v>570</v>
      </c>
      <c r="Z244" s="124">
        <v>600</v>
      </c>
      <c r="AA244" s="124">
        <v>547</v>
      </c>
      <c r="AB244" s="124">
        <v>1717</v>
      </c>
      <c r="AC244" s="124">
        <v>572</v>
      </c>
      <c r="AD244" s="128">
        <v>0.1263</v>
      </c>
      <c r="AE244" s="124">
        <v>306</v>
      </c>
      <c r="AF244" s="124">
        <v>1760</v>
      </c>
      <c r="AG244" s="125">
        <v>0.47099999999999997</v>
      </c>
    </row>
    <row r="245" spans="1:33" x14ac:dyDescent="0.3">
      <c r="A245" s="123" t="s">
        <v>489</v>
      </c>
      <c r="B245" s="121" t="s">
        <v>490</v>
      </c>
      <c r="C245" s="121">
        <v>1</v>
      </c>
      <c r="D245" s="121">
        <v>0</v>
      </c>
      <c r="E245" s="124">
        <v>11816</v>
      </c>
      <c r="F245" s="124">
        <v>10139</v>
      </c>
      <c r="G245" s="124">
        <v>29540</v>
      </c>
      <c r="H245" s="124">
        <v>6173</v>
      </c>
      <c r="I245" s="124">
        <v>6064</v>
      </c>
      <c r="J245" s="124">
        <v>5952</v>
      </c>
      <c r="K245" s="124">
        <v>18189</v>
      </c>
      <c r="L245" s="128">
        <v>0.61570000000000003</v>
      </c>
      <c r="M245" s="124">
        <v>4058</v>
      </c>
      <c r="N245" s="125">
        <v>30.588999999999999</v>
      </c>
      <c r="O245" s="124">
        <v>1</v>
      </c>
      <c r="P245" s="125">
        <v>0</v>
      </c>
      <c r="Q245" s="124">
        <v>0</v>
      </c>
      <c r="R245" s="124">
        <v>700</v>
      </c>
      <c r="S245" s="124">
        <v>371</v>
      </c>
      <c r="T245" s="124">
        <v>12277</v>
      </c>
      <c r="U245" s="124">
        <v>11979</v>
      </c>
      <c r="V245" s="124">
        <v>11960</v>
      </c>
      <c r="W245" s="124">
        <v>36216</v>
      </c>
      <c r="X245" s="124">
        <v>12072</v>
      </c>
      <c r="Y245" s="124">
        <v>1846</v>
      </c>
      <c r="Z245" s="124">
        <v>1773</v>
      </c>
      <c r="AA245" s="124">
        <v>1670</v>
      </c>
      <c r="AB245" s="124">
        <v>5289</v>
      </c>
      <c r="AC245" s="124">
        <v>1763</v>
      </c>
      <c r="AD245" s="128">
        <v>0.14599999999999999</v>
      </c>
      <c r="AE245" s="124">
        <v>962</v>
      </c>
      <c r="AF245" s="124">
        <v>5392</v>
      </c>
      <c r="AG245" s="125">
        <v>0.53100000000000003</v>
      </c>
    </row>
    <row r="246" spans="1:33" x14ac:dyDescent="0.3">
      <c r="A246" s="123" t="s">
        <v>491</v>
      </c>
      <c r="B246" s="121" t="s">
        <v>492</v>
      </c>
      <c r="C246" s="121">
        <v>1</v>
      </c>
      <c r="D246" s="121">
        <v>0</v>
      </c>
      <c r="E246" s="124">
        <v>3145</v>
      </c>
      <c r="F246" s="124">
        <v>2766</v>
      </c>
      <c r="G246" s="124">
        <v>8040</v>
      </c>
      <c r="H246" s="124">
        <v>1571</v>
      </c>
      <c r="I246" s="124">
        <v>1647</v>
      </c>
      <c r="J246" s="124">
        <v>1671</v>
      </c>
      <c r="K246" s="124">
        <v>4889</v>
      </c>
      <c r="L246" s="128">
        <v>0.60809999999999997</v>
      </c>
      <c r="M246" s="124">
        <v>1093</v>
      </c>
      <c r="N246" s="125">
        <v>9.3239999999999998</v>
      </c>
      <c r="O246" s="124">
        <v>1</v>
      </c>
      <c r="P246" s="125">
        <v>0</v>
      </c>
      <c r="Q246" s="124">
        <v>0</v>
      </c>
      <c r="R246" s="124">
        <v>136</v>
      </c>
      <c r="S246" s="124">
        <v>72</v>
      </c>
      <c r="T246" s="124">
        <v>3306</v>
      </c>
      <c r="U246" s="124">
        <v>3227</v>
      </c>
      <c r="V246" s="124">
        <v>3222</v>
      </c>
      <c r="W246" s="124">
        <v>9755</v>
      </c>
      <c r="X246" s="124">
        <v>3252</v>
      </c>
      <c r="Y246" s="124">
        <v>571</v>
      </c>
      <c r="Z246" s="124">
        <v>536</v>
      </c>
      <c r="AA246" s="124">
        <v>456</v>
      </c>
      <c r="AB246" s="124">
        <v>1563</v>
      </c>
      <c r="AC246" s="124">
        <v>521</v>
      </c>
      <c r="AD246" s="128">
        <v>0.16020000000000001</v>
      </c>
      <c r="AE246" s="124">
        <v>288</v>
      </c>
      <c r="AF246" s="124">
        <v>1454</v>
      </c>
      <c r="AG246" s="125">
        <v>0.52500000000000002</v>
      </c>
    </row>
    <row r="247" spans="1:33" x14ac:dyDescent="0.3">
      <c r="A247" s="123" t="s">
        <v>493</v>
      </c>
      <c r="B247" s="121" t="s">
        <v>494</v>
      </c>
      <c r="C247" s="121">
        <v>1</v>
      </c>
      <c r="D247" s="121">
        <v>0</v>
      </c>
      <c r="E247" s="124">
        <v>4308</v>
      </c>
      <c r="F247" s="124">
        <v>3628</v>
      </c>
      <c r="G247" s="124">
        <v>10730</v>
      </c>
      <c r="H247" s="124">
        <v>1271</v>
      </c>
      <c r="I247" s="124">
        <v>1231</v>
      </c>
      <c r="J247" s="124">
        <v>1268</v>
      </c>
      <c r="K247" s="124">
        <v>3770</v>
      </c>
      <c r="L247" s="128">
        <v>0.35139999999999999</v>
      </c>
      <c r="M247" s="124">
        <v>829</v>
      </c>
      <c r="N247" s="125">
        <v>6.968</v>
      </c>
      <c r="O247" s="124">
        <v>1</v>
      </c>
      <c r="P247" s="125">
        <v>0</v>
      </c>
      <c r="Q247" s="124">
        <v>0</v>
      </c>
      <c r="R247" s="124">
        <v>110</v>
      </c>
      <c r="S247" s="124">
        <v>58</v>
      </c>
      <c r="T247" s="124">
        <v>3950</v>
      </c>
      <c r="U247" s="124">
        <v>3854</v>
      </c>
      <c r="V247" s="124">
        <v>3849</v>
      </c>
      <c r="W247" s="124">
        <v>11653</v>
      </c>
      <c r="X247" s="124">
        <v>3884</v>
      </c>
      <c r="Y247" s="124">
        <v>412</v>
      </c>
      <c r="Z247" s="124">
        <v>329</v>
      </c>
      <c r="AA247" s="124">
        <v>313</v>
      </c>
      <c r="AB247" s="124">
        <v>1054</v>
      </c>
      <c r="AC247" s="124">
        <v>351</v>
      </c>
      <c r="AD247" s="128">
        <v>9.0399999999999994E-2</v>
      </c>
      <c r="AE247" s="124">
        <v>213</v>
      </c>
      <c r="AF247" s="124">
        <v>1101</v>
      </c>
      <c r="AG247" s="125">
        <v>0.30299999999999999</v>
      </c>
    </row>
    <row r="248" spans="1:33" x14ac:dyDescent="0.3">
      <c r="A248" s="123" t="s">
        <v>495</v>
      </c>
      <c r="B248" s="121" t="s">
        <v>496</v>
      </c>
      <c r="C248" s="121">
        <v>1</v>
      </c>
      <c r="D248" s="121">
        <v>0</v>
      </c>
      <c r="E248" s="124">
        <v>2418</v>
      </c>
      <c r="F248" s="124">
        <v>2066</v>
      </c>
      <c r="G248" s="124">
        <v>6078</v>
      </c>
      <c r="H248" s="124">
        <v>389</v>
      </c>
      <c r="I248" s="124">
        <v>414</v>
      </c>
      <c r="J248" s="124">
        <v>444</v>
      </c>
      <c r="K248" s="124">
        <v>1247</v>
      </c>
      <c r="L248" s="128">
        <v>0.20519999999999999</v>
      </c>
      <c r="M248" s="124">
        <v>276</v>
      </c>
      <c r="N248" s="125">
        <v>73.459999999999994</v>
      </c>
      <c r="O248" s="124">
        <v>1</v>
      </c>
      <c r="P248" s="125">
        <v>0</v>
      </c>
      <c r="Q248" s="124">
        <v>0</v>
      </c>
      <c r="R248" s="124">
        <v>38</v>
      </c>
      <c r="S248" s="124">
        <v>20</v>
      </c>
      <c r="T248" s="124">
        <v>2384</v>
      </c>
      <c r="U248" s="124">
        <v>2332</v>
      </c>
      <c r="V248" s="124">
        <v>2327</v>
      </c>
      <c r="W248" s="124">
        <v>7043</v>
      </c>
      <c r="X248" s="124">
        <v>2348</v>
      </c>
      <c r="Y248" s="124">
        <v>131</v>
      </c>
      <c r="Z248" s="124">
        <v>110</v>
      </c>
      <c r="AA248" s="124">
        <v>98</v>
      </c>
      <c r="AB248" s="124">
        <v>339</v>
      </c>
      <c r="AC248" s="124">
        <v>113</v>
      </c>
      <c r="AD248" s="128">
        <v>4.8099999999999997E-2</v>
      </c>
      <c r="AE248" s="124">
        <v>65</v>
      </c>
      <c r="AF248" s="124">
        <v>362</v>
      </c>
      <c r="AG248" s="125">
        <v>0.17499999999999999</v>
      </c>
    </row>
    <row r="249" spans="1:33" x14ac:dyDescent="0.3">
      <c r="A249" s="123" t="s">
        <v>497</v>
      </c>
      <c r="B249" s="121" t="s">
        <v>498</v>
      </c>
      <c r="C249" s="121">
        <v>1</v>
      </c>
      <c r="D249" s="121">
        <v>0</v>
      </c>
      <c r="E249" s="124">
        <v>4097</v>
      </c>
      <c r="F249" s="124">
        <v>3510</v>
      </c>
      <c r="G249" s="124">
        <v>10490</v>
      </c>
      <c r="H249" s="124">
        <v>1298</v>
      </c>
      <c r="I249" s="124">
        <v>1375</v>
      </c>
      <c r="J249" s="124">
        <v>1351</v>
      </c>
      <c r="K249" s="124">
        <v>4024</v>
      </c>
      <c r="L249" s="128">
        <v>0.3836</v>
      </c>
      <c r="M249" s="124">
        <v>875</v>
      </c>
      <c r="N249" s="125">
        <v>36.646999999999998</v>
      </c>
      <c r="O249" s="124">
        <v>1</v>
      </c>
      <c r="P249" s="125">
        <v>0</v>
      </c>
      <c r="Q249" s="124">
        <v>0</v>
      </c>
      <c r="R249" s="124">
        <v>128</v>
      </c>
      <c r="S249" s="124">
        <v>68</v>
      </c>
      <c r="T249" s="124">
        <v>3945</v>
      </c>
      <c r="U249" s="124">
        <v>3850</v>
      </c>
      <c r="V249" s="124">
        <v>3843</v>
      </c>
      <c r="W249" s="124">
        <v>11638</v>
      </c>
      <c r="X249" s="124">
        <v>3879</v>
      </c>
      <c r="Y249" s="124">
        <v>358</v>
      </c>
      <c r="Z249" s="124">
        <v>363</v>
      </c>
      <c r="AA249" s="124">
        <v>299</v>
      </c>
      <c r="AB249" s="124">
        <v>1020</v>
      </c>
      <c r="AC249" s="124">
        <v>340</v>
      </c>
      <c r="AD249" s="128">
        <v>8.7599999999999997E-2</v>
      </c>
      <c r="AE249" s="124">
        <v>200</v>
      </c>
      <c r="AF249" s="124">
        <v>1144</v>
      </c>
      <c r="AG249" s="125">
        <v>0.32500000000000001</v>
      </c>
    </row>
    <row r="250" spans="1:33" x14ac:dyDescent="0.3">
      <c r="A250" s="123" t="s">
        <v>499</v>
      </c>
      <c r="B250" s="121" t="s">
        <v>500</v>
      </c>
      <c r="C250" s="121">
        <v>1</v>
      </c>
      <c r="D250" s="121">
        <v>0</v>
      </c>
      <c r="E250" s="124">
        <v>4775</v>
      </c>
      <c r="F250" s="124">
        <v>4045</v>
      </c>
      <c r="G250" s="124">
        <v>12259</v>
      </c>
      <c r="H250" s="124">
        <v>1069</v>
      </c>
      <c r="I250" s="124">
        <v>1147</v>
      </c>
      <c r="J250" s="124">
        <v>1240</v>
      </c>
      <c r="K250" s="124">
        <v>3456</v>
      </c>
      <c r="L250" s="128">
        <v>0.28189999999999998</v>
      </c>
      <c r="M250" s="124">
        <v>741</v>
      </c>
      <c r="N250" s="125">
        <v>67.058000000000007</v>
      </c>
      <c r="O250" s="124">
        <v>1</v>
      </c>
      <c r="P250" s="125">
        <v>0</v>
      </c>
      <c r="Q250" s="124">
        <v>0</v>
      </c>
      <c r="R250" s="124">
        <v>37</v>
      </c>
      <c r="S250" s="124">
        <v>20</v>
      </c>
      <c r="T250" s="124">
        <v>4841</v>
      </c>
      <c r="U250" s="124">
        <v>4724</v>
      </c>
      <c r="V250" s="124">
        <v>4716</v>
      </c>
      <c r="W250" s="124">
        <v>14281</v>
      </c>
      <c r="X250" s="124">
        <v>4760</v>
      </c>
      <c r="Y250" s="124">
        <v>321</v>
      </c>
      <c r="Z250" s="124">
        <v>303</v>
      </c>
      <c r="AA250" s="124">
        <v>287</v>
      </c>
      <c r="AB250" s="124">
        <v>911</v>
      </c>
      <c r="AC250" s="124">
        <v>304</v>
      </c>
      <c r="AD250" s="128">
        <v>6.3799999999999996E-2</v>
      </c>
      <c r="AE250" s="124">
        <v>168</v>
      </c>
      <c r="AF250" s="124">
        <v>930</v>
      </c>
      <c r="AG250" s="125">
        <v>0.22900000000000001</v>
      </c>
    </row>
    <row r="251" spans="1:33" x14ac:dyDescent="0.3">
      <c r="A251" s="123" t="s">
        <v>501</v>
      </c>
      <c r="B251" s="121" t="s">
        <v>502</v>
      </c>
      <c r="C251" s="121">
        <v>1</v>
      </c>
      <c r="D251" s="121">
        <v>0</v>
      </c>
      <c r="E251" s="124">
        <v>5471</v>
      </c>
      <c r="F251" s="124">
        <v>4712</v>
      </c>
      <c r="G251" s="124">
        <v>13721</v>
      </c>
      <c r="H251" s="124">
        <v>951</v>
      </c>
      <c r="I251" s="124">
        <v>1056</v>
      </c>
      <c r="J251" s="124">
        <v>1064</v>
      </c>
      <c r="K251" s="124">
        <v>3071</v>
      </c>
      <c r="L251" s="128">
        <v>0.2238</v>
      </c>
      <c r="M251" s="124">
        <v>685</v>
      </c>
      <c r="N251" s="125">
        <v>25.817</v>
      </c>
      <c r="O251" s="124">
        <v>1</v>
      </c>
      <c r="P251" s="125">
        <v>0</v>
      </c>
      <c r="Q251" s="124">
        <v>0</v>
      </c>
      <c r="R251" s="124">
        <v>117</v>
      </c>
      <c r="S251" s="124">
        <v>62</v>
      </c>
      <c r="T251" s="124">
        <v>5305</v>
      </c>
      <c r="U251" s="124">
        <v>5177</v>
      </c>
      <c r="V251" s="124">
        <v>5170</v>
      </c>
      <c r="W251" s="124">
        <v>15652</v>
      </c>
      <c r="X251" s="124">
        <v>5217</v>
      </c>
      <c r="Y251" s="124">
        <v>249</v>
      </c>
      <c r="Z251" s="124">
        <v>232</v>
      </c>
      <c r="AA251" s="124">
        <v>216</v>
      </c>
      <c r="AB251" s="124">
        <v>697</v>
      </c>
      <c r="AC251" s="124">
        <v>232</v>
      </c>
      <c r="AD251" s="128">
        <v>4.4499999999999998E-2</v>
      </c>
      <c r="AE251" s="124">
        <v>136</v>
      </c>
      <c r="AF251" s="124">
        <v>884</v>
      </c>
      <c r="AG251" s="125">
        <v>0.187</v>
      </c>
    </row>
    <row r="252" spans="1:33" x14ac:dyDescent="0.3">
      <c r="A252" s="123" t="s">
        <v>503</v>
      </c>
      <c r="B252" s="121" t="s">
        <v>504</v>
      </c>
      <c r="C252" s="121">
        <v>1</v>
      </c>
      <c r="D252" s="121">
        <v>0</v>
      </c>
      <c r="E252" s="124">
        <v>6399</v>
      </c>
      <c r="F252" s="124">
        <v>5204</v>
      </c>
      <c r="G252" s="124">
        <v>15897</v>
      </c>
      <c r="H252" s="124">
        <v>1360</v>
      </c>
      <c r="I252" s="124">
        <v>1281</v>
      </c>
      <c r="J252" s="124">
        <v>1260</v>
      </c>
      <c r="K252" s="124">
        <v>3901</v>
      </c>
      <c r="L252" s="128">
        <v>0.24540000000000001</v>
      </c>
      <c r="M252" s="124">
        <v>830</v>
      </c>
      <c r="N252" s="125">
        <v>26.501999999999999</v>
      </c>
      <c r="O252" s="124">
        <v>1</v>
      </c>
      <c r="P252" s="125">
        <v>0</v>
      </c>
      <c r="Q252" s="124">
        <v>0</v>
      </c>
      <c r="R252" s="124">
        <v>111</v>
      </c>
      <c r="S252" s="124">
        <v>59</v>
      </c>
      <c r="T252" s="124">
        <v>6341</v>
      </c>
      <c r="U252" s="124">
        <v>6188</v>
      </c>
      <c r="V252" s="124">
        <v>6178</v>
      </c>
      <c r="W252" s="124">
        <v>18707</v>
      </c>
      <c r="X252" s="124">
        <v>6236</v>
      </c>
      <c r="Y252" s="124">
        <v>394</v>
      </c>
      <c r="Z252" s="124">
        <v>336</v>
      </c>
      <c r="AA252" s="124">
        <v>315</v>
      </c>
      <c r="AB252" s="124">
        <v>1045</v>
      </c>
      <c r="AC252" s="124">
        <v>348</v>
      </c>
      <c r="AD252" s="128">
        <v>5.5899999999999998E-2</v>
      </c>
      <c r="AE252" s="124">
        <v>189</v>
      </c>
      <c r="AF252" s="124">
        <v>1079</v>
      </c>
      <c r="AG252" s="125">
        <v>0.20699999999999999</v>
      </c>
    </row>
    <row r="253" spans="1:33" x14ac:dyDescent="0.3">
      <c r="A253" s="123" t="s">
        <v>505</v>
      </c>
      <c r="B253" s="121" t="s">
        <v>506</v>
      </c>
      <c r="C253" s="121">
        <v>1</v>
      </c>
      <c r="D253" s="121">
        <v>0</v>
      </c>
      <c r="E253" s="124">
        <v>1103</v>
      </c>
      <c r="F253" s="124">
        <v>910</v>
      </c>
      <c r="G253" s="124">
        <v>2790</v>
      </c>
      <c r="H253" s="124">
        <v>532</v>
      </c>
      <c r="I253" s="124">
        <v>512</v>
      </c>
      <c r="J253" s="124">
        <v>504</v>
      </c>
      <c r="K253" s="124">
        <v>1548</v>
      </c>
      <c r="L253" s="128">
        <v>0.55479999999999996</v>
      </c>
      <c r="M253" s="124">
        <v>328</v>
      </c>
      <c r="N253" s="125">
        <v>2.8740000000000001</v>
      </c>
      <c r="O253" s="124">
        <v>1</v>
      </c>
      <c r="P253" s="125">
        <v>0</v>
      </c>
      <c r="Q253" s="124">
        <v>0</v>
      </c>
      <c r="R253" s="124">
        <v>30</v>
      </c>
      <c r="S253" s="124">
        <v>16</v>
      </c>
      <c r="T253" s="124">
        <v>1178</v>
      </c>
      <c r="U253" s="124">
        <v>1149</v>
      </c>
      <c r="V253" s="124">
        <v>1147</v>
      </c>
      <c r="W253" s="124">
        <v>3474</v>
      </c>
      <c r="X253" s="124">
        <v>1158</v>
      </c>
      <c r="Y253" s="124">
        <v>191</v>
      </c>
      <c r="Z253" s="124">
        <v>161</v>
      </c>
      <c r="AA253" s="124">
        <v>159</v>
      </c>
      <c r="AB253" s="124">
        <v>511</v>
      </c>
      <c r="AC253" s="124">
        <v>170</v>
      </c>
      <c r="AD253" s="128">
        <v>0.14710000000000001</v>
      </c>
      <c r="AE253" s="124">
        <v>87</v>
      </c>
      <c r="AF253" s="124">
        <v>432</v>
      </c>
      <c r="AG253" s="125">
        <v>0.47399999999999998</v>
      </c>
    </row>
    <row r="254" spans="1:33" x14ac:dyDescent="0.3">
      <c r="A254" s="123" t="s">
        <v>507</v>
      </c>
      <c r="B254" s="121" t="s">
        <v>508</v>
      </c>
      <c r="C254" s="121">
        <v>1</v>
      </c>
      <c r="D254" s="121">
        <v>0</v>
      </c>
      <c r="E254" s="124">
        <v>6470</v>
      </c>
      <c r="F254" s="124">
        <v>5561</v>
      </c>
      <c r="G254" s="124">
        <v>16546</v>
      </c>
      <c r="H254" s="124">
        <v>209</v>
      </c>
      <c r="I254" s="124">
        <v>172</v>
      </c>
      <c r="J254" s="124">
        <v>184</v>
      </c>
      <c r="K254" s="124">
        <v>565</v>
      </c>
      <c r="L254" s="128">
        <v>3.4099999999999998E-2</v>
      </c>
      <c r="M254" s="124">
        <v>123</v>
      </c>
      <c r="N254" s="125">
        <v>31.646000000000001</v>
      </c>
      <c r="O254" s="124">
        <v>1</v>
      </c>
      <c r="P254" s="125">
        <v>0</v>
      </c>
      <c r="Q254" s="124">
        <v>0</v>
      </c>
      <c r="R254" s="124">
        <v>72</v>
      </c>
      <c r="S254" s="124">
        <v>38</v>
      </c>
      <c r="T254" s="124">
        <v>6465</v>
      </c>
      <c r="U254" s="124">
        <v>6308</v>
      </c>
      <c r="V254" s="124">
        <v>6297</v>
      </c>
      <c r="W254" s="124">
        <v>19070</v>
      </c>
      <c r="X254" s="124">
        <v>6357</v>
      </c>
      <c r="Y254" s="124">
        <v>234</v>
      </c>
      <c r="Z254" s="124">
        <v>201</v>
      </c>
      <c r="AA254" s="124">
        <v>182</v>
      </c>
      <c r="AB254" s="124">
        <v>617</v>
      </c>
      <c r="AC254" s="124">
        <v>206</v>
      </c>
      <c r="AD254" s="128">
        <v>3.2399999999999998E-2</v>
      </c>
      <c r="AE254" s="124">
        <v>117</v>
      </c>
      <c r="AF254" s="124">
        <v>279</v>
      </c>
      <c r="AG254" s="125">
        <v>0.05</v>
      </c>
    </row>
    <row r="255" spans="1:33" x14ac:dyDescent="0.3">
      <c r="A255" s="123" t="s">
        <v>509</v>
      </c>
      <c r="B255" s="121" t="s">
        <v>510</v>
      </c>
      <c r="C255" s="121">
        <v>1</v>
      </c>
      <c r="D255" s="121">
        <v>0</v>
      </c>
      <c r="E255" s="124">
        <v>4438</v>
      </c>
      <c r="F255" s="124">
        <v>3765</v>
      </c>
      <c r="G255" s="124">
        <v>11089</v>
      </c>
      <c r="H255" s="124">
        <v>1190</v>
      </c>
      <c r="I255" s="124">
        <v>1208</v>
      </c>
      <c r="J255" s="124">
        <v>1300</v>
      </c>
      <c r="K255" s="124">
        <v>3698</v>
      </c>
      <c r="L255" s="128">
        <v>0.33350000000000002</v>
      </c>
      <c r="M255" s="124">
        <v>816</v>
      </c>
      <c r="N255" s="125">
        <v>51.755000000000003</v>
      </c>
      <c r="O255" s="124">
        <v>1</v>
      </c>
      <c r="P255" s="125">
        <v>0</v>
      </c>
      <c r="Q255" s="124">
        <v>0</v>
      </c>
      <c r="R255" s="124">
        <v>74</v>
      </c>
      <c r="S255" s="124">
        <v>39</v>
      </c>
      <c r="T255" s="124">
        <v>4441</v>
      </c>
      <c r="U255" s="124">
        <v>4333</v>
      </c>
      <c r="V255" s="124">
        <v>4326</v>
      </c>
      <c r="W255" s="124">
        <v>13100</v>
      </c>
      <c r="X255" s="124">
        <v>4367</v>
      </c>
      <c r="Y255" s="124">
        <v>420</v>
      </c>
      <c r="Z255" s="124">
        <v>390</v>
      </c>
      <c r="AA255" s="124">
        <v>363</v>
      </c>
      <c r="AB255" s="124">
        <v>1173</v>
      </c>
      <c r="AC255" s="124">
        <v>391</v>
      </c>
      <c r="AD255" s="128">
        <v>8.9499999999999996E-2</v>
      </c>
      <c r="AE255" s="124">
        <v>219</v>
      </c>
      <c r="AF255" s="124">
        <v>1075</v>
      </c>
      <c r="AG255" s="125">
        <v>0.28499999999999998</v>
      </c>
    </row>
    <row r="256" spans="1:33" x14ac:dyDescent="0.3">
      <c r="A256" s="123" t="s">
        <v>511</v>
      </c>
      <c r="B256" s="121" t="s">
        <v>512</v>
      </c>
      <c r="C256" s="121">
        <v>1</v>
      </c>
      <c r="D256" s="121">
        <v>1</v>
      </c>
      <c r="E256" s="124">
        <v>34680</v>
      </c>
      <c r="F256" s="124">
        <v>28439</v>
      </c>
      <c r="G256" s="124">
        <v>62883</v>
      </c>
      <c r="H256" s="124">
        <v>19947</v>
      </c>
      <c r="I256" s="124">
        <v>18808</v>
      </c>
      <c r="J256" s="124">
        <v>17915</v>
      </c>
      <c r="K256" s="124">
        <v>56670</v>
      </c>
      <c r="L256" s="128">
        <v>0.9012</v>
      </c>
      <c r="M256" s="124">
        <v>16659</v>
      </c>
      <c r="N256" s="125">
        <v>36.731999999999999</v>
      </c>
      <c r="O256" s="124">
        <v>1</v>
      </c>
      <c r="P256" s="125">
        <v>0</v>
      </c>
      <c r="Q256" s="124">
        <v>0</v>
      </c>
      <c r="R256" s="124">
        <v>3875</v>
      </c>
      <c r="S256" s="124">
        <v>2054</v>
      </c>
      <c r="T256" s="124">
        <v>32653</v>
      </c>
      <c r="U256" s="124">
        <v>31862</v>
      </c>
      <c r="V256" s="124">
        <v>31811</v>
      </c>
      <c r="W256" s="124">
        <v>96326</v>
      </c>
      <c r="X256" s="124">
        <v>32109</v>
      </c>
      <c r="Y256" s="124">
        <v>12700</v>
      </c>
      <c r="Z256" s="124">
        <v>12774</v>
      </c>
      <c r="AA256" s="124">
        <v>10932</v>
      </c>
      <c r="AB256" s="124">
        <v>36406</v>
      </c>
      <c r="AC256" s="124">
        <v>12135</v>
      </c>
      <c r="AD256" s="128">
        <v>0.37790000000000001</v>
      </c>
      <c r="AE256" s="124">
        <v>6986</v>
      </c>
      <c r="AF256" s="124">
        <v>25700</v>
      </c>
      <c r="AG256" s="125">
        <v>0.90300000000000002</v>
      </c>
    </row>
    <row r="257" spans="1:33" x14ac:dyDescent="0.3">
      <c r="A257" s="123" t="s">
        <v>513</v>
      </c>
      <c r="B257" s="121" t="s">
        <v>514</v>
      </c>
      <c r="C257" s="121">
        <v>1</v>
      </c>
      <c r="D257" s="121">
        <v>0</v>
      </c>
      <c r="E257" s="124">
        <v>6728</v>
      </c>
      <c r="F257" s="124">
        <v>5627</v>
      </c>
      <c r="G257" s="124">
        <v>16167</v>
      </c>
      <c r="H257" s="124">
        <v>2422</v>
      </c>
      <c r="I257" s="124">
        <v>2613</v>
      </c>
      <c r="J257" s="124">
        <v>2758</v>
      </c>
      <c r="K257" s="124">
        <v>7793</v>
      </c>
      <c r="L257" s="128">
        <v>0.48199999999999998</v>
      </c>
      <c r="M257" s="124">
        <v>1763</v>
      </c>
      <c r="N257" s="125">
        <v>63.191000000000003</v>
      </c>
      <c r="O257" s="124">
        <v>1</v>
      </c>
      <c r="P257" s="125">
        <v>0</v>
      </c>
      <c r="Q257" s="124">
        <v>0</v>
      </c>
      <c r="R257" s="124">
        <v>509</v>
      </c>
      <c r="S257" s="124">
        <v>270</v>
      </c>
      <c r="T257" s="124">
        <v>6353</v>
      </c>
      <c r="U257" s="124">
        <v>6199</v>
      </c>
      <c r="V257" s="124">
        <v>6189</v>
      </c>
      <c r="W257" s="124">
        <v>18741</v>
      </c>
      <c r="X257" s="124">
        <v>6247</v>
      </c>
      <c r="Y257" s="124">
        <v>769</v>
      </c>
      <c r="Z257" s="124">
        <v>727</v>
      </c>
      <c r="AA257" s="124">
        <v>665</v>
      </c>
      <c r="AB257" s="124">
        <v>2161</v>
      </c>
      <c r="AC257" s="124">
        <v>720</v>
      </c>
      <c r="AD257" s="128">
        <v>0.1153</v>
      </c>
      <c r="AE257" s="124">
        <v>422</v>
      </c>
      <c r="AF257" s="124">
        <v>2456</v>
      </c>
      <c r="AG257" s="125">
        <v>0.436</v>
      </c>
    </row>
    <row r="258" spans="1:33" x14ac:dyDescent="0.3">
      <c r="A258" s="123" t="s">
        <v>515</v>
      </c>
      <c r="B258" s="121" t="s">
        <v>516</v>
      </c>
      <c r="C258" s="121">
        <v>1</v>
      </c>
      <c r="D258" s="121">
        <v>0</v>
      </c>
      <c r="E258" s="124">
        <v>3824</v>
      </c>
      <c r="F258" s="124">
        <v>3208</v>
      </c>
      <c r="G258" s="124">
        <v>9108</v>
      </c>
      <c r="H258" s="124">
        <v>1334</v>
      </c>
      <c r="I258" s="124">
        <v>1469</v>
      </c>
      <c r="J258" s="124">
        <v>1602</v>
      </c>
      <c r="K258" s="124">
        <v>4405</v>
      </c>
      <c r="L258" s="128">
        <v>0.48359999999999997</v>
      </c>
      <c r="M258" s="124">
        <v>1008</v>
      </c>
      <c r="N258" s="125">
        <v>78.063000000000002</v>
      </c>
      <c r="O258" s="124">
        <v>1</v>
      </c>
      <c r="P258" s="125">
        <v>0</v>
      </c>
      <c r="Q258" s="124">
        <v>0</v>
      </c>
      <c r="R258" s="124">
        <v>70</v>
      </c>
      <c r="S258" s="124">
        <v>37</v>
      </c>
      <c r="T258" s="124">
        <v>3682</v>
      </c>
      <c r="U258" s="124">
        <v>3593</v>
      </c>
      <c r="V258" s="124">
        <v>3588</v>
      </c>
      <c r="W258" s="124">
        <v>10863</v>
      </c>
      <c r="X258" s="124">
        <v>3621</v>
      </c>
      <c r="Y258" s="124">
        <v>468</v>
      </c>
      <c r="Z258" s="124">
        <v>465</v>
      </c>
      <c r="AA258" s="124">
        <v>404</v>
      </c>
      <c r="AB258" s="124">
        <v>1337</v>
      </c>
      <c r="AC258" s="124">
        <v>446</v>
      </c>
      <c r="AD258" s="128">
        <v>0.1231</v>
      </c>
      <c r="AE258" s="124">
        <v>257</v>
      </c>
      <c r="AF258" s="124">
        <v>1303</v>
      </c>
      <c r="AG258" s="125">
        <v>0.40600000000000003</v>
      </c>
    </row>
    <row r="259" spans="1:33" x14ac:dyDescent="0.3">
      <c r="A259" s="123" t="s">
        <v>517</v>
      </c>
      <c r="B259" s="121" t="s">
        <v>518</v>
      </c>
      <c r="C259" s="121">
        <v>1</v>
      </c>
      <c r="D259" s="121">
        <v>0</v>
      </c>
      <c r="E259" s="124">
        <v>9265</v>
      </c>
      <c r="F259" s="124">
        <v>7720</v>
      </c>
      <c r="G259" s="124">
        <v>23352</v>
      </c>
      <c r="H259" s="124">
        <v>49</v>
      </c>
      <c r="I259" s="124">
        <v>2482</v>
      </c>
      <c r="J259" s="124">
        <v>2431</v>
      </c>
      <c r="K259" s="124">
        <v>4962</v>
      </c>
      <c r="L259" s="128">
        <v>0.21249999999999999</v>
      </c>
      <c r="M259" s="124">
        <v>1066</v>
      </c>
      <c r="N259" s="125">
        <v>52.524000000000001</v>
      </c>
      <c r="O259" s="124">
        <v>1</v>
      </c>
      <c r="P259" s="125">
        <v>0</v>
      </c>
      <c r="Q259" s="124">
        <v>0</v>
      </c>
      <c r="R259" s="124">
        <v>325</v>
      </c>
      <c r="S259" s="124">
        <v>172</v>
      </c>
      <c r="T259" s="124">
        <v>9491</v>
      </c>
      <c r="U259" s="124">
        <v>9261</v>
      </c>
      <c r="V259" s="124">
        <v>9246</v>
      </c>
      <c r="W259" s="124">
        <v>27998</v>
      </c>
      <c r="X259" s="124">
        <v>9333</v>
      </c>
      <c r="Y259" s="124">
        <v>604</v>
      </c>
      <c r="Z259" s="124">
        <v>625</v>
      </c>
      <c r="AA259" s="124">
        <v>509</v>
      </c>
      <c r="AB259" s="124">
        <v>1738</v>
      </c>
      <c r="AC259" s="124">
        <v>579</v>
      </c>
      <c r="AD259" s="128">
        <v>6.2100000000000002E-2</v>
      </c>
      <c r="AE259" s="124">
        <v>312</v>
      </c>
      <c r="AF259" s="124">
        <v>1551</v>
      </c>
      <c r="AG259" s="125">
        <v>0.2</v>
      </c>
    </row>
    <row r="260" spans="1:33" x14ac:dyDescent="0.3">
      <c r="A260" s="123" t="s">
        <v>519</v>
      </c>
      <c r="B260" s="121" t="s">
        <v>520</v>
      </c>
      <c r="C260" s="121">
        <v>1</v>
      </c>
      <c r="D260" s="121">
        <v>0</v>
      </c>
      <c r="E260" s="124">
        <v>790</v>
      </c>
      <c r="F260" s="124">
        <v>655</v>
      </c>
      <c r="G260" s="124">
        <v>1945</v>
      </c>
      <c r="H260" s="124">
        <v>307</v>
      </c>
      <c r="I260" s="124">
        <v>345</v>
      </c>
      <c r="J260" s="124">
        <v>350</v>
      </c>
      <c r="K260" s="124">
        <v>1002</v>
      </c>
      <c r="L260" s="128">
        <v>0.51519999999999999</v>
      </c>
      <c r="M260" s="124">
        <v>219</v>
      </c>
      <c r="N260" s="125">
        <v>36.033000000000001</v>
      </c>
      <c r="O260" s="124">
        <v>1</v>
      </c>
      <c r="P260" s="125">
        <v>0.13400000000000001</v>
      </c>
      <c r="Q260" s="124">
        <v>88</v>
      </c>
      <c r="R260" s="124">
        <v>6</v>
      </c>
      <c r="S260" s="124">
        <v>3</v>
      </c>
      <c r="T260" s="124">
        <v>793</v>
      </c>
      <c r="U260" s="124">
        <v>774</v>
      </c>
      <c r="V260" s="124">
        <v>772</v>
      </c>
      <c r="W260" s="124">
        <v>2339</v>
      </c>
      <c r="X260" s="124">
        <v>780</v>
      </c>
      <c r="Y260" s="124">
        <v>89</v>
      </c>
      <c r="Z260" s="124">
        <v>95</v>
      </c>
      <c r="AA260" s="124">
        <v>82</v>
      </c>
      <c r="AB260" s="124">
        <v>266</v>
      </c>
      <c r="AC260" s="124">
        <v>89</v>
      </c>
      <c r="AD260" s="128">
        <v>0.1137</v>
      </c>
      <c r="AE260" s="124">
        <v>48</v>
      </c>
      <c r="AF260" s="124">
        <v>359</v>
      </c>
      <c r="AG260" s="125">
        <v>0.54800000000000004</v>
      </c>
    </row>
    <row r="261" spans="1:33" x14ac:dyDescent="0.3">
      <c r="A261" s="123" t="s">
        <v>521</v>
      </c>
      <c r="B261" s="121" t="s">
        <v>522</v>
      </c>
      <c r="C261" s="121">
        <v>1</v>
      </c>
      <c r="D261" s="121">
        <v>0</v>
      </c>
      <c r="E261" s="124">
        <v>4134</v>
      </c>
      <c r="F261" s="124">
        <v>3611</v>
      </c>
      <c r="G261" s="124">
        <v>10591</v>
      </c>
      <c r="H261" s="124">
        <v>2564</v>
      </c>
      <c r="I261" s="124">
        <v>2592</v>
      </c>
      <c r="J261" s="124">
        <v>2714</v>
      </c>
      <c r="K261" s="124">
        <v>7870</v>
      </c>
      <c r="L261" s="128">
        <v>0.74309999999999998</v>
      </c>
      <c r="M261" s="124">
        <v>1744</v>
      </c>
      <c r="N261" s="125">
        <v>80.201999999999998</v>
      </c>
      <c r="O261" s="124">
        <v>1</v>
      </c>
      <c r="P261" s="125">
        <v>0</v>
      </c>
      <c r="Q261" s="124">
        <v>0</v>
      </c>
      <c r="R261" s="124">
        <v>257</v>
      </c>
      <c r="S261" s="124">
        <v>136</v>
      </c>
      <c r="T261" s="124">
        <v>4042</v>
      </c>
      <c r="U261" s="124">
        <v>3995</v>
      </c>
      <c r="V261" s="124">
        <v>4024</v>
      </c>
      <c r="W261" s="124">
        <v>12061</v>
      </c>
      <c r="X261" s="124">
        <v>4020</v>
      </c>
      <c r="Y261" s="124">
        <v>1114</v>
      </c>
      <c r="Z261" s="124">
        <v>871</v>
      </c>
      <c r="AA261" s="124">
        <v>964</v>
      </c>
      <c r="AB261" s="124">
        <v>2949</v>
      </c>
      <c r="AC261" s="124">
        <v>983</v>
      </c>
      <c r="AD261" s="128">
        <v>0.2445</v>
      </c>
      <c r="AE261" s="124">
        <v>574</v>
      </c>
      <c r="AF261" s="124">
        <v>2455</v>
      </c>
      <c r="AG261" s="125">
        <v>0.67900000000000005</v>
      </c>
    </row>
    <row r="262" spans="1:33" x14ac:dyDescent="0.3">
      <c r="A262" s="123" t="s">
        <v>523</v>
      </c>
      <c r="B262" s="121" t="s">
        <v>524</v>
      </c>
      <c r="C262" s="121">
        <v>1</v>
      </c>
      <c r="D262" s="121">
        <v>0</v>
      </c>
      <c r="E262" s="124">
        <v>982</v>
      </c>
      <c r="F262" s="124">
        <v>805</v>
      </c>
      <c r="G262" s="124">
        <v>2437</v>
      </c>
      <c r="H262" s="124">
        <v>473</v>
      </c>
      <c r="I262" s="124">
        <v>370</v>
      </c>
      <c r="J262" s="124">
        <v>427</v>
      </c>
      <c r="K262" s="124">
        <v>1270</v>
      </c>
      <c r="L262" s="128">
        <v>0.52110000000000001</v>
      </c>
      <c r="M262" s="124">
        <v>273</v>
      </c>
      <c r="N262" s="125">
        <v>100.503</v>
      </c>
      <c r="O262" s="124">
        <v>1</v>
      </c>
      <c r="P262" s="125">
        <v>0.33300000000000002</v>
      </c>
      <c r="Q262" s="124">
        <v>268</v>
      </c>
      <c r="R262" s="124">
        <v>0</v>
      </c>
      <c r="S262" s="124">
        <v>0</v>
      </c>
      <c r="T262" s="124">
        <v>1210</v>
      </c>
      <c r="U262" s="124">
        <v>1196</v>
      </c>
      <c r="V262" s="124">
        <v>1205</v>
      </c>
      <c r="W262" s="124">
        <v>3611</v>
      </c>
      <c r="X262" s="124">
        <v>1204</v>
      </c>
      <c r="Y262" s="124">
        <v>235</v>
      </c>
      <c r="Z262" s="124">
        <v>180</v>
      </c>
      <c r="AA262" s="124">
        <v>237</v>
      </c>
      <c r="AB262" s="124">
        <v>652</v>
      </c>
      <c r="AC262" s="124">
        <v>217</v>
      </c>
      <c r="AD262" s="128">
        <v>0.18060000000000001</v>
      </c>
      <c r="AE262" s="124">
        <v>94</v>
      </c>
      <c r="AF262" s="124">
        <v>636</v>
      </c>
      <c r="AG262" s="125">
        <v>0.79</v>
      </c>
    </row>
    <row r="263" spans="1:33" x14ac:dyDescent="0.3">
      <c r="A263" s="123" t="s">
        <v>525</v>
      </c>
      <c r="B263" s="121" t="s">
        <v>526</v>
      </c>
      <c r="C263" s="121">
        <v>1</v>
      </c>
      <c r="D263" s="121">
        <v>0</v>
      </c>
      <c r="E263" s="124">
        <v>1473</v>
      </c>
      <c r="F263" s="124">
        <v>1195</v>
      </c>
      <c r="G263" s="124">
        <v>3604</v>
      </c>
      <c r="H263" s="124">
        <v>432</v>
      </c>
      <c r="I263" s="124">
        <v>531</v>
      </c>
      <c r="J263" s="124">
        <v>559</v>
      </c>
      <c r="K263" s="124">
        <v>1522</v>
      </c>
      <c r="L263" s="128">
        <v>0.42230000000000001</v>
      </c>
      <c r="M263" s="124">
        <v>328</v>
      </c>
      <c r="N263" s="125">
        <v>129.30000000000001</v>
      </c>
      <c r="O263" s="124">
        <v>1</v>
      </c>
      <c r="P263" s="125">
        <v>0.309</v>
      </c>
      <c r="Q263" s="124">
        <v>369</v>
      </c>
      <c r="R263" s="124">
        <v>10</v>
      </c>
      <c r="S263" s="124">
        <v>5</v>
      </c>
      <c r="T263" s="124">
        <v>1487</v>
      </c>
      <c r="U263" s="124">
        <v>1470</v>
      </c>
      <c r="V263" s="124">
        <v>1480</v>
      </c>
      <c r="W263" s="124">
        <v>4437</v>
      </c>
      <c r="X263" s="124">
        <v>1479</v>
      </c>
      <c r="Y263" s="124">
        <v>196</v>
      </c>
      <c r="Z263" s="124">
        <v>173</v>
      </c>
      <c r="AA263" s="124">
        <v>116</v>
      </c>
      <c r="AB263" s="124">
        <v>485</v>
      </c>
      <c r="AC263" s="124">
        <v>162</v>
      </c>
      <c r="AD263" s="128">
        <v>0.10929999999999999</v>
      </c>
      <c r="AE263" s="124">
        <v>85</v>
      </c>
      <c r="AF263" s="124">
        <v>788</v>
      </c>
      <c r="AG263" s="125">
        <v>0.65900000000000003</v>
      </c>
    </row>
    <row r="264" spans="1:33" x14ac:dyDescent="0.3">
      <c r="A264" s="123" t="s">
        <v>527</v>
      </c>
      <c r="B264" s="121" t="s">
        <v>528</v>
      </c>
      <c r="C264" s="121">
        <v>1</v>
      </c>
      <c r="D264" s="121">
        <v>0</v>
      </c>
      <c r="E264" s="124">
        <v>764</v>
      </c>
      <c r="F264" s="124">
        <v>641</v>
      </c>
      <c r="G264" s="124">
        <v>1978</v>
      </c>
      <c r="H264" s="124">
        <v>381</v>
      </c>
      <c r="I264" s="124">
        <v>419</v>
      </c>
      <c r="J264" s="124">
        <v>421</v>
      </c>
      <c r="K264" s="124">
        <v>1221</v>
      </c>
      <c r="L264" s="128">
        <v>0.61729999999999996</v>
      </c>
      <c r="M264" s="124">
        <v>257</v>
      </c>
      <c r="N264" s="125">
        <v>60.835000000000001</v>
      </c>
      <c r="O264" s="124">
        <v>1</v>
      </c>
      <c r="P264" s="125">
        <v>0.28399999999999997</v>
      </c>
      <c r="Q264" s="124">
        <v>182</v>
      </c>
      <c r="R264" s="124">
        <v>0</v>
      </c>
      <c r="S264" s="124">
        <v>0</v>
      </c>
      <c r="T264" s="124">
        <v>1071</v>
      </c>
      <c r="U264" s="124">
        <v>1058</v>
      </c>
      <c r="V264" s="124">
        <v>1065</v>
      </c>
      <c r="W264" s="124">
        <v>3194</v>
      </c>
      <c r="X264" s="124">
        <v>1065</v>
      </c>
      <c r="Y264" s="124">
        <v>279</v>
      </c>
      <c r="Z264" s="124">
        <v>215</v>
      </c>
      <c r="AA264" s="124">
        <v>253</v>
      </c>
      <c r="AB264" s="124">
        <v>747</v>
      </c>
      <c r="AC264" s="124">
        <v>249</v>
      </c>
      <c r="AD264" s="128">
        <v>0.2339</v>
      </c>
      <c r="AE264" s="124">
        <v>97</v>
      </c>
      <c r="AF264" s="124">
        <v>537</v>
      </c>
      <c r="AG264" s="125">
        <v>0.83699999999999997</v>
      </c>
    </row>
    <row r="265" spans="1:33" x14ac:dyDescent="0.3">
      <c r="A265" s="123" t="s">
        <v>529</v>
      </c>
      <c r="B265" s="121" t="s">
        <v>530</v>
      </c>
      <c r="C265" s="121">
        <v>1</v>
      </c>
      <c r="D265" s="121">
        <v>1</v>
      </c>
      <c r="E265" s="124">
        <v>945</v>
      </c>
      <c r="F265" s="124">
        <v>684</v>
      </c>
      <c r="G265" s="124">
        <v>2123</v>
      </c>
      <c r="H265" s="124">
        <v>351</v>
      </c>
      <c r="I265" s="124">
        <v>415</v>
      </c>
      <c r="J265" s="124">
        <v>424</v>
      </c>
      <c r="K265" s="124">
        <v>1190</v>
      </c>
      <c r="L265" s="128">
        <v>0.5605</v>
      </c>
      <c r="M265" s="124">
        <v>249</v>
      </c>
      <c r="N265" s="125">
        <v>118.392</v>
      </c>
      <c r="O265" s="124">
        <v>1</v>
      </c>
      <c r="P265" s="125">
        <v>0.377</v>
      </c>
      <c r="Q265" s="124">
        <v>258</v>
      </c>
      <c r="R265" s="124">
        <v>0</v>
      </c>
      <c r="S265" s="124">
        <v>0</v>
      </c>
      <c r="T265" s="124">
        <v>928</v>
      </c>
      <c r="U265" s="124">
        <v>909</v>
      </c>
      <c r="V265" s="124">
        <v>912</v>
      </c>
      <c r="W265" s="124">
        <v>2749</v>
      </c>
      <c r="X265" s="124">
        <v>916</v>
      </c>
      <c r="Y265" s="124">
        <v>213</v>
      </c>
      <c r="Z265" s="124">
        <v>177</v>
      </c>
      <c r="AA265" s="124">
        <v>190</v>
      </c>
      <c r="AB265" s="124">
        <v>580</v>
      </c>
      <c r="AC265" s="124">
        <v>193</v>
      </c>
      <c r="AD265" s="128">
        <v>0.21099999999999999</v>
      </c>
      <c r="AE265" s="124">
        <v>94</v>
      </c>
      <c r="AF265" s="124">
        <v>602</v>
      </c>
      <c r="AG265" s="125">
        <v>0.88</v>
      </c>
    </row>
    <row r="266" spans="1:33" x14ac:dyDescent="0.3">
      <c r="A266" s="123" t="s">
        <v>531</v>
      </c>
      <c r="B266" s="121" t="s">
        <v>532</v>
      </c>
      <c r="C266" s="121">
        <v>1</v>
      </c>
      <c r="D266" s="121">
        <v>0</v>
      </c>
      <c r="E266" s="124">
        <v>4019</v>
      </c>
      <c r="F266" s="124">
        <v>3169</v>
      </c>
      <c r="G266" s="124">
        <v>9195</v>
      </c>
      <c r="H266" s="124">
        <v>1997</v>
      </c>
      <c r="I266" s="124">
        <v>1948</v>
      </c>
      <c r="J266" s="124">
        <v>1941</v>
      </c>
      <c r="K266" s="124">
        <v>5886</v>
      </c>
      <c r="L266" s="128">
        <v>0.6401</v>
      </c>
      <c r="M266" s="124">
        <v>1319</v>
      </c>
      <c r="N266" s="125">
        <v>7.1349999999999998</v>
      </c>
      <c r="O266" s="124">
        <v>1</v>
      </c>
      <c r="P266" s="125">
        <v>0</v>
      </c>
      <c r="Q266" s="124">
        <v>0</v>
      </c>
      <c r="R266" s="124">
        <v>675</v>
      </c>
      <c r="S266" s="124">
        <v>358</v>
      </c>
      <c r="T266" s="124">
        <v>3725</v>
      </c>
      <c r="U266" s="124">
        <v>3665</v>
      </c>
      <c r="V266" s="124">
        <v>3687</v>
      </c>
      <c r="W266" s="124">
        <v>11077</v>
      </c>
      <c r="X266" s="124">
        <v>3692</v>
      </c>
      <c r="Y266" s="124">
        <v>426</v>
      </c>
      <c r="Z266" s="124">
        <v>460</v>
      </c>
      <c r="AA266" s="124">
        <v>394</v>
      </c>
      <c r="AB266" s="124">
        <v>1280</v>
      </c>
      <c r="AC266" s="124">
        <v>427</v>
      </c>
      <c r="AD266" s="128">
        <v>0.11559999999999999</v>
      </c>
      <c r="AE266" s="124">
        <v>238</v>
      </c>
      <c r="AF266" s="124">
        <v>1916</v>
      </c>
      <c r="AG266" s="125">
        <v>0.60399999999999998</v>
      </c>
    </row>
    <row r="267" spans="1:33" x14ac:dyDescent="0.3">
      <c r="A267" s="123" t="s">
        <v>533</v>
      </c>
      <c r="B267" s="121" t="s">
        <v>534</v>
      </c>
      <c r="C267" s="121">
        <v>1</v>
      </c>
      <c r="D267" s="121">
        <v>1</v>
      </c>
      <c r="E267" s="124">
        <v>11107</v>
      </c>
      <c r="F267" s="124">
        <v>8632</v>
      </c>
      <c r="G267" s="124">
        <v>17120</v>
      </c>
      <c r="H267" s="124">
        <v>4368</v>
      </c>
      <c r="I267" s="124">
        <v>3733</v>
      </c>
      <c r="J267" s="124">
        <v>4030</v>
      </c>
      <c r="K267" s="124">
        <v>12131</v>
      </c>
      <c r="L267" s="128">
        <v>0.70860000000000001</v>
      </c>
      <c r="M267" s="124">
        <v>3976</v>
      </c>
      <c r="N267" s="125">
        <v>3.1320000000000001</v>
      </c>
      <c r="O267" s="124">
        <v>1</v>
      </c>
      <c r="P267" s="125">
        <v>0</v>
      </c>
      <c r="Q267" s="124">
        <v>0</v>
      </c>
      <c r="R267" s="124">
        <v>2980</v>
      </c>
      <c r="S267" s="124">
        <v>1579</v>
      </c>
      <c r="T267" s="124">
        <v>8076</v>
      </c>
      <c r="U267" s="124">
        <v>7946</v>
      </c>
      <c r="V267" s="124">
        <v>7994</v>
      </c>
      <c r="W267" s="124">
        <v>24016</v>
      </c>
      <c r="X267" s="124">
        <v>8005</v>
      </c>
      <c r="Y267" s="124">
        <v>1652</v>
      </c>
      <c r="Z267" s="124">
        <v>1688</v>
      </c>
      <c r="AA267" s="124">
        <v>1446</v>
      </c>
      <c r="AB267" s="124">
        <v>4786</v>
      </c>
      <c r="AC267" s="124">
        <v>1595</v>
      </c>
      <c r="AD267" s="128">
        <v>0.1993</v>
      </c>
      <c r="AE267" s="124">
        <v>1118</v>
      </c>
      <c r="AF267" s="124">
        <v>6674</v>
      </c>
      <c r="AG267" s="125">
        <v>0.77300000000000002</v>
      </c>
    </row>
    <row r="268" spans="1:33" x14ac:dyDescent="0.3">
      <c r="A268" s="123" t="s">
        <v>535</v>
      </c>
      <c r="B268" s="121" t="s">
        <v>536</v>
      </c>
      <c r="C268" s="121">
        <v>1</v>
      </c>
      <c r="D268" s="121">
        <v>0</v>
      </c>
      <c r="E268" s="124">
        <v>8184</v>
      </c>
      <c r="F268" s="124">
        <v>6759</v>
      </c>
      <c r="G268" s="124">
        <v>17550</v>
      </c>
      <c r="H268" s="124">
        <v>4123</v>
      </c>
      <c r="I268" s="124">
        <v>4071</v>
      </c>
      <c r="J268" s="124">
        <v>3722</v>
      </c>
      <c r="K268" s="124">
        <v>11916</v>
      </c>
      <c r="L268" s="128">
        <v>0.67900000000000005</v>
      </c>
      <c r="M268" s="124">
        <v>2983</v>
      </c>
      <c r="N268" s="125">
        <v>6.81</v>
      </c>
      <c r="O268" s="124">
        <v>1</v>
      </c>
      <c r="P268" s="125">
        <v>0</v>
      </c>
      <c r="Q268" s="124">
        <v>0</v>
      </c>
      <c r="R268" s="124">
        <v>1869</v>
      </c>
      <c r="S268" s="124">
        <v>991</v>
      </c>
      <c r="T268" s="124">
        <v>6489</v>
      </c>
      <c r="U268" s="124">
        <v>6384</v>
      </c>
      <c r="V268" s="124">
        <v>6422</v>
      </c>
      <c r="W268" s="124">
        <v>19295</v>
      </c>
      <c r="X268" s="124">
        <v>6432</v>
      </c>
      <c r="Y268" s="124">
        <v>845</v>
      </c>
      <c r="Z268" s="124">
        <v>871</v>
      </c>
      <c r="AA268" s="124">
        <v>797</v>
      </c>
      <c r="AB268" s="124">
        <v>2513</v>
      </c>
      <c r="AC268" s="124">
        <v>838</v>
      </c>
      <c r="AD268" s="128">
        <v>0.13020000000000001</v>
      </c>
      <c r="AE268" s="124">
        <v>572</v>
      </c>
      <c r="AF268" s="124">
        <v>4547</v>
      </c>
      <c r="AG268" s="125">
        <v>0.67200000000000004</v>
      </c>
    </row>
    <row r="269" spans="1:33" x14ac:dyDescent="0.3">
      <c r="A269" s="123" t="s">
        <v>537</v>
      </c>
      <c r="B269" s="121" t="s">
        <v>538</v>
      </c>
      <c r="C269" s="121">
        <v>1</v>
      </c>
      <c r="D269" s="121">
        <v>0</v>
      </c>
      <c r="E269" s="124">
        <v>9850</v>
      </c>
      <c r="F269" s="124">
        <v>7891</v>
      </c>
      <c r="G269" s="124">
        <v>22787</v>
      </c>
      <c r="H269" s="124">
        <v>1660</v>
      </c>
      <c r="I269" s="124">
        <v>2133</v>
      </c>
      <c r="J269" s="124">
        <v>2313</v>
      </c>
      <c r="K269" s="124">
        <v>6106</v>
      </c>
      <c r="L269" s="128">
        <v>0.26800000000000002</v>
      </c>
      <c r="M269" s="124">
        <v>1375</v>
      </c>
      <c r="N269" s="125">
        <v>8.41</v>
      </c>
      <c r="O269" s="124">
        <v>1</v>
      </c>
      <c r="P269" s="125">
        <v>0</v>
      </c>
      <c r="Q269" s="124">
        <v>0</v>
      </c>
      <c r="R269" s="124">
        <v>341</v>
      </c>
      <c r="S269" s="124">
        <v>181</v>
      </c>
      <c r="T269" s="124">
        <v>7825</v>
      </c>
      <c r="U269" s="124">
        <v>7698</v>
      </c>
      <c r="V269" s="124">
        <v>7745</v>
      </c>
      <c r="W269" s="124">
        <v>23268</v>
      </c>
      <c r="X269" s="124">
        <v>7756</v>
      </c>
      <c r="Y269" s="124">
        <v>389</v>
      </c>
      <c r="Z269" s="124">
        <v>343</v>
      </c>
      <c r="AA269" s="124">
        <v>344</v>
      </c>
      <c r="AB269" s="124">
        <v>1076</v>
      </c>
      <c r="AC269" s="124">
        <v>359</v>
      </c>
      <c r="AD269" s="128">
        <v>4.6199999999999998E-2</v>
      </c>
      <c r="AE269" s="124">
        <v>237</v>
      </c>
      <c r="AF269" s="124">
        <v>1794</v>
      </c>
      <c r="AG269" s="125">
        <v>0.22700000000000001</v>
      </c>
    </row>
    <row r="270" spans="1:33" x14ac:dyDescent="0.3">
      <c r="A270" s="123" t="s">
        <v>539</v>
      </c>
      <c r="B270" s="121" t="s">
        <v>540</v>
      </c>
      <c r="C270" s="121">
        <v>1</v>
      </c>
      <c r="D270" s="121">
        <v>0</v>
      </c>
      <c r="E270" s="124">
        <v>4930</v>
      </c>
      <c r="F270" s="124">
        <v>2148</v>
      </c>
      <c r="G270" s="124">
        <v>6163</v>
      </c>
      <c r="H270" s="124">
        <v>208</v>
      </c>
      <c r="I270" s="124">
        <v>305</v>
      </c>
      <c r="J270" s="124">
        <v>374</v>
      </c>
      <c r="K270" s="124">
        <v>887</v>
      </c>
      <c r="L270" s="128">
        <v>0.1439</v>
      </c>
      <c r="M270" s="124">
        <v>201</v>
      </c>
      <c r="N270" s="125">
        <v>3.3079999999999998</v>
      </c>
      <c r="O270" s="124">
        <v>1</v>
      </c>
      <c r="P270" s="125">
        <v>0</v>
      </c>
      <c r="Q270" s="124">
        <v>0</v>
      </c>
      <c r="R270" s="124">
        <v>115</v>
      </c>
      <c r="S270" s="124">
        <v>61</v>
      </c>
      <c r="T270" s="124">
        <v>2106</v>
      </c>
      <c r="U270" s="124">
        <v>2072</v>
      </c>
      <c r="V270" s="124">
        <v>2085</v>
      </c>
      <c r="W270" s="124">
        <v>6263</v>
      </c>
      <c r="X270" s="124">
        <v>2088</v>
      </c>
      <c r="Y270" s="124">
        <v>76</v>
      </c>
      <c r="Z270" s="124">
        <v>73</v>
      </c>
      <c r="AA270" s="124">
        <v>75</v>
      </c>
      <c r="AB270" s="124">
        <v>224</v>
      </c>
      <c r="AC270" s="124">
        <v>75</v>
      </c>
      <c r="AD270" s="128">
        <v>3.5799999999999998E-2</v>
      </c>
      <c r="AE270" s="124">
        <v>50</v>
      </c>
      <c r="AF270" s="124">
        <v>313</v>
      </c>
      <c r="AG270" s="125">
        <v>0.14499999999999999</v>
      </c>
    </row>
    <row r="271" spans="1:33" x14ac:dyDescent="0.3">
      <c r="A271" s="123" t="s">
        <v>541</v>
      </c>
      <c r="B271" s="121" t="s">
        <v>542</v>
      </c>
      <c r="C271" s="121">
        <v>1</v>
      </c>
      <c r="D271" s="121">
        <v>0</v>
      </c>
      <c r="E271" s="124">
        <v>8901</v>
      </c>
      <c r="F271" s="124">
        <v>7130</v>
      </c>
      <c r="G271" s="124">
        <v>21229</v>
      </c>
      <c r="H271" s="124">
        <v>1243</v>
      </c>
      <c r="I271" s="124">
        <v>1664</v>
      </c>
      <c r="J271" s="124">
        <v>1645</v>
      </c>
      <c r="K271" s="124">
        <v>4552</v>
      </c>
      <c r="L271" s="128">
        <v>0.21440000000000001</v>
      </c>
      <c r="M271" s="124">
        <v>994</v>
      </c>
      <c r="N271" s="125">
        <v>6.3689999999999998</v>
      </c>
      <c r="O271" s="124">
        <v>1</v>
      </c>
      <c r="P271" s="125">
        <v>0</v>
      </c>
      <c r="Q271" s="124">
        <v>0</v>
      </c>
      <c r="R271" s="124">
        <v>332</v>
      </c>
      <c r="S271" s="124">
        <v>176</v>
      </c>
      <c r="T271" s="124">
        <v>7303</v>
      </c>
      <c r="U271" s="124">
        <v>7184</v>
      </c>
      <c r="V271" s="124">
        <v>7227</v>
      </c>
      <c r="W271" s="124">
        <v>21714</v>
      </c>
      <c r="X271" s="124">
        <v>7238</v>
      </c>
      <c r="Y271" s="124">
        <v>278</v>
      </c>
      <c r="Z271" s="124">
        <v>257</v>
      </c>
      <c r="AA271" s="124">
        <v>254</v>
      </c>
      <c r="AB271" s="124">
        <v>789</v>
      </c>
      <c r="AC271" s="124">
        <v>263</v>
      </c>
      <c r="AD271" s="128">
        <v>3.6299999999999999E-2</v>
      </c>
      <c r="AE271" s="124">
        <v>168</v>
      </c>
      <c r="AF271" s="124">
        <v>1339</v>
      </c>
      <c r="AG271" s="125">
        <v>0.187</v>
      </c>
    </row>
    <row r="272" spans="1:33" x14ac:dyDescent="0.3">
      <c r="A272" s="123" t="s">
        <v>543</v>
      </c>
      <c r="B272" s="121" t="s">
        <v>544</v>
      </c>
      <c r="C272" s="121">
        <v>1</v>
      </c>
      <c r="D272" s="121">
        <v>0</v>
      </c>
      <c r="E272" s="124">
        <v>2596</v>
      </c>
      <c r="F272" s="124">
        <v>2191</v>
      </c>
      <c r="G272" s="124">
        <v>6526</v>
      </c>
      <c r="H272" s="124">
        <v>289</v>
      </c>
      <c r="I272" s="124">
        <v>305</v>
      </c>
      <c r="J272" s="124">
        <v>308</v>
      </c>
      <c r="K272" s="124">
        <v>902</v>
      </c>
      <c r="L272" s="128">
        <v>0.13819999999999999</v>
      </c>
      <c r="M272" s="124">
        <v>197</v>
      </c>
      <c r="N272" s="125">
        <v>7.02</v>
      </c>
      <c r="O272" s="124">
        <v>1</v>
      </c>
      <c r="P272" s="125">
        <v>0</v>
      </c>
      <c r="Q272" s="124">
        <v>0</v>
      </c>
      <c r="R272" s="124">
        <v>30</v>
      </c>
      <c r="S272" s="124">
        <v>16</v>
      </c>
      <c r="T272" s="124">
        <v>2542</v>
      </c>
      <c r="U272" s="124">
        <v>2501</v>
      </c>
      <c r="V272" s="124">
        <v>2516</v>
      </c>
      <c r="W272" s="124">
        <v>7559</v>
      </c>
      <c r="X272" s="124">
        <v>2520</v>
      </c>
      <c r="Y272" s="124">
        <v>61</v>
      </c>
      <c r="Z272" s="124">
        <v>62</v>
      </c>
      <c r="AA272" s="124">
        <v>59</v>
      </c>
      <c r="AB272" s="124">
        <v>182</v>
      </c>
      <c r="AC272" s="124">
        <v>61</v>
      </c>
      <c r="AD272" s="128">
        <v>2.41E-2</v>
      </c>
      <c r="AE272" s="124">
        <v>34</v>
      </c>
      <c r="AF272" s="124">
        <v>248</v>
      </c>
      <c r="AG272" s="125">
        <v>0.113</v>
      </c>
    </row>
    <row r="273" spans="1:33" x14ac:dyDescent="0.3">
      <c r="A273" s="123" t="s">
        <v>545</v>
      </c>
      <c r="B273" s="121" t="s">
        <v>546</v>
      </c>
      <c r="C273" s="121">
        <v>1</v>
      </c>
      <c r="D273" s="121">
        <v>0</v>
      </c>
      <c r="E273" s="124">
        <v>2578</v>
      </c>
      <c r="F273" s="124">
        <v>1031</v>
      </c>
      <c r="G273" s="124">
        <v>2955</v>
      </c>
      <c r="H273" s="124">
        <v>77</v>
      </c>
      <c r="I273" s="124">
        <v>139</v>
      </c>
      <c r="J273" s="124">
        <v>170</v>
      </c>
      <c r="K273" s="124">
        <v>386</v>
      </c>
      <c r="L273" s="128">
        <v>0.13059999999999999</v>
      </c>
      <c r="M273" s="124">
        <v>88</v>
      </c>
      <c r="N273" s="125">
        <v>3.9209999999999998</v>
      </c>
      <c r="O273" s="124">
        <v>1</v>
      </c>
      <c r="P273" s="125">
        <v>0</v>
      </c>
      <c r="Q273" s="124">
        <v>0</v>
      </c>
      <c r="R273" s="124">
        <v>38</v>
      </c>
      <c r="S273" s="124">
        <v>20</v>
      </c>
      <c r="T273" s="124">
        <v>1044</v>
      </c>
      <c r="U273" s="124">
        <v>1027</v>
      </c>
      <c r="V273" s="124">
        <v>1034</v>
      </c>
      <c r="W273" s="124">
        <v>3105</v>
      </c>
      <c r="X273" s="124">
        <v>1035</v>
      </c>
      <c r="Y273" s="124">
        <v>37</v>
      </c>
      <c r="Z273" s="124">
        <v>31</v>
      </c>
      <c r="AA273" s="124">
        <v>31</v>
      </c>
      <c r="AB273" s="124">
        <v>99</v>
      </c>
      <c r="AC273" s="124">
        <v>33</v>
      </c>
      <c r="AD273" s="128">
        <v>3.1899999999999998E-2</v>
      </c>
      <c r="AE273" s="124">
        <v>21</v>
      </c>
      <c r="AF273" s="124">
        <v>130</v>
      </c>
      <c r="AG273" s="125">
        <v>0.126</v>
      </c>
    </row>
    <row r="274" spans="1:33" x14ac:dyDescent="0.3">
      <c r="A274" s="123" t="s">
        <v>547</v>
      </c>
      <c r="B274" s="121" t="s">
        <v>548</v>
      </c>
      <c r="C274" s="121">
        <v>1</v>
      </c>
      <c r="D274" s="121">
        <v>0</v>
      </c>
      <c r="E274" s="124">
        <v>4522</v>
      </c>
      <c r="F274" s="124">
        <v>3693</v>
      </c>
      <c r="G274" s="124">
        <v>8849</v>
      </c>
      <c r="H274" s="124">
        <v>1904</v>
      </c>
      <c r="I274" s="124">
        <v>1952</v>
      </c>
      <c r="J274" s="124">
        <v>2097</v>
      </c>
      <c r="K274" s="124">
        <v>5953</v>
      </c>
      <c r="L274" s="128">
        <v>0.67269999999999996</v>
      </c>
      <c r="M274" s="124">
        <v>1615</v>
      </c>
      <c r="N274" s="125">
        <v>1.833</v>
      </c>
      <c r="O274" s="124">
        <v>1</v>
      </c>
      <c r="P274" s="125">
        <v>0</v>
      </c>
      <c r="Q274" s="124">
        <v>0</v>
      </c>
      <c r="R274" s="124">
        <v>1030</v>
      </c>
      <c r="S274" s="124">
        <v>546</v>
      </c>
      <c r="T274" s="124">
        <v>3268</v>
      </c>
      <c r="U274" s="124">
        <v>3215</v>
      </c>
      <c r="V274" s="124">
        <v>3235</v>
      </c>
      <c r="W274" s="124">
        <v>9718</v>
      </c>
      <c r="X274" s="124">
        <v>3239</v>
      </c>
      <c r="Y274" s="124">
        <v>552</v>
      </c>
      <c r="Z274" s="124">
        <v>540</v>
      </c>
      <c r="AA274" s="124">
        <v>472</v>
      </c>
      <c r="AB274" s="124">
        <v>1564</v>
      </c>
      <c r="AC274" s="124">
        <v>521</v>
      </c>
      <c r="AD274" s="128">
        <v>0.16089999999999999</v>
      </c>
      <c r="AE274" s="124">
        <v>386</v>
      </c>
      <c r="AF274" s="124">
        <v>2548</v>
      </c>
      <c r="AG274" s="125">
        <v>0.68899999999999995</v>
      </c>
    </row>
    <row r="275" spans="1:33" x14ac:dyDescent="0.3">
      <c r="A275" s="123" t="s">
        <v>549</v>
      </c>
      <c r="B275" s="121" t="s">
        <v>550</v>
      </c>
      <c r="C275" s="121">
        <v>1</v>
      </c>
      <c r="D275" s="121">
        <v>0</v>
      </c>
      <c r="E275" s="124">
        <v>8011</v>
      </c>
      <c r="F275" s="124">
        <v>6353</v>
      </c>
      <c r="G275" s="124">
        <v>18886</v>
      </c>
      <c r="H275" s="124">
        <v>4139</v>
      </c>
      <c r="I275" s="124">
        <v>4190</v>
      </c>
      <c r="J275" s="124">
        <v>3943</v>
      </c>
      <c r="K275" s="124">
        <v>12272</v>
      </c>
      <c r="L275" s="128">
        <v>0.64980000000000004</v>
      </c>
      <c r="M275" s="124">
        <v>2683</v>
      </c>
      <c r="N275" s="125">
        <v>9.0749999999999993</v>
      </c>
      <c r="O275" s="124">
        <v>1</v>
      </c>
      <c r="P275" s="125">
        <v>0</v>
      </c>
      <c r="Q275" s="124">
        <v>0</v>
      </c>
      <c r="R275" s="124">
        <v>1509</v>
      </c>
      <c r="S275" s="124">
        <v>800</v>
      </c>
      <c r="T275" s="124">
        <v>6488</v>
      </c>
      <c r="U275" s="124">
        <v>6383</v>
      </c>
      <c r="V275" s="124">
        <v>6422</v>
      </c>
      <c r="W275" s="124">
        <v>19293</v>
      </c>
      <c r="X275" s="124">
        <v>6431</v>
      </c>
      <c r="Y275" s="124">
        <v>905</v>
      </c>
      <c r="Z275" s="124">
        <v>894</v>
      </c>
      <c r="AA275" s="124">
        <v>776</v>
      </c>
      <c r="AB275" s="124">
        <v>2575</v>
      </c>
      <c r="AC275" s="124">
        <v>858</v>
      </c>
      <c r="AD275" s="128">
        <v>0.13350000000000001</v>
      </c>
      <c r="AE275" s="124">
        <v>551</v>
      </c>
      <c r="AF275" s="124">
        <v>4035</v>
      </c>
      <c r="AG275" s="125">
        <v>0.63500000000000001</v>
      </c>
    </row>
    <row r="276" spans="1:33" x14ac:dyDescent="0.3">
      <c r="A276" s="123" t="s">
        <v>551</v>
      </c>
      <c r="B276" s="121" t="s">
        <v>552</v>
      </c>
      <c r="C276" s="121">
        <v>1</v>
      </c>
      <c r="D276" s="121">
        <v>0</v>
      </c>
      <c r="E276" s="124">
        <v>5614</v>
      </c>
      <c r="F276" s="124">
        <v>4437</v>
      </c>
      <c r="G276" s="124">
        <v>13066</v>
      </c>
      <c r="H276" s="124">
        <v>1786</v>
      </c>
      <c r="I276" s="124">
        <v>1976</v>
      </c>
      <c r="J276" s="124">
        <v>2003</v>
      </c>
      <c r="K276" s="124">
        <v>5765</v>
      </c>
      <c r="L276" s="128">
        <v>0.44119999999999998</v>
      </c>
      <c r="M276" s="124">
        <v>1272</v>
      </c>
      <c r="N276" s="125">
        <v>4.5279999999999996</v>
      </c>
      <c r="O276" s="124">
        <v>1</v>
      </c>
      <c r="P276" s="125">
        <v>0</v>
      </c>
      <c r="Q276" s="124">
        <v>0</v>
      </c>
      <c r="R276" s="124">
        <v>292</v>
      </c>
      <c r="S276" s="124">
        <v>155</v>
      </c>
      <c r="T276" s="124">
        <v>5401</v>
      </c>
      <c r="U276" s="124">
        <v>5313</v>
      </c>
      <c r="V276" s="124">
        <v>5345</v>
      </c>
      <c r="W276" s="124">
        <v>16059</v>
      </c>
      <c r="X276" s="124">
        <v>5353</v>
      </c>
      <c r="Y276" s="124">
        <v>373</v>
      </c>
      <c r="Z276" s="124">
        <v>363</v>
      </c>
      <c r="AA276" s="124">
        <v>335</v>
      </c>
      <c r="AB276" s="124">
        <v>1071</v>
      </c>
      <c r="AC276" s="124">
        <v>357</v>
      </c>
      <c r="AD276" s="128">
        <v>6.6699999999999995E-2</v>
      </c>
      <c r="AE276" s="124">
        <v>192</v>
      </c>
      <c r="AF276" s="124">
        <v>1620</v>
      </c>
      <c r="AG276" s="125">
        <v>0.36499999999999999</v>
      </c>
    </row>
    <row r="277" spans="1:33" x14ac:dyDescent="0.3">
      <c r="A277" s="123" t="s">
        <v>553</v>
      </c>
      <c r="B277" s="121" t="s">
        <v>554</v>
      </c>
      <c r="C277" s="121">
        <v>1</v>
      </c>
      <c r="D277" s="121">
        <v>0</v>
      </c>
      <c r="E277" s="124">
        <v>6296</v>
      </c>
      <c r="F277" s="124">
        <v>5211</v>
      </c>
      <c r="G277" s="124">
        <v>15935</v>
      </c>
      <c r="H277" s="124">
        <v>1053</v>
      </c>
      <c r="I277" s="124">
        <v>982</v>
      </c>
      <c r="J277" s="124">
        <v>1039</v>
      </c>
      <c r="K277" s="124">
        <v>3074</v>
      </c>
      <c r="L277" s="128">
        <v>0.19289999999999999</v>
      </c>
      <c r="M277" s="124">
        <v>653</v>
      </c>
      <c r="N277" s="125">
        <v>15.366</v>
      </c>
      <c r="O277" s="124">
        <v>1</v>
      </c>
      <c r="P277" s="125">
        <v>0</v>
      </c>
      <c r="Q277" s="124">
        <v>0</v>
      </c>
      <c r="R277" s="124">
        <v>255</v>
      </c>
      <c r="S277" s="124">
        <v>135</v>
      </c>
      <c r="T277" s="124">
        <v>6091</v>
      </c>
      <c r="U277" s="124">
        <v>5992</v>
      </c>
      <c r="V277" s="124">
        <v>6029</v>
      </c>
      <c r="W277" s="124">
        <v>18112</v>
      </c>
      <c r="X277" s="124">
        <v>6037</v>
      </c>
      <c r="Y277" s="124">
        <v>229</v>
      </c>
      <c r="Z277" s="124">
        <v>215</v>
      </c>
      <c r="AA277" s="124">
        <v>181</v>
      </c>
      <c r="AB277" s="124">
        <v>625</v>
      </c>
      <c r="AC277" s="124">
        <v>208</v>
      </c>
      <c r="AD277" s="128">
        <v>3.4500000000000003E-2</v>
      </c>
      <c r="AE277" s="124">
        <v>117</v>
      </c>
      <c r="AF277" s="124">
        <v>906</v>
      </c>
      <c r="AG277" s="125">
        <v>0.17299999999999999</v>
      </c>
    </row>
    <row r="278" spans="1:33" x14ac:dyDescent="0.3">
      <c r="A278" s="123" t="s">
        <v>555</v>
      </c>
      <c r="B278" s="121" t="s">
        <v>556</v>
      </c>
      <c r="C278" s="121">
        <v>1</v>
      </c>
      <c r="D278" s="121">
        <v>0</v>
      </c>
      <c r="E278" s="124">
        <v>2402</v>
      </c>
      <c r="F278" s="124">
        <v>1860</v>
      </c>
      <c r="G278" s="124">
        <v>5339</v>
      </c>
      <c r="H278" s="124">
        <v>544</v>
      </c>
      <c r="I278" s="124">
        <v>754</v>
      </c>
      <c r="J278" s="124">
        <v>573</v>
      </c>
      <c r="K278" s="124">
        <v>1871</v>
      </c>
      <c r="L278" s="128">
        <v>0.35039999999999999</v>
      </c>
      <c r="M278" s="124">
        <v>424</v>
      </c>
      <c r="N278" s="125">
        <v>2.282</v>
      </c>
      <c r="O278" s="124">
        <v>1</v>
      </c>
      <c r="P278" s="125">
        <v>0</v>
      </c>
      <c r="Q278" s="124">
        <v>0</v>
      </c>
      <c r="R278" s="124">
        <v>50</v>
      </c>
      <c r="S278" s="124">
        <v>27</v>
      </c>
      <c r="T278" s="124">
        <v>2398</v>
      </c>
      <c r="U278" s="124">
        <v>2359</v>
      </c>
      <c r="V278" s="124">
        <v>2373</v>
      </c>
      <c r="W278" s="124">
        <v>7130</v>
      </c>
      <c r="X278" s="124">
        <v>2377</v>
      </c>
      <c r="Y278" s="124">
        <v>143</v>
      </c>
      <c r="Z278" s="124">
        <v>137</v>
      </c>
      <c r="AA278" s="124">
        <v>125</v>
      </c>
      <c r="AB278" s="124">
        <v>405</v>
      </c>
      <c r="AC278" s="124">
        <v>135</v>
      </c>
      <c r="AD278" s="128">
        <v>5.6800000000000003E-2</v>
      </c>
      <c r="AE278" s="124">
        <v>69</v>
      </c>
      <c r="AF278" s="124">
        <v>521</v>
      </c>
      <c r="AG278" s="125">
        <v>0.28000000000000003</v>
      </c>
    </row>
    <row r="279" spans="1:33" x14ac:dyDescent="0.3">
      <c r="A279" s="123" t="s">
        <v>557</v>
      </c>
      <c r="B279" s="121" t="s">
        <v>558</v>
      </c>
      <c r="C279" s="121">
        <v>1</v>
      </c>
      <c r="D279" s="121">
        <v>1</v>
      </c>
      <c r="E279" s="124">
        <v>5287</v>
      </c>
      <c r="F279" s="124">
        <v>1918</v>
      </c>
      <c r="G279" s="124">
        <v>5644</v>
      </c>
      <c r="H279" s="124">
        <v>796</v>
      </c>
      <c r="I279" s="124">
        <v>826</v>
      </c>
      <c r="J279" s="124">
        <v>818</v>
      </c>
      <c r="K279" s="124">
        <v>2440</v>
      </c>
      <c r="L279" s="128">
        <v>0.43230000000000002</v>
      </c>
      <c r="M279" s="124">
        <v>539</v>
      </c>
      <c r="N279" s="125">
        <v>3.2730000000000001</v>
      </c>
      <c r="O279" s="124">
        <v>1</v>
      </c>
      <c r="P279" s="125">
        <v>0</v>
      </c>
      <c r="Q279" s="124">
        <v>0</v>
      </c>
      <c r="R279" s="124">
        <v>130</v>
      </c>
      <c r="S279" s="124">
        <v>69</v>
      </c>
      <c r="T279" s="124">
        <v>2232</v>
      </c>
      <c r="U279" s="124">
        <v>2196</v>
      </c>
      <c r="V279" s="124">
        <v>2209</v>
      </c>
      <c r="W279" s="124">
        <v>6637</v>
      </c>
      <c r="X279" s="124">
        <v>2212</v>
      </c>
      <c r="Y279" s="124">
        <v>151</v>
      </c>
      <c r="Z279" s="124">
        <v>141</v>
      </c>
      <c r="AA279" s="124">
        <v>147</v>
      </c>
      <c r="AB279" s="124">
        <v>439</v>
      </c>
      <c r="AC279" s="124">
        <v>146</v>
      </c>
      <c r="AD279" s="128">
        <v>6.6100000000000006E-2</v>
      </c>
      <c r="AE279" s="124">
        <v>82</v>
      </c>
      <c r="AF279" s="124">
        <v>691</v>
      </c>
      <c r="AG279" s="125">
        <v>0.36</v>
      </c>
    </row>
    <row r="280" spans="1:33" x14ac:dyDescent="0.3">
      <c r="A280" s="123" t="s">
        <v>559</v>
      </c>
      <c r="B280" s="121" t="s">
        <v>560</v>
      </c>
      <c r="C280" s="121">
        <v>1</v>
      </c>
      <c r="D280" s="121">
        <v>0</v>
      </c>
      <c r="E280" s="124">
        <v>3569</v>
      </c>
      <c r="F280" s="124">
        <v>2674</v>
      </c>
      <c r="G280" s="124">
        <v>8174</v>
      </c>
      <c r="H280" s="124">
        <v>786</v>
      </c>
      <c r="I280" s="124">
        <v>825</v>
      </c>
      <c r="J280" s="124">
        <v>863</v>
      </c>
      <c r="K280" s="124">
        <v>2474</v>
      </c>
      <c r="L280" s="128">
        <v>0.30270000000000002</v>
      </c>
      <c r="M280" s="124">
        <v>526</v>
      </c>
      <c r="N280" s="125">
        <v>3.7709999999999999</v>
      </c>
      <c r="O280" s="124">
        <v>1</v>
      </c>
      <c r="P280" s="125">
        <v>0</v>
      </c>
      <c r="Q280" s="124">
        <v>0</v>
      </c>
      <c r="R280" s="124">
        <v>124</v>
      </c>
      <c r="S280" s="124">
        <v>66</v>
      </c>
      <c r="T280" s="124">
        <v>4737</v>
      </c>
      <c r="U280" s="124">
        <v>4660</v>
      </c>
      <c r="V280" s="124">
        <v>4688</v>
      </c>
      <c r="W280" s="124">
        <v>14085</v>
      </c>
      <c r="X280" s="124">
        <v>4695</v>
      </c>
      <c r="Y280" s="124">
        <v>267</v>
      </c>
      <c r="Z280" s="124">
        <v>302</v>
      </c>
      <c r="AA280" s="124">
        <v>259</v>
      </c>
      <c r="AB280" s="124">
        <v>828</v>
      </c>
      <c r="AC280" s="124">
        <v>276</v>
      </c>
      <c r="AD280" s="128">
        <v>5.8799999999999998E-2</v>
      </c>
      <c r="AE280" s="124">
        <v>102</v>
      </c>
      <c r="AF280" s="124">
        <v>695</v>
      </c>
      <c r="AG280" s="125">
        <v>0.25900000000000001</v>
      </c>
    </row>
    <row r="281" spans="1:33" x14ac:dyDescent="0.3">
      <c r="A281" s="123" t="s">
        <v>561</v>
      </c>
      <c r="B281" s="121" t="s">
        <v>562</v>
      </c>
      <c r="C281" s="121">
        <v>1</v>
      </c>
      <c r="D281" s="121">
        <v>0</v>
      </c>
      <c r="E281" s="124">
        <v>2664</v>
      </c>
      <c r="F281" s="124">
        <v>2177</v>
      </c>
      <c r="G281" s="124">
        <v>6720</v>
      </c>
      <c r="H281" s="124">
        <v>1575</v>
      </c>
      <c r="I281" s="124">
        <v>1729</v>
      </c>
      <c r="J281" s="124">
        <v>1813</v>
      </c>
      <c r="K281" s="124">
        <v>5117</v>
      </c>
      <c r="L281" s="128">
        <v>0.76149999999999995</v>
      </c>
      <c r="M281" s="124">
        <v>1078</v>
      </c>
      <c r="N281" s="125">
        <v>10.628</v>
      </c>
      <c r="O281" s="124">
        <v>1</v>
      </c>
      <c r="P281" s="125">
        <v>0</v>
      </c>
      <c r="Q281" s="124">
        <v>0</v>
      </c>
      <c r="R281" s="124">
        <v>706</v>
      </c>
      <c r="S281" s="124">
        <v>374</v>
      </c>
      <c r="T281" s="124">
        <v>8483</v>
      </c>
      <c r="U281" s="124">
        <v>8346</v>
      </c>
      <c r="V281" s="124">
        <v>8397</v>
      </c>
      <c r="W281" s="124">
        <v>25226</v>
      </c>
      <c r="X281" s="124">
        <v>8409</v>
      </c>
      <c r="Y281" s="124">
        <v>754</v>
      </c>
      <c r="Z281" s="124">
        <v>836</v>
      </c>
      <c r="AA281" s="124">
        <v>740</v>
      </c>
      <c r="AB281" s="124">
        <v>2330</v>
      </c>
      <c r="AC281" s="124">
        <v>777</v>
      </c>
      <c r="AD281" s="128">
        <v>9.2399999999999996E-2</v>
      </c>
      <c r="AE281" s="124">
        <v>131</v>
      </c>
      <c r="AF281" s="124">
        <v>1584</v>
      </c>
      <c r="AG281" s="125">
        <v>0.72699999999999998</v>
      </c>
    </row>
    <row r="282" spans="1:33" x14ac:dyDescent="0.3">
      <c r="A282" s="123" t="s">
        <v>563</v>
      </c>
      <c r="B282" s="121" t="s">
        <v>564</v>
      </c>
      <c r="C282" s="121">
        <v>1</v>
      </c>
      <c r="D282" s="121">
        <v>0</v>
      </c>
      <c r="E282" s="124">
        <v>8185</v>
      </c>
      <c r="F282" s="124">
        <v>3221</v>
      </c>
      <c r="G282" s="124">
        <v>9415</v>
      </c>
      <c r="H282" s="124">
        <v>1592</v>
      </c>
      <c r="I282" s="124">
        <v>1856</v>
      </c>
      <c r="J282" s="124">
        <v>1861</v>
      </c>
      <c r="K282" s="124">
        <v>5309</v>
      </c>
      <c r="L282" s="128">
        <v>0.56389999999999996</v>
      </c>
      <c r="M282" s="124">
        <v>1181</v>
      </c>
      <c r="N282" s="125">
        <v>4.9669999999999996</v>
      </c>
      <c r="O282" s="124">
        <v>1</v>
      </c>
      <c r="P282" s="125">
        <v>0</v>
      </c>
      <c r="Q282" s="124">
        <v>0</v>
      </c>
      <c r="R282" s="124">
        <v>465</v>
      </c>
      <c r="S282" s="124">
        <v>246</v>
      </c>
      <c r="T282" s="124">
        <v>3862</v>
      </c>
      <c r="U282" s="124">
        <v>3800</v>
      </c>
      <c r="V282" s="124">
        <v>3823</v>
      </c>
      <c r="W282" s="124">
        <v>11485</v>
      </c>
      <c r="X282" s="124">
        <v>3828</v>
      </c>
      <c r="Y282" s="124">
        <v>362</v>
      </c>
      <c r="Z282" s="124">
        <v>364</v>
      </c>
      <c r="AA282" s="124">
        <v>354</v>
      </c>
      <c r="AB282" s="124">
        <v>1080</v>
      </c>
      <c r="AC282" s="124">
        <v>360</v>
      </c>
      <c r="AD282" s="128">
        <v>9.4E-2</v>
      </c>
      <c r="AE282" s="124">
        <v>197</v>
      </c>
      <c r="AF282" s="124">
        <v>1625</v>
      </c>
      <c r="AG282" s="125">
        <v>0.504</v>
      </c>
    </row>
    <row r="283" spans="1:33" x14ac:dyDescent="0.3">
      <c r="A283" s="123" t="s">
        <v>565</v>
      </c>
      <c r="B283" s="121" t="s">
        <v>566</v>
      </c>
      <c r="C283" s="121">
        <v>1</v>
      </c>
      <c r="D283" s="121">
        <v>0</v>
      </c>
      <c r="E283" s="124">
        <v>3857</v>
      </c>
      <c r="F283" s="124">
        <v>1754</v>
      </c>
      <c r="G283" s="124">
        <v>5376</v>
      </c>
      <c r="H283" s="124">
        <v>314</v>
      </c>
      <c r="I283" s="124">
        <v>387</v>
      </c>
      <c r="J283" s="124">
        <v>470</v>
      </c>
      <c r="K283" s="124">
        <v>1171</v>
      </c>
      <c r="L283" s="128">
        <v>0.21779999999999999</v>
      </c>
      <c r="M283" s="124">
        <v>248</v>
      </c>
      <c r="N283" s="125">
        <v>2.4169999999999998</v>
      </c>
      <c r="O283" s="124">
        <v>1</v>
      </c>
      <c r="P283" s="125">
        <v>0</v>
      </c>
      <c r="Q283" s="124">
        <v>0</v>
      </c>
      <c r="R283" s="124">
        <v>76</v>
      </c>
      <c r="S283" s="124">
        <v>40</v>
      </c>
      <c r="T283" s="124">
        <v>1970</v>
      </c>
      <c r="U283" s="124">
        <v>1938</v>
      </c>
      <c r="V283" s="124">
        <v>1950</v>
      </c>
      <c r="W283" s="124">
        <v>5858</v>
      </c>
      <c r="X283" s="124">
        <v>1953</v>
      </c>
      <c r="Y283" s="124">
        <v>90</v>
      </c>
      <c r="Z283" s="124">
        <v>86</v>
      </c>
      <c r="AA283" s="124">
        <v>80</v>
      </c>
      <c r="AB283" s="124">
        <v>256</v>
      </c>
      <c r="AC283" s="124">
        <v>85</v>
      </c>
      <c r="AD283" s="128">
        <v>4.3700000000000003E-2</v>
      </c>
      <c r="AE283" s="124">
        <v>50</v>
      </c>
      <c r="AF283" s="124">
        <v>339</v>
      </c>
      <c r="AG283" s="125">
        <v>0.193</v>
      </c>
    </row>
    <row r="284" spans="1:33" x14ac:dyDescent="0.3">
      <c r="A284" s="123" t="s">
        <v>567</v>
      </c>
      <c r="B284" s="121" t="s">
        <v>568</v>
      </c>
      <c r="C284" s="121">
        <v>1</v>
      </c>
      <c r="D284" s="121">
        <v>0</v>
      </c>
      <c r="E284" s="124">
        <v>4648</v>
      </c>
      <c r="F284" s="124">
        <v>3945</v>
      </c>
      <c r="G284" s="124">
        <v>11785</v>
      </c>
      <c r="H284" s="124">
        <v>160</v>
      </c>
      <c r="I284" s="124">
        <v>173</v>
      </c>
      <c r="J284" s="124">
        <v>165</v>
      </c>
      <c r="K284" s="124">
        <v>498</v>
      </c>
      <c r="L284" s="128">
        <v>4.2299999999999997E-2</v>
      </c>
      <c r="M284" s="124">
        <v>108</v>
      </c>
      <c r="N284" s="125">
        <v>5.35</v>
      </c>
      <c r="O284" s="124">
        <v>1</v>
      </c>
      <c r="P284" s="125">
        <v>0</v>
      </c>
      <c r="Q284" s="124">
        <v>0</v>
      </c>
      <c r="R284" s="124">
        <v>54</v>
      </c>
      <c r="S284" s="124">
        <v>29</v>
      </c>
      <c r="T284" s="124">
        <v>4467</v>
      </c>
      <c r="U284" s="124">
        <v>4395</v>
      </c>
      <c r="V284" s="124">
        <v>4421</v>
      </c>
      <c r="W284" s="124">
        <v>13283</v>
      </c>
      <c r="X284" s="124">
        <v>4428</v>
      </c>
      <c r="Y284" s="124">
        <v>69</v>
      </c>
      <c r="Z284" s="124">
        <v>72</v>
      </c>
      <c r="AA284" s="124">
        <v>60</v>
      </c>
      <c r="AB284" s="124">
        <v>201</v>
      </c>
      <c r="AC284" s="124">
        <v>67</v>
      </c>
      <c r="AD284" s="128">
        <v>1.5100000000000001E-2</v>
      </c>
      <c r="AE284" s="124">
        <v>39</v>
      </c>
      <c r="AF284" s="124">
        <v>177</v>
      </c>
      <c r="AG284" s="125">
        <v>4.3999999999999997E-2</v>
      </c>
    </row>
    <row r="285" spans="1:33" x14ac:dyDescent="0.3">
      <c r="A285" s="123" t="s">
        <v>569</v>
      </c>
      <c r="B285" s="121" t="s">
        <v>570</v>
      </c>
      <c r="C285" s="121">
        <v>1</v>
      </c>
      <c r="D285" s="121">
        <v>0</v>
      </c>
      <c r="E285" s="124">
        <v>1389</v>
      </c>
      <c r="F285" s="124">
        <v>1136</v>
      </c>
      <c r="G285" s="124">
        <v>3402</v>
      </c>
      <c r="H285" s="124">
        <v>272</v>
      </c>
      <c r="I285" s="124">
        <v>308</v>
      </c>
      <c r="J285" s="124">
        <v>394</v>
      </c>
      <c r="K285" s="124">
        <v>974</v>
      </c>
      <c r="L285" s="128">
        <v>0.2863</v>
      </c>
      <c r="M285" s="124">
        <v>211</v>
      </c>
      <c r="N285" s="125">
        <v>1.2130000000000001</v>
      </c>
      <c r="O285" s="124">
        <v>1</v>
      </c>
      <c r="P285" s="125">
        <v>0</v>
      </c>
      <c r="Q285" s="124">
        <v>0</v>
      </c>
      <c r="R285" s="124">
        <v>57</v>
      </c>
      <c r="S285" s="124">
        <v>30</v>
      </c>
      <c r="T285" s="124">
        <v>1362</v>
      </c>
      <c r="U285" s="124">
        <v>1340</v>
      </c>
      <c r="V285" s="124">
        <v>1348</v>
      </c>
      <c r="W285" s="124">
        <v>4050</v>
      </c>
      <c r="X285" s="124">
        <v>1350</v>
      </c>
      <c r="Y285" s="124">
        <v>62</v>
      </c>
      <c r="Z285" s="124">
        <v>56</v>
      </c>
      <c r="AA285" s="124">
        <v>57</v>
      </c>
      <c r="AB285" s="124">
        <v>175</v>
      </c>
      <c r="AC285" s="124">
        <v>58</v>
      </c>
      <c r="AD285" s="128">
        <v>4.3200000000000002E-2</v>
      </c>
      <c r="AE285" s="124">
        <v>32</v>
      </c>
      <c r="AF285" s="124">
        <v>274</v>
      </c>
      <c r="AG285" s="125">
        <v>0.24099999999999999</v>
      </c>
    </row>
    <row r="286" spans="1:33" x14ac:dyDescent="0.3">
      <c r="A286" s="123" t="s">
        <v>571</v>
      </c>
      <c r="B286" s="121" t="s">
        <v>572</v>
      </c>
      <c r="C286" s="121">
        <v>1</v>
      </c>
      <c r="D286" s="121">
        <v>0</v>
      </c>
      <c r="E286" s="124">
        <v>3346</v>
      </c>
      <c r="F286" s="124">
        <v>2744</v>
      </c>
      <c r="G286" s="124">
        <v>8198</v>
      </c>
      <c r="H286" s="124">
        <v>447</v>
      </c>
      <c r="I286" s="124">
        <v>489</v>
      </c>
      <c r="J286" s="124">
        <v>523</v>
      </c>
      <c r="K286" s="124">
        <v>1459</v>
      </c>
      <c r="L286" s="128">
        <v>0.17799999999999999</v>
      </c>
      <c r="M286" s="124">
        <v>317</v>
      </c>
      <c r="N286" s="125">
        <v>2.1459999999999999</v>
      </c>
      <c r="O286" s="124">
        <v>1</v>
      </c>
      <c r="P286" s="125">
        <v>0</v>
      </c>
      <c r="Q286" s="124">
        <v>0</v>
      </c>
      <c r="R286" s="124">
        <v>70</v>
      </c>
      <c r="S286" s="124">
        <v>37</v>
      </c>
      <c r="T286" s="124">
        <v>3178</v>
      </c>
      <c r="U286" s="124">
        <v>3126</v>
      </c>
      <c r="V286" s="124">
        <v>3145</v>
      </c>
      <c r="W286" s="124">
        <v>9449</v>
      </c>
      <c r="X286" s="124">
        <v>3150</v>
      </c>
      <c r="Y286" s="124">
        <v>124</v>
      </c>
      <c r="Z286" s="124">
        <v>115</v>
      </c>
      <c r="AA286" s="124">
        <v>110</v>
      </c>
      <c r="AB286" s="124">
        <v>349</v>
      </c>
      <c r="AC286" s="124">
        <v>116</v>
      </c>
      <c r="AD286" s="128">
        <v>3.6900000000000002E-2</v>
      </c>
      <c r="AE286" s="124">
        <v>66</v>
      </c>
      <c r="AF286" s="124">
        <v>421</v>
      </c>
      <c r="AG286" s="125">
        <v>0.153</v>
      </c>
    </row>
    <row r="287" spans="1:33" x14ac:dyDescent="0.3">
      <c r="A287" s="123" t="s">
        <v>573</v>
      </c>
      <c r="B287" s="121" t="s">
        <v>574</v>
      </c>
      <c r="C287" s="121">
        <v>1</v>
      </c>
      <c r="D287" s="121">
        <v>0</v>
      </c>
      <c r="E287" s="124">
        <v>4076</v>
      </c>
      <c r="F287" s="124">
        <v>3296</v>
      </c>
      <c r="G287" s="124">
        <v>10154</v>
      </c>
      <c r="H287" s="124">
        <v>492</v>
      </c>
      <c r="I287" s="124">
        <v>520</v>
      </c>
      <c r="J287" s="124">
        <v>550</v>
      </c>
      <c r="K287" s="124">
        <v>1562</v>
      </c>
      <c r="L287" s="128">
        <v>0.15379999999999999</v>
      </c>
      <c r="M287" s="124">
        <v>330</v>
      </c>
      <c r="N287" s="125">
        <v>2.9209999999999998</v>
      </c>
      <c r="O287" s="124">
        <v>1</v>
      </c>
      <c r="P287" s="125">
        <v>0</v>
      </c>
      <c r="Q287" s="124">
        <v>0</v>
      </c>
      <c r="R287" s="124">
        <v>54</v>
      </c>
      <c r="S287" s="124">
        <v>29</v>
      </c>
      <c r="T287" s="124">
        <v>4228</v>
      </c>
      <c r="U287" s="124">
        <v>4160</v>
      </c>
      <c r="V287" s="124">
        <v>4185</v>
      </c>
      <c r="W287" s="124">
        <v>12573</v>
      </c>
      <c r="X287" s="124">
        <v>4191</v>
      </c>
      <c r="Y287" s="124">
        <v>132</v>
      </c>
      <c r="Z287" s="124">
        <v>127</v>
      </c>
      <c r="AA287" s="124">
        <v>113</v>
      </c>
      <c r="AB287" s="124">
        <v>372</v>
      </c>
      <c r="AC287" s="124">
        <v>124</v>
      </c>
      <c r="AD287" s="128">
        <v>2.9600000000000001E-2</v>
      </c>
      <c r="AE287" s="124">
        <v>63</v>
      </c>
      <c r="AF287" s="124">
        <v>423</v>
      </c>
      <c r="AG287" s="125">
        <v>0.128</v>
      </c>
    </row>
    <row r="288" spans="1:33" x14ac:dyDescent="0.3">
      <c r="A288" s="123" t="s">
        <v>575</v>
      </c>
      <c r="B288" s="121" t="s">
        <v>576</v>
      </c>
      <c r="C288" s="121">
        <v>1</v>
      </c>
      <c r="D288" s="121">
        <v>0</v>
      </c>
      <c r="E288" s="124">
        <v>3227</v>
      </c>
      <c r="F288" s="124">
        <v>1451</v>
      </c>
      <c r="G288" s="124">
        <v>4359</v>
      </c>
      <c r="H288" s="124">
        <v>216</v>
      </c>
      <c r="I288" s="124">
        <v>275</v>
      </c>
      <c r="J288" s="124">
        <v>298</v>
      </c>
      <c r="K288" s="124">
        <v>789</v>
      </c>
      <c r="L288" s="128">
        <v>0.18099999999999999</v>
      </c>
      <c r="M288" s="124">
        <v>171</v>
      </c>
      <c r="N288" s="125">
        <v>1.7390000000000001</v>
      </c>
      <c r="O288" s="124">
        <v>1</v>
      </c>
      <c r="P288" s="125">
        <v>0</v>
      </c>
      <c r="Q288" s="124">
        <v>0</v>
      </c>
      <c r="R288" s="124">
        <v>100</v>
      </c>
      <c r="S288" s="124">
        <v>53</v>
      </c>
      <c r="T288" s="124">
        <v>1694</v>
      </c>
      <c r="U288" s="124">
        <v>1667</v>
      </c>
      <c r="V288" s="124">
        <v>1677</v>
      </c>
      <c r="W288" s="124">
        <v>5038</v>
      </c>
      <c r="X288" s="124">
        <v>1679</v>
      </c>
      <c r="Y288" s="124">
        <v>71</v>
      </c>
      <c r="Z288" s="124">
        <v>61</v>
      </c>
      <c r="AA288" s="124">
        <v>65</v>
      </c>
      <c r="AB288" s="124">
        <v>197</v>
      </c>
      <c r="AC288" s="124">
        <v>66</v>
      </c>
      <c r="AD288" s="128">
        <v>3.9100000000000003E-2</v>
      </c>
      <c r="AE288" s="124">
        <v>37</v>
      </c>
      <c r="AF288" s="124">
        <v>262</v>
      </c>
      <c r="AG288" s="125">
        <v>0.18</v>
      </c>
    </row>
    <row r="289" spans="1:33" x14ac:dyDescent="0.3">
      <c r="A289" s="123" t="s">
        <v>577</v>
      </c>
      <c r="B289" s="121" t="s">
        <v>578</v>
      </c>
      <c r="C289" s="121">
        <v>1</v>
      </c>
      <c r="D289" s="121">
        <v>0</v>
      </c>
      <c r="E289" s="124">
        <v>3355</v>
      </c>
      <c r="F289" s="124">
        <v>2724</v>
      </c>
      <c r="G289" s="124">
        <v>8246</v>
      </c>
      <c r="H289" s="124">
        <v>246</v>
      </c>
      <c r="I289" s="124">
        <v>243</v>
      </c>
      <c r="J289" s="124">
        <v>271</v>
      </c>
      <c r="K289" s="124">
        <v>760</v>
      </c>
      <c r="L289" s="128">
        <v>9.2200000000000004E-2</v>
      </c>
      <c r="M289" s="124">
        <v>163</v>
      </c>
      <c r="N289" s="125">
        <v>5.8040000000000003</v>
      </c>
      <c r="O289" s="124">
        <v>1</v>
      </c>
      <c r="P289" s="125">
        <v>0</v>
      </c>
      <c r="Q289" s="124">
        <v>0</v>
      </c>
      <c r="R289" s="124">
        <v>25</v>
      </c>
      <c r="S289" s="124">
        <v>13</v>
      </c>
      <c r="T289" s="124">
        <v>3132</v>
      </c>
      <c r="U289" s="124">
        <v>3081</v>
      </c>
      <c r="V289" s="124">
        <v>3099</v>
      </c>
      <c r="W289" s="124">
        <v>9312</v>
      </c>
      <c r="X289" s="124">
        <v>3104</v>
      </c>
      <c r="Y289" s="124">
        <v>75</v>
      </c>
      <c r="Z289" s="124">
        <v>62</v>
      </c>
      <c r="AA289" s="124">
        <v>52</v>
      </c>
      <c r="AB289" s="124">
        <v>189</v>
      </c>
      <c r="AC289" s="124">
        <v>63</v>
      </c>
      <c r="AD289" s="128">
        <v>2.0299999999999999E-2</v>
      </c>
      <c r="AE289" s="124">
        <v>36</v>
      </c>
      <c r="AF289" s="124">
        <v>213</v>
      </c>
      <c r="AG289" s="125">
        <v>7.8E-2</v>
      </c>
    </row>
    <row r="290" spans="1:33" x14ac:dyDescent="0.3">
      <c r="A290" s="123" t="s">
        <v>579</v>
      </c>
      <c r="B290" s="121" t="s">
        <v>580</v>
      </c>
      <c r="C290" s="121">
        <v>1</v>
      </c>
      <c r="D290" s="121">
        <v>1</v>
      </c>
      <c r="E290" s="124">
        <v>2780</v>
      </c>
      <c r="F290" s="124">
        <v>1065</v>
      </c>
      <c r="G290" s="124">
        <v>3089</v>
      </c>
      <c r="H290" s="124">
        <v>434</v>
      </c>
      <c r="I290" s="124">
        <v>439</v>
      </c>
      <c r="J290" s="124">
        <v>479</v>
      </c>
      <c r="K290" s="124">
        <v>1352</v>
      </c>
      <c r="L290" s="128">
        <v>0.43769999999999998</v>
      </c>
      <c r="M290" s="124">
        <v>303</v>
      </c>
      <c r="N290" s="125">
        <v>1.393</v>
      </c>
      <c r="O290" s="124">
        <v>1</v>
      </c>
      <c r="P290" s="125">
        <v>0</v>
      </c>
      <c r="Q290" s="124">
        <v>0</v>
      </c>
      <c r="R290" s="124">
        <v>124</v>
      </c>
      <c r="S290" s="124">
        <v>66</v>
      </c>
      <c r="T290" s="124">
        <v>1229</v>
      </c>
      <c r="U290" s="124">
        <v>1210</v>
      </c>
      <c r="V290" s="124">
        <v>1217</v>
      </c>
      <c r="W290" s="124">
        <v>3656</v>
      </c>
      <c r="X290" s="124">
        <v>1219</v>
      </c>
      <c r="Y290" s="124">
        <v>110</v>
      </c>
      <c r="Z290" s="124">
        <v>103</v>
      </c>
      <c r="AA290" s="124">
        <v>104</v>
      </c>
      <c r="AB290" s="124">
        <v>317</v>
      </c>
      <c r="AC290" s="124">
        <v>106</v>
      </c>
      <c r="AD290" s="128">
        <v>8.6699999999999999E-2</v>
      </c>
      <c r="AE290" s="124">
        <v>60</v>
      </c>
      <c r="AF290" s="124">
        <v>430</v>
      </c>
      <c r="AG290" s="125">
        <v>0.40300000000000002</v>
      </c>
    </row>
    <row r="291" spans="1:33" x14ac:dyDescent="0.3">
      <c r="A291" s="123" t="s">
        <v>581</v>
      </c>
      <c r="B291" s="121" t="s">
        <v>582</v>
      </c>
      <c r="C291" s="121">
        <v>1</v>
      </c>
      <c r="D291" s="121">
        <v>0</v>
      </c>
      <c r="E291" s="124">
        <v>3499</v>
      </c>
      <c r="F291" s="124">
        <v>1589</v>
      </c>
      <c r="G291" s="124">
        <v>4728</v>
      </c>
      <c r="H291" s="124">
        <v>111</v>
      </c>
      <c r="I291" s="124">
        <v>141</v>
      </c>
      <c r="J291" s="124">
        <v>136</v>
      </c>
      <c r="K291" s="124">
        <v>388</v>
      </c>
      <c r="L291" s="128">
        <v>8.2100000000000006E-2</v>
      </c>
      <c r="M291" s="124">
        <v>85</v>
      </c>
      <c r="N291" s="125">
        <v>8.8849999999999998</v>
      </c>
      <c r="O291" s="124">
        <v>1</v>
      </c>
      <c r="P291" s="125">
        <v>0</v>
      </c>
      <c r="Q291" s="124">
        <v>0</v>
      </c>
      <c r="R291" s="124">
        <v>50</v>
      </c>
      <c r="S291" s="124">
        <v>27</v>
      </c>
      <c r="T291" s="124">
        <v>1596</v>
      </c>
      <c r="U291" s="124">
        <v>1570</v>
      </c>
      <c r="V291" s="124">
        <v>1579</v>
      </c>
      <c r="W291" s="124">
        <v>4745</v>
      </c>
      <c r="X291" s="124">
        <v>1582</v>
      </c>
      <c r="Y291" s="124">
        <v>42</v>
      </c>
      <c r="Z291" s="124">
        <v>46</v>
      </c>
      <c r="AA291" s="124">
        <v>32</v>
      </c>
      <c r="AB291" s="124">
        <v>120</v>
      </c>
      <c r="AC291" s="124">
        <v>40</v>
      </c>
      <c r="AD291" s="128">
        <v>2.53E-2</v>
      </c>
      <c r="AE291" s="124">
        <v>26</v>
      </c>
      <c r="AF291" s="124">
        <v>139</v>
      </c>
      <c r="AG291" s="125">
        <v>8.6999999999999994E-2</v>
      </c>
    </row>
    <row r="292" spans="1:33" x14ac:dyDescent="0.3">
      <c r="A292" s="123" t="s">
        <v>583</v>
      </c>
      <c r="B292" s="121" t="s">
        <v>584</v>
      </c>
      <c r="C292" s="121">
        <v>1</v>
      </c>
      <c r="D292" s="121">
        <v>0</v>
      </c>
      <c r="E292" s="124">
        <v>2705</v>
      </c>
      <c r="F292" s="124">
        <v>2284</v>
      </c>
      <c r="G292" s="124">
        <v>6608</v>
      </c>
      <c r="H292" s="124">
        <v>559</v>
      </c>
      <c r="I292" s="124">
        <v>719</v>
      </c>
      <c r="J292" s="124">
        <v>802</v>
      </c>
      <c r="K292" s="124">
        <v>2080</v>
      </c>
      <c r="L292" s="128">
        <v>0.31480000000000002</v>
      </c>
      <c r="M292" s="124">
        <v>467</v>
      </c>
      <c r="N292" s="125">
        <v>2.0680000000000001</v>
      </c>
      <c r="O292" s="124">
        <v>1</v>
      </c>
      <c r="P292" s="125">
        <v>0</v>
      </c>
      <c r="Q292" s="124">
        <v>0</v>
      </c>
      <c r="R292" s="124">
        <v>125</v>
      </c>
      <c r="S292" s="124">
        <v>66</v>
      </c>
      <c r="T292" s="124">
        <v>2423</v>
      </c>
      <c r="U292" s="124">
        <v>2384</v>
      </c>
      <c r="V292" s="124">
        <v>2399</v>
      </c>
      <c r="W292" s="124">
        <v>7206</v>
      </c>
      <c r="X292" s="124">
        <v>2402</v>
      </c>
      <c r="Y292" s="124">
        <v>124</v>
      </c>
      <c r="Z292" s="124">
        <v>127</v>
      </c>
      <c r="AA292" s="124">
        <v>133</v>
      </c>
      <c r="AB292" s="124">
        <v>384</v>
      </c>
      <c r="AC292" s="124">
        <v>128</v>
      </c>
      <c r="AD292" s="128">
        <v>5.33E-2</v>
      </c>
      <c r="AE292" s="124">
        <v>79</v>
      </c>
      <c r="AF292" s="124">
        <v>613</v>
      </c>
      <c r="AG292" s="125">
        <v>0.26800000000000002</v>
      </c>
    </row>
    <row r="293" spans="1:33" x14ac:dyDescent="0.3">
      <c r="A293" s="123" t="s">
        <v>585</v>
      </c>
      <c r="B293" s="121" t="s">
        <v>586</v>
      </c>
      <c r="C293" s="121">
        <v>1</v>
      </c>
      <c r="D293" s="121">
        <v>0</v>
      </c>
      <c r="E293" s="124">
        <v>2098</v>
      </c>
      <c r="F293" s="124">
        <v>1656</v>
      </c>
      <c r="G293" s="124">
        <v>4768</v>
      </c>
      <c r="H293" s="124">
        <v>830</v>
      </c>
      <c r="I293" s="124">
        <v>823</v>
      </c>
      <c r="J293" s="124">
        <v>885</v>
      </c>
      <c r="K293" s="124">
        <v>2538</v>
      </c>
      <c r="L293" s="128">
        <v>0.5323</v>
      </c>
      <c r="M293" s="124">
        <v>573</v>
      </c>
      <c r="N293" s="125">
        <v>2.6030000000000002</v>
      </c>
      <c r="O293" s="124">
        <v>1</v>
      </c>
      <c r="P293" s="125">
        <v>0</v>
      </c>
      <c r="Q293" s="124">
        <v>0</v>
      </c>
      <c r="R293" s="124">
        <v>170</v>
      </c>
      <c r="S293" s="124">
        <v>90</v>
      </c>
      <c r="T293" s="124">
        <v>3254</v>
      </c>
      <c r="U293" s="124">
        <v>3202</v>
      </c>
      <c r="V293" s="124">
        <v>3222</v>
      </c>
      <c r="W293" s="124">
        <v>9678</v>
      </c>
      <c r="X293" s="124">
        <v>3226</v>
      </c>
      <c r="Y293" s="124">
        <v>207</v>
      </c>
      <c r="Z293" s="124">
        <v>199</v>
      </c>
      <c r="AA293" s="124">
        <v>184</v>
      </c>
      <c r="AB293" s="124">
        <v>590</v>
      </c>
      <c r="AC293" s="124">
        <v>197</v>
      </c>
      <c r="AD293" s="128">
        <v>6.0999999999999999E-2</v>
      </c>
      <c r="AE293" s="124">
        <v>66</v>
      </c>
      <c r="AF293" s="124">
        <v>730</v>
      </c>
      <c r="AG293" s="125">
        <v>0.44</v>
      </c>
    </row>
    <row r="294" spans="1:33" x14ac:dyDescent="0.3">
      <c r="A294" s="123" t="s">
        <v>587</v>
      </c>
      <c r="B294" s="121" t="s">
        <v>588</v>
      </c>
      <c r="C294" s="121">
        <v>1</v>
      </c>
      <c r="D294" s="121">
        <v>0</v>
      </c>
      <c r="E294" s="124">
        <v>2827</v>
      </c>
      <c r="F294" s="124">
        <v>1240</v>
      </c>
      <c r="G294" s="124">
        <v>3623</v>
      </c>
      <c r="H294" s="124">
        <v>117</v>
      </c>
      <c r="I294" s="124">
        <v>142</v>
      </c>
      <c r="J294" s="124">
        <v>151</v>
      </c>
      <c r="K294" s="124">
        <v>410</v>
      </c>
      <c r="L294" s="128">
        <v>0.1132</v>
      </c>
      <c r="M294" s="124">
        <v>91</v>
      </c>
      <c r="N294" s="125">
        <v>2.0640000000000001</v>
      </c>
      <c r="O294" s="124">
        <v>1</v>
      </c>
      <c r="P294" s="125">
        <v>0</v>
      </c>
      <c r="Q294" s="124">
        <v>0</v>
      </c>
      <c r="R294" s="124">
        <v>52</v>
      </c>
      <c r="S294" s="124">
        <v>28</v>
      </c>
      <c r="T294" s="124">
        <v>1215</v>
      </c>
      <c r="U294" s="124">
        <v>1195</v>
      </c>
      <c r="V294" s="124">
        <v>1201</v>
      </c>
      <c r="W294" s="124">
        <v>3611</v>
      </c>
      <c r="X294" s="124">
        <v>1204</v>
      </c>
      <c r="Y294" s="124">
        <v>29</v>
      </c>
      <c r="Z294" s="124">
        <v>36</v>
      </c>
      <c r="AA294" s="124">
        <v>33</v>
      </c>
      <c r="AB294" s="124">
        <v>98</v>
      </c>
      <c r="AC294" s="124">
        <v>33</v>
      </c>
      <c r="AD294" s="128">
        <v>2.7099999999999999E-2</v>
      </c>
      <c r="AE294" s="124">
        <v>22</v>
      </c>
      <c r="AF294" s="124">
        <v>142</v>
      </c>
      <c r="AG294" s="125">
        <v>0.114</v>
      </c>
    </row>
    <row r="295" spans="1:33" x14ac:dyDescent="0.3">
      <c r="A295" s="123" t="s">
        <v>589</v>
      </c>
      <c r="B295" s="121" t="s">
        <v>590</v>
      </c>
      <c r="C295" s="121">
        <v>1</v>
      </c>
      <c r="D295" s="121">
        <v>1</v>
      </c>
      <c r="E295" s="124">
        <v>3642</v>
      </c>
      <c r="F295" s="124">
        <v>1362</v>
      </c>
      <c r="G295" s="124">
        <v>4059</v>
      </c>
      <c r="H295" s="124">
        <v>722</v>
      </c>
      <c r="I295" s="124">
        <v>708</v>
      </c>
      <c r="J295" s="124">
        <v>719</v>
      </c>
      <c r="K295" s="124">
        <v>2149</v>
      </c>
      <c r="L295" s="128">
        <v>0.52939999999999998</v>
      </c>
      <c r="M295" s="124">
        <v>469</v>
      </c>
      <c r="N295" s="125">
        <v>1.732</v>
      </c>
      <c r="O295" s="124">
        <v>1</v>
      </c>
      <c r="P295" s="125">
        <v>0</v>
      </c>
      <c r="Q295" s="124">
        <v>0</v>
      </c>
      <c r="R295" s="124">
        <v>128</v>
      </c>
      <c r="S295" s="124">
        <v>68</v>
      </c>
      <c r="T295" s="124">
        <v>1499</v>
      </c>
      <c r="U295" s="124">
        <v>1474</v>
      </c>
      <c r="V295" s="124">
        <v>1483</v>
      </c>
      <c r="W295" s="124">
        <v>4456</v>
      </c>
      <c r="X295" s="124">
        <v>1485</v>
      </c>
      <c r="Y295" s="124">
        <v>148</v>
      </c>
      <c r="Z295" s="124">
        <v>125</v>
      </c>
      <c r="AA295" s="124">
        <v>128</v>
      </c>
      <c r="AB295" s="124">
        <v>401</v>
      </c>
      <c r="AC295" s="124">
        <v>134</v>
      </c>
      <c r="AD295" s="128">
        <v>0.09</v>
      </c>
      <c r="AE295" s="124">
        <v>80</v>
      </c>
      <c r="AF295" s="124">
        <v>618</v>
      </c>
      <c r="AG295" s="125">
        <v>0.45300000000000001</v>
      </c>
    </row>
    <row r="296" spans="1:33" x14ac:dyDescent="0.3">
      <c r="A296" s="123" t="s">
        <v>591</v>
      </c>
      <c r="B296" s="121" t="s">
        <v>592</v>
      </c>
      <c r="C296" s="121">
        <v>1</v>
      </c>
      <c r="D296" s="121">
        <v>0</v>
      </c>
      <c r="E296" s="124">
        <v>1067</v>
      </c>
      <c r="F296" s="124">
        <v>674</v>
      </c>
      <c r="G296" s="124">
        <v>1916</v>
      </c>
      <c r="H296" s="124">
        <v>226</v>
      </c>
      <c r="I296" s="124">
        <v>273</v>
      </c>
      <c r="J296" s="124">
        <v>281</v>
      </c>
      <c r="K296" s="124">
        <v>780</v>
      </c>
      <c r="L296" s="128">
        <v>0.40710000000000002</v>
      </c>
      <c r="M296" s="124">
        <v>178</v>
      </c>
      <c r="N296" s="125">
        <v>2.004</v>
      </c>
      <c r="O296" s="124">
        <v>0</v>
      </c>
      <c r="P296" s="125">
        <v>0</v>
      </c>
      <c r="Q296" s="124">
        <v>0</v>
      </c>
      <c r="R296" s="124">
        <v>89</v>
      </c>
      <c r="S296" s="124">
        <v>47</v>
      </c>
      <c r="T296" s="124">
        <v>1181</v>
      </c>
      <c r="U296" s="124">
        <v>1162</v>
      </c>
      <c r="V296" s="124">
        <v>1169</v>
      </c>
      <c r="W296" s="124">
        <v>3512</v>
      </c>
      <c r="X296" s="124">
        <v>1171</v>
      </c>
      <c r="Y296" s="124">
        <v>88</v>
      </c>
      <c r="Z296" s="124">
        <v>88</v>
      </c>
      <c r="AA296" s="124">
        <v>74</v>
      </c>
      <c r="AB296" s="124">
        <v>250</v>
      </c>
      <c r="AC296" s="124">
        <v>83</v>
      </c>
      <c r="AD296" s="128">
        <v>7.1199999999999999E-2</v>
      </c>
      <c r="AE296" s="124">
        <v>31</v>
      </c>
      <c r="AF296" s="124">
        <v>257</v>
      </c>
      <c r="AG296" s="125">
        <v>0.38100000000000001</v>
      </c>
    </row>
    <row r="297" spans="1:33" x14ac:dyDescent="0.3">
      <c r="A297" s="123" t="s">
        <v>593</v>
      </c>
      <c r="B297" s="121" t="s">
        <v>594</v>
      </c>
      <c r="C297" s="121">
        <v>1</v>
      </c>
      <c r="D297" s="121">
        <v>1</v>
      </c>
      <c r="E297" s="124">
        <v>11708</v>
      </c>
      <c r="F297" s="124">
        <v>4643</v>
      </c>
      <c r="G297" s="124">
        <v>13843</v>
      </c>
      <c r="H297" s="124">
        <v>1820</v>
      </c>
      <c r="I297" s="124">
        <v>2042</v>
      </c>
      <c r="J297" s="124">
        <v>2070</v>
      </c>
      <c r="K297" s="124">
        <v>5932</v>
      </c>
      <c r="L297" s="128">
        <v>0.42849999999999999</v>
      </c>
      <c r="M297" s="124">
        <v>1293</v>
      </c>
      <c r="N297" s="125">
        <v>6.3979999999999997</v>
      </c>
      <c r="O297" s="124">
        <v>1</v>
      </c>
      <c r="P297" s="125">
        <v>0</v>
      </c>
      <c r="Q297" s="124">
        <v>0</v>
      </c>
      <c r="R297" s="124">
        <v>330</v>
      </c>
      <c r="S297" s="124">
        <v>175</v>
      </c>
      <c r="T297" s="124">
        <v>5004</v>
      </c>
      <c r="U297" s="124">
        <v>4924</v>
      </c>
      <c r="V297" s="124">
        <v>4953</v>
      </c>
      <c r="W297" s="124">
        <v>14881</v>
      </c>
      <c r="X297" s="124">
        <v>4960</v>
      </c>
      <c r="Y297" s="124">
        <v>352</v>
      </c>
      <c r="Z297" s="124">
        <v>318</v>
      </c>
      <c r="AA297" s="124">
        <v>332</v>
      </c>
      <c r="AB297" s="124">
        <v>1002</v>
      </c>
      <c r="AC297" s="124">
        <v>334</v>
      </c>
      <c r="AD297" s="128">
        <v>6.7299999999999999E-2</v>
      </c>
      <c r="AE297" s="124">
        <v>203</v>
      </c>
      <c r="AF297" s="124">
        <v>1672</v>
      </c>
      <c r="AG297" s="125">
        <v>0.36</v>
      </c>
    </row>
    <row r="298" spans="1:33" x14ac:dyDescent="0.3">
      <c r="A298" s="123" t="s">
        <v>595</v>
      </c>
      <c r="B298" s="121" t="s">
        <v>596</v>
      </c>
      <c r="C298" s="121">
        <v>1</v>
      </c>
      <c r="D298" s="121">
        <v>0</v>
      </c>
      <c r="E298" s="124">
        <v>19299</v>
      </c>
      <c r="F298" s="124">
        <v>7798</v>
      </c>
      <c r="G298" s="124">
        <v>23342</v>
      </c>
      <c r="H298" s="124">
        <v>2359</v>
      </c>
      <c r="I298" s="124">
        <v>2832</v>
      </c>
      <c r="J298" s="124">
        <v>2876</v>
      </c>
      <c r="K298" s="124">
        <v>8067</v>
      </c>
      <c r="L298" s="128">
        <v>0.34560000000000002</v>
      </c>
      <c r="M298" s="124">
        <v>1752</v>
      </c>
      <c r="N298" s="125">
        <v>11.573</v>
      </c>
      <c r="O298" s="124">
        <v>1</v>
      </c>
      <c r="P298" s="125">
        <v>0</v>
      </c>
      <c r="Q298" s="124">
        <v>0</v>
      </c>
      <c r="R298" s="124">
        <v>506</v>
      </c>
      <c r="S298" s="124">
        <v>268</v>
      </c>
      <c r="T298" s="124">
        <v>9444</v>
      </c>
      <c r="U298" s="124">
        <v>9291</v>
      </c>
      <c r="V298" s="124">
        <v>9346</v>
      </c>
      <c r="W298" s="124">
        <v>28081</v>
      </c>
      <c r="X298" s="124">
        <v>9360</v>
      </c>
      <c r="Y298" s="124">
        <v>533</v>
      </c>
      <c r="Z298" s="124">
        <v>523</v>
      </c>
      <c r="AA298" s="124">
        <v>516</v>
      </c>
      <c r="AB298" s="124">
        <v>1572</v>
      </c>
      <c r="AC298" s="124">
        <v>524</v>
      </c>
      <c r="AD298" s="128">
        <v>5.6000000000000001E-2</v>
      </c>
      <c r="AE298" s="124">
        <v>284</v>
      </c>
      <c r="AF298" s="124">
        <v>2305</v>
      </c>
      <c r="AG298" s="125">
        <v>0.29499999999999998</v>
      </c>
    </row>
    <row r="299" spans="1:33" x14ac:dyDescent="0.3">
      <c r="A299" s="123" t="s">
        <v>597</v>
      </c>
      <c r="B299" s="121" t="s">
        <v>598</v>
      </c>
      <c r="C299" s="121">
        <v>1</v>
      </c>
      <c r="D299" s="121">
        <v>0</v>
      </c>
      <c r="E299" s="124">
        <v>13832</v>
      </c>
      <c r="F299" s="124">
        <v>5318</v>
      </c>
      <c r="G299" s="124">
        <v>15563</v>
      </c>
      <c r="H299" s="124">
        <v>643</v>
      </c>
      <c r="I299" s="124">
        <v>749</v>
      </c>
      <c r="J299" s="124">
        <v>898</v>
      </c>
      <c r="K299" s="124">
        <v>2290</v>
      </c>
      <c r="L299" s="128">
        <v>0.14710000000000001</v>
      </c>
      <c r="M299" s="124">
        <v>508</v>
      </c>
      <c r="N299" s="125">
        <v>18.178000000000001</v>
      </c>
      <c r="O299" s="124">
        <v>1</v>
      </c>
      <c r="P299" s="125">
        <v>0</v>
      </c>
      <c r="Q299" s="124">
        <v>0</v>
      </c>
      <c r="R299" s="124">
        <v>58</v>
      </c>
      <c r="S299" s="124">
        <v>31</v>
      </c>
      <c r="T299" s="124">
        <v>6039</v>
      </c>
      <c r="U299" s="124">
        <v>5942</v>
      </c>
      <c r="V299" s="124">
        <v>5979</v>
      </c>
      <c r="W299" s="124">
        <v>17960</v>
      </c>
      <c r="X299" s="124">
        <v>5987</v>
      </c>
      <c r="Y299" s="124">
        <v>160</v>
      </c>
      <c r="Z299" s="124">
        <v>162</v>
      </c>
      <c r="AA299" s="124">
        <v>152</v>
      </c>
      <c r="AB299" s="124">
        <v>474</v>
      </c>
      <c r="AC299" s="124">
        <v>158</v>
      </c>
      <c r="AD299" s="128">
        <v>2.64E-2</v>
      </c>
      <c r="AE299" s="124">
        <v>91</v>
      </c>
      <c r="AF299" s="124">
        <v>631</v>
      </c>
      <c r="AG299" s="125">
        <v>0.11799999999999999</v>
      </c>
    </row>
    <row r="300" spans="1:33" x14ac:dyDescent="0.3">
      <c r="A300" s="123" t="s">
        <v>599</v>
      </c>
      <c r="B300" s="121" t="s">
        <v>600</v>
      </c>
      <c r="C300" s="121">
        <v>1</v>
      </c>
      <c r="D300" s="121">
        <v>0</v>
      </c>
      <c r="E300" s="124">
        <v>4204</v>
      </c>
      <c r="F300" s="124">
        <v>3308</v>
      </c>
      <c r="G300" s="124">
        <v>10138</v>
      </c>
      <c r="H300" s="124">
        <v>962</v>
      </c>
      <c r="I300" s="124">
        <v>1112</v>
      </c>
      <c r="J300" s="124">
        <v>1043</v>
      </c>
      <c r="K300" s="124">
        <v>3117</v>
      </c>
      <c r="L300" s="128">
        <v>0.3075</v>
      </c>
      <c r="M300" s="124">
        <v>661</v>
      </c>
      <c r="N300" s="125">
        <v>5.5670000000000002</v>
      </c>
      <c r="O300" s="124">
        <v>1</v>
      </c>
      <c r="P300" s="125">
        <v>0</v>
      </c>
      <c r="Q300" s="124">
        <v>0</v>
      </c>
      <c r="R300" s="124">
        <v>144</v>
      </c>
      <c r="S300" s="124">
        <v>76</v>
      </c>
      <c r="T300" s="124">
        <v>4438</v>
      </c>
      <c r="U300" s="124">
        <v>4366</v>
      </c>
      <c r="V300" s="124">
        <v>4392</v>
      </c>
      <c r="W300" s="124">
        <v>13196</v>
      </c>
      <c r="X300" s="124">
        <v>4399</v>
      </c>
      <c r="Y300" s="124">
        <v>287</v>
      </c>
      <c r="Z300" s="124">
        <v>273</v>
      </c>
      <c r="AA300" s="124">
        <v>254</v>
      </c>
      <c r="AB300" s="124">
        <v>814</v>
      </c>
      <c r="AC300" s="124">
        <v>271</v>
      </c>
      <c r="AD300" s="128">
        <v>6.1699999999999998E-2</v>
      </c>
      <c r="AE300" s="124">
        <v>133</v>
      </c>
      <c r="AF300" s="124">
        <v>871</v>
      </c>
      <c r="AG300" s="125">
        <v>0.26300000000000001</v>
      </c>
    </row>
    <row r="301" spans="1:33" x14ac:dyDescent="0.3">
      <c r="A301" s="123" t="s">
        <v>601</v>
      </c>
      <c r="B301" s="121" t="s">
        <v>602</v>
      </c>
      <c r="C301" s="121">
        <v>1</v>
      </c>
      <c r="D301" s="121">
        <v>0</v>
      </c>
      <c r="E301" s="124">
        <v>5590</v>
      </c>
      <c r="F301" s="124">
        <v>4547</v>
      </c>
      <c r="G301" s="124">
        <v>13399</v>
      </c>
      <c r="H301" s="124">
        <v>11</v>
      </c>
      <c r="I301" s="124">
        <v>3104</v>
      </c>
      <c r="J301" s="124">
        <v>3215</v>
      </c>
      <c r="K301" s="124">
        <v>6330</v>
      </c>
      <c r="L301" s="128">
        <v>0.47239999999999999</v>
      </c>
      <c r="M301" s="124">
        <v>1396</v>
      </c>
      <c r="N301" s="125">
        <v>5.4080000000000004</v>
      </c>
      <c r="O301" s="124">
        <v>1</v>
      </c>
      <c r="P301" s="125">
        <v>0</v>
      </c>
      <c r="Q301" s="124">
        <v>0</v>
      </c>
      <c r="R301" s="124">
        <v>1425</v>
      </c>
      <c r="S301" s="124">
        <v>755</v>
      </c>
      <c r="T301" s="124">
        <v>4222</v>
      </c>
      <c r="U301" s="124">
        <v>4153</v>
      </c>
      <c r="V301" s="124">
        <v>4178</v>
      </c>
      <c r="W301" s="124">
        <v>12553</v>
      </c>
      <c r="X301" s="124">
        <v>4184</v>
      </c>
      <c r="Y301" s="124">
        <v>632</v>
      </c>
      <c r="Z301" s="124">
        <v>580</v>
      </c>
      <c r="AA301" s="124">
        <v>508</v>
      </c>
      <c r="AB301" s="124">
        <v>1720</v>
      </c>
      <c r="AC301" s="124">
        <v>573</v>
      </c>
      <c r="AD301" s="128">
        <v>0.13700000000000001</v>
      </c>
      <c r="AE301" s="124">
        <v>405</v>
      </c>
      <c r="AF301" s="124">
        <v>2557</v>
      </c>
      <c r="AG301" s="125">
        <v>0.56200000000000006</v>
      </c>
    </row>
    <row r="302" spans="1:33" x14ac:dyDescent="0.3">
      <c r="A302" s="123" t="s">
        <v>603</v>
      </c>
      <c r="B302" s="121" t="s">
        <v>604</v>
      </c>
      <c r="C302" s="121">
        <v>1</v>
      </c>
      <c r="D302" s="121">
        <v>0</v>
      </c>
      <c r="E302" s="124">
        <v>1971</v>
      </c>
      <c r="F302" s="124">
        <v>1574</v>
      </c>
      <c r="G302" s="124">
        <v>4815</v>
      </c>
      <c r="H302" s="124">
        <v>178</v>
      </c>
      <c r="I302" s="124">
        <v>186</v>
      </c>
      <c r="J302" s="124">
        <v>205</v>
      </c>
      <c r="K302" s="124">
        <v>569</v>
      </c>
      <c r="L302" s="128">
        <v>0.1182</v>
      </c>
      <c r="M302" s="124">
        <v>121</v>
      </c>
      <c r="N302" s="125">
        <v>4.2699999999999996</v>
      </c>
      <c r="O302" s="124">
        <v>1</v>
      </c>
      <c r="P302" s="125">
        <v>0</v>
      </c>
      <c r="Q302" s="124">
        <v>0</v>
      </c>
      <c r="R302" s="124">
        <v>71</v>
      </c>
      <c r="S302" s="124">
        <v>38</v>
      </c>
      <c r="T302" s="124">
        <v>1823</v>
      </c>
      <c r="U302" s="124">
        <v>1794</v>
      </c>
      <c r="V302" s="124">
        <v>1805</v>
      </c>
      <c r="W302" s="124">
        <v>5422</v>
      </c>
      <c r="X302" s="124">
        <v>1807</v>
      </c>
      <c r="Y302" s="124">
        <v>86</v>
      </c>
      <c r="Z302" s="124">
        <v>76</v>
      </c>
      <c r="AA302" s="124">
        <v>56</v>
      </c>
      <c r="AB302" s="124">
        <v>218</v>
      </c>
      <c r="AC302" s="124">
        <v>73</v>
      </c>
      <c r="AD302" s="128">
        <v>4.02E-2</v>
      </c>
      <c r="AE302" s="124">
        <v>41</v>
      </c>
      <c r="AF302" s="124">
        <v>201</v>
      </c>
      <c r="AG302" s="125">
        <v>0.127</v>
      </c>
    </row>
    <row r="303" spans="1:33" x14ac:dyDescent="0.3">
      <c r="A303" s="123" t="s">
        <v>605</v>
      </c>
      <c r="B303" s="121" t="s">
        <v>606</v>
      </c>
      <c r="C303" s="121">
        <v>1</v>
      </c>
      <c r="D303" s="121">
        <v>0</v>
      </c>
      <c r="E303" s="124">
        <v>3818</v>
      </c>
      <c r="F303" s="124">
        <v>3337</v>
      </c>
      <c r="G303" s="124">
        <v>9881</v>
      </c>
      <c r="H303" s="124">
        <v>494</v>
      </c>
      <c r="I303" s="124">
        <v>537</v>
      </c>
      <c r="J303" s="124">
        <v>607</v>
      </c>
      <c r="K303" s="124">
        <v>1638</v>
      </c>
      <c r="L303" s="128">
        <v>0.1658</v>
      </c>
      <c r="M303" s="124">
        <v>360</v>
      </c>
      <c r="N303" s="125">
        <v>5.4390000000000001</v>
      </c>
      <c r="O303" s="124">
        <v>1</v>
      </c>
      <c r="P303" s="125">
        <v>0</v>
      </c>
      <c r="Q303" s="124">
        <v>0</v>
      </c>
      <c r="R303" s="124">
        <v>125</v>
      </c>
      <c r="S303" s="124">
        <v>66</v>
      </c>
      <c r="T303" s="124">
        <v>3485</v>
      </c>
      <c r="U303" s="124">
        <v>3429</v>
      </c>
      <c r="V303" s="124">
        <v>3450</v>
      </c>
      <c r="W303" s="124">
        <v>10364</v>
      </c>
      <c r="X303" s="124">
        <v>3455</v>
      </c>
      <c r="Y303" s="124">
        <v>162</v>
      </c>
      <c r="Z303" s="124">
        <v>142</v>
      </c>
      <c r="AA303" s="124">
        <v>133</v>
      </c>
      <c r="AB303" s="124">
        <v>437</v>
      </c>
      <c r="AC303" s="124">
        <v>146</v>
      </c>
      <c r="AD303" s="128">
        <v>4.2200000000000001E-2</v>
      </c>
      <c r="AE303" s="124">
        <v>92</v>
      </c>
      <c r="AF303" s="124">
        <v>519</v>
      </c>
      <c r="AG303" s="125">
        <v>0.155</v>
      </c>
    </row>
    <row r="304" spans="1:33" x14ac:dyDescent="0.3">
      <c r="A304" s="123" t="s">
        <v>607</v>
      </c>
      <c r="B304" s="121" t="s">
        <v>608</v>
      </c>
      <c r="C304" s="121">
        <v>1</v>
      </c>
      <c r="D304" s="121">
        <v>0</v>
      </c>
      <c r="E304" s="124">
        <v>6134</v>
      </c>
      <c r="F304" s="124">
        <v>5254</v>
      </c>
      <c r="G304" s="124">
        <v>15481</v>
      </c>
      <c r="H304" s="124">
        <v>981</v>
      </c>
      <c r="I304" s="124">
        <v>156</v>
      </c>
      <c r="J304" s="124">
        <v>1111</v>
      </c>
      <c r="K304" s="124">
        <v>2248</v>
      </c>
      <c r="L304" s="128">
        <v>0.1452</v>
      </c>
      <c r="M304" s="124">
        <v>496</v>
      </c>
      <c r="N304" s="125">
        <v>11.179</v>
      </c>
      <c r="O304" s="124">
        <v>1</v>
      </c>
      <c r="P304" s="125">
        <v>0</v>
      </c>
      <c r="Q304" s="124">
        <v>0</v>
      </c>
      <c r="R304" s="124">
        <v>503</v>
      </c>
      <c r="S304" s="124">
        <v>267</v>
      </c>
      <c r="T304" s="124">
        <v>5770</v>
      </c>
      <c r="U304" s="124">
        <v>5677</v>
      </c>
      <c r="V304" s="124">
        <v>5711</v>
      </c>
      <c r="W304" s="124">
        <v>17158</v>
      </c>
      <c r="X304" s="124">
        <v>5719</v>
      </c>
      <c r="Y304" s="124">
        <v>303</v>
      </c>
      <c r="Z304" s="124">
        <v>268</v>
      </c>
      <c r="AA304" s="124">
        <v>242</v>
      </c>
      <c r="AB304" s="124">
        <v>813</v>
      </c>
      <c r="AC304" s="124">
        <v>271</v>
      </c>
      <c r="AD304" s="128">
        <v>4.7399999999999998E-2</v>
      </c>
      <c r="AE304" s="124">
        <v>162</v>
      </c>
      <c r="AF304" s="124">
        <v>926</v>
      </c>
      <c r="AG304" s="125">
        <v>0.17599999999999999</v>
      </c>
    </row>
    <row r="305" spans="1:33" x14ac:dyDescent="0.3">
      <c r="A305" s="123" t="s">
        <v>609</v>
      </c>
      <c r="B305" s="121" t="s">
        <v>610</v>
      </c>
      <c r="C305" s="121">
        <v>1</v>
      </c>
      <c r="D305" s="121">
        <v>0</v>
      </c>
      <c r="E305" s="124">
        <v>4033</v>
      </c>
      <c r="F305" s="124">
        <v>1423</v>
      </c>
      <c r="G305" s="124">
        <v>4517</v>
      </c>
      <c r="H305" s="124">
        <v>303</v>
      </c>
      <c r="I305" s="124">
        <v>380</v>
      </c>
      <c r="J305" s="124">
        <v>402</v>
      </c>
      <c r="K305" s="124">
        <v>1085</v>
      </c>
      <c r="L305" s="128">
        <v>0.2402</v>
      </c>
      <c r="M305" s="124">
        <v>222</v>
      </c>
      <c r="N305" s="125">
        <v>2.4500000000000002</v>
      </c>
      <c r="O305" s="124">
        <v>1</v>
      </c>
      <c r="P305" s="125">
        <v>0</v>
      </c>
      <c r="Q305" s="124">
        <v>0</v>
      </c>
      <c r="R305" s="124">
        <v>125</v>
      </c>
      <c r="S305" s="124">
        <v>66</v>
      </c>
      <c r="T305" s="124">
        <v>1786</v>
      </c>
      <c r="U305" s="124">
        <v>1758</v>
      </c>
      <c r="V305" s="124">
        <v>1768</v>
      </c>
      <c r="W305" s="124">
        <v>5312</v>
      </c>
      <c r="X305" s="124">
        <v>1771</v>
      </c>
      <c r="Y305" s="124">
        <v>84</v>
      </c>
      <c r="Z305" s="124">
        <v>84</v>
      </c>
      <c r="AA305" s="124">
        <v>81</v>
      </c>
      <c r="AB305" s="124">
        <v>249</v>
      </c>
      <c r="AC305" s="124">
        <v>83</v>
      </c>
      <c r="AD305" s="128">
        <v>4.6899999999999997E-2</v>
      </c>
      <c r="AE305" s="124">
        <v>43</v>
      </c>
      <c r="AF305" s="124">
        <v>332</v>
      </c>
      <c r="AG305" s="125">
        <v>0.23300000000000001</v>
      </c>
    </row>
    <row r="306" spans="1:33" x14ac:dyDescent="0.3">
      <c r="A306" s="123" t="s">
        <v>611</v>
      </c>
      <c r="B306" s="121" t="s">
        <v>612</v>
      </c>
      <c r="C306" s="121">
        <v>1</v>
      </c>
      <c r="D306" s="121">
        <v>0</v>
      </c>
      <c r="E306" s="124">
        <v>3766</v>
      </c>
      <c r="F306" s="124">
        <v>3018</v>
      </c>
      <c r="G306" s="124">
        <v>9020</v>
      </c>
      <c r="H306" s="124">
        <v>248</v>
      </c>
      <c r="I306" s="124">
        <v>237</v>
      </c>
      <c r="J306" s="124">
        <v>300</v>
      </c>
      <c r="K306" s="124">
        <v>785</v>
      </c>
      <c r="L306" s="128">
        <v>8.6999999999999994E-2</v>
      </c>
      <c r="M306" s="124">
        <v>171</v>
      </c>
      <c r="N306" s="125">
        <v>4.9000000000000004</v>
      </c>
      <c r="O306" s="124">
        <v>1</v>
      </c>
      <c r="P306" s="125">
        <v>0</v>
      </c>
      <c r="Q306" s="124">
        <v>0</v>
      </c>
      <c r="R306" s="124">
        <v>127</v>
      </c>
      <c r="S306" s="124">
        <v>67</v>
      </c>
      <c r="T306" s="124">
        <v>3216</v>
      </c>
      <c r="U306" s="124">
        <v>3165</v>
      </c>
      <c r="V306" s="124">
        <v>3184</v>
      </c>
      <c r="W306" s="124">
        <v>9565</v>
      </c>
      <c r="X306" s="124">
        <v>3188</v>
      </c>
      <c r="Y306" s="124">
        <v>108</v>
      </c>
      <c r="Z306" s="124">
        <v>116</v>
      </c>
      <c r="AA306" s="124">
        <v>107</v>
      </c>
      <c r="AB306" s="124">
        <v>331</v>
      </c>
      <c r="AC306" s="124">
        <v>110</v>
      </c>
      <c r="AD306" s="128">
        <v>3.4599999999999999E-2</v>
      </c>
      <c r="AE306" s="124">
        <v>68</v>
      </c>
      <c r="AF306" s="124">
        <v>307</v>
      </c>
      <c r="AG306" s="125">
        <v>0.10100000000000001</v>
      </c>
    </row>
    <row r="307" spans="1:33" x14ac:dyDescent="0.3">
      <c r="A307" s="123" t="s">
        <v>613</v>
      </c>
      <c r="B307" s="121" t="s">
        <v>614</v>
      </c>
      <c r="C307" s="121">
        <v>1</v>
      </c>
      <c r="D307" s="121">
        <v>0</v>
      </c>
      <c r="E307" s="124">
        <v>8165</v>
      </c>
      <c r="F307" s="124">
        <v>6621</v>
      </c>
      <c r="G307" s="124">
        <v>19680</v>
      </c>
      <c r="H307" s="124">
        <v>1379</v>
      </c>
      <c r="I307" s="124">
        <v>1561</v>
      </c>
      <c r="J307" s="124">
        <v>1556</v>
      </c>
      <c r="K307" s="124">
        <v>4496</v>
      </c>
      <c r="L307" s="128">
        <v>0.22850000000000001</v>
      </c>
      <c r="M307" s="124">
        <v>983</v>
      </c>
      <c r="N307" s="125">
        <v>11.615</v>
      </c>
      <c r="O307" s="124">
        <v>1</v>
      </c>
      <c r="P307" s="125">
        <v>0</v>
      </c>
      <c r="Q307" s="124">
        <v>0</v>
      </c>
      <c r="R307" s="124">
        <v>425</v>
      </c>
      <c r="S307" s="124">
        <v>225</v>
      </c>
      <c r="T307" s="124">
        <v>8477</v>
      </c>
      <c r="U307" s="124">
        <v>8340</v>
      </c>
      <c r="V307" s="124">
        <v>8390</v>
      </c>
      <c r="W307" s="124">
        <v>25207</v>
      </c>
      <c r="X307" s="124">
        <v>8402</v>
      </c>
      <c r="Y307" s="124">
        <v>619</v>
      </c>
      <c r="Z307" s="124">
        <v>574</v>
      </c>
      <c r="AA307" s="124">
        <v>511</v>
      </c>
      <c r="AB307" s="124">
        <v>1704</v>
      </c>
      <c r="AC307" s="124">
        <v>568</v>
      </c>
      <c r="AD307" s="128">
        <v>6.7599999999999993E-2</v>
      </c>
      <c r="AE307" s="124">
        <v>291</v>
      </c>
      <c r="AF307" s="124">
        <v>1500</v>
      </c>
      <c r="AG307" s="125">
        <v>0.22600000000000001</v>
      </c>
    </row>
    <row r="308" spans="1:33" x14ac:dyDescent="0.3">
      <c r="A308" s="123" t="s">
        <v>615</v>
      </c>
      <c r="B308" s="121" t="s">
        <v>616</v>
      </c>
      <c r="C308" s="121">
        <v>1</v>
      </c>
      <c r="D308" s="121">
        <v>0</v>
      </c>
      <c r="E308" s="124">
        <v>5293</v>
      </c>
      <c r="F308" s="124">
        <v>4272</v>
      </c>
      <c r="G308" s="124">
        <v>12682</v>
      </c>
      <c r="H308" s="124">
        <v>608</v>
      </c>
      <c r="I308" s="124">
        <v>753</v>
      </c>
      <c r="J308" s="124">
        <v>889</v>
      </c>
      <c r="K308" s="124">
        <v>2250</v>
      </c>
      <c r="L308" s="128">
        <v>0.1774</v>
      </c>
      <c r="M308" s="124">
        <v>493</v>
      </c>
      <c r="N308" s="125">
        <v>4.3739999999999997</v>
      </c>
      <c r="O308" s="124">
        <v>1</v>
      </c>
      <c r="P308" s="125">
        <v>0</v>
      </c>
      <c r="Q308" s="124">
        <v>0</v>
      </c>
      <c r="R308" s="124">
        <v>200</v>
      </c>
      <c r="S308" s="124">
        <v>106</v>
      </c>
      <c r="T308" s="124">
        <v>4141</v>
      </c>
      <c r="U308" s="124">
        <v>4073</v>
      </c>
      <c r="V308" s="124">
        <v>4098</v>
      </c>
      <c r="W308" s="124">
        <v>12312</v>
      </c>
      <c r="X308" s="124">
        <v>4104</v>
      </c>
      <c r="Y308" s="124">
        <v>173</v>
      </c>
      <c r="Z308" s="124">
        <v>156</v>
      </c>
      <c r="AA308" s="124">
        <v>140</v>
      </c>
      <c r="AB308" s="124">
        <v>469</v>
      </c>
      <c r="AC308" s="124">
        <v>156</v>
      </c>
      <c r="AD308" s="128">
        <v>3.8100000000000002E-2</v>
      </c>
      <c r="AE308" s="124">
        <v>106</v>
      </c>
      <c r="AF308" s="124">
        <v>706</v>
      </c>
      <c r="AG308" s="125">
        <v>0.16500000000000001</v>
      </c>
    </row>
    <row r="309" spans="1:33" x14ac:dyDescent="0.3">
      <c r="A309" s="123" t="s">
        <v>617</v>
      </c>
      <c r="B309" s="121" t="s">
        <v>618</v>
      </c>
      <c r="C309" s="121">
        <v>1</v>
      </c>
      <c r="D309" s="121">
        <v>0</v>
      </c>
      <c r="E309" s="124">
        <v>3418</v>
      </c>
      <c r="F309" s="124">
        <v>2821</v>
      </c>
      <c r="G309" s="124">
        <v>8301</v>
      </c>
      <c r="H309" s="124">
        <v>928</v>
      </c>
      <c r="I309" s="124">
        <v>973</v>
      </c>
      <c r="J309" s="124">
        <v>929</v>
      </c>
      <c r="K309" s="124">
        <v>2830</v>
      </c>
      <c r="L309" s="128">
        <v>0.34089999999999998</v>
      </c>
      <c r="M309" s="124">
        <v>625</v>
      </c>
      <c r="N309" s="125">
        <v>2.472</v>
      </c>
      <c r="O309" s="124">
        <v>1</v>
      </c>
      <c r="P309" s="125">
        <v>0</v>
      </c>
      <c r="Q309" s="124">
        <v>0</v>
      </c>
      <c r="R309" s="124">
        <v>360</v>
      </c>
      <c r="S309" s="124">
        <v>191</v>
      </c>
      <c r="T309" s="124">
        <v>3236</v>
      </c>
      <c r="U309" s="124">
        <v>3185</v>
      </c>
      <c r="V309" s="124">
        <v>3204</v>
      </c>
      <c r="W309" s="124">
        <v>9625</v>
      </c>
      <c r="X309" s="124">
        <v>3208</v>
      </c>
      <c r="Y309" s="124">
        <v>167</v>
      </c>
      <c r="Z309" s="124">
        <v>161</v>
      </c>
      <c r="AA309" s="124">
        <v>147</v>
      </c>
      <c r="AB309" s="124">
        <v>475</v>
      </c>
      <c r="AC309" s="124">
        <v>158</v>
      </c>
      <c r="AD309" s="128">
        <v>4.9399999999999999E-2</v>
      </c>
      <c r="AE309" s="124">
        <v>91</v>
      </c>
      <c r="AF309" s="124">
        <v>908</v>
      </c>
      <c r="AG309" s="125">
        <v>0.32100000000000001</v>
      </c>
    </row>
    <row r="310" spans="1:33" x14ac:dyDescent="0.3">
      <c r="A310" s="123" t="s">
        <v>619</v>
      </c>
      <c r="B310" s="121" t="s">
        <v>620</v>
      </c>
      <c r="C310" s="121">
        <v>1</v>
      </c>
      <c r="D310" s="121">
        <v>0</v>
      </c>
      <c r="E310" s="124">
        <v>1573</v>
      </c>
      <c r="F310" s="124">
        <v>1315</v>
      </c>
      <c r="G310" s="124">
        <v>3847</v>
      </c>
      <c r="H310" s="124">
        <v>183</v>
      </c>
      <c r="I310" s="124">
        <v>231</v>
      </c>
      <c r="J310" s="124">
        <v>330</v>
      </c>
      <c r="K310" s="124">
        <v>744</v>
      </c>
      <c r="L310" s="128">
        <v>0.19339999999999999</v>
      </c>
      <c r="M310" s="124">
        <v>165</v>
      </c>
      <c r="N310" s="125">
        <v>1.605</v>
      </c>
      <c r="O310" s="124">
        <v>1</v>
      </c>
      <c r="P310" s="125">
        <v>0</v>
      </c>
      <c r="Q310" s="124">
        <v>0</v>
      </c>
      <c r="R310" s="124">
        <v>82</v>
      </c>
      <c r="S310" s="124">
        <v>43</v>
      </c>
      <c r="T310" s="124">
        <v>1457</v>
      </c>
      <c r="U310" s="124">
        <v>1433</v>
      </c>
      <c r="V310" s="124">
        <v>1442</v>
      </c>
      <c r="W310" s="124">
        <v>4332</v>
      </c>
      <c r="X310" s="124">
        <v>1444</v>
      </c>
      <c r="Y310" s="124">
        <v>82</v>
      </c>
      <c r="Z310" s="124">
        <v>63</v>
      </c>
      <c r="AA310" s="124">
        <v>66</v>
      </c>
      <c r="AB310" s="124">
        <v>211</v>
      </c>
      <c r="AC310" s="124">
        <v>70</v>
      </c>
      <c r="AD310" s="128">
        <v>4.87E-2</v>
      </c>
      <c r="AE310" s="124">
        <v>42</v>
      </c>
      <c r="AF310" s="124">
        <v>251</v>
      </c>
      <c r="AG310" s="125">
        <v>0.19</v>
      </c>
    </row>
    <row r="311" spans="1:33" x14ac:dyDescent="0.3">
      <c r="A311" s="123" t="s">
        <v>621</v>
      </c>
      <c r="B311" s="121" t="s">
        <v>622</v>
      </c>
      <c r="C311" s="121">
        <v>1</v>
      </c>
      <c r="D311" s="121">
        <v>0</v>
      </c>
      <c r="E311" s="124">
        <v>3119</v>
      </c>
      <c r="F311" s="124">
        <v>2557</v>
      </c>
      <c r="G311" s="124">
        <v>7580</v>
      </c>
      <c r="H311" s="124">
        <v>300</v>
      </c>
      <c r="I311" s="124">
        <v>347</v>
      </c>
      <c r="J311" s="124">
        <v>343</v>
      </c>
      <c r="K311" s="124">
        <v>990</v>
      </c>
      <c r="L311" s="128">
        <v>0.13059999999999999</v>
      </c>
      <c r="M311" s="124">
        <v>217</v>
      </c>
      <c r="N311" s="125">
        <v>8.1129999999999995</v>
      </c>
      <c r="O311" s="124">
        <v>1</v>
      </c>
      <c r="P311" s="125">
        <v>0</v>
      </c>
      <c r="Q311" s="124">
        <v>0</v>
      </c>
      <c r="R311" s="124">
        <v>95</v>
      </c>
      <c r="S311" s="124">
        <v>50</v>
      </c>
      <c r="T311" s="124">
        <v>2890</v>
      </c>
      <c r="U311" s="124">
        <v>2843</v>
      </c>
      <c r="V311" s="124">
        <v>2860</v>
      </c>
      <c r="W311" s="124">
        <v>8593</v>
      </c>
      <c r="X311" s="124">
        <v>2864</v>
      </c>
      <c r="Y311" s="124">
        <v>92</v>
      </c>
      <c r="Z311" s="124">
        <v>96</v>
      </c>
      <c r="AA311" s="124">
        <v>91</v>
      </c>
      <c r="AB311" s="124">
        <v>279</v>
      </c>
      <c r="AC311" s="124">
        <v>93</v>
      </c>
      <c r="AD311" s="128">
        <v>3.2500000000000001E-2</v>
      </c>
      <c r="AE311" s="124">
        <v>54</v>
      </c>
      <c r="AF311" s="124">
        <v>322</v>
      </c>
      <c r="AG311" s="125">
        <v>0.125</v>
      </c>
    </row>
    <row r="312" spans="1:33" x14ac:dyDescent="0.3">
      <c r="A312" s="123" t="s">
        <v>623</v>
      </c>
      <c r="B312" s="121" t="s">
        <v>624</v>
      </c>
      <c r="C312" s="121">
        <v>1</v>
      </c>
      <c r="D312" s="121">
        <v>0</v>
      </c>
      <c r="E312" s="124">
        <v>8357</v>
      </c>
      <c r="F312" s="124">
        <v>7006</v>
      </c>
      <c r="G312" s="124">
        <v>20594</v>
      </c>
      <c r="H312" s="124">
        <v>740</v>
      </c>
      <c r="I312" s="124">
        <v>978</v>
      </c>
      <c r="J312" s="124">
        <v>1090</v>
      </c>
      <c r="K312" s="124">
        <v>2808</v>
      </c>
      <c r="L312" s="128">
        <v>0.13639999999999999</v>
      </c>
      <c r="M312" s="124">
        <v>621</v>
      </c>
      <c r="N312" s="125">
        <v>13.427</v>
      </c>
      <c r="O312" s="124">
        <v>1</v>
      </c>
      <c r="P312" s="125">
        <v>0</v>
      </c>
      <c r="Q312" s="124">
        <v>0</v>
      </c>
      <c r="R312" s="124">
        <v>262</v>
      </c>
      <c r="S312" s="124">
        <v>139</v>
      </c>
      <c r="T312" s="124">
        <v>6867</v>
      </c>
      <c r="U312" s="124">
        <v>6756</v>
      </c>
      <c r="V312" s="124">
        <v>6796</v>
      </c>
      <c r="W312" s="124">
        <v>20419</v>
      </c>
      <c r="X312" s="124">
        <v>6806</v>
      </c>
      <c r="Y312" s="124">
        <v>278</v>
      </c>
      <c r="Z312" s="124">
        <v>258</v>
      </c>
      <c r="AA312" s="124">
        <v>231</v>
      </c>
      <c r="AB312" s="124">
        <v>767</v>
      </c>
      <c r="AC312" s="124">
        <v>256</v>
      </c>
      <c r="AD312" s="128">
        <v>3.7600000000000001E-2</v>
      </c>
      <c r="AE312" s="124">
        <v>171</v>
      </c>
      <c r="AF312" s="124">
        <v>932</v>
      </c>
      <c r="AG312" s="125">
        <v>0.13300000000000001</v>
      </c>
    </row>
    <row r="313" spans="1:33" x14ac:dyDescent="0.3">
      <c r="A313" s="123" t="s">
        <v>625</v>
      </c>
      <c r="B313" s="121" t="s">
        <v>626</v>
      </c>
      <c r="C313" s="121">
        <v>1</v>
      </c>
      <c r="D313" s="121">
        <v>0</v>
      </c>
      <c r="E313" s="124">
        <v>2378</v>
      </c>
      <c r="F313" s="124">
        <v>1772</v>
      </c>
      <c r="G313" s="124">
        <v>5609</v>
      </c>
      <c r="H313" s="124">
        <v>334</v>
      </c>
      <c r="I313" s="124">
        <v>417</v>
      </c>
      <c r="J313" s="124">
        <v>402</v>
      </c>
      <c r="K313" s="124">
        <v>1153</v>
      </c>
      <c r="L313" s="128">
        <v>0.2056</v>
      </c>
      <c r="M313" s="124">
        <v>237</v>
      </c>
      <c r="N313" s="125">
        <v>16.123000000000001</v>
      </c>
      <c r="O313" s="124">
        <v>1</v>
      </c>
      <c r="P313" s="125">
        <v>0</v>
      </c>
      <c r="Q313" s="124">
        <v>0</v>
      </c>
      <c r="R313" s="124">
        <v>100</v>
      </c>
      <c r="S313" s="124">
        <v>53</v>
      </c>
      <c r="T313" s="124">
        <v>2706</v>
      </c>
      <c r="U313" s="124">
        <v>2663</v>
      </c>
      <c r="V313" s="124">
        <v>2679</v>
      </c>
      <c r="W313" s="124">
        <v>8048</v>
      </c>
      <c r="X313" s="124">
        <v>2683</v>
      </c>
      <c r="Y313" s="124">
        <v>144</v>
      </c>
      <c r="Z313" s="124">
        <v>123</v>
      </c>
      <c r="AA313" s="124">
        <v>131</v>
      </c>
      <c r="AB313" s="124">
        <v>398</v>
      </c>
      <c r="AC313" s="124">
        <v>133</v>
      </c>
      <c r="AD313" s="128">
        <v>4.9500000000000002E-2</v>
      </c>
      <c r="AE313" s="124">
        <v>57</v>
      </c>
      <c r="AF313" s="124">
        <v>348</v>
      </c>
      <c r="AG313" s="125">
        <v>0.19600000000000001</v>
      </c>
    </row>
    <row r="314" spans="1:33" x14ac:dyDescent="0.3">
      <c r="A314" s="123" t="s">
        <v>627</v>
      </c>
      <c r="B314" s="121" t="s">
        <v>628</v>
      </c>
      <c r="C314" s="121">
        <v>1</v>
      </c>
      <c r="D314" s="121">
        <v>0</v>
      </c>
      <c r="E314" s="124">
        <v>6862</v>
      </c>
      <c r="F314" s="124">
        <v>5423</v>
      </c>
      <c r="G314" s="124">
        <v>15569</v>
      </c>
      <c r="H314" s="124">
        <v>612</v>
      </c>
      <c r="I314" s="124">
        <v>742</v>
      </c>
      <c r="J314" s="124">
        <v>883</v>
      </c>
      <c r="K314" s="124">
        <v>2237</v>
      </c>
      <c r="L314" s="128">
        <v>0.14369999999999999</v>
      </c>
      <c r="M314" s="124">
        <v>507</v>
      </c>
      <c r="N314" s="125">
        <v>8.2910000000000004</v>
      </c>
      <c r="O314" s="124">
        <v>1</v>
      </c>
      <c r="P314" s="125">
        <v>0</v>
      </c>
      <c r="Q314" s="124">
        <v>0</v>
      </c>
      <c r="R314" s="124">
        <v>237</v>
      </c>
      <c r="S314" s="124">
        <v>126</v>
      </c>
      <c r="T314" s="124">
        <v>5247</v>
      </c>
      <c r="U314" s="124">
        <v>5162</v>
      </c>
      <c r="V314" s="124">
        <v>5193</v>
      </c>
      <c r="W314" s="124">
        <v>15602</v>
      </c>
      <c r="X314" s="124">
        <v>5201</v>
      </c>
      <c r="Y314" s="124">
        <v>141</v>
      </c>
      <c r="Z314" s="124">
        <v>132</v>
      </c>
      <c r="AA314" s="124">
        <v>137</v>
      </c>
      <c r="AB314" s="124">
        <v>410</v>
      </c>
      <c r="AC314" s="124">
        <v>137</v>
      </c>
      <c r="AD314" s="128">
        <v>2.63E-2</v>
      </c>
      <c r="AE314" s="124">
        <v>93</v>
      </c>
      <c r="AF314" s="124">
        <v>727</v>
      </c>
      <c r="AG314" s="125">
        <v>0.13400000000000001</v>
      </c>
    </row>
    <row r="315" spans="1:33" x14ac:dyDescent="0.3">
      <c r="A315" s="123" t="s">
        <v>629</v>
      </c>
      <c r="B315" s="121" t="s">
        <v>630</v>
      </c>
      <c r="C315" s="121">
        <v>1</v>
      </c>
      <c r="D315" s="121">
        <v>0</v>
      </c>
      <c r="E315" s="124">
        <v>1633</v>
      </c>
      <c r="F315" s="124">
        <v>1317</v>
      </c>
      <c r="G315" s="124">
        <v>4098</v>
      </c>
      <c r="H315" s="124">
        <v>346</v>
      </c>
      <c r="I315" s="124">
        <v>340</v>
      </c>
      <c r="J315" s="124">
        <v>373</v>
      </c>
      <c r="K315" s="124">
        <v>1059</v>
      </c>
      <c r="L315" s="128">
        <v>0.25840000000000002</v>
      </c>
      <c r="M315" s="124">
        <v>221</v>
      </c>
      <c r="N315" s="125">
        <v>14.347</v>
      </c>
      <c r="O315" s="124">
        <v>1</v>
      </c>
      <c r="P315" s="125">
        <v>0</v>
      </c>
      <c r="Q315" s="124">
        <v>0</v>
      </c>
      <c r="R315" s="124">
        <v>130</v>
      </c>
      <c r="S315" s="124">
        <v>69</v>
      </c>
      <c r="T315" s="124">
        <v>2100</v>
      </c>
      <c r="U315" s="124">
        <v>2066</v>
      </c>
      <c r="V315" s="124">
        <v>2079</v>
      </c>
      <c r="W315" s="124">
        <v>6245</v>
      </c>
      <c r="X315" s="124">
        <v>2082</v>
      </c>
      <c r="Y315" s="124">
        <v>135</v>
      </c>
      <c r="Z315" s="124">
        <v>97</v>
      </c>
      <c r="AA315" s="124">
        <v>89</v>
      </c>
      <c r="AB315" s="124">
        <v>321</v>
      </c>
      <c r="AC315" s="124">
        <v>107</v>
      </c>
      <c r="AD315" s="128">
        <v>5.1400000000000001E-2</v>
      </c>
      <c r="AE315" s="124">
        <v>44</v>
      </c>
      <c r="AF315" s="124">
        <v>335</v>
      </c>
      <c r="AG315" s="125">
        <v>0.254</v>
      </c>
    </row>
    <row r="316" spans="1:33" x14ac:dyDescent="0.3">
      <c r="A316" s="123" t="s">
        <v>631</v>
      </c>
      <c r="B316" s="121" t="s">
        <v>632</v>
      </c>
      <c r="C316" s="121">
        <v>1</v>
      </c>
      <c r="D316" s="121">
        <v>0</v>
      </c>
      <c r="E316" s="124">
        <v>3932</v>
      </c>
      <c r="F316" s="124">
        <v>3241</v>
      </c>
      <c r="G316" s="124">
        <v>9636</v>
      </c>
      <c r="H316" s="124">
        <v>433</v>
      </c>
      <c r="I316" s="124">
        <v>557</v>
      </c>
      <c r="J316" s="124">
        <v>629</v>
      </c>
      <c r="K316" s="124">
        <v>1619</v>
      </c>
      <c r="L316" s="128">
        <v>0.16800000000000001</v>
      </c>
      <c r="M316" s="124">
        <v>354</v>
      </c>
      <c r="N316" s="125">
        <v>12.301</v>
      </c>
      <c r="O316" s="124">
        <v>1</v>
      </c>
      <c r="P316" s="125">
        <v>0</v>
      </c>
      <c r="Q316" s="124">
        <v>0</v>
      </c>
      <c r="R316" s="124">
        <v>209</v>
      </c>
      <c r="S316" s="124">
        <v>111</v>
      </c>
      <c r="T316" s="124">
        <v>3158</v>
      </c>
      <c r="U316" s="124">
        <v>3107</v>
      </c>
      <c r="V316" s="124">
        <v>3125</v>
      </c>
      <c r="W316" s="124">
        <v>9390</v>
      </c>
      <c r="X316" s="124">
        <v>3130</v>
      </c>
      <c r="Y316" s="124">
        <v>189</v>
      </c>
      <c r="Z316" s="124">
        <v>182</v>
      </c>
      <c r="AA316" s="124">
        <v>197</v>
      </c>
      <c r="AB316" s="124">
        <v>568</v>
      </c>
      <c r="AC316" s="124">
        <v>189</v>
      </c>
      <c r="AD316" s="128">
        <v>6.0499999999999998E-2</v>
      </c>
      <c r="AE316" s="124">
        <v>127</v>
      </c>
      <c r="AF316" s="124">
        <v>593</v>
      </c>
      <c r="AG316" s="125">
        <v>0.182</v>
      </c>
    </row>
    <row r="317" spans="1:33" x14ac:dyDescent="0.3">
      <c r="A317" s="123" t="s">
        <v>633</v>
      </c>
      <c r="B317" s="121" t="s">
        <v>634</v>
      </c>
      <c r="C317" s="121">
        <v>1</v>
      </c>
      <c r="D317" s="121">
        <v>0</v>
      </c>
      <c r="E317" s="124">
        <v>6462</v>
      </c>
      <c r="F317" s="124">
        <v>5348</v>
      </c>
      <c r="G317" s="124">
        <v>15790</v>
      </c>
      <c r="H317" s="124">
        <v>2284</v>
      </c>
      <c r="I317" s="124">
        <v>2975</v>
      </c>
      <c r="J317" s="124">
        <v>2799</v>
      </c>
      <c r="K317" s="124">
        <v>8058</v>
      </c>
      <c r="L317" s="128">
        <v>0.51029999999999998</v>
      </c>
      <c r="M317" s="124">
        <v>1774</v>
      </c>
      <c r="N317" s="125">
        <v>6.5439999999999996</v>
      </c>
      <c r="O317" s="124">
        <v>1</v>
      </c>
      <c r="P317" s="125">
        <v>0</v>
      </c>
      <c r="Q317" s="124">
        <v>0</v>
      </c>
      <c r="R317" s="124">
        <v>830</v>
      </c>
      <c r="S317" s="124">
        <v>440</v>
      </c>
      <c r="T317" s="124">
        <v>5657</v>
      </c>
      <c r="U317" s="124">
        <v>5567</v>
      </c>
      <c r="V317" s="124">
        <v>5601</v>
      </c>
      <c r="W317" s="124">
        <v>16825</v>
      </c>
      <c r="X317" s="124">
        <v>5608</v>
      </c>
      <c r="Y317" s="124">
        <v>484</v>
      </c>
      <c r="Z317" s="124">
        <v>431</v>
      </c>
      <c r="AA317" s="124">
        <v>450</v>
      </c>
      <c r="AB317" s="124">
        <v>1365</v>
      </c>
      <c r="AC317" s="124">
        <v>455</v>
      </c>
      <c r="AD317" s="128">
        <v>8.1100000000000005E-2</v>
      </c>
      <c r="AE317" s="124">
        <v>282</v>
      </c>
      <c r="AF317" s="124">
        <v>2497</v>
      </c>
      <c r="AG317" s="125">
        <v>0.46600000000000003</v>
      </c>
    </row>
    <row r="318" spans="1:33" x14ac:dyDescent="0.3">
      <c r="A318" s="123" t="s">
        <v>635</v>
      </c>
      <c r="B318" s="121" t="s">
        <v>636</v>
      </c>
      <c r="C318" s="121">
        <v>1</v>
      </c>
      <c r="D318" s="121">
        <v>0</v>
      </c>
      <c r="E318" s="124">
        <v>3463</v>
      </c>
      <c r="F318" s="124">
        <v>2809</v>
      </c>
      <c r="G318" s="124">
        <v>8361</v>
      </c>
      <c r="H318" s="124">
        <v>303</v>
      </c>
      <c r="I318" s="124">
        <v>335</v>
      </c>
      <c r="J318" s="124">
        <v>406</v>
      </c>
      <c r="K318" s="124">
        <v>1044</v>
      </c>
      <c r="L318" s="128">
        <v>0.1249</v>
      </c>
      <c r="M318" s="124">
        <v>228</v>
      </c>
      <c r="N318" s="125">
        <v>2.8330000000000002</v>
      </c>
      <c r="O318" s="124">
        <v>1</v>
      </c>
      <c r="P318" s="125">
        <v>0</v>
      </c>
      <c r="Q318" s="124">
        <v>0</v>
      </c>
      <c r="R318" s="124">
        <v>78</v>
      </c>
      <c r="S318" s="124">
        <v>41</v>
      </c>
      <c r="T318" s="124">
        <v>3045</v>
      </c>
      <c r="U318" s="124">
        <v>2996</v>
      </c>
      <c r="V318" s="124">
        <v>3014</v>
      </c>
      <c r="W318" s="124">
        <v>9055</v>
      </c>
      <c r="X318" s="124">
        <v>3018</v>
      </c>
      <c r="Y318" s="124">
        <v>99</v>
      </c>
      <c r="Z318" s="124">
        <v>85</v>
      </c>
      <c r="AA318" s="124">
        <v>74</v>
      </c>
      <c r="AB318" s="124">
        <v>258</v>
      </c>
      <c r="AC318" s="124">
        <v>86</v>
      </c>
      <c r="AD318" s="128">
        <v>2.8500000000000001E-2</v>
      </c>
      <c r="AE318" s="124">
        <v>52</v>
      </c>
      <c r="AF318" s="124">
        <v>322</v>
      </c>
      <c r="AG318" s="125">
        <v>0.114</v>
      </c>
    </row>
    <row r="319" spans="1:33" x14ac:dyDescent="0.3">
      <c r="A319" s="123" t="s">
        <v>637</v>
      </c>
      <c r="B319" s="121" t="s">
        <v>638</v>
      </c>
      <c r="C319" s="121">
        <v>1</v>
      </c>
      <c r="D319" s="121">
        <v>0</v>
      </c>
      <c r="E319" s="124">
        <v>3735</v>
      </c>
      <c r="F319" s="124">
        <v>2973</v>
      </c>
      <c r="G319" s="124">
        <v>8935</v>
      </c>
      <c r="H319" s="124">
        <v>616</v>
      </c>
      <c r="I319" s="124">
        <v>774</v>
      </c>
      <c r="J319" s="124">
        <v>817</v>
      </c>
      <c r="K319" s="124">
        <v>2207</v>
      </c>
      <c r="L319" s="128">
        <v>0.247</v>
      </c>
      <c r="M319" s="124">
        <v>477</v>
      </c>
      <c r="N319" s="125">
        <v>4.4180000000000001</v>
      </c>
      <c r="O319" s="124">
        <v>1</v>
      </c>
      <c r="P319" s="125">
        <v>0</v>
      </c>
      <c r="Q319" s="124">
        <v>0</v>
      </c>
      <c r="R319" s="124">
        <v>103</v>
      </c>
      <c r="S319" s="124">
        <v>55</v>
      </c>
      <c r="T319" s="124">
        <v>3025</v>
      </c>
      <c r="U319" s="124">
        <v>2976</v>
      </c>
      <c r="V319" s="124">
        <v>2994</v>
      </c>
      <c r="W319" s="124">
        <v>8995</v>
      </c>
      <c r="X319" s="124">
        <v>2998</v>
      </c>
      <c r="Y319" s="124">
        <v>120</v>
      </c>
      <c r="Z319" s="124">
        <v>114</v>
      </c>
      <c r="AA319" s="124">
        <v>130</v>
      </c>
      <c r="AB319" s="124">
        <v>364</v>
      </c>
      <c r="AC319" s="124">
        <v>121</v>
      </c>
      <c r="AD319" s="128">
        <v>4.0500000000000001E-2</v>
      </c>
      <c r="AE319" s="124">
        <v>78</v>
      </c>
      <c r="AF319" s="124">
        <v>611</v>
      </c>
      <c r="AG319" s="125">
        <v>0.20499999999999999</v>
      </c>
    </row>
    <row r="320" spans="1:33" x14ac:dyDescent="0.3">
      <c r="A320" s="123" t="s">
        <v>639</v>
      </c>
      <c r="B320" s="121" t="s">
        <v>640</v>
      </c>
      <c r="C320" s="121">
        <v>1</v>
      </c>
      <c r="D320" s="121">
        <v>0</v>
      </c>
      <c r="E320" s="124">
        <v>6500</v>
      </c>
      <c r="F320" s="124">
        <v>5253</v>
      </c>
      <c r="G320" s="124">
        <v>15543</v>
      </c>
      <c r="H320" s="124">
        <v>1745</v>
      </c>
      <c r="I320" s="124">
        <v>1743</v>
      </c>
      <c r="J320" s="124">
        <v>2082</v>
      </c>
      <c r="K320" s="124">
        <v>5570</v>
      </c>
      <c r="L320" s="128">
        <v>0.3584</v>
      </c>
      <c r="M320" s="124">
        <v>1224</v>
      </c>
      <c r="N320" s="125">
        <v>9.7189999999999994</v>
      </c>
      <c r="O320" s="124">
        <v>1</v>
      </c>
      <c r="P320" s="125">
        <v>0</v>
      </c>
      <c r="Q320" s="124">
        <v>0</v>
      </c>
      <c r="R320" s="124">
        <v>367</v>
      </c>
      <c r="S320" s="124">
        <v>195</v>
      </c>
      <c r="T320" s="124">
        <v>5735</v>
      </c>
      <c r="U320" s="124">
        <v>5636</v>
      </c>
      <c r="V320" s="124">
        <v>5668</v>
      </c>
      <c r="W320" s="124">
        <v>17039</v>
      </c>
      <c r="X320" s="124">
        <v>5680</v>
      </c>
      <c r="Y320" s="124">
        <v>298</v>
      </c>
      <c r="Z320" s="124">
        <v>278</v>
      </c>
      <c r="AA320" s="124">
        <v>273</v>
      </c>
      <c r="AB320" s="124">
        <v>849</v>
      </c>
      <c r="AC320" s="124">
        <v>283</v>
      </c>
      <c r="AD320" s="128">
        <v>4.9799999999999997E-2</v>
      </c>
      <c r="AE320" s="124">
        <v>170</v>
      </c>
      <c r="AF320" s="124">
        <v>1590</v>
      </c>
      <c r="AG320" s="125">
        <v>0.30199999999999999</v>
      </c>
    </row>
    <row r="321" spans="1:33" x14ac:dyDescent="0.3">
      <c r="A321" s="123" t="s">
        <v>641</v>
      </c>
      <c r="B321" s="121" t="s">
        <v>642</v>
      </c>
      <c r="C321" s="121">
        <v>1</v>
      </c>
      <c r="D321" s="121">
        <v>0</v>
      </c>
      <c r="E321" s="124">
        <v>7886</v>
      </c>
      <c r="F321" s="124">
        <v>6500</v>
      </c>
      <c r="G321" s="124">
        <v>19447</v>
      </c>
      <c r="H321" s="124">
        <v>547</v>
      </c>
      <c r="I321" s="124">
        <v>623</v>
      </c>
      <c r="J321" s="124">
        <v>586</v>
      </c>
      <c r="K321" s="124">
        <v>1756</v>
      </c>
      <c r="L321" s="128">
        <v>9.0300000000000005E-2</v>
      </c>
      <c r="M321" s="124">
        <v>382</v>
      </c>
      <c r="N321" s="125">
        <v>17.638000000000002</v>
      </c>
      <c r="O321" s="124">
        <v>1</v>
      </c>
      <c r="P321" s="125">
        <v>0</v>
      </c>
      <c r="Q321" s="124">
        <v>0</v>
      </c>
      <c r="R321" s="124">
        <v>48</v>
      </c>
      <c r="S321" s="124">
        <v>25</v>
      </c>
      <c r="T321" s="124">
        <v>7761</v>
      </c>
      <c r="U321" s="124">
        <v>7636</v>
      </c>
      <c r="V321" s="124">
        <v>7682</v>
      </c>
      <c r="W321" s="124">
        <v>23079</v>
      </c>
      <c r="X321" s="124">
        <v>7693</v>
      </c>
      <c r="Y321" s="124">
        <v>166</v>
      </c>
      <c r="Z321" s="124">
        <v>146</v>
      </c>
      <c r="AA321" s="124">
        <v>143</v>
      </c>
      <c r="AB321" s="124">
        <v>455</v>
      </c>
      <c r="AC321" s="124">
        <v>152</v>
      </c>
      <c r="AD321" s="128">
        <v>1.9699999999999999E-2</v>
      </c>
      <c r="AE321" s="124">
        <v>83</v>
      </c>
      <c r="AF321" s="124">
        <v>491</v>
      </c>
      <c r="AG321" s="125">
        <v>7.4999999999999997E-2</v>
      </c>
    </row>
    <row r="322" spans="1:33" x14ac:dyDescent="0.3">
      <c r="A322" s="123" t="s">
        <v>643</v>
      </c>
      <c r="B322" s="121" t="s">
        <v>644</v>
      </c>
      <c r="C322" s="121">
        <v>1</v>
      </c>
      <c r="D322" s="121">
        <v>1</v>
      </c>
      <c r="E322" s="124">
        <v>1323673</v>
      </c>
      <c r="F322" s="124">
        <v>951802</v>
      </c>
      <c r="G322" s="124">
        <v>2410599</v>
      </c>
      <c r="H322" s="124">
        <v>610154</v>
      </c>
      <c r="I322" s="124">
        <v>601178</v>
      </c>
      <c r="J322" s="124">
        <v>617540</v>
      </c>
      <c r="K322" s="124">
        <v>1828872</v>
      </c>
      <c r="L322" s="128">
        <v>0.75870000000000004</v>
      </c>
      <c r="M322" s="124">
        <v>469386</v>
      </c>
      <c r="N322" s="125">
        <v>321.8</v>
      </c>
      <c r="O322" s="124">
        <v>1</v>
      </c>
      <c r="P322" s="125">
        <v>0</v>
      </c>
      <c r="Q322" s="124">
        <v>0</v>
      </c>
      <c r="R322" s="124">
        <v>151000</v>
      </c>
      <c r="S322" s="124">
        <v>80030</v>
      </c>
      <c r="T322" s="124">
        <v>1252210</v>
      </c>
      <c r="U322" s="124">
        <v>1205959</v>
      </c>
      <c r="V322" s="124">
        <v>1188989</v>
      </c>
      <c r="W322" s="124">
        <v>3647158</v>
      </c>
      <c r="X322" s="124">
        <v>1215719</v>
      </c>
      <c r="Y322" s="124">
        <v>296697</v>
      </c>
      <c r="Z322" s="124">
        <v>292262</v>
      </c>
      <c r="AA322" s="124">
        <v>281101</v>
      </c>
      <c r="AB322" s="124">
        <v>870060</v>
      </c>
      <c r="AC322" s="124">
        <v>290020</v>
      </c>
      <c r="AD322" s="128">
        <v>0.23860000000000001</v>
      </c>
      <c r="AE322" s="124">
        <v>147615</v>
      </c>
      <c r="AF322" s="124">
        <v>697032</v>
      </c>
      <c r="AG322" s="125">
        <v>0.73199999999999998</v>
      </c>
    </row>
    <row r="323" spans="1:33" x14ac:dyDescent="0.3">
      <c r="A323" s="123" t="s">
        <v>645</v>
      </c>
      <c r="B323" s="121" t="s">
        <v>646</v>
      </c>
      <c r="C323" s="121">
        <v>1</v>
      </c>
      <c r="D323" s="121">
        <v>0</v>
      </c>
      <c r="E323" s="124">
        <v>2351</v>
      </c>
      <c r="F323" s="124">
        <v>1936</v>
      </c>
      <c r="G323" s="124">
        <v>5567</v>
      </c>
      <c r="H323" s="124">
        <v>516</v>
      </c>
      <c r="I323" s="124">
        <v>522</v>
      </c>
      <c r="J323" s="124">
        <v>490</v>
      </c>
      <c r="K323" s="124">
        <v>1528</v>
      </c>
      <c r="L323" s="128">
        <v>0.27450000000000002</v>
      </c>
      <c r="M323" s="124">
        <v>345</v>
      </c>
      <c r="N323" s="125">
        <v>56.289000000000001</v>
      </c>
      <c r="O323" s="124">
        <v>1</v>
      </c>
      <c r="P323" s="125">
        <v>0</v>
      </c>
      <c r="Q323" s="124">
        <v>0</v>
      </c>
      <c r="R323" s="124">
        <v>22</v>
      </c>
      <c r="S323" s="124">
        <v>12</v>
      </c>
      <c r="T323" s="124">
        <v>2306</v>
      </c>
      <c r="U323" s="124">
        <v>2264</v>
      </c>
      <c r="V323" s="124">
        <v>2279</v>
      </c>
      <c r="W323" s="124">
        <v>6849</v>
      </c>
      <c r="X323" s="124">
        <v>2283</v>
      </c>
      <c r="Y323" s="124">
        <v>191</v>
      </c>
      <c r="Z323" s="124">
        <v>151</v>
      </c>
      <c r="AA323" s="124">
        <v>181</v>
      </c>
      <c r="AB323" s="124">
        <v>523</v>
      </c>
      <c r="AC323" s="124">
        <v>174</v>
      </c>
      <c r="AD323" s="128">
        <v>7.6399999999999996E-2</v>
      </c>
      <c r="AE323" s="124">
        <v>96</v>
      </c>
      <c r="AF323" s="124">
        <v>454</v>
      </c>
      <c r="AG323" s="125">
        <v>0.23400000000000001</v>
      </c>
    </row>
    <row r="324" spans="1:33" x14ac:dyDescent="0.3">
      <c r="A324" s="123" t="s">
        <v>647</v>
      </c>
      <c r="B324" s="121" t="s">
        <v>648</v>
      </c>
      <c r="C324" s="121">
        <v>1</v>
      </c>
      <c r="D324" s="121">
        <v>0</v>
      </c>
      <c r="E324" s="124">
        <v>5185</v>
      </c>
      <c r="F324" s="124">
        <v>4189</v>
      </c>
      <c r="G324" s="124">
        <v>12318</v>
      </c>
      <c r="H324" s="124">
        <v>2616</v>
      </c>
      <c r="I324" s="124">
        <v>2693</v>
      </c>
      <c r="J324" s="124">
        <v>2722</v>
      </c>
      <c r="K324" s="124">
        <v>8031</v>
      </c>
      <c r="L324" s="128">
        <v>0.65200000000000002</v>
      </c>
      <c r="M324" s="124">
        <v>1775</v>
      </c>
      <c r="N324" s="125">
        <v>33.866</v>
      </c>
      <c r="O324" s="124">
        <v>1</v>
      </c>
      <c r="P324" s="125">
        <v>0</v>
      </c>
      <c r="Q324" s="124">
        <v>0</v>
      </c>
      <c r="R324" s="124">
        <v>80</v>
      </c>
      <c r="S324" s="124">
        <v>42</v>
      </c>
      <c r="T324" s="124">
        <v>5198</v>
      </c>
      <c r="U324" s="124">
        <v>5103</v>
      </c>
      <c r="V324" s="124">
        <v>5137</v>
      </c>
      <c r="W324" s="124">
        <v>15438</v>
      </c>
      <c r="X324" s="124">
        <v>5146</v>
      </c>
      <c r="Y324" s="124">
        <v>1113</v>
      </c>
      <c r="Z324" s="124">
        <v>1074</v>
      </c>
      <c r="AA324" s="124">
        <v>1024</v>
      </c>
      <c r="AB324" s="124">
        <v>3211</v>
      </c>
      <c r="AC324" s="124">
        <v>1070</v>
      </c>
      <c r="AD324" s="128">
        <v>0.20799999999999999</v>
      </c>
      <c r="AE324" s="124">
        <v>566</v>
      </c>
      <c r="AF324" s="124">
        <v>2384</v>
      </c>
      <c r="AG324" s="125">
        <v>0.56899999999999995</v>
      </c>
    </row>
    <row r="325" spans="1:33" x14ac:dyDescent="0.3">
      <c r="A325" s="123" t="s">
        <v>649</v>
      </c>
      <c r="B325" s="121" t="s">
        <v>650</v>
      </c>
      <c r="C325" s="121">
        <v>1</v>
      </c>
      <c r="D325" s="121">
        <v>0</v>
      </c>
      <c r="E325" s="124">
        <v>1585</v>
      </c>
      <c r="F325" s="124">
        <v>1247</v>
      </c>
      <c r="G325" s="124">
        <v>3716</v>
      </c>
      <c r="H325" s="124">
        <v>566</v>
      </c>
      <c r="I325" s="124">
        <v>584</v>
      </c>
      <c r="J325" s="124">
        <v>573</v>
      </c>
      <c r="K325" s="124">
        <v>1723</v>
      </c>
      <c r="L325" s="128">
        <v>0.4637</v>
      </c>
      <c r="M325" s="124">
        <v>376</v>
      </c>
      <c r="N325" s="125">
        <v>57.436999999999998</v>
      </c>
      <c r="O325" s="124">
        <v>1</v>
      </c>
      <c r="P325" s="125">
        <v>6.4000000000000001E-2</v>
      </c>
      <c r="Q325" s="124">
        <v>80</v>
      </c>
      <c r="R325" s="124">
        <v>0</v>
      </c>
      <c r="S325" s="124">
        <v>0</v>
      </c>
      <c r="T325" s="124">
        <v>1555</v>
      </c>
      <c r="U325" s="124">
        <v>1527</v>
      </c>
      <c r="V325" s="124">
        <v>1537</v>
      </c>
      <c r="W325" s="124">
        <v>4619</v>
      </c>
      <c r="X325" s="124">
        <v>1540</v>
      </c>
      <c r="Y325" s="124">
        <v>219</v>
      </c>
      <c r="Z325" s="124">
        <v>181</v>
      </c>
      <c r="AA325" s="124">
        <v>197</v>
      </c>
      <c r="AB325" s="124">
        <v>597</v>
      </c>
      <c r="AC325" s="124">
        <v>199</v>
      </c>
      <c r="AD325" s="128">
        <v>0.12920000000000001</v>
      </c>
      <c r="AE325" s="124">
        <v>105</v>
      </c>
      <c r="AF325" s="124">
        <v>562</v>
      </c>
      <c r="AG325" s="125">
        <v>0.45</v>
      </c>
    </row>
    <row r="326" spans="1:33" x14ac:dyDescent="0.3">
      <c r="A326" s="123" t="s">
        <v>651</v>
      </c>
      <c r="B326" s="121" t="s">
        <v>652</v>
      </c>
      <c r="C326" s="121">
        <v>1</v>
      </c>
      <c r="D326" s="121">
        <v>0</v>
      </c>
      <c r="E326" s="124">
        <v>3940</v>
      </c>
      <c r="F326" s="124">
        <v>3151</v>
      </c>
      <c r="G326" s="124">
        <v>9474</v>
      </c>
      <c r="H326" s="124">
        <v>1257</v>
      </c>
      <c r="I326" s="124">
        <v>1289</v>
      </c>
      <c r="J326" s="124">
        <v>1399</v>
      </c>
      <c r="K326" s="124">
        <v>3945</v>
      </c>
      <c r="L326" s="128">
        <v>0.41639999999999999</v>
      </c>
      <c r="M326" s="124">
        <v>853</v>
      </c>
      <c r="N326" s="125">
        <v>42.499000000000002</v>
      </c>
      <c r="O326" s="124">
        <v>1</v>
      </c>
      <c r="P326" s="125">
        <v>0</v>
      </c>
      <c r="Q326" s="124">
        <v>0</v>
      </c>
      <c r="R326" s="124">
        <v>56</v>
      </c>
      <c r="S326" s="124">
        <v>30</v>
      </c>
      <c r="T326" s="124">
        <v>3884</v>
      </c>
      <c r="U326" s="124">
        <v>3813</v>
      </c>
      <c r="V326" s="124">
        <v>3838</v>
      </c>
      <c r="W326" s="124">
        <v>11535</v>
      </c>
      <c r="X326" s="124">
        <v>3845</v>
      </c>
      <c r="Y326" s="124">
        <v>497</v>
      </c>
      <c r="Z326" s="124">
        <v>453</v>
      </c>
      <c r="AA326" s="124">
        <v>436</v>
      </c>
      <c r="AB326" s="124">
        <v>1386</v>
      </c>
      <c r="AC326" s="124">
        <v>462</v>
      </c>
      <c r="AD326" s="128">
        <v>0.1202</v>
      </c>
      <c r="AE326" s="124">
        <v>246</v>
      </c>
      <c r="AF326" s="124">
        <v>1130</v>
      </c>
      <c r="AG326" s="125">
        <v>0.35799999999999998</v>
      </c>
    </row>
    <row r="327" spans="1:33" x14ac:dyDescent="0.3">
      <c r="A327" s="123" t="s">
        <v>653</v>
      </c>
      <c r="B327" s="121" t="s">
        <v>654</v>
      </c>
      <c r="C327" s="121">
        <v>1</v>
      </c>
      <c r="D327" s="121">
        <v>0</v>
      </c>
      <c r="E327" s="124">
        <v>8001</v>
      </c>
      <c r="F327" s="124">
        <v>6618</v>
      </c>
      <c r="G327" s="124">
        <v>19070</v>
      </c>
      <c r="H327" s="124">
        <v>5177</v>
      </c>
      <c r="I327" s="124">
        <v>4662</v>
      </c>
      <c r="J327" s="124">
        <v>4968</v>
      </c>
      <c r="K327" s="124">
        <v>14807</v>
      </c>
      <c r="L327" s="128">
        <v>0.77649999999999997</v>
      </c>
      <c r="M327" s="124">
        <v>3340</v>
      </c>
      <c r="N327" s="125">
        <v>16.841999999999999</v>
      </c>
      <c r="O327" s="124">
        <v>1</v>
      </c>
      <c r="P327" s="125">
        <v>0</v>
      </c>
      <c r="Q327" s="124">
        <v>0</v>
      </c>
      <c r="R327" s="124">
        <v>152</v>
      </c>
      <c r="S327" s="124">
        <v>81</v>
      </c>
      <c r="T327" s="124">
        <v>7661</v>
      </c>
      <c r="U327" s="124">
        <v>7521</v>
      </c>
      <c r="V327" s="124">
        <v>7571</v>
      </c>
      <c r="W327" s="124">
        <v>22753</v>
      </c>
      <c r="X327" s="124">
        <v>7584</v>
      </c>
      <c r="Y327" s="124">
        <v>2556</v>
      </c>
      <c r="Z327" s="124">
        <v>2449</v>
      </c>
      <c r="AA327" s="124">
        <v>2511</v>
      </c>
      <c r="AB327" s="124">
        <v>7516</v>
      </c>
      <c r="AC327" s="124">
        <v>2505</v>
      </c>
      <c r="AD327" s="128">
        <v>0.33029999999999998</v>
      </c>
      <c r="AE327" s="124">
        <v>1421</v>
      </c>
      <c r="AF327" s="124">
        <v>4843</v>
      </c>
      <c r="AG327" s="125">
        <v>0.73099999999999998</v>
      </c>
    </row>
    <row r="328" spans="1:33" x14ac:dyDescent="0.3">
      <c r="A328" s="123" t="s">
        <v>655</v>
      </c>
      <c r="B328" s="121" t="s">
        <v>656</v>
      </c>
      <c r="C328" s="121">
        <v>1</v>
      </c>
      <c r="D328" s="121">
        <v>0</v>
      </c>
      <c r="E328" s="124">
        <v>3767</v>
      </c>
      <c r="F328" s="124">
        <v>3172</v>
      </c>
      <c r="G328" s="124">
        <v>9341</v>
      </c>
      <c r="H328" s="124">
        <v>1470</v>
      </c>
      <c r="I328" s="124">
        <v>1595</v>
      </c>
      <c r="J328" s="124">
        <v>1574</v>
      </c>
      <c r="K328" s="124">
        <v>4639</v>
      </c>
      <c r="L328" s="128">
        <v>0.49659999999999999</v>
      </c>
      <c r="M328" s="124">
        <v>1024</v>
      </c>
      <c r="N328" s="125">
        <v>10.888</v>
      </c>
      <c r="O328" s="124">
        <v>1</v>
      </c>
      <c r="P328" s="125">
        <v>0</v>
      </c>
      <c r="Q328" s="124">
        <v>0</v>
      </c>
      <c r="R328" s="124">
        <v>65</v>
      </c>
      <c r="S328" s="124">
        <v>34</v>
      </c>
      <c r="T328" s="124">
        <v>3992</v>
      </c>
      <c r="U328" s="124">
        <v>3918</v>
      </c>
      <c r="V328" s="124">
        <v>3944</v>
      </c>
      <c r="W328" s="124">
        <v>11854</v>
      </c>
      <c r="X328" s="124">
        <v>3951</v>
      </c>
      <c r="Y328" s="124">
        <v>622</v>
      </c>
      <c r="Z328" s="124">
        <v>569</v>
      </c>
      <c r="AA328" s="124">
        <v>578</v>
      </c>
      <c r="AB328" s="124">
        <v>1769</v>
      </c>
      <c r="AC328" s="124">
        <v>590</v>
      </c>
      <c r="AD328" s="128">
        <v>0.1492</v>
      </c>
      <c r="AE328" s="124">
        <v>308</v>
      </c>
      <c r="AF328" s="124">
        <v>1367</v>
      </c>
      <c r="AG328" s="125">
        <v>0.43</v>
      </c>
    </row>
    <row r="329" spans="1:33" x14ac:dyDescent="0.3">
      <c r="A329" s="123" t="s">
        <v>657</v>
      </c>
      <c r="B329" s="121" t="s">
        <v>658</v>
      </c>
      <c r="C329" s="121">
        <v>1</v>
      </c>
      <c r="D329" s="121">
        <v>0</v>
      </c>
      <c r="E329" s="124">
        <v>3490</v>
      </c>
      <c r="F329" s="124">
        <v>2904</v>
      </c>
      <c r="G329" s="124">
        <v>8642</v>
      </c>
      <c r="H329" s="124">
        <v>516</v>
      </c>
      <c r="I329" s="124">
        <v>525</v>
      </c>
      <c r="J329" s="124">
        <v>532</v>
      </c>
      <c r="K329" s="124">
        <v>1573</v>
      </c>
      <c r="L329" s="128">
        <v>0.182</v>
      </c>
      <c r="M329" s="124">
        <v>344</v>
      </c>
      <c r="N329" s="125">
        <v>69.731999999999999</v>
      </c>
      <c r="O329" s="124">
        <v>1</v>
      </c>
      <c r="P329" s="125">
        <v>0</v>
      </c>
      <c r="Q329" s="124">
        <v>0</v>
      </c>
      <c r="R329" s="124">
        <v>22</v>
      </c>
      <c r="S329" s="124">
        <v>12</v>
      </c>
      <c r="T329" s="124">
        <v>3224</v>
      </c>
      <c r="U329" s="124">
        <v>3164</v>
      </c>
      <c r="V329" s="124">
        <v>3186</v>
      </c>
      <c r="W329" s="124">
        <v>9574</v>
      </c>
      <c r="X329" s="124">
        <v>3191</v>
      </c>
      <c r="Y329" s="124">
        <v>199</v>
      </c>
      <c r="Z329" s="124">
        <v>163</v>
      </c>
      <c r="AA329" s="124">
        <v>190</v>
      </c>
      <c r="AB329" s="124">
        <v>552</v>
      </c>
      <c r="AC329" s="124">
        <v>184</v>
      </c>
      <c r="AD329" s="128">
        <v>5.7700000000000001E-2</v>
      </c>
      <c r="AE329" s="124">
        <v>109</v>
      </c>
      <c r="AF329" s="124">
        <v>466</v>
      </c>
      <c r="AG329" s="125">
        <v>0.16</v>
      </c>
    </row>
    <row r="330" spans="1:33" x14ac:dyDescent="0.3">
      <c r="A330" s="123" t="s">
        <v>659</v>
      </c>
      <c r="B330" s="121" t="s">
        <v>660</v>
      </c>
      <c r="C330" s="121">
        <v>1</v>
      </c>
      <c r="D330" s="121">
        <v>0</v>
      </c>
      <c r="E330" s="124">
        <v>1392</v>
      </c>
      <c r="F330" s="124">
        <v>1087</v>
      </c>
      <c r="G330" s="124">
        <v>3361</v>
      </c>
      <c r="H330" s="124">
        <v>481</v>
      </c>
      <c r="I330" s="124">
        <v>470</v>
      </c>
      <c r="J330" s="124">
        <v>473</v>
      </c>
      <c r="K330" s="124">
        <v>1424</v>
      </c>
      <c r="L330" s="128">
        <v>0.42370000000000002</v>
      </c>
      <c r="M330" s="124">
        <v>299</v>
      </c>
      <c r="N330" s="125">
        <v>79.551000000000002</v>
      </c>
      <c r="O330" s="124">
        <v>1</v>
      </c>
      <c r="P330" s="125">
        <v>0.222</v>
      </c>
      <c r="Q330" s="124">
        <v>241</v>
      </c>
      <c r="R330" s="124">
        <v>1</v>
      </c>
      <c r="S330" s="124">
        <v>1</v>
      </c>
      <c r="T330" s="124">
        <v>1420</v>
      </c>
      <c r="U330" s="124">
        <v>1394</v>
      </c>
      <c r="V330" s="124">
        <v>1403</v>
      </c>
      <c r="W330" s="124">
        <v>4217</v>
      </c>
      <c r="X330" s="124">
        <v>1406</v>
      </c>
      <c r="Y330" s="124">
        <v>177</v>
      </c>
      <c r="Z330" s="124">
        <v>152</v>
      </c>
      <c r="AA330" s="124">
        <v>173</v>
      </c>
      <c r="AB330" s="124">
        <v>502</v>
      </c>
      <c r="AC330" s="124">
        <v>167</v>
      </c>
      <c r="AD330" s="128">
        <v>0.11899999999999999</v>
      </c>
      <c r="AE330" s="124">
        <v>84</v>
      </c>
      <c r="AF330" s="124">
        <v>626</v>
      </c>
      <c r="AG330" s="125">
        <v>0.57499999999999996</v>
      </c>
    </row>
    <row r="331" spans="1:33" x14ac:dyDescent="0.3">
      <c r="A331" s="123" t="s">
        <v>661</v>
      </c>
      <c r="B331" s="121" t="s">
        <v>662</v>
      </c>
      <c r="C331" s="121">
        <v>1</v>
      </c>
      <c r="D331" s="121">
        <v>0</v>
      </c>
      <c r="E331" s="124">
        <v>796</v>
      </c>
      <c r="F331" s="124">
        <v>641</v>
      </c>
      <c r="G331" s="124">
        <v>1878</v>
      </c>
      <c r="H331" s="124">
        <v>287</v>
      </c>
      <c r="I331" s="124">
        <v>289</v>
      </c>
      <c r="J331" s="124">
        <v>293</v>
      </c>
      <c r="K331" s="124">
        <v>869</v>
      </c>
      <c r="L331" s="128">
        <v>0.4627</v>
      </c>
      <c r="M331" s="124">
        <v>193</v>
      </c>
      <c r="N331" s="125">
        <v>75.245000000000005</v>
      </c>
      <c r="O331" s="124">
        <v>1</v>
      </c>
      <c r="P331" s="125">
        <v>0.32300000000000001</v>
      </c>
      <c r="Q331" s="124">
        <v>207</v>
      </c>
      <c r="R331" s="124">
        <v>0</v>
      </c>
      <c r="S331" s="124">
        <v>0</v>
      </c>
      <c r="T331" s="124">
        <v>804</v>
      </c>
      <c r="U331" s="124">
        <v>789</v>
      </c>
      <c r="V331" s="124">
        <v>794</v>
      </c>
      <c r="W331" s="124">
        <v>2387</v>
      </c>
      <c r="X331" s="124">
        <v>796</v>
      </c>
      <c r="Y331" s="124">
        <v>111</v>
      </c>
      <c r="Z331" s="124">
        <v>102</v>
      </c>
      <c r="AA331" s="124">
        <v>102</v>
      </c>
      <c r="AB331" s="124">
        <v>315</v>
      </c>
      <c r="AC331" s="124">
        <v>105</v>
      </c>
      <c r="AD331" s="128">
        <v>0.13200000000000001</v>
      </c>
      <c r="AE331" s="124">
        <v>55</v>
      </c>
      <c r="AF331" s="124">
        <v>456</v>
      </c>
      <c r="AG331" s="125">
        <v>0.71099999999999997</v>
      </c>
    </row>
    <row r="332" spans="1:33" x14ac:dyDescent="0.3">
      <c r="A332" s="123" t="s">
        <v>663</v>
      </c>
      <c r="B332" s="121" t="s">
        <v>664</v>
      </c>
      <c r="C332" s="121">
        <v>1</v>
      </c>
      <c r="D332" s="121">
        <v>0</v>
      </c>
      <c r="E332" s="124">
        <v>1210</v>
      </c>
      <c r="F332" s="124">
        <v>971</v>
      </c>
      <c r="G332" s="124">
        <v>2886</v>
      </c>
      <c r="H332" s="124">
        <v>380</v>
      </c>
      <c r="I332" s="124">
        <v>457</v>
      </c>
      <c r="J332" s="124">
        <v>424</v>
      </c>
      <c r="K332" s="124">
        <v>1261</v>
      </c>
      <c r="L332" s="128">
        <v>0.43690000000000001</v>
      </c>
      <c r="M332" s="124">
        <v>276</v>
      </c>
      <c r="N332" s="125">
        <v>67.531999999999996</v>
      </c>
      <c r="O332" s="124">
        <v>1</v>
      </c>
      <c r="P332" s="125">
        <v>0.20799999999999999</v>
      </c>
      <c r="Q332" s="124">
        <v>202</v>
      </c>
      <c r="R332" s="124">
        <v>18</v>
      </c>
      <c r="S332" s="124">
        <v>10</v>
      </c>
      <c r="T332" s="124">
        <v>1195</v>
      </c>
      <c r="U332" s="124">
        <v>1173</v>
      </c>
      <c r="V332" s="124">
        <v>1181</v>
      </c>
      <c r="W332" s="124">
        <v>3549</v>
      </c>
      <c r="X332" s="124">
        <v>1183</v>
      </c>
      <c r="Y332" s="124">
        <v>126</v>
      </c>
      <c r="Z332" s="124">
        <v>115</v>
      </c>
      <c r="AA332" s="124">
        <v>126</v>
      </c>
      <c r="AB332" s="124">
        <v>367</v>
      </c>
      <c r="AC332" s="124">
        <v>122</v>
      </c>
      <c r="AD332" s="128">
        <v>0.10340000000000001</v>
      </c>
      <c r="AE332" s="124">
        <v>65</v>
      </c>
      <c r="AF332" s="124">
        <v>554</v>
      </c>
      <c r="AG332" s="125">
        <v>0.56999999999999995</v>
      </c>
    </row>
    <row r="333" spans="1:33" x14ac:dyDescent="0.3">
      <c r="A333" s="123" t="s">
        <v>665</v>
      </c>
      <c r="B333" s="121" t="s">
        <v>666</v>
      </c>
      <c r="C333" s="121">
        <v>1</v>
      </c>
      <c r="D333" s="121">
        <v>0</v>
      </c>
      <c r="E333" s="124">
        <v>1277</v>
      </c>
      <c r="F333" s="124">
        <v>1105</v>
      </c>
      <c r="G333" s="124">
        <v>3306</v>
      </c>
      <c r="H333" s="124">
        <v>639</v>
      </c>
      <c r="I333" s="124">
        <v>615</v>
      </c>
      <c r="J333" s="124">
        <v>553</v>
      </c>
      <c r="K333" s="124">
        <v>1807</v>
      </c>
      <c r="L333" s="128">
        <v>0.54659999999999997</v>
      </c>
      <c r="M333" s="124">
        <v>393</v>
      </c>
      <c r="N333" s="125">
        <v>369.49099999999999</v>
      </c>
      <c r="O333" s="124">
        <v>1</v>
      </c>
      <c r="P333" s="125">
        <v>0.432</v>
      </c>
      <c r="Q333" s="124">
        <v>477</v>
      </c>
      <c r="R333" s="124">
        <v>2</v>
      </c>
      <c r="S333" s="124">
        <v>1</v>
      </c>
      <c r="T333" s="124">
        <v>1313</v>
      </c>
      <c r="U333" s="124">
        <v>1291</v>
      </c>
      <c r="V333" s="124">
        <v>1300</v>
      </c>
      <c r="W333" s="124">
        <v>3904</v>
      </c>
      <c r="X333" s="124">
        <v>1301</v>
      </c>
      <c r="Y333" s="124">
        <v>204</v>
      </c>
      <c r="Z333" s="124">
        <v>208</v>
      </c>
      <c r="AA333" s="124">
        <v>188</v>
      </c>
      <c r="AB333" s="124">
        <v>600</v>
      </c>
      <c r="AC333" s="124">
        <v>200</v>
      </c>
      <c r="AD333" s="128">
        <v>0.1537</v>
      </c>
      <c r="AE333" s="124">
        <v>110</v>
      </c>
      <c r="AF333" s="124">
        <v>982</v>
      </c>
      <c r="AG333" s="125">
        <v>0.88800000000000001</v>
      </c>
    </row>
    <row r="334" spans="1:33" x14ac:dyDescent="0.3">
      <c r="A334" s="123" t="s">
        <v>667</v>
      </c>
      <c r="B334" s="121" t="s">
        <v>668</v>
      </c>
      <c r="C334" s="121">
        <v>1</v>
      </c>
      <c r="D334" s="121">
        <v>0</v>
      </c>
      <c r="E334" s="124">
        <v>2290</v>
      </c>
      <c r="F334" s="124">
        <v>1946</v>
      </c>
      <c r="G334" s="124">
        <v>5706</v>
      </c>
      <c r="H334" s="124">
        <v>990</v>
      </c>
      <c r="I334" s="124">
        <v>965</v>
      </c>
      <c r="J334" s="124">
        <v>995</v>
      </c>
      <c r="K334" s="124">
        <v>2950</v>
      </c>
      <c r="L334" s="128">
        <v>0.51700000000000002</v>
      </c>
      <c r="M334" s="124">
        <v>654</v>
      </c>
      <c r="N334" s="125">
        <v>330.85700000000003</v>
      </c>
      <c r="O334" s="124">
        <v>1</v>
      </c>
      <c r="P334" s="125">
        <v>0.375</v>
      </c>
      <c r="Q334" s="124">
        <v>730</v>
      </c>
      <c r="R334" s="124">
        <v>0</v>
      </c>
      <c r="S334" s="124">
        <v>0</v>
      </c>
      <c r="T334" s="124">
        <v>2088</v>
      </c>
      <c r="U334" s="124">
        <v>2054</v>
      </c>
      <c r="V334" s="124">
        <v>2064</v>
      </c>
      <c r="W334" s="124">
        <v>6206</v>
      </c>
      <c r="X334" s="124">
        <v>2069</v>
      </c>
      <c r="Y334" s="124">
        <v>354</v>
      </c>
      <c r="Z334" s="124">
        <v>298</v>
      </c>
      <c r="AA334" s="124">
        <v>279</v>
      </c>
      <c r="AB334" s="124">
        <v>931</v>
      </c>
      <c r="AC334" s="124">
        <v>310</v>
      </c>
      <c r="AD334" s="128">
        <v>0.15</v>
      </c>
      <c r="AE334" s="124">
        <v>190</v>
      </c>
      <c r="AF334" s="124">
        <v>1575</v>
      </c>
      <c r="AG334" s="125">
        <v>0.80900000000000005</v>
      </c>
    </row>
    <row r="335" spans="1:33" x14ac:dyDescent="0.3">
      <c r="A335" s="123" t="s">
        <v>669</v>
      </c>
      <c r="B335" s="121" t="s">
        <v>670</v>
      </c>
      <c r="C335" s="121">
        <v>1</v>
      </c>
      <c r="D335" s="121">
        <v>0</v>
      </c>
      <c r="E335" s="124">
        <v>1418</v>
      </c>
      <c r="F335" s="124">
        <v>1170</v>
      </c>
      <c r="G335" s="124">
        <v>3634</v>
      </c>
      <c r="H335" s="124">
        <v>344</v>
      </c>
      <c r="I335" s="124">
        <v>314</v>
      </c>
      <c r="J335" s="124">
        <v>357</v>
      </c>
      <c r="K335" s="124">
        <v>1015</v>
      </c>
      <c r="L335" s="128">
        <v>0.27929999999999999</v>
      </c>
      <c r="M335" s="124">
        <v>212</v>
      </c>
      <c r="N335" s="125">
        <v>37.555</v>
      </c>
      <c r="O335" s="124">
        <v>1</v>
      </c>
      <c r="P335" s="125">
        <v>0</v>
      </c>
      <c r="Q335" s="124">
        <v>0</v>
      </c>
      <c r="R335" s="124">
        <v>20</v>
      </c>
      <c r="S335" s="124">
        <v>11</v>
      </c>
      <c r="T335" s="124">
        <v>1374</v>
      </c>
      <c r="U335" s="124">
        <v>1351</v>
      </c>
      <c r="V335" s="124">
        <v>1358</v>
      </c>
      <c r="W335" s="124">
        <v>4083</v>
      </c>
      <c r="X335" s="124">
        <v>1361</v>
      </c>
      <c r="Y335" s="124">
        <v>124</v>
      </c>
      <c r="Z335" s="124">
        <v>116</v>
      </c>
      <c r="AA335" s="124">
        <v>79</v>
      </c>
      <c r="AB335" s="124">
        <v>319</v>
      </c>
      <c r="AC335" s="124">
        <v>106</v>
      </c>
      <c r="AD335" s="128">
        <v>7.8100000000000003E-2</v>
      </c>
      <c r="AE335" s="124">
        <v>59</v>
      </c>
      <c r="AF335" s="124">
        <v>283</v>
      </c>
      <c r="AG335" s="125">
        <v>0.24099999999999999</v>
      </c>
    </row>
    <row r="336" spans="1:33" x14ac:dyDescent="0.3">
      <c r="A336" s="123" t="s">
        <v>671</v>
      </c>
      <c r="B336" s="121" t="s">
        <v>672</v>
      </c>
      <c r="C336" s="121">
        <v>1</v>
      </c>
      <c r="D336" s="121">
        <v>0</v>
      </c>
      <c r="E336" s="124">
        <v>3001</v>
      </c>
      <c r="F336" s="124">
        <v>2536</v>
      </c>
      <c r="G336" s="124">
        <v>7558</v>
      </c>
      <c r="H336" s="124">
        <v>519</v>
      </c>
      <c r="I336" s="124">
        <v>603</v>
      </c>
      <c r="J336" s="124">
        <v>588</v>
      </c>
      <c r="K336" s="124">
        <v>1710</v>
      </c>
      <c r="L336" s="128">
        <v>0.2263</v>
      </c>
      <c r="M336" s="124">
        <v>373</v>
      </c>
      <c r="N336" s="125">
        <v>25.515999999999998</v>
      </c>
      <c r="O336" s="124">
        <v>1</v>
      </c>
      <c r="P336" s="125">
        <v>0</v>
      </c>
      <c r="Q336" s="124">
        <v>0</v>
      </c>
      <c r="R336" s="124">
        <v>23</v>
      </c>
      <c r="S336" s="124">
        <v>12</v>
      </c>
      <c r="T336" s="124">
        <v>2759</v>
      </c>
      <c r="U336" s="124">
        <v>2712</v>
      </c>
      <c r="V336" s="124">
        <v>2726</v>
      </c>
      <c r="W336" s="124">
        <v>8197</v>
      </c>
      <c r="X336" s="124">
        <v>2732</v>
      </c>
      <c r="Y336" s="124">
        <v>145</v>
      </c>
      <c r="Z336" s="124">
        <v>136</v>
      </c>
      <c r="AA336" s="124">
        <v>133</v>
      </c>
      <c r="AB336" s="124">
        <v>414</v>
      </c>
      <c r="AC336" s="124">
        <v>138</v>
      </c>
      <c r="AD336" s="128">
        <v>5.0500000000000003E-2</v>
      </c>
      <c r="AE336" s="124">
        <v>83</v>
      </c>
      <c r="AF336" s="124">
        <v>469</v>
      </c>
      <c r="AG336" s="125">
        <v>0.184</v>
      </c>
    </row>
    <row r="337" spans="1:33" x14ac:dyDescent="0.3">
      <c r="A337" s="123" t="s">
        <v>673</v>
      </c>
      <c r="B337" s="121" t="s">
        <v>674</v>
      </c>
      <c r="C337" s="121">
        <v>1</v>
      </c>
      <c r="D337" s="121">
        <v>0</v>
      </c>
      <c r="E337" s="124">
        <v>685</v>
      </c>
      <c r="F337" s="124">
        <v>545</v>
      </c>
      <c r="G337" s="124">
        <v>1631</v>
      </c>
      <c r="H337" s="124">
        <v>226</v>
      </c>
      <c r="I337" s="124">
        <v>296</v>
      </c>
      <c r="J337" s="124">
        <v>315</v>
      </c>
      <c r="K337" s="124">
        <v>837</v>
      </c>
      <c r="L337" s="128">
        <v>0.51319999999999999</v>
      </c>
      <c r="M337" s="124">
        <v>182</v>
      </c>
      <c r="N337" s="125">
        <v>2.645</v>
      </c>
      <c r="O337" s="124">
        <v>1</v>
      </c>
      <c r="P337" s="125">
        <v>0</v>
      </c>
      <c r="Q337" s="124">
        <v>0</v>
      </c>
      <c r="R337" s="124">
        <v>15</v>
      </c>
      <c r="S337" s="124">
        <v>8</v>
      </c>
      <c r="T337" s="124">
        <v>663</v>
      </c>
      <c r="U337" s="124">
        <v>652</v>
      </c>
      <c r="V337" s="124">
        <v>655</v>
      </c>
      <c r="W337" s="124">
        <v>1970</v>
      </c>
      <c r="X337" s="124">
        <v>657</v>
      </c>
      <c r="Y337" s="124">
        <v>77</v>
      </c>
      <c r="Z337" s="124">
        <v>70</v>
      </c>
      <c r="AA337" s="124">
        <v>86</v>
      </c>
      <c r="AB337" s="124">
        <v>233</v>
      </c>
      <c r="AC337" s="124">
        <v>78</v>
      </c>
      <c r="AD337" s="128">
        <v>0.1183</v>
      </c>
      <c r="AE337" s="124">
        <v>42</v>
      </c>
      <c r="AF337" s="124">
        <v>233</v>
      </c>
      <c r="AG337" s="125">
        <v>0.42699999999999999</v>
      </c>
    </row>
    <row r="338" spans="1:33" x14ac:dyDescent="0.3">
      <c r="A338" s="123" t="s">
        <v>675</v>
      </c>
      <c r="B338" s="121" t="s">
        <v>676</v>
      </c>
      <c r="C338" s="121">
        <v>1</v>
      </c>
      <c r="D338" s="121">
        <v>0</v>
      </c>
      <c r="E338" s="124">
        <v>1120</v>
      </c>
      <c r="F338" s="124">
        <v>924</v>
      </c>
      <c r="G338" s="124">
        <v>2769</v>
      </c>
      <c r="H338" s="124">
        <v>344</v>
      </c>
      <c r="I338" s="124">
        <v>364</v>
      </c>
      <c r="J338" s="124">
        <v>370</v>
      </c>
      <c r="K338" s="124">
        <v>1078</v>
      </c>
      <c r="L338" s="128">
        <v>0.38929999999999998</v>
      </c>
      <c r="M338" s="124">
        <v>234</v>
      </c>
      <c r="N338" s="125">
        <v>42.398000000000003</v>
      </c>
      <c r="O338" s="124">
        <v>1</v>
      </c>
      <c r="P338" s="125">
        <v>6.3E-2</v>
      </c>
      <c r="Q338" s="124">
        <v>58</v>
      </c>
      <c r="R338" s="124">
        <v>10</v>
      </c>
      <c r="S338" s="124">
        <v>5</v>
      </c>
      <c r="T338" s="124">
        <v>1073</v>
      </c>
      <c r="U338" s="124">
        <v>1055</v>
      </c>
      <c r="V338" s="124">
        <v>1061</v>
      </c>
      <c r="W338" s="124">
        <v>3189</v>
      </c>
      <c r="X338" s="124">
        <v>1063</v>
      </c>
      <c r="Y338" s="124">
        <v>130</v>
      </c>
      <c r="Z338" s="124">
        <v>117</v>
      </c>
      <c r="AA338" s="124">
        <v>104</v>
      </c>
      <c r="AB338" s="124">
        <v>351</v>
      </c>
      <c r="AC338" s="124">
        <v>117</v>
      </c>
      <c r="AD338" s="128">
        <v>0.1101</v>
      </c>
      <c r="AE338" s="124">
        <v>66</v>
      </c>
      <c r="AF338" s="124">
        <v>364</v>
      </c>
      <c r="AG338" s="125">
        <v>0.39300000000000002</v>
      </c>
    </row>
    <row r="339" spans="1:33" x14ac:dyDescent="0.3">
      <c r="A339" s="123" t="s">
        <v>677</v>
      </c>
      <c r="B339" s="121" t="s">
        <v>678</v>
      </c>
      <c r="C339" s="121">
        <v>1</v>
      </c>
      <c r="D339" s="121">
        <v>0</v>
      </c>
      <c r="E339" s="124">
        <v>478</v>
      </c>
      <c r="F339" s="124">
        <v>391</v>
      </c>
      <c r="G339" s="124">
        <v>1167</v>
      </c>
      <c r="H339" s="124">
        <v>222</v>
      </c>
      <c r="I339" s="124">
        <v>225</v>
      </c>
      <c r="J339" s="124">
        <v>182</v>
      </c>
      <c r="K339" s="124">
        <v>629</v>
      </c>
      <c r="L339" s="128">
        <v>0.53900000000000003</v>
      </c>
      <c r="M339" s="124">
        <v>137</v>
      </c>
      <c r="N339" s="125">
        <v>92.927000000000007</v>
      </c>
      <c r="O339" s="124">
        <v>1</v>
      </c>
      <c r="P339" s="125">
        <v>0.40799999999999997</v>
      </c>
      <c r="Q339" s="124">
        <v>160</v>
      </c>
      <c r="R339" s="124">
        <v>0</v>
      </c>
      <c r="S339" s="124">
        <v>0</v>
      </c>
      <c r="T339" s="124">
        <v>423</v>
      </c>
      <c r="U339" s="124">
        <v>416</v>
      </c>
      <c r="V339" s="124">
        <v>418</v>
      </c>
      <c r="W339" s="124">
        <v>1257</v>
      </c>
      <c r="X339" s="124">
        <v>419</v>
      </c>
      <c r="Y339" s="124">
        <v>57</v>
      </c>
      <c r="Z339" s="124">
        <v>50</v>
      </c>
      <c r="AA339" s="124">
        <v>47</v>
      </c>
      <c r="AB339" s="124">
        <v>154</v>
      </c>
      <c r="AC339" s="124">
        <v>51</v>
      </c>
      <c r="AD339" s="128">
        <v>0.1225</v>
      </c>
      <c r="AE339" s="124">
        <v>31</v>
      </c>
      <c r="AF339" s="124">
        <v>329</v>
      </c>
      <c r="AG339" s="125">
        <v>0.84099999999999997</v>
      </c>
    </row>
    <row r="340" spans="1:33" x14ac:dyDescent="0.3">
      <c r="A340" s="123" t="s">
        <v>679</v>
      </c>
      <c r="B340" s="121" t="s">
        <v>680</v>
      </c>
      <c r="C340" s="121">
        <v>1</v>
      </c>
      <c r="D340" s="121">
        <v>0</v>
      </c>
      <c r="E340" s="124">
        <v>6503</v>
      </c>
      <c r="F340" s="124">
        <v>5160</v>
      </c>
      <c r="G340" s="124">
        <v>15237</v>
      </c>
      <c r="H340" s="124">
        <v>3001</v>
      </c>
      <c r="I340" s="124">
        <v>2969</v>
      </c>
      <c r="J340" s="124">
        <v>3011</v>
      </c>
      <c r="K340" s="124">
        <v>8981</v>
      </c>
      <c r="L340" s="128">
        <v>0.58940000000000003</v>
      </c>
      <c r="M340" s="124">
        <v>1977</v>
      </c>
      <c r="N340" s="125">
        <v>99.869</v>
      </c>
      <c r="O340" s="124">
        <v>1</v>
      </c>
      <c r="P340" s="125">
        <v>0</v>
      </c>
      <c r="Q340" s="124">
        <v>0</v>
      </c>
      <c r="R340" s="124">
        <v>94</v>
      </c>
      <c r="S340" s="124">
        <v>50</v>
      </c>
      <c r="T340" s="124">
        <v>5620</v>
      </c>
      <c r="U340" s="124">
        <v>5526</v>
      </c>
      <c r="V340" s="124">
        <v>5555</v>
      </c>
      <c r="W340" s="124">
        <v>16701</v>
      </c>
      <c r="X340" s="124">
        <v>5567</v>
      </c>
      <c r="Y340" s="124">
        <v>1247</v>
      </c>
      <c r="Z340" s="124">
        <v>1223</v>
      </c>
      <c r="AA340" s="124">
        <v>1129</v>
      </c>
      <c r="AB340" s="124">
        <v>3599</v>
      </c>
      <c r="AC340" s="124">
        <v>1200</v>
      </c>
      <c r="AD340" s="128">
        <v>0.2155</v>
      </c>
      <c r="AE340" s="124">
        <v>723</v>
      </c>
      <c r="AF340" s="124">
        <v>2751</v>
      </c>
      <c r="AG340" s="125">
        <v>0.53300000000000003</v>
      </c>
    </row>
    <row r="341" spans="1:33" x14ac:dyDescent="0.3">
      <c r="A341" s="123" t="s">
        <v>681</v>
      </c>
      <c r="B341" s="121" t="s">
        <v>682</v>
      </c>
      <c r="C341" s="121">
        <v>1</v>
      </c>
      <c r="D341" s="121">
        <v>0</v>
      </c>
      <c r="E341" s="124">
        <v>875</v>
      </c>
      <c r="F341" s="124">
        <v>755</v>
      </c>
      <c r="G341" s="124">
        <v>2135</v>
      </c>
      <c r="H341" s="124">
        <v>311</v>
      </c>
      <c r="I341" s="124">
        <v>379</v>
      </c>
      <c r="J341" s="124">
        <v>379</v>
      </c>
      <c r="K341" s="124">
        <v>1069</v>
      </c>
      <c r="L341" s="128">
        <v>0.50070000000000003</v>
      </c>
      <c r="M341" s="124">
        <v>246</v>
      </c>
      <c r="N341" s="125">
        <v>75.546999999999997</v>
      </c>
      <c r="O341" s="124">
        <v>1</v>
      </c>
      <c r="P341" s="125">
        <v>0.29399999999999998</v>
      </c>
      <c r="Q341" s="124">
        <v>222</v>
      </c>
      <c r="R341" s="124">
        <v>0</v>
      </c>
      <c r="S341" s="124">
        <v>0</v>
      </c>
      <c r="T341" s="124">
        <v>804</v>
      </c>
      <c r="U341" s="124">
        <v>791</v>
      </c>
      <c r="V341" s="124">
        <v>794</v>
      </c>
      <c r="W341" s="124">
        <v>2389</v>
      </c>
      <c r="X341" s="124">
        <v>796</v>
      </c>
      <c r="Y341" s="124">
        <v>128</v>
      </c>
      <c r="Z341" s="124">
        <v>114</v>
      </c>
      <c r="AA341" s="124">
        <v>101</v>
      </c>
      <c r="AB341" s="124">
        <v>343</v>
      </c>
      <c r="AC341" s="124">
        <v>114</v>
      </c>
      <c r="AD341" s="128">
        <v>0.14360000000000001</v>
      </c>
      <c r="AE341" s="124">
        <v>70</v>
      </c>
      <c r="AF341" s="124">
        <v>539</v>
      </c>
      <c r="AG341" s="125">
        <v>0.71299999999999997</v>
      </c>
    </row>
    <row r="342" spans="1:33" x14ac:dyDescent="0.3">
      <c r="A342" s="123" t="s">
        <v>683</v>
      </c>
      <c r="B342" s="121" t="s">
        <v>684</v>
      </c>
      <c r="C342" s="121">
        <v>1</v>
      </c>
      <c r="D342" s="121">
        <v>0</v>
      </c>
      <c r="E342" s="124">
        <v>2064</v>
      </c>
      <c r="F342" s="124">
        <v>1766</v>
      </c>
      <c r="G342" s="124">
        <v>5162</v>
      </c>
      <c r="H342" s="124">
        <v>671</v>
      </c>
      <c r="I342" s="124">
        <v>718</v>
      </c>
      <c r="J342" s="124">
        <v>685</v>
      </c>
      <c r="K342" s="124">
        <v>2074</v>
      </c>
      <c r="L342" s="128">
        <v>0.40179999999999999</v>
      </c>
      <c r="M342" s="124">
        <v>461</v>
      </c>
      <c r="N342" s="125">
        <v>107.79600000000001</v>
      </c>
      <c r="O342" s="124">
        <v>1</v>
      </c>
      <c r="P342" s="125">
        <v>0.16900000000000001</v>
      </c>
      <c r="Q342" s="124">
        <v>298</v>
      </c>
      <c r="R342" s="124">
        <v>12</v>
      </c>
      <c r="S342" s="124">
        <v>6</v>
      </c>
      <c r="T342" s="124">
        <v>2008</v>
      </c>
      <c r="U342" s="124">
        <v>1975</v>
      </c>
      <c r="V342" s="124">
        <v>1985</v>
      </c>
      <c r="W342" s="124">
        <v>5968</v>
      </c>
      <c r="X342" s="124">
        <v>1989</v>
      </c>
      <c r="Y342" s="124">
        <v>213</v>
      </c>
      <c r="Z342" s="124">
        <v>166</v>
      </c>
      <c r="AA342" s="124">
        <v>157</v>
      </c>
      <c r="AB342" s="124">
        <v>536</v>
      </c>
      <c r="AC342" s="124">
        <v>179</v>
      </c>
      <c r="AD342" s="128">
        <v>8.9800000000000005E-2</v>
      </c>
      <c r="AE342" s="124">
        <v>103</v>
      </c>
      <c r="AF342" s="124">
        <v>869</v>
      </c>
      <c r="AG342" s="125">
        <v>0.49199999999999999</v>
      </c>
    </row>
    <row r="343" spans="1:33" x14ac:dyDescent="0.3">
      <c r="A343" s="123" t="s">
        <v>685</v>
      </c>
      <c r="B343" s="121" t="s">
        <v>686</v>
      </c>
      <c r="C343" s="121">
        <v>1</v>
      </c>
      <c r="D343" s="121">
        <v>0</v>
      </c>
      <c r="E343" s="124">
        <v>1462</v>
      </c>
      <c r="F343" s="124">
        <v>1204</v>
      </c>
      <c r="G343" s="124">
        <v>3535</v>
      </c>
      <c r="H343" s="124">
        <v>463</v>
      </c>
      <c r="I343" s="124">
        <v>503</v>
      </c>
      <c r="J343" s="124">
        <v>466</v>
      </c>
      <c r="K343" s="124">
        <v>1432</v>
      </c>
      <c r="L343" s="128">
        <v>0.40510000000000002</v>
      </c>
      <c r="M343" s="124">
        <v>317</v>
      </c>
      <c r="N343" s="125">
        <v>121.419</v>
      </c>
      <c r="O343" s="124">
        <v>1</v>
      </c>
      <c r="P343" s="125">
        <v>0.29599999999999999</v>
      </c>
      <c r="Q343" s="124">
        <v>356</v>
      </c>
      <c r="R343" s="124">
        <v>0</v>
      </c>
      <c r="S343" s="124">
        <v>0</v>
      </c>
      <c r="T343" s="124">
        <v>1536</v>
      </c>
      <c r="U343" s="124">
        <v>1511</v>
      </c>
      <c r="V343" s="124">
        <v>1519</v>
      </c>
      <c r="W343" s="124">
        <v>4566</v>
      </c>
      <c r="X343" s="124">
        <v>1522</v>
      </c>
      <c r="Y343" s="124">
        <v>198</v>
      </c>
      <c r="Z343" s="124">
        <v>152</v>
      </c>
      <c r="AA343" s="124">
        <v>176</v>
      </c>
      <c r="AB343" s="124">
        <v>526</v>
      </c>
      <c r="AC343" s="124">
        <v>175</v>
      </c>
      <c r="AD343" s="128">
        <v>0.1152</v>
      </c>
      <c r="AE343" s="124">
        <v>90</v>
      </c>
      <c r="AF343" s="124">
        <v>764</v>
      </c>
      <c r="AG343" s="125">
        <v>0.63400000000000001</v>
      </c>
    </row>
    <row r="344" spans="1:33" x14ac:dyDescent="0.3">
      <c r="A344" s="123" t="s">
        <v>687</v>
      </c>
      <c r="B344" s="121" t="s">
        <v>688</v>
      </c>
      <c r="C344" s="121">
        <v>1</v>
      </c>
      <c r="D344" s="121">
        <v>0</v>
      </c>
      <c r="E344" s="124">
        <v>11933</v>
      </c>
      <c r="F344" s="124">
        <v>10197</v>
      </c>
      <c r="G344" s="124">
        <v>27342</v>
      </c>
      <c r="H344" s="124">
        <v>7719</v>
      </c>
      <c r="I344" s="124">
        <v>7652</v>
      </c>
      <c r="J344" s="124">
        <v>7605</v>
      </c>
      <c r="K344" s="124">
        <v>22976</v>
      </c>
      <c r="L344" s="128">
        <v>0.84030000000000005</v>
      </c>
      <c r="M344" s="124">
        <v>5570</v>
      </c>
      <c r="N344" s="125">
        <v>16.565999999999999</v>
      </c>
      <c r="O344" s="124">
        <v>1</v>
      </c>
      <c r="P344" s="125">
        <v>0</v>
      </c>
      <c r="Q344" s="124">
        <v>0</v>
      </c>
      <c r="R344" s="124">
        <v>1825</v>
      </c>
      <c r="S344" s="124">
        <v>967</v>
      </c>
      <c r="T344" s="124">
        <v>11464</v>
      </c>
      <c r="U344" s="124">
        <v>11273</v>
      </c>
      <c r="V344" s="124">
        <v>11332</v>
      </c>
      <c r="W344" s="124">
        <v>34069</v>
      </c>
      <c r="X344" s="124">
        <v>11356</v>
      </c>
      <c r="Y344" s="124">
        <v>3811</v>
      </c>
      <c r="Z344" s="124">
        <v>3694</v>
      </c>
      <c r="AA344" s="124">
        <v>3558</v>
      </c>
      <c r="AB344" s="124">
        <v>11063</v>
      </c>
      <c r="AC344" s="124">
        <v>3688</v>
      </c>
      <c r="AD344" s="128">
        <v>0.32469999999999999</v>
      </c>
      <c r="AE344" s="124">
        <v>2152</v>
      </c>
      <c r="AF344" s="124">
        <v>8690</v>
      </c>
      <c r="AG344" s="125">
        <v>0.85199999999999998</v>
      </c>
    </row>
    <row r="345" spans="1:33" x14ac:dyDescent="0.3">
      <c r="A345" s="123" t="s">
        <v>689</v>
      </c>
      <c r="B345" s="121" t="s">
        <v>690</v>
      </c>
      <c r="C345" s="121">
        <v>1</v>
      </c>
      <c r="D345" s="121">
        <v>0</v>
      </c>
      <c r="E345" s="124">
        <v>1006</v>
      </c>
      <c r="F345" s="124">
        <v>808</v>
      </c>
      <c r="G345" s="124">
        <v>2431</v>
      </c>
      <c r="H345" s="124">
        <v>224</v>
      </c>
      <c r="I345" s="124">
        <v>270</v>
      </c>
      <c r="J345" s="124">
        <v>242</v>
      </c>
      <c r="K345" s="124">
        <v>736</v>
      </c>
      <c r="L345" s="128">
        <v>0.30280000000000001</v>
      </c>
      <c r="M345" s="124">
        <v>159</v>
      </c>
      <c r="N345" s="125">
        <v>42.787999999999997</v>
      </c>
      <c r="O345" s="124">
        <v>1</v>
      </c>
      <c r="P345" s="125">
        <v>0.12</v>
      </c>
      <c r="Q345" s="124">
        <v>97</v>
      </c>
      <c r="R345" s="124">
        <v>0</v>
      </c>
      <c r="S345" s="124">
        <v>0</v>
      </c>
      <c r="T345" s="124">
        <v>925</v>
      </c>
      <c r="U345" s="124">
        <v>910</v>
      </c>
      <c r="V345" s="124">
        <v>915</v>
      </c>
      <c r="W345" s="124">
        <v>2750</v>
      </c>
      <c r="X345" s="124">
        <v>917</v>
      </c>
      <c r="Y345" s="124">
        <v>74</v>
      </c>
      <c r="Z345" s="124">
        <v>58</v>
      </c>
      <c r="AA345" s="124">
        <v>58</v>
      </c>
      <c r="AB345" s="124">
        <v>190</v>
      </c>
      <c r="AC345" s="124">
        <v>63</v>
      </c>
      <c r="AD345" s="128">
        <v>6.9099999999999995E-2</v>
      </c>
      <c r="AE345" s="124">
        <v>36</v>
      </c>
      <c r="AF345" s="124">
        <v>293</v>
      </c>
      <c r="AG345" s="125">
        <v>0.36199999999999999</v>
      </c>
    </row>
    <row r="346" spans="1:33" x14ac:dyDescent="0.3">
      <c r="A346" s="123" t="s">
        <v>691</v>
      </c>
      <c r="B346" s="121" t="s">
        <v>692</v>
      </c>
      <c r="C346" s="121">
        <v>1</v>
      </c>
      <c r="D346" s="121">
        <v>0</v>
      </c>
      <c r="E346" s="124">
        <v>632</v>
      </c>
      <c r="F346" s="124">
        <v>558</v>
      </c>
      <c r="G346" s="124">
        <v>1578</v>
      </c>
      <c r="H346" s="124">
        <v>165</v>
      </c>
      <c r="I346" s="124">
        <v>186</v>
      </c>
      <c r="J346" s="124">
        <v>210</v>
      </c>
      <c r="K346" s="124">
        <v>561</v>
      </c>
      <c r="L346" s="128">
        <v>0.35549999999999998</v>
      </c>
      <c r="M346" s="124">
        <v>129</v>
      </c>
      <c r="N346" s="125">
        <v>25.693999999999999</v>
      </c>
      <c r="O346" s="124">
        <v>1</v>
      </c>
      <c r="P346" s="125">
        <v>6.4000000000000001E-2</v>
      </c>
      <c r="Q346" s="124">
        <v>36</v>
      </c>
      <c r="R346" s="124">
        <v>10</v>
      </c>
      <c r="S346" s="124">
        <v>5</v>
      </c>
      <c r="T346" s="124">
        <v>672</v>
      </c>
      <c r="U346" s="124">
        <v>661</v>
      </c>
      <c r="V346" s="124">
        <v>664</v>
      </c>
      <c r="W346" s="124">
        <v>1997</v>
      </c>
      <c r="X346" s="124">
        <v>666</v>
      </c>
      <c r="Y346" s="124">
        <v>76</v>
      </c>
      <c r="Z346" s="124">
        <v>54</v>
      </c>
      <c r="AA346" s="124">
        <v>51</v>
      </c>
      <c r="AB346" s="124">
        <v>181</v>
      </c>
      <c r="AC346" s="124">
        <v>60</v>
      </c>
      <c r="AD346" s="128">
        <v>9.06E-2</v>
      </c>
      <c r="AE346" s="124">
        <v>33</v>
      </c>
      <c r="AF346" s="124">
        <v>204</v>
      </c>
      <c r="AG346" s="125">
        <v>0.36499999999999999</v>
      </c>
    </row>
    <row r="347" spans="1:33" x14ac:dyDescent="0.3">
      <c r="A347" s="123" t="s">
        <v>693</v>
      </c>
      <c r="B347" s="121" t="s">
        <v>694</v>
      </c>
      <c r="C347" s="121">
        <v>1</v>
      </c>
      <c r="D347" s="121">
        <v>0</v>
      </c>
      <c r="E347" s="124">
        <v>3684</v>
      </c>
      <c r="F347" s="124">
        <v>2988</v>
      </c>
      <c r="G347" s="124">
        <v>8957</v>
      </c>
      <c r="H347" s="124">
        <v>1035</v>
      </c>
      <c r="I347" s="124">
        <v>1149</v>
      </c>
      <c r="J347" s="124">
        <v>1035</v>
      </c>
      <c r="K347" s="124">
        <v>3219</v>
      </c>
      <c r="L347" s="128">
        <v>0.3594</v>
      </c>
      <c r="M347" s="124">
        <v>698</v>
      </c>
      <c r="N347" s="125">
        <v>64.242000000000004</v>
      </c>
      <c r="O347" s="124">
        <v>1</v>
      </c>
      <c r="P347" s="125">
        <v>0</v>
      </c>
      <c r="Q347" s="124">
        <v>0</v>
      </c>
      <c r="R347" s="124">
        <v>77</v>
      </c>
      <c r="S347" s="124">
        <v>41</v>
      </c>
      <c r="T347" s="124">
        <v>3407</v>
      </c>
      <c r="U347" s="124">
        <v>3351</v>
      </c>
      <c r="V347" s="124">
        <v>3367</v>
      </c>
      <c r="W347" s="124">
        <v>10125</v>
      </c>
      <c r="X347" s="124">
        <v>3375</v>
      </c>
      <c r="Y347" s="124">
        <v>326</v>
      </c>
      <c r="Z347" s="124">
        <v>300</v>
      </c>
      <c r="AA347" s="124">
        <v>305</v>
      </c>
      <c r="AB347" s="124">
        <v>931</v>
      </c>
      <c r="AC347" s="124">
        <v>310</v>
      </c>
      <c r="AD347" s="128">
        <v>9.1999999999999998E-2</v>
      </c>
      <c r="AE347" s="124">
        <v>179</v>
      </c>
      <c r="AF347" s="124">
        <v>919</v>
      </c>
      <c r="AG347" s="125">
        <v>0.307</v>
      </c>
    </row>
    <row r="348" spans="1:33" x14ac:dyDescent="0.3">
      <c r="A348" s="123" t="s">
        <v>695</v>
      </c>
      <c r="B348" s="121" t="s">
        <v>696</v>
      </c>
      <c r="C348" s="121">
        <v>1</v>
      </c>
      <c r="D348" s="121">
        <v>0</v>
      </c>
      <c r="E348" s="124">
        <v>5377</v>
      </c>
      <c r="F348" s="124">
        <v>4584</v>
      </c>
      <c r="G348" s="124">
        <v>13131</v>
      </c>
      <c r="H348" s="124">
        <v>1130</v>
      </c>
      <c r="I348" s="124">
        <v>1410</v>
      </c>
      <c r="J348" s="124">
        <v>1363</v>
      </c>
      <c r="K348" s="124">
        <v>3903</v>
      </c>
      <c r="L348" s="128">
        <v>0.29720000000000002</v>
      </c>
      <c r="M348" s="124">
        <v>886</v>
      </c>
      <c r="N348" s="125">
        <v>39.901000000000003</v>
      </c>
      <c r="O348" s="124">
        <v>1</v>
      </c>
      <c r="P348" s="125">
        <v>0</v>
      </c>
      <c r="Q348" s="124">
        <v>0</v>
      </c>
      <c r="R348" s="124">
        <v>200</v>
      </c>
      <c r="S348" s="124">
        <v>106</v>
      </c>
      <c r="T348" s="124">
        <v>5135</v>
      </c>
      <c r="U348" s="124">
        <v>4988</v>
      </c>
      <c r="V348" s="124">
        <v>5008</v>
      </c>
      <c r="W348" s="124">
        <v>15131</v>
      </c>
      <c r="X348" s="124">
        <v>5044</v>
      </c>
      <c r="Y348" s="124">
        <v>398</v>
      </c>
      <c r="Z348" s="124">
        <v>361</v>
      </c>
      <c r="AA348" s="124">
        <v>349</v>
      </c>
      <c r="AB348" s="124">
        <v>1108</v>
      </c>
      <c r="AC348" s="124">
        <v>369</v>
      </c>
      <c r="AD348" s="128">
        <v>7.3200000000000001E-2</v>
      </c>
      <c r="AE348" s="124">
        <v>218</v>
      </c>
      <c r="AF348" s="124">
        <v>1211</v>
      </c>
      <c r="AG348" s="125">
        <v>0.26400000000000001</v>
      </c>
    </row>
    <row r="349" spans="1:33" x14ac:dyDescent="0.3">
      <c r="A349" s="123" t="s">
        <v>697</v>
      </c>
      <c r="B349" s="121" t="s">
        <v>698</v>
      </c>
      <c r="C349" s="121">
        <v>1</v>
      </c>
      <c r="D349" s="121">
        <v>0</v>
      </c>
      <c r="E349" s="124">
        <v>9353</v>
      </c>
      <c r="F349" s="124">
        <v>7618</v>
      </c>
      <c r="G349" s="124">
        <v>22827</v>
      </c>
      <c r="H349" s="124">
        <v>3221</v>
      </c>
      <c r="I349" s="124">
        <v>3632</v>
      </c>
      <c r="J349" s="124">
        <v>3445</v>
      </c>
      <c r="K349" s="124">
        <v>10298</v>
      </c>
      <c r="L349" s="128">
        <v>0.4511</v>
      </c>
      <c r="M349" s="124">
        <v>2234</v>
      </c>
      <c r="N349" s="125">
        <v>62.954999999999998</v>
      </c>
      <c r="O349" s="124">
        <v>1</v>
      </c>
      <c r="P349" s="125">
        <v>0</v>
      </c>
      <c r="Q349" s="124">
        <v>0</v>
      </c>
      <c r="R349" s="124">
        <v>235</v>
      </c>
      <c r="S349" s="124">
        <v>125</v>
      </c>
      <c r="T349" s="124">
        <v>9216</v>
      </c>
      <c r="U349" s="124">
        <v>8953</v>
      </c>
      <c r="V349" s="124">
        <v>8989</v>
      </c>
      <c r="W349" s="124">
        <v>27158</v>
      </c>
      <c r="X349" s="124">
        <v>9053</v>
      </c>
      <c r="Y349" s="124">
        <v>1053</v>
      </c>
      <c r="Z349" s="124">
        <v>948</v>
      </c>
      <c r="AA349" s="124">
        <v>987</v>
      </c>
      <c r="AB349" s="124">
        <v>2988</v>
      </c>
      <c r="AC349" s="124">
        <v>996</v>
      </c>
      <c r="AD349" s="128">
        <v>0.11</v>
      </c>
      <c r="AE349" s="124">
        <v>545</v>
      </c>
      <c r="AF349" s="124">
        <v>2905</v>
      </c>
      <c r="AG349" s="125">
        <v>0.38100000000000001</v>
      </c>
    </row>
    <row r="350" spans="1:33" x14ac:dyDescent="0.3">
      <c r="A350" s="123" t="s">
        <v>699</v>
      </c>
      <c r="B350" s="121" t="s">
        <v>700</v>
      </c>
      <c r="C350" s="121">
        <v>1</v>
      </c>
      <c r="D350" s="121">
        <v>0</v>
      </c>
      <c r="E350" s="124">
        <v>3659</v>
      </c>
      <c r="F350" s="124">
        <v>3259</v>
      </c>
      <c r="G350" s="124">
        <v>9526</v>
      </c>
      <c r="H350" s="124">
        <v>1443</v>
      </c>
      <c r="I350" s="124">
        <v>1807</v>
      </c>
      <c r="J350" s="124">
        <v>1699</v>
      </c>
      <c r="K350" s="124">
        <v>4949</v>
      </c>
      <c r="L350" s="128">
        <v>0.51949999999999996</v>
      </c>
      <c r="M350" s="124">
        <v>1100</v>
      </c>
      <c r="N350" s="125">
        <v>48.738</v>
      </c>
      <c r="O350" s="124">
        <v>1</v>
      </c>
      <c r="P350" s="125">
        <v>0</v>
      </c>
      <c r="Q350" s="124">
        <v>0</v>
      </c>
      <c r="R350" s="124">
        <v>147</v>
      </c>
      <c r="S350" s="124">
        <v>78</v>
      </c>
      <c r="T350" s="124">
        <v>3320</v>
      </c>
      <c r="U350" s="124">
        <v>3225</v>
      </c>
      <c r="V350" s="124">
        <v>3239</v>
      </c>
      <c r="W350" s="124">
        <v>9784</v>
      </c>
      <c r="X350" s="124">
        <v>3261</v>
      </c>
      <c r="Y350" s="124">
        <v>396</v>
      </c>
      <c r="Z350" s="124">
        <v>396</v>
      </c>
      <c r="AA350" s="124">
        <v>413</v>
      </c>
      <c r="AB350" s="124">
        <v>1205</v>
      </c>
      <c r="AC350" s="124">
        <v>402</v>
      </c>
      <c r="AD350" s="128">
        <v>0.1232</v>
      </c>
      <c r="AE350" s="124">
        <v>261</v>
      </c>
      <c r="AF350" s="124">
        <v>1440</v>
      </c>
      <c r="AG350" s="125">
        <v>0.441</v>
      </c>
    </row>
    <row r="351" spans="1:33" x14ac:dyDescent="0.3">
      <c r="A351" s="123" t="s">
        <v>701</v>
      </c>
      <c r="B351" s="121" t="s">
        <v>702</v>
      </c>
      <c r="C351" s="121">
        <v>1</v>
      </c>
      <c r="D351" s="121">
        <v>0</v>
      </c>
      <c r="E351" s="124">
        <v>2879</v>
      </c>
      <c r="F351" s="124">
        <v>2391</v>
      </c>
      <c r="G351" s="124">
        <v>7369</v>
      </c>
      <c r="H351" s="124">
        <v>696</v>
      </c>
      <c r="I351" s="124">
        <v>727</v>
      </c>
      <c r="J351" s="124">
        <v>699</v>
      </c>
      <c r="K351" s="124">
        <v>2122</v>
      </c>
      <c r="L351" s="128">
        <v>0.28799999999999998</v>
      </c>
      <c r="M351" s="124">
        <v>448</v>
      </c>
      <c r="N351" s="125">
        <v>25.532</v>
      </c>
      <c r="O351" s="124">
        <v>1</v>
      </c>
      <c r="P351" s="125">
        <v>0</v>
      </c>
      <c r="Q351" s="124">
        <v>0</v>
      </c>
      <c r="R351" s="124">
        <v>120</v>
      </c>
      <c r="S351" s="124">
        <v>64</v>
      </c>
      <c r="T351" s="124">
        <v>3092</v>
      </c>
      <c r="U351" s="124">
        <v>3004</v>
      </c>
      <c r="V351" s="124">
        <v>3016</v>
      </c>
      <c r="W351" s="124">
        <v>9112</v>
      </c>
      <c r="X351" s="124">
        <v>3037</v>
      </c>
      <c r="Y351" s="124">
        <v>274</v>
      </c>
      <c r="Z351" s="124">
        <v>227</v>
      </c>
      <c r="AA351" s="124">
        <v>244</v>
      </c>
      <c r="AB351" s="124">
        <v>745</v>
      </c>
      <c r="AC351" s="124">
        <v>248</v>
      </c>
      <c r="AD351" s="128">
        <v>8.1799999999999998E-2</v>
      </c>
      <c r="AE351" s="124">
        <v>127</v>
      </c>
      <c r="AF351" s="124">
        <v>640</v>
      </c>
      <c r="AG351" s="125">
        <v>0.26700000000000002</v>
      </c>
    </row>
    <row r="352" spans="1:33" x14ac:dyDescent="0.3">
      <c r="A352" s="123" t="s">
        <v>703</v>
      </c>
      <c r="B352" s="121" t="s">
        <v>704</v>
      </c>
      <c r="C352" s="121">
        <v>1</v>
      </c>
      <c r="D352" s="121">
        <v>0</v>
      </c>
      <c r="E352" s="124">
        <v>1308</v>
      </c>
      <c r="F352" s="124">
        <v>1065</v>
      </c>
      <c r="G352" s="124">
        <v>3241</v>
      </c>
      <c r="H352" s="124">
        <v>514</v>
      </c>
      <c r="I352" s="124">
        <v>492</v>
      </c>
      <c r="J352" s="124">
        <v>449</v>
      </c>
      <c r="K352" s="124">
        <v>1455</v>
      </c>
      <c r="L352" s="128">
        <v>0.44890000000000002</v>
      </c>
      <c r="M352" s="124">
        <v>311</v>
      </c>
      <c r="N352" s="125">
        <v>60.496000000000002</v>
      </c>
      <c r="O352" s="124">
        <v>1</v>
      </c>
      <c r="P352" s="125">
        <v>0.14499999999999999</v>
      </c>
      <c r="Q352" s="124">
        <v>154</v>
      </c>
      <c r="R352" s="124">
        <v>11</v>
      </c>
      <c r="S352" s="124">
        <v>6</v>
      </c>
      <c r="T352" s="124">
        <v>1197</v>
      </c>
      <c r="U352" s="124">
        <v>1163</v>
      </c>
      <c r="V352" s="124">
        <v>1167</v>
      </c>
      <c r="W352" s="124">
        <v>3527</v>
      </c>
      <c r="X352" s="124">
        <v>1176</v>
      </c>
      <c r="Y352" s="124">
        <v>150</v>
      </c>
      <c r="Z352" s="124">
        <v>139</v>
      </c>
      <c r="AA352" s="124">
        <v>146</v>
      </c>
      <c r="AB352" s="124">
        <v>435</v>
      </c>
      <c r="AC352" s="124">
        <v>145</v>
      </c>
      <c r="AD352" s="128">
        <v>0.12330000000000001</v>
      </c>
      <c r="AE352" s="124">
        <v>85</v>
      </c>
      <c r="AF352" s="124">
        <v>557</v>
      </c>
      <c r="AG352" s="125">
        <v>0.52300000000000002</v>
      </c>
    </row>
    <row r="353" spans="1:33" x14ac:dyDescent="0.3">
      <c r="A353" s="123" t="s">
        <v>705</v>
      </c>
      <c r="B353" s="121" t="s">
        <v>706</v>
      </c>
      <c r="C353" s="121">
        <v>1</v>
      </c>
      <c r="D353" s="121">
        <v>0</v>
      </c>
      <c r="E353" s="124">
        <v>705</v>
      </c>
      <c r="F353" s="124">
        <v>624</v>
      </c>
      <c r="G353" s="124">
        <v>1881</v>
      </c>
      <c r="H353" s="124">
        <v>211</v>
      </c>
      <c r="I353" s="124">
        <v>219</v>
      </c>
      <c r="J353" s="124">
        <v>210</v>
      </c>
      <c r="K353" s="124">
        <v>640</v>
      </c>
      <c r="L353" s="128">
        <v>0.3402</v>
      </c>
      <c r="M353" s="124">
        <v>138</v>
      </c>
      <c r="N353" s="125">
        <v>88.986000000000004</v>
      </c>
      <c r="O353" s="124">
        <v>1</v>
      </c>
      <c r="P353" s="125">
        <v>0.35299999999999998</v>
      </c>
      <c r="Q353" s="124">
        <v>220</v>
      </c>
      <c r="R353" s="124">
        <v>10</v>
      </c>
      <c r="S353" s="124">
        <v>5</v>
      </c>
      <c r="T353" s="124">
        <v>828</v>
      </c>
      <c r="U353" s="124">
        <v>804</v>
      </c>
      <c r="V353" s="124">
        <v>807</v>
      </c>
      <c r="W353" s="124">
        <v>2439</v>
      </c>
      <c r="X353" s="124">
        <v>813</v>
      </c>
      <c r="Y353" s="124">
        <v>55</v>
      </c>
      <c r="Z353" s="124">
        <v>34</v>
      </c>
      <c r="AA353" s="124">
        <v>39</v>
      </c>
      <c r="AB353" s="124">
        <v>128</v>
      </c>
      <c r="AC353" s="124">
        <v>43</v>
      </c>
      <c r="AD353" s="128">
        <v>5.2499999999999998E-2</v>
      </c>
      <c r="AE353" s="124">
        <v>21</v>
      </c>
      <c r="AF353" s="124">
        <v>385</v>
      </c>
      <c r="AG353" s="125">
        <v>0.61599999999999999</v>
      </c>
    </row>
    <row r="354" spans="1:33" x14ac:dyDescent="0.3">
      <c r="A354" s="123" t="s">
        <v>707</v>
      </c>
      <c r="B354" s="121" t="s">
        <v>708</v>
      </c>
      <c r="C354" s="121">
        <v>1</v>
      </c>
      <c r="D354" s="121">
        <v>0</v>
      </c>
      <c r="E354" s="124">
        <v>2069</v>
      </c>
      <c r="F354" s="124">
        <v>1735</v>
      </c>
      <c r="G354" s="124">
        <v>5167</v>
      </c>
      <c r="H354" s="124">
        <v>437</v>
      </c>
      <c r="I354" s="124">
        <v>540</v>
      </c>
      <c r="J354" s="124">
        <v>543</v>
      </c>
      <c r="K354" s="124">
        <v>1520</v>
      </c>
      <c r="L354" s="128">
        <v>0.29420000000000002</v>
      </c>
      <c r="M354" s="124">
        <v>332</v>
      </c>
      <c r="N354" s="125">
        <v>6.9</v>
      </c>
      <c r="O354" s="124">
        <v>1</v>
      </c>
      <c r="P354" s="125">
        <v>0</v>
      </c>
      <c r="Q354" s="124">
        <v>0</v>
      </c>
      <c r="R354" s="124">
        <v>36</v>
      </c>
      <c r="S354" s="124">
        <v>19</v>
      </c>
      <c r="T354" s="124">
        <v>2053</v>
      </c>
      <c r="U354" s="124">
        <v>1994</v>
      </c>
      <c r="V354" s="124">
        <v>2002</v>
      </c>
      <c r="W354" s="124">
        <v>6049</v>
      </c>
      <c r="X354" s="124">
        <v>2016</v>
      </c>
      <c r="Y354" s="124">
        <v>153</v>
      </c>
      <c r="Z354" s="124">
        <v>159</v>
      </c>
      <c r="AA354" s="124">
        <v>166</v>
      </c>
      <c r="AB354" s="124">
        <v>478</v>
      </c>
      <c r="AC354" s="124">
        <v>159</v>
      </c>
      <c r="AD354" s="128">
        <v>7.9000000000000001E-2</v>
      </c>
      <c r="AE354" s="124">
        <v>89</v>
      </c>
      <c r="AF354" s="124">
        <v>441</v>
      </c>
      <c r="AG354" s="125">
        <v>0.254</v>
      </c>
    </row>
    <row r="355" spans="1:33" x14ac:dyDescent="0.3">
      <c r="A355" s="123" t="s">
        <v>709</v>
      </c>
      <c r="B355" s="121" t="s">
        <v>710</v>
      </c>
      <c r="C355" s="121">
        <v>1</v>
      </c>
      <c r="D355" s="121">
        <v>0</v>
      </c>
      <c r="E355" s="124">
        <v>1526</v>
      </c>
      <c r="F355" s="124">
        <v>1290</v>
      </c>
      <c r="G355" s="124">
        <v>3876</v>
      </c>
      <c r="H355" s="124">
        <v>952</v>
      </c>
      <c r="I355" s="124">
        <v>944</v>
      </c>
      <c r="J355" s="124">
        <v>877</v>
      </c>
      <c r="K355" s="124">
        <v>2773</v>
      </c>
      <c r="L355" s="128">
        <v>0.71540000000000004</v>
      </c>
      <c r="M355" s="124">
        <v>600</v>
      </c>
      <c r="N355" s="125">
        <v>9.6310000000000002</v>
      </c>
      <c r="O355" s="124">
        <v>1</v>
      </c>
      <c r="P355" s="125">
        <v>0</v>
      </c>
      <c r="Q355" s="124">
        <v>0</v>
      </c>
      <c r="R355" s="124">
        <v>143</v>
      </c>
      <c r="S355" s="124">
        <v>76</v>
      </c>
      <c r="T355" s="124">
        <v>1453</v>
      </c>
      <c r="U355" s="124">
        <v>1412</v>
      </c>
      <c r="V355" s="124">
        <v>1417</v>
      </c>
      <c r="W355" s="124">
        <v>4282</v>
      </c>
      <c r="X355" s="124">
        <v>1427</v>
      </c>
      <c r="Y355" s="124">
        <v>289</v>
      </c>
      <c r="Z355" s="124">
        <v>266</v>
      </c>
      <c r="AA355" s="124">
        <v>258</v>
      </c>
      <c r="AB355" s="124">
        <v>813</v>
      </c>
      <c r="AC355" s="124">
        <v>271</v>
      </c>
      <c r="AD355" s="128">
        <v>0.18990000000000001</v>
      </c>
      <c r="AE355" s="124">
        <v>159</v>
      </c>
      <c r="AF355" s="124">
        <v>836</v>
      </c>
      <c r="AG355" s="125">
        <v>0.64800000000000002</v>
      </c>
    </row>
    <row r="356" spans="1:33" x14ac:dyDescent="0.3">
      <c r="A356" s="123" t="s">
        <v>711</v>
      </c>
      <c r="B356" s="121" t="s">
        <v>712</v>
      </c>
      <c r="C356" s="121">
        <v>1</v>
      </c>
      <c r="D356" s="121">
        <v>0</v>
      </c>
      <c r="E356" s="124">
        <v>892</v>
      </c>
      <c r="F356" s="124">
        <v>734</v>
      </c>
      <c r="G356" s="124">
        <v>2259</v>
      </c>
      <c r="H356" s="124">
        <v>402</v>
      </c>
      <c r="I356" s="124">
        <v>386</v>
      </c>
      <c r="J356" s="124">
        <v>405</v>
      </c>
      <c r="K356" s="124">
        <v>1193</v>
      </c>
      <c r="L356" s="128">
        <v>0.52810000000000001</v>
      </c>
      <c r="M356" s="124">
        <v>252</v>
      </c>
      <c r="N356" s="125">
        <v>44.93</v>
      </c>
      <c r="O356" s="124">
        <v>1</v>
      </c>
      <c r="P356" s="125">
        <v>0.17</v>
      </c>
      <c r="Q356" s="124">
        <v>125</v>
      </c>
      <c r="R356" s="124">
        <v>3</v>
      </c>
      <c r="S356" s="124">
        <v>2</v>
      </c>
      <c r="T356" s="124">
        <v>730</v>
      </c>
      <c r="U356" s="124">
        <v>709</v>
      </c>
      <c r="V356" s="124">
        <v>712</v>
      </c>
      <c r="W356" s="124">
        <v>2151</v>
      </c>
      <c r="X356" s="124">
        <v>717</v>
      </c>
      <c r="Y356" s="124">
        <v>141</v>
      </c>
      <c r="Z356" s="124">
        <v>93</v>
      </c>
      <c r="AA356" s="124">
        <v>79</v>
      </c>
      <c r="AB356" s="124">
        <v>313</v>
      </c>
      <c r="AC356" s="124">
        <v>104</v>
      </c>
      <c r="AD356" s="128">
        <v>0.14549999999999999</v>
      </c>
      <c r="AE356" s="124">
        <v>69</v>
      </c>
      <c r="AF356" s="124">
        <v>449</v>
      </c>
      <c r="AG356" s="125">
        <v>0.61099999999999999</v>
      </c>
    </row>
    <row r="357" spans="1:33" x14ac:dyDescent="0.3">
      <c r="A357" s="123" t="s">
        <v>713</v>
      </c>
      <c r="B357" s="121" t="s">
        <v>714</v>
      </c>
      <c r="C357" s="121">
        <v>1</v>
      </c>
      <c r="D357" s="121">
        <v>0</v>
      </c>
      <c r="E357" s="124">
        <v>6352</v>
      </c>
      <c r="F357" s="124">
        <v>5252</v>
      </c>
      <c r="G357" s="124">
        <v>15847</v>
      </c>
      <c r="H357" s="124">
        <v>1597</v>
      </c>
      <c r="I357" s="124">
        <v>1689</v>
      </c>
      <c r="J357" s="124">
        <v>1635</v>
      </c>
      <c r="K357" s="124">
        <v>4921</v>
      </c>
      <c r="L357" s="128">
        <v>0.3105</v>
      </c>
      <c r="M357" s="124">
        <v>1060</v>
      </c>
      <c r="N357" s="125">
        <v>80.210999999999999</v>
      </c>
      <c r="O357" s="124">
        <v>1</v>
      </c>
      <c r="P357" s="125">
        <v>0</v>
      </c>
      <c r="Q357" s="124">
        <v>0</v>
      </c>
      <c r="R357" s="124">
        <v>40</v>
      </c>
      <c r="S357" s="124">
        <v>21</v>
      </c>
      <c r="T357" s="124">
        <v>6202</v>
      </c>
      <c r="U357" s="124">
        <v>6024</v>
      </c>
      <c r="V357" s="124">
        <v>6048</v>
      </c>
      <c r="W357" s="124">
        <v>18274</v>
      </c>
      <c r="X357" s="124">
        <v>6091</v>
      </c>
      <c r="Y357" s="124">
        <v>462</v>
      </c>
      <c r="Z357" s="124">
        <v>491</v>
      </c>
      <c r="AA357" s="124">
        <v>463</v>
      </c>
      <c r="AB357" s="124">
        <v>1416</v>
      </c>
      <c r="AC357" s="124">
        <v>472</v>
      </c>
      <c r="AD357" s="128">
        <v>7.7499999999999999E-2</v>
      </c>
      <c r="AE357" s="124">
        <v>265</v>
      </c>
      <c r="AF357" s="124">
        <v>1347</v>
      </c>
      <c r="AG357" s="125">
        <v>0.25600000000000001</v>
      </c>
    </row>
    <row r="358" spans="1:33" x14ac:dyDescent="0.3">
      <c r="A358" s="123" t="s">
        <v>715</v>
      </c>
      <c r="B358" s="121" t="s">
        <v>716</v>
      </c>
      <c r="C358" s="121">
        <v>1</v>
      </c>
      <c r="D358" s="121">
        <v>0</v>
      </c>
      <c r="E358" s="124">
        <v>4743</v>
      </c>
      <c r="F358" s="124">
        <v>4141</v>
      </c>
      <c r="G358" s="124">
        <v>12340</v>
      </c>
      <c r="H358" s="124">
        <v>694</v>
      </c>
      <c r="I358" s="124">
        <v>747</v>
      </c>
      <c r="J358" s="124">
        <v>744</v>
      </c>
      <c r="K358" s="124">
        <v>2185</v>
      </c>
      <c r="L358" s="128">
        <v>0.17710000000000001</v>
      </c>
      <c r="M358" s="124">
        <v>477</v>
      </c>
      <c r="N358" s="125">
        <v>42.731000000000002</v>
      </c>
      <c r="O358" s="124">
        <v>1</v>
      </c>
      <c r="P358" s="125">
        <v>0</v>
      </c>
      <c r="Q358" s="124">
        <v>0</v>
      </c>
      <c r="R358" s="124">
        <v>66</v>
      </c>
      <c r="S358" s="124">
        <v>35</v>
      </c>
      <c r="T358" s="124">
        <v>4941</v>
      </c>
      <c r="U358" s="124">
        <v>4800</v>
      </c>
      <c r="V358" s="124">
        <v>4819</v>
      </c>
      <c r="W358" s="124">
        <v>14560</v>
      </c>
      <c r="X358" s="124">
        <v>4853</v>
      </c>
      <c r="Y358" s="124">
        <v>223</v>
      </c>
      <c r="Z358" s="124">
        <v>200</v>
      </c>
      <c r="AA358" s="124">
        <v>201</v>
      </c>
      <c r="AB358" s="124">
        <v>624</v>
      </c>
      <c r="AC358" s="124">
        <v>208</v>
      </c>
      <c r="AD358" s="128">
        <v>4.2900000000000001E-2</v>
      </c>
      <c r="AE358" s="124">
        <v>115</v>
      </c>
      <c r="AF358" s="124">
        <v>628</v>
      </c>
      <c r="AG358" s="125">
        <v>0.151</v>
      </c>
    </row>
    <row r="359" spans="1:33" x14ac:dyDescent="0.3">
      <c r="A359" s="123" t="s">
        <v>717</v>
      </c>
      <c r="B359" s="121" t="s">
        <v>718</v>
      </c>
      <c r="C359" s="121">
        <v>1</v>
      </c>
      <c r="D359" s="121">
        <v>0</v>
      </c>
      <c r="E359" s="124">
        <v>1559</v>
      </c>
      <c r="F359" s="124">
        <v>1364</v>
      </c>
      <c r="G359" s="124">
        <v>4129</v>
      </c>
      <c r="H359" s="124">
        <v>317</v>
      </c>
      <c r="I359" s="124">
        <v>305</v>
      </c>
      <c r="J359" s="124">
        <v>309</v>
      </c>
      <c r="K359" s="124">
        <v>931</v>
      </c>
      <c r="L359" s="128">
        <v>0.22550000000000001</v>
      </c>
      <c r="M359" s="124">
        <v>200</v>
      </c>
      <c r="N359" s="125">
        <v>62.186</v>
      </c>
      <c r="O359" s="124">
        <v>1</v>
      </c>
      <c r="P359" s="125">
        <v>0.06</v>
      </c>
      <c r="Q359" s="124">
        <v>82</v>
      </c>
      <c r="R359" s="124">
        <v>3</v>
      </c>
      <c r="S359" s="124">
        <v>2</v>
      </c>
      <c r="T359" s="124">
        <v>1634</v>
      </c>
      <c r="U359" s="124">
        <v>1587</v>
      </c>
      <c r="V359" s="124">
        <v>1594</v>
      </c>
      <c r="W359" s="124">
        <v>4815</v>
      </c>
      <c r="X359" s="124">
        <v>1605</v>
      </c>
      <c r="Y359" s="124">
        <v>104</v>
      </c>
      <c r="Z359" s="124">
        <v>109</v>
      </c>
      <c r="AA359" s="124">
        <v>97</v>
      </c>
      <c r="AB359" s="124">
        <v>310</v>
      </c>
      <c r="AC359" s="124">
        <v>103</v>
      </c>
      <c r="AD359" s="128">
        <v>6.4399999999999999E-2</v>
      </c>
      <c r="AE359" s="124">
        <v>57</v>
      </c>
      <c r="AF359" s="124">
        <v>342</v>
      </c>
      <c r="AG359" s="125">
        <v>0.25</v>
      </c>
    </row>
    <row r="360" spans="1:33" x14ac:dyDescent="0.3">
      <c r="A360" s="123" t="s">
        <v>719</v>
      </c>
      <c r="B360" s="121" t="s">
        <v>720</v>
      </c>
      <c r="C360" s="121">
        <v>1</v>
      </c>
      <c r="D360" s="121">
        <v>0</v>
      </c>
      <c r="E360" s="124">
        <v>898</v>
      </c>
      <c r="F360" s="124">
        <v>754</v>
      </c>
      <c r="G360" s="124">
        <v>2225</v>
      </c>
      <c r="H360" s="124">
        <v>379</v>
      </c>
      <c r="I360" s="124">
        <v>401</v>
      </c>
      <c r="J360" s="124">
        <v>357</v>
      </c>
      <c r="K360" s="124">
        <v>1137</v>
      </c>
      <c r="L360" s="128">
        <v>0.51100000000000001</v>
      </c>
      <c r="M360" s="124">
        <v>250</v>
      </c>
      <c r="N360" s="125">
        <v>33.924999999999997</v>
      </c>
      <c r="O360" s="124">
        <v>1</v>
      </c>
      <c r="P360" s="125">
        <v>5.3999999999999999E-2</v>
      </c>
      <c r="Q360" s="124">
        <v>41</v>
      </c>
      <c r="R360" s="124">
        <v>20</v>
      </c>
      <c r="S360" s="124">
        <v>11</v>
      </c>
      <c r="T360" s="124">
        <v>918</v>
      </c>
      <c r="U360" s="124">
        <v>892</v>
      </c>
      <c r="V360" s="124">
        <v>896</v>
      </c>
      <c r="W360" s="124">
        <v>2706</v>
      </c>
      <c r="X360" s="124">
        <v>902</v>
      </c>
      <c r="Y360" s="124">
        <v>140</v>
      </c>
      <c r="Z360" s="124">
        <v>110</v>
      </c>
      <c r="AA360" s="124">
        <v>124</v>
      </c>
      <c r="AB360" s="124">
        <v>374</v>
      </c>
      <c r="AC360" s="124">
        <v>125</v>
      </c>
      <c r="AD360" s="128">
        <v>0.13819999999999999</v>
      </c>
      <c r="AE360" s="124">
        <v>68</v>
      </c>
      <c r="AF360" s="124">
        <v>371</v>
      </c>
      <c r="AG360" s="125">
        <v>0.49199999999999999</v>
      </c>
    </row>
    <row r="361" spans="1:33" x14ac:dyDescent="0.3">
      <c r="A361" s="123" t="s">
        <v>721</v>
      </c>
      <c r="B361" s="121" t="s">
        <v>722</v>
      </c>
      <c r="C361" s="121">
        <v>1</v>
      </c>
      <c r="D361" s="121">
        <v>0</v>
      </c>
      <c r="E361" s="124">
        <v>7942</v>
      </c>
      <c r="F361" s="124">
        <v>6715</v>
      </c>
      <c r="G361" s="124">
        <v>20050</v>
      </c>
      <c r="H361" s="124">
        <v>2992</v>
      </c>
      <c r="I361" s="124">
        <v>3192</v>
      </c>
      <c r="J361" s="124">
        <v>3336</v>
      </c>
      <c r="K361" s="124">
        <v>9520</v>
      </c>
      <c r="L361" s="128">
        <v>0.4748</v>
      </c>
      <c r="M361" s="124">
        <v>2072</v>
      </c>
      <c r="N361" s="125">
        <v>24.699000000000002</v>
      </c>
      <c r="O361" s="124">
        <v>1</v>
      </c>
      <c r="P361" s="125">
        <v>0</v>
      </c>
      <c r="Q361" s="124">
        <v>0</v>
      </c>
      <c r="R361" s="124">
        <v>255</v>
      </c>
      <c r="S361" s="124">
        <v>135</v>
      </c>
      <c r="T361" s="124">
        <v>7627</v>
      </c>
      <c r="U361" s="124">
        <v>7408</v>
      </c>
      <c r="V361" s="124">
        <v>7438</v>
      </c>
      <c r="W361" s="124">
        <v>22473</v>
      </c>
      <c r="X361" s="124">
        <v>7491</v>
      </c>
      <c r="Y361" s="124">
        <v>869</v>
      </c>
      <c r="Z361" s="124">
        <v>816</v>
      </c>
      <c r="AA361" s="124">
        <v>859</v>
      </c>
      <c r="AB361" s="124">
        <v>2544</v>
      </c>
      <c r="AC361" s="124">
        <v>848</v>
      </c>
      <c r="AD361" s="128">
        <v>0.1132</v>
      </c>
      <c r="AE361" s="124">
        <v>494</v>
      </c>
      <c r="AF361" s="124">
        <v>2702</v>
      </c>
      <c r="AG361" s="125">
        <v>0.40200000000000002</v>
      </c>
    </row>
    <row r="362" spans="1:33" x14ac:dyDescent="0.3">
      <c r="A362" s="123" t="s">
        <v>723</v>
      </c>
      <c r="B362" s="121" t="s">
        <v>724</v>
      </c>
      <c r="C362" s="121">
        <v>1</v>
      </c>
      <c r="D362" s="121">
        <v>0</v>
      </c>
      <c r="E362" s="124">
        <v>716</v>
      </c>
      <c r="F362" s="124">
        <v>405</v>
      </c>
      <c r="G362" s="124">
        <v>1129</v>
      </c>
      <c r="H362" s="124">
        <v>289</v>
      </c>
      <c r="I362" s="124">
        <v>230</v>
      </c>
      <c r="J362" s="124">
        <v>258</v>
      </c>
      <c r="K362" s="124">
        <v>777</v>
      </c>
      <c r="L362" s="128">
        <v>0.68820000000000003</v>
      </c>
      <c r="M362" s="124">
        <v>181</v>
      </c>
      <c r="N362" s="125">
        <v>1.3029999999999999</v>
      </c>
      <c r="O362" s="124">
        <v>0</v>
      </c>
      <c r="P362" s="125">
        <v>0</v>
      </c>
      <c r="Q362" s="124">
        <v>0</v>
      </c>
      <c r="R362" s="124">
        <v>47</v>
      </c>
      <c r="S362" s="124">
        <v>25</v>
      </c>
      <c r="T362" s="124">
        <v>590</v>
      </c>
      <c r="U362" s="124">
        <v>573</v>
      </c>
      <c r="V362" s="124">
        <v>575</v>
      </c>
      <c r="W362" s="124">
        <v>1738</v>
      </c>
      <c r="X362" s="124">
        <v>579</v>
      </c>
      <c r="Y362" s="124">
        <v>119</v>
      </c>
      <c r="Z362" s="124">
        <v>94</v>
      </c>
      <c r="AA362" s="124">
        <v>88</v>
      </c>
      <c r="AB362" s="124">
        <v>301</v>
      </c>
      <c r="AC362" s="124">
        <v>100</v>
      </c>
      <c r="AD362" s="128">
        <v>0.17319999999999999</v>
      </c>
      <c r="AE362" s="124">
        <v>46</v>
      </c>
      <c r="AF362" s="124">
        <v>253</v>
      </c>
      <c r="AG362" s="125">
        <v>0.624</v>
      </c>
    </row>
    <row r="363" spans="1:33" x14ac:dyDescent="0.3">
      <c r="A363" s="123" t="s">
        <v>725</v>
      </c>
      <c r="B363" s="121" t="s">
        <v>726</v>
      </c>
      <c r="C363" s="121">
        <v>1</v>
      </c>
      <c r="D363" s="121">
        <v>0</v>
      </c>
      <c r="E363" s="124">
        <v>1340</v>
      </c>
      <c r="F363" s="124">
        <v>1220</v>
      </c>
      <c r="G363" s="124">
        <v>3694</v>
      </c>
      <c r="H363" s="124">
        <v>159</v>
      </c>
      <c r="I363" s="124">
        <v>183</v>
      </c>
      <c r="J363" s="124">
        <v>183</v>
      </c>
      <c r="K363" s="124">
        <v>525</v>
      </c>
      <c r="L363" s="128">
        <v>0.1421</v>
      </c>
      <c r="M363" s="124">
        <v>113</v>
      </c>
      <c r="N363" s="125">
        <v>77.361999999999995</v>
      </c>
      <c r="O363" s="124">
        <v>1</v>
      </c>
      <c r="P363" s="125">
        <v>0.18099999999999999</v>
      </c>
      <c r="Q363" s="124">
        <v>221</v>
      </c>
      <c r="R363" s="124">
        <v>17</v>
      </c>
      <c r="S363" s="124">
        <v>9</v>
      </c>
      <c r="T363" s="124">
        <v>1414</v>
      </c>
      <c r="U363" s="124">
        <v>1374</v>
      </c>
      <c r="V363" s="124">
        <v>1379</v>
      </c>
      <c r="W363" s="124">
        <v>4167</v>
      </c>
      <c r="X363" s="124">
        <v>1389</v>
      </c>
      <c r="Y363" s="124">
        <v>96</v>
      </c>
      <c r="Z363" s="124">
        <v>71</v>
      </c>
      <c r="AA363" s="124">
        <v>63</v>
      </c>
      <c r="AB363" s="124">
        <v>230</v>
      </c>
      <c r="AC363" s="124">
        <v>77</v>
      </c>
      <c r="AD363" s="128">
        <v>5.5199999999999999E-2</v>
      </c>
      <c r="AE363" s="124">
        <v>44</v>
      </c>
      <c r="AF363" s="124">
        <v>388</v>
      </c>
      <c r="AG363" s="125">
        <v>0.318</v>
      </c>
    </row>
    <row r="364" spans="1:33" x14ac:dyDescent="0.3">
      <c r="A364" s="123" t="s">
        <v>727</v>
      </c>
      <c r="B364" s="121" t="s">
        <v>728</v>
      </c>
      <c r="C364" s="121">
        <v>1</v>
      </c>
      <c r="D364" s="121">
        <v>1</v>
      </c>
      <c r="E364" s="124">
        <v>24264</v>
      </c>
      <c r="F364" s="124">
        <v>20354</v>
      </c>
      <c r="G364" s="124">
        <v>52263</v>
      </c>
      <c r="H364" s="124">
        <v>15218</v>
      </c>
      <c r="I364" s="124">
        <v>14687</v>
      </c>
      <c r="J364" s="124">
        <v>14731</v>
      </c>
      <c r="K364" s="124">
        <v>44636</v>
      </c>
      <c r="L364" s="128">
        <v>0.85409999999999997</v>
      </c>
      <c r="M364" s="124">
        <v>11300</v>
      </c>
      <c r="N364" s="125">
        <v>25.667999999999999</v>
      </c>
      <c r="O364" s="124">
        <v>1</v>
      </c>
      <c r="P364" s="125">
        <v>0</v>
      </c>
      <c r="Q364" s="124">
        <v>0</v>
      </c>
      <c r="R364" s="124">
        <v>3550</v>
      </c>
      <c r="S364" s="124">
        <v>1882</v>
      </c>
      <c r="T364" s="124">
        <v>22165</v>
      </c>
      <c r="U364" s="124">
        <v>21531</v>
      </c>
      <c r="V364" s="124">
        <v>21618</v>
      </c>
      <c r="W364" s="124">
        <v>65314</v>
      </c>
      <c r="X364" s="124">
        <v>21771</v>
      </c>
      <c r="Y364" s="124">
        <v>8387</v>
      </c>
      <c r="Z364" s="124">
        <v>8417</v>
      </c>
      <c r="AA364" s="124">
        <v>8191</v>
      </c>
      <c r="AB364" s="124">
        <v>24995</v>
      </c>
      <c r="AC364" s="124">
        <v>8332</v>
      </c>
      <c r="AD364" s="128">
        <v>0.38269999999999998</v>
      </c>
      <c r="AE364" s="124">
        <v>5063</v>
      </c>
      <c r="AF364" s="124">
        <v>18246</v>
      </c>
      <c r="AG364" s="125">
        <v>0.89600000000000002</v>
      </c>
    </row>
    <row r="365" spans="1:33" x14ac:dyDescent="0.3">
      <c r="A365" s="123" t="s">
        <v>729</v>
      </c>
      <c r="B365" s="121" t="s">
        <v>730</v>
      </c>
      <c r="C365" s="121">
        <v>1</v>
      </c>
      <c r="D365" s="121">
        <v>0</v>
      </c>
      <c r="E365" s="124">
        <v>843</v>
      </c>
      <c r="F365" s="124">
        <v>720</v>
      </c>
      <c r="G365" s="124">
        <v>2089</v>
      </c>
      <c r="H365" s="124">
        <v>233</v>
      </c>
      <c r="I365" s="124">
        <v>259</v>
      </c>
      <c r="J365" s="124">
        <v>251</v>
      </c>
      <c r="K365" s="124">
        <v>743</v>
      </c>
      <c r="L365" s="128">
        <v>0.35570000000000002</v>
      </c>
      <c r="M365" s="124">
        <v>166</v>
      </c>
      <c r="N365" s="125">
        <v>78.33</v>
      </c>
      <c r="O365" s="124">
        <v>1</v>
      </c>
      <c r="P365" s="125">
        <v>0.31</v>
      </c>
      <c r="Q365" s="124">
        <v>223</v>
      </c>
      <c r="R365" s="124">
        <v>6</v>
      </c>
      <c r="S365" s="124">
        <v>3</v>
      </c>
      <c r="T365" s="124">
        <v>934</v>
      </c>
      <c r="U365" s="124">
        <v>907</v>
      </c>
      <c r="V365" s="124">
        <v>910</v>
      </c>
      <c r="W365" s="124">
        <v>2751</v>
      </c>
      <c r="X365" s="124">
        <v>917</v>
      </c>
      <c r="Y365" s="124">
        <v>99</v>
      </c>
      <c r="Z365" s="124">
        <v>50</v>
      </c>
      <c r="AA365" s="124">
        <v>65</v>
      </c>
      <c r="AB365" s="124">
        <v>214</v>
      </c>
      <c r="AC365" s="124">
        <v>71</v>
      </c>
      <c r="AD365" s="128">
        <v>7.7799999999999994E-2</v>
      </c>
      <c r="AE365" s="124">
        <v>36</v>
      </c>
      <c r="AF365" s="124">
        <v>429</v>
      </c>
      <c r="AG365" s="125">
        <v>0.59499999999999997</v>
      </c>
    </row>
    <row r="366" spans="1:33" x14ac:dyDescent="0.3">
      <c r="A366" s="123" t="s">
        <v>731</v>
      </c>
      <c r="B366" s="121" t="s">
        <v>732</v>
      </c>
      <c r="C366" s="121">
        <v>1</v>
      </c>
      <c r="D366" s="121">
        <v>0</v>
      </c>
      <c r="E366" s="124">
        <v>3957</v>
      </c>
      <c r="F366" s="124">
        <v>3104</v>
      </c>
      <c r="G366" s="124">
        <v>9510</v>
      </c>
      <c r="H366" s="124">
        <v>1242</v>
      </c>
      <c r="I366" s="124">
        <v>1328</v>
      </c>
      <c r="J366" s="124">
        <v>1303</v>
      </c>
      <c r="K366" s="124">
        <v>3873</v>
      </c>
      <c r="L366" s="128">
        <v>0.4073</v>
      </c>
      <c r="M366" s="124">
        <v>822</v>
      </c>
      <c r="N366" s="125">
        <v>86.590999999999994</v>
      </c>
      <c r="O366" s="124">
        <v>1</v>
      </c>
      <c r="P366" s="125">
        <v>0</v>
      </c>
      <c r="Q366" s="124">
        <v>0</v>
      </c>
      <c r="R366" s="124">
        <v>33</v>
      </c>
      <c r="S366" s="124">
        <v>17</v>
      </c>
      <c r="T366" s="124">
        <v>3748</v>
      </c>
      <c r="U366" s="124">
        <v>3640</v>
      </c>
      <c r="V366" s="124">
        <v>3642</v>
      </c>
      <c r="W366" s="124">
        <v>11030</v>
      </c>
      <c r="X366" s="124">
        <v>3677</v>
      </c>
      <c r="Y366" s="124">
        <v>309</v>
      </c>
      <c r="Z366" s="124">
        <v>387</v>
      </c>
      <c r="AA366" s="124">
        <v>346</v>
      </c>
      <c r="AB366" s="124">
        <v>1042</v>
      </c>
      <c r="AC366" s="124">
        <v>347</v>
      </c>
      <c r="AD366" s="128">
        <v>9.4500000000000001E-2</v>
      </c>
      <c r="AE366" s="124">
        <v>191</v>
      </c>
      <c r="AF366" s="124">
        <v>1031</v>
      </c>
      <c r="AG366" s="125">
        <v>0.33200000000000002</v>
      </c>
    </row>
    <row r="367" spans="1:33" x14ac:dyDescent="0.3">
      <c r="A367" s="123" t="s">
        <v>733</v>
      </c>
      <c r="B367" s="121" t="s">
        <v>734</v>
      </c>
      <c r="C367" s="121">
        <v>1</v>
      </c>
      <c r="D367" s="121">
        <v>0</v>
      </c>
      <c r="E367" s="124">
        <v>899</v>
      </c>
      <c r="F367" s="124">
        <v>727</v>
      </c>
      <c r="G367" s="124">
        <v>2249</v>
      </c>
      <c r="H367" s="124">
        <v>314</v>
      </c>
      <c r="I367" s="124">
        <v>351</v>
      </c>
      <c r="J367" s="124">
        <v>305</v>
      </c>
      <c r="K367" s="124">
        <v>970</v>
      </c>
      <c r="L367" s="128">
        <v>0.43130000000000002</v>
      </c>
      <c r="M367" s="124">
        <v>204</v>
      </c>
      <c r="N367" s="125">
        <v>66.852000000000004</v>
      </c>
      <c r="O367" s="124">
        <v>1</v>
      </c>
      <c r="P367" s="125">
        <v>0.27700000000000002</v>
      </c>
      <c r="Q367" s="124">
        <v>201</v>
      </c>
      <c r="R367" s="124">
        <v>9</v>
      </c>
      <c r="S367" s="124">
        <v>5</v>
      </c>
      <c r="T367" s="124">
        <v>942</v>
      </c>
      <c r="U367" s="124">
        <v>915</v>
      </c>
      <c r="V367" s="124">
        <v>916</v>
      </c>
      <c r="W367" s="124">
        <v>2773</v>
      </c>
      <c r="X367" s="124">
        <v>924</v>
      </c>
      <c r="Y367" s="124">
        <v>78</v>
      </c>
      <c r="Z367" s="124">
        <v>96</v>
      </c>
      <c r="AA367" s="124">
        <v>76</v>
      </c>
      <c r="AB367" s="124">
        <v>250</v>
      </c>
      <c r="AC367" s="124">
        <v>83</v>
      </c>
      <c r="AD367" s="128">
        <v>9.0200000000000002E-2</v>
      </c>
      <c r="AE367" s="124">
        <v>43</v>
      </c>
      <c r="AF367" s="124">
        <v>454</v>
      </c>
      <c r="AG367" s="125">
        <v>0.624</v>
      </c>
    </row>
    <row r="368" spans="1:33" x14ac:dyDescent="0.3">
      <c r="A368" s="123" t="s">
        <v>735</v>
      </c>
      <c r="B368" s="121" t="s">
        <v>736</v>
      </c>
      <c r="C368" s="121">
        <v>1</v>
      </c>
      <c r="D368" s="121">
        <v>0</v>
      </c>
      <c r="E368" s="124">
        <v>2613</v>
      </c>
      <c r="F368" s="124">
        <v>1974</v>
      </c>
      <c r="G368" s="124">
        <v>5883</v>
      </c>
      <c r="H368" s="124">
        <v>1356</v>
      </c>
      <c r="I368" s="124">
        <v>1401</v>
      </c>
      <c r="J368" s="124">
        <v>1317</v>
      </c>
      <c r="K368" s="124">
        <v>4074</v>
      </c>
      <c r="L368" s="128">
        <v>0.6925</v>
      </c>
      <c r="M368" s="124">
        <v>889</v>
      </c>
      <c r="N368" s="125">
        <v>42.13</v>
      </c>
      <c r="O368" s="124">
        <v>1</v>
      </c>
      <c r="P368" s="125">
        <v>0</v>
      </c>
      <c r="Q368" s="124">
        <v>0</v>
      </c>
      <c r="R368" s="124">
        <v>185</v>
      </c>
      <c r="S368" s="124">
        <v>98</v>
      </c>
      <c r="T368" s="124">
        <v>2260</v>
      </c>
      <c r="U368" s="124">
        <v>2196</v>
      </c>
      <c r="V368" s="124">
        <v>2197</v>
      </c>
      <c r="W368" s="124">
        <v>6653</v>
      </c>
      <c r="X368" s="124">
        <v>2218</v>
      </c>
      <c r="Y368" s="124">
        <v>375</v>
      </c>
      <c r="Z368" s="124">
        <v>474</v>
      </c>
      <c r="AA368" s="124">
        <v>385</v>
      </c>
      <c r="AB368" s="124">
        <v>1234</v>
      </c>
      <c r="AC368" s="124">
        <v>411</v>
      </c>
      <c r="AD368" s="128">
        <v>0.1855</v>
      </c>
      <c r="AE368" s="124">
        <v>238</v>
      </c>
      <c r="AF368" s="124">
        <v>1226</v>
      </c>
      <c r="AG368" s="125">
        <v>0.621</v>
      </c>
    </row>
    <row r="369" spans="1:33" x14ac:dyDescent="0.3">
      <c r="A369" s="123" t="s">
        <v>737</v>
      </c>
      <c r="B369" s="121" t="s">
        <v>738</v>
      </c>
      <c r="C369" s="121">
        <v>1</v>
      </c>
      <c r="D369" s="121">
        <v>0</v>
      </c>
      <c r="E369" s="124">
        <v>1352</v>
      </c>
      <c r="F369" s="124">
        <v>1028</v>
      </c>
      <c r="G369" s="124">
        <v>3121</v>
      </c>
      <c r="H369" s="124">
        <v>592</v>
      </c>
      <c r="I369" s="124">
        <v>653</v>
      </c>
      <c r="J369" s="124">
        <v>573</v>
      </c>
      <c r="K369" s="124">
        <v>1818</v>
      </c>
      <c r="L369" s="128">
        <v>0.58250000000000002</v>
      </c>
      <c r="M369" s="124">
        <v>389</v>
      </c>
      <c r="N369" s="125">
        <v>167.065</v>
      </c>
      <c r="O369" s="124">
        <v>1</v>
      </c>
      <c r="P369" s="125">
        <v>0.37</v>
      </c>
      <c r="Q369" s="124">
        <v>380</v>
      </c>
      <c r="R369" s="124">
        <v>2</v>
      </c>
      <c r="S369" s="124">
        <v>1</v>
      </c>
      <c r="T369" s="124">
        <v>1622</v>
      </c>
      <c r="U369" s="124">
        <v>1576</v>
      </c>
      <c r="V369" s="124">
        <v>1586</v>
      </c>
      <c r="W369" s="124">
        <v>4784</v>
      </c>
      <c r="X369" s="124">
        <v>1595</v>
      </c>
      <c r="Y369" s="124">
        <v>205</v>
      </c>
      <c r="Z369" s="124">
        <v>196</v>
      </c>
      <c r="AA369" s="124">
        <v>173</v>
      </c>
      <c r="AB369" s="124">
        <v>574</v>
      </c>
      <c r="AC369" s="124">
        <v>191</v>
      </c>
      <c r="AD369" s="128">
        <v>0.12</v>
      </c>
      <c r="AE369" s="124">
        <v>80</v>
      </c>
      <c r="AF369" s="124">
        <v>851</v>
      </c>
      <c r="AG369" s="125">
        <v>0.82699999999999996</v>
      </c>
    </row>
    <row r="370" spans="1:33" x14ac:dyDescent="0.3">
      <c r="A370" s="123" t="s">
        <v>739</v>
      </c>
      <c r="B370" s="121" t="s">
        <v>740</v>
      </c>
      <c r="C370" s="121">
        <v>1</v>
      </c>
      <c r="D370" s="121">
        <v>0</v>
      </c>
      <c r="E370" s="124">
        <v>845</v>
      </c>
      <c r="F370" s="124">
        <v>702</v>
      </c>
      <c r="G370" s="124">
        <v>2106</v>
      </c>
      <c r="H370" s="124">
        <v>452</v>
      </c>
      <c r="I370" s="124">
        <v>424</v>
      </c>
      <c r="J370" s="124">
        <v>423</v>
      </c>
      <c r="K370" s="124">
        <v>1299</v>
      </c>
      <c r="L370" s="128">
        <v>0.61680000000000001</v>
      </c>
      <c r="M370" s="124">
        <v>281</v>
      </c>
      <c r="N370" s="125">
        <v>34.442999999999998</v>
      </c>
      <c r="O370" s="124">
        <v>1</v>
      </c>
      <c r="P370" s="125">
        <v>0.09</v>
      </c>
      <c r="Q370" s="124">
        <v>63</v>
      </c>
      <c r="R370" s="124">
        <v>14</v>
      </c>
      <c r="S370" s="124">
        <v>7</v>
      </c>
      <c r="T370" s="124">
        <v>824</v>
      </c>
      <c r="U370" s="124">
        <v>801</v>
      </c>
      <c r="V370" s="124">
        <v>801</v>
      </c>
      <c r="W370" s="124">
        <v>2426</v>
      </c>
      <c r="X370" s="124">
        <v>809</v>
      </c>
      <c r="Y370" s="124">
        <v>66</v>
      </c>
      <c r="Z370" s="124">
        <v>102</v>
      </c>
      <c r="AA370" s="124">
        <v>73</v>
      </c>
      <c r="AB370" s="124">
        <v>241</v>
      </c>
      <c r="AC370" s="124">
        <v>80</v>
      </c>
      <c r="AD370" s="128">
        <v>9.9299999999999999E-2</v>
      </c>
      <c r="AE370" s="124">
        <v>45</v>
      </c>
      <c r="AF370" s="124">
        <v>397</v>
      </c>
      <c r="AG370" s="125">
        <v>0.56499999999999995</v>
      </c>
    </row>
    <row r="371" spans="1:33" x14ac:dyDescent="0.3">
      <c r="A371" s="123" t="s">
        <v>741</v>
      </c>
      <c r="B371" s="121" t="s">
        <v>742</v>
      </c>
      <c r="C371" s="121">
        <v>1</v>
      </c>
      <c r="D371" s="121">
        <v>0</v>
      </c>
      <c r="E371" s="124">
        <v>707</v>
      </c>
      <c r="F371" s="124">
        <v>561</v>
      </c>
      <c r="G371" s="124">
        <v>1750</v>
      </c>
      <c r="H371" s="124">
        <v>301</v>
      </c>
      <c r="I371" s="124">
        <v>315</v>
      </c>
      <c r="J371" s="124">
        <v>277</v>
      </c>
      <c r="K371" s="124">
        <v>893</v>
      </c>
      <c r="L371" s="128">
        <v>0.51029999999999998</v>
      </c>
      <c r="M371" s="124">
        <v>186</v>
      </c>
      <c r="N371" s="125">
        <v>118.2</v>
      </c>
      <c r="O371" s="124">
        <v>1</v>
      </c>
      <c r="P371" s="125">
        <v>0.39800000000000002</v>
      </c>
      <c r="Q371" s="124">
        <v>223</v>
      </c>
      <c r="R371" s="124">
        <v>1</v>
      </c>
      <c r="S371" s="124">
        <v>1</v>
      </c>
      <c r="T371" s="124">
        <v>713</v>
      </c>
      <c r="U371" s="124">
        <v>693</v>
      </c>
      <c r="V371" s="124">
        <v>695</v>
      </c>
      <c r="W371" s="124">
        <v>2101</v>
      </c>
      <c r="X371" s="124">
        <v>700</v>
      </c>
      <c r="Y371" s="124">
        <v>91</v>
      </c>
      <c r="Z371" s="124">
        <v>157</v>
      </c>
      <c r="AA371" s="124">
        <v>97</v>
      </c>
      <c r="AB371" s="124">
        <v>345</v>
      </c>
      <c r="AC371" s="124">
        <v>115</v>
      </c>
      <c r="AD371" s="128">
        <v>0.16420000000000001</v>
      </c>
      <c r="AE371" s="124">
        <v>60</v>
      </c>
      <c r="AF371" s="124">
        <v>471</v>
      </c>
      <c r="AG371" s="125">
        <v>0.83899999999999997</v>
      </c>
    </row>
    <row r="372" spans="1:33" x14ac:dyDescent="0.3">
      <c r="A372" s="123" t="s">
        <v>743</v>
      </c>
      <c r="B372" s="121" t="s">
        <v>744</v>
      </c>
      <c r="C372" s="121">
        <v>1</v>
      </c>
      <c r="D372" s="121">
        <v>0</v>
      </c>
      <c r="E372" s="124">
        <v>1841</v>
      </c>
      <c r="F372" s="124">
        <v>1476</v>
      </c>
      <c r="G372" s="124">
        <v>4397</v>
      </c>
      <c r="H372" s="124">
        <v>696</v>
      </c>
      <c r="I372" s="124">
        <v>769</v>
      </c>
      <c r="J372" s="124">
        <v>694</v>
      </c>
      <c r="K372" s="124">
        <v>2159</v>
      </c>
      <c r="L372" s="128">
        <v>0.49099999999999999</v>
      </c>
      <c r="M372" s="124">
        <v>471</v>
      </c>
      <c r="N372" s="125">
        <v>95.302999999999997</v>
      </c>
      <c r="O372" s="124">
        <v>1</v>
      </c>
      <c r="P372" s="125">
        <v>0.187</v>
      </c>
      <c r="Q372" s="124">
        <v>276</v>
      </c>
      <c r="R372" s="124">
        <v>38</v>
      </c>
      <c r="S372" s="124">
        <v>20</v>
      </c>
      <c r="T372" s="124">
        <v>1689</v>
      </c>
      <c r="U372" s="124">
        <v>1640</v>
      </c>
      <c r="V372" s="124">
        <v>1641</v>
      </c>
      <c r="W372" s="124">
        <v>4970</v>
      </c>
      <c r="X372" s="124">
        <v>1657</v>
      </c>
      <c r="Y372" s="124">
        <v>146</v>
      </c>
      <c r="Z372" s="124">
        <v>287</v>
      </c>
      <c r="AA372" s="124">
        <v>145</v>
      </c>
      <c r="AB372" s="124">
        <v>578</v>
      </c>
      <c r="AC372" s="124">
        <v>193</v>
      </c>
      <c r="AD372" s="128">
        <v>0.1163</v>
      </c>
      <c r="AE372" s="124">
        <v>112</v>
      </c>
      <c r="AF372" s="124">
        <v>880</v>
      </c>
      <c r="AG372" s="125">
        <v>0.59599999999999997</v>
      </c>
    </row>
    <row r="373" spans="1:33" x14ac:dyDescent="0.3">
      <c r="A373" s="123" t="s">
        <v>745</v>
      </c>
      <c r="B373" s="121" t="s">
        <v>746</v>
      </c>
      <c r="C373" s="121">
        <v>1</v>
      </c>
      <c r="D373" s="121">
        <v>0</v>
      </c>
      <c r="E373" s="124">
        <v>650</v>
      </c>
      <c r="F373" s="124">
        <v>536</v>
      </c>
      <c r="G373" s="124">
        <v>1567</v>
      </c>
      <c r="H373" s="124">
        <v>212</v>
      </c>
      <c r="I373" s="124">
        <v>240</v>
      </c>
      <c r="J373" s="124">
        <v>235</v>
      </c>
      <c r="K373" s="124">
        <v>687</v>
      </c>
      <c r="L373" s="128">
        <v>0.43840000000000001</v>
      </c>
      <c r="M373" s="124">
        <v>153</v>
      </c>
      <c r="N373" s="125">
        <v>88.876999999999995</v>
      </c>
      <c r="O373" s="124">
        <v>1</v>
      </c>
      <c r="P373" s="125">
        <v>0.372</v>
      </c>
      <c r="Q373" s="124">
        <v>199</v>
      </c>
      <c r="R373" s="124">
        <v>3</v>
      </c>
      <c r="S373" s="124">
        <v>2</v>
      </c>
      <c r="T373" s="124">
        <v>701</v>
      </c>
      <c r="U373" s="124">
        <v>681</v>
      </c>
      <c r="V373" s="124">
        <v>681</v>
      </c>
      <c r="W373" s="124">
        <v>2063</v>
      </c>
      <c r="X373" s="124">
        <v>688</v>
      </c>
      <c r="Y373" s="124">
        <v>61</v>
      </c>
      <c r="Z373" s="124">
        <v>51</v>
      </c>
      <c r="AA373" s="124">
        <v>39</v>
      </c>
      <c r="AB373" s="124">
        <v>151</v>
      </c>
      <c r="AC373" s="124">
        <v>50</v>
      </c>
      <c r="AD373" s="128">
        <v>7.3200000000000001E-2</v>
      </c>
      <c r="AE373" s="124">
        <v>26</v>
      </c>
      <c r="AF373" s="124">
        <v>381</v>
      </c>
      <c r="AG373" s="125">
        <v>0.71</v>
      </c>
    </row>
    <row r="374" spans="1:33" x14ac:dyDescent="0.3">
      <c r="A374" s="123" t="s">
        <v>747</v>
      </c>
      <c r="B374" s="121" t="s">
        <v>748</v>
      </c>
      <c r="C374" s="121">
        <v>1</v>
      </c>
      <c r="D374" s="121">
        <v>0</v>
      </c>
      <c r="E374" s="124">
        <v>5087</v>
      </c>
      <c r="F374" s="124">
        <v>4115</v>
      </c>
      <c r="G374" s="124">
        <v>12484</v>
      </c>
      <c r="H374" s="124">
        <v>1104</v>
      </c>
      <c r="I374" s="124">
        <v>1127</v>
      </c>
      <c r="J374" s="124">
        <v>1124</v>
      </c>
      <c r="K374" s="124">
        <v>3355</v>
      </c>
      <c r="L374" s="128">
        <v>0.26869999999999999</v>
      </c>
      <c r="M374" s="124">
        <v>719</v>
      </c>
      <c r="N374" s="125">
        <v>58.487000000000002</v>
      </c>
      <c r="O374" s="124">
        <v>1</v>
      </c>
      <c r="P374" s="125">
        <v>0</v>
      </c>
      <c r="Q374" s="124">
        <v>0</v>
      </c>
      <c r="R374" s="124">
        <v>100</v>
      </c>
      <c r="S374" s="124">
        <v>53</v>
      </c>
      <c r="T374" s="124">
        <v>4740</v>
      </c>
      <c r="U374" s="124">
        <v>4603</v>
      </c>
      <c r="V374" s="124">
        <v>4605</v>
      </c>
      <c r="W374" s="124">
        <v>13948</v>
      </c>
      <c r="X374" s="124">
        <v>4649</v>
      </c>
      <c r="Y374" s="124">
        <v>255</v>
      </c>
      <c r="Z374" s="124">
        <v>225</v>
      </c>
      <c r="AA374" s="124">
        <v>238</v>
      </c>
      <c r="AB374" s="124">
        <v>718</v>
      </c>
      <c r="AC374" s="124">
        <v>239</v>
      </c>
      <c r="AD374" s="128">
        <v>5.1499999999999997E-2</v>
      </c>
      <c r="AE374" s="124">
        <v>138</v>
      </c>
      <c r="AF374" s="124">
        <v>911</v>
      </c>
      <c r="AG374" s="125">
        <v>0.221</v>
      </c>
    </row>
    <row r="375" spans="1:33" x14ac:dyDescent="0.3">
      <c r="A375" s="123" t="s">
        <v>749</v>
      </c>
      <c r="B375" s="121" t="s">
        <v>750</v>
      </c>
      <c r="C375" s="121">
        <v>1</v>
      </c>
      <c r="D375" s="121">
        <v>0</v>
      </c>
      <c r="E375" s="124">
        <v>4974</v>
      </c>
      <c r="F375" s="124">
        <v>3881</v>
      </c>
      <c r="G375" s="124">
        <v>11351</v>
      </c>
      <c r="H375" s="124">
        <v>1284</v>
      </c>
      <c r="I375" s="124">
        <v>1424</v>
      </c>
      <c r="J375" s="124">
        <v>1567</v>
      </c>
      <c r="K375" s="124">
        <v>4275</v>
      </c>
      <c r="L375" s="128">
        <v>0.37659999999999999</v>
      </c>
      <c r="M375" s="124">
        <v>950</v>
      </c>
      <c r="N375" s="125">
        <v>57.26</v>
      </c>
      <c r="O375" s="124">
        <v>1</v>
      </c>
      <c r="P375" s="125">
        <v>0</v>
      </c>
      <c r="Q375" s="124">
        <v>0</v>
      </c>
      <c r="R375" s="124">
        <v>275</v>
      </c>
      <c r="S375" s="124">
        <v>146</v>
      </c>
      <c r="T375" s="124">
        <v>5137</v>
      </c>
      <c r="U375" s="124">
        <v>5078</v>
      </c>
      <c r="V375" s="124">
        <v>5109</v>
      </c>
      <c r="W375" s="124">
        <v>15324</v>
      </c>
      <c r="X375" s="124">
        <v>5108</v>
      </c>
      <c r="Y375" s="124">
        <v>596</v>
      </c>
      <c r="Z375" s="124">
        <v>753</v>
      </c>
      <c r="AA375" s="124">
        <v>779</v>
      </c>
      <c r="AB375" s="124">
        <v>2128</v>
      </c>
      <c r="AC375" s="124">
        <v>709</v>
      </c>
      <c r="AD375" s="128">
        <v>0.1389</v>
      </c>
      <c r="AE375" s="124">
        <v>350</v>
      </c>
      <c r="AF375" s="124">
        <v>1447</v>
      </c>
      <c r="AG375" s="125">
        <v>0.372</v>
      </c>
    </row>
    <row r="376" spans="1:33" x14ac:dyDescent="0.3">
      <c r="A376" s="123" t="s">
        <v>751</v>
      </c>
      <c r="B376" s="121" t="s">
        <v>752</v>
      </c>
      <c r="C376" s="121">
        <v>1</v>
      </c>
      <c r="D376" s="121">
        <v>0</v>
      </c>
      <c r="E376" s="124">
        <v>1278</v>
      </c>
      <c r="F376" s="124">
        <v>950</v>
      </c>
      <c r="G376" s="124">
        <v>2807</v>
      </c>
      <c r="H376" s="124">
        <v>403</v>
      </c>
      <c r="I376" s="124">
        <v>429</v>
      </c>
      <c r="J376" s="124">
        <v>425</v>
      </c>
      <c r="K376" s="124">
        <v>1257</v>
      </c>
      <c r="L376" s="128">
        <v>0.44779999999999998</v>
      </c>
      <c r="M376" s="124">
        <v>277</v>
      </c>
      <c r="N376" s="125">
        <v>11.044</v>
      </c>
      <c r="O376" s="124">
        <v>1</v>
      </c>
      <c r="P376" s="125">
        <v>0</v>
      </c>
      <c r="Q376" s="124">
        <v>0</v>
      </c>
      <c r="R376" s="124">
        <v>60</v>
      </c>
      <c r="S376" s="124">
        <v>32</v>
      </c>
      <c r="T376" s="124">
        <v>1025</v>
      </c>
      <c r="U376" s="124">
        <v>1013</v>
      </c>
      <c r="V376" s="124">
        <v>1020</v>
      </c>
      <c r="W376" s="124">
        <v>3058</v>
      </c>
      <c r="X376" s="124">
        <v>1019</v>
      </c>
      <c r="Y376" s="124">
        <v>93</v>
      </c>
      <c r="Z376" s="124">
        <v>104</v>
      </c>
      <c r="AA376" s="124">
        <v>102</v>
      </c>
      <c r="AB376" s="124">
        <v>299</v>
      </c>
      <c r="AC376" s="124">
        <v>100</v>
      </c>
      <c r="AD376" s="128">
        <v>9.7799999999999998E-2</v>
      </c>
      <c r="AE376" s="124">
        <v>60</v>
      </c>
      <c r="AF376" s="124">
        <v>370</v>
      </c>
      <c r="AG376" s="125">
        <v>0.38900000000000001</v>
      </c>
    </row>
    <row r="377" spans="1:33" x14ac:dyDescent="0.3">
      <c r="A377" s="123" t="s">
        <v>753</v>
      </c>
      <c r="B377" s="121" t="s">
        <v>754</v>
      </c>
      <c r="C377" s="121">
        <v>1</v>
      </c>
      <c r="D377" s="121">
        <v>0</v>
      </c>
      <c r="E377" s="124">
        <v>3745</v>
      </c>
      <c r="F377" s="124">
        <v>3019</v>
      </c>
      <c r="G377" s="124">
        <v>8956</v>
      </c>
      <c r="H377" s="124">
        <v>657</v>
      </c>
      <c r="I377" s="124">
        <v>684</v>
      </c>
      <c r="J377" s="124">
        <v>724</v>
      </c>
      <c r="K377" s="124">
        <v>2065</v>
      </c>
      <c r="L377" s="128">
        <v>0.2306</v>
      </c>
      <c r="M377" s="124">
        <v>453</v>
      </c>
      <c r="N377" s="125">
        <v>37.195</v>
      </c>
      <c r="O377" s="124">
        <v>1</v>
      </c>
      <c r="P377" s="125">
        <v>0</v>
      </c>
      <c r="Q377" s="124">
        <v>0</v>
      </c>
      <c r="R377" s="124">
        <v>61</v>
      </c>
      <c r="S377" s="124">
        <v>32</v>
      </c>
      <c r="T377" s="124">
        <v>3285</v>
      </c>
      <c r="U377" s="124">
        <v>3247</v>
      </c>
      <c r="V377" s="124">
        <v>3267</v>
      </c>
      <c r="W377" s="124">
        <v>9799</v>
      </c>
      <c r="X377" s="124">
        <v>3266</v>
      </c>
      <c r="Y377" s="124">
        <v>186</v>
      </c>
      <c r="Z377" s="124">
        <v>208</v>
      </c>
      <c r="AA377" s="124">
        <v>183</v>
      </c>
      <c r="AB377" s="124">
        <v>577</v>
      </c>
      <c r="AC377" s="124">
        <v>192</v>
      </c>
      <c r="AD377" s="128">
        <v>5.8900000000000001E-2</v>
      </c>
      <c r="AE377" s="124">
        <v>116</v>
      </c>
      <c r="AF377" s="124">
        <v>602</v>
      </c>
      <c r="AG377" s="125">
        <v>0.19900000000000001</v>
      </c>
    </row>
    <row r="378" spans="1:33" x14ac:dyDescent="0.3">
      <c r="A378" s="123" t="s">
        <v>755</v>
      </c>
      <c r="B378" s="121" t="s">
        <v>756</v>
      </c>
      <c r="C378" s="121">
        <v>1</v>
      </c>
      <c r="D378" s="121">
        <v>0</v>
      </c>
      <c r="E378" s="124">
        <v>5887</v>
      </c>
      <c r="F378" s="124">
        <v>4613</v>
      </c>
      <c r="G378" s="124">
        <v>13776</v>
      </c>
      <c r="H378" s="124">
        <v>2532</v>
      </c>
      <c r="I378" s="124">
        <v>2713</v>
      </c>
      <c r="J378" s="124">
        <v>2575</v>
      </c>
      <c r="K378" s="124">
        <v>7820</v>
      </c>
      <c r="L378" s="128">
        <v>0.56769999999999998</v>
      </c>
      <c r="M378" s="124">
        <v>1702</v>
      </c>
      <c r="N378" s="125">
        <v>108.801</v>
      </c>
      <c r="O378" s="124">
        <v>1</v>
      </c>
      <c r="P378" s="125">
        <v>0</v>
      </c>
      <c r="Q378" s="124">
        <v>0</v>
      </c>
      <c r="R378" s="124">
        <v>175</v>
      </c>
      <c r="S378" s="124">
        <v>93</v>
      </c>
      <c r="T378" s="124">
        <v>5859</v>
      </c>
      <c r="U378" s="124">
        <v>5748</v>
      </c>
      <c r="V378" s="124">
        <v>5798</v>
      </c>
      <c r="W378" s="124">
        <v>17405</v>
      </c>
      <c r="X378" s="124">
        <v>5802</v>
      </c>
      <c r="Y378" s="124">
        <v>881</v>
      </c>
      <c r="Z378" s="124">
        <v>863</v>
      </c>
      <c r="AA378" s="124">
        <v>780</v>
      </c>
      <c r="AB378" s="124">
        <v>2524</v>
      </c>
      <c r="AC378" s="124">
        <v>841</v>
      </c>
      <c r="AD378" s="128">
        <v>0.14499999999999999</v>
      </c>
      <c r="AE378" s="124">
        <v>435</v>
      </c>
      <c r="AF378" s="124">
        <v>2231</v>
      </c>
      <c r="AG378" s="125">
        <v>0.48299999999999998</v>
      </c>
    </row>
    <row r="379" spans="1:33" x14ac:dyDescent="0.3">
      <c r="A379" s="123" t="s">
        <v>757</v>
      </c>
      <c r="B379" s="121" t="s">
        <v>758</v>
      </c>
      <c r="C379" s="121">
        <v>1</v>
      </c>
      <c r="D379" s="121">
        <v>0</v>
      </c>
      <c r="E379" s="124">
        <v>3530</v>
      </c>
      <c r="F379" s="124">
        <v>2810</v>
      </c>
      <c r="G379" s="124">
        <v>8444</v>
      </c>
      <c r="H379" s="124">
        <v>814</v>
      </c>
      <c r="I379" s="124">
        <v>877</v>
      </c>
      <c r="J379" s="124">
        <v>871</v>
      </c>
      <c r="K379" s="124">
        <v>2562</v>
      </c>
      <c r="L379" s="128">
        <v>0.3034</v>
      </c>
      <c r="M379" s="124">
        <v>554</v>
      </c>
      <c r="N379" s="125">
        <v>56.912999999999997</v>
      </c>
      <c r="O379" s="124">
        <v>1</v>
      </c>
      <c r="P379" s="125">
        <v>0</v>
      </c>
      <c r="Q379" s="124">
        <v>0</v>
      </c>
      <c r="R379" s="124">
        <v>121</v>
      </c>
      <c r="S379" s="124">
        <v>64</v>
      </c>
      <c r="T379" s="124">
        <v>3131</v>
      </c>
      <c r="U379" s="124">
        <v>3095</v>
      </c>
      <c r="V379" s="124">
        <v>3115</v>
      </c>
      <c r="W379" s="124">
        <v>9341</v>
      </c>
      <c r="X379" s="124">
        <v>3114</v>
      </c>
      <c r="Y379" s="124">
        <v>242</v>
      </c>
      <c r="Z379" s="124">
        <v>201</v>
      </c>
      <c r="AA379" s="124">
        <v>199</v>
      </c>
      <c r="AB379" s="124">
        <v>642</v>
      </c>
      <c r="AC379" s="124">
        <v>214</v>
      </c>
      <c r="AD379" s="128">
        <v>6.8699999999999997E-2</v>
      </c>
      <c r="AE379" s="124">
        <v>125</v>
      </c>
      <c r="AF379" s="124">
        <v>744</v>
      </c>
      <c r="AG379" s="125">
        <v>0.26400000000000001</v>
      </c>
    </row>
    <row r="380" spans="1:33" x14ac:dyDescent="0.3">
      <c r="A380" s="123" t="s">
        <v>759</v>
      </c>
      <c r="B380" s="121" t="s">
        <v>760</v>
      </c>
      <c r="C380" s="121">
        <v>1</v>
      </c>
      <c r="D380" s="121">
        <v>0</v>
      </c>
      <c r="E380" s="124">
        <v>1288</v>
      </c>
      <c r="F380" s="124">
        <v>953</v>
      </c>
      <c r="G380" s="124">
        <v>2768</v>
      </c>
      <c r="H380" s="124">
        <v>395</v>
      </c>
      <c r="I380" s="124">
        <v>409</v>
      </c>
      <c r="J380" s="124">
        <v>447</v>
      </c>
      <c r="K380" s="124">
        <v>1251</v>
      </c>
      <c r="L380" s="128">
        <v>0.45200000000000001</v>
      </c>
      <c r="M380" s="124">
        <v>280</v>
      </c>
      <c r="N380" s="125">
        <v>33.868000000000002</v>
      </c>
      <c r="O380" s="124">
        <v>1</v>
      </c>
      <c r="P380" s="125">
        <v>0</v>
      </c>
      <c r="Q380" s="124">
        <v>0</v>
      </c>
      <c r="R380" s="124">
        <v>74</v>
      </c>
      <c r="S380" s="124">
        <v>39</v>
      </c>
      <c r="T380" s="124">
        <v>2019</v>
      </c>
      <c r="U380" s="124">
        <v>1995</v>
      </c>
      <c r="V380" s="124">
        <v>2007</v>
      </c>
      <c r="W380" s="124">
        <v>6021</v>
      </c>
      <c r="X380" s="124">
        <v>2007</v>
      </c>
      <c r="Y380" s="124">
        <v>129</v>
      </c>
      <c r="Z380" s="124">
        <v>129</v>
      </c>
      <c r="AA380" s="124">
        <v>120</v>
      </c>
      <c r="AB380" s="124">
        <v>378</v>
      </c>
      <c r="AC380" s="124">
        <v>126</v>
      </c>
      <c r="AD380" s="128">
        <v>6.2799999999999995E-2</v>
      </c>
      <c r="AE380" s="124">
        <v>39</v>
      </c>
      <c r="AF380" s="124">
        <v>359</v>
      </c>
      <c r="AG380" s="125">
        <v>0.376</v>
      </c>
    </row>
    <row r="381" spans="1:33" x14ac:dyDescent="0.3">
      <c r="A381" s="123" t="s">
        <v>761</v>
      </c>
      <c r="B381" s="121" t="s">
        <v>762</v>
      </c>
      <c r="C381" s="121">
        <v>1</v>
      </c>
      <c r="D381" s="121">
        <v>0</v>
      </c>
      <c r="E381" s="124">
        <v>9169</v>
      </c>
      <c r="F381" s="124">
        <v>7338</v>
      </c>
      <c r="G381" s="124">
        <v>21760</v>
      </c>
      <c r="H381" s="124">
        <v>5512</v>
      </c>
      <c r="I381" s="124">
        <v>5523</v>
      </c>
      <c r="J381" s="124">
        <v>5370</v>
      </c>
      <c r="K381" s="124">
        <v>16405</v>
      </c>
      <c r="L381" s="128">
        <v>0.75390000000000001</v>
      </c>
      <c r="M381" s="124">
        <v>3596</v>
      </c>
      <c r="N381" s="125">
        <v>27.916</v>
      </c>
      <c r="O381" s="124">
        <v>1</v>
      </c>
      <c r="P381" s="125">
        <v>0</v>
      </c>
      <c r="Q381" s="124">
        <v>0</v>
      </c>
      <c r="R381" s="124">
        <v>1240</v>
      </c>
      <c r="S381" s="124">
        <v>657</v>
      </c>
      <c r="T381" s="124">
        <v>7581</v>
      </c>
      <c r="U381" s="124">
        <v>7493</v>
      </c>
      <c r="V381" s="124">
        <v>7540</v>
      </c>
      <c r="W381" s="124">
        <v>22614</v>
      </c>
      <c r="X381" s="124">
        <v>7538</v>
      </c>
      <c r="Y381" s="124">
        <v>1241</v>
      </c>
      <c r="Z381" s="124">
        <v>1477</v>
      </c>
      <c r="AA381" s="124">
        <v>1315</v>
      </c>
      <c r="AB381" s="124">
        <v>4033</v>
      </c>
      <c r="AC381" s="124">
        <v>1344</v>
      </c>
      <c r="AD381" s="128">
        <v>0.17829999999999999</v>
      </c>
      <c r="AE381" s="124">
        <v>850</v>
      </c>
      <c r="AF381" s="124">
        <v>5104</v>
      </c>
      <c r="AG381" s="125">
        <v>0.69499999999999995</v>
      </c>
    </row>
    <row r="382" spans="1:33" x14ac:dyDescent="0.3">
      <c r="A382" s="123" t="s">
        <v>763</v>
      </c>
      <c r="B382" s="121" t="s">
        <v>764</v>
      </c>
      <c r="C382" s="121">
        <v>1</v>
      </c>
      <c r="D382" s="121">
        <v>0</v>
      </c>
      <c r="E382" s="124">
        <v>4752</v>
      </c>
      <c r="F382" s="124">
        <v>3558</v>
      </c>
      <c r="G382" s="124">
        <v>10305</v>
      </c>
      <c r="H382" s="124">
        <v>1099</v>
      </c>
      <c r="I382" s="124">
        <v>1085</v>
      </c>
      <c r="J382" s="124">
        <v>1162</v>
      </c>
      <c r="K382" s="124">
        <v>3346</v>
      </c>
      <c r="L382" s="128">
        <v>0.32469999999999999</v>
      </c>
      <c r="M382" s="124">
        <v>751</v>
      </c>
      <c r="N382" s="125">
        <v>114.048</v>
      </c>
      <c r="O382" s="124">
        <v>1</v>
      </c>
      <c r="P382" s="125">
        <v>0</v>
      </c>
      <c r="Q382" s="124">
        <v>0</v>
      </c>
      <c r="R382" s="124">
        <v>80</v>
      </c>
      <c r="S382" s="124">
        <v>42</v>
      </c>
      <c r="T382" s="124">
        <v>4035</v>
      </c>
      <c r="U382" s="124">
        <v>3988</v>
      </c>
      <c r="V382" s="124">
        <v>4014</v>
      </c>
      <c r="W382" s="124">
        <v>12037</v>
      </c>
      <c r="X382" s="124">
        <v>4012</v>
      </c>
      <c r="Y382" s="124">
        <v>317</v>
      </c>
      <c r="Z382" s="124">
        <v>334</v>
      </c>
      <c r="AA382" s="124">
        <v>290</v>
      </c>
      <c r="AB382" s="124">
        <v>941</v>
      </c>
      <c r="AC382" s="124">
        <v>314</v>
      </c>
      <c r="AD382" s="128">
        <v>7.8200000000000006E-2</v>
      </c>
      <c r="AE382" s="124">
        <v>181</v>
      </c>
      <c r="AF382" s="124">
        <v>975</v>
      </c>
      <c r="AG382" s="125">
        <v>0.27400000000000002</v>
      </c>
    </row>
    <row r="383" spans="1:33" x14ac:dyDescent="0.3">
      <c r="A383" s="123" t="s">
        <v>765</v>
      </c>
      <c r="B383" s="121" t="s">
        <v>766</v>
      </c>
      <c r="C383" s="121">
        <v>1</v>
      </c>
      <c r="D383" s="121">
        <v>0</v>
      </c>
      <c r="E383" s="124">
        <v>8483</v>
      </c>
      <c r="F383" s="124">
        <v>6405</v>
      </c>
      <c r="G383" s="124">
        <v>19279</v>
      </c>
      <c r="H383" s="124">
        <v>2514</v>
      </c>
      <c r="I383" s="124">
        <v>2774</v>
      </c>
      <c r="J383" s="124">
        <v>3051</v>
      </c>
      <c r="K383" s="124">
        <v>8339</v>
      </c>
      <c r="L383" s="128">
        <v>0.4325</v>
      </c>
      <c r="M383" s="124">
        <v>1801</v>
      </c>
      <c r="N383" s="125">
        <v>84.513999999999996</v>
      </c>
      <c r="O383" s="124">
        <v>1</v>
      </c>
      <c r="P383" s="125">
        <v>0</v>
      </c>
      <c r="Q383" s="124">
        <v>0</v>
      </c>
      <c r="R383" s="124">
        <v>850</v>
      </c>
      <c r="S383" s="124">
        <v>451</v>
      </c>
      <c r="T383" s="124">
        <v>8333</v>
      </c>
      <c r="U383" s="124">
        <v>8237</v>
      </c>
      <c r="V383" s="124">
        <v>8288</v>
      </c>
      <c r="W383" s="124">
        <v>24858</v>
      </c>
      <c r="X383" s="124">
        <v>8286</v>
      </c>
      <c r="Y383" s="124">
        <v>828</v>
      </c>
      <c r="Z383" s="124">
        <v>838</v>
      </c>
      <c r="AA383" s="124">
        <v>976</v>
      </c>
      <c r="AB383" s="124">
        <v>2642</v>
      </c>
      <c r="AC383" s="124">
        <v>881</v>
      </c>
      <c r="AD383" s="128">
        <v>0.10630000000000001</v>
      </c>
      <c r="AE383" s="124">
        <v>443</v>
      </c>
      <c r="AF383" s="124">
        <v>2696</v>
      </c>
      <c r="AG383" s="125">
        <v>0.42</v>
      </c>
    </row>
    <row r="384" spans="1:33" x14ac:dyDescent="0.3">
      <c r="A384" s="123" t="s">
        <v>767</v>
      </c>
      <c r="B384" s="121" t="s">
        <v>768</v>
      </c>
      <c r="C384" s="121">
        <v>1</v>
      </c>
      <c r="D384" s="121">
        <v>1</v>
      </c>
      <c r="E384" s="124">
        <v>309</v>
      </c>
      <c r="F384" s="124">
        <v>172</v>
      </c>
      <c r="G384" s="124">
        <v>505</v>
      </c>
      <c r="H384" s="124">
        <v>141</v>
      </c>
      <c r="I384" s="124">
        <v>131</v>
      </c>
      <c r="J384" s="124">
        <v>153</v>
      </c>
      <c r="K384" s="124">
        <v>425</v>
      </c>
      <c r="L384" s="128">
        <v>0.84160000000000001</v>
      </c>
      <c r="M384" s="124">
        <v>94</v>
      </c>
      <c r="N384" s="125">
        <v>1.2230000000000001</v>
      </c>
      <c r="O384" s="124">
        <v>0</v>
      </c>
      <c r="P384" s="125">
        <v>0</v>
      </c>
      <c r="Q384" s="124">
        <v>0</v>
      </c>
      <c r="R384" s="124">
        <v>137</v>
      </c>
      <c r="S384" s="124">
        <v>73</v>
      </c>
      <c r="T384" s="124">
        <v>12422</v>
      </c>
      <c r="U384" s="124">
        <v>12278</v>
      </c>
      <c r="V384" s="124">
        <v>12355</v>
      </c>
      <c r="W384" s="124">
        <v>37055</v>
      </c>
      <c r="X384" s="124">
        <v>12352</v>
      </c>
      <c r="Y384" s="124">
        <v>5711</v>
      </c>
      <c r="Z384" s="124">
        <v>6610</v>
      </c>
      <c r="AA384" s="124">
        <v>5586</v>
      </c>
      <c r="AB384" s="124">
        <v>17907</v>
      </c>
      <c r="AC384" s="124">
        <v>5969</v>
      </c>
      <c r="AD384" s="128">
        <v>0.48330000000000001</v>
      </c>
      <c r="AE384" s="124">
        <v>54</v>
      </c>
      <c r="AF384" s="124">
        <v>222</v>
      </c>
      <c r="AG384" s="125">
        <v>1.29</v>
      </c>
    </row>
    <row r="385" spans="1:33" x14ac:dyDescent="0.3">
      <c r="A385" s="123" t="s">
        <v>769</v>
      </c>
      <c r="B385" s="121" t="s">
        <v>770</v>
      </c>
      <c r="C385" s="121">
        <v>1</v>
      </c>
      <c r="D385" s="121">
        <v>0</v>
      </c>
      <c r="E385" s="124">
        <v>5242</v>
      </c>
      <c r="F385" s="124">
        <v>4182</v>
      </c>
      <c r="G385" s="124">
        <v>12180</v>
      </c>
      <c r="H385" s="124">
        <v>1588</v>
      </c>
      <c r="I385" s="124">
        <v>1768</v>
      </c>
      <c r="J385" s="124">
        <v>1797</v>
      </c>
      <c r="K385" s="124">
        <v>5153</v>
      </c>
      <c r="L385" s="128">
        <v>0.42309999999999998</v>
      </c>
      <c r="M385" s="124">
        <v>1150</v>
      </c>
      <c r="N385" s="125">
        <v>80.230999999999995</v>
      </c>
      <c r="O385" s="124">
        <v>1</v>
      </c>
      <c r="P385" s="125">
        <v>0</v>
      </c>
      <c r="Q385" s="124">
        <v>0</v>
      </c>
      <c r="R385" s="124">
        <v>90</v>
      </c>
      <c r="S385" s="124">
        <v>48</v>
      </c>
      <c r="T385" s="124">
        <v>4869</v>
      </c>
      <c r="U385" s="124">
        <v>4813</v>
      </c>
      <c r="V385" s="124">
        <v>4843</v>
      </c>
      <c r="W385" s="124">
        <v>14525</v>
      </c>
      <c r="X385" s="124">
        <v>4842</v>
      </c>
      <c r="Y385" s="124">
        <v>404</v>
      </c>
      <c r="Z385" s="124">
        <v>435</v>
      </c>
      <c r="AA385" s="124">
        <v>409</v>
      </c>
      <c r="AB385" s="124">
        <v>1248</v>
      </c>
      <c r="AC385" s="124">
        <v>416</v>
      </c>
      <c r="AD385" s="128">
        <v>8.5900000000000004E-2</v>
      </c>
      <c r="AE385" s="124">
        <v>234</v>
      </c>
      <c r="AF385" s="124">
        <v>1433</v>
      </c>
      <c r="AG385" s="125">
        <v>0.34200000000000003</v>
      </c>
    </row>
    <row r="386" spans="1:33" x14ac:dyDescent="0.3">
      <c r="A386" s="123" t="s">
        <v>771</v>
      </c>
      <c r="B386" s="121" t="s">
        <v>772</v>
      </c>
      <c r="C386" s="121">
        <v>1</v>
      </c>
      <c r="D386" s="121">
        <v>0</v>
      </c>
      <c r="E386" s="124">
        <v>13323</v>
      </c>
      <c r="F386" s="124">
        <v>10609</v>
      </c>
      <c r="G386" s="124">
        <v>31459</v>
      </c>
      <c r="H386" s="124">
        <v>6536</v>
      </c>
      <c r="I386" s="124">
        <v>6645</v>
      </c>
      <c r="J386" s="124">
        <v>6408</v>
      </c>
      <c r="K386" s="124">
        <v>19589</v>
      </c>
      <c r="L386" s="128">
        <v>0.62270000000000003</v>
      </c>
      <c r="M386" s="124">
        <v>4294</v>
      </c>
      <c r="N386" s="125">
        <v>37.322000000000003</v>
      </c>
      <c r="O386" s="124">
        <v>1</v>
      </c>
      <c r="P386" s="125">
        <v>0</v>
      </c>
      <c r="Q386" s="124">
        <v>0</v>
      </c>
      <c r="R386" s="124">
        <v>1950</v>
      </c>
      <c r="S386" s="124">
        <v>1034</v>
      </c>
      <c r="T386" s="124">
        <v>11465</v>
      </c>
      <c r="U386" s="124">
        <v>11332</v>
      </c>
      <c r="V386" s="124">
        <v>11403</v>
      </c>
      <c r="W386" s="124">
        <v>34200</v>
      </c>
      <c r="X386" s="124">
        <v>11400</v>
      </c>
      <c r="Y386" s="124">
        <v>2214</v>
      </c>
      <c r="Z386" s="124">
        <v>2395</v>
      </c>
      <c r="AA386" s="124">
        <v>2013</v>
      </c>
      <c r="AB386" s="124">
        <v>6622</v>
      </c>
      <c r="AC386" s="124">
        <v>2207</v>
      </c>
      <c r="AD386" s="128">
        <v>0.19359999999999999</v>
      </c>
      <c r="AE386" s="124">
        <v>1335</v>
      </c>
      <c r="AF386" s="124">
        <v>6664</v>
      </c>
      <c r="AG386" s="125">
        <v>0.628</v>
      </c>
    </row>
    <row r="387" spans="1:33" x14ac:dyDescent="0.3">
      <c r="A387" s="123" t="s">
        <v>773</v>
      </c>
      <c r="B387" s="121" t="s">
        <v>774</v>
      </c>
      <c r="C387" s="121">
        <v>1</v>
      </c>
      <c r="D387" s="121">
        <v>0</v>
      </c>
      <c r="E387" s="124">
        <v>3257</v>
      </c>
      <c r="F387" s="124">
        <v>2359</v>
      </c>
      <c r="G387" s="124">
        <v>7002</v>
      </c>
      <c r="H387" s="124">
        <v>1415</v>
      </c>
      <c r="I387" s="124">
        <v>1412</v>
      </c>
      <c r="J387" s="124">
        <v>1403</v>
      </c>
      <c r="K387" s="124">
        <v>4230</v>
      </c>
      <c r="L387" s="128">
        <v>0.60409999999999997</v>
      </c>
      <c r="M387" s="124">
        <v>926</v>
      </c>
      <c r="N387" s="125">
        <v>104.63500000000001</v>
      </c>
      <c r="O387" s="124">
        <v>1</v>
      </c>
      <c r="P387" s="125">
        <v>4.8000000000000001E-2</v>
      </c>
      <c r="Q387" s="124">
        <v>113</v>
      </c>
      <c r="R387" s="124">
        <v>75</v>
      </c>
      <c r="S387" s="124">
        <v>40</v>
      </c>
      <c r="T387" s="124">
        <v>2759</v>
      </c>
      <c r="U387" s="124">
        <v>2725</v>
      </c>
      <c r="V387" s="124">
        <v>2745</v>
      </c>
      <c r="W387" s="124">
        <v>8229</v>
      </c>
      <c r="X387" s="124">
        <v>2743</v>
      </c>
      <c r="Y387" s="124">
        <v>581</v>
      </c>
      <c r="Z387" s="124">
        <v>623</v>
      </c>
      <c r="AA387" s="124">
        <v>559</v>
      </c>
      <c r="AB387" s="124">
        <v>1763</v>
      </c>
      <c r="AC387" s="124">
        <v>588</v>
      </c>
      <c r="AD387" s="128">
        <v>0.2142</v>
      </c>
      <c r="AE387" s="124">
        <v>328</v>
      </c>
      <c r="AF387" s="124">
        <v>1408</v>
      </c>
      <c r="AG387" s="125">
        <v>0.59599999999999997</v>
      </c>
    </row>
    <row r="388" spans="1:33" x14ac:dyDescent="0.3">
      <c r="A388" s="123" t="s">
        <v>775</v>
      </c>
      <c r="B388" s="121" t="s">
        <v>776</v>
      </c>
      <c r="C388" s="121">
        <v>1</v>
      </c>
      <c r="D388" s="121">
        <v>0</v>
      </c>
      <c r="E388" s="124">
        <v>246</v>
      </c>
      <c r="F388" s="124">
        <v>186</v>
      </c>
      <c r="G388" s="124">
        <v>611</v>
      </c>
      <c r="H388" s="124">
        <v>68</v>
      </c>
      <c r="I388" s="124">
        <v>70</v>
      </c>
      <c r="J388" s="124">
        <v>80</v>
      </c>
      <c r="K388" s="124">
        <v>218</v>
      </c>
      <c r="L388" s="128">
        <v>0.35680000000000001</v>
      </c>
      <c r="M388" s="124">
        <v>43</v>
      </c>
      <c r="N388" s="125">
        <v>25.53</v>
      </c>
      <c r="O388" s="124">
        <v>1</v>
      </c>
      <c r="P388" s="125">
        <v>0.34799999999999998</v>
      </c>
      <c r="Q388" s="124">
        <v>65</v>
      </c>
      <c r="R388" s="124">
        <v>13</v>
      </c>
      <c r="S388" s="124">
        <v>7</v>
      </c>
      <c r="T388" s="124">
        <v>337</v>
      </c>
      <c r="U388" s="124">
        <v>333</v>
      </c>
      <c r="V388" s="124">
        <v>335</v>
      </c>
      <c r="W388" s="124">
        <v>1005</v>
      </c>
      <c r="X388" s="124">
        <v>335</v>
      </c>
      <c r="Y388" s="124">
        <v>24</v>
      </c>
      <c r="Z388" s="124">
        <v>27</v>
      </c>
      <c r="AA388" s="124">
        <v>17</v>
      </c>
      <c r="AB388" s="124">
        <v>68</v>
      </c>
      <c r="AC388" s="124">
        <v>23</v>
      </c>
      <c r="AD388" s="128">
        <v>6.7699999999999996E-2</v>
      </c>
      <c r="AE388" s="124">
        <v>8</v>
      </c>
      <c r="AF388" s="124">
        <v>124</v>
      </c>
      <c r="AG388" s="125">
        <v>0.66600000000000004</v>
      </c>
    </row>
    <row r="389" spans="1:33" x14ac:dyDescent="0.3">
      <c r="A389" s="123" t="s">
        <v>777</v>
      </c>
      <c r="B389" s="121" t="s">
        <v>778</v>
      </c>
      <c r="C389" s="121">
        <v>1</v>
      </c>
      <c r="D389" s="121">
        <v>0</v>
      </c>
      <c r="E389" s="124">
        <v>4439</v>
      </c>
      <c r="F389" s="124">
        <v>3722</v>
      </c>
      <c r="G389" s="124">
        <v>11052</v>
      </c>
      <c r="H389" s="124">
        <v>724</v>
      </c>
      <c r="I389" s="124">
        <v>770</v>
      </c>
      <c r="J389" s="124">
        <v>798</v>
      </c>
      <c r="K389" s="124">
        <v>2292</v>
      </c>
      <c r="L389" s="128">
        <v>0.2074</v>
      </c>
      <c r="M389" s="124">
        <v>502</v>
      </c>
      <c r="N389" s="125">
        <v>75.813000000000002</v>
      </c>
      <c r="O389" s="124">
        <v>1</v>
      </c>
      <c r="P389" s="125">
        <v>0</v>
      </c>
      <c r="Q389" s="124">
        <v>0</v>
      </c>
      <c r="R389" s="124">
        <v>52</v>
      </c>
      <c r="S389" s="124">
        <v>28</v>
      </c>
      <c r="T389" s="124">
        <v>4154</v>
      </c>
      <c r="U389" s="124">
        <v>4106</v>
      </c>
      <c r="V389" s="124">
        <v>4132</v>
      </c>
      <c r="W389" s="124">
        <v>12392</v>
      </c>
      <c r="X389" s="124">
        <v>4131</v>
      </c>
      <c r="Y389" s="124">
        <v>248</v>
      </c>
      <c r="Z389" s="124">
        <v>242</v>
      </c>
      <c r="AA389" s="124">
        <v>212</v>
      </c>
      <c r="AB389" s="124">
        <v>702</v>
      </c>
      <c r="AC389" s="124">
        <v>234</v>
      </c>
      <c r="AD389" s="128">
        <v>5.6599999999999998E-2</v>
      </c>
      <c r="AE389" s="124">
        <v>137</v>
      </c>
      <c r="AF389" s="124">
        <v>668</v>
      </c>
      <c r="AG389" s="125">
        <v>0.17899999999999999</v>
      </c>
    </row>
    <row r="390" spans="1:33" x14ac:dyDescent="0.3">
      <c r="A390" s="123" t="s">
        <v>779</v>
      </c>
      <c r="B390" s="121" t="s">
        <v>780</v>
      </c>
      <c r="C390" s="121">
        <v>1</v>
      </c>
      <c r="D390" s="121">
        <v>0</v>
      </c>
      <c r="E390" s="124">
        <v>922</v>
      </c>
      <c r="F390" s="124">
        <v>415</v>
      </c>
      <c r="G390" s="124">
        <v>1301</v>
      </c>
      <c r="H390" s="124">
        <v>116</v>
      </c>
      <c r="I390" s="124">
        <v>129</v>
      </c>
      <c r="J390" s="124">
        <v>147</v>
      </c>
      <c r="K390" s="124">
        <v>392</v>
      </c>
      <c r="L390" s="128">
        <v>0.30130000000000001</v>
      </c>
      <c r="M390" s="124">
        <v>81</v>
      </c>
      <c r="N390" s="125">
        <v>14.117000000000001</v>
      </c>
      <c r="O390" s="124">
        <v>0</v>
      </c>
      <c r="P390" s="125">
        <v>0</v>
      </c>
      <c r="Q390" s="124">
        <v>0</v>
      </c>
      <c r="R390" s="124">
        <v>12</v>
      </c>
      <c r="S390" s="124">
        <v>6</v>
      </c>
      <c r="T390" s="124">
        <v>797</v>
      </c>
      <c r="U390" s="124">
        <v>788</v>
      </c>
      <c r="V390" s="124">
        <v>793</v>
      </c>
      <c r="W390" s="124">
        <v>2378</v>
      </c>
      <c r="X390" s="124">
        <v>793</v>
      </c>
      <c r="Y390" s="124">
        <v>65</v>
      </c>
      <c r="Z390" s="124">
        <v>60</v>
      </c>
      <c r="AA390" s="124">
        <v>62</v>
      </c>
      <c r="AB390" s="124">
        <v>187</v>
      </c>
      <c r="AC390" s="124">
        <v>62</v>
      </c>
      <c r="AD390" s="128">
        <v>7.8600000000000003E-2</v>
      </c>
      <c r="AE390" s="124">
        <v>21</v>
      </c>
      <c r="AF390" s="124">
        <v>109</v>
      </c>
      <c r="AG390" s="125">
        <v>0.26200000000000001</v>
      </c>
    </row>
    <row r="391" spans="1:33" x14ac:dyDescent="0.3">
      <c r="A391" s="123" t="s">
        <v>781</v>
      </c>
      <c r="B391" s="121" t="s">
        <v>782</v>
      </c>
      <c r="C391" s="121">
        <v>1</v>
      </c>
      <c r="D391" s="121">
        <v>0</v>
      </c>
      <c r="E391" s="124">
        <v>861</v>
      </c>
      <c r="F391" s="124">
        <v>712</v>
      </c>
      <c r="G391" s="124">
        <v>2109</v>
      </c>
      <c r="H391" s="124">
        <v>218</v>
      </c>
      <c r="I391" s="124">
        <v>248</v>
      </c>
      <c r="J391" s="124">
        <v>266</v>
      </c>
      <c r="K391" s="124">
        <v>732</v>
      </c>
      <c r="L391" s="128">
        <v>0.34710000000000002</v>
      </c>
      <c r="M391" s="124">
        <v>161</v>
      </c>
      <c r="N391" s="125">
        <v>21.1</v>
      </c>
      <c r="O391" s="124">
        <v>1</v>
      </c>
      <c r="P391" s="125">
        <v>0</v>
      </c>
      <c r="Q391" s="124">
        <v>0</v>
      </c>
      <c r="R391" s="124">
        <v>55</v>
      </c>
      <c r="S391" s="124">
        <v>29</v>
      </c>
      <c r="T391" s="124">
        <v>859</v>
      </c>
      <c r="U391" s="124">
        <v>849</v>
      </c>
      <c r="V391" s="124">
        <v>854</v>
      </c>
      <c r="W391" s="124">
        <v>2562</v>
      </c>
      <c r="X391" s="124">
        <v>854</v>
      </c>
      <c r="Y391" s="124">
        <v>70</v>
      </c>
      <c r="Z391" s="124">
        <v>82</v>
      </c>
      <c r="AA391" s="124">
        <v>71</v>
      </c>
      <c r="AB391" s="124">
        <v>223</v>
      </c>
      <c r="AC391" s="124">
        <v>74</v>
      </c>
      <c r="AD391" s="128">
        <v>8.6999999999999994E-2</v>
      </c>
      <c r="AE391" s="124">
        <v>40</v>
      </c>
      <c r="AF391" s="124">
        <v>231</v>
      </c>
      <c r="AG391" s="125">
        <v>0.32400000000000001</v>
      </c>
    </row>
    <row r="392" spans="1:33" x14ac:dyDescent="0.3">
      <c r="A392" s="123" t="s">
        <v>783</v>
      </c>
      <c r="B392" s="121" t="s">
        <v>784</v>
      </c>
      <c r="C392" s="121">
        <v>1</v>
      </c>
      <c r="D392" s="121">
        <v>0</v>
      </c>
      <c r="E392" s="124">
        <v>1930</v>
      </c>
      <c r="F392" s="124">
        <v>1657</v>
      </c>
      <c r="G392" s="124">
        <v>5020</v>
      </c>
      <c r="H392" s="124">
        <v>959</v>
      </c>
      <c r="I392" s="124">
        <v>1051</v>
      </c>
      <c r="J392" s="124">
        <v>1018</v>
      </c>
      <c r="K392" s="124">
        <v>3028</v>
      </c>
      <c r="L392" s="128">
        <v>0.60319999999999996</v>
      </c>
      <c r="M392" s="124">
        <v>650</v>
      </c>
      <c r="N392" s="125">
        <v>129.87799999999999</v>
      </c>
      <c r="O392" s="124">
        <v>1</v>
      </c>
      <c r="P392" s="125">
        <v>0.24</v>
      </c>
      <c r="Q392" s="124">
        <v>398</v>
      </c>
      <c r="R392" s="124">
        <v>51</v>
      </c>
      <c r="S392" s="124">
        <v>27</v>
      </c>
      <c r="T392" s="124">
        <v>1841</v>
      </c>
      <c r="U392" s="124">
        <v>1809</v>
      </c>
      <c r="V392" s="124">
        <v>1794</v>
      </c>
      <c r="W392" s="124">
        <v>5444</v>
      </c>
      <c r="X392" s="124">
        <v>1815</v>
      </c>
      <c r="Y392" s="124">
        <v>412</v>
      </c>
      <c r="Z392" s="124">
        <v>379</v>
      </c>
      <c r="AA392" s="124">
        <v>279</v>
      </c>
      <c r="AB392" s="124">
        <v>1070</v>
      </c>
      <c r="AC392" s="124">
        <v>357</v>
      </c>
      <c r="AD392" s="128">
        <v>0.19650000000000001</v>
      </c>
      <c r="AE392" s="124">
        <v>212</v>
      </c>
      <c r="AF392" s="124">
        <v>1288</v>
      </c>
      <c r="AG392" s="125">
        <v>0.77700000000000002</v>
      </c>
    </row>
    <row r="393" spans="1:33" x14ac:dyDescent="0.3">
      <c r="A393" s="123" t="s">
        <v>785</v>
      </c>
      <c r="B393" s="121" t="s">
        <v>786</v>
      </c>
      <c r="C393" s="121">
        <v>1</v>
      </c>
      <c r="D393" s="121">
        <v>0</v>
      </c>
      <c r="E393" s="124">
        <v>779</v>
      </c>
      <c r="F393" s="124">
        <v>669</v>
      </c>
      <c r="G393" s="124">
        <v>1991</v>
      </c>
      <c r="H393" s="124">
        <v>356</v>
      </c>
      <c r="I393" s="124">
        <v>355</v>
      </c>
      <c r="J393" s="124">
        <v>340</v>
      </c>
      <c r="K393" s="124">
        <v>1051</v>
      </c>
      <c r="L393" s="128">
        <v>0.52790000000000004</v>
      </c>
      <c r="M393" s="124">
        <v>230</v>
      </c>
      <c r="N393" s="125">
        <v>64.546999999999997</v>
      </c>
      <c r="O393" s="124">
        <v>1</v>
      </c>
      <c r="P393" s="125">
        <v>0.28699999999999998</v>
      </c>
      <c r="Q393" s="124">
        <v>192</v>
      </c>
      <c r="R393" s="124">
        <v>1</v>
      </c>
      <c r="S393" s="124">
        <v>1</v>
      </c>
      <c r="T393" s="124">
        <v>742</v>
      </c>
      <c r="U393" s="124">
        <v>727</v>
      </c>
      <c r="V393" s="124">
        <v>723</v>
      </c>
      <c r="W393" s="124">
        <v>2192</v>
      </c>
      <c r="X393" s="124">
        <v>731</v>
      </c>
      <c r="Y393" s="124">
        <v>82</v>
      </c>
      <c r="Z393" s="124">
        <v>80</v>
      </c>
      <c r="AA393" s="124">
        <v>81</v>
      </c>
      <c r="AB393" s="124">
        <v>243</v>
      </c>
      <c r="AC393" s="124">
        <v>81</v>
      </c>
      <c r="AD393" s="128">
        <v>0.1109</v>
      </c>
      <c r="AE393" s="124">
        <v>48</v>
      </c>
      <c r="AF393" s="124">
        <v>472</v>
      </c>
      <c r="AG393" s="125">
        <v>0.70499999999999996</v>
      </c>
    </row>
    <row r="394" spans="1:33" x14ac:dyDescent="0.3">
      <c r="A394" s="123" t="s">
        <v>787</v>
      </c>
      <c r="B394" s="121" t="s">
        <v>788</v>
      </c>
      <c r="C394" s="121">
        <v>1</v>
      </c>
      <c r="D394" s="121">
        <v>0</v>
      </c>
      <c r="E394" s="124">
        <v>1109</v>
      </c>
      <c r="F394" s="124">
        <v>903</v>
      </c>
      <c r="G394" s="124">
        <v>2758</v>
      </c>
      <c r="H394" s="124">
        <v>556</v>
      </c>
      <c r="I394" s="124">
        <v>571</v>
      </c>
      <c r="J394" s="124">
        <v>570</v>
      </c>
      <c r="K394" s="124">
        <v>1697</v>
      </c>
      <c r="L394" s="128">
        <v>0.61529999999999996</v>
      </c>
      <c r="M394" s="124">
        <v>361</v>
      </c>
      <c r="N394" s="125">
        <v>56.423999999999999</v>
      </c>
      <c r="O394" s="124">
        <v>1</v>
      </c>
      <c r="P394" s="125">
        <v>0.17599999999999999</v>
      </c>
      <c r="Q394" s="124">
        <v>159</v>
      </c>
      <c r="R394" s="124">
        <v>7</v>
      </c>
      <c r="S394" s="124">
        <v>4</v>
      </c>
      <c r="T394" s="124">
        <v>990</v>
      </c>
      <c r="U394" s="124">
        <v>973</v>
      </c>
      <c r="V394" s="124">
        <v>964</v>
      </c>
      <c r="W394" s="124">
        <v>2927</v>
      </c>
      <c r="X394" s="124">
        <v>976</v>
      </c>
      <c r="Y394" s="124">
        <v>180</v>
      </c>
      <c r="Z394" s="124">
        <v>148</v>
      </c>
      <c r="AA394" s="124">
        <v>151</v>
      </c>
      <c r="AB394" s="124">
        <v>479</v>
      </c>
      <c r="AC394" s="124">
        <v>160</v>
      </c>
      <c r="AD394" s="128">
        <v>0.1636</v>
      </c>
      <c r="AE394" s="124">
        <v>96</v>
      </c>
      <c r="AF394" s="124">
        <v>621</v>
      </c>
      <c r="AG394" s="125">
        <v>0.68700000000000006</v>
      </c>
    </row>
    <row r="395" spans="1:33" x14ac:dyDescent="0.3">
      <c r="A395" s="123" t="s">
        <v>789</v>
      </c>
      <c r="B395" s="121" t="s">
        <v>790</v>
      </c>
      <c r="C395" s="121">
        <v>1</v>
      </c>
      <c r="D395" s="121">
        <v>0</v>
      </c>
      <c r="E395" s="124">
        <v>1553</v>
      </c>
      <c r="F395" s="124">
        <v>1311</v>
      </c>
      <c r="G395" s="124">
        <v>3917</v>
      </c>
      <c r="H395" s="124">
        <v>763</v>
      </c>
      <c r="I395" s="124">
        <v>734</v>
      </c>
      <c r="J395" s="124">
        <v>703</v>
      </c>
      <c r="K395" s="124">
        <v>2200</v>
      </c>
      <c r="L395" s="128">
        <v>0.56169999999999998</v>
      </c>
      <c r="M395" s="124">
        <v>479</v>
      </c>
      <c r="N395" s="125">
        <v>85.253</v>
      </c>
      <c r="O395" s="124">
        <v>1</v>
      </c>
      <c r="P395" s="125">
        <v>0.189</v>
      </c>
      <c r="Q395" s="124">
        <v>248</v>
      </c>
      <c r="R395" s="124">
        <v>13</v>
      </c>
      <c r="S395" s="124">
        <v>7</v>
      </c>
      <c r="T395" s="124">
        <v>1537</v>
      </c>
      <c r="U395" s="124">
        <v>1511</v>
      </c>
      <c r="V395" s="124">
        <v>1498</v>
      </c>
      <c r="W395" s="124">
        <v>4546</v>
      </c>
      <c r="X395" s="124">
        <v>1515</v>
      </c>
      <c r="Y395" s="124">
        <v>315</v>
      </c>
      <c r="Z395" s="124">
        <v>227</v>
      </c>
      <c r="AA395" s="124">
        <v>233</v>
      </c>
      <c r="AB395" s="124">
        <v>775</v>
      </c>
      <c r="AC395" s="124">
        <v>258</v>
      </c>
      <c r="AD395" s="128">
        <v>0.17050000000000001</v>
      </c>
      <c r="AE395" s="124">
        <v>145</v>
      </c>
      <c r="AF395" s="124">
        <v>880</v>
      </c>
      <c r="AG395" s="125">
        <v>0.67100000000000004</v>
      </c>
    </row>
    <row r="396" spans="1:33" x14ac:dyDescent="0.3">
      <c r="A396" s="123" t="s">
        <v>791</v>
      </c>
      <c r="B396" s="121" t="s">
        <v>792</v>
      </c>
      <c r="C396" s="121">
        <v>1</v>
      </c>
      <c r="D396" s="121">
        <v>0</v>
      </c>
      <c r="E396" s="124">
        <v>711</v>
      </c>
      <c r="F396" s="124">
        <v>565</v>
      </c>
      <c r="G396" s="124">
        <v>1633</v>
      </c>
      <c r="H396" s="124">
        <v>312</v>
      </c>
      <c r="I396" s="124">
        <v>326</v>
      </c>
      <c r="J396" s="124">
        <v>329</v>
      </c>
      <c r="K396" s="124">
        <v>967</v>
      </c>
      <c r="L396" s="128">
        <v>0.59219999999999995</v>
      </c>
      <c r="M396" s="124">
        <v>217</v>
      </c>
      <c r="N396" s="125">
        <v>64.593000000000004</v>
      </c>
      <c r="O396" s="124">
        <v>1</v>
      </c>
      <c r="P396" s="125">
        <v>0.31900000000000001</v>
      </c>
      <c r="Q396" s="124">
        <v>180</v>
      </c>
      <c r="R396" s="124">
        <v>0</v>
      </c>
      <c r="S396" s="124">
        <v>0</v>
      </c>
      <c r="T396" s="124">
        <v>697</v>
      </c>
      <c r="U396" s="124">
        <v>685</v>
      </c>
      <c r="V396" s="124">
        <v>679</v>
      </c>
      <c r="W396" s="124">
        <v>2061</v>
      </c>
      <c r="X396" s="124">
        <v>687</v>
      </c>
      <c r="Y396" s="124">
        <v>140</v>
      </c>
      <c r="Z396" s="124">
        <v>104</v>
      </c>
      <c r="AA396" s="124">
        <v>94</v>
      </c>
      <c r="AB396" s="124">
        <v>338</v>
      </c>
      <c r="AC396" s="124">
        <v>113</v>
      </c>
      <c r="AD396" s="128">
        <v>0.16400000000000001</v>
      </c>
      <c r="AE396" s="124">
        <v>60</v>
      </c>
      <c r="AF396" s="124">
        <v>458</v>
      </c>
      <c r="AG396" s="125">
        <v>0.81</v>
      </c>
    </row>
    <row r="397" spans="1:33" x14ac:dyDescent="0.3">
      <c r="A397" s="123" t="s">
        <v>793</v>
      </c>
      <c r="B397" s="121" t="s">
        <v>794</v>
      </c>
      <c r="C397" s="121">
        <v>1</v>
      </c>
      <c r="D397" s="121">
        <v>0</v>
      </c>
      <c r="E397" s="124">
        <v>1229</v>
      </c>
      <c r="F397" s="124">
        <v>971</v>
      </c>
      <c r="G397" s="124">
        <v>2962</v>
      </c>
      <c r="H397" s="124">
        <v>583</v>
      </c>
      <c r="I397" s="124">
        <v>644</v>
      </c>
      <c r="J397" s="124">
        <v>568</v>
      </c>
      <c r="K397" s="124">
        <v>1795</v>
      </c>
      <c r="L397" s="128">
        <v>0.60599999999999998</v>
      </c>
      <c r="M397" s="124">
        <v>382</v>
      </c>
      <c r="N397" s="125">
        <v>173.226</v>
      </c>
      <c r="O397" s="124">
        <v>1</v>
      </c>
      <c r="P397" s="125">
        <v>0.38100000000000001</v>
      </c>
      <c r="Q397" s="124">
        <v>370</v>
      </c>
      <c r="R397" s="124">
        <v>0</v>
      </c>
      <c r="S397" s="124">
        <v>0</v>
      </c>
      <c r="T397" s="124">
        <v>1237</v>
      </c>
      <c r="U397" s="124">
        <v>1217</v>
      </c>
      <c r="V397" s="124">
        <v>1224</v>
      </c>
      <c r="W397" s="124">
        <v>3678</v>
      </c>
      <c r="X397" s="124">
        <v>1226</v>
      </c>
      <c r="Y397" s="124">
        <v>298</v>
      </c>
      <c r="Z397" s="124">
        <v>192</v>
      </c>
      <c r="AA397" s="124">
        <v>209</v>
      </c>
      <c r="AB397" s="124">
        <v>699</v>
      </c>
      <c r="AC397" s="124">
        <v>233</v>
      </c>
      <c r="AD397" s="128">
        <v>0.19</v>
      </c>
      <c r="AE397" s="124">
        <v>120</v>
      </c>
      <c r="AF397" s="124">
        <v>873</v>
      </c>
      <c r="AG397" s="125">
        <v>0.89900000000000002</v>
      </c>
    </row>
    <row r="398" spans="1:33" x14ac:dyDescent="0.3">
      <c r="A398" s="123" t="s">
        <v>795</v>
      </c>
      <c r="B398" s="121" t="s">
        <v>796</v>
      </c>
      <c r="C398" s="121">
        <v>1</v>
      </c>
      <c r="D398" s="121">
        <v>0</v>
      </c>
      <c r="E398" s="124">
        <v>3605</v>
      </c>
      <c r="F398" s="124">
        <v>3035</v>
      </c>
      <c r="G398" s="124">
        <v>9317</v>
      </c>
      <c r="H398" s="124">
        <v>1868</v>
      </c>
      <c r="I398" s="124">
        <v>1946</v>
      </c>
      <c r="J398" s="124">
        <v>1902</v>
      </c>
      <c r="K398" s="124">
        <v>5716</v>
      </c>
      <c r="L398" s="128">
        <v>0.61350000000000005</v>
      </c>
      <c r="M398" s="124">
        <v>1210</v>
      </c>
      <c r="N398" s="125">
        <v>68.878</v>
      </c>
      <c r="O398" s="124">
        <v>1</v>
      </c>
      <c r="P398" s="125">
        <v>0</v>
      </c>
      <c r="Q398" s="124">
        <v>0</v>
      </c>
      <c r="R398" s="124">
        <v>40</v>
      </c>
      <c r="S398" s="124">
        <v>21</v>
      </c>
      <c r="T398" s="124">
        <v>3369</v>
      </c>
      <c r="U398" s="124">
        <v>3316</v>
      </c>
      <c r="V398" s="124">
        <v>3333</v>
      </c>
      <c r="W398" s="124">
        <v>10018</v>
      </c>
      <c r="X398" s="124">
        <v>3339</v>
      </c>
      <c r="Y398" s="124">
        <v>768</v>
      </c>
      <c r="Z398" s="124">
        <v>660</v>
      </c>
      <c r="AA398" s="124">
        <v>632</v>
      </c>
      <c r="AB398" s="124">
        <v>2060</v>
      </c>
      <c r="AC398" s="124">
        <v>687</v>
      </c>
      <c r="AD398" s="128">
        <v>0.2056</v>
      </c>
      <c r="AE398" s="124">
        <v>406</v>
      </c>
      <c r="AF398" s="124">
        <v>1638</v>
      </c>
      <c r="AG398" s="125">
        <v>0.53900000000000003</v>
      </c>
    </row>
    <row r="399" spans="1:33" x14ac:dyDescent="0.3">
      <c r="A399" s="123" t="s">
        <v>797</v>
      </c>
      <c r="B399" s="121" t="s">
        <v>798</v>
      </c>
      <c r="C399" s="121">
        <v>1</v>
      </c>
      <c r="D399" s="121">
        <v>0</v>
      </c>
      <c r="E399" s="124">
        <v>1428</v>
      </c>
      <c r="F399" s="124">
        <v>1171</v>
      </c>
      <c r="G399" s="124">
        <v>3432</v>
      </c>
      <c r="H399" s="124">
        <v>839</v>
      </c>
      <c r="I399" s="124">
        <v>860</v>
      </c>
      <c r="J399" s="124">
        <v>844</v>
      </c>
      <c r="K399" s="124">
        <v>2543</v>
      </c>
      <c r="L399" s="128">
        <v>0.74099999999999999</v>
      </c>
      <c r="M399" s="124">
        <v>564</v>
      </c>
      <c r="N399" s="125">
        <v>84.096000000000004</v>
      </c>
      <c r="O399" s="124">
        <v>1</v>
      </c>
      <c r="P399" s="125">
        <v>0.217</v>
      </c>
      <c r="Q399" s="124">
        <v>254</v>
      </c>
      <c r="R399" s="124">
        <v>6</v>
      </c>
      <c r="S399" s="124">
        <v>3</v>
      </c>
      <c r="T399" s="124">
        <v>1359</v>
      </c>
      <c r="U399" s="124">
        <v>1337</v>
      </c>
      <c r="V399" s="124">
        <v>1344</v>
      </c>
      <c r="W399" s="124">
        <v>4040</v>
      </c>
      <c r="X399" s="124">
        <v>1347</v>
      </c>
      <c r="Y399" s="124">
        <v>341</v>
      </c>
      <c r="Z399" s="124">
        <v>360</v>
      </c>
      <c r="AA399" s="124">
        <v>295</v>
      </c>
      <c r="AB399" s="124">
        <v>996</v>
      </c>
      <c r="AC399" s="124">
        <v>332</v>
      </c>
      <c r="AD399" s="128">
        <v>0.2465</v>
      </c>
      <c r="AE399" s="124">
        <v>188</v>
      </c>
      <c r="AF399" s="124">
        <v>1010</v>
      </c>
      <c r="AG399" s="125">
        <v>0.86199999999999999</v>
      </c>
    </row>
    <row r="400" spans="1:33" x14ac:dyDescent="0.3">
      <c r="A400" s="123" t="s">
        <v>799</v>
      </c>
      <c r="B400" s="121" t="s">
        <v>800</v>
      </c>
      <c r="C400" s="121">
        <v>1</v>
      </c>
      <c r="D400" s="121">
        <v>0</v>
      </c>
      <c r="E400" s="124">
        <v>4105</v>
      </c>
      <c r="F400" s="124">
        <v>3357</v>
      </c>
      <c r="G400" s="124">
        <v>10288</v>
      </c>
      <c r="H400" s="124">
        <v>1654</v>
      </c>
      <c r="I400" s="124">
        <v>1704</v>
      </c>
      <c r="J400" s="124">
        <v>1676</v>
      </c>
      <c r="K400" s="124">
        <v>5034</v>
      </c>
      <c r="L400" s="128">
        <v>0.48930000000000001</v>
      </c>
      <c r="M400" s="124">
        <v>1068</v>
      </c>
      <c r="N400" s="125">
        <v>207.88300000000001</v>
      </c>
      <c r="O400" s="124">
        <v>1</v>
      </c>
      <c r="P400" s="125">
        <v>0.17399999999999999</v>
      </c>
      <c r="Q400" s="124">
        <v>584</v>
      </c>
      <c r="R400" s="124">
        <v>12</v>
      </c>
      <c r="S400" s="124">
        <v>6</v>
      </c>
      <c r="T400" s="124">
        <v>3893</v>
      </c>
      <c r="U400" s="124">
        <v>3820</v>
      </c>
      <c r="V400" s="124">
        <v>3838</v>
      </c>
      <c r="W400" s="124">
        <v>11551</v>
      </c>
      <c r="X400" s="124">
        <v>3850</v>
      </c>
      <c r="Y400" s="124">
        <v>565</v>
      </c>
      <c r="Z400" s="124">
        <v>647</v>
      </c>
      <c r="AA400" s="124">
        <v>502</v>
      </c>
      <c r="AB400" s="124">
        <v>1714</v>
      </c>
      <c r="AC400" s="124">
        <v>571</v>
      </c>
      <c r="AD400" s="128">
        <v>0.1484</v>
      </c>
      <c r="AE400" s="124">
        <v>324</v>
      </c>
      <c r="AF400" s="124">
        <v>1983</v>
      </c>
      <c r="AG400" s="125">
        <v>0.59</v>
      </c>
    </row>
    <row r="401" spans="1:33" x14ac:dyDescent="0.3">
      <c r="A401" s="123" t="s">
        <v>801</v>
      </c>
      <c r="B401" s="121" t="s">
        <v>802</v>
      </c>
      <c r="C401" s="121">
        <v>1</v>
      </c>
      <c r="D401" s="121">
        <v>0</v>
      </c>
      <c r="E401" s="124">
        <v>2351</v>
      </c>
      <c r="F401" s="124">
        <v>1983</v>
      </c>
      <c r="G401" s="124">
        <v>5717</v>
      </c>
      <c r="H401" s="124">
        <v>997</v>
      </c>
      <c r="I401" s="124">
        <v>1101</v>
      </c>
      <c r="J401" s="124">
        <v>1141</v>
      </c>
      <c r="K401" s="124">
        <v>3239</v>
      </c>
      <c r="L401" s="128">
        <v>0.56659999999999999</v>
      </c>
      <c r="M401" s="124">
        <v>730</v>
      </c>
      <c r="N401" s="125">
        <v>126.35899999999999</v>
      </c>
      <c r="O401" s="124">
        <v>1</v>
      </c>
      <c r="P401" s="125">
        <v>0.182</v>
      </c>
      <c r="Q401" s="124">
        <v>361</v>
      </c>
      <c r="R401" s="124">
        <v>0</v>
      </c>
      <c r="S401" s="124">
        <v>0</v>
      </c>
      <c r="T401" s="124">
        <v>2193</v>
      </c>
      <c r="U401" s="124">
        <v>2159</v>
      </c>
      <c r="V401" s="124">
        <v>2170</v>
      </c>
      <c r="W401" s="124">
        <v>6522</v>
      </c>
      <c r="X401" s="124">
        <v>2174</v>
      </c>
      <c r="Y401" s="124">
        <v>400</v>
      </c>
      <c r="Z401" s="124">
        <v>377</v>
      </c>
      <c r="AA401" s="124">
        <v>340</v>
      </c>
      <c r="AB401" s="124">
        <v>1117</v>
      </c>
      <c r="AC401" s="124">
        <v>372</v>
      </c>
      <c r="AD401" s="128">
        <v>0.17130000000000001</v>
      </c>
      <c r="AE401" s="124">
        <v>221</v>
      </c>
      <c r="AF401" s="124">
        <v>1313</v>
      </c>
      <c r="AG401" s="125">
        <v>0.66200000000000003</v>
      </c>
    </row>
    <row r="402" spans="1:33" x14ac:dyDescent="0.3">
      <c r="A402" s="123" t="s">
        <v>803</v>
      </c>
      <c r="B402" s="121" t="s">
        <v>804</v>
      </c>
      <c r="C402" s="121">
        <v>1</v>
      </c>
      <c r="D402" s="121">
        <v>0</v>
      </c>
      <c r="E402" s="124">
        <v>4096</v>
      </c>
      <c r="F402" s="124">
        <v>3488</v>
      </c>
      <c r="G402" s="124">
        <v>10451</v>
      </c>
      <c r="H402" s="124">
        <v>2100</v>
      </c>
      <c r="I402" s="124">
        <v>1882</v>
      </c>
      <c r="J402" s="124">
        <v>1901</v>
      </c>
      <c r="K402" s="124">
        <v>5883</v>
      </c>
      <c r="L402" s="128">
        <v>0.56289999999999996</v>
      </c>
      <c r="M402" s="124">
        <v>1276</v>
      </c>
      <c r="N402" s="125">
        <v>62.548999999999999</v>
      </c>
      <c r="O402" s="124">
        <v>1</v>
      </c>
      <c r="P402" s="125">
        <v>0</v>
      </c>
      <c r="Q402" s="124">
        <v>0</v>
      </c>
      <c r="R402" s="124">
        <v>35</v>
      </c>
      <c r="S402" s="124">
        <v>19</v>
      </c>
      <c r="T402" s="124">
        <v>3981</v>
      </c>
      <c r="U402" s="124">
        <v>3919</v>
      </c>
      <c r="V402" s="124">
        <v>3939</v>
      </c>
      <c r="W402" s="124">
        <v>11839</v>
      </c>
      <c r="X402" s="124">
        <v>3946</v>
      </c>
      <c r="Y402" s="124">
        <v>928</v>
      </c>
      <c r="Z402" s="124">
        <v>907</v>
      </c>
      <c r="AA402" s="124">
        <v>828</v>
      </c>
      <c r="AB402" s="124">
        <v>2663</v>
      </c>
      <c r="AC402" s="124">
        <v>888</v>
      </c>
      <c r="AD402" s="128">
        <v>0.22489999999999999</v>
      </c>
      <c r="AE402" s="124">
        <v>510</v>
      </c>
      <c r="AF402" s="124">
        <v>1806</v>
      </c>
      <c r="AG402" s="125">
        <v>0.51700000000000002</v>
      </c>
    </row>
    <row r="403" spans="1:33" x14ac:dyDescent="0.3">
      <c r="A403" s="123" t="s">
        <v>805</v>
      </c>
      <c r="B403" s="121" t="s">
        <v>806</v>
      </c>
      <c r="C403" s="121">
        <v>1</v>
      </c>
      <c r="D403" s="121">
        <v>0</v>
      </c>
      <c r="E403" s="124">
        <v>1061</v>
      </c>
      <c r="F403" s="124">
        <v>892</v>
      </c>
      <c r="G403" s="124">
        <v>2690</v>
      </c>
      <c r="H403" s="124">
        <v>437</v>
      </c>
      <c r="I403" s="124">
        <v>475</v>
      </c>
      <c r="J403" s="124">
        <v>469</v>
      </c>
      <c r="K403" s="124">
        <v>1381</v>
      </c>
      <c r="L403" s="128">
        <v>0.51339999999999997</v>
      </c>
      <c r="M403" s="124">
        <v>298</v>
      </c>
      <c r="N403" s="125">
        <v>63.48</v>
      </c>
      <c r="O403" s="124">
        <v>1</v>
      </c>
      <c r="P403" s="125">
        <v>0.215</v>
      </c>
      <c r="Q403" s="124">
        <v>192</v>
      </c>
      <c r="R403" s="124">
        <v>1</v>
      </c>
      <c r="S403" s="124">
        <v>1</v>
      </c>
      <c r="T403" s="124">
        <v>1014</v>
      </c>
      <c r="U403" s="124">
        <v>998</v>
      </c>
      <c r="V403" s="124">
        <v>1003</v>
      </c>
      <c r="W403" s="124">
        <v>3015</v>
      </c>
      <c r="X403" s="124">
        <v>1005</v>
      </c>
      <c r="Y403" s="124">
        <v>185</v>
      </c>
      <c r="Z403" s="124">
        <v>208</v>
      </c>
      <c r="AA403" s="124">
        <v>170</v>
      </c>
      <c r="AB403" s="124">
        <v>563</v>
      </c>
      <c r="AC403" s="124">
        <v>188</v>
      </c>
      <c r="AD403" s="128">
        <v>0.1867</v>
      </c>
      <c r="AE403" s="124">
        <v>108</v>
      </c>
      <c r="AF403" s="124">
        <v>600</v>
      </c>
      <c r="AG403" s="125">
        <v>0.67200000000000004</v>
      </c>
    </row>
    <row r="404" spans="1:33" x14ac:dyDescent="0.3">
      <c r="A404" s="123" t="s">
        <v>807</v>
      </c>
      <c r="B404" s="121" t="s">
        <v>808</v>
      </c>
      <c r="C404" s="121">
        <v>1</v>
      </c>
      <c r="D404" s="121">
        <v>0</v>
      </c>
      <c r="E404" s="124">
        <v>900</v>
      </c>
      <c r="F404" s="124">
        <v>747</v>
      </c>
      <c r="G404" s="124">
        <v>2242</v>
      </c>
      <c r="H404" s="124">
        <v>383</v>
      </c>
      <c r="I404" s="124">
        <v>400</v>
      </c>
      <c r="J404" s="124">
        <v>407</v>
      </c>
      <c r="K404" s="124">
        <v>1190</v>
      </c>
      <c r="L404" s="128">
        <v>0.53080000000000005</v>
      </c>
      <c r="M404" s="124">
        <v>258</v>
      </c>
      <c r="N404" s="125">
        <v>204.12700000000001</v>
      </c>
      <c r="O404" s="124">
        <v>1</v>
      </c>
      <c r="P404" s="125">
        <v>0.41899999999999998</v>
      </c>
      <c r="Q404" s="124">
        <v>313</v>
      </c>
      <c r="R404" s="124">
        <v>0</v>
      </c>
      <c r="S404" s="124">
        <v>0</v>
      </c>
      <c r="T404" s="124">
        <v>831</v>
      </c>
      <c r="U404" s="124">
        <v>818</v>
      </c>
      <c r="V404" s="124">
        <v>822</v>
      </c>
      <c r="W404" s="124">
        <v>2471</v>
      </c>
      <c r="X404" s="124">
        <v>824</v>
      </c>
      <c r="Y404" s="124">
        <v>153</v>
      </c>
      <c r="Z404" s="124">
        <v>146</v>
      </c>
      <c r="AA404" s="124">
        <v>129</v>
      </c>
      <c r="AB404" s="124">
        <v>428</v>
      </c>
      <c r="AC404" s="124">
        <v>143</v>
      </c>
      <c r="AD404" s="128">
        <v>0.17319999999999999</v>
      </c>
      <c r="AE404" s="124">
        <v>84</v>
      </c>
      <c r="AF404" s="124">
        <v>656</v>
      </c>
      <c r="AG404" s="125">
        <v>0.878</v>
      </c>
    </row>
    <row r="405" spans="1:33" x14ac:dyDescent="0.3">
      <c r="A405" s="123" t="s">
        <v>809</v>
      </c>
      <c r="B405" s="121" t="s">
        <v>810</v>
      </c>
      <c r="C405" s="121">
        <v>1</v>
      </c>
      <c r="D405" s="121">
        <v>0</v>
      </c>
      <c r="E405" s="124">
        <v>1795</v>
      </c>
      <c r="F405" s="124">
        <v>1563</v>
      </c>
      <c r="G405" s="124">
        <v>4847</v>
      </c>
      <c r="H405" s="124">
        <v>954</v>
      </c>
      <c r="I405" s="124">
        <v>966</v>
      </c>
      <c r="J405" s="124">
        <v>904</v>
      </c>
      <c r="K405" s="124">
        <v>2824</v>
      </c>
      <c r="L405" s="128">
        <v>0.58260000000000001</v>
      </c>
      <c r="M405" s="124">
        <v>592</v>
      </c>
      <c r="N405" s="125">
        <v>72.664000000000001</v>
      </c>
      <c r="O405" s="124">
        <v>1</v>
      </c>
      <c r="P405" s="125">
        <v>6.8000000000000005E-2</v>
      </c>
      <c r="Q405" s="124">
        <v>106</v>
      </c>
      <c r="R405" s="124">
        <v>3</v>
      </c>
      <c r="S405" s="124">
        <v>2</v>
      </c>
      <c r="T405" s="124">
        <v>1795</v>
      </c>
      <c r="U405" s="124">
        <v>1763</v>
      </c>
      <c r="V405" s="124">
        <v>1773</v>
      </c>
      <c r="W405" s="124">
        <v>5331</v>
      </c>
      <c r="X405" s="124">
        <v>1777</v>
      </c>
      <c r="Y405" s="124">
        <v>307</v>
      </c>
      <c r="Z405" s="124">
        <v>330</v>
      </c>
      <c r="AA405" s="124">
        <v>274</v>
      </c>
      <c r="AB405" s="124">
        <v>911</v>
      </c>
      <c r="AC405" s="124">
        <v>304</v>
      </c>
      <c r="AD405" s="128">
        <v>0.1709</v>
      </c>
      <c r="AE405" s="124">
        <v>174</v>
      </c>
      <c r="AF405" s="124">
        <v>875</v>
      </c>
      <c r="AG405" s="125">
        <v>0.55900000000000005</v>
      </c>
    </row>
    <row r="406" spans="1:33" x14ac:dyDescent="0.3">
      <c r="A406" s="123" t="s">
        <v>811</v>
      </c>
      <c r="B406" s="121" t="s">
        <v>812</v>
      </c>
      <c r="C406" s="121">
        <v>1</v>
      </c>
      <c r="D406" s="121">
        <v>0</v>
      </c>
      <c r="E406" s="124">
        <v>419</v>
      </c>
      <c r="F406" s="124">
        <v>311</v>
      </c>
      <c r="G406" s="124">
        <v>954</v>
      </c>
      <c r="H406" s="124">
        <v>163</v>
      </c>
      <c r="I406" s="124">
        <v>166</v>
      </c>
      <c r="J406" s="124">
        <v>176</v>
      </c>
      <c r="K406" s="124">
        <v>505</v>
      </c>
      <c r="L406" s="128">
        <v>0.52939999999999998</v>
      </c>
      <c r="M406" s="124">
        <v>107</v>
      </c>
      <c r="N406" s="125">
        <v>75.436000000000007</v>
      </c>
      <c r="O406" s="124">
        <v>1</v>
      </c>
      <c r="P406" s="125">
        <v>0.41</v>
      </c>
      <c r="Q406" s="124">
        <v>128</v>
      </c>
      <c r="R406" s="124">
        <v>1</v>
      </c>
      <c r="S406" s="124">
        <v>1</v>
      </c>
      <c r="T406" s="124">
        <v>361</v>
      </c>
      <c r="U406" s="124">
        <v>354</v>
      </c>
      <c r="V406" s="124">
        <v>352</v>
      </c>
      <c r="W406" s="124">
        <v>1067</v>
      </c>
      <c r="X406" s="124">
        <v>356</v>
      </c>
      <c r="Y406" s="124">
        <v>72</v>
      </c>
      <c r="Z406" s="124">
        <v>60</v>
      </c>
      <c r="AA406" s="124">
        <v>57</v>
      </c>
      <c r="AB406" s="124">
        <v>189</v>
      </c>
      <c r="AC406" s="124">
        <v>63</v>
      </c>
      <c r="AD406" s="128">
        <v>0.17710000000000001</v>
      </c>
      <c r="AE406" s="124">
        <v>36</v>
      </c>
      <c r="AF406" s="124">
        <v>273</v>
      </c>
      <c r="AG406" s="125">
        <v>0.877</v>
      </c>
    </row>
    <row r="407" spans="1:33" x14ac:dyDescent="0.3">
      <c r="A407" s="123" t="s">
        <v>813</v>
      </c>
      <c r="B407" s="121" t="s">
        <v>814</v>
      </c>
      <c r="C407" s="121">
        <v>1</v>
      </c>
      <c r="D407" s="121">
        <v>0</v>
      </c>
      <c r="E407" s="124">
        <v>453</v>
      </c>
      <c r="F407" s="124">
        <v>375</v>
      </c>
      <c r="G407" s="124">
        <v>1057</v>
      </c>
      <c r="H407" s="124">
        <v>121</v>
      </c>
      <c r="I407" s="124">
        <v>155</v>
      </c>
      <c r="J407" s="124">
        <v>178</v>
      </c>
      <c r="K407" s="124">
        <v>454</v>
      </c>
      <c r="L407" s="128">
        <v>0.42949999999999999</v>
      </c>
      <c r="M407" s="124">
        <v>105</v>
      </c>
      <c r="N407" s="125">
        <v>96.751999999999995</v>
      </c>
      <c r="O407" s="124">
        <v>1</v>
      </c>
      <c r="P407" s="125">
        <v>0.41499999999999998</v>
      </c>
      <c r="Q407" s="124">
        <v>156</v>
      </c>
      <c r="R407" s="124">
        <v>0</v>
      </c>
      <c r="S407" s="124">
        <v>0</v>
      </c>
      <c r="T407" s="124">
        <v>442</v>
      </c>
      <c r="U407" s="124">
        <v>430</v>
      </c>
      <c r="V407" s="124">
        <v>429</v>
      </c>
      <c r="W407" s="124">
        <v>1301</v>
      </c>
      <c r="X407" s="124">
        <v>434</v>
      </c>
      <c r="Y407" s="124">
        <v>70</v>
      </c>
      <c r="Z407" s="124">
        <v>105</v>
      </c>
      <c r="AA407" s="124">
        <v>103</v>
      </c>
      <c r="AB407" s="124">
        <v>278</v>
      </c>
      <c r="AC407" s="124">
        <v>93</v>
      </c>
      <c r="AD407" s="128">
        <v>0.2137</v>
      </c>
      <c r="AE407" s="124">
        <v>52</v>
      </c>
      <c r="AF407" s="124">
        <v>314</v>
      </c>
      <c r="AG407" s="125">
        <v>0.83699999999999997</v>
      </c>
    </row>
    <row r="408" spans="1:33" x14ac:dyDescent="0.3">
      <c r="A408" s="123" t="s">
        <v>815</v>
      </c>
      <c r="B408" s="121" t="s">
        <v>816</v>
      </c>
      <c r="C408" s="121">
        <v>1</v>
      </c>
      <c r="D408" s="121">
        <v>0</v>
      </c>
      <c r="E408" s="124">
        <v>343</v>
      </c>
      <c r="F408" s="124">
        <v>279</v>
      </c>
      <c r="G408" s="124">
        <v>881</v>
      </c>
      <c r="H408" s="124">
        <v>190</v>
      </c>
      <c r="I408" s="124">
        <v>200</v>
      </c>
      <c r="J408" s="124">
        <v>171</v>
      </c>
      <c r="K408" s="124">
        <v>561</v>
      </c>
      <c r="L408" s="128">
        <v>0.63680000000000003</v>
      </c>
      <c r="M408" s="124">
        <v>115</v>
      </c>
      <c r="N408" s="125">
        <v>54.956000000000003</v>
      </c>
      <c r="O408" s="124">
        <v>1</v>
      </c>
      <c r="P408" s="125">
        <v>0.39100000000000001</v>
      </c>
      <c r="Q408" s="124">
        <v>109</v>
      </c>
      <c r="R408" s="124">
        <v>4</v>
      </c>
      <c r="S408" s="124">
        <v>2</v>
      </c>
      <c r="T408" s="124">
        <v>312</v>
      </c>
      <c r="U408" s="124">
        <v>304</v>
      </c>
      <c r="V408" s="124">
        <v>302</v>
      </c>
      <c r="W408" s="124">
        <v>918</v>
      </c>
      <c r="X408" s="124">
        <v>306</v>
      </c>
      <c r="Y408" s="124">
        <v>64</v>
      </c>
      <c r="Z408" s="124">
        <v>52</v>
      </c>
      <c r="AA408" s="124">
        <v>51</v>
      </c>
      <c r="AB408" s="124">
        <v>167</v>
      </c>
      <c r="AC408" s="124">
        <v>56</v>
      </c>
      <c r="AD408" s="128">
        <v>0.18190000000000001</v>
      </c>
      <c r="AE408" s="124">
        <v>33</v>
      </c>
      <c r="AF408" s="124">
        <v>260</v>
      </c>
      <c r="AG408" s="125">
        <v>0.93100000000000005</v>
      </c>
    </row>
    <row r="409" spans="1:33" x14ac:dyDescent="0.3">
      <c r="A409" s="123" t="s">
        <v>817</v>
      </c>
      <c r="B409" s="121" t="s">
        <v>818</v>
      </c>
      <c r="C409" s="121">
        <v>1</v>
      </c>
      <c r="D409" s="121">
        <v>0</v>
      </c>
      <c r="E409" s="124">
        <v>334</v>
      </c>
      <c r="F409" s="124">
        <v>238</v>
      </c>
      <c r="G409" s="124">
        <v>727</v>
      </c>
      <c r="H409" s="124">
        <v>132</v>
      </c>
      <c r="I409" s="124">
        <v>126</v>
      </c>
      <c r="J409" s="124">
        <v>120</v>
      </c>
      <c r="K409" s="124">
        <v>378</v>
      </c>
      <c r="L409" s="128">
        <v>0.51990000000000003</v>
      </c>
      <c r="M409" s="124">
        <v>80</v>
      </c>
      <c r="N409" s="125">
        <v>74.817999999999998</v>
      </c>
      <c r="O409" s="124">
        <v>1</v>
      </c>
      <c r="P409" s="125">
        <v>0.42799999999999999</v>
      </c>
      <c r="Q409" s="124">
        <v>102</v>
      </c>
      <c r="R409" s="124">
        <v>0</v>
      </c>
      <c r="S409" s="124">
        <v>0</v>
      </c>
      <c r="T409" s="124">
        <v>274</v>
      </c>
      <c r="U409" s="124">
        <v>267</v>
      </c>
      <c r="V409" s="124">
        <v>266</v>
      </c>
      <c r="W409" s="124">
        <v>807</v>
      </c>
      <c r="X409" s="124">
        <v>269</v>
      </c>
      <c r="Y409" s="124">
        <v>37</v>
      </c>
      <c r="Z409" s="124">
        <v>38</v>
      </c>
      <c r="AA409" s="124">
        <v>29</v>
      </c>
      <c r="AB409" s="124">
        <v>104</v>
      </c>
      <c r="AC409" s="124">
        <v>35</v>
      </c>
      <c r="AD409" s="128">
        <v>0.12889999999999999</v>
      </c>
      <c r="AE409" s="124">
        <v>20</v>
      </c>
      <c r="AF409" s="124">
        <v>203</v>
      </c>
      <c r="AG409" s="125">
        <v>0.85199999999999998</v>
      </c>
    </row>
    <row r="410" spans="1:33" x14ac:dyDescent="0.3">
      <c r="A410" s="123" t="s">
        <v>819</v>
      </c>
      <c r="B410" s="121" t="s">
        <v>820</v>
      </c>
      <c r="C410" s="121">
        <v>1</v>
      </c>
      <c r="D410" s="121">
        <v>0</v>
      </c>
      <c r="E410" s="124">
        <v>425</v>
      </c>
      <c r="F410" s="124">
        <v>326</v>
      </c>
      <c r="G410" s="124">
        <v>1022</v>
      </c>
      <c r="H410" s="124">
        <v>172</v>
      </c>
      <c r="I410" s="124">
        <v>157</v>
      </c>
      <c r="J410" s="124">
        <v>170</v>
      </c>
      <c r="K410" s="124">
        <v>499</v>
      </c>
      <c r="L410" s="128">
        <v>0.48830000000000001</v>
      </c>
      <c r="M410" s="124">
        <v>103</v>
      </c>
      <c r="N410" s="125">
        <v>58.27</v>
      </c>
      <c r="O410" s="124">
        <v>1</v>
      </c>
      <c r="P410" s="125">
        <v>0.38100000000000001</v>
      </c>
      <c r="Q410" s="124">
        <v>124</v>
      </c>
      <c r="R410" s="124">
        <v>0</v>
      </c>
      <c r="S410" s="124">
        <v>0</v>
      </c>
      <c r="T410" s="124">
        <v>337</v>
      </c>
      <c r="U410" s="124">
        <v>328</v>
      </c>
      <c r="V410" s="124">
        <v>326</v>
      </c>
      <c r="W410" s="124">
        <v>991</v>
      </c>
      <c r="X410" s="124">
        <v>330</v>
      </c>
      <c r="Y410" s="124">
        <v>48</v>
      </c>
      <c r="Z410" s="124">
        <v>44</v>
      </c>
      <c r="AA410" s="124">
        <v>47</v>
      </c>
      <c r="AB410" s="124">
        <v>139</v>
      </c>
      <c r="AC410" s="124">
        <v>46</v>
      </c>
      <c r="AD410" s="128">
        <v>0.14030000000000001</v>
      </c>
      <c r="AE410" s="124">
        <v>30</v>
      </c>
      <c r="AF410" s="124">
        <v>258</v>
      </c>
      <c r="AG410" s="125">
        <v>0.79100000000000004</v>
      </c>
    </row>
    <row r="411" spans="1:33" x14ac:dyDescent="0.3">
      <c r="A411" s="123" t="s">
        <v>821</v>
      </c>
      <c r="B411" s="121" t="s">
        <v>822</v>
      </c>
      <c r="C411" s="121">
        <v>1</v>
      </c>
      <c r="D411" s="121">
        <v>0</v>
      </c>
      <c r="E411" s="124">
        <v>379</v>
      </c>
      <c r="F411" s="124">
        <v>312</v>
      </c>
      <c r="G411" s="124">
        <v>903</v>
      </c>
      <c r="H411" s="124">
        <v>150</v>
      </c>
      <c r="I411" s="124">
        <v>138</v>
      </c>
      <c r="J411" s="124">
        <v>152</v>
      </c>
      <c r="K411" s="124">
        <v>440</v>
      </c>
      <c r="L411" s="128">
        <v>0.48730000000000001</v>
      </c>
      <c r="M411" s="124">
        <v>99</v>
      </c>
      <c r="N411" s="125">
        <v>67.183999999999997</v>
      </c>
      <c r="O411" s="124">
        <v>1</v>
      </c>
      <c r="P411" s="125">
        <v>0.4</v>
      </c>
      <c r="Q411" s="124">
        <v>125</v>
      </c>
      <c r="R411" s="124">
        <v>1</v>
      </c>
      <c r="S411" s="124">
        <v>1</v>
      </c>
      <c r="T411" s="124">
        <v>327</v>
      </c>
      <c r="U411" s="124">
        <v>318</v>
      </c>
      <c r="V411" s="124">
        <v>316</v>
      </c>
      <c r="W411" s="124">
        <v>961</v>
      </c>
      <c r="X411" s="124">
        <v>320</v>
      </c>
      <c r="Y411" s="124">
        <v>55</v>
      </c>
      <c r="Z411" s="124">
        <v>58</v>
      </c>
      <c r="AA411" s="124">
        <v>47</v>
      </c>
      <c r="AB411" s="124">
        <v>160</v>
      </c>
      <c r="AC411" s="124">
        <v>53</v>
      </c>
      <c r="AD411" s="128">
        <v>0.16650000000000001</v>
      </c>
      <c r="AE411" s="124">
        <v>34</v>
      </c>
      <c r="AF411" s="124">
        <v>260</v>
      </c>
      <c r="AG411" s="125">
        <v>0.83299999999999996</v>
      </c>
    </row>
    <row r="412" spans="1:33" x14ac:dyDescent="0.3">
      <c r="A412" s="123" t="s">
        <v>823</v>
      </c>
      <c r="B412" s="121" t="s">
        <v>824</v>
      </c>
      <c r="C412" s="121">
        <v>1</v>
      </c>
      <c r="D412" s="121">
        <v>0</v>
      </c>
      <c r="E412" s="124">
        <v>2055</v>
      </c>
      <c r="F412" s="124">
        <v>1695</v>
      </c>
      <c r="G412" s="124">
        <v>4891</v>
      </c>
      <c r="H412" s="124">
        <v>682</v>
      </c>
      <c r="I412" s="124">
        <v>720</v>
      </c>
      <c r="J412" s="124">
        <v>679</v>
      </c>
      <c r="K412" s="124">
        <v>2081</v>
      </c>
      <c r="L412" s="128">
        <v>0.42549999999999999</v>
      </c>
      <c r="M412" s="124">
        <v>469</v>
      </c>
      <c r="N412" s="125">
        <v>49.783999999999999</v>
      </c>
      <c r="O412" s="124">
        <v>1</v>
      </c>
      <c r="P412" s="125">
        <v>0</v>
      </c>
      <c r="Q412" s="124">
        <v>0</v>
      </c>
      <c r="R412" s="124">
        <v>15</v>
      </c>
      <c r="S412" s="124">
        <v>8</v>
      </c>
      <c r="T412" s="124">
        <v>1656</v>
      </c>
      <c r="U412" s="124">
        <v>1613</v>
      </c>
      <c r="V412" s="124">
        <v>1606</v>
      </c>
      <c r="W412" s="124">
        <v>4875</v>
      </c>
      <c r="X412" s="124">
        <v>1625</v>
      </c>
      <c r="Y412" s="124">
        <v>293</v>
      </c>
      <c r="Z412" s="124">
        <v>253</v>
      </c>
      <c r="AA412" s="124">
        <v>311</v>
      </c>
      <c r="AB412" s="124">
        <v>857</v>
      </c>
      <c r="AC412" s="124">
        <v>286</v>
      </c>
      <c r="AD412" s="128">
        <v>0.17580000000000001</v>
      </c>
      <c r="AE412" s="124">
        <v>194</v>
      </c>
      <c r="AF412" s="124">
        <v>672</v>
      </c>
      <c r="AG412" s="125">
        <v>0.39600000000000002</v>
      </c>
    </row>
    <row r="413" spans="1:33" x14ac:dyDescent="0.3">
      <c r="A413" s="123" t="s">
        <v>825</v>
      </c>
      <c r="B413" s="121" t="s">
        <v>826</v>
      </c>
      <c r="C413" s="121">
        <v>1</v>
      </c>
      <c r="D413" s="121">
        <v>0</v>
      </c>
      <c r="E413" s="124">
        <v>932</v>
      </c>
      <c r="F413" s="124">
        <v>723</v>
      </c>
      <c r="G413" s="124">
        <v>2172</v>
      </c>
      <c r="H413" s="124">
        <v>275</v>
      </c>
      <c r="I413" s="124">
        <v>384</v>
      </c>
      <c r="J413" s="124">
        <v>378</v>
      </c>
      <c r="K413" s="124">
        <v>1037</v>
      </c>
      <c r="L413" s="128">
        <v>0.47739999999999999</v>
      </c>
      <c r="M413" s="124">
        <v>224</v>
      </c>
      <c r="N413" s="125">
        <v>94.239000000000004</v>
      </c>
      <c r="O413" s="124">
        <v>1</v>
      </c>
      <c r="P413" s="125">
        <v>0.34</v>
      </c>
      <c r="Q413" s="124">
        <v>246</v>
      </c>
      <c r="R413" s="124">
        <v>4</v>
      </c>
      <c r="S413" s="124">
        <v>2</v>
      </c>
      <c r="T413" s="124">
        <v>776</v>
      </c>
      <c r="U413" s="124">
        <v>755</v>
      </c>
      <c r="V413" s="124">
        <v>753</v>
      </c>
      <c r="W413" s="124">
        <v>2284</v>
      </c>
      <c r="X413" s="124">
        <v>761</v>
      </c>
      <c r="Y413" s="124">
        <v>133</v>
      </c>
      <c r="Z413" s="124">
        <v>120</v>
      </c>
      <c r="AA413" s="124">
        <v>108</v>
      </c>
      <c r="AB413" s="124">
        <v>361</v>
      </c>
      <c r="AC413" s="124">
        <v>120</v>
      </c>
      <c r="AD413" s="128">
        <v>0.15809999999999999</v>
      </c>
      <c r="AE413" s="124">
        <v>74</v>
      </c>
      <c r="AF413" s="124">
        <v>547</v>
      </c>
      <c r="AG413" s="125">
        <v>0.75600000000000001</v>
      </c>
    </row>
    <row r="414" spans="1:33" x14ac:dyDescent="0.3">
      <c r="A414" s="123" t="s">
        <v>827</v>
      </c>
      <c r="B414" s="121" t="s">
        <v>828</v>
      </c>
      <c r="C414" s="121">
        <v>1</v>
      </c>
      <c r="D414" s="121">
        <v>0</v>
      </c>
      <c r="E414" s="124">
        <v>893</v>
      </c>
      <c r="F414" s="124">
        <v>772</v>
      </c>
      <c r="G414" s="124">
        <v>2383</v>
      </c>
      <c r="H414" s="124">
        <v>223</v>
      </c>
      <c r="I414" s="124">
        <v>213</v>
      </c>
      <c r="J414" s="124">
        <v>245</v>
      </c>
      <c r="K414" s="124">
        <v>681</v>
      </c>
      <c r="L414" s="128">
        <v>0.2858</v>
      </c>
      <c r="M414" s="124">
        <v>143</v>
      </c>
      <c r="N414" s="125">
        <v>105.837</v>
      </c>
      <c r="O414" s="124">
        <v>1</v>
      </c>
      <c r="P414" s="125">
        <v>0.34699999999999998</v>
      </c>
      <c r="Q414" s="124">
        <v>268</v>
      </c>
      <c r="R414" s="124">
        <v>7</v>
      </c>
      <c r="S414" s="124">
        <v>4</v>
      </c>
      <c r="T414" s="124">
        <v>702</v>
      </c>
      <c r="U414" s="124">
        <v>684</v>
      </c>
      <c r="V414" s="124">
        <v>680</v>
      </c>
      <c r="W414" s="124">
        <v>2066</v>
      </c>
      <c r="X414" s="124">
        <v>689</v>
      </c>
      <c r="Y414" s="124">
        <v>75</v>
      </c>
      <c r="Z414" s="124">
        <v>59</v>
      </c>
      <c r="AA414" s="124">
        <v>52</v>
      </c>
      <c r="AB414" s="124">
        <v>186</v>
      </c>
      <c r="AC414" s="124">
        <v>62</v>
      </c>
      <c r="AD414" s="128">
        <v>0.09</v>
      </c>
      <c r="AE414" s="124">
        <v>45</v>
      </c>
      <c r="AF414" s="124">
        <v>461</v>
      </c>
      <c r="AG414" s="125">
        <v>0.59699999999999998</v>
      </c>
    </row>
    <row r="415" spans="1:33" x14ac:dyDescent="0.3">
      <c r="A415" s="123" t="s">
        <v>829</v>
      </c>
      <c r="B415" s="121" t="s">
        <v>830</v>
      </c>
      <c r="C415" s="121">
        <v>1</v>
      </c>
      <c r="D415" s="121">
        <v>0</v>
      </c>
      <c r="E415" s="124">
        <v>528</v>
      </c>
      <c r="F415" s="124">
        <v>409</v>
      </c>
      <c r="G415" s="124">
        <v>1234</v>
      </c>
      <c r="H415" s="124">
        <v>228</v>
      </c>
      <c r="I415" s="124">
        <v>274</v>
      </c>
      <c r="J415" s="124">
        <v>259</v>
      </c>
      <c r="K415" s="124">
        <v>761</v>
      </c>
      <c r="L415" s="128">
        <v>0.61670000000000003</v>
      </c>
      <c r="M415" s="124">
        <v>164</v>
      </c>
      <c r="N415" s="125">
        <v>90.906000000000006</v>
      </c>
      <c r="O415" s="124">
        <v>1</v>
      </c>
      <c r="P415" s="125">
        <v>0.40200000000000002</v>
      </c>
      <c r="Q415" s="124">
        <v>164</v>
      </c>
      <c r="R415" s="124">
        <v>0</v>
      </c>
      <c r="S415" s="124">
        <v>0</v>
      </c>
      <c r="T415" s="124">
        <v>486</v>
      </c>
      <c r="U415" s="124">
        <v>475</v>
      </c>
      <c r="V415" s="124">
        <v>473</v>
      </c>
      <c r="W415" s="124">
        <v>1434</v>
      </c>
      <c r="X415" s="124">
        <v>478</v>
      </c>
      <c r="Y415" s="124">
        <v>106</v>
      </c>
      <c r="Z415" s="124">
        <v>104</v>
      </c>
      <c r="AA415" s="124">
        <v>97</v>
      </c>
      <c r="AB415" s="124">
        <v>307</v>
      </c>
      <c r="AC415" s="124">
        <v>102</v>
      </c>
      <c r="AD415" s="128">
        <v>0.21410000000000001</v>
      </c>
      <c r="AE415" s="124">
        <v>57</v>
      </c>
      <c r="AF415" s="124">
        <v>386</v>
      </c>
      <c r="AG415" s="125">
        <v>0.94299999999999995</v>
      </c>
    </row>
    <row r="416" spans="1:33" x14ac:dyDescent="0.3">
      <c r="A416" s="123" t="s">
        <v>831</v>
      </c>
      <c r="B416" s="121" t="s">
        <v>832</v>
      </c>
      <c r="C416" s="121">
        <v>1</v>
      </c>
      <c r="D416" s="121">
        <v>0</v>
      </c>
      <c r="E416" s="124">
        <v>538</v>
      </c>
      <c r="F416" s="124">
        <v>412</v>
      </c>
      <c r="G416" s="124">
        <v>1265</v>
      </c>
      <c r="H416" s="124">
        <v>167</v>
      </c>
      <c r="I416" s="124">
        <v>188</v>
      </c>
      <c r="J416" s="124">
        <v>194</v>
      </c>
      <c r="K416" s="124">
        <v>549</v>
      </c>
      <c r="L416" s="128">
        <v>0.434</v>
      </c>
      <c r="M416" s="124">
        <v>116</v>
      </c>
      <c r="N416" s="125">
        <v>142.298</v>
      </c>
      <c r="O416" s="124">
        <v>1</v>
      </c>
      <c r="P416" s="125">
        <v>0.434</v>
      </c>
      <c r="Q416" s="124">
        <v>179</v>
      </c>
      <c r="R416" s="124">
        <v>1</v>
      </c>
      <c r="S416" s="124">
        <v>1</v>
      </c>
      <c r="T416" s="124">
        <v>565</v>
      </c>
      <c r="U416" s="124">
        <v>552</v>
      </c>
      <c r="V416" s="124">
        <v>550</v>
      </c>
      <c r="W416" s="124">
        <v>1667</v>
      </c>
      <c r="X416" s="124">
        <v>556</v>
      </c>
      <c r="Y416" s="124">
        <v>125</v>
      </c>
      <c r="Z416" s="124">
        <v>99</v>
      </c>
      <c r="AA416" s="124">
        <v>98</v>
      </c>
      <c r="AB416" s="124">
        <v>322</v>
      </c>
      <c r="AC416" s="124">
        <v>107</v>
      </c>
      <c r="AD416" s="128">
        <v>0.19320000000000001</v>
      </c>
      <c r="AE416" s="124">
        <v>52</v>
      </c>
      <c r="AF416" s="124">
        <v>349</v>
      </c>
      <c r="AG416" s="125">
        <v>0.84699999999999998</v>
      </c>
    </row>
    <row r="417" spans="1:33" x14ac:dyDescent="0.3">
      <c r="A417" s="123" t="s">
        <v>833</v>
      </c>
      <c r="B417" s="121" t="s">
        <v>834</v>
      </c>
      <c r="C417" s="121">
        <v>1</v>
      </c>
      <c r="D417" s="121">
        <v>0</v>
      </c>
      <c r="E417" s="124">
        <v>389</v>
      </c>
      <c r="F417" s="124">
        <v>311</v>
      </c>
      <c r="G417" s="124">
        <v>924</v>
      </c>
      <c r="H417" s="124">
        <v>143</v>
      </c>
      <c r="I417" s="124">
        <v>160</v>
      </c>
      <c r="J417" s="124">
        <v>156</v>
      </c>
      <c r="K417" s="124">
        <v>459</v>
      </c>
      <c r="L417" s="128">
        <v>0.49680000000000002</v>
      </c>
      <c r="M417" s="124">
        <v>100</v>
      </c>
      <c r="N417" s="125">
        <v>61.29</v>
      </c>
      <c r="O417" s="124">
        <v>1</v>
      </c>
      <c r="P417" s="125">
        <v>0.39100000000000001</v>
      </c>
      <c r="Q417" s="124">
        <v>122</v>
      </c>
      <c r="R417" s="124">
        <v>0</v>
      </c>
      <c r="S417" s="124">
        <v>0</v>
      </c>
      <c r="T417" s="124">
        <v>326</v>
      </c>
      <c r="U417" s="124">
        <v>317</v>
      </c>
      <c r="V417" s="124">
        <v>316</v>
      </c>
      <c r="W417" s="124">
        <v>959</v>
      </c>
      <c r="X417" s="124">
        <v>320</v>
      </c>
      <c r="Y417" s="124">
        <v>44</v>
      </c>
      <c r="Z417" s="124">
        <v>44</v>
      </c>
      <c r="AA417" s="124">
        <v>40</v>
      </c>
      <c r="AB417" s="124">
        <v>128</v>
      </c>
      <c r="AC417" s="124">
        <v>43</v>
      </c>
      <c r="AD417" s="128">
        <v>0.13350000000000001</v>
      </c>
      <c r="AE417" s="124">
        <v>27</v>
      </c>
      <c r="AF417" s="124">
        <v>250</v>
      </c>
      <c r="AG417" s="125">
        <v>0.80300000000000005</v>
      </c>
    </row>
    <row r="418" spans="1:33" x14ac:dyDescent="0.3">
      <c r="A418" s="123" t="s">
        <v>835</v>
      </c>
      <c r="B418" s="121" t="s">
        <v>836</v>
      </c>
      <c r="C418" s="121">
        <v>1</v>
      </c>
      <c r="D418" s="121">
        <v>0</v>
      </c>
      <c r="E418" s="124">
        <v>5113</v>
      </c>
      <c r="F418" s="124">
        <v>3855</v>
      </c>
      <c r="G418" s="124">
        <v>11481</v>
      </c>
      <c r="H418" s="124">
        <v>812</v>
      </c>
      <c r="I418" s="124">
        <v>985</v>
      </c>
      <c r="J418" s="124">
        <v>923</v>
      </c>
      <c r="K418" s="124">
        <v>2720</v>
      </c>
      <c r="L418" s="128">
        <v>0.2369</v>
      </c>
      <c r="M418" s="124">
        <v>594</v>
      </c>
      <c r="N418" s="125">
        <v>30.507999999999999</v>
      </c>
      <c r="O418" s="124">
        <v>1</v>
      </c>
      <c r="P418" s="125">
        <v>0</v>
      </c>
      <c r="Q418" s="124">
        <v>0</v>
      </c>
      <c r="R418" s="124">
        <v>242</v>
      </c>
      <c r="S418" s="124">
        <v>128</v>
      </c>
      <c r="T418" s="124">
        <v>4130</v>
      </c>
      <c r="U418" s="124">
        <v>4041</v>
      </c>
      <c r="V418" s="124">
        <v>4063</v>
      </c>
      <c r="W418" s="124">
        <v>12234</v>
      </c>
      <c r="X418" s="124">
        <v>4078</v>
      </c>
      <c r="Y418" s="124">
        <v>257</v>
      </c>
      <c r="Z418" s="124">
        <v>142</v>
      </c>
      <c r="AA418" s="124">
        <v>228</v>
      </c>
      <c r="AB418" s="124">
        <v>627</v>
      </c>
      <c r="AC418" s="124">
        <v>209</v>
      </c>
      <c r="AD418" s="128">
        <v>5.1299999999999998E-2</v>
      </c>
      <c r="AE418" s="124">
        <v>129</v>
      </c>
      <c r="AF418" s="124">
        <v>852</v>
      </c>
      <c r="AG418" s="125">
        <v>0.221</v>
      </c>
    </row>
    <row r="419" spans="1:33" x14ac:dyDescent="0.3">
      <c r="A419" s="123" t="s">
        <v>837</v>
      </c>
      <c r="B419" s="121" t="s">
        <v>838</v>
      </c>
      <c r="C419" s="121">
        <v>1</v>
      </c>
      <c r="D419" s="121">
        <v>0</v>
      </c>
      <c r="E419" s="124">
        <v>4677</v>
      </c>
      <c r="F419" s="124">
        <v>3697</v>
      </c>
      <c r="G419" s="124">
        <v>11209</v>
      </c>
      <c r="H419" s="124">
        <v>1263</v>
      </c>
      <c r="I419" s="124">
        <v>1441</v>
      </c>
      <c r="J419" s="124">
        <v>1392</v>
      </c>
      <c r="K419" s="124">
        <v>4096</v>
      </c>
      <c r="L419" s="128">
        <v>0.3654</v>
      </c>
      <c r="M419" s="124">
        <v>878</v>
      </c>
      <c r="N419" s="125">
        <v>81.216999999999999</v>
      </c>
      <c r="O419" s="124">
        <v>1</v>
      </c>
      <c r="P419" s="125">
        <v>0</v>
      </c>
      <c r="Q419" s="124">
        <v>0</v>
      </c>
      <c r="R419" s="124">
        <v>280</v>
      </c>
      <c r="S419" s="124">
        <v>148</v>
      </c>
      <c r="T419" s="124">
        <v>4038</v>
      </c>
      <c r="U419" s="124">
        <v>3953</v>
      </c>
      <c r="V419" s="124">
        <v>3973</v>
      </c>
      <c r="W419" s="124">
        <v>11964</v>
      </c>
      <c r="X419" s="124">
        <v>3988</v>
      </c>
      <c r="Y419" s="124">
        <v>225</v>
      </c>
      <c r="Z419" s="124">
        <v>202</v>
      </c>
      <c r="AA419" s="124">
        <v>264</v>
      </c>
      <c r="AB419" s="124">
        <v>691</v>
      </c>
      <c r="AC419" s="124">
        <v>230</v>
      </c>
      <c r="AD419" s="128">
        <v>5.7799999999999997E-2</v>
      </c>
      <c r="AE419" s="124">
        <v>139</v>
      </c>
      <c r="AF419" s="124">
        <v>1166</v>
      </c>
      <c r="AG419" s="125">
        <v>0.315</v>
      </c>
    </row>
    <row r="420" spans="1:33" x14ac:dyDescent="0.3">
      <c r="A420" s="123" t="s">
        <v>839</v>
      </c>
      <c r="B420" s="121" t="s">
        <v>840</v>
      </c>
      <c r="C420" s="121">
        <v>1</v>
      </c>
      <c r="D420" s="121">
        <v>0</v>
      </c>
      <c r="E420" s="124">
        <v>913</v>
      </c>
      <c r="F420" s="124">
        <v>774</v>
      </c>
      <c r="G420" s="124">
        <v>2365</v>
      </c>
      <c r="H420" s="124">
        <v>106</v>
      </c>
      <c r="I420" s="124">
        <v>139</v>
      </c>
      <c r="J420" s="124">
        <v>139</v>
      </c>
      <c r="K420" s="124">
        <v>384</v>
      </c>
      <c r="L420" s="128">
        <v>0.16239999999999999</v>
      </c>
      <c r="M420" s="124">
        <v>82</v>
      </c>
      <c r="N420" s="125">
        <v>35.075000000000003</v>
      </c>
      <c r="O420" s="124">
        <v>1</v>
      </c>
      <c r="P420" s="125">
        <v>5.7000000000000002E-2</v>
      </c>
      <c r="Q420" s="124">
        <v>44</v>
      </c>
      <c r="R420" s="124">
        <v>21</v>
      </c>
      <c r="S420" s="124">
        <v>11</v>
      </c>
      <c r="T420" s="124">
        <v>810</v>
      </c>
      <c r="U420" s="124">
        <v>792</v>
      </c>
      <c r="V420" s="124">
        <v>796</v>
      </c>
      <c r="W420" s="124">
        <v>2398</v>
      </c>
      <c r="X420" s="124">
        <v>799</v>
      </c>
      <c r="Y420" s="124">
        <v>53</v>
      </c>
      <c r="Z420" s="124">
        <v>52</v>
      </c>
      <c r="AA420" s="124">
        <v>40</v>
      </c>
      <c r="AB420" s="124">
        <v>145</v>
      </c>
      <c r="AC420" s="124">
        <v>48</v>
      </c>
      <c r="AD420" s="128">
        <v>6.0499999999999998E-2</v>
      </c>
      <c r="AE420" s="124">
        <v>30</v>
      </c>
      <c r="AF420" s="124">
        <v>168</v>
      </c>
      <c r="AG420" s="125">
        <v>0.217</v>
      </c>
    </row>
    <row r="421" spans="1:33" x14ac:dyDescent="0.3">
      <c r="A421" s="123" t="s">
        <v>841</v>
      </c>
      <c r="B421" s="121" t="s">
        <v>842</v>
      </c>
      <c r="C421" s="121">
        <v>1</v>
      </c>
      <c r="D421" s="121">
        <v>0</v>
      </c>
      <c r="E421" s="124">
        <v>337</v>
      </c>
      <c r="F421" s="124">
        <v>195</v>
      </c>
      <c r="G421" s="124">
        <v>627</v>
      </c>
      <c r="H421" s="124">
        <v>25</v>
      </c>
      <c r="I421" s="124">
        <v>22</v>
      </c>
      <c r="J421" s="124">
        <v>18</v>
      </c>
      <c r="K421" s="124">
        <v>65</v>
      </c>
      <c r="L421" s="128">
        <v>0.1037</v>
      </c>
      <c r="M421" s="124">
        <v>13</v>
      </c>
      <c r="N421" s="125">
        <v>20.783000000000001</v>
      </c>
      <c r="O421" s="124">
        <v>0</v>
      </c>
      <c r="P421" s="125">
        <v>0.30599999999999999</v>
      </c>
      <c r="Q421" s="124">
        <v>0</v>
      </c>
      <c r="R421" s="124">
        <v>0</v>
      </c>
      <c r="S421" s="124">
        <v>0</v>
      </c>
      <c r="T421" s="124">
        <v>414</v>
      </c>
      <c r="U421" s="124">
        <v>406</v>
      </c>
      <c r="V421" s="124">
        <v>408</v>
      </c>
      <c r="W421" s="124">
        <v>1228</v>
      </c>
      <c r="X421" s="124">
        <v>409</v>
      </c>
      <c r="Y421" s="124">
        <v>17</v>
      </c>
      <c r="Z421" s="124">
        <v>12</v>
      </c>
      <c r="AA421" s="124">
        <v>27</v>
      </c>
      <c r="AB421" s="124">
        <v>56</v>
      </c>
      <c r="AC421" s="124">
        <v>19</v>
      </c>
      <c r="AD421" s="128">
        <v>4.5600000000000002E-2</v>
      </c>
      <c r="AE421" s="124">
        <v>6</v>
      </c>
      <c r="AF421" s="124">
        <v>20</v>
      </c>
      <c r="AG421" s="125">
        <v>0.10199999999999999</v>
      </c>
    </row>
    <row r="422" spans="1:33" x14ac:dyDescent="0.3">
      <c r="A422" s="123" t="s">
        <v>843</v>
      </c>
      <c r="B422" s="121" t="s">
        <v>844</v>
      </c>
      <c r="C422" s="121">
        <v>1</v>
      </c>
      <c r="D422" s="121">
        <v>0</v>
      </c>
      <c r="E422" s="124">
        <v>1840</v>
      </c>
      <c r="F422" s="124">
        <v>1509</v>
      </c>
      <c r="G422" s="124">
        <v>4619</v>
      </c>
      <c r="H422" s="124">
        <v>279</v>
      </c>
      <c r="I422" s="124">
        <v>304</v>
      </c>
      <c r="J422" s="124">
        <v>401</v>
      </c>
      <c r="K422" s="124">
        <v>984</v>
      </c>
      <c r="L422" s="128">
        <v>0.21299999999999999</v>
      </c>
      <c r="M422" s="124">
        <v>209</v>
      </c>
      <c r="N422" s="125">
        <v>31.364999999999998</v>
      </c>
      <c r="O422" s="124">
        <v>1</v>
      </c>
      <c r="P422" s="125">
        <v>0</v>
      </c>
      <c r="Q422" s="124">
        <v>0</v>
      </c>
      <c r="R422" s="124">
        <v>77</v>
      </c>
      <c r="S422" s="124">
        <v>41</v>
      </c>
      <c r="T422" s="124">
        <v>1643</v>
      </c>
      <c r="U422" s="124">
        <v>1605</v>
      </c>
      <c r="V422" s="124">
        <v>1613</v>
      </c>
      <c r="W422" s="124">
        <v>4861</v>
      </c>
      <c r="X422" s="124">
        <v>1620</v>
      </c>
      <c r="Y422" s="124">
        <v>105</v>
      </c>
      <c r="Z422" s="124">
        <v>83</v>
      </c>
      <c r="AA422" s="124">
        <v>107</v>
      </c>
      <c r="AB422" s="124">
        <v>295</v>
      </c>
      <c r="AC422" s="124">
        <v>98</v>
      </c>
      <c r="AD422" s="128">
        <v>6.0699999999999997E-2</v>
      </c>
      <c r="AE422" s="124">
        <v>60</v>
      </c>
      <c r="AF422" s="124">
        <v>311</v>
      </c>
      <c r="AG422" s="125">
        <v>0.20599999999999999</v>
      </c>
    </row>
    <row r="423" spans="1:33" x14ac:dyDescent="0.3">
      <c r="A423" s="123" t="s">
        <v>845</v>
      </c>
      <c r="B423" s="121" t="s">
        <v>846</v>
      </c>
      <c r="C423" s="121">
        <v>1</v>
      </c>
      <c r="D423" s="121">
        <v>0</v>
      </c>
      <c r="E423" s="124">
        <v>3697</v>
      </c>
      <c r="F423" s="124">
        <v>2956</v>
      </c>
      <c r="G423" s="124">
        <v>8813</v>
      </c>
      <c r="H423" s="124">
        <v>1253</v>
      </c>
      <c r="I423" s="124">
        <v>1294</v>
      </c>
      <c r="J423" s="124">
        <v>1332</v>
      </c>
      <c r="K423" s="124">
        <v>3879</v>
      </c>
      <c r="L423" s="128">
        <v>0.44009999999999999</v>
      </c>
      <c r="M423" s="124">
        <v>846</v>
      </c>
      <c r="N423" s="125">
        <v>44.972000000000001</v>
      </c>
      <c r="O423" s="124">
        <v>1</v>
      </c>
      <c r="P423" s="125">
        <v>0</v>
      </c>
      <c r="Q423" s="124">
        <v>0</v>
      </c>
      <c r="R423" s="124">
        <v>463</v>
      </c>
      <c r="S423" s="124">
        <v>245</v>
      </c>
      <c r="T423" s="124">
        <v>3130</v>
      </c>
      <c r="U423" s="124">
        <v>3063</v>
      </c>
      <c r="V423" s="124">
        <v>3079</v>
      </c>
      <c r="W423" s="124">
        <v>9272</v>
      </c>
      <c r="X423" s="124">
        <v>3091</v>
      </c>
      <c r="Y423" s="124">
        <v>225</v>
      </c>
      <c r="Z423" s="124">
        <v>204</v>
      </c>
      <c r="AA423" s="124">
        <v>285</v>
      </c>
      <c r="AB423" s="124">
        <v>714</v>
      </c>
      <c r="AC423" s="124">
        <v>238</v>
      </c>
      <c r="AD423" s="128">
        <v>7.6999999999999999E-2</v>
      </c>
      <c r="AE423" s="124">
        <v>148</v>
      </c>
      <c r="AF423" s="124">
        <v>1240</v>
      </c>
      <c r="AG423" s="125">
        <v>0.41899999999999998</v>
      </c>
    </row>
    <row r="424" spans="1:33" x14ac:dyDescent="0.3">
      <c r="A424" s="123" t="s">
        <v>847</v>
      </c>
      <c r="B424" s="121" t="s">
        <v>848</v>
      </c>
      <c r="C424" s="121">
        <v>1</v>
      </c>
      <c r="D424" s="121">
        <v>0</v>
      </c>
      <c r="E424" s="124">
        <v>821</v>
      </c>
      <c r="F424" s="124">
        <v>589</v>
      </c>
      <c r="G424" s="124">
        <v>1895</v>
      </c>
      <c r="H424" s="124">
        <v>311</v>
      </c>
      <c r="I424" s="124">
        <v>366</v>
      </c>
      <c r="J424" s="124">
        <v>335</v>
      </c>
      <c r="K424" s="124">
        <v>1012</v>
      </c>
      <c r="L424" s="128">
        <v>0.53400000000000003</v>
      </c>
      <c r="M424" s="124">
        <v>204</v>
      </c>
      <c r="N424" s="125">
        <v>161.42500000000001</v>
      </c>
      <c r="O424" s="124">
        <v>1</v>
      </c>
      <c r="P424" s="125">
        <v>0.41899999999999998</v>
      </c>
      <c r="Q424" s="124">
        <v>247</v>
      </c>
      <c r="R424" s="124">
        <v>2</v>
      </c>
      <c r="S424" s="124">
        <v>1</v>
      </c>
      <c r="T424" s="124">
        <v>853</v>
      </c>
      <c r="U424" s="124">
        <v>834</v>
      </c>
      <c r="V424" s="124">
        <v>834</v>
      </c>
      <c r="W424" s="124">
        <v>2521</v>
      </c>
      <c r="X424" s="124">
        <v>840</v>
      </c>
      <c r="Y424" s="124">
        <v>111</v>
      </c>
      <c r="Z424" s="124">
        <v>78</v>
      </c>
      <c r="AA424" s="124">
        <v>89</v>
      </c>
      <c r="AB424" s="124">
        <v>278</v>
      </c>
      <c r="AC424" s="124">
        <v>93</v>
      </c>
      <c r="AD424" s="128">
        <v>0.1103</v>
      </c>
      <c r="AE424" s="124">
        <v>42</v>
      </c>
      <c r="AF424" s="124">
        <v>495</v>
      </c>
      <c r="AG424" s="125">
        <v>0.84</v>
      </c>
    </row>
    <row r="425" spans="1:33" x14ac:dyDescent="0.3">
      <c r="A425" s="123" t="s">
        <v>849</v>
      </c>
      <c r="B425" s="121" t="s">
        <v>850</v>
      </c>
      <c r="C425" s="121">
        <v>1</v>
      </c>
      <c r="D425" s="121">
        <v>0</v>
      </c>
      <c r="E425" s="124">
        <v>1225</v>
      </c>
      <c r="F425" s="124">
        <v>1053</v>
      </c>
      <c r="G425" s="124">
        <v>3196</v>
      </c>
      <c r="H425" s="124">
        <v>285</v>
      </c>
      <c r="I425" s="124">
        <v>346</v>
      </c>
      <c r="J425" s="124">
        <v>353</v>
      </c>
      <c r="K425" s="124">
        <v>984</v>
      </c>
      <c r="L425" s="128">
        <v>0.30790000000000001</v>
      </c>
      <c r="M425" s="124">
        <v>211</v>
      </c>
      <c r="N425" s="125">
        <v>70.418000000000006</v>
      </c>
      <c r="O425" s="124">
        <v>1</v>
      </c>
      <c r="P425" s="125">
        <v>0.19700000000000001</v>
      </c>
      <c r="Q425" s="124">
        <v>207</v>
      </c>
      <c r="R425" s="124">
        <v>1</v>
      </c>
      <c r="S425" s="124">
        <v>1</v>
      </c>
      <c r="T425" s="124">
        <v>1223</v>
      </c>
      <c r="U425" s="124">
        <v>1197</v>
      </c>
      <c r="V425" s="124">
        <v>1196</v>
      </c>
      <c r="W425" s="124">
        <v>3616</v>
      </c>
      <c r="X425" s="124">
        <v>1205</v>
      </c>
      <c r="Y425" s="124">
        <v>125</v>
      </c>
      <c r="Z425" s="124">
        <v>92</v>
      </c>
      <c r="AA425" s="124">
        <v>106</v>
      </c>
      <c r="AB425" s="124">
        <v>323</v>
      </c>
      <c r="AC425" s="124">
        <v>108</v>
      </c>
      <c r="AD425" s="128">
        <v>8.9300000000000004E-2</v>
      </c>
      <c r="AE425" s="124">
        <v>61</v>
      </c>
      <c r="AF425" s="124">
        <v>481</v>
      </c>
      <c r="AG425" s="125">
        <v>0.45600000000000002</v>
      </c>
    </row>
    <row r="426" spans="1:33" x14ac:dyDescent="0.3">
      <c r="A426" s="123" t="s">
        <v>851</v>
      </c>
      <c r="B426" s="121" t="s">
        <v>852</v>
      </c>
      <c r="C426" s="121">
        <v>1</v>
      </c>
      <c r="D426" s="121">
        <v>0</v>
      </c>
      <c r="E426" s="124">
        <v>4892</v>
      </c>
      <c r="F426" s="124">
        <v>4127</v>
      </c>
      <c r="G426" s="124">
        <v>12141</v>
      </c>
      <c r="H426" s="124">
        <v>906</v>
      </c>
      <c r="I426" s="124">
        <v>1165</v>
      </c>
      <c r="J426" s="124">
        <v>1194</v>
      </c>
      <c r="K426" s="124">
        <v>3265</v>
      </c>
      <c r="L426" s="128">
        <v>0.26889999999999997</v>
      </c>
      <c r="M426" s="124">
        <v>721</v>
      </c>
      <c r="N426" s="125">
        <v>76.784999999999997</v>
      </c>
      <c r="O426" s="124">
        <v>1</v>
      </c>
      <c r="P426" s="125">
        <v>0</v>
      </c>
      <c r="Q426" s="124">
        <v>0</v>
      </c>
      <c r="R426" s="124">
        <v>105</v>
      </c>
      <c r="S426" s="124">
        <v>56</v>
      </c>
      <c r="T426" s="124">
        <v>4793</v>
      </c>
      <c r="U426" s="124">
        <v>4689</v>
      </c>
      <c r="V426" s="124">
        <v>4686</v>
      </c>
      <c r="W426" s="124">
        <v>14168</v>
      </c>
      <c r="X426" s="124">
        <v>4723</v>
      </c>
      <c r="Y426" s="124">
        <v>334</v>
      </c>
      <c r="Z426" s="124">
        <v>194</v>
      </c>
      <c r="AA426" s="124">
        <v>321</v>
      </c>
      <c r="AB426" s="124">
        <v>849</v>
      </c>
      <c r="AC426" s="124">
        <v>283</v>
      </c>
      <c r="AD426" s="128">
        <v>5.9900000000000002E-2</v>
      </c>
      <c r="AE426" s="124">
        <v>161</v>
      </c>
      <c r="AF426" s="124">
        <v>939</v>
      </c>
      <c r="AG426" s="125">
        <v>0.22700000000000001</v>
      </c>
    </row>
    <row r="427" spans="1:33" x14ac:dyDescent="0.3">
      <c r="A427" s="123" t="s">
        <v>853</v>
      </c>
      <c r="B427" s="121" t="s">
        <v>854</v>
      </c>
      <c r="C427" s="121">
        <v>1</v>
      </c>
      <c r="D427" s="121">
        <v>0</v>
      </c>
      <c r="E427" s="124">
        <v>1213</v>
      </c>
      <c r="F427" s="124">
        <v>1030</v>
      </c>
      <c r="G427" s="124">
        <v>3038</v>
      </c>
      <c r="H427" s="124">
        <v>509</v>
      </c>
      <c r="I427" s="124">
        <v>591</v>
      </c>
      <c r="J427" s="124">
        <v>549</v>
      </c>
      <c r="K427" s="124">
        <v>1649</v>
      </c>
      <c r="L427" s="128">
        <v>0.54279999999999995</v>
      </c>
      <c r="M427" s="124">
        <v>363</v>
      </c>
      <c r="N427" s="125">
        <v>92.831000000000003</v>
      </c>
      <c r="O427" s="124">
        <v>1</v>
      </c>
      <c r="P427" s="125">
        <v>0.27300000000000002</v>
      </c>
      <c r="Q427" s="124">
        <v>281</v>
      </c>
      <c r="R427" s="124">
        <v>0</v>
      </c>
      <c r="S427" s="124">
        <v>0</v>
      </c>
      <c r="T427" s="124">
        <v>1244</v>
      </c>
      <c r="U427" s="124">
        <v>1216</v>
      </c>
      <c r="V427" s="124">
        <v>1215</v>
      </c>
      <c r="W427" s="124">
        <v>3675</v>
      </c>
      <c r="X427" s="124">
        <v>1225</v>
      </c>
      <c r="Y427" s="124">
        <v>208</v>
      </c>
      <c r="Z427" s="124">
        <v>148</v>
      </c>
      <c r="AA427" s="124">
        <v>187</v>
      </c>
      <c r="AB427" s="124">
        <v>543</v>
      </c>
      <c r="AC427" s="124">
        <v>181</v>
      </c>
      <c r="AD427" s="128">
        <v>0.14779999999999999</v>
      </c>
      <c r="AE427" s="124">
        <v>99</v>
      </c>
      <c r="AF427" s="124">
        <v>744</v>
      </c>
      <c r="AG427" s="125">
        <v>0.72199999999999998</v>
      </c>
    </row>
    <row r="428" spans="1:33" x14ac:dyDescent="0.3">
      <c r="A428" s="123" t="s">
        <v>855</v>
      </c>
      <c r="B428" s="121" t="s">
        <v>856</v>
      </c>
      <c r="C428" s="121">
        <v>1</v>
      </c>
      <c r="D428" s="121">
        <v>0</v>
      </c>
      <c r="E428" s="124">
        <v>2600</v>
      </c>
      <c r="F428" s="124">
        <v>2147</v>
      </c>
      <c r="G428" s="124">
        <v>5876</v>
      </c>
      <c r="H428" s="124">
        <v>1408</v>
      </c>
      <c r="I428" s="124">
        <v>1554</v>
      </c>
      <c r="J428" s="124">
        <v>1483</v>
      </c>
      <c r="K428" s="124">
        <v>4445</v>
      </c>
      <c r="L428" s="128">
        <v>0.75649999999999995</v>
      </c>
      <c r="M428" s="124">
        <v>1056</v>
      </c>
      <c r="N428" s="125">
        <v>13.832000000000001</v>
      </c>
      <c r="O428" s="124">
        <v>1</v>
      </c>
      <c r="P428" s="125">
        <v>0</v>
      </c>
      <c r="Q428" s="124">
        <v>0</v>
      </c>
      <c r="R428" s="124">
        <v>65</v>
      </c>
      <c r="S428" s="124">
        <v>34</v>
      </c>
      <c r="T428" s="124">
        <v>2642</v>
      </c>
      <c r="U428" s="124">
        <v>2584</v>
      </c>
      <c r="V428" s="124">
        <v>2582</v>
      </c>
      <c r="W428" s="124">
        <v>7808</v>
      </c>
      <c r="X428" s="124">
        <v>2603</v>
      </c>
      <c r="Y428" s="124">
        <v>687</v>
      </c>
      <c r="Z428" s="124">
        <v>615</v>
      </c>
      <c r="AA428" s="124">
        <v>607</v>
      </c>
      <c r="AB428" s="124">
        <v>1909</v>
      </c>
      <c r="AC428" s="124">
        <v>636</v>
      </c>
      <c r="AD428" s="128">
        <v>0.2445</v>
      </c>
      <c r="AE428" s="124">
        <v>341</v>
      </c>
      <c r="AF428" s="124">
        <v>1432</v>
      </c>
      <c r="AG428" s="125">
        <v>0.66600000000000004</v>
      </c>
    </row>
    <row r="429" spans="1:33" x14ac:dyDescent="0.3">
      <c r="A429" s="123" t="s">
        <v>857</v>
      </c>
      <c r="B429" s="121" t="s">
        <v>858</v>
      </c>
      <c r="C429" s="121">
        <v>1</v>
      </c>
      <c r="D429" s="121">
        <v>0</v>
      </c>
      <c r="E429" s="124">
        <v>439</v>
      </c>
      <c r="F429" s="124">
        <v>298</v>
      </c>
      <c r="G429" s="124">
        <v>922</v>
      </c>
      <c r="H429" s="124">
        <v>64</v>
      </c>
      <c r="I429" s="124">
        <v>63</v>
      </c>
      <c r="J429" s="124">
        <v>64</v>
      </c>
      <c r="K429" s="124">
        <v>191</v>
      </c>
      <c r="L429" s="128">
        <v>0.2072</v>
      </c>
      <c r="M429" s="124">
        <v>40</v>
      </c>
      <c r="N429" s="125">
        <v>3.0449999999999999</v>
      </c>
      <c r="O429" s="124">
        <v>0</v>
      </c>
      <c r="P429" s="125">
        <v>0</v>
      </c>
      <c r="Q429" s="124">
        <v>0</v>
      </c>
      <c r="R429" s="124">
        <v>0</v>
      </c>
      <c r="S429" s="124">
        <v>0</v>
      </c>
      <c r="T429" s="124">
        <v>517</v>
      </c>
      <c r="U429" s="124">
        <v>506</v>
      </c>
      <c r="V429" s="124">
        <v>506</v>
      </c>
      <c r="W429" s="124">
        <v>1529</v>
      </c>
      <c r="X429" s="124">
        <v>510</v>
      </c>
      <c r="Y429" s="124">
        <v>33</v>
      </c>
      <c r="Z429" s="124">
        <v>22</v>
      </c>
      <c r="AA429" s="124">
        <v>16</v>
      </c>
      <c r="AB429" s="124">
        <v>71</v>
      </c>
      <c r="AC429" s="124">
        <v>24</v>
      </c>
      <c r="AD429" s="128">
        <v>4.6399999999999997E-2</v>
      </c>
      <c r="AE429" s="124">
        <v>9</v>
      </c>
      <c r="AF429" s="124">
        <v>50</v>
      </c>
      <c r="AG429" s="125">
        <v>0.16700000000000001</v>
      </c>
    </row>
    <row r="430" spans="1:33" x14ac:dyDescent="0.3">
      <c r="A430" s="123" t="s">
        <v>859</v>
      </c>
      <c r="B430" s="121" t="s">
        <v>860</v>
      </c>
      <c r="C430" s="121">
        <v>1</v>
      </c>
      <c r="D430" s="121">
        <v>0</v>
      </c>
      <c r="E430" s="124">
        <v>1282</v>
      </c>
      <c r="F430" s="124">
        <v>984</v>
      </c>
      <c r="G430" s="124">
        <v>2828</v>
      </c>
      <c r="H430" s="124">
        <v>580</v>
      </c>
      <c r="I430" s="124">
        <v>649</v>
      </c>
      <c r="J430" s="124">
        <v>676</v>
      </c>
      <c r="K430" s="124">
        <v>1905</v>
      </c>
      <c r="L430" s="128">
        <v>0.67359999999999998</v>
      </c>
      <c r="M430" s="124">
        <v>431</v>
      </c>
      <c r="N430" s="125">
        <v>3.2549999999999999</v>
      </c>
      <c r="O430" s="124">
        <v>1</v>
      </c>
      <c r="P430" s="125">
        <v>0</v>
      </c>
      <c r="Q430" s="124">
        <v>0</v>
      </c>
      <c r="R430" s="124">
        <v>83</v>
      </c>
      <c r="S430" s="124">
        <v>44</v>
      </c>
      <c r="T430" s="124">
        <v>1174</v>
      </c>
      <c r="U430" s="124">
        <v>1148</v>
      </c>
      <c r="V430" s="124">
        <v>1147</v>
      </c>
      <c r="W430" s="124">
        <v>3469</v>
      </c>
      <c r="X430" s="124">
        <v>1156</v>
      </c>
      <c r="Y430" s="124">
        <v>268</v>
      </c>
      <c r="Z430" s="124">
        <v>229</v>
      </c>
      <c r="AA430" s="124">
        <v>262</v>
      </c>
      <c r="AB430" s="124">
        <v>759</v>
      </c>
      <c r="AC430" s="124">
        <v>253</v>
      </c>
      <c r="AD430" s="128">
        <v>0.21879999999999999</v>
      </c>
      <c r="AE430" s="124">
        <v>140</v>
      </c>
      <c r="AF430" s="124">
        <v>616</v>
      </c>
      <c r="AG430" s="125">
        <v>0.626</v>
      </c>
    </row>
    <row r="431" spans="1:33" x14ac:dyDescent="0.3">
      <c r="A431" s="123" t="s">
        <v>861</v>
      </c>
      <c r="B431" s="121" t="s">
        <v>862</v>
      </c>
      <c r="C431" s="121">
        <v>1</v>
      </c>
      <c r="D431" s="121">
        <v>0</v>
      </c>
      <c r="E431" s="124">
        <v>3106</v>
      </c>
      <c r="F431" s="124">
        <v>2567</v>
      </c>
      <c r="G431" s="124">
        <v>7812</v>
      </c>
      <c r="H431" s="124">
        <v>593</v>
      </c>
      <c r="I431" s="124">
        <v>697</v>
      </c>
      <c r="J431" s="124">
        <v>753</v>
      </c>
      <c r="K431" s="124">
        <v>2043</v>
      </c>
      <c r="L431" s="128">
        <v>0.26150000000000001</v>
      </c>
      <c r="M431" s="124">
        <v>436</v>
      </c>
      <c r="N431" s="125">
        <v>103.26</v>
      </c>
      <c r="O431" s="124">
        <v>1</v>
      </c>
      <c r="P431" s="125">
        <v>2E-3</v>
      </c>
      <c r="Q431" s="124">
        <v>5</v>
      </c>
      <c r="R431" s="124">
        <v>10</v>
      </c>
      <c r="S431" s="124">
        <v>5</v>
      </c>
      <c r="T431" s="124">
        <v>2861</v>
      </c>
      <c r="U431" s="124">
        <v>2799</v>
      </c>
      <c r="V431" s="124">
        <v>2796</v>
      </c>
      <c r="W431" s="124">
        <v>8456</v>
      </c>
      <c r="X431" s="124">
        <v>2819</v>
      </c>
      <c r="Y431" s="124">
        <v>183</v>
      </c>
      <c r="Z431" s="124">
        <v>148</v>
      </c>
      <c r="AA431" s="124">
        <v>164</v>
      </c>
      <c r="AB431" s="124">
        <v>495</v>
      </c>
      <c r="AC431" s="124">
        <v>165</v>
      </c>
      <c r="AD431" s="128">
        <v>5.8500000000000003E-2</v>
      </c>
      <c r="AE431" s="124">
        <v>98</v>
      </c>
      <c r="AF431" s="124">
        <v>545</v>
      </c>
      <c r="AG431" s="125">
        <v>0.21199999999999999</v>
      </c>
    </row>
    <row r="432" spans="1:33" x14ac:dyDescent="0.3">
      <c r="A432" s="123" t="s">
        <v>863</v>
      </c>
      <c r="B432" s="121" t="s">
        <v>864</v>
      </c>
      <c r="C432" s="121">
        <v>1</v>
      </c>
      <c r="D432" s="121">
        <v>0</v>
      </c>
      <c r="E432" s="124">
        <v>1055</v>
      </c>
      <c r="F432" s="124">
        <v>856</v>
      </c>
      <c r="G432" s="124">
        <v>2566</v>
      </c>
      <c r="H432" s="124">
        <v>287</v>
      </c>
      <c r="I432" s="124">
        <v>329</v>
      </c>
      <c r="J432" s="124">
        <v>344</v>
      </c>
      <c r="K432" s="124">
        <v>960</v>
      </c>
      <c r="L432" s="128">
        <v>0.37409999999999999</v>
      </c>
      <c r="M432" s="124">
        <v>208</v>
      </c>
      <c r="N432" s="125">
        <v>73.084999999999994</v>
      </c>
      <c r="O432" s="124">
        <v>1</v>
      </c>
      <c r="P432" s="125">
        <v>0.26100000000000001</v>
      </c>
      <c r="Q432" s="124">
        <v>223</v>
      </c>
      <c r="R432" s="124">
        <v>2</v>
      </c>
      <c r="S432" s="124">
        <v>1</v>
      </c>
      <c r="T432" s="124">
        <v>968</v>
      </c>
      <c r="U432" s="124">
        <v>947</v>
      </c>
      <c r="V432" s="124">
        <v>946</v>
      </c>
      <c r="W432" s="124">
        <v>2861</v>
      </c>
      <c r="X432" s="124">
        <v>954</v>
      </c>
      <c r="Y432" s="124">
        <v>105</v>
      </c>
      <c r="Z432" s="124">
        <v>84</v>
      </c>
      <c r="AA432" s="124">
        <v>64</v>
      </c>
      <c r="AB432" s="124">
        <v>253</v>
      </c>
      <c r="AC432" s="124">
        <v>84</v>
      </c>
      <c r="AD432" s="128">
        <v>8.8400000000000006E-2</v>
      </c>
      <c r="AE432" s="124">
        <v>49</v>
      </c>
      <c r="AF432" s="124">
        <v>482</v>
      </c>
      <c r="AG432" s="125">
        <v>0.56299999999999994</v>
      </c>
    </row>
    <row r="433" spans="1:33" x14ac:dyDescent="0.3">
      <c r="A433" s="123" t="s">
        <v>865</v>
      </c>
      <c r="B433" s="121" t="s">
        <v>866</v>
      </c>
      <c r="C433" s="121">
        <v>1</v>
      </c>
      <c r="D433" s="121">
        <v>0</v>
      </c>
      <c r="E433" s="124">
        <v>1062</v>
      </c>
      <c r="F433" s="124">
        <v>854</v>
      </c>
      <c r="G433" s="124">
        <v>2598</v>
      </c>
      <c r="H433" s="124">
        <v>192</v>
      </c>
      <c r="I433" s="124">
        <v>220</v>
      </c>
      <c r="J433" s="124">
        <v>243</v>
      </c>
      <c r="K433" s="124">
        <v>655</v>
      </c>
      <c r="L433" s="128">
        <v>0.25209999999999999</v>
      </c>
      <c r="M433" s="124">
        <v>140</v>
      </c>
      <c r="N433" s="125">
        <v>33.662999999999997</v>
      </c>
      <c r="O433" s="124">
        <v>1</v>
      </c>
      <c r="P433" s="125">
        <v>0</v>
      </c>
      <c r="Q433" s="124">
        <v>0</v>
      </c>
      <c r="R433" s="124">
        <v>14</v>
      </c>
      <c r="S433" s="124">
        <v>7</v>
      </c>
      <c r="T433" s="124">
        <v>1029</v>
      </c>
      <c r="U433" s="124">
        <v>1007</v>
      </c>
      <c r="V433" s="124">
        <v>1006</v>
      </c>
      <c r="W433" s="124">
        <v>3042</v>
      </c>
      <c r="X433" s="124">
        <v>1014</v>
      </c>
      <c r="Y433" s="124">
        <v>63</v>
      </c>
      <c r="Z433" s="124">
        <v>45</v>
      </c>
      <c r="AA433" s="124">
        <v>78</v>
      </c>
      <c r="AB433" s="124">
        <v>186</v>
      </c>
      <c r="AC433" s="124">
        <v>62</v>
      </c>
      <c r="AD433" s="128">
        <v>6.1100000000000002E-2</v>
      </c>
      <c r="AE433" s="124">
        <v>34</v>
      </c>
      <c r="AF433" s="124">
        <v>182</v>
      </c>
      <c r="AG433" s="125">
        <v>0.21299999999999999</v>
      </c>
    </row>
    <row r="434" spans="1:33" x14ac:dyDescent="0.3">
      <c r="A434" s="123" t="s">
        <v>867</v>
      </c>
      <c r="B434" s="121" t="s">
        <v>868</v>
      </c>
      <c r="C434" s="121">
        <v>1</v>
      </c>
      <c r="D434" s="121">
        <v>0</v>
      </c>
      <c r="E434" s="124">
        <v>5169</v>
      </c>
      <c r="F434" s="124">
        <v>4223</v>
      </c>
      <c r="G434" s="124">
        <v>10399</v>
      </c>
      <c r="H434" s="124">
        <v>2361</v>
      </c>
      <c r="I434" s="124">
        <v>2475</v>
      </c>
      <c r="J434" s="124">
        <v>2505</v>
      </c>
      <c r="K434" s="124">
        <v>7341</v>
      </c>
      <c r="L434" s="128">
        <v>0.70589999999999997</v>
      </c>
      <c r="M434" s="124">
        <v>1938</v>
      </c>
      <c r="N434" s="125">
        <v>10.706</v>
      </c>
      <c r="O434" s="124">
        <v>1</v>
      </c>
      <c r="P434" s="125">
        <v>0</v>
      </c>
      <c r="Q434" s="124">
        <v>0</v>
      </c>
      <c r="R434" s="124">
        <v>186</v>
      </c>
      <c r="S434" s="124">
        <v>99</v>
      </c>
      <c r="T434" s="124">
        <v>4994</v>
      </c>
      <c r="U434" s="124">
        <v>4886</v>
      </c>
      <c r="V434" s="124">
        <v>4882</v>
      </c>
      <c r="W434" s="124">
        <v>14762</v>
      </c>
      <c r="X434" s="124">
        <v>4921</v>
      </c>
      <c r="Y434" s="124">
        <v>1418</v>
      </c>
      <c r="Z434" s="124">
        <v>1229</v>
      </c>
      <c r="AA434" s="124">
        <v>1328</v>
      </c>
      <c r="AB434" s="124">
        <v>3975</v>
      </c>
      <c r="AC434" s="124">
        <v>1325</v>
      </c>
      <c r="AD434" s="128">
        <v>0.26929999999999998</v>
      </c>
      <c r="AE434" s="124">
        <v>739</v>
      </c>
      <c r="AF434" s="124">
        <v>2777</v>
      </c>
      <c r="AG434" s="125">
        <v>0.65700000000000003</v>
      </c>
    </row>
    <row r="435" spans="1:33" x14ac:dyDescent="0.3">
      <c r="A435" s="123" t="s">
        <v>869</v>
      </c>
      <c r="B435" s="121" t="s">
        <v>870</v>
      </c>
      <c r="C435" s="121">
        <v>1</v>
      </c>
      <c r="D435" s="121">
        <v>0</v>
      </c>
      <c r="E435" s="124">
        <v>10198</v>
      </c>
      <c r="F435" s="124">
        <v>7950</v>
      </c>
      <c r="G435" s="124">
        <v>23313</v>
      </c>
      <c r="H435" s="124">
        <v>1372</v>
      </c>
      <c r="I435" s="124">
        <v>1726</v>
      </c>
      <c r="J435" s="124">
        <v>1918</v>
      </c>
      <c r="K435" s="124">
        <v>5016</v>
      </c>
      <c r="L435" s="128">
        <v>0.2152</v>
      </c>
      <c r="M435" s="124">
        <v>1112</v>
      </c>
      <c r="N435" s="125">
        <v>31.346</v>
      </c>
      <c r="O435" s="124">
        <v>1</v>
      </c>
      <c r="P435" s="125">
        <v>0</v>
      </c>
      <c r="Q435" s="124">
        <v>0</v>
      </c>
      <c r="R435" s="124">
        <v>500</v>
      </c>
      <c r="S435" s="124">
        <v>265</v>
      </c>
      <c r="T435" s="124">
        <v>8333</v>
      </c>
      <c r="U435" s="124">
        <v>8305</v>
      </c>
      <c r="V435" s="124">
        <v>8468</v>
      </c>
      <c r="W435" s="124">
        <v>25106</v>
      </c>
      <c r="X435" s="124">
        <v>8369</v>
      </c>
      <c r="Y435" s="124">
        <v>413</v>
      </c>
      <c r="Z435" s="124">
        <v>324</v>
      </c>
      <c r="AA435" s="124">
        <v>388</v>
      </c>
      <c r="AB435" s="124">
        <v>1125</v>
      </c>
      <c r="AC435" s="124">
        <v>375</v>
      </c>
      <c r="AD435" s="128">
        <v>4.48E-2</v>
      </c>
      <c r="AE435" s="124">
        <v>232</v>
      </c>
      <c r="AF435" s="124">
        <v>1610</v>
      </c>
      <c r="AG435" s="125">
        <v>0.20200000000000001</v>
      </c>
    </row>
    <row r="436" spans="1:33" x14ac:dyDescent="0.3">
      <c r="A436" s="123" t="s">
        <v>871</v>
      </c>
      <c r="B436" s="121" t="s">
        <v>872</v>
      </c>
      <c r="C436" s="121">
        <v>1</v>
      </c>
      <c r="D436" s="121">
        <v>0</v>
      </c>
      <c r="E436" s="124">
        <v>2700</v>
      </c>
      <c r="F436" s="124">
        <v>2142</v>
      </c>
      <c r="G436" s="124">
        <v>6537</v>
      </c>
      <c r="H436" s="124">
        <v>672</v>
      </c>
      <c r="I436" s="124">
        <v>747</v>
      </c>
      <c r="J436" s="124">
        <v>769</v>
      </c>
      <c r="K436" s="124">
        <v>2188</v>
      </c>
      <c r="L436" s="128">
        <v>0.3347</v>
      </c>
      <c r="M436" s="124">
        <v>466</v>
      </c>
      <c r="N436" s="125">
        <v>5.1369999999999996</v>
      </c>
      <c r="O436" s="124">
        <v>1</v>
      </c>
      <c r="P436" s="125">
        <v>0</v>
      </c>
      <c r="Q436" s="124">
        <v>0</v>
      </c>
      <c r="R436" s="124">
        <v>141</v>
      </c>
      <c r="S436" s="124">
        <v>75</v>
      </c>
      <c r="T436" s="124">
        <v>2388</v>
      </c>
      <c r="U436" s="124">
        <v>2380</v>
      </c>
      <c r="V436" s="124">
        <v>2427</v>
      </c>
      <c r="W436" s="124">
        <v>7195</v>
      </c>
      <c r="X436" s="124">
        <v>2398</v>
      </c>
      <c r="Y436" s="124">
        <v>190</v>
      </c>
      <c r="Z436" s="124">
        <v>134</v>
      </c>
      <c r="AA436" s="124">
        <v>166</v>
      </c>
      <c r="AB436" s="124">
        <v>490</v>
      </c>
      <c r="AC436" s="124">
        <v>163</v>
      </c>
      <c r="AD436" s="128">
        <v>6.8099999999999994E-2</v>
      </c>
      <c r="AE436" s="124">
        <v>95</v>
      </c>
      <c r="AF436" s="124">
        <v>637</v>
      </c>
      <c r="AG436" s="125">
        <v>0.29699999999999999</v>
      </c>
    </row>
    <row r="437" spans="1:33" x14ac:dyDescent="0.3">
      <c r="A437" s="123" t="s">
        <v>873</v>
      </c>
      <c r="B437" s="121" t="s">
        <v>874</v>
      </c>
      <c r="C437" s="121">
        <v>1</v>
      </c>
      <c r="D437" s="121">
        <v>0</v>
      </c>
      <c r="E437" s="124">
        <v>10083</v>
      </c>
      <c r="F437" s="124">
        <v>8067</v>
      </c>
      <c r="G437" s="124">
        <v>23046</v>
      </c>
      <c r="H437" s="124">
        <v>4035</v>
      </c>
      <c r="I437" s="124">
        <v>4305</v>
      </c>
      <c r="J437" s="124">
        <v>4651</v>
      </c>
      <c r="K437" s="124">
        <v>12991</v>
      </c>
      <c r="L437" s="128">
        <v>0.56369999999999998</v>
      </c>
      <c r="M437" s="124">
        <v>2956</v>
      </c>
      <c r="N437" s="125">
        <v>60.591999999999999</v>
      </c>
      <c r="O437" s="124">
        <v>1</v>
      </c>
      <c r="P437" s="125">
        <v>0</v>
      </c>
      <c r="Q437" s="124">
        <v>0</v>
      </c>
      <c r="R437" s="124">
        <v>1704</v>
      </c>
      <c r="S437" s="124">
        <v>903</v>
      </c>
      <c r="T437" s="124">
        <v>8316</v>
      </c>
      <c r="U437" s="124">
        <v>8289</v>
      </c>
      <c r="V437" s="124">
        <v>8452</v>
      </c>
      <c r="W437" s="124">
        <v>25057</v>
      </c>
      <c r="X437" s="124">
        <v>8352</v>
      </c>
      <c r="Y437" s="124">
        <v>1235</v>
      </c>
      <c r="Z437" s="124">
        <v>955</v>
      </c>
      <c r="AA437" s="124">
        <v>1108</v>
      </c>
      <c r="AB437" s="124">
        <v>3298</v>
      </c>
      <c r="AC437" s="124">
        <v>1099</v>
      </c>
      <c r="AD437" s="128">
        <v>0.13159999999999999</v>
      </c>
      <c r="AE437" s="124">
        <v>690</v>
      </c>
      <c r="AF437" s="124">
        <v>4550</v>
      </c>
      <c r="AG437" s="125">
        <v>0.56399999999999995</v>
      </c>
    </row>
    <row r="438" spans="1:33" x14ac:dyDescent="0.3">
      <c r="A438" s="123" t="s">
        <v>875</v>
      </c>
      <c r="B438" s="121" t="s">
        <v>876</v>
      </c>
      <c r="C438" s="121">
        <v>1</v>
      </c>
      <c r="D438" s="121">
        <v>0</v>
      </c>
      <c r="E438" s="124">
        <v>3596</v>
      </c>
      <c r="F438" s="124">
        <v>2795</v>
      </c>
      <c r="G438" s="124">
        <v>8304</v>
      </c>
      <c r="H438" s="124">
        <v>409</v>
      </c>
      <c r="I438" s="124">
        <v>566</v>
      </c>
      <c r="J438" s="124">
        <v>576</v>
      </c>
      <c r="K438" s="124">
        <v>1551</v>
      </c>
      <c r="L438" s="128">
        <v>0.18679999999999999</v>
      </c>
      <c r="M438" s="124">
        <v>339</v>
      </c>
      <c r="N438" s="125">
        <v>19.221</v>
      </c>
      <c r="O438" s="124">
        <v>1</v>
      </c>
      <c r="P438" s="125">
        <v>0</v>
      </c>
      <c r="Q438" s="124">
        <v>0</v>
      </c>
      <c r="R438" s="124">
        <v>167</v>
      </c>
      <c r="S438" s="124">
        <v>89</v>
      </c>
      <c r="T438" s="124">
        <v>3115</v>
      </c>
      <c r="U438" s="124">
        <v>3105</v>
      </c>
      <c r="V438" s="124">
        <v>3166</v>
      </c>
      <c r="W438" s="124">
        <v>9386</v>
      </c>
      <c r="X438" s="124">
        <v>3129</v>
      </c>
      <c r="Y438" s="124">
        <v>204</v>
      </c>
      <c r="Z438" s="124">
        <v>108</v>
      </c>
      <c r="AA438" s="124">
        <v>130</v>
      </c>
      <c r="AB438" s="124">
        <v>442</v>
      </c>
      <c r="AC438" s="124">
        <v>147</v>
      </c>
      <c r="AD438" s="128">
        <v>4.7100000000000003E-2</v>
      </c>
      <c r="AE438" s="124">
        <v>86</v>
      </c>
      <c r="AF438" s="124">
        <v>515</v>
      </c>
      <c r="AG438" s="125">
        <v>0.184</v>
      </c>
    </row>
    <row r="439" spans="1:33" x14ac:dyDescent="0.3">
      <c r="A439" s="123" t="s">
        <v>877</v>
      </c>
      <c r="B439" s="121" t="s">
        <v>878</v>
      </c>
      <c r="C439" s="121">
        <v>1</v>
      </c>
      <c r="D439" s="121">
        <v>0</v>
      </c>
      <c r="E439" s="124">
        <v>3657</v>
      </c>
      <c r="F439" s="124">
        <v>2887</v>
      </c>
      <c r="G439" s="124">
        <v>8259</v>
      </c>
      <c r="H439" s="124">
        <v>910</v>
      </c>
      <c r="I439" s="124">
        <v>988</v>
      </c>
      <c r="J439" s="124">
        <v>842</v>
      </c>
      <c r="K439" s="124">
        <v>2740</v>
      </c>
      <c r="L439" s="128">
        <v>0.33179999999999998</v>
      </c>
      <c r="M439" s="124">
        <v>623</v>
      </c>
      <c r="N439" s="125">
        <v>12.523999999999999</v>
      </c>
      <c r="O439" s="124">
        <v>1</v>
      </c>
      <c r="P439" s="125">
        <v>0</v>
      </c>
      <c r="Q439" s="124">
        <v>0</v>
      </c>
      <c r="R439" s="124">
        <v>378</v>
      </c>
      <c r="S439" s="124">
        <v>200</v>
      </c>
      <c r="T439" s="124">
        <v>3024</v>
      </c>
      <c r="U439" s="124">
        <v>3014</v>
      </c>
      <c r="V439" s="124">
        <v>3073</v>
      </c>
      <c r="W439" s="124">
        <v>9111</v>
      </c>
      <c r="X439" s="124">
        <v>3037</v>
      </c>
      <c r="Y439" s="124">
        <v>293</v>
      </c>
      <c r="Z439" s="124">
        <v>221</v>
      </c>
      <c r="AA439" s="124">
        <v>246</v>
      </c>
      <c r="AB439" s="124">
        <v>760</v>
      </c>
      <c r="AC439" s="124">
        <v>253</v>
      </c>
      <c r="AD439" s="128">
        <v>8.3400000000000002E-2</v>
      </c>
      <c r="AE439" s="124">
        <v>157</v>
      </c>
      <c r="AF439" s="124">
        <v>981</v>
      </c>
      <c r="AG439" s="125">
        <v>0.33900000000000002</v>
      </c>
    </row>
    <row r="440" spans="1:33" x14ac:dyDescent="0.3">
      <c r="A440" s="123" t="s">
        <v>879</v>
      </c>
      <c r="B440" s="121" t="s">
        <v>880</v>
      </c>
      <c r="C440" s="121">
        <v>1</v>
      </c>
      <c r="D440" s="121">
        <v>0</v>
      </c>
      <c r="E440" s="124">
        <v>2837</v>
      </c>
      <c r="F440" s="124">
        <v>2218</v>
      </c>
      <c r="G440" s="124">
        <v>6710</v>
      </c>
      <c r="H440" s="124">
        <v>338</v>
      </c>
      <c r="I440" s="124">
        <v>411</v>
      </c>
      <c r="J440" s="124">
        <v>445</v>
      </c>
      <c r="K440" s="124">
        <v>1194</v>
      </c>
      <c r="L440" s="128">
        <v>0.1779</v>
      </c>
      <c r="M440" s="124">
        <v>256</v>
      </c>
      <c r="N440" s="125">
        <v>7.4859999999999998</v>
      </c>
      <c r="O440" s="124">
        <v>1</v>
      </c>
      <c r="P440" s="125">
        <v>0</v>
      </c>
      <c r="Q440" s="124">
        <v>0</v>
      </c>
      <c r="R440" s="124">
        <v>99</v>
      </c>
      <c r="S440" s="124">
        <v>52</v>
      </c>
      <c r="T440" s="124">
        <v>2558</v>
      </c>
      <c r="U440" s="124">
        <v>2550</v>
      </c>
      <c r="V440" s="124">
        <v>2600</v>
      </c>
      <c r="W440" s="124">
        <v>7708</v>
      </c>
      <c r="X440" s="124">
        <v>2569</v>
      </c>
      <c r="Y440" s="124">
        <v>134</v>
      </c>
      <c r="Z440" s="124">
        <v>104</v>
      </c>
      <c r="AA440" s="124">
        <v>107</v>
      </c>
      <c r="AB440" s="124">
        <v>345</v>
      </c>
      <c r="AC440" s="124">
        <v>115</v>
      </c>
      <c r="AD440" s="128">
        <v>4.48E-2</v>
      </c>
      <c r="AE440" s="124">
        <v>65</v>
      </c>
      <c r="AF440" s="124">
        <v>374</v>
      </c>
      <c r="AG440" s="125">
        <v>0.16800000000000001</v>
      </c>
    </row>
    <row r="441" spans="1:33" x14ac:dyDescent="0.3">
      <c r="A441" s="123" t="s">
        <v>881</v>
      </c>
      <c r="B441" s="121" t="s">
        <v>882</v>
      </c>
      <c r="C441" s="121">
        <v>1</v>
      </c>
      <c r="D441" s="121">
        <v>0</v>
      </c>
      <c r="E441" s="124">
        <v>4900</v>
      </c>
      <c r="F441" s="124">
        <v>3895</v>
      </c>
      <c r="G441" s="124">
        <v>11433</v>
      </c>
      <c r="H441" s="124">
        <v>1485</v>
      </c>
      <c r="I441" s="124">
        <v>1779</v>
      </c>
      <c r="J441" s="124">
        <v>1853</v>
      </c>
      <c r="K441" s="124">
        <v>5117</v>
      </c>
      <c r="L441" s="128">
        <v>0.4476</v>
      </c>
      <c r="M441" s="124">
        <v>1133</v>
      </c>
      <c r="N441" s="125">
        <v>42.212000000000003</v>
      </c>
      <c r="O441" s="124">
        <v>1</v>
      </c>
      <c r="P441" s="125">
        <v>0</v>
      </c>
      <c r="Q441" s="124">
        <v>0</v>
      </c>
      <c r="R441" s="124">
        <v>950</v>
      </c>
      <c r="S441" s="124">
        <v>504</v>
      </c>
      <c r="T441" s="124">
        <v>5688</v>
      </c>
      <c r="U441" s="124">
        <v>5668</v>
      </c>
      <c r="V441" s="124">
        <v>5779</v>
      </c>
      <c r="W441" s="124">
        <v>17135</v>
      </c>
      <c r="X441" s="124">
        <v>5712</v>
      </c>
      <c r="Y441" s="124">
        <v>672</v>
      </c>
      <c r="Z441" s="124">
        <v>616</v>
      </c>
      <c r="AA441" s="124">
        <v>724</v>
      </c>
      <c r="AB441" s="124">
        <v>2012</v>
      </c>
      <c r="AC441" s="124">
        <v>671</v>
      </c>
      <c r="AD441" s="128">
        <v>0.1174</v>
      </c>
      <c r="AE441" s="124">
        <v>297</v>
      </c>
      <c r="AF441" s="124">
        <v>1935</v>
      </c>
      <c r="AG441" s="125">
        <v>0.496</v>
      </c>
    </row>
    <row r="442" spans="1:33" x14ac:dyDescent="0.3">
      <c r="A442" s="123" t="s">
        <v>883</v>
      </c>
      <c r="B442" s="121" t="s">
        <v>884</v>
      </c>
      <c r="C442" s="121">
        <v>1</v>
      </c>
      <c r="D442" s="121">
        <v>1</v>
      </c>
      <c r="E442" s="124">
        <v>12455</v>
      </c>
      <c r="F442" s="124">
        <v>10530</v>
      </c>
      <c r="G442" s="124">
        <v>29484</v>
      </c>
      <c r="H442" s="124">
        <v>7786</v>
      </c>
      <c r="I442" s="124">
        <v>8199</v>
      </c>
      <c r="J442" s="124">
        <v>9016</v>
      </c>
      <c r="K442" s="124">
        <v>25001</v>
      </c>
      <c r="L442" s="128">
        <v>0.84799999999999998</v>
      </c>
      <c r="M442" s="124">
        <v>5804</v>
      </c>
      <c r="N442" s="125">
        <v>35.247</v>
      </c>
      <c r="O442" s="124">
        <v>1</v>
      </c>
      <c r="P442" s="125">
        <v>0</v>
      </c>
      <c r="Q442" s="124">
        <v>0</v>
      </c>
      <c r="R442" s="124">
        <v>7300</v>
      </c>
      <c r="S442" s="124">
        <v>3869</v>
      </c>
      <c r="T442" s="124">
        <v>37358</v>
      </c>
      <c r="U442" s="124">
        <v>37235</v>
      </c>
      <c r="V442" s="124">
        <v>37966</v>
      </c>
      <c r="W442" s="124">
        <v>112559</v>
      </c>
      <c r="X442" s="124">
        <v>37520</v>
      </c>
      <c r="Y442" s="124">
        <v>13368</v>
      </c>
      <c r="Z442" s="124">
        <v>12729</v>
      </c>
      <c r="AA442" s="124">
        <v>12933</v>
      </c>
      <c r="AB442" s="124">
        <v>39030</v>
      </c>
      <c r="AC442" s="124">
        <v>13010</v>
      </c>
      <c r="AD442" s="128">
        <v>0.3468</v>
      </c>
      <c r="AE442" s="124">
        <v>2374</v>
      </c>
      <c r="AF442" s="124">
        <v>12048</v>
      </c>
      <c r="AG442" s="125">
        <v>1.1439999999999999</v>
      </c>
    </row>
    <row r="443" spans="1:33" x14ac:dyDescent="0.3">
      <c r="A443" s="123" t="s">
        <v>885</v>
      </c>
      <c r="B443" s="121" t="s">
        <v>886</v>
      </c>
      <c r="C443" s="121">
        <v>1</v>
      </c>
      <c r="D443" s="121">
        <v>0</v>
      </c>
      <c r="E443" s="124">
        <v>1148</v>
      </c>
      <c r="F443" s="124">
        <v>910</v>
      </c>
      <c r="G443" s="124">
        <v>2805</v>
      </c>
      <c r="H443" s="124">
        <v>587</v>
      </c>
      <c r="I443" s="124">
        <v>615</v>
      </c>
      <c r="J443" s="124">
        <v>577</v>
      </c>
      <c r="K443" s="124">
        <v>1779</v>
      </c>
      <c r="L443" s="128">
        <v>0.63419999999999999</v>
      </c>
      <c r="M443" s="124">
        <v>375</v>
      </c>
      <c r="N443" s="125">
        <v>171.45500000000001</v>
      </c>
      <c r="O443" s="124">
        <v>1</v>
      </c>
      <c r="P443" s="125">
        <v>0.38700000000000001</v>
      </c>
      <c r="Q443" s="124">
        <v>352</v>
      </c>
      <c r="R443" s="124">
        <v>1</v>
      </c>
      <c r="S443" s="124">
        <v>1</v>
      </c>
      <c r="T443" s="124">
        <v>1085</v>
      </c>
      <c r="U443" s="124">
        <v>1059</v>
      </c>
      <c r="V443" s="124">
        <v>1057</v>
      </c>
      <c r="W443" s="124">
        <v>3201</v>
      </c>
      <c r="X443" s="124">
        <v>1067</v>
      </c>
      <c r="Y443" s="124">
        <v>216</v>
      </c>
      <c r="Z443" s="124">
        <v>236</v>
      </c>
      <c r="AA443" s="124">
        <v>226</v>
      </c>
      <c r="AB443" s="124">
        <v>678</v>
      </c>
      <c r="AC443" s="124">
        <v>226</v>
      </c>
      <c r="AD443" s="128">
        <v>0.21179999999999999</v>
      </c>
      <c r="AE443" s="124">
        <v>125</v>
      </c>
      <c r="AF443" s="124">
        <v>854</v>
      </c>
      <c r="AG443" s="125">
        <v>0.93799999999999994</v>
      </c>
    </row>
    <row r="444" spans="1:33" x14ac:dyDescent="0.3">
      <c r="A444" s="123" t="s">
        <v>887</v>
      </c>
      <c r="B444" s="121" t="s">
        <v>888</v>
      </c>
      <c r="C444" s="121">
        <v>1</v>
      </c>
      <c r="D444" s="121">
        <v>0</v>
      </c>
      <c r="E444" s="124">
        <v>1281</v>
      </c>
      <c r="F444" s="124">
        <v>1002</v>
      </c>
      <c r="G444" s="124">
        <v>3139</v>
      </c>
      <c r="H444" s="124">
        <v>445</v>
      </c>
      <c r="I444" s="124">
        <v>508</v>
      </c>
      <c r="J444" s="124">
        <v>443</v>
      </c>
      <c r="K444" s="124">
        <v>1396</v>
      </c>
      <c r="L444" s="128">
        <v>0.44469999999999998</v>
      </c>
      <c r="M444" s="124">
        <v>290</v>
      </c>
      <c r="N444" s="125">
        <v>127.85899999999999</v>
      </c>
      <c r="O444" s="124">
        <v>1</v>
      </c>
      <c r="P444" s="125">
        <v>0.33700000000000002</v>
      </c>
      <c r="Q444" s="124">
        <v>338</v>
      </c>
      <c r="R444" s="124">
        <v>0</v>
      </c>
      <c r="S444" s="124">
        <v>0</v>
      </c>
      <c r="T444" s="124">
        <v>1359</v>
      </c>
      <c r="U444" s="124">
        <v>1327</v>
      </c>
      <c r="V444" s="124">
        <v>1325</v>
      </c>
      <c r="W444" s="124">
        <v>4011</v>
      </c>
      <c r="X444" s="124">
        <v>1337</v>
      </c>
      <c r="Y444" s="124">
        <v>157</v>
      </c>
      <c r="Z444" s="124">
        <v>160</v>
      </c>
      <c r="AA444" s="124">
        <v>160</v>
      </c>
      <c r="AB444" s="124">
        <v>477</v>
      </c>
      <c r="AC444" s="124">
        <v>159</v>
      </c>
      <c r="AD444" s="128">
        <v>0.11890000000000001</v>
      </c>
      <c r="AE444" s="124">
        <v>77</v>
      </c>
      <c r="AF444" s="124">
        <v>706</v>
      </c>
      <c r="AG444" s="125">
        <v>0.70399999999999996</v>
      </c>
    </row>
    <row r="445" spans="1:33" x14ac:dyDescent="0.3">
      <c r="A445" s="123" t="s">
        <v>889</v>
      </c>
      <c r="B445" s="121" t="s">
        <v>890</v>
      </c>
      <c r="C445" s="121">
        <v>1</v>
      </c>
      <c r="D445" s="121">
        <v>0</v>
      </c>
      <c r="E445" s="124">
        <v>295</v>
      </c>
      <c r="F445" s="124">
        <v>234</v>
      </c>
      <c r="G445" s="124">
        <v>716</v>
      </c>
      <c r="H445" s="124">
        <v>178</v>
      </c>
      <c r="I445" s="124">
        <v>168</v>
      </c>
      <c r="J445" s="124">
        <v>168</v>
      </c>
      <c r="K445" s="124">
        <v>514</v>
      </c>
      <c r="L445" s="128">
        <v>0.71789999999999998</v>
      </c>
      <c r="M445" s="124">
        <v>109</v>
      </c>
      <c r="N445" s="125">
        <v>319.80099999999999</v>
      </c>
      <c r="O445" s="124">
        <v>1</v>
      </c>
      <c r="P445" s="125">
        <v>0.47599999999999998</v>
      </c>
      <c r="Q445" s="124">
        <v>111</v>
      </c>
      <c r="R445" s="124">
        <v>0</v>
      </c>
      <c r="S445" s="124">
        <v>0</v>
      </c>
      <c r="T445" s="124">
        <v>258</v>
      </c>
      <c r="U445" s="124">
        <v>251</v>
      </c>
      <c r="V445" s="124">
        <v>251</v>
      </c>
      <c r="W445" s="124">
        <v>760</v>
      </c>
      <c r="X445" s="124">
        <v>253</v>
      </c>
      <c r="Y445" s="124">
        <v>59</v>
      </c>
      <c r="Z445" s="124">
        <v>70</v>
      </c>
      <c r="AA445" s="124">
        <v>54</v>
      </c>
      <c r="AB445" s="124">
        <v>183</v>
      </c>
      <c r="AC445" s="124">
        <v>61</v>
      </c>
      <c r="AD445" s="128">
        <v>0.24079999999999999</v>
      </c>
      <c r="AE445" s="124">
        <v>37</v>
      </c>
      <c r="AF445" s="124">
        <v>258</v>
      </c>
      <c r="AG445" s="125">
        <v>1.1020000000000001</v>
      </c>
    </row>
    <row r="446" spans="1:33" x14ac:dyDescent="0.3">
      <c r="A446" s="123" t="s">
        <v>891</v>
      </c>
      <c r="B446" s="121" t="s">
        <v>892</v>
      </c>
      <c r="C446" s="121">
        <v>1</v>
      </c>
      <c r="D446" s="121">
        <v>0</v>
      </c>
      <c r="E446" s="124">
        <v>414</v>
      </c>
      <c r="F446" s="124">
        <v>348</v>
      </c>
      <c r="G446" s="124">
        <v>1074</v>
      </c>
      <c r="H446" s="124">
        <v>162</v>
      </c>
      <c r="I446" s="124">
        <v>174</v>
      </c>
      <c r="J446" s="124">
        <v>161</v>
      </c>
      <c r="K446" s="124">
        <v>497</v>
      </c>
      <c r="L446" s="128">
        <v>0.46279999999999999</v>
      </c>
      <c r="M446" s="124">
        <v>105</v>
      </c>
      <c r="N446" s="125">
        <v>251.458</v>
      </c>
      <c r="O446" s="124">
        <v>1</v>
      </c>
      <c r="P446" s="125">
        <v>0.46400000000000002</v>
      </c>
      <c r="Q446" s="124">
        <v>161</v>
      </c>
      <c r="R446" s="124">
        <v>0</v>
      </c>
      <c r="S446" s="124">
        <v>0</v>
      </c>
      <c r="T446" s="124">
        <v>378</v>
      </c>
      <c r="U446" s="124">
        <v>369</v>
      </c>
      <c r="V446" s="124">
        <v>368</v>
      </c>
      <c r="W446" s="124">
        <v>1115</v>
      </c>
      <c r="X446" s="124">
        <v>372</v>
      </c>
      <c r="Y446" s="124">
        <v>57</v>
      </c>
      <c r="Z446" s="124">
        <v>57</v>
      </c>
      <c r="AA446" s="124">
        <v>43</v>
      </c>
      <c r="AB446" s="124">
        <v>157</v>
      </c>
      <c r="AC446" s="124">
        <v>52</v>
      </c>
      <c r="AD446" s="128">
        <v>0.14080000000000001</v>
      </c>
      <c r="AE446" s="124">
        <v>32</v>
      </c>
      <c r="AF446" s="124">
        <v>299</v>
      </c>
      <c r="AG446" s="125">
        <v>0.85899999999999999</v>
      </c>
    </row>
    <row r="447" spans="1:33" x14ac:dyDescent="0.3">
      <c r="A447" s="123" t="s">
        <v>893</v>
      </c>
      <c r="B447" s="121" t="s">
        <v>894</v>
      </c>
      <c r="C447" s="121">
        <v>1</v>
      </c>
      <c r="D447" s="121">
        <v>0</v>
      </c>
      <c r="E447" s="124">
        <v>1712</v>
      </c>
      <c r="F447" s="124">
        <v>1373</v>
      </c>
      <c r="G447" s="124">
        <v>4155</v>
      </c>
      <c r="H447" s="124">
        <v>909</v>
      </c>
      <c r="I447" s="124">
        <v>954</v>
      </c>
      <c r="J447" s="124">
        <v>885</v>
      </c>
      <c r="K447" s="124">
        <v>2748</v>
      </c>
      <c r="L447" s="128">
        <v>0.66139999999999999</v>
      </c>
      <c r="M447" s="124">
        <v>590</v>
      </c>
      <c r="N447" s="125">
        <v>226.32</v>
      </c>
      <c r="O447" s="124">
        <v>1</v>
      </c>
      <c r="P447" s="125">
        <v>0.372</v>
      </c>
      <c r="Q447" s="124">
        <v>511</v>
      </c>
      <c r="R447" s="124">
        <v>3</v>
      </c>
      <c r="S447" s="124">
        <v>2</v>
      </c>
      <c r="T447" s="124">
        <v>1626</v>
      </c>
      <c r="U447" s="124">
        <v>1588</v>
      </c>
      <c r="V447" s="124">
        <v>1585</v>
      </c>
      <c r="W447" s="124">
        <v>4799</v>
      </c>
      <c r="X447" s="124">
        <v>1600</v>
      </c>
      <c r="Y447" s="124">
        <v>334</v>
      </c>
      <c r="Z447" s="124">
        <v>366</v>
      </c>
      <c r="AA447" s="124">
        <v>343</v>
      </c>
      <c r="AB447" s="124">
        <v>1043</v>
      </c>
      <c r="AC447" s="124">
        <v>348</v>
      </c>
      <c r="AD447" s="128">
        <v>0.21729999999999999</v>
      </c>
      <c r="AE447" s="124">
        <v>194</v>
      </c>
      <c r="AF447" s="124">
        <v>1298</v>
      </c>
      <c r="AG447" s="125">
        <v>0.94499999999999995</v>
      </c>
    </row>
    <row r="448" spans="1:33" x14ac:dyDescent="0.3">
      <c r="A448" s="123" t="s">
        <v>895</v>
      </c>
      <c r="B448" s="121" t="s">
        <v>896</v>
      </c>
      <c r="C448" s="121">
        <v>1</v>
      </c>
      <c r="D448" s="121">
        <v>0</v>
      </c>
      <c r="E448" s="124">
        <v>280</v>
      </c>
      <c r="F448" s="124">
        <v>217</v>
      </c>
      <c r="G448" s="124">
        <v>668</v>
      </c>
      <c r="H448" s="124">
        <v>129</v>
      </c>
      <c r="I448" s="124">
        <v>147</v>
      </c>
      <c r="J448" s="124">
        <v>132</v>
      </c>
      <c r="K448" s="124">
        <v>408</v>
      </c>
      <c r="L448" s="128">
        <v>0.61080000000000001</v>
      </c>
      <c r="M448" s="124">
        <v>86</v>
      </c>
      <c r="N448" s="125">
        <v>114.03700000000001</v>
      </c>
      <c r="O448" s="124">
        <v>1</v>
      </c>
      <c r="P448" s="125">
        <v>0.45300000000000001</v>
      </c>
      <c r="Q448" s="124">
        <v>98</v>
      </c>
      <c r="R448" s="124">
        <v>0</v>
      </c>
      <c r="S448" s="124">
        <v>0</v>
      </c>
      <c r="T448" s="124">
        <v>298</v>
      </c>
      <c r="U448" s="124">
        <v>291</v>
      </c>
      <c r="V448" s="124">
        <v>291</v>
      </c>
      <c r="W448" s="124">
        <v>880</v>
      </c>
      <c r="X448" s="124">
        <v>293</v>
      </c>
      <c r="Y448" s="124">
        <v>61</v>
      </c>
      <c r="Z448" s="124">
        <v>69</v>
      </c>
      <c r="AA448" s="124">
        <v>63</v>
      </c>
      <c r="AB448" s="124">
        <v>193</v>
      </c>
      <c r="AC448" s="124">
        <v>64</v>
      </c>
      <c r="AD448" s="128">
        <v>0.21929999999999999</v>
      </c>
      <c r="AE448" s="124">
        <v>31</v>
      </c>
      <c r="AF448" s="124">
        <v>216</v>
      </c>
      <c r="AG448" s="125">
        <v>0.995</v>
      </c>
    </row>
    <row r="449" spans="1:33" x14ac:dyDescent="0.3">
      <c r="A449" s="123" t="s">
        <v>897</v>
      </c>
      <c r="B449" s="121" t="s">
        <v>898</v>
      </c>
      <c r="C449" s="121">
        <v>1</v>
      </c>
      <c r="D449" s="121">
        <v>0</v>
      </c>
      <c r="E449" s="124">
        <v>437</v>
      </c>
      <c r="F449" s="124">
        <v>352</v>
      </c>
      <c r="G449" s="124">
        <v>1056</v>
      </c>
      <c r="H449" s="124">
        <v>209</v>
      </c>
      <c r="I449" s="124">
        <v>248</v>
      </c>
      <c r="J449" s="124">
        <v>222</v>
      </c>
      <c r="K449" s="124">
        <v>679</v>
      </c>
      <c r="L449" s="128">
        <v>0.64300000000000002</v>
      </c>
      <c r="M449" s="124">
        <v>147</v>
      </c>
      <c r="N449" s="125">
        <v>99.57</v>
      </c>
      <c r="O449" s="124">
        <v>1</v>
      </c>
      <c r="P449" s="125">
        <v>0.42099999999999999</v>
      </c>
      <c r="Q449" s="124">
        <v>148</v>
      </c>
      <c r="R449" s="124">
        <v>0</v>
      </c>
      <c r="S449" s="124">
        <v>0</v>
      </c>
      <c r="T449" s="124">
        <v>527</v>
      </c>
      <c r="U449" s="124">
        <v>515</v>
      </c>
      <c r="V449" s="124">
        <v>513</v>
      </c>
      <c r="W449" s="124">
        <v>1555</v>
      </c>
      <c r="X449" s="124">
        <v>518</v>
      </c>
      <c r="Y449" s="124">
        <v>104</v>
      </c>
      <c r="Z449" s="124">
        <v>123</v>
      </c>
      <c r="AA449" s="124">
        <v>99</v>
      </c>
      <c r="AB449" s="124">
        <v>326</v>
      </c>
      <c r="AC449" s="124">
        <v>109</v>
      </c>
      <c r="AD449" s="128">
        <v>0.20960000000000001</v>
      </c>
      <c r="AE449" s="124">
        <v>48</v>
      </c>
      <c r="AF449" s="124">
        <v>344</v>
      </c>
      <c r="AG449" s="125">
        <v>0.97699999999999998</v>
      </c>
    </row>
    <row r="450" spans="1:33" x14ac:dyDescent="0.3">
      <c r="A450" s="123" t="s">
        <v>899</v>
      </c>
      <c r="B450" s="121" t="s">
        <v>900</v>
      </c>
      <c r="C450" s="121">
        <v>1</v>
      </c>
      <c r="D450" s="121">
        <v>0</v>
      </c>
      <c r="E450" s="124">
        <v>635</v>
      </c>
      <c r="F450" s="124">
        <v>526</v>
      </c>
      <c r="G450" s="124">
        <v>1592</v>
      </c>
      <c r="H450" s="124">
        <v>224</v>
      </c>
      <c r="I450" s="124">
        <v>257</v>
      </c>
      <c r="J450" s="124">
        <v>245</v>
      </c>
      <c r="K450" s="124">
        <v>726</v>
      </c>
      <c r="L450" s="128">
        <v>0.45600000000000002</v>
      </c>
      <c r="M450" s="124">
        <v>156</v>
      </c>
      <c r="N450" s="125">
        <v>91.558000000000007</v>
      </c>
      <c r="O450" s="124">
        <v>1</v>
      </c>
      <c r="P450" s="125">
        <v>0.378</v>
      </c>
      <c r="Q450" s="124">
        <v>199</v>
      </c>
      <c r="R450" s="124">
        <v>4</v>
      </c>
      <c r="S450" s="124">
        <v>2</v>
      </c>
      <c r="T450" s="124">
        <v>660</v>
      </c>
      <c r="U450" s="124">
        <v>645</v>
      </c>
      <c r="V450" s="124">
        <v>644</v>
      </c>
      <c r="W450" s="124">
        <v>1949</v>
      </c>
      <c r="X450" s="124">
        <v>650</v>
      </c>
      <c r="Y450" s="124">
        <v>79</v>
      </c>
      <c r="Z450" s="124">
        <v>91</v>
      </c>
      <c r="AA450" s="124">
        <v>75</v>
      </c>
      <c r="AB450" s="124">
        <v>245</v>
      </c>
      <c r="AC450" s="124">
        <v>82</v>
      </c>
      <c r="AD450" s="128">
        <v>0.12570000000000001</v>
      </c>
      <c r="AE450" s="124">
        <v>43</v>
      </c>
      <c r="AF450" s="124">
        <v>401</v>
      </c>
      <c r="AG450" s="125">
        <v>0.76200000000000001</v>
      </c>
    </row>
    <row r="451" spans="1:33" x14ac:dyDescent="0.3">
      <c r="A451" s="123" t="s">
        <v>901</v>
      </c>
      <c r="B451" s="121" t="s">
        <v>902</v>
      </c>
      <c r="C451" s="121">
        <v>1</v>
      </c>
      <c r="D451" s="121">
        <v>0</v>
      </c>
      <c r="E451" s="124">
        <v>707</v>
      </c>
      <c r="F451" s="124">
        <v>598</v>
      </c>
      <c r="G451" s="124">
        <v>1841</v>
      </c>
      <c r="H451" s="124">
        <v>217</v>
      </c>
      <c r="I451" s="124">
        <v>302</v>
      </c>
      <c r="J451" s="124">
        <v>276</v>
      </c>
      <c r="K451" s="124">
        <v>795</v>
      </c>
      <c r="L451" s="128">
        <v>0.43180000000000002</v>
      </c>
      <c r="M451" s="124">
        <v>168</v>
      </c>
      <c r="N451" s="125">
        <v>126.97799999999999</v>
      </c>
      <c r="O451" s="124">
        <v>1</v>
      </c>
      <c r="P451" s="125">
        <v>0.39800000000000002</v>
      </c>
      <c r="Q451" s="124">
        <v>238</v>
      </c>
      <c r="R451" s="124">
        <v>0</v>
      </c>
      <c r="S451" s="124">
        <v>0</v>
      </c>
      <c r="T451" s="124">
        <v>705</v>
      </c>
      <c r="U451" s="124">
        <v>688</v>
      </c>
      <c r="V451" s="124">
        <v>686</v>
      </c>
      <c r="W451" s="124">
        <v>2079</v>
      </c>
      <c r="X451" s="124">
        <v>693</v>
      </c>
      <c r="Y451" s="124">
        <v>98</v>
      </c>
      <c r="Z451" s="124">
        <v>104</v>
      </c>
      <c r="AA451" s="124">
        <v>119</v>
      </c>
      <c r="AB451" s="124">
        <v>321</v>
      </c>
      <c r="AC451" s="124">
        <v>107</v>
      </c>
      <c r="AD451" s="128">
        <v>0.15440000000000001</v>
      </c>
      <c r="AE451" s="124">
        <v>60</v>
      </c>
      <c r="AF451" s="124">
        <v>467</v>
      </c>
      <c r="AG451" s="125">
        <v>0.78</v>
      </c>
    </row>
    <row r="452" spans="1:33" x14ac:dyDescent="0.3">
      <c r="A452" s="123" t="s">
        <v>903</v>
      </c>
      <c r="B452" s="121" t="s">
        <v>904</v>
      </c>
      <c r="C452" s="121">
        <v>1</v>
      </c>
      <c r="D452" s="121">
        <v>0</v>
      </c>
      <c r="E452" s="124">
        <v>2884</v>
      </c>
      <c r="F452" s="124">
        <v>2413</v>
      </c>
      <c r="G452" s="124">
        <v>7035</v>
      </c>
      <c r="H452" s="124">
        <v>1356</v>
      </c>
      <c r="I452" s="124">
        <v>1540</v>
      </c>
      <c r="J452" s="124">
        <v>1446</v>
      </c>
      <c r="K452" s="124">
        <v>4342</v>
      </c>
      <c r="L452" s="128">
        <v>0.61719999999999997</v>
      </c>
      <c r="M452" s="124">
        <v>968</v>
      </c>
      <c r="N452" s="125">
        <v>134.06700000000001</v>
      </c>
      <c r="O452" s="124">
        <v>1</v>
      </c>
      <c r="P452" s="125">
        <v>0.13700000000000001</v>
      </c>
      <c r="Q452" s="124">
        <v>331</v>
      </c>
      <c r="R452" s="124">
        <v>0</v>
      </c>
      <c r="S452" s="124">
        <v>0</v>
      </c>
      <c r="T452" s="124">
        <v>2663</v>
      </c>
      <c r="U452" s="124">
        <v>2601</v>
      </c>
      <c r="V452" s="124">
        <v>2596</v>
      </c>
      <c r="W452" s="124">
        <v>7860</v>
      </c>
      <c r="X452" s="124">
        <v>2620</v>
      </c>
      <c r="Y452" s="124">
        <v>521</v>
      </c>
      <c r="Z452" s="124">
        <v>646</v>
      </c>
      <c r="AA452" s="124">
        <v>592</v>
      </c>
      <c r="AB452" s="124">
        <v>1759</v>
      </c>
      <c r="AC452" s="124">
        <v>586</v>
      </c>
      <c r="AD452" s="128">
        <v>0.2238</v>
      </c>
      <c r="AE452" s="124">
        <v>351</v>
      </c>
      <c r="AF452" s="124">
        <v>1651</v>
      </c>
      <c r="AG452" s="125">
        <v>0.68400000000000005</v>
      </c>
    </row>
    <row r="453" spans="1:33" x14ac:dyDescent="0.3">
      <c r="A453" s="123" t="s">
        <v>905</v>
      </c>
      <c r="B453" s="121" t="s">
        <v>906</v>
      </c>
      <c r="C453" s="121">
        <v>1</v>
      </c>
      <c r="D453" s="121">
        <v>0</v>
      </c>
      <c r="E453" s="124">
        <v>356</v>
      </c>
      <c r="F453" s="124">
        <v>299</v>
      </c>
      <c r="G453" s="124">
        <v>939</v>
      </c>
      <c r="H453" s="124">
        <v>188</v>
      </c>
      <c r="I453" s="124">
        <v>211</v>
      </c>
      <c r="J453" s="124">
        <v>194</v>
      </c>
      <c r="K453" s="124">
        <v>593</v>
      </c>
      <c r="L453" s="128">
        <v>0.63149999999999995</v>
      </c>
      <c r="M453" s="124">
        <v>123</v>
      </c>
      <c r="N453" s="125">
        <v>79.091999999999999</v>
      </c>
      <c r="O453" s="124">
        <v>1</v>
      </c>
      <c r="P453" s="125">
        <v>0.41599999999999998</v>
      </c>
      <c r="Q453" s="124">
        <v>124</v>
      </c>
      <c r="R453" s="124">
        <v>0</v>
      </c>
      <c r="S453" s="124">
        <v>0</v>
      </c>
      <c r="T453" s="124">
        <v>467</v>
      </c>
      <c r="U453" s="124">
        <v>456</v>
      </c>
      <c r="V453" s="124">
        <v>455</v>
      </c>
      <c r="W453" s="124">
        <v>1378</v>
      </c>
      <c r="X453" s="124">
        <v>459</v>
      </c>
      <c r="Y453" s="124">
        <v>97</v>
      </c>
      <c r="Z453" s="124">
        <v>93</v>
      </c>
      <c r="AA453" s="124">
        <v>90</v>
      </c>
      <c r="AB453" s="124">
        <v>280</v>
      </c>
      <c r="AC453" s="124">
        <v>93</v>
      </c>
      <c r="AD453" s="128">
        <v>0.20319999999999999</v>
      </c>
      <c r="AE453" s="124">
        <v>39</v>
      </c>
      <c r="AF453" s="124">
        <v>287</v>
      </c>
      <c r="AG453" s="125">
        <v>0.95899999999999996</v>
      </c>
    </row>
    <row r="454" spans="1:33" x14ac:dyDescent="0.3">
      <c r="A454" s="123" t="s">
        <v>907</v>
      </c>
      <c r="B454" s="121" t="s">
        <v>908</v>
      </c>
      <c r="C454" s="121">
        <v>1</v>
      </c>
      <c r="D454" s="121">
        <v>0</v>
      </c>
      <c r="E454" s="124">
        <v>1139</v>
      </c>
      <c r="F454" s="124">
        <v>873</v>
      </c>
      <c r="G454" s="124">
        <v>2797</v>
      </c>
      <c r="H454" s="124">
        <v>555</v>
      </c>
      <c r="I454" s="124">
        <v>577</v>
      </c>
      <c r="J454" s="124">
        <v>560</v>
      </c>
      <c r="K454" s="124">
        <v>1692</v>
      </c>
      <c r="L454" s="128">
        <v>0.60489999999999999</v>
      </c>
      <c r="M454" s="124">
        <v>343</v>
      </c>
      <c r="N454" s="125">
        <v>85.088999999999999</v>
      </c>
      <c r="O454" s="124">
        <v>1</v>
      </c>
      <c r="P454" s="125">
        <v>0.28899999999999998</v>
      </c>
      <c r="Q454" s="124">
        <v>252</v>
      </c>
      <c r="R454" s="124">
        <v>0</v>
      </c>
      <c r="S454" s="124">
        <v>0</v>
      </c>
      <c r="T454" s="124">
        <v>1037</v>
      </c>
      <c r="U454" s="124">
        <v>1013</v>
      </c>
      <c r="V454" s="124">
        <v>1010</v>
      </c>
      <c r="W454" s="124">
        <v>3060</v>
      </c>
      <c r="X454" s="124">
        <v>1020</v>
      </c>
      <c r="Y454" s="124">
        <v>220</v>
      </c>
      <c r="Z454" s="124">
        <v>228</v>
      </c>
      <c r="AA454" s="124">
        <v>210</v>
      </c>
      <c r="AB454" s="124">
        <v>658</v>
      </c>
      <c r="AC454" s="124">
        <v>219</v>
      </c>
      <c r="AD454" s="128">
        <v>0.215</v>
      </c>
      <c r="AE454" s="124">
        <v>122</v>
      </c>
      <c r="AF454" s="124">
        <v>718</v>
      </c>
      <c r="AG454" s="125">
        <v>0.82199999999999995</v>
      </c>
    </row>
    <row r="455" spans="1:33" x14ac:dyDescent="0.3">
      <c r="A455" s="123" t="s">
        <v>909</v>
      </c>
      <c r="B455" s="121" t="s">
        <v>910</v>
      </c>
      <c r="C455" s="121">
        <v>1</v>
      </c>
      <c r="D455" s="121">
        <v>0</v>
      </c>
      <c r="E455" s="124">
        <v>1735</v>
      </c>
      <c r="F455" s="124">
        <v>1322</v>
      </c>
      <c r="G455" s="124">
        <v>4186</v>
      </c>
      <c r="H455" s="124">
        <v>686</v>
      </c>
      <c r="I455" s="124">
        <v>821</v>
      </c>
      <c r="J455" s="124">
        <v>753</v>
      </c>
      <c r="K455" s="124">
        <v>2260</v>
      </c>
      <c r="L455" s="128">
        <v>0.53990000000000005</v>
      </c>
      <c r="M455" s="124">
        <v>464</v>
      </c>
      <c r="N455" s="125">
        <v>24.597999999999999</v>
      </c>
      <c r="O455" s="124">
        <v>1</v>
      </c>
      <c r="P455" s="125">
        <v>0</v>
      </c>
      <c r="Q455" s="124">
        <v>0</v>
      </c>
      <c r="R455" s="124">
        <v>0</v>
      </c>
      <c r="S455" s="124">
        <v>0</v>
      </c>
      <c r="T455" s="124">
        <v>1541</v>
      </c>
      <c r="U455" s="124">
        <v>1505</v>
      </c>
      <c r="V455" s="124">
        <v>1502</v>
      </c>
      <c r="W455" s="124">
        <v>4548</v>
      </c>
      <c r="X455" s="124">
        <v>1516</v>
      </c>
      <c r="Y455" s="124">
        <v>299</v>
      </c>
      <c r="Z455" s="124">
        <v>390</v>
      </c>
      <c r="AA455" s="124">
        <v>316</v>
      </c>
      <c r="AB455" s="124">
        <v>1005</v>
      </c>
      <c r="AC455" s="124">
        <v>335</v>
      </c>
      <c r="AD455" s="128">
        <v>0.221</v>
      </c>
      <c r="AE455" s="124">
        <v>190</v>
      </c>
      <c r="AF455" s="124">
        <v>655</v>
      </c>
      <c r="AG455" s="125">
        <v>0.495</v>
      </c>
    </row>
    <row r="456" spans="1:33" x14ac:dyDescent="0.3">
      <c r="A456" s="123" t="s">
        <v>911</v>
      </c>
      <c r="B456" s="121" t="s">
        <v>912</v>
      </c>
      <c r="C456" s="121">
        <v>1</v>
      </c>
      <c r="D456" s="121">
        <v>0</v>
      </c>
      <c r="E456" s="124">
        <v>683</v>
      </c>
      <c r="F456" s="124">
        <v>493</v>
      </c>
      <c r="G456" s="124">
        <v>1544</v>
      </c>
      <c r="H456" s="124">
        <v>202</v>
      </c>
      <c r="I456" s="124">
        <v>274</v>
      </c>
      <c r="J456" s="124">
        <v>249</v>
      </c>
      <c r="K456" s="124">
        <v>725</v>
      </c>
      <c r="L456" s="128">
        <v>0.46960000000000002</v>
      </c>
      <c r="M456" s="124">
        <v>150</v>
      </c>
      <c r="N456" s="125">
        <v>113.965</v>
      </c>
      <c r="O456" s="124">
        <v>1</v>
      </c>
      <c r="P456" s="125">
        <v>0.40600000000000003</v>
      </c>
      <c r="Q456" s="124">
        <v>200</v>
      </c>
      <c r="R456" s="124">
        <v>0</v>
      </c>
      <c r="S456" s="124">
        <v>0</v>
      </c>
      <c r="T456" s="124">
        <v>991</v>
      </c>
      <c r="U456" s="124">
        <v>968</v>
      </c>
      <c r="V456" s="124">
        <v>966</v>
      </c>
      <c r="W456" s="124">
        <v>2925</v>
      </c>
      <c r="X456" s="124">
        <v>975</v>
      </c>
      <c r="Y456" s="124">
        <v>135</v>
      </c>
      <c r="Z456" s="124">
        <v>128</v>
      </c>
      <c r="AA456" s="124">
        <v>121</v>
      </c>
      <c r="AB456" s="124">
        <v>384</v>
      </c>
      <c r="AC456" s="124">
        <v>128</v>
      </c>
      <c r="AD456" s="128">
        <v>0.1313</v>
      </c>
      <c r="AE456" s="124">
        <v>42</v>
      </c>
      <c r="AF456" s="124">
        <v>393</v>
      </c>
      <c r="AG456" s="125">
        <v>0.79700000000000004</v>
      </c>
    </row>
    <row r="457" spans="1:33" x14ac:dyDescent="0.3">
      <c r="A457" s="123" t="s">
        <v>913</v>
      </c>
      <c r="B457" s="121" t="s">
        <v>914</v>
      </c>
      <c r="C457" s="121">
        <v>1</v>
      </c>
      <c r="D457" s="121">
        <v>0</v>
      </c>
      <c r="E457" s="124">
        <v>378</v>
      </c>
      <c r="F457" s="124">
        <v>328</v>
      </c>
      <c r="G457" s="124">
        <v>979</v>
      </c>
      <c r="H457" s="124">
        <v>147</v>
      </c>
      <c r="I457" s="124">
        <v>186</v>
      </c>
      <c r="J457" s="124">
        <v>161</v>
      </c>
      <c r="K457" s="124">
        <v>494</v>
      </c>
      <c r="L457" s="128">
        <v>0.50460000000000005</v>
      </c>
      <c r="M457" s="124">
        <v>108</v>
      </c>
      <c r="N457" s="125">
        <v>219.518</v>
      </c>
      <c r="O457" s="124">
        <v>1</v>
      </c>
      <c r="P457" s="125">
        <v>0.46100000000000002</v>
      </c>
      <c r="Q457" s="124">
        <v>151</v>
      </c>
      <c r="R457" s="124">
        <v>0</v>
      </c>
      <c r="S457" s="124">
        <v>0</v>
      </c>
      <c r="T457" s="124">
        <v>507</v>
      </c>
      <c r="U457" s="124">
        <v>496</v>
      </c>
      <c r="V457" s="124">
        <v>493</v>
      </c>
      <c r="W457" s="124">
        <v>1496</v>
      </c>
      <c r="X457" s="124">
        <v>499</v>
      </c>
      <c r="Y457" s="124">
        <v>92</v>
      </c>
      <c r="Z457" s="124">
        <v>94</v>
      </c>
      <c r="AA457" s="124">
        <v>95</v>
      </c>
      <c r="AB457" s="124">
        <v>281</v>
      </c>
      <c r="AC457" s="124">
        <v>94</v>
      </c>
      <c r="AD457" s="128">
        <v>0.18779999999999999</v>
      </c>
      <c r="AE457" s="124">
        <v>40</v>
      </c>
      <c r="AF457" s="124">
        <v>300</v>
      </c>
      <c r="AG457" s="125">
        <v>0.91400000000000003</v>
      </c>
    </row>
    <row r="458" spans="1:33" x14ac:dyDescent="0.3">
      <c r="A458" s="123" t="s">
        <v>915</v>
      </c>
      <c r="B458" s="121" t="s">
        <v>916</v>
      </c>
      <c r="C458" s="121">
        <v>1</v>
      </c>
      <c r="D458" s="121">
        <v>0</v>
      </c>
      <c r="E458" s="124">
        <v>1540</v>
      </c>
      <c r="F458" s="124">
        <v>1232</v>
      </c>
      <c r="G458" s="124">
        <v>3665</v>
      </c>
      <c r="H458" s="124">
        <v>378</v>
      </c>
      <c r="I458" s="124">
        <v>491</v>
      </c>
      <c r="J458" s="124">
        <v>485</v>
      </c>
      <c r="K458" s="124">
        <v>1354</v>
      </c>
      <c r="L458" s="128">
        <v>0.36940000000000001</v>
      </c>
      <c r="M458" s="124">
        <v>296</v>
      </c>
      <c r="N458" s="125">
        <v>95.61</v>
      </c>
      <c r="O458" s="124">
        <v>1</v>
      </c>
      <c r="P458" s="125">
        <v>0.23799999999999999</v>
      </c>
      <c r="Q458" s="124">
        <v>293</v>
      </c>
      <c r="R458" s="124">
        <v>20</v>
      </c>
      <c r="S458" s="124">
        <v>11</v>
      </c>
      <c r="T458" s="124">
        <v>1452</v>
      </c>
      <c r="U458" s="124">
        <v>1418</v>
      </c>
      <c r="V458" s="124">
        <v>1416</v>
      </c>
      <c r="W458" s="124">
        <v>4286</v>
      </c>
      <c r="X458" s="124">
        <v>1429</v>
      </c>
      <c r="Y458" s="124">
        <v>210</v>
      </c>
      <c r="Z458" s="124">
        <v>219</v>
      </c>
      <c r="AA458" s="124">
        <v>237</v>
      </c>
      <c r="AB458" s="124">
        <v>666</v>
      </c>
      <c r="AC458" s="124">
        <v>222</v>
      </c>
      <c r="AD458" s="128">
        <v>0.15540000000000001</v>
      </c>
      <c r="AE458" s="124">
        <v>124</v>
      </c>
      <c r="AF458" s="124">
        <v>725</v>
      </c>
      <c r="AG458" s="125">
        <v>0.58799999999999997</v>
      </c>
    </row>
    <row r="459" spans="1:33" x14ac:dyDescent="0.3">
      <c r="A459" s="123" t="s">
        <v>917</v>
      </c>
      <c r="B459" s="121" t="s">
        <v>918</v>
      </c>
      <c r="C459" s="121">
        <v>1</v>
      </c>
      <c r="D459" s="121">
        <v>0</v>
      </c>
      <c r="E459" s="124">
        <v>621</v>
      </c>
      <c r="F459" s="124">
        <v>470</v>
      </c>
      <c r="G459" s="124">
        <v>1445</v>
      </c>
      <c r="H459" s="124">
        <v>275</v>
      </c>
      <c r="I459" s="124">
        <v>310</v>
      </c>
      <c r="J459" s="124">
        <v>284</v>
      </c>
      <c r="K459" s="124">
        <v>869</v>
      </c>
      <c r="L459" s="128">
        <v>0.60140000000000005</v>
      </c>
      <c r="M459" s="124">
        <v>184</v>
      </c>
      <c r="N459" s="125">
        <v>253.69499999999999</v>
      </c>
      <c r="O459" s="124">
        <v>1</v>
      </c>
      <c r="P459" s="125">
        <v>0.45400000000000001</v>
      </c>
      <c r="Q459" s="124">
        <v>213</v>
      </c>
      <c r="R459" s="124">
        <v>0</v>
      </c>
      <c r="S459" s="124">
        <v>0</v>
      </c>
      <c r="T459" s="124">
        <v>553</v>
      </c>
      <c r="U459" s="124">
        <v>540</v>
      </c>
      <c r="V459" s="124">
        <v>539</v>
      </c>
      <c r="W459" s="124">
        <v>1632</v>
      </c>
      <c r="X459" s="124">
        <v>544</v>
      </c>
      <c r="Y459" s="124">
        <v>93</v>
      </c>
      <c r="Z459" s="124">
        <v>99</v>
      </c>
      <c r="AA459" s="124">
        <v>110</v>
      </c>
      <c r="AB459" s="124">
        <v>302</v>
      </c>
      <c r="AC459" s="124">
        <v>101</v>
      </c>
      <c r="AD459" s="128">
        <v>0.185</v>
      </c>
      <c r="AE459" s="124">
        <v>57</v>
      </c>
      <c r="AF459" s="124">
        <v>455</v>
      </c>
      <c r="AG459" s="125">
        <v>0.96799999999999997</v>
      </c>
    </row>
    <row r="460" spans="1:33" x14ac:dyDescent="0.3">
      <c r="A460" s="123" t="s">
        <v>919</v>
      </c>
      <c r="B460" s="121" t="s">
        <v>920</v>
      </c>
      <c r="C460" s="121">
        <v>1</v>
      </c>
      <c r="D460" s="121">
        <v>0</v>
      </c>
      <c r="E460" s="124">
        <v>3825</v>
      </c>
      <c r="F460" s="124">
        <v>3118</v>
      </c>
      <c r="G460" s="124">
        <v>9233</v>
      </c>
      <c r="H460" s="124">
        <v>561</v>
      </c>
      <c r="I460" s="124">
        <v>596</v>
      </c>
      <c r="J460" s="124">
        <v>669</v>
      </c>
      <c r="K460" s="124">
        <v>1826</v>
      </c>
      <c r="L460" s="128">
        <v>0.1978</v>
      </c>
      <c r="M460" s="124">
        <v>401</v>
      </c>
      <c r="N460" s="125">
        <v>50.210999999999999</v>
      </c>
      <c r="O460" s="124">
        <v>1</v>
      </c>
      <c r="P460" s="125">
        <v>0</v>
      </c>
      <c r="Q460" s="124">
        <v>0</v>
      </c>
      <c r="R460" s="124">
        <v>13</v>
      </c>
      <c r="S460" s="124">
        <v>7</v>
      </c>
      <c r="T460" s="124">
        <v>3474</v>
      </c>
      <c r="U460" s="124">
        <v>3406</v>
      </c>
      <c r="V460" s="124">
        <v>3426</v>
      </c>
      <c r="W460" s="124">
        <v>10306</v>
      </c>
      <c r="X460" s="124">
        <v>3435</v>
      </c>
      <c r="Y460" s="124">
        <v>146</v>
      </c>
      <c r="Z460" s="124">
        <v>120</v>
      </c>
      <c r="AA460" s="124">
        <v>130</v>
      </c>
      <c r="AB460" s="124">
        <v>396</v>
      </c>
      <c r="AC460" s="124">
        <v>132</v>
      </c>
      <c r="AD460" s="128">
        <v>3.8399999999999997E-2</v>
      </c>
      <c r="AE460" s="124">
        <v>78</v>
      </c>
      <c r="AF460" s="124">
        <v>487</v>
      </c>
      <c r="AG460" s="125">
        <v>0.156</v>
      </c>
    </row>
    <row r="461" spans="1:33" x14ac:dyDescent="0.3">
      <c r="A461" s="123" t="s">
        <v>921</v>
      </c>
      <c r="B461" s="121" t="s">
        <v>922</v>
      </c>
      <c r="C461" s="121">
        <v>1</v>
      </c>
      <c r="D461" s="121">
        <v>0</v>
      </c>
      <c r="E461" s="124">
        <v>10697</v>
      </c>
      <c r="F461" s="124">
        <v>9381</v>
      </c>
      <c r="G461" s="124">
        <v>28123</v>
      </c>
      <c r="H461" s="124">
        <v>2041</v>
      </c>
      <c r="I461" s="124">
        <v>2057</v>
      </c>
      <c r="J461" s="124">
        <v>2133</v>
      </c>
      <c r="K461" s="124">
        <v>6231</v>
      </c>
      <c r="L461" s="128">
        <v>0.22159999999999999</v>
      </c>
      <c r="M461" s="124">
        <v>1351</v>
      </c>
      <c r="N461" s="125">
        <v>74.986000000000004</v>
      </c>
      <c r="O461" s="124">
        <v>1</v>
      </c>
      <c r="P461" s="125">
        <v>0</v>
      </c>
      <c r="Q461" s="124">
        <v>0</v>
      </c>
      <c r="R461" s="124">
        <v>350</v>
      </c>
      <c r="S461" s="124">
        <v>186</v>
      </c>
      <c r="T461" s="124">
        <v>10656</v>
      </c>
      <c r="U461" s="124">
        <v>10435</v>
      </c>
      <c r="V461" s="124">
        <v>10428</v>
      </c>
      <c r="W461" s="124">
        <v>31519</v>
      </c>
      <c r="X461" s="124">
        <v>10506</v>
      </c>
      <c r="Y461" s="124">
        <v>530</v>
      </c>
      <c r="Z461" s="124">
        <v>440</v>
      </c>
      <c r="AA461" s="124">
        <v>500</v>
      </c>
      <c r="AB461" s="124">
        <v>1470</v>
      </c>
      <c r="AC461" s="124">
        <v>490</v>
      </c>
      <c r="AD461" s="128">
        <v>4.6600000000000003E-2</v>
      </c>
      <c r="AE461" s="124">
        <v>284</v>
      </c>
      <c r="AF461" s="124">
        <v>1822</v>
      </c>
      <c r="AG461" s="125">
        <v>0.19400000000000001</v>
      </c>
    </row>
    <row r="462" spans="1:33" x14ac:dyDescent="0.3">
      <c r="A462" s="123" t="s">
        <v>923</v>
      </c>
      <c r="B462" s="121" t="s">
        <v>924</v>
      </c>
      <c r="C462" s="121">
        <v>1</v>
      </c>
      <c r="D462" s="121">
        <v>0</v>
      </c>
      <c r="E462" s="124">
        <v>1206</v>
      </c>
      <c r="F462" s="124">
        <v>1012</v>
      </c>
      <c r="G462" s="124">
        <v>3113</v>
      </c>
      <c r="H462" s="124">
        <v>486</v>
      </c>
      <c r="I462" s="124">
        <v>544</v>
      </c>
      <c r="J462" s="124">
        <v>567</v>
      </c>
      <c r="K462" s="124">
        <v>1597</v>
      </c>
      <c r="L462" s="128">
        <v>0.51300000000000001</v>
      </c>
      <c r="M462" s="124">
        <v>337</v>
      </c>
      <c r="N462" s="125">
        <v>73.825000000000003</v>
      </c>
      <c r="O462" s="124">
        <v>1</v>
      </c>
      <c r="P462" s="125">
        <v>0.222</v>
      </c>
      <c r="Q462" s="124">
        <v>225</v>
      </c>
      <c r="R462" s="124">
        <v>0</v>
      </c>
      <c r="S462" s="124">
        <v>0</v>
      </c>
      <c r="T462" s="124">
        <v>1145</v>
      </c>
      <c r="U462" s="124">
        <v>1122</v>
      </c>
      <c r="V462" s="124">
        <v>1120</v>
      </c>
      <c r="W462" s="124">
        <v>3387</v>
      </c>
      <c r="X462" s="124">
        <v>1129</v>
      </c>
      <c r="Y462" s="124">
        <v>158</v>
      </c>
      <c r="Z462" s="124">
        <v>149</v>
      </c>
      <c r="AA462" s="124">
        <v>165</v>
      </c>
      <c r="AB462" s="124">
        <v>472</v>
      </c>
      <c r="AC462" s="124">
        <v>157</v>
      </c>
      <c r="AD462" s="128">
        <v>0.1394</v>
      </c>
      <c r="AE462" s="124">
        <v>92</v>
      </c>
      <c r="AF462" s="124">
        <v>655</v>
      </c>
      <c r="AG462" s="125">
        <v>0.64700000000000002</v>
      </c>
    </row>
    <row r="463" spans="1:33" x14ac:dyDescent="0.3">
      <c r="A463" s="123" t="s">
        <v>925</v>
      </c>
      <c r="B463" s="121" t="s">
        <v>926</v>
      </c>
      <c r="C463" s="121">
        <v>1</v>
      </c>
      <c r="D463" s="121">
        <v>0</v>
      </c>
      <c r="E463" s="124">
        <v>109</v>
      </c>
      <c r="F463" s="124">
        <v>48</v>
      </c>
      <c r="G463" s="124">
        <v>131</v>
      </c>
      <c r="H463" s="124">
        <v>28</v>
      </c>
      <c r="I463" s="124">
        <v>24</v>
      </c>
      <c r="J463" s="124">
        <v>19</v>
      </c>
      <c r="K463" s="124">
        <v>71</v>
      </c>
      <c r="L463" s="128">
        <v>0.54200000000000004</v>
      </c>
      <c r="M463" s="124">
        <v>17</v>
      </c>
      <c r="N463" s="125">
        <v>95.453000000000003</v>
      </c>
      <c r="O463" s="124">
        <v>0</v>
      </c>
      <c r="P463" s="125">
        <v>0.48099999999999998</v>
      </c>
      <c r="Q463" s="124">
        <v>0</v>
      </c>
      <c r="R463" s="124">
        <v>0</v>
      </c>
      <c r="S463" s="124">
        <v>0</v>
      </c>
      <c r="T463" s="124">
        <v>114</v>
      </c>
      <c r="U463" s="124">
        <v>111</v>
      </c>
      <c r="V463" s="124">
        <v>111</v>
      </c>
      <c r="W463" s="124">
        <v>336</v>
      </c>
      <c r="X463" s="124">
        <v>112</v>
      </c>
      <c r="Y463" s="124">
        <v>18</v>
      </c>
      <c r="Z463" s="124">
        <v>16</v>
      </c>
      <c r="AA463" s="124">
        <v>14</v>
      </c>
      <c r="AB463" s="124">
        <v>48</v>
      </c>
      <c r="AC463" s="124">
        <v>16</v>
      </c>
      <c r="AD463" s="128">
        <v>0.1429</v>
      </c>
      <c r="AE463" s="124">
        <v>4</v>
      </c>
      <c r="AF463" s="124">
        <v>22</v>
      </c>
      <c r="AG463" s="125">
        <v>0.45800000000000002</v>
      </c>
    </row>
    <row r="464" spans="1:33" x14ac:dyDescent="0.3">
      <c r="A464" s="123" t="s">
        <v>927</v>
      </c>
      <c r="B464" s="121" t="s">
        <v>928</v>
      </c>
      <c r="C464" s="121">
        <v>1</v>
      </c>
      <c r="D464" s="121">
        <v>0</v>
      </c>
      <c r="E464" s="124">
        <v>935</v>
      </c>
      <c r="F464" s="124">
        <v>796</v>
      </c>
      <c r="G464" s="124">
        <v>2351</v>
      </c>
      <c r="H464" s="124">
        <v>247</v>
      </c>
      <c r="I464" s="124">
        <v>243</v>
      </c>
      <c r="J464" s="124">
        <v>265</v>
      </c>
      <c r="K464" s="124">
        <v>755</v>
      </c>
      <c r="L464" s="128">
        <v>0.3211</v>
      </c>
      <c r="M464" s="124">
        <v>166</v>
      </c>
      <c r="N464" s="125">
        <v>99.067999999999998</v>
      </c>
      <c r="O464" s="124">
        <v>1</v>
      </c>
      <c r="P464" s="125">
        <v>0.33300000000000002</v>
      </c>
      <c r="Q464" s="124">
        <v>265</v>
      </c>
      <c r="R464" s="124">
        <v>0</v>
      </c>
      <c r="S464" s="124">
        <v>0</v>
      </c>
      <c r="T464" s="124">
        <v>1057</v>
      </c>
      <c r="U464" s="124">
        <v>1034</v>
      </c>
      <c r="V464" s="124">
        <v>1033</v>
      </c>
      <c r="W464" s="124">
        <v>3124</v>
      </c>
      <c r="X464" s="124">
        <v>1041</v>
      </c>
      <c r="Y464" s="124">
        <v>100</v>
      </c>
      <c r="Z464" s="124">
        <v>80</v>
      </c>
      <c r="AA464" s="124">
        <v>93</v>
      </c>
      <c r="AB464" s="124">
        <v>273</v>
      </c>
      <c r="AC464" s="124">
        <v>91</v>
      </c>
      <c r="AD464" s="128">
        <v>8.7400000000000005E-2</v>
      </c>
      <c r="AE464" s="124">
        <v>45</v>
      </c>
      <c r="AF464" s="124">
        <v>477</v>
      </c>
      <c r="AG464" s="125">
        <v>0.59899999999999998</v>
      </c>
    </row>
    <row r="465" spans="1:33" x14ac:dyDescent="0.3">
      <c r="A465" s="123" t="s">
        <v>929</v>
      </c>
      <c r="B465" s="121" t="s">
        <v>930</v>
      </c>
      <c r="C465" s="121">
        <v>1</v>
      </c>
      <c r="D465" s="121">
        <v>0</v>
      </c>
      <c r="E465" s="124">
        <v>1631</v>
      </c>
      <c r="F465" s="124">
        <v>1301</v>
      </c>
      <c r="G465" s="124">
        <v>3930</v>
      </c>
      <c r="H465" s="124">
        <v>515</v>
      </c>
      <c r="I465" s="124">
        <v>668</v>
      </c>
      <c r="J465" s="124">
        <v>644</v>
      </c>
      <c r="K465" s="124">
        <v>1827</v>
      </c>
      <c r="L465" s="128">
        <v>0.46489999999999998</v>
      </c>
      <c r="M465" s="124">
        <v>393</v>
      </c>
      <c r="N465" s="125">
        <v>18.803000000000001</v>
      </c>
      <c r="O465" s="124">
        <v>1</v>
      </c>
      <c r="P465" s="125">
        <v>0</v>
      </c>
      <c r="Q465" s="124">
        <v>0</v>
      </c>
      <c r="R465" s="124">
        <v>7</v>
      </c>
      <c r="S465" s="124">
        <v>4</v>
      </c>
      <c r="T465" s="124">
        <v>1528</v>
      </c>
      <c r="U465" s="124">
        <v>1496</v>
      </c>
      <c r="V465" s="124">
        <v>1495</v>
      </c>
      <c r="W465" s="124">
        <v>4519</v>
      </c>
      <c r="X465" s="124">
        <v>1506</v>
      </c>
      <c r="Y465" s="124">
        <v>206</v>
      </c>
      <c r="Z465" s="124">
        <v>190</v>
      </c>
      <c r="AA465" s="124">
        <v>204</v>
      </c>
      <c r="AB465" s="124">
        <v>600</v>
      </c>
      <c r="AC465" s="124">
        <v>200</v>
      </c>
      <c r="AD465" s="128">
        <v>0.1328</v>
      </c>
      <c r="AE465" s="124">
        <v>112</v>
      </c>
      <c r="AF465" s="124">
        <v>510</v>
      </c>
      <c r="AG465" s="125">
        <v>0.39200000000000002</v>
      </c>
    </row>
    <row r="466" spans="1:33" x14ac:dyDescent="0.3">
      <c r="A466" s="123" t="s">
        <v>931</v>
      </c>
      <c r="B466" s="121" t="s">
        <v>932</v>
      </c>
      <c r="C466" s="121">
        <v>1</v>
      </c>
      <c r="D466" s="121">
        <v>0</v>
      </c>
      <c r="E466" s="124">
        <v>4796</v>
      </c>
      <c r="F466" s="124">
        <v>3843</v>
      </c>
      <c r="G466" s="124">
        <v>11753</v>
      </c>
      <c r="H466" s="124">
        <v>1401</v>
      </c>
      <c r="I466" s="124">
        <v>1389</v>
      </c>
      <c r="J466" s="124">
        <v>1407</v>
      </c>
      <c r="K466" s="124">
        <v>4197</v>
      </c>
      <c r="L466" s="128">
        <v>0.35709999999999997</v>
      </c>
      <c r="M466" s="124">
        <v>892</v>
      </c>
      <c r="N466" s="125">
        <v>57.871000000000002</v>
      </c>
      <c r="O466" s="124">
        <v>1</v>
      </c>
      <c r="P466" s="125">
        <v>0</v>
      </c>
      <c r="Q466" s="124">
        <v>0</v>
      </c>
      <c r="R466" s="124">
        <v>32</v>
      </c>
      <c r="S466" s="124">
        <v>17</v>
      </c>
      <c r="T466" s="124">
        <v>4291</v>
      </c>
      <c r="U466" s="124">
        <v>4202</v>
      </c>
      <c r="V466" s="124">
        <v>4199</v>
      </c>
      <c r="W466" s="124">
        <v>12692</v>
      </c>
      <c r="X466" s="124">
        <v>4231</v>
      </c>
      <c r="Y466" s="124">
        <v>404</v>
      </c>
      <c r="Z466" s="124">
        <v>362</v>
      </c>
      <c r="AA466" s="124">
        <v>390</v>
      </c>
      <c r="AB466" s="124">
        <v>1156</v>
      </c>
      <c r="AC466" s="124">
        <v>385</v>
      </c>
      <c r="AD466" s="128">
        <v>9.11E-2</v>
      </c>
      <c r="AE466" s="124">
        <v>228</v>
      </c>
      <c r="AF466" s="124">
        <v>1138</v>
      </c>
      <c r="AG466" s="125">
        <v>0.29599999999999999</v>
      </c>
    </row>
    <row r="467" spans="1:33" x14ac:dyDescent="0.3">
      <c r="A467" s="123" t="s">
        <v>933</v>
      </c>
      <c r="B467" s="121" t="s">
        <v>934</v>
      </c>
      <c r="C467" s="121">
        <v>1</v>
      </c>
      <c r="D467" s="121">
        <v>0</v>
      </c>
      <c r="E467" s="124">
        <v>3438</v>
      </c>
      <c r="F467" s="124">
        <v>2780</v>
      </c>
      <c r="G467" s="124">
        <v>8443</v>
      </c>
      <c r="H467" s="124">
        <v>1033</v>
      </c>
      <c r="I467" s="124">
        <v>1137</v>
      </c>
      <c r="J467" s="124">
        <v>1146</v>
      </c>
      <c r="K467" s="124">
        <v>3316</v>
      </c>
      <c r="L467" s="128">
        <v>0.39279999999999998</v>
      </c>
      <c r="M467" s="124">
        <v>710</v>
      </c>
      <c r="N467" s="125">
        <v>65.837000000000003</v>
      </c>
      <c r="O467" s="124">
        <v>1</v>
      </c>
      <c r="P467" s="125">
        <v>0</v>
      </c>
      <c r="Q467" s="124">
        <v>0</v>
      </c>
      <c r="R467" s="124">
        <v>0</v>
      </c>
      <c r="S467" s="124">
        <v>0</v>
      </c>
      <c r="T467" s="124">
        <v>3242</v>
      </c>
      <c r="U467" s="124">
        <v>3174</v>
      </c>
      <c r="V467" s="124">
        <v>3172</v>
      </c>
      <c r="W467" s="124">
        <v>9588</v>
      </c>
      <c r="X467" s="124">
        <v>3196</v>
      </c>
      <c r="Y467" s="124">
        <v>314</v>
      </c>
      <c r="Z467" s="124">
        <v>291</v>
      </c>
      <c r="AA467" s="124">
        <v>312</v>
      </c>
      <c r="AB467" s="124">
        <v>917</v>
      </c>
      <c r="AC467" s="124">
        <v>306</v>
      </c>
      <c r="AD467" s="128">
        <v>9.5600000000000004E-2</v>
      </c>
      <c r="AE467" s="124">
        <v>173</v>
      </c>
      <c r="AF467" s="124">
        <v>884</v>
      </c>
      <c r="AG467" s="125">
        <v>0.317</v>
      </c>
    </row>
    <row r="468" spans="1:33" x14ac:dyDescent="0.3">
      <c r="A468" s="123" t="s">
        <v>935</v>
      </c>
      <c r="B468" s="121" t="s">
        <v>936</v>
      </c>
      <c r="C468" s="121">
        <v>1</v>
      </c>
      <c r="D468" s="121">
        <v>0</v>
      </c>
      <c r="E468" s="124">
        <v>1632</v>
      </c>
      <c r="F468" s="124">
        <v>1324</v>
      </c>
      <c r="G468" s="124">
        <v>4119</v>
      </c>
      <c r="H468" s="124">
        <v>432</v>
      </c>
      <c r="I468" s="124">
        <v>445</v>
      </c>
      <c r="J468" s="124">
        <v>445</v>
      </c>
      <c r="K468" s="124">
        <v>1322</v>
      </c>
      <c r="L468" s="128">
        <v>0.32100000000000001</v>
      </c>
      <c r="M468" s="124">
        <v>276</v>
      </c>
      <c r="N468" s="125">
        <v>78.150999999999996</v>
      </c>
      <c r="O468" s="124">
        <v>1</v>
      </c>
      <c r="P468" s="125">
        <v>0.158</v>
      </c>
      <c r="Q468" s="124">
        <v>209</v>
      </c>
      <c r="R468" s="124">
        <v>23</v>
      </c>
      <c r="S468" s="124">
        <v>12</v>
      </c>
      <c r="T468" s="124">
        <v>1653</v>
      </c>
      <c r="U468" s="124">
        <v>1619</v>
      </c>
      <c r="V468" s="124">
        <v>1616</v>
      </c>
      <c r="W468" s="124">
        <v>4888</v>
      </c>
      <c r="X468" s="124">
        <v>1629</v>
      </c>
      <c r="Y468" s="124">
        <v>148</v>
      </c>
      <c r="Z468" s="124">
        <v>117</v>
      </c>
      <c r="AA468" s="124">
        <v>134</v>
      </c>
      <c r="AB468" s="124">
        <v>399</v>
      </c>
      <c r="AC468" s="124">
        <v>133</v>
      </c>
      <c r="AD468" s="128">
        <v>8.1600000000000006E-2</v>
      </c>
      <c r="AE468" s="124">
        <v>70</v>
      </c>
      <c r="AF468" s="124">
        <v>568</v>
      </c>
      <c r="AG468" s="125">
        <v>0.42899999999999999</v>
      </c>
    </row>
    <row r="469" spans="1:33" x14ac:dyDescent="0.3">
      <c r="A469" s="123" t="s">
        <v>937</v>
      </c>
      <c r="B469" s="121" t="s">
        <v>938</v>
      </c>
      <c r="C469" s="121">
        <v>1</v>
      </c>
      <c r="D469" s="121">
        <v>0</v>
      </c>
      <c r="E469" s="124">
        <v>6837</v>
      </c>
      <c r="F469" s="124">
        <v>5772</v>
      </c>
      <c r="G469" s="124">
        <v>17733</v>
      </c>
      <c r="H469" s="124">
        <v>1435</v>
      </c>
      <c r="I469" s="124">
        <v>1636</v>
      </c>
      <c r="J469" s="124">
        <v>1707</v>
      </c>
      <c r="K469" s="124">
        <v>4778</v>
      </c>
      <c r="L469" s="128">
        <v>0.26939999999999997</v>
      </c>
      <c r="M469" s="124">
        <v>1011</v>
      </c>
      <c r="N469" s="125">
        <v>112.43</v>
      </c>
      <c r="O469" s="124">
        <v>1</v>
      </c>
      <c r="P469" s="125">
        <v>0</v>
      </c>
      <c r="Q469" s="124">
        <v>0</v>
      </c>
      <c r="R469" s="124">
        <v>92</v>
      </c>
      <c r="S469" s="124">
        <v>49</v>
      </c>
      <c r="T469" s="124">
        <v>7044</v>
      </c>
      <c r="U469" s="124">
        <v>6895</v>
      </c>
      <c r="V469" s="124">
        <v>6891</v>
      </c>
      <c r="W469" s="124">
        <v>20830</v>
      </c>
      <c r="X469" s="124">
        <v>6943</v>
      </c>
      <c r="Y469" s="124">
        <v>542</v>
      </c>
      <c r="Z469" s="124">
        <v>441</v>
      </c>
      <c r="AA469" s="124">
        <v>500</v>
      </c>
      <c r="AB469" s="124">
        <v>1483</v>
      </c>
      <c r="AC469" s="124">
        <v>494</v>
      </c>
      <c r="AD469" s="128">
        <v>7.1199999999999999E-2</v>
      </c>
      <c r="AE469" s="124">
        <v>267</v>
      </c>
      <c r="AF469" s="124">
        <v>1328</v>
      </c>
      <c r="AG469" s="125">
        <v>0.23</v>
      </c>
    </row>
    <row r="470" spans="1:33" x14ac:dyDescent="0.3">
      <c r="A470" s="123" t="s">
        <v>939</v>
      </c>
      <c r="B470" s="121" t="s">
        <v>940</v>
      </c>
      <c r="C470" s="121">
        <v>1</v>
      </c>
      <c r="D470" s="121">
        <v>0</v>
      </c>
      <c r="E470" s="124">
        <v>1199</v>
      </c>
      <c r="F470" s="124">
        <v>973</v>
      </c>
      <c r="G470" s="124">
        <v>3021</v>
      </c>
      <c r="H470" s="124">
        <v>263</v>
      </c>
      <c r="I470" s="124">
        <v>343</v>
      </c>
      <c r="J470" s="124">
        <v>334</v>
      </c>
      <c r="K470" s="124">
        <v>940</v>
      </c>
      <c r="L470" s="128">
        <v>0.31119999999999998</v>
      </c>
      <c r="M470" s="124">
        <v>197</v>
      </c>
      <c r="N470" s="125">
        <v>52.283000000000001</v>
      </c>
      <c r="O470" s="124">
        <v>1</v>
      </c>
      <c r="P470" s="125">
        <v>0.125</v>
      </c>
      <c r="Q470" s="124">
        <v>122</v>
      </c>
      <c r="R470" s="124">
        <v>2</v>
      </c>
      <c r="S470" s="124">
        <v>1</v>
      </c>
      <c r="T470" s="124">
        <v>1129</v>
      </c>
      <c r="U470" s="124">
        <v>1106</v>
      </c>
      <c r="V470" s="124">
        <v>1105</v>
      </c>
      <c r="W470" s="124">
        <v>3340</v>
      </c>
      <c r="X470" s="124">
        <v>1113</v>
      </c>
      <c r="Y470" s="124">
        <v>102</v>
      </c>
      <c r="Z470" s="124">
        <v>73</v>
      </c>
      <c r="AA470" s="124">
        <v>93</v>
      </c>
      <c r="AB470" s="124">
        <v>268</v>
      </c>
      <c r="AC470" s="124">
        <v>89</v>
      </c>
      <c r="AD470" s="128">
        <v>8.0199999999999994E-2</v>
      </c>
      <c r="AE470" s="124">
        <v>51</v>
      </c>
      <c r="AF470" s="124">
        <v>372</v>
      </c>
      <c r="AG470" s="125">
        <v>0.38200000000000001</v>
      </c>
    </row>
    <row r="471" spans="1:33" x14ac:dyDescent="0.3">
      <c r="A471" s="123" t="s">
        <v>941</v>
      </c>
      <c r="B471" s="121" t="s">
        <v>942</v>
      </c>
      <c r="C471" s="121">
        <v>1</v>
      </c>
      <c r="D471" s="121">
        <v>0</v>
      </c>
      <c r="E471" s="124">
        <v>867</v>
      </c>
      <c r="F471" s="124">
        <v>705</v>
      </c>
      <c r="G471" s="124">
        <v>2145</v>
      </c>
      <c r="H471" s="124">
        <v>244</v>
      </c>
      <c r="I471" s="124">
        <v>343</v>
      </c>
      <c r="J471" s="124">
        <v>347</v>
      </c>
      <c r="K471" s="124">
        <v>934</v>
      </c>
      <c r="L471" s="128">
        <v>0.43540000000000001</v>
      </c>
      <c r="M471" s="124">
        <v>200</v>
      </c>
      <c r="N471" s="125">
        <v>7.423</v>
      </c>
      <c r="O471" s="124">
        <v>1</v>
      </c>
      <c r="P471" s="125">
        <v>0</v>
      </c>
      <c r="Q471" s="124">
        <v>0</v>
      </c>
      <c r="R471" s="124">
        <v>34</v>
      </c>
      <c r="S471" s="124">
        <v>18</v>
      </c>
      <c r="T471" s="124">
        <v>851</v>
      </c>
      <c r="U471" s="124">
        <v>834</v>
      </c>
      <c r="V471" s="124">
        <v>833</v>
      </c>
      <c r="W471" s="124">
        <v>2518</v>
      </c>
      <c r="X471" s="124">
        <v>839</v>
      </c>
      <c r="Y471" s="124">
        <v>102</v>
      </c>
      <c r="Z471" s="124">
        <v>87</v>
      </c>
      <c r="AA471" s="124">
        <v>112</v>
      </c>
      <c r="AB471" s="124">
        <v>301</v>
      </c>
      <c r="AC471" s="124">
        <v>100</v>
      </c>
      <c r="AD471" s="128">
        <v>0.1195</v>
      </c>
      <c r="AE471" s="124">
        <v>55</v>
      </c>
      <c r="AF471" s="124">
        <v>274</v>
      </c>
      <c r="AG471" s="125">
        <v>0.38800000000000001</v>
      </c>
    </row>
    <row r="472" spans="1:33" x14ac:dyDescent="0.3">
      <c r="A472" s="123" t="s">
        <v>943</v>
      </c>
      <c r="B472" s="121" t="s">
        <v>944</v>
      </c>
      <c r="C472" s="121">
        <v>1</v>
      </c>
      <c r="D472" s="121">
        <v>0</v>
      </c>
      <c r="E472" s="124">
        <v>767</v>
      </c>
      <c r="F472" s="124">
        <v>620</v>
      </c>
      <c r="G472" s="124">
        <v>1894</v>
      </c>
      <c r="H472" s="124">
        <v>133</v>
      </c>
      <c r="I472" s="124">
        <v>177</v>
      </c>
      <c r="J472" s="124">
        <v>191</v>
      </c>
      <c r="K472" s="124">
        <v>501</v>
      </c>
      <c r="L472" s="128">
        <v>0.26450000000000001</v>
      </c>
      <c r="M472" s="124">
        <v>107</v>
      </c>
      <c r="N472" s="125">
        <v>59.131999999999998</v>
      </c>
      <c r="O472" s="124">
        <v>1</v>
      </c>
      <c r="P472" s="125">
        <v>0.28499999999999998</v>
      </c>
      <c r="Q472" s="124">
        <v>177</v>
      </c>
      <c r="R472" s="124">
        <v>0</v>
      </c>
      <c r="S472" s="124">
        <v>0</v>
      </c>
      <c r="T472" s="124">
        <v>716</v>
      </c>
      <c r="U472" s="124">
        <v>705</v>
      </c>
      <c r="V472" s="124">
        <v>713</v>
      </c>
      <c r="W472" s="124">
        <v>2134</v>
      </c>
      <c r="X472" s="124">
        <v>711</v>
      </c>
      <c r="Y472" s="124">
        <v>49</v>
      </c>
      <c r="Z472" s="124">
        <v>56</v>
      </c>
      <c r="AA472" s="124">
        <v>43</v>
      </c>
      <c r="AB472" s="124">
        <v>148</v>
      </c>
      <c r="AC472" s="124">
        <v>49</v>
      </c>
      <c r="AD472" s="128">
        <v>6.9400000000000003E-2</v>
      </c>
      <c r="AE472" s="124">
        <v>28</v>
      </c>
      <c r="AF472" s="124">
        <v>313</v>
      </c>
      <c r="AG472" s="125">
        <v>0.504</v>
      </c>
    </row>
    <row r="473" spans="1:33" x14ac:dyDescent="0.3">
      <c r="A473" s="123" t="s">
        <v>945</v>
      </c>
      <c r="B473" s="121" t="s">
        <v>946</v>
      </c>
      <c r="C473" s="121">
        <v>1</v>
      </c>
      <c r="D473" s="121">
        <v>0</v>
      </c>
      <c r="E473" s="124">
        <v>2618</v>
      </c>
      <c r="F473" s="124">
        <v>2141</v>
      </c>
      <c r="G473" s="124">
        <v>6622</v>
      </c>
      <c r="H473" s="124">
        <v>734</v>
      </c>
      <c r="I473" s="124">
        <v>803</v>
      </c>
      <c r="J473" s="124">
        <v>752</v>
      </c>
      <c r="K473" s="124">
        <v>2289</v>
      </c>
      <c r="L473" s="128">
        <v>0.34570000000000001</v>
      </c>
      <c r="M473" s="124">
        <v>481</v>
      </c>
      <c r="N473" s="125">
        <v>36.32</v>
      </c>
      <c r="O473" s="124">
        <v>1</v>
      </c>
      <c r="P473" s="125">
        <v>0</v>
      </c>
      <c r="Q473" s="124">
        <v>0</v>
      </c>
      <c r="R473" s="124">
        <v>0</v>
      </c>
      <c r="S473" s="124">
        <v>0</v>
      </c>
      <c r="T473" s="124">
        <v>2683</v>
      </c>
      <c r="U473" s="124">
        <v>2637</v>
      </c>
      <c r="V473" s="124">
        <v>2673</v>
      </c>
      <c r="W473" s="124">
        <v>7993</v>
      </c>
      <c r="X473" s="124">
        <v>2664</v>
      </c>
      <c r="Y473" s="124">
        <v>218</v>
      </c>
      <c r="Z473" s="124">
        <v>198</v>
      </c>
      <c r="AA473" s="124">
        <v>276</v>
      </c>
      <c r="AB473" s="124">
        <v>692</v>
      </c>
      <c r="AC473" s="124">
        <v>231</v>
      </c>
      <c r="AD473" s="128">
        <v>8.6599999999999996E-2</v>
      </c>
      <c r="AE473" s="124">
        <v>121</v>
      </c>
      <c r="AF473" s="124">
        <v>603</v>
      </c>
      <c r="AG473" s="125">
        <v>0.28100000000000003</v>
      </c>
    </row>
    <row r="474" spans="1:33" x14ac:dyDescent="0.3">
      <c r="A474" s="123" t="s">
        <v>947</v>
      </c>
      <c r="B474" s="121" t="s">
        <v>948</v>
      </c>
      <c r="C474" s="121">
        <v>1</v>
      </c>
      <c r="D474" s="121">
        <v>0</v>
      </c>
      <c r="E474" s="124">
        <v>5078</v>
      </c>
      <c r="F474" s="124">
        <v>4342</v>
      </c>
      <c r="G474" s="124">
        <v>12851</v>
      </c>
      <c r="H474" s="124">
        <v>956</v>
      </c>
      <c r="I474" s="124">
        <v>1083</v>
      </c>
      <c r="J474" s="124">
        <v>918</v>
      </c>
      <c r="K474" s="124">
        <v>2957</v>
      </c>
      <c r="L474" s="128">
        <v>0.2301</v>
      </c>
      <c r="M474" s="124">
        <v>649</v>
      </c>
      <c r="N474" s="125">
        <v>20.879000000000001</v>
      </c>
      <c r="O474" s="124">
        <v>1</v>
      </c>
      <c r="P474" s="125">
        <v>0</v>
      </c>
      <c r="Q474" s="124">
        <v>0</v>
      </c>
      <c r="R474" s="124">
        <v>123</v>
      </c>
      <c r="S474" s="124">
        <v>65</v>
      </c>
      <c r="T474" s="124">
        <v>4568</v>
      </c>
      <c r="U474" s="124">
        <v>4490</v>
      </c>
      <c r="V474" s="124">
        <v>4549</v>
      </c>
      <c r="W474" s="124">
        <v>13607</v>
      </c>
      <c r="X474" s="124">
        <v>4536</v>
      </c>
      <c r="Y474" s="124">
        <v>206</v>
      </c>
      <c r="Z474" s="124">
        <v>139</v>
      </c>
      <c r="AA474" s="124">
        <v>217</v>
      </c>
      <c r="AB474" s="124">
        <v>562</v>
      </c>
      <c r="AC474" s="124">
        <v>187</v>
      </c>
      <c r="AD474" s="128">
        <v>4.1300000000000003E-2</v>
      </c>
      <c r="AE474" s="124">
        <v>117</v>
      </c>
      <c r="AF474" s="124">
        <v>832</v>
      </c>
      <c r="AG474" s="125">
        <v>0.191</v>
      </c>
    </row>
    <row r="475" spans="1:33" x14ac:dyDescent="0.3">
      <c r="A475" s="123" t="s">
        <v>949</v>
      </c>
      <c r="B475" s="121" t="s">
        <v>950</v>
      </c>
      <c r="C475" s="121">
        <v>1</v>
      </c>
      <c r="D475" s="121">
        <v>0</v>
      </c>
      <c r="E475" s="124">
        <v>2103</v>
      </c>
      <c r="F475" s="124">
        <v>1766</v>
      </c>
      <c r="G475" s="124">
        <v>5381</v>
      </c>
      <c r="H475" s="124">
        <v>518</v>
      </c>
      <c r="I475" s="124">
        <v>552</v>
      </c>
      <c r="J475" s="124">
        <v>575</v>
      </c>
      <c r="K475" s="124">
        <v>1645</v>
      </c>
      <c r="L475" s="128">
        <v>0.30570000000000003</v>
      </c>
      <c r="M475" s="124">
        <v>351</v>
      </c>
      <c r="N475" s="125">
        <v>79.385999999999996</v>
      </c>
      <c r="O475" s="124">
        <v>1</v>
      </c>
      <c r="P475" s="125">
        <v>5.3999999999999999E-2</v>
      </c>
      <c r="Q475" s="124">
        <v>95</v>
      </c>
      <c r="R475" s="124">
        <v>0</v>
      </c>
      <c r="S475" s="124">
        <v>0</v>
      </c>
      <c r="T475" s="124">
        <v>2111</v>
      </c>
      <c r="U475" s="124">
        <v>2075</v>
      </c>
      <c r="V475" s="124">
        <v>2105</v>
      </c>
      <c r="W475" s="124">
        <v>6291</v>
      </c>
      <c r="X475" s="124">
        <v>2097</v>
      </c>
      <c r="Y475" s="124">
        <v>180</v>
      </c>
      <c r="Z475" s="124">
        <v>98</v>
      </c>
      <c r="AA475" s="124">
        <v>160</v>
      </c>
      <c r="AB475" s="124">
        <v>438</v>
      </c>
      <c r="AC475" s="124">
        <v>146</v>
      </c>
      <c r="AD475" s="128">
        <v>6.9599999999999995E-2</v>
      </c>
      <c r="AE475" s="124">
        <v>80</v>
      </c>
      <c r="AF475" s="124">
        <v>527</v>
      </c>
      <c r="AG475" s="125">
        <v>0.29799999999999999</v>
      </c>
    </row>
    <row r="476" spans="1:33" x14ac:dyDescent="0.3">
      <c r="A476" s="123" t="s">
        <v>951</v>
      </c>
      <c r="B476" s="121" t="s">
        <v>952</v>
      </c>
      <c r="C476" s="121">
        <v>1</v>
      </c>
      <c r="D476" s="121">
        <v>0</v>
      </c>
      <c r="E476" s="124">
        <v>3312</v>
      </c>
      <c r="F476" s="124">
        <v>2791</v>
      </c>
      <c r="G476" s="124">
        <v>8240</v>
      </c>
      <c r="H476" s="124">
        <v>1146</v>
      </c>
      <c r="I476" s="124">
        <v>1326</v>
      </c>
      <c r="J476" s="124">
        <v>1358</v>
      </c>
      <c r="K476" s="124">
        <v>3830</v>
      </c>
      <c r="L476" s="128">
        <v>0.46479999999999999</v>
      </c>
      <c r="M476" s="124">
        <v>843</v>
      </c>
      <c r="N476" s="125">
        <v>10.872999999999999</v>
      </c>
      <c r="O476" s="124">
        <v>1</v>
      </c>
      <c r="P476" s="125">
        <v>0</v>
      </c>
      <c r="Q476" s="124">
        <v>0</v>
      </c>
      <c r="R476" s="124">
        <v>63</v>
      </c>
      <c r="S476" s="124">
        <v>33</v>
      </c>
      <c r="T476" s="124">
        <v>3207</v>
      </c>
      <c r="U476" s="124">
        <v>3153</v>
      </c>
      <c r="V476" s="124">
        <v>3197</v>
      </c>
      <c r="W476" s="124">
        <v>9557</v>
      </c>
      <c r="X476" s="124">
        <v>3186</v>
      </c>
      <c r="Y476" s="124">
        <v>378</v>
      </c>
      <c r="Z476" s="124">
        <v>229</v>
      </c>
      <c r="AA476" s="124">
        <v>412</v>
      </c>
      <c r="AB476" s="124">
        <v>1019</v>
      </c>
      <c r="AC476" s="124">
        <v>340</v>
      </c>
      <c r="AD476" s="128">
        <v>0.1066</v>
      </c>
      <c r="AE476" s="124">
        <v>193</v>
      </c>
      <c r="AF476" s="124">
        <v>1070</v>
      </c>
      <c r="AG476" s="125">
        <v>0.38300000000000001</v>
      </c>
    </row>
    <row r="477" spans="1:33" x14ac:dyDescent="0.3">
      <c r="A477" s="123" t="s">
        <v>953</v>
      </c>
      <c r="B477" s="121" t="s">
        <v>954</v>
      </c>
      <c r="C477" s="121">
        <v>1</v>
      </c>
      <c r="D477" s="121">
        <v>0</v>
      </c>
      <c r="E477" s="124">
        <v>11376</v>
      </c>
      <c r="F477" s="124">
        <v>9451</v>
      </c>
      <c r="G477" s="124">
        <v>26223</v>
      </c>
      <c r="H477" s="124">
        <v>6806</v>
      </c>
      <c r="I477" s="124">
        <v>6798</v>
      </c>
      <c r="J477" s="124">
        <v>7046</v>
      </c>
      <c r="K477" s="124">
        <v>20650</v>
      </c>
      <c r="L477" s="128">
        <v>0.78749999999999998</v>
      </c>
      <c r="M477" s="124">
        <v>4838</v>
      </c>
      <c r="N477" s="125">
        <v>11.205</v>
      </c>
      <c r="O477" s="124">
        <v>1</v>
      </c>
      <c r="P477" s="125">
        <v>0</v>
      </c>
      <c r="Q477" s="124">
        <v>0</v>
      </c>
      <c r="R477" s="124">
        <v>451</v>
      </c>
      <c r="S477" s="124">
        <v>239</v>
      </c>
      <c r="T477" s="124">
        <v>10492</v>
      </c>
      <c r="U477" s="124">
        <v>10314</v>
      </c>
      <c r="V477" s="124">
        <v>10457</v>
      </c>
      <c r="W477" s="124">
        <v>31263</v>
      </c>
      <c r="X477" s="124">
        <v>10421</v>
      </c>
      <c r="Y477" s="124">
        <v>3305</v>
      </c>
      <c r="Z477" s="124">
        <v>2493</v>
      </c>
      <c r="AA477" s="124">
        <v>3450</v>
      </c>
      <c r="AB477" s="124">
        <v>9248</v>
      </c>
      <c r="AC477" s="124">
        <v>3083</v>
      </c>
      <c r="AD477" s="128">
        <v>0.29580000000000001</v>
      </c>
      <c r="AE477" s="124">
        <v>1817</v>
      </c>
      <c r="AF477" s="124">
        <v>6895</v>
      </c>
      <c r="AG477" s="125">
        <v>0.72899999999999998</v>
      </c>
    </row>
    <row r="478" spans="1:33" x14ac:dyDescent="0.3">
      <c r="A478" s="123" t="s">
        <v>955</v>
      </c>
      <c r="B478" s="121" t="s">
        <v>956</v>
      </c>
      <c r="C478" s="121">
        <v>1</v>
      </c>
      <c r="D478" s="121">
        <v>0</v>
      </c>
      <c r="E478" s="124">
        <v>320</v>
      </c>
      <c r="F478" s="124">
        <v>247</v>
      </c>
      <c r="G478" s="124">
        <v>827</v>
      </c>
      <c r="H478" s="124">
        <v>137</v>
      </c>
      <c r="I478" s="124">
        <v>151</v>
      </c>
      <c r="J478" s="124">
        <v>122</v>
      </c>
      <c r="K478" s="124">
        <v>410</v>
      </c>
      <c r="L478" s="128">
        <v>0.49580000000000002</v>
      </c>
      <c r="M478" s="124">
        <v>80</v>
      </c>
      <c r="N478" s="125">
        <v>130.47300000000001</v>
      </c>
      <c r="O478" s="124">
        <v>1</v>
      </c>
      <c r="P478" s="125">
        <v>0.45400000000000001</v>
      </c>
      <c r="Q478" s="124">
        <v>112</v>
      </c>
      <c r="R478" s="124">
        <v>0</v>
      </c>
      <c r="S478" s="124">
        <v>0</v>
      </c>
      <c r="T478" s="124">
        <v>311</v>
      </c>
      <c r="U478" s="124">
        <v>302</v>
      </c>
      <c r="V478" s="124">
        <v>302</v>
      </c>
      <c r="W478" s="124">
        <v>915</v>
      </c>
      <c r="X478" s="124">
        <v>305</v>
      </c>
      <c r="Y478" s="124">
        <v>69</v>
      </c>
      <c r="Z478" s="124">
        <v>49</v>
      </c>
      <c r="AA478" s="124">
        <v>68</v>
      </c>
      <c r="AB478" s="124">
        <v>186</v>
      </c>
      <c r="AC478" s="124">
        <v>62</v>
      </c>
      <c r="AD478" s="128">
        <v>0.20330000000000001</v>
      </c>
      <c r="AE478" s="124">
        <v>33</v>
      </c>
      <c r="AF478" s="124">
        <v>226</v>
      </c>
      <c r="AG478" s="125">
        <v>0.91400000000000003</v>
      </c>
    </row>
    <row r="479" spans="1:33" x14ac:dyDescent="0.3">
      <c r="A479" s="123" t="s">
        <v>957</v>
      </c>
      <c r="B479" s="121" t="s">
        <v>958</v>
      </c>
      <c r="C479" s="121">
        <v>1</v>
      </c>
      <c r="D479" s="121">
        <v>0</v>
      </c>
      <c r="E479" s="124">
        <v>166</v>
      </c>
      <c r="F479" s="124">
        <v>141</v>
      </c>
      <c r="G479" s="124">
        <v>436</v>
      </c>
      <c r="H479" s="124">
        <v>85</v>
      </c>
      <c r="I479" s="124">
        <v>85</v>
      </c>
      <c r="J479" s="124">
        <v>89</v>
      </c>
      <c r="K479" s="124">
        <v>259</v>
      </c>
      <c r="L479" s="128">
        <v>0.59399999999999997</v>
      </c>
      <c r="M479" s="124">
        <v>54</v>
      </c>
      <c r="N479" s="125">
        <v>65.870999999999995</v>
      </c>
      <c r="O479" s="124">
        <v>1</v>
      </c>
      <c r="P479" s="125">
        <v>0.44900000000000001</v>
      </c>
      <c r="Q479" s="124">
        <v>63</v>
      </c>
      <c r="R479" s="124">
        <v>0</v>
      </c>
      <c r="S479" s="124">
        <v>0</v>
      </c>
      <c r="T479" s="124">
        <v>212</v>
      </c>
      <c r="U479" s="124">
        <v>205</v>
      </c>
      <c r="V479" s="124">
        <v>207</v>
      </c>
      <c r="W479" s="124">
        <v>624</v>
      </c>
      <c r="X479" s="124">
        <v>208</v>
      </c>
      <c r="Y479" s="124">
        <v>38</v>
      </c>
      <c r="Z479" s="124">
        <v>38</v>
      </c>
      <c r="AA479" s="124">
        <v>52</v>
      </c>
      <c r="AB479" s="124">
        <v>128</v>
      </c>
      <c r="AC479" s="124">
        <v>43</v>
      </c>
      <c r="AD479" s="128">
        <v>0.2051</v>
      </c>
      <c r="AE479" s="124">
        <v>19</v>
      </c>
      <c r="AF479" s="124">
        <v>137</v>
      </c>
      <c r="AG479" s="125">
        <v>0.97099999999999997</v>
      </c>
    </row>
    <row r="480" spans="1:33" x14ac:dyDescent="0.3">
      <c r="A480" s="123" t="s">
        <v>959</v>
      </c>
      <c r="B480" s="121" t="s">
        <v>960</v>
      </c>
      <c r="C480" s="121">
        <v>1</v>
      </c>
      <c r="D480" s="121">
        <v>0</v>
      </c>
      <c r="E480" s="124">
        <v>771</v>
      </c>
      <c r="F480" s="124">
        <v>590</v>
      </c>
      <c r="G480" s="124">
        <v>1821</v>
      </c>
      <c r="H480" s="124">
        <v>298</v>
      </c>
      <c r="I480" s="124">
        <v>362</v>
      </c>
      <c r="J480" s="124">
        <v>339</v>
      </c>
      <c r="K480" s="124">
        <v>999</v>
      </c>
      <c r="L480" s="128">
        <v>0.54859999999999998</v>
      </c>
      <c r="M480" s="124">
        <v>210</v>
      </c>
      <c r="N480" s="125">
        <v>173.62799999999999</v>
      </c>
      <c r="O480" s="124">
        <v>1</v>
      </c>
      <c r="P480" s="125">
        <v>0.42399999999999999</v>
      </c>
      <c r="Q480" s="124">
        <v>250</v>
      </c>
      <c r="R480" s="124">
        <v>0</v>
      </c>
      <c r="S480" s="124">
        <v>0</v>
      </c>
      <c r="T480" s="124">
        <v>681</v>
      </c>
      <c r="U480" s="124">
        <v>660</v>
      </c>
      <c r="V480" s="124">
        <v>667</v>
      </c>
      <c r="W480" s="124">
        <v>2008</v>
      </c>
      <c r="X480" s="124">
        <v>669</v>
      </c>
      <c r="Y480" s="124">
        <v>110</v>
      </c>
      <c r="Z480" s="124">
        <v>88</v>
      </c>
      <c r="AA480" s="124">
        <v>96</v>
      </c>
      <c r="AB480" s="124">
        <v>294</v>
      </c>
      <c r="AC480" s="124">
        <v>98</v>
      </c>
      <c r="AD480" s="128">
        <v>0.1464</v>
      </c>
      <c r="AE480" s="124">
        <v>56</v>
      </c>
      <c r="AF480" s="124">
        <v>517</v>
      </c>
      <c r="AG480" s="125">
        <v>0.876</v>
      </c>
    </row>
    <row r="481" spans="1:33" x14ac:dyDescent="0.3">
      <c r="A481" s="123" t="s">
        <v>961</v>
      </c>
      <c r="B481" s="121" t="s">
        <v>962</v>
      </c>
      <c r="C481" s="121">
        <v>1</v>
      </c>
      <c r="D481" s="121">
        <v>0</v>
      </c>
      <c r="E481" s="124">
        <v>1746</v>
      </c>
      <c r="F481" s="124">
        <v>1486</v>
      </c>
      <c r="G481" s="124">
        <v>4558</v>
      </c>
      <c r="H481" s="124">
        <v>699</v>
      </c>
      <c r="I481" s="124">
        <v>767</v>
      </c>
      <c r="J481" s="124">
        <v>684</v>
      </c>
      <c r="K481" s="124">
        <v>2150</v>
      </c>
      <c r="L481" s="128">
        <v>0.47170000000000001</v>
      </c>
      <c r="M481" s="124">
        <v>456</v>
      </c>
      <c r="N481" s="125">
        <v>181.226</v>
      </c>
      <c r="O481" s="124">
        <v>1</v>
      </c>
      <c r="P481" s="125">
        <v>0.33</v>
      </c>
      <c r="Q481" s="124">
        <v>490</v>
      </c>
      <c r="R481" s="124">
        <v>12</v>
      </c>
      <c r="S481" s="124">
        <v>6</v>
      </c>
      <c r="T481" s="124">
        <v>1735</v>
      </c>
      <c r="U481" s="124">
        <v>1679</v>
      </c>
      <c r="V481" s="124">
        <v>1696</v>
      </c>
      <c r="W481" s="124">
        <v>5110</v>
      </c>
      <c r="X481" s="124">
        <v>1703</v>
      </c>
      <c r="Y481" s="124">
        <v>308</v>
      </c>
      <c r="Z481" s="124">
        <v>237</v>
      </c>
      <c r="AA481" s="124">
        <v>250</v>
      </c>
      <c r="AB481" s="124">
        <v>795</v>
      </c>
      <c r="AC481" s="124">
        <v>265</v>
      </c>
      <c r="AD481" s="128">
        <v>0.15559999999999999</v>
      </c>
      <c r="AE481" s="124">
        <v>150</v>
      </c>
      <c r="AF481" s="124">
        <v>1103</v>
      </c>
      <c r="AG481" s="125">
        <v>0.74199999999999999</v>
      </c>
    </row>
    <row r="482" spans="1:33" x14ac:dyDescent="0.3">
      <c r="A482" s="123" t="s">
        <v>963</v>
      </c>
      <c r="B482" s="121" t="s">
        <v>964</v>
      </c>
      <c r="C482" s="121">
        <v>1</v>
      </c>
      <c r="D482" s="121">
        <v>0</v>
      </c>
      <c r="E482" s="124">
        <v>1001</v>
      </c>
      <c r="F482" s="124">
        <v>816</v>
      </c>
      <c r="G482" s="124">
        <v>2469</v>
      </c>
      <c r="H482" s="124">
        <v>433</v>
      </c>
      <c r="I482" s="124">
        <v>413</v>
      </c>
      <c r="J482" s="124">
        <v>424</v>
      </c>
      <c r="K482" s="124">
        <v>1270</v>
      </c>
      <c r="L482" s="128">
        <v>0.51439999999999997</v>
      </c>
      <c r="M482" s="124">
        <v>273</v>
      </c>
      <c r="N482" s="125">
        <v>79.817999999999998</v>
      </c>
      <c r="O482" s="124">
        <v>1</v>
      </c>
      <c r="P482" s="125">
        <v>0.28999999999999998</v>
      </c>
      <c r="Q482" s="124">
        <v>237</v>
      </c>
      <c r="R482" s="124">
        <v>0</v>
      </c>
      <c r="S482" s="124">
        <v>0</v>
      </c>
      <c r="T482" s="124">
        <v>928</v>
      </c>
      <c r="U482" s="124">
        <v>900</v>
      </c>
      <c r="V482" s="124">
        <v>908</v>
      </c>
      <c r="W482" s="124">
        <v>2736</v>
      </c>
      <c r="X482" s="124">
        <v>912</v>
      </c>
      <c r="Y482" s="124">
        <v>152</v>
      </c>
      <c r="Z482" s="124">
        <v>102</v>
      </c>
      <c r="AA482" s="124">
        <v>131</v>
      </c>
      <c r="AB482" s="124">
        <v>385</v>
      </c>
      <c r="AC482" s="124">
        <v>128</v>
      </c>
      <c r="AD482" s="128">
        <v>0.14069999999999999</v>
      </c>
      <c r="AE482" s="124">
        <v>75</v>
      </c>
      <c r="AF482" s="124">
        <v>586</v>
      </c>
      <c r="AG482" s="125">
        <v>0.71799999999999997</v>
      </c>
    </row>
    <row r="483" spans="1:33" x14ac:dyDescent="0.3">
      <c r="A483" s="123" t="s">
        <v>965</v>
      </c>
      <c r="B483" s="121" t="s">
        <v>966</v>
      </c>
      <c r="C483" s="121">
        <v>1</v>
      </c>
      <c r="D483" s="121">
        <v>0</v>
      </c>
      <c r="E483" s="124">
        <v>320</v>
      </c>
      <c r="F483" s="124">
        <v>270</v>
      </c>
      <c r="G483" s="124">
        <v>735</v>
      </c>
      <c r="H483" s="124">
        <v>125</v>
      </c>
      <c r="I483" s="124">
        <v>141</v>
      </c>
      <c r="J483" s="124">
        <v>149</v>
      </c>
      <c r="K483" s="124">
        <v>415</v>
      </c>
      <c r="L483" s="128">
        <v>0.56459999999999999</v>
      </c>
      <c r="M483" s="124">
        <v>99</v>
      </c>
      <c r="N483" s="125">
        <v>51.591999999999999</v>
      </c>
      <c r="O483" s="124">
        <v>1</v>
      </c>
      <c r="P483" s="125">
        <v>0.38800000000000001</v>
      </c>
      <c r="Q483" s="124">
        <v>105</v>
      </c>
      <c r="R483" s="124">
        <v>0</v>
      </c>
      <c r="S483" s="124">
        <v>0</v>
      </c>
      <c r="T483" s="124">
        <v>295</v>
      </c>
      <c r="U483" s="124">
        <v>286</v>
      </c>
      <c r="V483" s="124">
        <v>289</v>
      </c>
      <c r="W483" s="124">
        <v>870</v>
      </c>
      <c r="X483" s="124">
        <v>290</v>
      </c>
      <c r="Y483" s="124">
        <v>65</v>
      </c>
      <c r="Z483" s="124">
        <v>40</v>
      </c>
      <c r="AA483" s="124">
        <v>61</v>
      </c>
      <c r="AB483" s="124">
        <v>166</v>
      </c>
      <c r="AC483" s="124">
        <v>55</v>
      </c>
      <c r="AD483" s="128">
        <v>0.1908</v>
      </c>
      <c r="AE483" s="124">
        <v>33</v>
      </c>
      <c r="AF483" s="124">
        <v>238</v>
      </c>
      <c r="AG483" s="125">
        <v>0.88100000000000001</v>
      </c>
    </row>
    <row r="484" spans="1:33" x14ac:dyDescent="0.3">
      <c r="A484" s="123" t="s">
        <v>967</v>
      </c>
      <c r="B484" s="121" t="s">
        <v>968</v>
      </c>
      <c r="C484" s="121">
        <v>1</v>
      </c>
      <c r="D484" s="121">
        <v>0</v>
      </c>
      <c r="E484" s="124">
        <v>798</v>
      </c>
      <c r="F484" s="124">
        <v>640</v>
      </c>
      <c r="G484" s="124">
        <v>2046</v>
      </c>
      <c r="H484" s="124">
        <v>379</v>
      </c>
      <c r="I484" s="124">
        <v>367</v>
      </c>
      <c r="J484" s="124">
        <v>347</v>
      </c>
      <c r="K484" s="124">
        <v>1093</v>
      </c>
      <c r="L484" s="128">
        <v>0.53420000000000001</v>
      </c>
      <c r="M484" s="124">
        <v>222</v>
      </c>
      <c r="N484" s="125">
        <v>95.370999999999995</v>
      </c>
      <c r="O484" s="124">
        <v>1</v>
      </c>
      <c r="P484" s="125">
        <v>0.35899999999999999</v>
      </c>
      <c r="Q484" s="124">
        <v>230</v>
      </c>
      <c r="R484" s="124">
        <v>0</v>
      </c>
      <c r="S484" s="124">
        <v>0</v>
      </c>
      <c r="T484" s="124">
        <v>773</v>
      </c>
      <c r="U484" s="124">
        <v>748</v>
      </c>
      <c r="V484" s="124">
        <v>746</v>
      </c>
      <c r="W484" s="124">
        <v>2267</v>
      </c>
      <c r="X484" s="124">
        <v>756</v>
      </c>
      <c r="Y484" s="124">
        <v>162</v>
      </c>
      <c r="Z484" s="124">
        <v>131</v>
      </c>
      <c r="AA484" s="124">
        <v>139</v>
      </c>
      <c r="AB484" s="124">
        <v>432</v>
      </c>
      <c r="AC484" s="124">
        <v>144</v>
      </c>
      <c r="AD484" s="128">
        <v>0.19059999999999999</v>
      </c>
      <c r="AE484" s="124">
        <v>79</v>
      </c>
      <c r="AF484" s="124">
        <v>532</v>
      </c>
      <c r="AG484" s="125">
        <v>0.83099999999999996</v>
      </c>
    </row>
    <row r="485" spans="1:33" x14ac:dyDescent="0.3">
      <c r="A485" s="123" t="s">
        <v>969</v>
      </c>
      <c r="B485" s="121" t="s">
        <v>970</v>
      </c>
      <c r="C485" s="121">
        <v>1</v>
      </c>
      <c r="D485" s="121">
        <v>0</v>
      </c>
      <c r="E485" s="124">
        <v>1087</v>
      </c>
      <c r="F485" s="124">
        <v>862</v>
      </c>
      <c r="G485" s="124">
        <v>2593</v>
      </c>
      <c r="H485" s="124">
        <v>467</v>
      </c>
      <c r="I485" s="124">
        <v>412</v>
      </c>
      <c r="J485" s="124">
        <v>406</v>
      </c>
      <c r="K485" s="124">
        <v>1285</v>
      </c>
      <c r="L485" s="128">
        <v>0.49559999999999998</v>
      </c>
      <c r="M485" s="124">
        <v>278</v>
      </c>
      <c r="N485" s="125">
        <v>143.11199999999999</v>
      </c>
      <c r="O485" s="124">
        <v>1</v>
      </c>
      <c r="P485" s="125">
        <v>0.372</v>
      </c>
      <c r="Q485" s="124">
        <v>321</v>
      </c>
      <c r="R485" s="124">
        <v>5</v>
      </c>
      <c r="S485" s="124">
        <v>3</v>
      </c>
      <c r="T485" s="124">
        <v>1070</v>
      </c>
      <c r="U485" s="124">
        <v>1034</v>
      </c>
      <c r="V485" s="124">
        <v>1031</v>
      </c>
      <c r="W485" s="124">
        <v>3135</v>
      </c>
      <c r="X485" s="124">
        <v>1045</v>
      </c>
      <c r="Y485" s="124">
        <v>190</v>
      </c>
      <c r="Z485" s="124">
        <v>130</v>
      </c>
      <c r="AA485" s="124">
        <v>170</v>
      </c>
      <c r="AB485" s="124">
        <v>490</v>
      </c>
      <c r="AC485" s="124">
        <v>163</v>
      </c>
      <c r="AD485" s="128">
        <v>0.15629999999999999</v>
      </c>
      <c r="AE485" s="124">
        <v>88</v>
      </c>
      <c r="AF485" s="124">
        <v>691</v>
      </c>
      <c r="AG485" s="125">
        <v>0.80100000000000005</v>
      </c>
    </row>
    <row r="486" spans="1:33" x14ac:dyDescent="0.3">
      <c r="A486" s="123" t="s">
        <v>971</v>
      </c>
      <c r="B486" s="121" t="s">
        <v>972</v>
      </c>
      <c r="C486" s="121">
        <v>1</v>
      </c>
      <c r="D486" s="121">
        <v>0</v>
      </c>
      <c r="E486" s="124">
        <v>773</v>
      </c>
      <c r="F486" s="124">
        <v>608</v>
      </c>
      <c r="G486" s="124">
        <v>1782</v>
      </c>
      <c r="H486" s="124">
        <v>319</v>
      </c>
      <c r="I486" s="124">
        <v>346</v>
      </c>
      <c r="J486" s="124">
        <v>317</v>
      </c>
      <c r="K486" s="124">
        <v>982</v>
      </c>
      <c r="L486" s="128">
        <v>0.55110000000000003</v>
      </c>
      <c r="M486" s="124">
        <v>218</v>
      </c>
      <c r="N486" s="125">
        <v>130.74299999999999</v>
      </c>
      <c r="O486" s="124">
        <v>1</v>
      </c>
      <c r="P486" s="125">
        <v>0.39900000000000002</v>
      </c>
      <c r="Q486" s="124">
        <v>243</v>
      </c>
      <c r="R486" s="124">
        <v>1</v>
      </c>
      <c r="S486" s="124">
        <v>1</v>
      </c>
      <c r="T486" s="124">
        <v>1040</v>
      </c>
      <c r="U486" s="124">
        <v>1022</v>
      </c>
      <c r="V486" s="124">
        <v>1023</v>
      </c>
      <c r="W486" s="124">
        <v>3085</v>
      </c>
      <c r="X486" s="124">
        <v>1028</v>
      </c>
      <c r="Y486" s="124">
        <v>245</v>
      </c>
      <c r="Z486" s="124">
        <v>243</v>
      </c>
      <c r="AA486" s="124">
        <v>284</v>
      </c>
      <c r="AB486" s="124">
        <v>772</v>
      </c>
      <c r="AC486" s="124">
        <v>257</v>
      </c>
      <c r="AD486" s="128">
        <v>0.25019999999999998</v>
      </c>
      <c r="AE486" s="124">
        <v>99</v>
      </c>
      <c r="AF486" s="124">
        <v>562</v>
      </c>
      <c r="AG486" s="125">
        <v>0.92400000000000004</v>
      </c>
    </row>
    <row r="487" spans="1:33" x14ac:dyDescent="0.3">
      <c r="A487" s="123" t="s">
        <v>973</v>
      </c>
      <c r="B487" s="121" t="s">
        <v>974</v>
      </c>
      <c r="C487" s="121">
        <v>1</v>
      </c>
      <c r="D487" s="121">
        <v>0</v>
      </c>
      <c r="E487" s="124">
        <v>395</v>
      </c>
      <c r="F487" s="124">
        <v>410</v>
      </c>
      <c r="G487" s="124">
        <v>1210</v>
      </c>
      <c r="H487" s="124">
        <v>228</v>
      </c>
      <c r="I487" s="124">
        <v>247</v>
      </c>
      <c r="J487" s="124">
        <v>231</v>
      </c>
      <c r="K487" s="124">
        <v>706</v>
      </c>
      <c r="L487" s="128">
        <v>0.58350000000000002</v>
      </c>
      <c r="M487" s="124">
        <v>156</v>
      </c>
      <c r="N487" s="125">
        <v>88.744</v>
      </c>
      <c r="O487" s="124">
        <v>1</v>
      </c>
      <c r="P487" s="125">
        <v>0.4</v>
      </c>
      <c r="Q487" s="124">
        <v>164</v>
      </c>
      <c r="R487" s="124">
        <v>0</v>
      </c>
      <c r="S487" s="124">
        <v>0</v>
      </c>
      <c r="T487" s="124">
        <v>615</v>
      </c>
      <c r="U487" s="124">
        <v>604</v>
      </c>
      <c r="V487" s="124">
        <v>604</v>
      </c>
      <c r="W487" s="124">
        <v>1823</v>
      </c>
      <c r="X487" s="124">
        <v>608</v>
      </c>
      <c r="Y487" s="124">
        <v>123</v>
      </c>
      <c r="Z487" s="124">
        <v>119</v>
      </c>
      <c r="AA487" s="124">
        <v>137</v>
      </c>
      <c r="AB487" s="124">
        <v>379</v>
      </c>
      <c r="AC487" s="124">
        <v>126</v>
      </c>
      <c r="AD487" s="128">
        <v>0.2079</v>
      </c>
      <c r="AE487" s="124">
        <v>55</v>
      </c>
      <c r="AF487" s="124">
        <v>376</v>
      </c>
      <c r="AG487" s="125">
        <v>0.91700000000000004</v>
      </c>
    </row>
    <row r="488" spans="1:33" x14ac:dyDescent="0.3">
      <c r="A488" s="123" t="s">
        <v>975</v>
      </c>
      <c r="B488" s="121" t="s">
        <v>976</v>
      </c>
      <c r="C488" s="121">
        <v>1</v>
      </c>
      <c r="D488" s="121">
        <v>0</v>
      </c>
      <c r="E488" s="124">
        <v>1447</v>
      </c>
      <c r="F488" s="124">
        <v>1170</v>
      </c>
      <c r="G488" s="124">
        <v>3468</v>
      </c>
      <c r="H488" s="124">
        <v>610</v>
      </c>
      <c r="I488" s="124">
        <v>644</v>
      </c>
      <c r="J488" s="124">
        <v>597</v>
      </c>
      <c r="K488" s="124">
        <v>1851</v>
      </c>
      <c r="L488" s="128">
        <v>0.53369999999999995</v>
      </c>
      <c r="M488" s="124">
        <v>406</v>
      </c>
      <c r="N488" s="125">
        <v>58.512999999999998</v>
      </c>
      <c r="O488" s="124">
        <v>1</v>
      </c>
      <c r="P488" s="125">
        <v>9.8000000000000004E-2</v>
      </c>
      <c r="Q488" s="124">
        <v>115</v>
      </c>
      <c r="R488" s="124">
        <v>17</v>
      </c>
      <c r="S488" s="124">
        <v>9</v>
      </c>
      <c r="T488" s="124">
        <v>1373</v>
      </c>
      <c r="U488" s="124">
        <v>1348</v>
      </c>
      <c r="V488" s="124">
        <v>1350</v>
      </c>
      <c r="W488" s="124">
        <v>4071</v>
      </c>
      <c r="X488" s="124">
        <v>1357</v>
      </c>
      <c r="Y488" s="124">
        <v>259</v>
      </c>
      <c r="Z488" s="124">
        <v>245</v>
      </c>
      <c r="AA488" s="124">
        <v>265</v>
      </c>
      <c r="AB488" s="124">
        <v>769</v>
      </c>
      <c r="AC488" s="124">
        <v>256</v>
      </c>
      <c r="AD488" s="128">
        <v>0.18890000000000001</v>
      </c>
      <c r="AE488" s="124">
        <v>144</v>
      </c>
      <c r="AF488" s="124">
        <v>675</v>
      </c>
      <c r="AG488" s="125">
        <v>0.57599999999999996</v>
      </c>
    </row>
    <row r="489" spans="1:33" x14ac:dyDescent="0.3">
      <c r="A489" s="123" t="s">
        <v>977</v>
      </c>
      <c r="B489" s="121" t="s">
        <v>978</v>
      </c>
      <c r="C489" s="121">
        <v>1</v>
      </c>
      <c r="D489" s="121">
        <v>0</v>
      </c>
      <c r="E489" s="124">
        <v>1706</v>
      </c>
      <c r="F489" s="124">
        <v>1413</v>
      </c>
      <c r="G489" s="124">
        <v>4149</v>
      </c>
      <c r="H489" s="124">
        <v>874</v>
      </c>
      <c r="I489" s="124">
        <v>871</v>
      </c>
      <c r="J489" s="124">
        <v>811</v>
      </c>
      <c r="K489" s="124">
        <v>2556</v>
      </c>
      <c r="L489" s="128">
        <v>0.61609999999999998</v>
      </c>
      <c r="M489" s="124">
        <v>566</v>
      </c>
      <c r="N489" s="125">
        <v>86.54</v>
      </c>
      <c r="O489" s="124">
        <v>1</v>
      </c>
      <c r="P489" s="125">
        <v>0.17</v>
      </c>
      <c r="Q489" s="124">
        <v>240</v>
      </c>
      <c r="R489" s="124">
        <v>14</v>
      </c>
      <c r="S489" s="124">
        <v>7</v>
      </c>
      <c r="T489" s="124">
        <v>1850</v>
      </c>
      <c r="U489" s="124">
        <v>1816</v>
      </c>
      <c r="V489" s="124">
        <v>1820</v>
      </c>
      <c r="W489" s="124">
        <v>5486</v>
      </c>
      <c r="X489" s="124">
        <v>1829</v>
      </c>
      <c r="Y489" s="124">
        <v>317</v>
      </c>
      <c r="Z489" s="124">
        <v>283</v>
      </c>
      <c r="AA489" s="124">
        <v>336</v>
      </c>
      <c r="AB489" s="124">
        <v>936</v>
      </c>
      <c r="AC489" s="124">
        <v>312</v>
      </c>
      <c r="AD489" s="128">
        <v>0.1706</v>
      </c>
      <c r="AE489" s="124">
        <v>157</v>
      </c>
      <c r="AF489" s="124">
        <v>971</v>
      </c>
      <c r="AG489" s="125">
        <v>0.68700000000000006</v>
      </c>
    </row>
    <row r="490" spans="1:33" x14ac:dyDescent="0.3">
      <c r="A490" s="123" t="s">
        <v>979</v>
      </c>
      <c r="B490" s="121" t="s">
        <v>980</v>
      </c>
      <c r="C490" s="121">
        <v>1</v>
      </c>
      <c r="D490" s="121">
        <v>0</v>
      </c>
      <c r="E490" s="124">
        <v>1190</v>
      </c>
      <c r="F490" s="124">
        <v>950</v>
      </c>
      <c r="G490" s="124">
        <v>2867</v>
      </c>
      <c r="H490" s="124">
        <v>543</v>
      </c>
      <c r="I490" s="124">
        <v>496</v>
      </c>
      <c r="J490" s="124">
        <v>503</v>
      </c>
      <c r="K490" s="124">
        <v>1542</v>
      </c>
      <c r="L490" s="128">
        <v>0.53779999999999994</v>
      </c>
      <c r="M490" s="124">
        <v>332</v>
      </c>
      <c r="N490" s="125">
        <v>166.95699999999999</v>
      </c>
      <c r="O490" s="124">
        <v>1</v>
      </c>
      <c r="P490" s="125">
        <v>0.379</v>
      </c>
      <c r="Q490" s="124">
        <v>360</v>
      </c>
      <c r="R490" s="124">
        <v>0</v>
      </c>
      <c r="S490" s="124">
        <v>0</v>
      </c>
      <c r="T490" s="124">
        <v>1281</v>
      </c>
      <c r="U490" s="124">
        <v>1254</v>
      </c>
      <c r="V490" s="124">
        <v>1260</v>
      </c>
      <c r="W490" s="124">
        <v>3795</v>
      </c>
      <c r="X490" s="124">
        <v>1265</v>
      </c>
      <c r="Y490" s="124">
        <v>210</v>
      </c>
      <c r="Z490" s="124">
        <v>233</v>
      </c>
      <c r="AA490" s="124">
        <v>297</v>
      </c>
      <c r="AB490" s="124">
        <v>740</v>
      </c>
      <c r="AC490" s="124">
        <v>247</v>
      </c>
      <c r="AD490" s="128">
        <v>0.19500000000000001</v>
      </c>
      <c r="AE490" s="124">
        <v>120</v>
      </c>
      <c r="AF490" s="124">
        <v>813</v>
      </c>
      <c r="AG490" s="125">
        <v>0.85499999999999998</v>
      </c>
    </row>
    <row r="491" spans="1:33" x14ac:dyDescent="0.3">
      <c r="A491" s="123" t="s">
        <v>981</v>
      </c>
      <c r="B491" s="121" t="s">
        <v>982</v>
      </c>
      <c r="C491" s="121">
        <v>1</v>
      </c>
      <c r="D491" s="121">
        <v>0</v>
      </c>
      <c r="E491" s="124">
        <v>475</v>
      </c>
      <c r="F491" s="124">
        <v>375</v>
      </c>
      <c r="G491" s="124">
        <v>1146</v>
      </c>
      <c r="H491" s="124">
        <v>250</v>
      </c>
      <c r="I491" s="124">
        <v>240</v>
      </c>
      <c r="J491" s="124">
        <v>229</v>
      </c>
      <c r="K491" s="124">
        <v>719</v>
      </c>
      <c r="L491" s="128">
        <v>0.62739999999999996</v>
      </c>
      <c r="M491" s="124">
        <v>153</v>
      </c>
      <c r="N491" s="125">
        <v>92.585999999999999</v>
      </c>
      <c r="O491" s="124">
        <v>1</v>
      </c>
      <c r="P491" s="125">
        <v>0.41099999999999998</v>
      </c>
      <c r="Q491" s="124">
        <v>154</v>
      </c>
      <c r="R491" s="124">
        <v>0</v>
      </c>
      <c r="S491" s="124">
        <v>0</v>
      </c>
      <c r="T491" s="124">
        <v>545</v>
      </c>
      <c r="U491" s="124">
        <v>534</v>
      </c>
      <c r="V491" s="124">
        <v>536</v>
      </c>
      <c r="W491" s="124">
        <v>1615</v>
      </c>
      <c r="X491" s="124">
        <v>538</v>
      </c>
      <c r="Y491" s="124">
        <v>101</v>
      </c>
      <c r="Z491" s="124">
        <v>65</v>
      </c>
      <c r="AA491" s="124">
        <v>92</v>
      </c>
      <c r="AB491" s="124">
        <v>258</v>
      </c>
      <c r="AC491" s="124">
        <v>86</v>
      </c>
      <c r="AD491" s="128">
        <v>0.1598</v>
      </c>
      <c r="AE491" s="124">
        <v>39</v>
      </c>
      <c r="AF491" s="124">
        <v>347</v>
      </c>
      <c r="AG491" s="125">
        <v>0.92500000000000004</v>
      </c>
    </row>
    <row r="492" spans="1:33" x14ac:dyDescent="0.3">
      <c r="A492" s="123" t="s">
        <v>983</v>
      </c>
      <c r="B492" s="121" t="s">
        <v>984</v>
      </c>
      <c r="C492" s="121">
        <v>1</v>
      </c>
      <c r="D492" s="121">
        <v>0</v>
      </c>
      <c r="E492" s="124">
        <v>1687</v>
      </c>
      <c r="F492" s="124">
        <v>1357</v>
      </c>
      <c r="G492" s="124">
        <v>4037</v>
      </c>
      <c r="H492" s="124">
        <v>791</v>
      </c>
      <c r="I492" s="124">
        <v>861</v>
      </c>
      <c r="J492" s="124">
        <v>763</v>
      </c>
      <c r="K492" s="124">
        <v>2415</v>
      </c>
      <c r="L492" s="128">
        <v>0.59819999999999995</v>
      </c>
      <c r="M492" s="124">
        <v>528</v>
      </c>
      <c r="N492" s="125">
        <v>96.052000000000007</v>
      </c>
      <c r="O492" s="124">
        <v>1</v>
      </c>
      <c r="P492" s="125">
        <v>0.21299999999999999</v>
      </c>
      <c r="Q492" s="124">
        <v>289</v>
      </c>
      <c r="R492" s="124">
        <v>3</v>
      </c>
      <c r="S492" s="124">
        <v>2</v>
      </c>
      <c r="T492" s="124">
        <v>1516</v>
      </c>
      <c r="U492" s="124">
        <v>1485</v>
      </c>
      <c r="V492" s="124">
        <v>1492</v>
      </c>
      <c r="W492" s="124">
        <v>4493</v>
      </c>
      <c r="X492" s="124">
        <v>1498</v>
      </c>
      <c r="Y492" s="124">
        <v>234</v>
      </c>
      <c r="Z492" s="124">
        <v>253</v>
      </c>
      <c r="AA492" s="124">
        <v>298</v>
      </c>
      <c r="AB492" s="124">
        <v>785</v>
      </c>
      <c r="AC492" s="124">
        <v>262</v>
      </c>
      <c r="AD492" s="128">
        <v>0.17469999999999999</v>
      </c>
      <c r="AE492" s="124">
        <v>154</v>
      </c>
      <c r="AF492" s="124">
        <v>974</v>
      </c>
      <c r="AG492" s="125">
        <v>0.71699999999999997</v>
      </c>
    </row>
    <row r="493" spans="1:33" x14ac:dyDescent="0.3">
      <c r="A493" s="123" t="s">
        <v>985</v>
      </c>
      <c r="B493" s="121" t="s">
        <v>986</v>
      </c>
      <c r="C493" s="121">
        <v>1</v>
      </c>
      <c r="D493" s="121">
        <v>0</v>
      </c>
      <c r="E493" s="124">
        <v>265</v>
      </c>
      <c r="F493" s="124">
        <v>239</v>
      </c>
      <c r="G493" s="124">
        <v>722</v>
      </c>
      <c r="H493" s="124">
        <v>145</v>
      </c>
      <c r="I493" s="124">
        <v>137</v>
      </c>
      <c r="J493" s="124">
        <v>125</v>
      </c>
      <c r="K493" s="124">
        <v>407</v>
      </c>
      <c r="L493" s="128">
        <v>0.56369999999999998</v>
      </c>
      <c r="M493" s="124">
        <v>88</v>
      </c>
      <c r="N493" s="125">
        <v>58.042000000000002</v>
      </c>
      <c r="O493" s="124">
        <v>1</v>
      </c>
      <c r="P493" s="125">
        <v>0.41</v>
      </c>
      <c r="Q493" s="124">
        <v>98</v>
      </c>
      <c r="R493" s="124">
        <v>0</v>
      </c>
      <c r="S493" s="124">
        <v>0</v>
      </c>
      <c r="T493" s="124">
        <v>296</v>
      </c>
      <c r="U493" s="124">
        <v>287</v>
      </c>
      <c r="V493" s="124">
        <v>288</v>
      </c>
      <c r="W493" s="124">
        <v>871</v>
      </c>
      <c r="X493" s="124">
        <v>290</v>
      </c>
      <c r="Y493" s="124">
        <v>69</v>
      </c>
      <c r="Z493" s="124">
        <v>57</v>
      </c>
      <c r="AA493" s="124">
        <v>63</v>
      </c>
      <c r="AB493" s="124">
        <v>189</v>
      </c>
      <c r="AC493" s="124">
        <v>63</v>
      </c>
      <c r="AD493" s="128">
        <v>0.217</v>
      </c>
      <c r="AE493" s="124">
        <v>34</v>
      </c>
      <c r="AF493" s="124">
        <v>221</v>
      </c>
      <c r="AG493" s="125">
        <v>0.92400000000000004</v>
      </c>
    </row>
    <row r="494" spans="1:33" x14ac:dyDescent="0.3">
      <c r="A494" s="123" t="s">
        <v>987</v>
      </c>
      <c r="B494" s="121" t="s">
        <v>988</v>
      </c>
      <c r="C494" s="121">
        <v>1</v>
      </c>
      <c r="D494" s="121">
        <v>0</v>
      </c>
      <c r="E494" s="124">
        <v>861</v>
      </c>
      <c r="F494" s="124">
        <v>762</v>
      </c>
      <c r="G494" s="124">
        <v>2286</v>
      </c>
      <c r="H494" s="124">
        <v>387</v>
      </c>
      <c r="I494" s="124">
        <v>362</v>
      </c>
      <c r="J494" s="124">
        <v>373</v>
      </c>
      <c r="K494" s="124">
        <v>1122</v>
      </c>
      <c r="L494" s="128">
        <v>0.49080000000000001</v>
      </c>
      <c r="M494" s="124">
        <v>243</v>
      </c>
      <c r="N494" s="125">
        <v>95.561999999999998</v>
      </c>
      <c r="O494" s="124">
        <v>1</v>
      </c>
      <c r="P494" s="125">
        <v>0.33400000000000002</v>
      </c>
      <c r="Q494" s="124">
        <v>255</v>
      </c>
      <c r="R494" s="124">
        <v>0</v>
      </c>
      <c r="S494" s="124">
        <v>0</v>
      </c>
      <c r="T494" s="124">
        <v>824</v>
      </c>
      <c r="U494" s="124">
        <v>807</v>
      </c>
      <c r="V494" s="124">
        <v>811</v>
      </c>
      <c r="W494" s="124">
        <v>2442</v>
      </c>
      <c r="X494" s="124">
        <v>814</v>
      </c>
      <c r="Y494" s="124">
        <v>137</v>
      </c>
      <c r="Z494" s="124">
        <v>128</v>
      </c>
      <c r="AA494" s="124">
        <v>129</v>
      </c>
      <c r="AB494" s="124">
        <v>394</v>
      </c>
      <c r="AC494" s="124">
        <v>131</v>
      </c>
      <c r="AD494" s="128">
        <v>0.1613</v>
      </c>
      <c r="AE494" s="124">
        <v>80</v>
      </c>
      <c r="AF494" s="124">
        <v>579</v>
      </c>
      <c r="AG494" s="125">
        <v>0.75900000000000001</v>
      </c>
    </row>
    <row r="495" spans="1:33" x14ac:dyDescent="0.3">
      <c r="A495" s="123" t="s">
        <v>989</v>
      </c>
      <c r="B495" s="121" t="s">
        <v>990</v>
      </c>
      <c r="C495" s="121">
        <v>1</v>
      </c>
      <c r="D495" s="121">
        <v>0</v>
      </c>
      <c r="E495" s="124">
        <v>5297</v>
      </c>
      <c r="F495" s="124">
        <v>4410</v>
      </c>
      <c r="G495" s="124">
        <v>12978</v>
      </c>
      <c r="H495" s="124">
        <v>1898</v>
      </c>
      <c r="I495" s="124">
        <v>2000</v>
      </c>
      <c r="J495" s="124">
        <v>2004</v>
      </c>
      <c r="K495" s="124">
        <v>5902</v>
      </c>
      <c r="L495" s="128">
        <v>0.45479999999999998</v>
      </c>
      <c r="M495" s="124">
        <v>1304</v>
      </c>
      <c r="N495" s="125">
        <v>234.86799999999999</v>
      </c>
      <c r="O495" s="124">
        <v>1</v>
      </c>
      <c r="P495" s="125">
        <v>0.122</v>
      </c>
      <c r="Q495" s="124">
        <v>538</v>
      </c>
      <c r="R495" s="124">
        <v>37</v>
      </c>
      <c r="S495" s="124">
        <v>20</v>
      </c>
      <c r="T495" s="124">
        <v>5065</v>
      </c>
      <c r="U495" s="124">
        <v>4961</v>
      </c>
      <c r="V495" s="124">
        <v>4981</v>
      </c>
      <c r="W495" s="124">
        <v>15007</v>
      </c>
      <c r="X495" s="124">
        <v>5002</v>
      </c>
      <c r="Y495" s="124">
        <v>608</v>
      </c>
      <c r="Z495" s="124">
        <v>626</v>
      </c>
      <c r="AA495" s="124">
        <v>671</v>
      </c>
      <c r="AB495" s="124">
        <v>1905</v>
      </c>
      <c r="AC495" s="124">
        <v>635</v>
      </c>
      <c r="AD495" s="128">
        <v>0.12690000000000001</v>
      </c>
      <c r="AE495" s="124">
        <v>364</v>
      </c>
      <c r="AF495" s="124">
        <v>2227</v>
      </c>
      <c r="AG495" s="125">
        <v>0.504</v>
      </c>
    </row>
    <row r="496" spans="1:33" x14ac:dyDescent="0.3">
      <c r="A496" s="123" t="s">
        <v>991</v>
      </c>
      <c r="B496" s="121" t="s">
        <v>992</v>
      </c>
      <c r="C496" s="121">
        <v>1</v>
      </c>
      <c r="D496" s="121">
        <v>0</v>
      </c>
      <c r="E496" s="124">
        <v>1124</v>
      </c>
      <c r="F496" s="124">
        <v>924</v>
      </c>
      <c r="G496" s="124">
        <v>2799</v>
      </c>
      <c r="H496" s="124">
        <v>591</v>
      </c>
      <c r="I496" s="124">
        <v>601</v>
      </c>
      <c r="J496" s="124">
        <v>563</v>
      </c>
      <c r="K496" s="124">
        <v>1755</v>
      </c>
      <c r="L496" s="128">
        <v>0.627</v>
      </c>
      <c r="M496" s="124">
        <v>377</v>
      </c>
      <c r="N496" s="125">
        <v>192.06299999999999</v>
      </c>
      <c r="O496" s="124">
        <v>1</v>
      </c>
      <c r="P496" s="125">
        <v>0.39600000000000002</v>
      </c>
      <c r="Q496" s="124">
        <v>366</v>
      </c>
      <c r="R496" s="124">
        <v>0</v>
      </c>
      <c r="S496" s="124">
        <v>0</v>
      </c>
      <c r="T496" s="124">
        <v>934</v>
      </c>
      <c r="U496" s="124">
        <v>915</v>
      </c>
      <c r="V496" s="124">
        <v>919</v>
      </c>
      <c r="W496" s="124">
        <v>2768</v>
      </c>
      <c r="X496" s="124">
        <v>923</v>
      </c>
      <c r="Y496" s="124">
        <v>165</v>
      </c>
      <c r="Z496" s="124">
        <v>175</v>
      </c>
      <c r="AA496" s="124">
        <v>169</v>
      </c>
      <c r="AB496" s="124">
        <v>509</v>
      </c>
      <c r="AC496" s="124">
        <v>170</v>
      </c>
      <c r="AD496" s="128">
        <v>0.18390000000000001</v>
      </c>
      <c r="AE496" s="124">
        <v>110</v>
      </c>
      <c r="AF496" s="124">
        <v>854</v>
      </c>
      <c r="AG496" s="125">
        <v>0.92400000000000004</v>
      </c>
    </row>
    <row r="497" spans="1:33" x14ac:dyDescent="0.3">
      <c r="A497" s="123" t="s">
        <v>993</v>
      </c>
      <c r="B497" s="121" t="s">
        <v>994</v>
      </c>
      <c r="C497" s="121">
        <v>1</v>
      </c>
      <c r="D497" s="121">
        <v>0</v>
      </c>
      <c r="E497" s="124">
        <v>1820</v>
      </c>
      <c r="F497" s="124">
        <v>1375</v>
      </c>
      <c r="G497" s="124">
        <v>3969</v>
      </c>
      <c r="H497" s="124">
        <v>808</v>
      </c>
      <c r="I497" s="124">
        <v>735</v>
      </c>
      <c r="J497" s="124">
        <v>779</v>
      </c>
      <c r="K497" s="124">
        <v>2322</v>
      </c>
      <c r="L497" s="128">
        <v>0.58499999999999996</v>
      </c>
      <c r="M497" s="124">
        <v>523</v>
      </c>
      <c r="N497" s="125">
        <v>36.054000000000002</v>
      </c>
      <c r="O497" s="124">
        <v>1</v>
      </c>
      <c r="P497" s="125">
        <v>0</v>
      </c>
      <c r="Q497" s="124">
        <v>0</v>
      </c>
      <c r="R497" s="124">
        <v>17</v>
      </c>
      <c r="S497" s="124">
        <v>9</v>
      </c>
      <c r="T497" s="124">
        <v>1684</v>
      </c>
      <c r="U497" s="124">
        <v>1650</v>
      </c>
      <c r="V497" s="124">
        <v>1657</v>
      </c>
      <c r="W497" s="124">
        <v>4991</v>
      </c>
      <c r="X497" s="124">
        <v>1664</v>
      </c>
      <c r="Y497" s="124">
        <v>334</v>
      </c>
      <c r="Z497" s="124">
        <v>385</v>
      </c>
      <c r="AA497" s="124">
        <v>376</v>
      </c>
      <c r="AB497" s="124">
        <v>1095</v>
      </c>
      <c r="AC497" s="124">
        <v>365</v>
      </c>
      <c r="AD497" s="128">
        <v>0.21940000000000001</v>
      </c>
      <c r="AE497" s="124">
        <v>196</v>
      </c>
      <c r="AF497" s="124">
        <v>729</v>
      </c>
      <c r="AG497" s="125">
        <v>0.53</v>
      </c>
    </row>
    <row r="498" spans="1:33" x14ac:dyDescent="0.3">
      <c r="A498" s="123" t="s">
        <v>995</v>
      </c>
      <c r="B498" s="121" t="s">
        <v>996</v>
      </c>
      <c r="C498" s="121">
        <v>1</v>
      </c>
      <c r="D498" s="121">
        <v>0</v>
      </c>
      <c r="E498" s="124">
        <v>446</v>
      </c>
      <c r="F498" s="124">
        <v>425</v>
      </c>
      <c r="G498" s="124">
        <v>1360</v>
      </c>
      <c r="H498" s="124">
        <v>212</v>
      </c>
      <c r="I498" s="124">
        <v>204</v>
      </c>
      <c r="J498" s="124">
        <v>206</v>
      </c>
      <c r="K498" s="124">
        <v>622</v>
      </c>
      <c r="L498" s="128">
        <v>0.45739999999999997</v>
      </c>
      <c r="M498" s="124">
        <v>126</v>
      </c>
      <c r="N498" s="125">
        <v>63.579000000000001</v>
      </c>
      <c r="O498" s="124">
        <v>1</v>
      </c>
      <c r="P498" s="125">
        <v>0.35899999999999999</v>
      </c>
      <c r="Q498" s="124">
        <v>153</v>
      </c>
      <c r="R498" s="124">
        <v>4</v>
      </c>
      <c r="S498" s="124">
        <v>2</v>
      </c>
      <c r="T498" s="124">
        <v>415</v>
      </c>
      <c r="U498" s="124">
        <v>406</v>
      </c>
      <c r="V498" s="124">
        <v>408</v>
      </c>
      <c r="W498" s="124">
        <v>1229</v>
      </c>
      <c r="X498" s="124">
        <v>410</v>
      </c>
      <c r="Y498" s="124">
        <v>57</v>
      </c>
      <c r="Z498" s="124">
        <v>52</v>
      </c>
      <c r="AA498" s="124">
        <v>64</v>
      </c>
      <c r="AB498" s="124">
        <v>173</v>
      </c>
      <c r="AC498" s="124">
        <v>58</v>
      </c>
      <c r="AD498" s="128">
        <v>0.14080000000000001</v>
      </c>
      <c r="AE498" s="124">
        <v>39</v>
      </c>
      <c r="AF498" s="124">
        <v>321</v>
      </c>
      <c r="AG498" s="125">
        <v>0.755</v>
      </c>
    </row>
    <row r="499" spans="1:33" x14ac:dyDescent="0.3">
      <c r="A499" s="123" t="s">
        <v>997</v>
      </c>
      <c r="B499" s="121" t="s">
        <v>998</v>
      </c>
      <c r="C499" s="121">
        <v>1</v>
      </c>
      <c r="D499" s="121">
        <v>0</v>
      </c>
      <c r="E499" s="124">
        <v>404</v>
      </c>
      <c r="F499" s="124">
        <v>341</v>
      </c>
      <c r="G499" s="124">
        <v>1018</v>
      </c>
      <c r="H499" s="124">
        <v>191</v>
      </c>
      <c r="I499" s="124">
        <v>180</v>
      </c>
      <c r="J499" s="124">
        <v>153</v>
      </c>
      <c r="K499" s="124">
        <v>524</v>
      </c>
      <c r="L499" s="128">
        <v>0.51470000000000005</v>
      </c>
      <c r="M499" s="124">
        <v>114</v>
      </c>
      <c r="N499" s="125">
        <v>85.867000000000004</v>
      </c>
      <c r="O499" s="124">
        <v>1</v>
      </c>
      <c r="P499" s="125">
        <v>0.41299999999999998</v>
      </c>
      <c r="Q499" s="124">
        <v>141</v>
      </c>
      <c r="R499" s="124">
        <v>0</v>
      </c>
      <c r="S499" s="124">
        <v>0</v>
      </c>
      <c r="T499" s="124">
        <v>495</v>
      </c>
      <c r="U499" s="124">
        <v>485</v>
      </c>
      <c r="V499" s="124">
        <v>489</v>
      </c>
      <c r="W499" s="124">
        <v>1469</v>
      </c>
      <c r="X499" s="124">
        <v>490</v>
      </c>
      <c r="Y499" s="124">
        <v>136</v>
      </c>
      <c r="Z499" s="124">
        <v>135</v>
      </c>
      <c r="AA499" s="124">
        <v>96</v>
      </c>
      <c r="AB499" s="124">
        <v>367</v>
      </c>
      <c r="AC499" s="124">
        <v>122</v>
      </c>
      <c r="AD499" s="128">
        <v>0.24979999999999999</v>
      </c>
      <c r="AE499" s="124">
        <v>55</v>
      </c>
      <c r="AF499" s="124">
        <v>311</v>
      </c>
      <c r="AG499" s="125">
        <v>0.91200000000000003</v>
      </c>
    </row>
    <row r="500" spans="1:33" x14ac:dyDescent="0.3">
      <c r="A500" s="123" t="s">
        <v>999</v>
      </c>
      <c r="B500" s="121" t="s">
        <v>1000</v>
      </c>
      <c r="C500" s="121">
        <v>1</v>
      </c>
      <c r="D500" s="121">
        <v>0</v>
      </c>
      <c r="E500" s="124">
        <v>447</v>
      </c>
      <c r="F500" s="124">
        <v>378</v>
      </c>
      <c r="G500" s="124">
        <v>1106</v>
      </c>
      <c r="H500" s="124">
        <v>202</v>
      </c>
      <c r="I500" s="124">
        <v>218</v>
      </c>
      <c r="J500" s="124">
        <v>199</v>
      </c>
      <c r="K500" s="124">
        <v>619</v>
      </c>
      <c r="L500" s="128">
        <v>0.55969999999999998</v>
      </c>
      <c r="M500" s="124">
        <v>138</v>
      </c>
      <c r="N500" s="125">
        <v>136.732</v>
      </c>
      <c r="O500" s="124">
        <v>1</v>
      </c>
      <c r="P500" s="125">
        <v>0.436</v>
      </c>
      <c r="Q500" s="124">
        <v>165</v>
      </c>
      <c r="R500" s="124">
        <v>0</v>
      </c>
      <c r="S500" s="124">
        <v>0</v>
      </c>
      <c r="T500" s="124">
        <v>737</v>
      </c>
      <c r="U500" s="124">
        <v>722</v>
      </c>
      <c r="V500" s="124">
        <v>726</v>
      </c>
      <c r="W500" s="124">
        <v>2185</v>
      </c>
      <c r="X500" s="124">
        <v>728</v>
      </c>
      <c r="Y500" s="124">
        <v>237</v>
      </c>
      <c r="Z500" s="124">
        <v>158</v>
      </c>
      <c r="AA500" s="124">
        <v>269</v>
      </c>
      <c r="AB500" s="124">
        <v>664</v>
      </c>
      <c r="AC500" s="124">
        <v>221</v>
      </c>
      <c r="AD500" s="128">
        <v>0.3039</v>
      </c>
      <c r="AE500" s="124">
        <v>75</v>
      </c>
      <c r="AF500" s="124">
        <v>379</v>
      </c>
      <c r="AG500" s="125">
        <v>1.002</v>
      </c>
    </row>
    <row r="501" spans="1:33" x14ac:dyDescent="0.3">
      <c r="A501" s="123" t="s">
        <v>1001</v>
      </c>
      <c r="B501" s="121" t="s">
        <v>1002</v>
      </c>
      <c r="C501" s="121">
        <v>1</v>
      </c>
      <c r="D501" s="121">
        <v>0</v>
      </c>
      <c r="E501" s="124">
        <v>436</v>
      </c>
      <c r="F501" s="124">
        <v>375</v>
      </c>
      <c r="G501" s="124">
        <v>1123</v>
      </c>
      <c r="H501" s="124">
        <v>196</v>
      </c>
      <c r="I501" s="124">
        <v>165</v>
      </c>
      <c r="J501" s="124">
        <v>197</v>
      </c>
      <c r="K501" s="124">
        <v>558</v>
      </c>
      <c r="L501" s="128">
        <v>0.49690000000000001</v>
      </c>
      <c r="M501" s="124">
        <v>121</v>
      </c>
      <c r="N501" s="125">
        <v>82.013999999999996</v>
      </c>
      <c r="O501" s="124">
        <v>1</v>
      </c>
      <c r="P501" s="125">
        <v>0.40100000000000002</v>
      </c>
      <c r="Q501" s="124">
        <v>150</v>
      </c>
      <c r="R501" s="124">
        <v>0</v>
      </c>
      <c r="S501" s="124">
        <v>0</v>
      </c>
      <c r="T501" s="124">
        <v>475</v>
      </c>
      <c r="U501" s="124">
        <v>465</v>
      </c>
      <c r="V501" s="124">
        <v>467</v>
      </c>
      <c r="W501" s="124">
        <v>1407</v>
      </c>
      <c r="X501" s="124">
        <v>469</v>
      </c>
      <c r="Y501" s="124">
        <v>80</v>
      </c>
      <c r="Z501" s="124">
        <v>56</v>
      </c>
      <c r="AA501" s="124">
        <v>72</v>
      </c>
      <c r="AB501" s="124">
        <v>208</v>
      </c>
      <c r="AC501" s="124">
        <v>69</v>
      </c>
      <c r="AD501" s="128">
        <v>0.14779999999999999</v>
      </c>
      <c r="AE501" s="124">
        <v>36</v>
      </c>
      <c r="AF501" s="124">
        <v>308</v>
      </c>
      <c r="AG501" s="125">
        <v>0.82099999999999995</v>
      </c>
    </row>
    <row r="502" spans="1:33" x14ac:dyDescent="0.3">
      <c r="A502" s="123" t="s">
        <v>1003</v>
      </c>
      <c r="B502" s="121" t="s">
        <v>1004</v>
      </c>
      <c r="C502" s="121">
        <v>1</v>
      </c>
      <c r="D502" s="121">
        <v>0</v>
      </c>
      <c r="E502" s="124">
        <v>1470</v>
      </c>
      <c r="F502" s="124">
        <v>1238</v>
      </c>
      <c r="G502" s="124">
        <v>3725</v>
      </c>
      <c r="H502" s="124">
        <v>735</v>
      </c>
      <c r="I502" s="124">
        <v>799</v>
      </c>
      <c r="J502" s="124">
        <v>811</v>
      </c>
      <c r="K502" s="124">
        <v>2345</v>
      </c>
      <c r="L502" s="128">
        <v>0.62949999999999995</v>
      </c>
      <c r="M502" s="124">
        <v>507</v>
      </c>
      <c r="N502" s="125">
        <v>156.93899999999999</v>
      </c>
      <c r="O502" s="124">
        <v>1</v>
      </c>
      <c r="P502" s="125">
        <v>0.33600000000000002</v>
      </c>
      <c r="Q502" s="124">
        <v>416</v>
      </c>
      <c r="R502" s="124">
        <v>4</v>
      </c>
      <c r="S502" s="124">
        <v>2</v>
      </c>
      <c r="T502" s="124">
        <v>1311</v>
      </c>
      <c r="U502" s="124">
        <v>1287</v>
      </c>
      <c r="V502" s="124">
        <v>1290</v>
      </c>
      <c r="W502" s="124">
        <v>3888</v>
      </c>
      <c r="X502" s="124">
        <v>1296</v>
      </c>
      <c r="Y502" s="124">
        <v>249</v>
      </c>
      <c r="Z502" s="124">
        <v>230</v>
      </c>
      <c r="AA502" s="124">
        <v>209</v>
      </c>
      <c r="AB502" s="124">
        <v>688</v>
      </c>
      <c r="AC502" s="124">
        <v>229</v>
      </c>
      <c r="AD502" s="128">
        <v>0.17699999999999999</v>
      </c>
      <c r="AE502" s="124">
        <v>142</v>
      </c>
      <c r="AF502" s="124">
        <v>1068</v>
      </c>
      <c r="AG502" s="125">
        <v>0.86199999999999999</v>
      </c>
    </row>
    <row r="503" spans="1:33" x14ac:dyDescent="0.3">
      <c r="A503" s="123" t="s">
        <v>1005</v>
      </c>
      <c r="B503" s="121" t="s">
        <v>1006</v>
      </c>
      <c r="C503" s="121">
        <v>1</v>
      </c>
      <c r="D503" s="121">
        <v>0</v>
      </c>
      <c r="E503" s="124">
        <v>1955</v>
      </c>
      <c r="F503" s="124">
        <v>1507</v>
      </c>
      <c r="G503" s="124">
        <v>4578</v>
      </c>
      <c r="H503" s="124">
        <v>232</v>
      </c>
      <c r="I503" s="124">
        <v>294</v>
      </c>
      <c r="J503" s="124">
        <v>243</v>
      </c>
      <c r="K503" s="124">
        <v>769</v>
      </c>
      <c r="L503" s="128">
        <v>0.16800000000000001</v>
      </c>
      <c r="M503" s="124">
        <v>165</v>
      </c>
      <c r="N503" s="125">
        <v>2.4260000000000002</v>
      </c>
      <c r="O503" s="124">
        <v>1</v>
      </c>
      <c r="P503" s="125">
        <v>0</v>
      </c>
      <c r="Q503" s="124">
        <v>0</v>
      </c>
      <c r="R503" s="124">
        <v>70</v>
      </c>
      <c r="S503" s="124">
        <v>37</v>
      </c>
      <c r="T503" s="124">
        <v>1779</v>
      </c>
      <c r="U503" s="124">
        <v>1737</v>
      </c>
      <c r="V503" s="124">
        <v>1744</v>
      </c>
      <c r="W503" s="124">
        <v>5260</v>
      </c>
      <c r="X503" s="124">
        <v>1753</v>
      </c>
      <c r="Y503" s="124">
        <v>61</v>
      </c>
      <c r="Z503" s="124">
        <v>60</v>
      </c>
      <c r="AA503" s="124">
        <v>75</v>
      </c>
      <c r="AB503" s="124">
        <v>196</v>
      </c>
      <c r="AC503" s="124">
        <v>65</v>
      </c>
      <c r="AD503" s="128">
        <v>3.73E-2</v>
      </c>
      <c r="AE503" s="124">
        <v>37</v>
      </c>
      <c r="AF503" s="124">
        <v>240</v>
      </c>
      <c r="AG503" s="125">
        <v>0.159</v>
      </c>
    </row>
    <row r="504" spans="1:33" x14ac:dyDescent="0.3">
      <c r="A504" s="123" t="s">
        <v>1007</v>
      </c>
      <c r="B504" s="121" t="s">
        <v>1008</v>
      </c>
      <c r="C504" s="121">
        <v>1</v>
      </c>
      <c r="D504" s="121">
        <v>0</v>
      </c>
      <c r="E504" s="124">
        <v>4692</v>
      </c>
      <c r="F504" s="124">
        <v>3703</v>
      </c>
      <c r="G504" s="124">
        <v>10781</v>
      </c>
      <c r="H504" s="124">
        <v>1211</v>
      </c>
      <c r="I504" s="124">
        <v>1294</v>
      </c>
      <c r="J504" s="124">
        <v>1684</v>
      </c>
      <c r="K504" s="124">
        <v>4189</v>
      </c>
      <c r="L504" s="128">
        <v>0.3886</v>
      </c>
      <c r="M504" s="124">
        <v>935</v>
      </c>
      <c r="N504" s="125">
        <v>5.7569999999999997</v>
      </c>
      <c r="O504" s="124">
        <v>1</v>
      </c>
      <c r="P504" s="125">
        <v>0</v>
      </c>
      <c r="Q504" s="124">
        <v>0</v>
      </c>
      <c r="R504" s="124">
        <v>350</v>
      </c>
      <c r="S504" s="124">
        <v>186</v>
      </c>
      <c r="T504" s="124">
        <v>3981</v>
      </c>
      <c r="U504" s="124">
        <v>3887</v>
      </c>
      <c r="V504" s="124">
        <v>3903</v>
      </c>
      <c r="W504" s="124">
        <v>11771</v>
      </c>
      <c r="X504" s="124">
        <v>3924</v>
      </c>
      <c r="Y504" s="124">
        <v>211</v>
      </c>
      <c r="Z504" s="124">
        <v>215</v>
      </c>
      <c r="AA504" s="124">
        <v>304</v>
      </c>
      <c r="AB504" s="124">
        <v>730</v>
      </c>
      <c r="AC504" s="124">
        <v>243</v>
      </c>
      <c r="AD504" s="128">
        <v>6.2E-2</v>
      </c>
      <c r="AE504" s="124">
        <v>149</v>
      </c>
      <c r="AF504" s="124">
        <v>1271</v>
      </c>
      <c r="AG504" s="125">
        <v>0.34300000000000003</v>
      </c>
    </row>
    <row r="505" spans="1:33" x14ac:dyDescent="0.3">
      <c r="A505" s="123" t="s">
        <v>1009</v>
      </c>
      <c r="B505" s="121" t="s">
        <v>1010</v>
      </c>
      <c r="C505" s="121">
        <v>1</v>
      </c>
      <c r="D505" s="121">
        <v>0</v>
      </c>
      <c r="E505" s="124">
        <v>5773</v>
      </c>
      <c r="F505" s="124">
        <v>4574</v>
      </c>
      <c r="G505" s="124">
        <v>13346</v>
      </c>
      <c r="H505" s="124">
        <v>1985</v>
      </c>
      <c r="I505" s="124">
        <v>2382</v>
      </c>
      <c r="J505" s="124">
        <v>2289</v>
      </c>
      <c r="K505" s="124">
        <v>6656</v>
      </c>
      <c r="L505" s="128">
        <v>0.49869999999999998</v>
      </c>
      <c r="M505" s="124">
        <v>1483</v>
      </c>
      <c r="N505" s="125">
        <v>5.452</v>
      </c>
      <c r="O505" s="124">
        <v>1</v>
      </c>
      <c r="P505" s="125">
        <v>0</v>
      </c>
      <c r="Q505" s="124">
        <v>0</v>
      </c>
      <c r="R505" s="124">
        <v>514</v>
      </c>
      <c r="S505" s="124">
        <v>272</v>
      </c>
      <c r="T505" s="124">
        <v>4800</v>
      </c>
      <c r="U505" s="124">
        <v>4688</v>
      </c>
      <c r="V505" s="124">
        <v>4707</v>
      </c>
      <c r="W505" s="124">
        <v>14195</v>
      </c>
      <c r="X505" s="124">
        <v>4732</v>
      </c>
      <c r="Y505" s="124">
        <v>291</v>
      </c>
      <c r="Z505" s="124">
        <v>308</v>
      </c>
      <c r="AA505" s="124">
        <v>341</v>
      </c>
      <c r="AB505" s="124">
        <v>940</v>
      </c>
      <c r="AC505" s="124">
        <v>313</v>
      </c>
      <c r="AD505" s="128">
        <v>6.6199999999999995E-2</v>
      </c>
      <c r="AE505" s="124">
        <v>197</v>
      </c>
      <c r="AF505" s="124">
        <v>1953</v>
      </c>
      <c r="AG505" s="125">
        <v>0.42599999999999999</v>
      </c>
    </row>
    <row r="506" spans="1:33" x14ac:dyDescent="0.3">
      <c r="A506" s="123" t="s">
        <v>1011</v>
      </c>
      <c r="B506" s="121" t="s">
        <v>1012</v>
      </c>
      <c r="C506" s="121">
        <v>1</v>
      </c>
      <c r="D506" s="121">
        <v>0</v>
      </c>
      <c r="E506" s="124">
        <v>6919</v>
      </c>
      <c r="F506" s="124">
        <v>5628</v>
      </c>
      <c r="G506" s="124">
        <v>16636</v>
      </c>
      <c r="H506" s="124">
        <v>1828</v>
      </c>
      <c r="I506" s="124">
        <v>2553</v>
      </c>
      <c r="J506" s="124">
        <v>2650</v>
      </c>
      <c r="K506" s="124">
        <v>7031</v>
      </c>
      <c r="L506" s="128">
        <v>0.42259999999999998</v>
      </c>
      <c r="M506" s="124">
        <v>1546</v>
      </c>
      <c r="N506" s="125">
        <v>5.8819999999999997</v>
      </c>
      <c r="O506" s="124">
        <v>1</v>
      </c>
      <c r="P506" s="125">
        <v>0</v>
      </c>
      <c r="Q506" s="124">
        <v>0</v>
      </c>
      <c r="R506" s="124">
        <v>563</v>
      </c>
      <c r="S506" s="124">
        <v>298</v>
      </c>
      <c r="T506" s="124">
        <v>6240</v>
      </c>
      <c r="U506" s="124">
        <v>6094</v>
      </c>
      <c r="V506" s="124">
        <v>6119</v>
      </c>
      <c r="W506" s="124">
        <v>18453</v>
      </c>
      <c r="X506" s="124">
        <v>6151</v>
      </c>
      <c r="Y506" s="124">
        <v>384</v>
      </c>
      <c r="Z506" s="124">
        <v>358</v>
      </c>
      <c r="AA506" s="124">
        <v>478</v>
      </c>
      <c r="AB506" s="124">
        <v>1220</v>
      </c>
      <c r="AC506" s="124">
        <v>407</v>
      </c>
      <c r="AD506" s="128">
        <v>6.6100000000000006E-2</v>
      </c>
      <c r="AE506" s="124">
        <v>242</v>
      </c>
      <c r="AF506" s="124">
        <v>2087</v>
      </c>
      <c r="AG506" s="125">
        <v>0.37</v>
      </c>
    </row>
    <row r="507" spans="1:33" x14ac:dyDescent="0.3">
      <c r="A507" s="123" t="s">
        <v>1013</v>
      </c>
      <c r="B507" s="121" t="s">
        <v>1014</v>
      </c>
      <c r="C507" s="121">
        <v>1</v>
      </c>
      <c r="D507" s="121">
        <v>0</v>
      </c>
      <c r="E507" s="124">
        <v>6204</v>
      </c>
      <c r="F507" s="124">
        <v>4838</v>
      </c>
      <c r="G507" s="124">
        <v>13963</v>
      </c>
      <c r="H507" s="124">
        <v>3210</v>
      </c>
      <c r="I507" s="124">
        <v>2819</v>
      </c>
      <c r="J507" s="124">
        <v>3309</v>
      </c>
      <c r="K507" s="124">
        <v>9338</v>
      </c>
      <c r="L507" s="128">
        <v>0.66879999999999995</v>
      </c>
      <c r="M507" s="124">
        <v>2103</v>
      </c>
      <c r="N507" s="125">
        <v>5.1360000000000001</v>
      </c>
      <c r="O507" s="124">
        <v>1</v>
      </c>
      <c r="P507" s="125">
        <v>0</v>
      </c>
      <c r="Q507" s="124">
        <v>0</v>
      </c>
      <c r="R507" s="124">
        <v>1335</v>
      </c>
      <c r="S507" s="124">
        <v>708</v>
      </c>
      <c r="T507" s="124">
        <v>4875</v>
      </c>
      <c r="U507" s="124">
        <v>4761</v>
      </c>
      <c r="V507" s="124">
        <v>4783</v>
      </c>
      <c r="W507" s="124">
        <v>14419</v>
      </c>
      <c r="X507" s="124">
        <v>4806</v>
      </c>
      <c r="Y507" s="124">
        <v>537</v>
      </c>
      <c r="Z507" s="124">
        <v>488</v>
      </c>
      <c r="AA507" s="124">
        <v>622</v>
      </c>
      <c r="AB507" s="124">
        <v>1647</v>
      </c>
      <c r="AC507" s="124">
        <v>549</v>
      </c>
      <c r="AD507" s="128">
        <v>0.1142</v>
      </c>
      <c r="AE507" s="124">
        <v>359</v>
      </c>
      <c r="AF507" s="124">
        <v>3171</v>
      </c>
      <c r="AG507" s="125">
        <v>0.65500000000000003</v>
      </c>
    </row>
    <row r="508" spans="1:33" x14ac:dyDescent="0.3">
      <c r="A508" s="123" t="s">
        <v>1015</v>
      </c>
      <c r="B508" s="121" t="s">
        <v>1016</v>
      </c>
      <c r="C508" s="121">
        <v>1</v>
      </c>
      <c r="D508" s="121">
        <v>0</v>
      </c>
      <c r="E508" s="124">
        <v>3625</v>
      </c>
      <c r="F508" s="124">
        <v>2835</v>
      </c>
      <c r="G508" s="124">
        <v>8309</v>
      </c>
      <c r="H508" s="124">
        <v>2156</v>
      </c>
      <c r="I508" s="124">
        <v>2120</v>
      </c>
      <c r="J508" s="124">
        <v>1980</v>
      </c>
      <c r="K508" s="124">
        <v>6256</v>
      </c>
      <c r="L508" s="128">
        <v>0.75290000000000001</v>
      </c>
      <c r="M508" s="124">
        <v>1387</v>
      </c>
      <c r="N508" s="125">
        <v>4.6920000000000002</v>
      </c>
      <c r="O508" s="124">
        <v>1</v>
      </c>
      <c r="P508" s="125">
        <v>0</v>
      </c>
      <c r="Q508" s="124">
        <v>0</v>
      </c>
      <c r="R508" s="124">
        <v>710</v>
      </c>
      <c r="S508" s="124">
        <v>376</v>
      </c>
      <c r="T508" s="124">
        <v>3689</v>
      </c>
      <c r="U508" s="124">
        <v>3609</v>
      </c>
      <c r="V508" s="124">
        <v>3624</v>
      </c>
      <c r="W508" s="124">
        <v>10922</v>
      </c>
      <c r="X508" s="124">
        <v>3641</v>
      </c>
      <c r="Y508" s="124">
        <v>410</v>
      </c>
      <c r="Z508" s="124">
        <v>411</v>
      </c>
      <c r="AA508" s="124">
        <v>417</v>
      </c>
      <c r="AB508" s="124">
        <v>1238</v>
      </c>
      <c r="AC508" s="124">
        <v>413</v>
      </c>
      <c r="AD508" s="128">
        <v>0.1133</v>
      </c>
      <c r="AE508" s="124">
        <v>209</v>
      </c>
      <c r="AF508" s="124">
        <v>1973</v>
      </c>
      <c r="AG508" s="125">
        <v>0.69499999999999995</v>
      </c>
    </row>
    <row r="509" spans="1:33" x14ac:dyDescent="0.3">
      <c r="A509" s="123" t="s">
        <v>1017</v>
      </c>
      <c r="B509" s="121" t="s">
        <v>1018</v>
      </c>
      <c r="C509" s="121">
        <v>1</v>
      </c>
      <c r="D509" s="121">
        <v>0</v>
      </c>
      <c r="E509" s="124">
        <v>5131</v>
      </c>
      <c r="F509" s="124">
        <v>3996</v>
      </c>
      <c r="G509" s="124">
        <v>11481</v>
      </c>
      <c r="H509" s="124">
        <v>1738</v>
      </c>
      <c r="I509" s="124">
        <v>2004</v>
      </c>
      <c r="J509" s="124">
        <v>2026</v>
      </c>
      <c r="K509" s="124">
        <v>5768</v>
      </c>
      <c r="L509" s="128">
        <v>0.50239999999999996</v>
      </c>
      <c r="M509" s="124">
        <v>1305</v>
      </c>
      <c r="N509" s="125">
        <v>5.8419999999999996</v>
      </c>
      <c r="O509" s="124">
        <v>1</v>
      </c>
      <c r="P509" s="125">
        <v>0</v>
      </c>
      <c r="Q509" s="124">
        <v>0</v>
      </c>
      <c r="R509" s="124">
        <v>552</v>
      </c>
      <c r="S509" s="124">
        <v>293</v>
      </c>
      <c r="T509" s="124">
        <v>4232</v>
      </c>
      <c r="U509" s="124">
        <v>4132</v>
      </c>
      <c r="V509" s="124">
        <v>4150</v>
      </c>
      <c r="W509" s="124">
        <v>12514</v>
      </c>
      <c r="X509" s="124">
        <v>4171</v>
      </c>
      <c r="Y509" s="124">
        <v>257</v>
      </c>
      <c r="Z509" s="124">
        <v>227</v>
      </c>
      <c r="AA509" s="124">
        <v>327</v>
      </c>
      <c r="AB509" s="124">
        <v>811</v>
      </c>
      <c r="AC509" s="124">
        <v>270</v>
      </c>
      <c r="AD509" s="128">
        <v>6.4799999999999996E-2</v>
      </c>
      <c r="AE509" s="124">
        <v>168</v>
      </c>
      <c r="AF509" s="124">
        <v>1767</v>
      </c>
      <c r="AG509" s="125">
        <v>0.442</v>
      </c>
    </row>
    <row r="510" spans="1:33" x14ac:dyDescent="0.3">
      <c r="A510" s="123" t="s">
        <v>1019</v>
      </c>
      <c r="B510" s="121" t="s">
        <v>1020</v>
      </c>
      <c r="C510" s="121">
        <v>1</v>
      </c>
      <c r="D510" s="121">
        <v>1</v>
      </c>
      <c r="E510" s="124">
        <v>3690</v>
      </c>
      <c r="F510" s="124">
        <v>2788</v>
      </c>
      <c r="G510" s="124">
        <v>7761</v>
      </c>
      <c r="H510" s="124">
        <v>2603</v>
      </c>
      <c r="I510" s="124">
        <v>2392</v>
      </c>
      <c r="J510" s="124">
        <v>2191</v>
      </c>
      <c r="K510" s="124">
        <v>7186</v>
      </c>
      <c r="L510" s="128">
        <v>0.92589999999999995</v>
      </c>
      <c r="M510" s="124">
        <v>1678</v>
      </c>
      <c r="N510" s="125">
        <v>3.3759999999999999</v>
      </c>
      <c r="O510" s="124">
        <v>1</v>
      </c>
      <c r="P510" s="125">
        <v>0</v>
      </c>
      <c r="Q510" s="124">
        <v>0</v>
      </c>
      <c r="R510" s="124">
        <v>965</v>
      </c>
      <c r="S510" s="124">
        <v>511</v>
      </c>
      <c r="T510" s="124">
        <v>2589</v>
      </c>
      <c r="U510" s="124">
        <v>2528</v>
      </c>
      <c r="V510" s="124">
        <v>2538</v>
      </c>
      <c r="W510" s="124">
        <v>7655</v>
      </c>
      <c r="X510" s="124">
        <v>2552</v>
      </c>
      <c r="Y510" s="124">
        <v>382</v>
      </c>
      <c r="Z510" s="124">
        <v>394</v>
      </c>
      <c r="AA510" s="124">
        <v>443</v>
      </c>
      <c r="AB510" s="124">
        <v>1219</v>
      </c>
      <c r="AC510" s="124">
        <v>406</v>
      </c>
      <c r="AD510" s="128">
        <v>0.15920000000000001</v>
      </c>
      <c r="AE510" s="124">
        <v>289</v>
      </c>
      <c r="AF510" s="124">
        <v>2479</v>
      </c>
      <c r="AG510" s="125">
        <v>0.88900000000000001</v>
      </c>
    </row>
    <row r="511" spans="1:33" x14ac:dyDescent="0.3">
      <c r="A511" s="123" t="s">
        <v>1021</v>
      </c>
      <c r="B511" s="121" t="s">
        <v>1022</v>
      </c>
      <c r="C511" s="121">
        <v>1</v>
      </c>
      <c r="D511" s="121">
        <v>0</v>
      </c>
      <c r="E511" s="124">
        <v>6681</v>
      </c>
      <c r="F511" s="124">
        <v>5467</v>
      </c>
      <c r="G511" s="124">
        <v>16649</v>
      </c>
      <c r="H511" s="124">
        <v>828</v>
      </c>
      <c r="I511" s="124">
        <v>887</v>
      </c>
      <c r="J511" s="124">
        <v>918</v>
      </c>
      <c r="K511" s="124">
        <v>2633</v>
      </c>
      <c r="L511" s="128">
        <v>0.15809999999999999</v>
      </c>
      <c r="M511" s="124">
        <v>562</v>
      </c>
      <c r="N511" s="125">
        <v>22.594000000000001</v>
      </c>
      <c r="O511" s="124">
        <v>1</v>
      </c>
      <c r="P511" s="125">
        <v>0</v>
      </c>
      <c r="Q511" s="124">
        <v>0</v>
      </c>
      <c r="R511" s="124">
        <v>114</v>
      </c>
      <c r="S511" s="124">
        <v>60</v>
      </c>
      <c r="T511" s="124">
        <v>6257</v>
      </c>
      <c r="U511" s="124">
        <v>6110</v>
      </c>
      <c r="V511" s="124">
        <v>6135</v>
      </c>
      <c r="W511" s="124">
        <v>18502</v>
      </c>
      <c r="X511" s="124">
        <v>6167</v>
      </c>
      <c r="Y511" s="124">
        <v>158</v>
      </c>
      <c r="Z511" s="124">
        <v>149</v>
      </c>
      <c r="AA511" s="124">
        <v>192</v>
      </c>
      <c r="AB511" s="124">
        <v>499</v>
      </c>
      <c r="AC511" s="124">
        <v>166</v>
      </c>
      <c r="AD511" s="128">
        <v>2.7E-2</v>
      </c>
      <c r="AE511" s="124">
        <v>96</v>
      </c>
      <c r="AF511" s="124">
        <v>719</v>
      </c>
      <c r="AG511" s="125">
        <v>0.13100000000000001</v>
      </c>
    </row>
    <row r="512" spans="1:33" x14ac:dyDescent="0.3">
      <c r="A512" s="123" t="s">
        <v>1023</v>
      </c>
      <c r="B512" s="121" t="s">
        <v>1024</v>
      </c>
      <c r="C512" s="121">
        <v>1</v>
      </c>
      <c r="D512" s="121">
        <v>0</v>
      </c>
      <c r="E512" s="124">
        <v>4526</v>
      </c>
      <c r="F512" s="124">
        <v>3495</v>
      </c>
      <c r="G512" s="124">
        <v>10458</v>
      </c>
      <c r="H512" s="124">
        <v>869</v>
      </c>
      <c r="I512" s="124">
        <v>1278</v>
      </c>
      <c r="J512" s="124">
        <v>1073</v>
      </c>
      <c r="K512" s="124">
        <v>3220</v>
      </c>
      <c r="L512" s="128">
        <v>0.30790000000000001</v>
      </c>
      <c r="M512" s="124">
        <v>699</v>
      </c>
      <c r="N512" s="125">
        <v>6.8630000000000004</v>
      </c>
      <c r="O512" s="124">
        <v>1</v>
      </c>
      <c r="P512" s="125">
        <v>0</v>
      </c>
      <c r="Q512" s="124">
        <v>0</v>
      </c>
      <c r="R512" s="124">
        <v>325</v>
      </c>
      <c r="S512" s="124">
        <v>172</v>
      </c>
      <c r="T512" s="124">
        <v>3543</v>
      </c>
      <c r="U512" s="124">
        <v>3460</v>
      </c>
      <c r="V512" s="124">
        <v>3475</v>
      </c>
      <c r="W512" s="124">
        <v>10478</v>
      </c>
      <c r="X512" s="124">
        <v>3493</v>
      </c>
      <c r="Y512" s="124">
        <v>208</v>
      </c>
      <c r="Z512" s="124">
        <v>207</v>
      </c>
      <c r="AA512" s="124">
        <v>249</v>
      </c>
      <c r="AB512" s="124">
        <v>664</v>
      </c>
      <c r="AC512" s="124">
        <v>221</v>
      </c>
      <c r="AD512" s="128">
        <v>6.3399999999999998E-2</v>
      </c>
      <c r="AE512" s="124">
        <v>144</v>
      </c>
      <c r="AF512" s="124">
        <v>1016</v>
      </c>
      <c r="AG512" s="125">
        <v>0.28999999999999998</v>
      </c>
    </row>
    <row r="513" spans="1:33" x14ac:dyDescent="0.3">
      <c r="A513" s="123" t="s">
        <v>1025</v>
      </c>
      <c r="B513" s="121" t="s">
        <v>1026</v>
      </c>
      <c r="C513" s="121">
        <v>1</v>
      </c>
      <c r="D513" s="121">
        <v>0</v>
      </c>
      <c r="E513" s="124">
        <v>15320</v>
      </c>
      <c r="F513" s="124">
        <v>11693</v>
      </c>
      <c r="G513" s="124">
        <v>35217</v>
      </c>
      <c r="H513" s="124">
        <v>2730</v>
      </c>
      <c r="I513" s="124">
        <v>3704</v>
      </c>
      <c r="J513" s="124">
        <v>4120</v>
      </c>
      <c r="K513" s="124">
        <v>10554</v>
      </c>
      <c r="L513" s="128">
        <v>0.29970000000000002</v>
      </c>
      <c r="M513" s="124">
        <v>2278</v>
      </c>
      <c r="N513" s="125">
        <v>24.529</v>
      </c>
      <c r="O513" s="124">
        <v>1</v>
      </c>
      <c r="P513" s="125">
        <v>0</v>
      </c>
      <c r="Q513" s="124">
        <v>0</v>
      </c>
      <c r="R513" s="124">
        <v>626</v>
      </c>
      <c r="S513" s="124">
        <v>332</v>
      </c>
      <c r="T513" s="124">
        <v>12555</v>
      </c>
      <c r="U513" s="124">
        <v>12260</v>
      </c>
      <c r="V513" s="124">
        <v>12311</v>
      </c>
      <c r="W513" s="124">
        <v>37126</v>
      </c>
      <c r="X513" s="124">
        <v>12375</v>
      </c>
      <c r="Y513" s="124">
        <v>526</v>
      </c>
      <c r="Z513" s="124">
        <v>517</v>
      </c>
      <c r="AA513" s="124">
        <v>625</v>
      </c>
      <c r="AB513" s="124">
        <v>1668</v>
      </c>
      <c r="AC513" s="124">
        <v>556</v>
      </c>
      <c r="AD513" s="128">
        <v>4.4900000000000002E-2</v>
      </c>
      <c r="AE513" s="124">
        <v>341</v>
      </c>
      <c r="AF513" s="124">
        <v>2952</v>
      </c>
      <c r="AG513" s="125">
        <v>0.252</v>
      </c>
    </row>
    <row r="514" spans="1:33" x14ac:dyDescent="0.3">
      <c r="A514" s="123" t="s">
        <v>1027</v>
      </c>
      <c r="B514" s="121" t="s">
        <v>1028</v>
      </c>
      <c r="C514" s="121">
        <v>1</v>
      </c>
      <c r="D514" s="121">
        <v>0</v>
      </c>
      <c r="E514" s="124">
        <v>1168</v>
      </c>
      <c r="F514" s="124">
        <v>869</v>
      </c>
      <c r="G514" s="124">
        <v>2643</v>
      </c>
      <c r="H514" s="124">
        <v>98</v>
      </c>
      <c r="I514" s="124">
        <v>119</v>
      </c>
      <c r="J514" s="124">
        <v>126</v>
      </c>
      <c r="K514" s="124">
        <v>343</v>
      </c>
      <c r="L514" s="128">
        <v>0.1298</v>
      </c>
      <c r="M514" s="124">
        <v>73</v>
      </c>
      <c r="N514" s="125">
        <v>4.0060000000000002</v>
      </c>
      <c r="O514" s="124">
        <v>1</v>
      </c>
      <c r="P514" s="125">
        <v>0</v>
      </c>
      <c r="Q514" s="124">
        <v>0</v>
      </c>
      <c r="R514" s="124">
        <v>30</v>
      </c>
      <c r="S514" s="124">
        <v>16</v>
      </c>
      <c r="T514" s="124">
        <v>1099</v>
      </c>
      <c r="U514" s="124">
        <v>1073</v>
      </c>
      <c r="V514" s="124">
        <v>1077</v>
      </c>
      <c r="W514" s="124">
        <v>3249</v>
      </c>
      <c r="X514" s="124">
        <v>1083</v>
      </c>
      <c r="Y514" s="124">
        <v>41</v>
      </c>
      <c r="Z514" s="124">
        <v>29</v>
      </c>
      <c r="AA514" s="124">
        <v>48</v>
      </c>
      <c r="AB514" s="124">
        <v>118</v>
      </c>
      <c r="AC514" s="124">
        <v>39</v>
      </c>
      <c r="AD514" s="128">
        <v>3.6299999999999999E-2</v>
      </c>
      <c r="AE514" s="124">
        <v>21</v>
      </c>
      <c r="AF514" s="124">
        <v>111</v>
      </c>
      <c r="AG514" s="125">
        <v>0.127</v>
      </c>
    </row>
    <row r="515" spans="1:33" x14ac:dyDescent="0.3">
      <c r="A515" s="123" t="s">
        <v>1029</v>
      </c>
      <c r="B515" s="121" t="s">
        <v>1030</v>
      </c>
      <c r="C515" s="121">
        <v>1</v>
      </c>
      <c r="D515" s="121">
        <v>0</v>
      </c>
      <c r="E515" s="124">
        <v>2382</v>
      </c>
      <c r="F515" s="124">
        <v>1998</v>
      </c>
      <c r="G515" s="124">
        <v>6194</v>
      </c>
      <c r="H515" s="124">
        <v>260</v>
      </c>
      <c r="I515" s="124">
        <v>275</v>
      </c>
      <c r="J515" s="124">
        <v>318</v>
      </c>
      <c r="K515" s="124">
        <v>853</v>
      </c>
      <c r="L515" s="128">
        <v>0.13769999999999999</v>
      </c>
      <c r="M515" s="124">
        <v>179</v>
      </c>
      <c r="N515" s="125">
        <v>6.726</v>
      </c>
      <c r="O515" s="124">
        <v>1</v>
      </c>
      <c r="P515" s="125">
        <v>0</v>
      </c>
      <c r="Q515" s="124">
        <v>0</v>
      </c>
      <c r="R515" s="124">
        <v>20</v>
      </c>
      <c r="S515" s="124">
        <v>11</v>
      </c>
      <c r="T515" s="124">
        <v>2121</v>
      </c>
      <c r="U515" s="124">
        <v>2072</v>
      </c>
      <c r="V515" s="124">
        <v>2080</v>
      </c>
      <c r="W515" s="124">
        <v>6273</v>
      </c>
      <c r="X515" s="124">
        <v>2091</v>
      </c>
      <c r="Y515" s="124">
        <v>66</v>
      </c>
      <c r="Z515" s="124">
        <v>64</v>
      </c>
      <c r="AA515" s="124">
        <v>75</v>
      </c>
      <c r="AB515" s="124">
        <v>205</v>
      </c>
      <c r="AC515" s="124">
        <v>68</v>
      </c>
      <c r="AD515" s="128">
        <v>3.27E-2</v>
      </c>
      <c r="AE515" s="124">
        <v>42</v>
      </c>
      <c r="AF515" s="124">
        <v>233</v>
      </c>
      <c r="AG515" s="125">
        <v>0.11600000000000001</v>
      </c>
    </row>
    <row r="516" spans="1:33" x14ac:dyDescent="0.3">
      <c r="A516" s="123" t="s">
        <v>1031</v>
      </c>
      <c r="B516" s="121" t="s">
        <v>1032</v>
      </c>
      <c r="C516" s="121">
        <v>1</v>
      </c>
      <c r="D516" s="121">
        <v>0</v>
      </c>
      <c r="E516" s="124">
        <v>3000</v>
      </c>
      <c r="F516" s="124">
        <v>2218</v>
      </c>
      <c r="G516" s="124">
        <v>6934</v>
      </c>
      <c r="H516" s="124">
        <v>379</v>
      </c>
      <c r="I516" s="124">
        <v>426</v>
      </c>
      <c r="J516" s="124">
        <v>482</v>
      </c>
      <c r="K516" s="124">
        <v>1287</v>
      </c>
      <c r="L516" s="128">
        <v>0.18559999999999999</v>
      </c>
      <c r="M516" s="124">
        <v>268</v>
      </c>
      <c r="N516" s="125">
        <v>6.5369999999999999</v>
      </c>
      <c r="O516" s="124">
        <v>1</v>
      </c>
      <c r="P516" s="125">
        <v>0</v>
      </c>
      <c r="Q516" s="124">
        <v>0</v>
      </c>
      <c r="R516" s="124">
        <v>41</v>
      </c>
      <c r="S516" s="124">
        <v>22</v>
      </c>
      <c r="T516" s="124">
        <v>2633</v>
      </c>
      <c r="U516" s="124">
        <v>2571</v>
      </c>
      <c r="V516" s="124">
        <v>2582</v>
      </c>
      <c r="W516" s="124">
        <v>7786</v>
      </c>
      <c r="X516" s="124">
        <v>2595</v>
      </c>
      <c r="Y516" s="124">
        <v>66</v>
      </c>
      <c r="Z516" s="124">
        <v>67</v>
      </c>
      <c r="AA516" s="124">
        <v>91</v>
      </c>
      <c r="AB516" s="124">
        <v>224</v>
      </c>
      <c r="AC516" s="124">
        <v>75</v>
      </c>
      <c r="AD516" s="128">
        <v>2.8799999999999999E-2</v>
      </c>
      <c r="AE516" s="124">
        <v>42</v>
      </c>
      <c r="AF516" s="124">
        <v>333</v>
      </c>
      <c r="AG516" s="125">
        <v>0.15</v>
      </c>
    </row>
    <row r="517" spans="1:33" x14ac:dyDescent="0.3">
      <c r="A517" s="123" t="s">
        <v>1033</v>
      </c>
      <c r="B517" s="121" t="s">
        <v>1034</v>
      </c>
      <c r="C517" s="121">
        <v>1</v>
      </c>
      <c r="D517" s="121">
        <v>0</v>
      </c>
      <c r="E517" s="124">
        <v>3440</v>
      </c>
      <c r="F517" s="124">
        <v>2629</v>
      </c>
      <c r="G517" s="124">
        <v>8019</v>
      </c>
      <c r="H517" s="124">
        <v>966</v>
      </c>
      <c r="I517" s="124">
        <v>965</v>
      </c>
      <c r="J517" s="124">
        <v>943</v>
      </c>
      <c r="K517" s="124">
        <v>2874</v>
      </c>
      <c r="L517" s="128">
        <v>0.3584</v>
      </c>
      <c r="M517" s="124">
        <v>612</v>
      </c>
      <c r="N517" s="125">
        <v>10.635</v>
      </c>
      <c r="O517" s="124">
        <v>1</v>
      </c>
      <c r="P517" s="125">
        <v>0</v>
      </c>
      <c r="Q517" s="124">
        <v>0</v>
      </c>
      <c r="R517" s="124">
        <v>120</v>
      </c>
      <c r="S517" s="124">
        <v>64</v>
      </c>
      <c r="T517" s="124">
        <v>2900</v>
      </c>
      <c r="U517" s="124">
        <v>2832</v>
      </c>
      <c r="V517" s="124">
        <v>2843</v>
      </c>
      <c r="W517" s="124">
        <v>8575</v>
      </c>
      <c r="X517" s="124">
        <v>2858</v>
      </c>
      <c r="Y517" s="124">
        <v>145</v>
      </c>
      <c r="Z517" s="124">
        <v>153</v>
      </c>
      <c r="AA517" s="124">
        <v>171</v>
      </c>
      <c r="AB517" s="124">
        <v>469</v>
      </c>
      <c r="AC517" s="124">
        <v>156</v>
      </c>
      <c r="AD517" s="128">
        <v>5.4699999999999999E-2</v>
      </c>
      <c r="AE517" s="124">
        <v>93</v>
      </c>
      <c r="AF517" s="124">
        <v>770</v>
      </c>
      <c r="AG517" s="125">
        <v>0.29199999999999998</v>
      </c>
    </row>
    <row r="518" spans="1:33" x14ac:dyDescent="0.3">
      <c r="A518" s="123" t="s">
        <v>1035</v>
      </c>
      <c r="B518" s="121" t="s">
        <v>1036</v>
      </c>
      <c r="C518" s="121">
        <v>1</v>
      </c>
      <c r="D518" s="121">
        <v>0</v>
      </c>
      <c r="E518" s="124">
        <v>11262</v>
      </c>
      <c r="F518" s="124">
        <v>9089</v>
      </c>
      <c r="G518" s="124">
        <v>26773</v>
      </c>
      <c r="H518" s="124">
        <v>3588</v>
      </c>
      <c r="I518" s="124">
        <v>4011</v>
      </c>
      <c r="J518" s="124">
        <v>4318</v>
      </c>
      <c r="K518" s="124">
        <v>11917</v>
      </c>
      <c r="L518" s="128">
        <v>0.4451</v>
      </c>
      <c r="M518" s="124">
        <v>2630</v>
      </c>
      <c r="N518" s="125">
        <v>15.661</v>
      </c>
      <c r="O518" s="124">
        <v>1</v>
      </c>
      <c r="P518" s="125">
        <v>0</v>
      </c>
      <c r="Q518" s="124">
        <v>0</v>
      </c>
      <c r="R518" s="124">
        <v>833</v>
      </c>
      <c r="S518" s="124">
        <v>441</v>
      </c>
      <c r="T518" s="124">
        <v>9404</v>
      </c>
      <c r="U518" s="124">
        <v>9184</v>
      </c>
      <c r="V518" s="124">
        <v>9221</v>
      </c>
      <c r="W518" s="124">
        <v>27809</v>
      </c>
      <c r="X518" s="124">
        <v>9270</v>
      </c>
      <c r="Y518" s="124">
        <v>586</v>
      </c>
      <c r="Z518" s="124">
        <v>544</v>
      </c>
      <c r="AA518" s="124">
        <v>692</v>
      </c>
      <c r="AB518" s="124">
        <v>1822</v>
      </c>
      <c r="AC518" s="124">
        <v>607</v>
      </c>
      <c r="AD518" s="128">
        <v>6.5500000000000003E-2</v>
      </c>
      <c r="AE518" s="124">
        <v>387</v>
      </c>
      <c r="AF518" s="124">
        <v>3459</v>
      </c>
      <c r="AG518" s="125">
        <v>0.38</v>
      </c>
    </row>
    <row r="519" spans="1:33" x14ac:dyDescent="0.3">
      <c r="A519" s="123" t="s">
        <v>1037</v>
      </c>
      <c r="B519" s="121" t="s">
        <v>1038</v>
      </c>
      <c r="C519" s="121">
        <v>1</v>
      </c>
      <c r="D519" s="121">
        <v>0</v>
      </c>
      <c r="E519" s="124">
        <v>11662</v>
      </c>
      <c r="F519" s="124">
        <v>9061</v>
      </c>
      <c r="G519" s="124">
        <v>26342</v>
      </c>
      <c r="H519" s="124">
        <v>4334</v>
      </c>
      <c r="I519" s="124">
        <v>4536</v>
      </c>
      <c r="J519" s="124">
        <v>4548</v>
      </c>
      <c r="K519" s="124">
        <v>13418</v>
      </c>
      <c r="L519" s="128">
        <v>0.50939999999999996</v>
      </c>
      <c r="M519" s="124">
        <v>3000</v>
      </c>
      <c r="N519" s="125">
        <v>52.924999999999997</v>
      </c>
      <c r="O519" s="124">
        <v>1</v>
      </c>
      <c r="P519" s="125">
        <v>0</v>
      </c>
      <c r="Q519" s="124">
        <v>0</v>
      </c>
      <c r="R519" s="124">
        <v>810</v>
      </c>
      <c r="S519" s="124">
        <v>429</v>
      </c>
      <c r="T519" s="124">
        <v>9142</v>
      </c>
      <c r="U519" s="124">
        <v>8927</v>
      </c>
      <c r="V519" s="124">
        <v>8964</v>
      </c>
      <c r="W519" s="124">
        <v>27033</v>
      </c>
      <c r="X519" s="124">
        <v>9011</v>
      </c>
      <c r="Y519" s="124">
        <v>708</v>
      </c>
      <c r="Z519" s="124">
        <v>732</v>
      </c>
      <c r="AA519" s="124">
        <v>842</v>
      </c>
      <c r="AB519" s="124">
        <v>2282</v>
      </c>
      <c r="AC519" s="124">
        <v>761</v>
      </c>
      <c r="AD519" s="128">
        <v>8.4400000000000003E-2</v>
      </c>
      <c r="AE519" s="124">
        <v>497</v>
      </c>
      <c r="AF519" s="124">
        <v>3927</v>
      </c>
      <c r="AG519" s="125">
        <v>0.433</v>
      </c>
    </row>
    <row r="520" spans="1:33" x14ac:dyDescent="0.3">
      <c r="A520" s="123" t="s">
        <v>1039</v>
      </c>
      <c r="B520" s="121" t="s">
        <v>1040</v>
      </c>
      <c r="C520" s="121">
        <v>1</v>
      </c>
      <c r="D520" s="121">
        <v>0</v>
      </c>
      <c r="E520" s="124">
        <v>9317</v>
      </c>
      <c r="F520" s="124">
        <v>7475</v>
      </c>
      <c r="G520" s="124">
        <v>21997</v>
      </c>
      <c r="H520" s="124">
        <v>3982</v>
      </c>
      <c r="I520" s="124">
        <v>3469</v>
      </c>
      <c r="J520" s="124">
        <v>3804</v>
      </c>
      <c r="K520" s="124">
        <v>11255</v>
      </c>
      <c r="L520" s="128">
        <v>0.51170000000000004</v>
      </c>
      <c r="M520" s="124">
        <v>2486</v>
      </c>
      <c r="N520" s="125">
        <v>16.959</v>
      </c>
      <c r="O520" s="124">
        <v>1</v>
      </c>
      <c r="P520" s="125">
        <v>0</v>
      </c>
      <c r="Q520" s="124">
        <v>0</v>
      </c>
      <c r="R520" s="124">
        <v>1310</v>
      </c>
      <c r="S520" s="124">
        <v>694</v>
      </c>
      <c r="T520" s="124">
        <v>7270</v>
      </c>
      <c r="U520" s="124">
        <v>7099</v>
      </c>
      <c r="V520" s="124">
        <v>7129</v>
      </c>
      <c r="W520" s="124">
        <v>21498</v>
      </c>
      <c r="X520" s="124">
        <v>7166</v>
      </c>
      <c r="Y520" s="124">
        <v>543</v>
      </c>
      <c r="Z520" s="124">
        <v>550</v>
      </c>
      <c r="AA520" s="124">
        <v>623</v>
      </c>
      <c r="AB520" s="124">
        <v>1716</v>
      </c>
      <c r="AC520" s="124">
        <v>572</v>
      </c>
      <c r="AD520" s="128">
        <v>7.9799999999999996E-2</v>
      </c>
      <c r="AE520" s="124">
        <v>388</v>
      </c>
      <c r="AF520" s="124">
        <v>3569</v>
      </c>
      <c r="AG520" s="125">
        <v>0.47699999999999998</v>
      </c>
    </row>
    <row r="521" spans="1:33" x14ac:dyDescent="0.3">
      <c r="A521" s="123" t="s">
        <v>1041</v>
      </c>
      <c r="B521" s="121" t="s">
        <v>1042</v>
      </c>
      <c r="C521" s="121">
        <v>1</v>
      </c>
      <c r="D521" s="121">
        <v>0</v>
      </c>
      <c r="E521" s="124">
        <v>11667</v>
      </c>
      <c r="F521" s="124">
        <v>9751</v>
      </c>
      <c r="G521" s="124">
        <v>27063</v>
      </c>
      <c r="H521" s="124">
        <v>5108</v>
      </c>
      <c r="I521" s="124">
        <v>5534</v>
      </c>
      <c r="J521" s="124">
        <v>5622</v>
      </c>
      <c r="K521" s="124">
        <v>16264</v>
      </c>
      <c r="L521" s="128">
        <v>0.60099999999999998</v>
      </c>
      <c r="M521" s="124">
        <v>3809</v>
      </c>
      <c r="N521" s="125">
        <v>20.096</v>
      </c>
      <c r="O521" s="124">
        <v>1</v>
      </c>
      <c r="P521" s="125">
        <v>0</v>
      </c>
      <c r="Q521" s="124">
        <v>0</v>
      </c>
      <c r="R521" s="124">
        <v>1675</v>
      </c>
      <c r="S521" s="124">
        <v>888</v>
      </c>
      <c r="T521" s="124">
        <v>8664</v>
      </c>
      <c r="U521" s="124">
        <v>8461</v>
      </c>
      <c r="V521" s="124">
        <v>8496</v>
      </c>
      <c r="W521" s="124">
        <v>25621</v>
      </c>
      <c r="X521" s="124">
        <v>8540</v>
      </c>
      <c r="Y521" s="124">
        <v>1065</v>
      </c>
      <c r="Z521" s="124">
        <v>1106</v>
      </c>
      <c r="AA521" s="124">
        <v>1260</v>
      </c>
      <c r="AB521" s="124">
        <v>3431</v>
      </c>
      <c r="AC521" s="124">
        <v>1144</v>
      </c>
      <c r="AD521" s="128">
        <v>0.13389999999999999</v>
      </c>
      <c r="AE521" s="124">
        <v>849</v>
      </c>
      <c r="AF521" s="124">
        <v>5547</v>
      </c>
      <c r="AG521" s="125">
        <v>0.56799999999999995</v>
      </c>
    </row>
    <row r="522" spans="1:33" x14ac:dyDescent="0.3">
      <c r="A522" s="123" t="s">
        <v>1043</v>
      </c>
      <c r="B522" s="121" t="s">
        <v>1044</v>
      </c>
      <c r="C522" s="121">
        <v>1</v>
      </c>
      <c r="D522" s="121">
        <v>0</v>
      </c>
      <c r="E522" s="124">
        <v>1891</v>
      </c>
      <c r="F522" s="124">
        <v>1415</v>
      </c>
      <c r="G522" s="124">
        <v>4431</v>
      </c>
      <c r="H522" s="124">
        <v>441</v>
      </c>
      <c r="I522" s="124">
        <v>529</v>
      </c>
      <c r="J522" s="124">
        <v>521</v>
      </c>
      <c r="K522" s="124">
        <v>1491</v>
      </c>
      <c r="L522" s="128">
        <v>0.33650000000000002</v>
      </c>
      <c r="M522" s="124">
        <v>309</v>
      </c>
      <c r="N522" s="125">
        <v>8.202</v>
      </c>
      <c r="O522" s="124">
        <v>1</v>
      </c>
      <c r="P522" s="125">
        <v>0</v>
      </c>
      <c r="Q522" s="124">
        <v>0</v>
      </c>
      <c r="R522" s="124">
        <v>120</v>
      </c>
      <c r="S522" s="124">
        <v>64</v>
      </c>
      <c r="T522" s="124">
        <v>1314</v>
      </c>
      <c r="U522" s="124">
        <v>1283</v>
      </c>
      <c r="V522" s="124">
        <v>1288</v>
      </c>
      <c r="W522" s="124">
        <v>3885</v>
      </c>
      <c r="X522" s="124">
        <v>1295</v>
      </c>
      <c r="Y522" s="124">
        <v>72</v>
      </c>
      <c r="Z522" s="124">
        <v>64</v>
      </c>
      <c r="AA522" s="124">
        <v>80</v>
      </c>
      <c r="AB522" s="124">
        <v>216</v>
      </c>
      <c r="AC522" s="124">
        <v>72</v>
      </c>
      <c r="AD522" s="128">
        <v>5.5599999999999997E-2</v>
      </c>
      <c r="AE522" s="124">
        <v>51</v>
      </c>
      <c r="AF522" s="124">
        <v>425</v>
      </c>
      <c r="AG522" s="125">
        <v>0.3</v>
      </c>
    </row>
    <row r="523" spans="1:33" x14ac:dyDescent="0.3">
      <c r="A523" s="123" t="s">
        <v>1045</v>
      </c>
      <c r="B523" s="121" t="s">
        <v>1046</v>
      </c>
      <c r="C523" s="121">
        <v>1</v>
      </c>
      <c r="D523" s="121">
        <v>0</v>
      </c>
      <c r="E523" s="124">
        <v>1162</v>
      </c>
      <c r="F523" s="124">
        <v>640</v>
      </c>
      <c r="G523" s="124">
        <v>1953</v>
      </c>
      <c r="H523" s="124">
        <v>146</v>
      </c>
      <c r="I523" s="124">
        <v>156</v>
      </c>
      <c r="J523" s="124">
        <v>153</v>
      </c>
      <c r="K523" s="124">
        <v>455</v>
      </c>
      <c r="L523" s="128">
        <v>0.23300000000000001</v>
      </c>
      <c r="M523" s="124">
        <v>97</v>
      </c>
      <c r="N523" s="125">
        <v>12.098000000000001</v>
      </c>
      <c r="O523" s="124">
        <v>0</v>
      </c>
      <c r="P523" s="125">
        <v>0</v>
      </c>
      <c r="Q523" s="124">
        <v>0</v>
      </c>
      <c r="R523" s="124">
        <v>35</v>
      </c>
      <c r="S523" s="124">
        <v>19</v>
      </c>
      <c r="T523" s="124">
        <v>1122</v>
      </c>
      <c r="U523" s="124">
        <v>1096</v>
      </c>
      <c r="V523" s="124">
        <v>1101</v>
      </c>
      <c r="W523" s="124">
        <v>3319</v>
      </c>
      <c r="X523" s="124">
        <v>1106</v>
      </c>
      <c r="Y523" s="124">
        <v>43</v>
      </c>
      <c r="Z523" s="124">
        <v>31</v>
      </c>
      <c r="AA523" s="124">
        <v>34</v>
      </c>
      <c r="AB523" s="124">
        <v>108</v>
      </c>
      <c r="AC523" s="124">
        <v>36</v>
      </c>
      <c r="AD523" s="128">
        <v>3.2500000000000001E-2</v>
      </c>
      <c r="AE523" s="124">
        <v>14</v>
      </c>
      <c r="AF523" s="124">
        <v>131</v>
      </c>
      <c r="AG523" s="125">
        <v>0.20399999999999999</v>
      </c>
    </row>
    <row r="524" spans="1:33" x14ac:dyDescent="0.3">
      <c r="A524" s="123" t="s">
        <v>1047</v>
      </c>
      <c r="B524" s="121" t="s">
        <v>1048</v>
      </c>
      <c r="C524" s="121">
        <v>1</v>
      </c>
      <c r="D524" s="121">
        <v>0</v>
      </c>
      <c r="E524" s="124">
        <v>4875</v>
      </c>
      <c r="F524" s="124">
        <v>3932</v>
      </c>
      <c r="G524" s="124">
        <v>11734</v>
      </c>
      <c r="H524" s="124">
        <v>2420</v>
      </c>
      <c r="I524" s="124">
        <v>2303</v>
      </c>
      <c r="J524" s="124">
        <v>2269</v>
      </c>
      <c r="K524" s="124">
        <v>6992</v>
      </c>
      <c r="L524" s="128">
        <v>0.59589999999999999</v>
      </c>
      <c r="M524" s="124">
        <v>1523</v>
      </c>
      <c r="N524" s="125">
        <v>23.739000000000001</v>
      </c>
      <c r="O524" s="124">
        <v>1</v>
      </c>
      <c r="P524" s="125">
        <v>0</v>
      </c>
      <c r="Q524" s="124">
        <v>0</v>
      </c>
      <c r="R524" s="124">
        <v>870</v>
      </c>
      <c r="S524" s="124">
        <v>461</v>
      </c>
      <c r="T524" s="124">
        <v>4373</v>
      </c>
      <c r="U524" s="124">
        <v>4270</v>
      </c>
      <c r="V524" s="124">
        <v>4288</v>
      </c>
      <c r="W524" s="124">
        <v>12931</v>
      </c>
      <c r="X524" s="124">
        <v>4310</v>
      </c>
      <c r="Y524" s="124">
        <v>396</v>
      </c>
      <c r="Z524" s="124">
        <v>424</v>
      </c>
      <c r="AA524" s="124">
        <v>509</v>
      </c>
      <c r="AB524" s="124">
        <v>1329</v>
      </c>
      <c r="AC524" s="124">
        <v>443</v>
      </c>
      <c r="AD524" s="128">
        <v>0.1028</v>
      </c>
      <c r="AE524" s="124">
        <v>263</v>
      </c>
      <c r="AF524" s="124">
        <v>2248</v>
      </c>
      <c r="AG524" s="125">
        <v>0.57099999999999995</v>
      </c>
    </row>
    <row r="525" spans="1:33" x14ac:dyDescent="0.3">
      <c r="A525" s="123" t="s">
        <v>1049</v>
      </c>
      <c r="B525" s="121" t="s">
        <v>1050</v>
      </c>
      <c r="C525" s="121">
        <v>1</v>
      </c>
      <c r="D525" s="121">
        <v>0</v>
      </c>
      <c r="E525" s="124">
        <v>1529</v>
      </c>
      <c r="F525" s="124">
        <v>1837</v>
      </c>
      <c r="G525" s="124">
        <v>5327</v>
      </c>
      <c r="H525" s="124">
        <v>690</v>
      </c>
      <c r="I525" s="124">
        <v>896</v>
      </c>
      <c r="J525" s="124">
        <v>824</v>
      </c>
      <c r="K525" s="124">
        <v>2410</v>
      </c>
      <c r="L525" s="128">
        <v>0.45240000000000002</v>
      </c>
      <c r="M525" s="124">
        <v>540</v>
      </c>
      <c r="N525" s="125">
        <v>26.957999999999998</v>
      </c>
      <c r="O525" s="124">
        <v>1</v>
      </c>
      <c r="P525" s="125">
        <v>0</v>
      </c>
      <c r="Q525" s="124">
        <v>0</v>
      </c>
      <c r="R525" s="124">
        <v>487</v>
      </c>
      <c r="S525" s="124">
        <v>258</v>
      </c>
      <c r="T525" s="124">
        <v>1596</v>
      </c>
      <c r="U525" s="124">
        <v>1559</v>
      </c>
      <c r="V525" s="124">
        <v>1565</v>
      </c>
      <c r="W525" s="124">
        <v>4720</v>
      </c>
      <c r="X525" s="124">
        <v>1573</v>
      </c>
      <c r="Y525" s="124">
        <v>115</v>
      </c>
      <c r="Z525" s="124">
        <v>92</v>
      </c>
      <c r="AA525" s="124">
        <v>102</v>
      </c>
      <c r="AB525" s="124">
        <v>309</v>
      </c>
      <c r="AC525" s="124">
        <v>103</v>
      </c>
      <c r="AD525" s="128">
        <v>6.5500000000000003E-2</v>
      </c>
      <c r="AE525" s="124">
        <v>78</v>
      </c>
      <c r="AF525" s="124">
        <v>877</v>
      </c>
      <c r="AG525" s="125">
        <v>0.47699999999999998</v>
      </c>
    </row>
    <row r="526" spans="1:33" x14ac:dyDescent="0.3">
      <c r="A526" s="123" t="s">
        <v>1051</v>
      </c>
      <c r="B526" s="121" t="s">
        <v>1052</v>
      </c>
      <c r="C526" s="121">
        <v>1</v>
      </c>
      <c r="D526" s="121">
        <v>0</v>
      </c>
      <c r="E526" s="124">
        <v>197</v>
      </c>
      <c r="F526" s="124">
        <v>91</v>
      </c>
      <c r="G526" s="124">
        <v>305</v>
      </c>
      <c r="H526" s="124">
        <v>0</v>
      </c>
      <c r="I526" s="124">
        <v>22</v>
      </c>
      <c r="J526" s="124">
        <v>18</v>
      </c>
      <c r="K526" s="124">
        <v>40</v>
      </c>
      <c r="L526" s="128">
        <v>0.13109999999999999</v>
      </c>
      <c r="M526" s="124">
        <v>8</v>
      </c>
      <c r="N526" s="125">
        <v>11.744</v>
      </c>
      <c r="O526" s="124">
        <v>0</v>
      </c>
      <c r="P526" s="125">
        <v>0.33900000000000002</v>
      </c>
      <c r="Q526" s="124">
        <v>0</v>
      </c>
      <c r="R526" s="124">
        <v>10</v>
      </c>
      <c r="S526" s="124">
        <v>5</v>
      </c>
      <c r="T526" s="124">
        <v>305</v>
      </c>
      <c r="U526" s="124">
        <v>298</v>
      </c>
      <c r="V526" s="124">
        <v>299</v>
      </c>
      <c r="W526" s="124">
        <v>902</v>
      </c>
      <c r="X526" s="124">
        <v>301</v>
      </c>
      <c r="Y526" s="124">
        <v>34</v>
      </c>
      <c r="Z526" s="124">
        <v>13</v>
      </c>
      <c r="AA526" s="124">
        <v>7</v>
      </c>
      <c r="AB526" s="124">
        <v>54</v>
      </c>
      <c r="AC526" s="124">
        <v>18</v>
      </c>
      <c r="AD526" s="128">
        <v>5.9900000000000002E-2</v>
      </c>
      <c r="AE526" s="124">
        <v>4</v>
      </c>
      <c r="AF526" s="124">
        <v>18</v>
      </c>
      <c r="AG526" s="125">
        <v>0.19700000000000001</v>
      </c>
    </row>
    <row r="527" spans="1:33" x14ac:dyDescent="0.3">
      <c r="A527" s="123" t="s">
        <v>1053</v>
      </c>
      <c r="B527" s="121" t="s">
        <v>1054</v>
      </c>
      <c r="C527" s="121">
        <v>1</v>
      </c>
      <c r="D527" s="121">
        <v>0</v>
      </c>
      <c r="E527" s="124">
        <v>1187</v>
      </c>
      <c r="F527" s="124">
        <v>654</v>
      </c>
      <c r="G527" s="124">
        <v>1944</v>
      </c>
      <c r="H527" s="124">
        <v>22</v>
      </c>
      <c r="I527" s="124">
        <v>53</v>
      </c>
      <c r="J527" s="124">
        <v>218</v>
      </c>
      <c r="K527" s="124">
        <v>293</v>
      </c>
      <c r="L527" s="128">
        <v>0.1507</v>
      </c>
      <c r="M527" s="124">
        <v>64</v>
      </c>
      <c r="N527" s="125">
        <v>29.988</v>
      </c>
      <c r="O527" s="124">
        <v>0</v>
      </c>
      <c r="P527" s="125">
        <v>6.2E-2</v>
      </c>
      <c r="Q527" s="124">
        <v>0</v>
      </c>
      <c r="R527" s="124">
        <v>205</v>
      </c>
      <c r="S527" s="124">
        <v>109</v>
      </c>
      <c r="T527" s="124">
        <v>1131</v>
      </c>
      <c r="U527" s="124">
        <v>1105</v>
      </c>
      <c r="V527" s="124">
        <v>1109</v>
      </c>
      <c r="W527" s="124">
        <v>3345</v>
      </c>
      <c r="X527" s="124">
        <v>1115</v>
      </c>
      <c r="Y527" s="124">
        <v>98</v>
      </c>
      <c r="Z527" s="124">
        <v>73</v>
      </c>
      <c r="AA527" s="124">
        <v>96</v>
      </c>
      <c r="AB527" s="124">
        <v>267</v>
      </c>
      <c r="AC527" s="124">
        <v>89</v>
      </c>
      <c r="AD527" s="128">
        <v>7.9799999999999996E-2</v>
      </c>
      <c r="AE527" s="124">
        <v>34</v>
      </c>
      <c r="AF527" s="124">
        <v>208</v>
      </c>
      <c r="AG527" s="125">
        <v>0.318</v>
      </c>
    </row>
    <row r="528" spans="1:33" x14ac:dyDescent="0.3">
      <c r="A528" s="123" t="s">
        <v>1055</v>
      </c>
      <c r="B528" s="121" t="s">
        <v>1056</v>
      </c>
      <c r="C528" s="121">
        <v>1</v>
      </c>
      <c r="D528" s="121">
        <v>0</v>
      </c>
      <c r="E528" s="124">
        <v>1107</v>
      </c>
      <c r="F528" s="124">
        <v>897</v>
      </c>
      <c r="G528" s="124">
        <v>2739</v>
      </c>
      <c r="H528" s="124">
        <v>197</v>
      </c>
      <c r="I528" s="124">
        <v>232</v>
      </c>
      <c r="J528" s="124">
        <v>248</v>
      </c>
      <c r="K528" s="124">
        <v>677</v>
      </c>
      <c r="L528" s="128">
        <v>0.2472</v>
      </c>
      <c r="M528" s="124">
        <v>144</v>
      </c>
      <c r="N528" s="125">
        <v>14.423</v>
      </c>
      <c r="O528" s="124">
        <v>1</v>
      </c>
      <c r="P528" s="125">
        <v>0</v>
      </c>
      <c r="Q528" s="124">
        <v>0</v>
      </c>
      <c r="R528" s="124">
        <v>81</v>
      </c>
      <c r="S528" s="124">
        <v>43</v>
      </c>
      <c r="T528" s="124">
        <v>1189</v>
      </c>
      <c r="U528" s="124">
        <v>1161</v>
      </c>
      <c r="V528" s="124">
        <v>1166</v>
      </c>
      <c r="W528" s="124">
        <v>3516</v>
      </c>
      <c r="X528" s="124">
        <v>1172</v>
      </c>
      <c r="Y528" s="124">
        <v>70</v>
      </c>
      <c r="Z528" s="124">
        <v>44</v>
      </c>
      <c r="AA528" s="124">
        <v>58</v>
      </c>
      <c r="AB528" s="124">
        <v>172</v>
      </c>
      <c r="AC528" s="124">
        <v>57</v>
      </c>
      <c r="AD528" s="128">
        <v>4.8899999999999999E-2</v>
      </c>
      <c r="AE528" s="124">
        <v>29</v>
      </c>
      <c r="AF528" s="124">
        <v>217</v>
      </c>
      <c r="AG528" s="125">
        <v>0.24099999999999999</v>
      </c>
    </row>
    <row r="529" spans="1:33" x14ac:dyDescent="0.3">
      <c r="A529" s="123" t="s">
        <v>1057</v>
      </c>
      <c r="B529" s="121" t="s">
        <v>1058</v>
      </c>
      <c r="C529" s="121">
        <v>1</v>
      </c>
      <c r="D529" s="121">
        <v>0</v>
      </c>
      <c r="E529" s="124">
        <v>453</v>
      </c>
      <c r="F529" s="124">
        <v>273</v>
      </c>
      <c r="G529" s="124">
        <v>846</v>
      </c>
      <c r="H529" s="124">
        <v>0</v>
      </c>
      <c r="I529" s="124">
        <v>0</v>
      </c>
      <c r="J529" s="124">
        <v>0</v>
      </c>
      <c r="K529" s="124">
        <v>0</v>
      </c>
      <c r="L529" s="128">
        <v>0</v>
      </c>
      <c r="M529" s="124">
        <v>0</v>
      </c>
      <c r="N529" s="125">
        <v>19.684999999999999</v>
      </c>
      <c r="O529" s="124">
        <v>0</v>
      </c>
      <c r="P529" s="125">
        <v>0.218</v>
      </c>
      <c r="Q529" s="124">
        <v>0</v>
      </c>
      <c r="R529" s="124">
        <v>36</v>
      </c>
      <c r="S529" s="124">
        <v>19</v>
      </c>
      <c r="T529" s="124">
        <v>488</v>
      </c>
      <c r="U529" s="124">
        <v>476</v>
      </c>
      <c r="V529" s="124">
        <v>478</v>
      </c>
      <c r="W529" s="124">
        <v>1442</v>
      </c>
      <c r="X529" s="124">
        <v>481</v>
      </c>
      <c r="Y529" s="124">
        <v>42</v>
      </c>
      <c r="Z529" s="124">
        <v>19</v>
      </c>
      <c r="AA529" s="124">
        <v>21</v>
      </c>
      <c r="AB529" s="124">
        <v>82</v>
      </c>
      <c r="AC529" s="124">
        <v>27</v>
      </c>
      <c r="AD529" s="128">
        <v>5.6899999999999999E-2</v>
      </c>
      <c r="AE529" s="124">
        <v>10</v>
      </c>
      <c r="AF529" s="124">
        <v>30</v>
      </c>
      <c r="AG529" s="125">
        <v>0.109</v>
      </c>
    </row>
    <row r="530" spans="1:33" x14ac:dyDescent="0.3">
      <c r="A530" s="123" t="s">
        <v>1059</v>
      </c>
      <c r="B530" s="121" t="s">
        <v>1060</v>
      </c>
      <c r="C530" s="121">
        <v>1</v>
      </c>
      <c r="D530" s="121">
        <v>0</v>
      </c>
      <c r="E530" s="124">
        <v>2451</v>
      </c>
      <c r="F530" s="124">
        <v>1940</v>
      </c>
      <c r="G530" s="124">
        <v>5913</v>
      </c>
      <c r="H530" s="124">
        <v>429</v>
      </c>
      <c r="I530" s="124">
        <v>460</v>
      </c>
      <c r="J530" s="124">
        <v>475</v>
      </c>
      <c r="K530" s="124">
        <v>1364</v>
      </c>
      <c r="L530" s="128">
        <v>0.23069999999999999</v>
      </c>
      <c r="M530" s="124">
        <v>291</v>
      </c>
      <c r="N530" s="125">
        <v>5.2450000000000001</v>
      </c>
      <c r="O530" s="124">
        <v>1</v>
      </c>
      <c r="P530" s="125">
        <v>0</v>
      </c>
      <c r="Q530" s="124">
        <v>0</v>
      </c>
      <c r="R530" s="124">
        <v>142</v>
      </c>
      <c r="S530" s="124">
        <v>75</v>
      </c>
      <c r="T530" s="124">
        <v>2231</v>
      </c>
      <c r="U530" s="124">
        <v>2179</v>
      </c>
      <c r="V530" s="124">
        <v>2188</v>
      </c>
      <c r="W530" s="124">
        <v>6598</v>
      </c>
      <c r="X530" s="124">
        <v>2199</v>
      </c>
      <c r="Y530" s="124">
        <v>91</v>
      </c>
      <c r="Z530" s="124">
        <v>101</v>
      </c>
      <c r="AA530" s="124">
        <v>112</v>
      </c>
      <c r="AB530" s="124">
        <v>304</v>
      </c>
      <c r="AC530" s="124">
        <v>101</v>
      </c>
      <c r="AD530" s="128">
        <v>4.6100000000000002E-2</v>
      </c>
      <c r="AE530" s="124">
        <v>58</v>
      </c>
      <c r="AF530" s="124">
        <v>425</v>
      </c>
      <c r="AG530" s="125">
        <v>0.219</v>
      </c>
    </row>
    <row r="531" spans="1:33" x14ac:dyDescent="0.3">
      <c r="A531" s="123" t="s">
        <v>1061</v>
      </c>
      <c r="B531" s="121" t="s">
        <v>1062</v>
      </c>
      <c r="C531" s="121">
        <v>1</v>
      </c>
      <c r="D531" s="121">
        <v>0</v>
      </c>
      <c r="E531" s="124">
        <v>1818</v>
      </c>
      <c r="F531" s="124">
        <v>1531</v>
      </c>
      <c r="G531" s="124">
        <v>4755</v>
      </c>
      <c r="H531" s="124">
        <v>67</v>
      </c>
      <c r="I531" s="124">
        <v>49</v>
      </c>
      <c r="J531" s="124">
        <v>40</v>
      </c>
      <c r="K531" s="124">
        <v>156</v>
      </c>
      <c r="L531" s="128">
        <v>3.2800000000000003E-2</v>
      </c>
      <c r="M531" s="124">
        <v>33</v>
      </c>
      <c r="N531" s="125">
        <v>17.373000000000001</v>
      </c>
      <c r="O531" s="124">
        <v>1</v>
      </c>
      <c r="P531" s="125">
        <v>0</v>
      </c>
      <c r="Q531" s="124">
        <v>0</v>
      </c>
      <c r="R531" s="124">
        <v>20</v>
      </c>
      <c r="S531" s="124">
        <v>11</v>
      </c>
      <c r="T531" s="124">
        <v>1864</v>
      </c>
      <c r="U531" s="124">
        <v>1823</v>
      </c>
      <c r="V531" s="124">
        <v>1831</v>
      </c>
      <c r="W531" s="124">
        <v>5518</v>
      </c>
      <c r="X531" s="124">
        <v>1839</v>
      </c>
      <c r="Y531" s="124">
        <v>50</v>
      </c>
      <c r="Z531" s="124">
        <v>52</v>
      </c>
      <c r="AA531" s="124">
        <v>44</v>
      </c>
      <c r="AB531" s="124">
        <v>146</v>
      </c>
      <c r="AC531" s="124">
        <v>49</v>
      </c>
      <c r="AD531" s="128">
        <v>2.6499999999999999E-2</v>
      </c>
      <c r="AE531" s="124">
        <v>26</v>
      </c>
      <c r="AF531" s="124">
        <v>71</v>
      </c>
      <c r="AG531" s="125">
        <v>4.5999999999999999E-2</v>
      </c>
    </row>
    <row r="532" spans="1:33" x14ac:dyDescent="0.3">
      <c r="A532" s="123" t="s">
        <v>1063</v>
      </c>
      <c r="B532" s="121" t="s">
        <v>1064</v>
      </c>
      <c r="C532" s="121">
        <v>1</v>
      </c>
      <c r="D532" s="121">
        <v>0</v>
      </c>
      <c r="E532" s="124">
        <v>4951</v>
      </c>
      <c r="F532" s="124">
        <v>4053</v>
      </c>
      <c r="G532" s="124">
        <v>12197</v>
      </c>
      <c r="H532" s="124">
        <v>2376</v>
      </c>
      <c r="I532" s="124">
        <v>2568</v>
      </c>
      <c r="J532" s="124">
        <v>2267</v>
      </c>
      <c r="K532" s="124">
        <v>7211</v>
      </c>
      <c r="L532" s="128">
        <v>0.59119999999999995</v>
      </c>
      <c r="M532" s="124">
        <v>1557</v>
      </c>
      <c r="N532" s="125">
        <v>10.680999999999999</v>
      </c>
      <c r="O532" s="124">
        <v>1</v>
      </c>
      <c r="P532" s="125">
        <v>0</v>
      </c>
      <c r="Q532" s="124">
        <v>0</v>
      </c>
      <c r="R532" s="124">
        <v>1217</v>
      </c>
      <c r="S532" s="124">
        <v>645</v>
      </c>
      <c r="T532" s="124">
        <v>5029</v>
      </c>
      <c r="U532" s="124">
        <v>4911</v>
      </c>
      <c r="V532" s="124">
        <v>4931</v>
      </c>
      <c r="W532" s="124">
        <v>14871</v>
      </c>
      <c r="X532" s="124">
        <v>4957</v>
      </c>
      <c r="Y532" s="124">
        <v>414</v>
      </c>
      <c r="Z532" s="124">
        <v>441</v>
      </c>
      <c r="AA532" s="124">
        <v>506</v>
      </c>
      <c r="AB532" s="124">
        <v>1361</v>
      </c>
      <c r="AC532" s="124">
        <v>454</v>
      </c>
      <c r="AD532" s="128">
        <v>9.1499999999999998E-2</v>
      </c>
      <c r="AE532" s="124">
        <v>241</v>
      </c>
      <c r="AF532" s="124">
        <v>2444</v>
      </c>
      <c r="AG532" s="125">
        <v>0.60299999999999998</v>
      </c>
    </row>
    <row r="533" spans="1:33" x14ac:dyDescent="0.3">
      <c r="A533" s="123" t="s">
        <v>1065</v>
      </c>
      <c r="B533" s="121" t="s">
        <v>1066</v>
      </c>
      <c r="C533" s="121">
        <v>1</v>
      </c>
      <c r="D533" s="121">
        <v>0</v>
      </c>
      <c r="E533" s="124">
        <v>5520</v>
      </c>
      <c r="F533" s="124">
        <v>4334</v>
      </c>
      <c r="G533" s="124">
        <v>13604</v>
      </c>
      <c r="H533" s="124">
        <v>797</v>
      </c>
      <c r="I533" s="124">
        <v>682</v>
      </c>
      <c r="J533" s="124">
        <v>750</v>
      </c>
      <c r="K533" s="124">
        <v>2229</v>
      </c>
      <c r="L533" s="128">
        <v>0.1638</v>
      </c>
      <c r="M533" s="124">
        <v>461</v>
      </c>
      <c r="N533" s="125">
        <v>15.528</v>
      </c>
      <c r="O533" s="124">
        <v>1</v>
      </c>
      <c r="P533" s="125">
        <v>0</v>
      </c>
      <c r="Q533" s="124">
        <v>0</v>
      </c>
      <c r="R533" s="124">
        <v>230</v>
      </c>
      <c r="S533" s="124">
        <v>122</v>
      </c>
      <c r="T533" s="124">
        <v>5505</v>
      </c>
      <c r="U533" s="124">
        <v>5376</v>
      </c>
      <c r="V533" s="124">
        <v>5399</v>
      </c>
      <c r="W533" s="124">
        <v>16280</v>
      </c>
      <c r="X533" s="124">
        <v>5427</v>
      </c>
      <c r="Y533" s="124">
        <v>147</v>
      </c>
      <c r="Z533" s="124">
        <v>142</v>
      </c>
      <c r="AA533" s="124">
        <v>173</v>
      </c>
      <c r="AB533" s="124">
        <v>462</v>
      </c>
      <c r="AC533" s="124">
        <v>154</v>
      </c>
      <c r="AD533" s="128">
        <v>2.8400000000000002E-2</v>
      </c>
      <c r="AE533" s="124">
        <v>80</v>
      </c>
      <c r="AF533" s="124">
        <v>664</v>
      </c>
      <c r="AG533" s="125">
        <v>0.153</v>
      </c>
    </row>
    <row r="534" spans="1:33" x14ac:dyDescent="0.3">
      <c r="A534" s="123" t="s">
        <v>1067</v>
      </c>
      <c r="B534" s="121" t="s">
        <v>1068</v>
      </c>
      <c r="C534" s="121">
        <v>1</v>
      </c>
      <c r="D534" s="121">
        <v>0</v>
      </c>
      <c r="E534" s="124">
        <v>9216</v>
      </c>
      <c r="F534" s="124">
        <v>7262</v>
      </c>
      <c r="G534" s="124">
        <v>21670</v>
      </c>
      <c r="H534" s="124">
        <v>1783</v>
      </c>
      <c r="I534" s="124">
        <v>1799</v>
      </c>
      <c r="J534" s="124">
        <v>1988</v>
      </c>
      <c r="K534" s="124">
        <v>5570</v>
      </c>
      <c r="L534" s="128">
        <v>0.25700000000000001</v>
      </c>
      <c r="M534" s="124">
        <v>1213</v>
      </c>
      <c r="N534" s="125">
        <v>31.652999999999999</v>
      </c>
      <c r="O534" s="124">
        <v>1</v>
      </c>
      <c r="P534" s="125">
        <v>0</v>
      </c>
      <c r="Q534" s="124">
        <v>0</v>
      </c>
      <c r="R534" s="124">
        <v>379</v>
      </c>
      <c r="S534" s="124">
        <v>201</v>
      </c>
      <c r="T534" s="124">
        <v>8284</v>
      </c>
      <c r="U534" s="124">
        <v>8090</v>
      </c>
      <c r="V534" s="124">
        <v>8124</v>
      </c>
      <c r="W534" s="124">
        <v>24498</v>
      </c>
      <c r="X534" s="124">
        <v>8166</v>
      </c>
      <c r="Y534" s="124">
        <v>336</v>
      </c>
      <c r="Z534" s="124">
        <v>315</v>
      </c>
      <c r="AA534" s="124">
        <v>363</v>
      </c>
      <c r="AB534" s="124">
        <v>1014</v>
      </c>
      <c r="AC534" s="124">
        <v>338</v>
      </c>
      <c r="AD534" s="128">
        <v>4.1399999999999999E-2</v>
      </c>
      <c r="AE534" s="124">
        <v>195</v>
      </c>
      <c r="AF534" s="124">
        <v>1610</v>
      </c>
      <c r="AG534" s="125">
        <v>0.221</v>
      </c>
    </row>
    <row r="535" spans="1:33" x14ac:dyDescent="0.3">
      <c r="A535" s="123" t="s">
        <v>1069</v>
      </c>
      <c r="B535" s="121" t="s">
        <v>1070</v>
      </c>
      <c r="C535" s="121">
        <v>1</v>
      </c>
      <c r="D535" s="121">
        <v>0</v>
      </c>
      <c r="E535" s="124">
        <v>3454</v>
      </c>
      <c r="F535" s="124">
        <v>2787</v>
      </c>
      <c r="G535" s="124">
        <v>8310</v>
      </c>
      <c r="H535" s="124">
        <v>416</v>
      </c>
      <c r="I535" s="124">
        <v>460</v>
      </c>
      <c r="J535" s="124">
        <v>485</v>
      </c>
      <c r="K535" s="124">
        <v>1361</v>
      </c>
      <c r="L535" s="128">
        <v>0.1638</v>
      </c>
      <c r="M535" s="124">
        <v>297</v>
      </c>
      <c r="N535" s="125">
        <v>8.3149999999999995</v>
      </c>
      <c r="O535" s="124">
        <v>1</v>
      </c>
      <c r="P535" s="125">
        <v>0</v>
      </c>
      <c r="Q535" s="124">
        <v>0</v>
      </c>
      <c r="R535" s="124">
        <v>92</v>
      </c>
      <c r="S535" s="124">
        <v>49</v>
      </c>
      <c r="T535" s="124">
        <v>3168</v>
      </c>
      <c r="U535" s="124">
        <v>3094</v>
      </c>
      <c r="V535" s="124">
        <v>3107</v>
      </c>
      <c r="W535" s="124">
        <v>9369</v>
      </c>
      <c r="X535" s="124">
        <v>3123</v>
      </c>
      <c r="Y535" s="124">
        <v>101</v>
      </c>
      <c r="Z535" s="124">
        <v>90</v>
      </c>
      <c r="AA535" s="124">
        <v>94</v>
      </c>
      <c r="AB535" s="124">
        <v>285</v>
      </c>
      <c r="AC535" s="124">
        <v>95</v>
      </c>
      <c r="AD535" s="128">
        <v>3.04E-2</v>
      </c>
      <c r="AE535" s="124">
        <v>55</v>
      </c>
      <c r="AF535" s="124">
        <v>402</v>
      </c>
      <c r="AG535" s="125">
        <v>0.14399999999999999</v>
      </c>
    </row>
    <row r="536" spans="1:33" x14ac:dyDescent="0.3">
      <c r="A536" s="123" t="s">
        <v>1071</v>
      </c>
      <c r="B536" s="121" t="s">
        <v>1072</v>
      </c>
      <c r="C536" s="121">
        <v>1</v>
      </c>
      <c r="D536" s="121">
        <v>0</v>
      </c>
      <c r="E536" s="124">
        <v>7014</v>
      </c>
      <c r="F536" s="124">
        <v>5434</v>
      </c>
      <c r="G536" s="124">
        <v>16587</v>
      </c>
      <c r="H536" s="124">
        <v>772</v>
      </c>
      <c r="I536" s="124">
        <v>898</v>
      </c>
      <c r="J536" s="124">
        <v>916</v>
      </c>
      <c r="K536" s="124">
        <v>2586</v>
      </c>
      <c r="L536" s="128">
        <v>0.15590000000000001</v>
      </c>
      <c r="M536" s="124">
        <v>551</v>
      </c>
      <c r="N536" s="125">
        <v>12.871</v>
      </c>
      <c r="O536" s="124">
        <v>1</v>
      </c>
      <c r="P536" s="125">
        <v>0</v>
      </c>
      <c r="Q536" s="124">
        <v>0</v>
      </c>
      <c r="R536" s="124">
        <v>104</v>
      </c>
      <c r="S536" s="124">
        <v>55</v>
      </c>
      <c r="T536" s="124">
        <v>6489</v>
      </c>
      <c r="U536" s="124">
        <v>6336</v>
      </c>
      <c r="V536" s="124">
        <v>6362</v>
      </c>
      <c r="W536" s="124">
        <v>19187</v>
      </c>
      <c r="X536" s="124">
        <v>6396</v>
      </c>
      <c r="Y536" s="124">
        <v>180</v>
      </c>
      <c r="Z536" s="124">
        <v>157</v>
      </c>
      <c r="AA536" s="124">
        <v>197</v>
      </c>
      <c r="AB536" s="124">
        <v>534</v>
      </c>
      <c r="AC536" s="124">
        <v>178</v>
      </c>
      <c r="AD536" s="128">
        <v>2.7799999999999998E-2</v>
      </c>
      <c r="AE536" s="124">
        <v>98</v>
      </c>
      <c r="AF536" s="124">
        <v>705</v>
      </c>
      <c r="AG536" s="125">
        <v>0.129</v>
      </c>
    </row>
    <row r="537" spans="1:33" x14ac:dyDescent="0.3">
      <c r="A537" s="123" t="s">
        <v>1073</v>
      </c>
      <c r="B537" s="121" t="s">
        <v>1074</v>
      </c>
      <c r="C537" s="121">
        <v>1</v>
      </c>
      <c r="D537" s="121">
        <v>0</v>
      </c>
      <c r="E537" s="124">
        <v>7396</v>
      </c>
      <c r="F537" s="124">
        <v>5765</v>
      </c>
      <c r="G537" s="124">
        <v>17111</v>
      </c>
      <c r="H537" s="124">
        <v>3066</v>
      </c>
      <c r="I537" s="124">
        <v>3418</v>
      </c>
      <c r="J537" s="124">
        <v>2736</v>
      </c>
      <c r="K537" s="124">
        <v>9220</v>
      </c>
      <c r="L537" s="128">
        <v>0.53879999999999995</v>
      </c>
      <c r="M537" s="124">
        <v>2019</v>
      </c>
      <c r="N537" s="125">
        <v>10.976000000000001</v>
      </c>
      <c r="O537" s="124">
        <v>1</v>
      </c>
      <c r="P537" s="125">
        <v>0</v>
      </c>
      <c r="Q537" s="124">
        <v>0</v>
      </c>
      <c r="R537" s="124">
        <v>1380</v>
      </c>
      <c r="S537" s="124">
        <v>731</v>
      </c>
      <c r="T537" s="124">
        <v>6040</v>
      </c>
      <c r="U537" s="124">
        <v>5898</v>
      </c>
      <c r="V537" s="124">
        <v>5922</v>
      </c>
      <c r="W537" s="124">
        <v>17860</v>
      </c>
      <c r="X537" s="124">
        <v>5953</v>
      </c>
      <c r="Y537" s="124">
        <v>461</v>
      </c>
      <c r="Z537" s="124">
        <v>439</v>
      </c>
      <c r="AA537" s="124">
        <v>539</v>
      </c>
      <c r="AB537" s="124">
        <v>1439</v>
      </c>
      <c r="AC537" s="124">
        <v>480</v>
      </c>
      <c r="AD537" s="128">
        <v>8.0600000000000005E-2</v>
      </c>
      <c r="AE537" s="124">
        <v>302</v>
      </c>
      <c r="AF537" s="124">
        <v>3053</v>
      </c>
      <c r="AG537" s="125">
        <v>0.52900000000000003</v>
      </c>
    </row>
    <row r="538" spans="1:33" x14ac:dyDescent="0.3">
      <c r="A538" s="123" t="s">
        <v>1075</v>
      </c>
      <c r="B538" s="121" t="s">
        <v>1076</v>
      </c>
      <c r="C538" s="121">
        <v>1</v>
      </c>
      <c r="D538" s="121">
        <v>0</v>
      </c>
      <c r="E538" s="124">
        <v>7380</v>
      </c>
      <c r="F538" s="124">
        <v>5603</v>
      </c>
      <c r="G538" s="124">
        <v>16900</v>
      </c>
      <c r="H538" s="124">
        <v>2956</v>
      </c>
      <c r="I538" s="124">
        <v>3293</v>
      </c>
      <c r="J538" s="124">
        <v>3280</v>
      </c>
      <c r="K538" s="124">
        <v>9529</v>
      </c>
      <c r="L538" s="128">
        <v>0.56379999999999997</v>
      </c>
      <c r="M538" s="124">
        <v>2053</v>
      </c>
      <c r="N538" s="125">
        <v>8.86</v>
      </c>
      <c r="O538" s="124">
        <v>1</v>
      </c>
      <c r="P538" s="125">
        <v>0</v>
      </c>
      <c r="Q538" s="124">
        <v>0</v>
      </c>
      <c r="R538" s="124">
        <v>1078</v>
      </c>
      <c r="S538" s="124">
        <v>571</v>
      </c>
      <c r="T538" s="124">
        <v>6022</v>
      </c>
      <c r="U538" s="124">
        <v>5881</v>
      </c>
      <c r="V538" s="124">
        <v>5905</v>
      </c>
      <c r="W538" s="124">
        <v>17808</v>
      </c>
      <c r="X538" s="124">
        <v>5936</v>
      </c>
      <c r="Y538" s="124">
        <v>485</v>
      </c>
      <c r="Z538" s="124">
        <v>471</v>
      </c>
      <c r="AA538" s="124">
        <v>586</v>
      </c>
      <c r="AB538" s="124">
        <v>1542</v>
      </c>
      <c r="AC538" s="124">
        <v>514</v>
      </c>
      <c r="AD538" s="128">
        <v>8.6599999999999996E-2</v>
      </c>
      <c r="AE538" s="124">
        <v>315</v>
      </c>
      <c r="AF538" s="124">
        <v>2940</v>
      </c>
      <c r="AG538" s="125">
        <v>0.52400000000000002</v>
      </c>
    </row>
    <row r="539" spans="1:33" x14ac:dyDescent="0.3">
      <c r="A539" s="123" t="s">
        <v>1077</v>
      </c>
      <c r="B539" s="121" t="s">
        <v>1078</v>
      </c>
      <c r="C539" s="121">
        <v>1</v>
      </c>
      <c r="D539" s="121">
        <v>0</v>
      </c>
      <c r="E539" s="124">
        <v>3405</v>
      </c>
      <c r="F539" s="124">
        <v>2700</v>
      </c>
      <c r="G539" s="124">
        <v>8004</v>
      </c>
      <c r="H539" s="124">
        <v>984</v>
      </c>
      <c r="I539" s="124">
        <v>1095</v>
      </c>
      <c r="J539" s="124">
        <v>1131</v>
      </c>
      <c r="K539" s="124">
        <v>3210</v>
      </c>
      <c r="L539" s="128">
        <v>0.40100000000000002</v>
      </c>
      <c r="M539" s="124">
        <v>704</v>
      </c>
      <c r="N539" s="125">
        <v>5.5609999999999999</v>
      </c>
      <c r="O539" s="124">
        <v>1</v>
      </c>
      <c r="P539" s="125">
        <v>0</v>
      </c>
      <c r="Q539" s="124">
        <v>0</v>
      </c>
      <c r="R539" s="124">
        <v>280</v>
      </c>
      <c r="S539" s="124">
        <v>148</v>
      </c>
      <c r="T539" s="124">
        <v>3098</v>
      </c>
      <c r="U539" s="124">
        <v>3025</v>
      </c>
      <c r="V539" s="124">
        <v>3038</v>
      </c>
      <c r="W539" s="124">
        <v>9161</v>
      </c>
      <c r="X539" s="124">
        <v>3054</v>
      </c>
      <c r="Y539" s="124">
        <v>165</v>
      </c>
      <c r="Z539" s="124">
        <v>146</v>
      </c>
      <c r="AA539" s="124">
        <v>179</v>
      </c>
      <c r="AB539" s="124">
        <v>490</v>
      </c>
      <c r="AC539" s="124">
        <v>163</v>
      </c>
      <c r="AD539" s="128">
        <v>5.3499999999999999E-2</v>
      </c>
      <c r="AE539" s="124">
        <v>94</v>
      </c>
      <c r="AF539" s="124">
        <v>947</v>
      </c>
      <c r="AG539" s="125">
        <v>0.35</v>
      </c>
    </row>
    <row r="540" spans="1:33" x14ac:dyDescent="0.3">
      <c r="A540" s="123" t="s">
        <v>1079</v>
      </c>
      <c r="B540" s="121" t="s">
        <v>1080</v>
      </c>
      <c r="C540" s="121">
        <v>1</v>
      </c>
      <c r="D540" s="121">
        <v>0</v>
      </c>
      <c r="E540" s="124">
        <v>4366</v>
      </c>
      <c r="F540" s="124">
        <v>3407</v>
      </c>
      <c r="G540" s="124">
        <v>10168</v>
      </c>
      <c r="H540" s="124">
        <v>894</v>
      </c>
      <c r="I540" s="124">
        <v>951</v>
      </c>
      <c r="J540" s="124">
        <v>1025</v>
      </c>
      <c r="K540" s="124">
        <v>2870</v>
      </c>
      <c r="L540" s="128">
        <v>0.2823</v>
      </c>
      <c r="M540" s="124">
        <v>625</v>
      </c>
      <c r="N540" s="125">
        <v>13.254</v>
      </c>
      <c r="O540" s="124">
        <v>1</v>
      </c>
      <c r="P540" s="125">
        <v>0</v>
      </c>
      <c r="Q540" s="124">
        <v>0</v>
      </c>
      <c r="R540" s="124">
        <v>104</v>
      </c>
      <c r="S540" s="124">
        <v>55</v>
      </c>
      <c r="T540" s="124">
        <v>4037</v>
      </c>
      <c r="U540" s="124">
        <v>3942</v>
      </c>
      <c r="V540" s="124">
        <v>3958</v>
      </c>
      <c r="W540" s="124">
        <v>11937</v>
      </c>
      <c r="X540" s="124">
        <v>3979</v>
      </c>
      <c r="Y540" s="124">
        <v>144</v>
      </c>
      <c r="Z540" s="124">
        <v>123</v>
      </c>
      <c r="AA540" s="124">
        <v>157</v>
      </c>
      <c r="AB540" s="124">
        <v>424</v>
      </c>
      <c r="AC540" s="124">
        <v>141</v>
      </c>
      <c r="AD540" s="128">
        <v>3.5499999999999997E-2</v>
      </c>
      <c r="AE540" s="124">
        <v>79</v>
      </c>
      <c r="AF540" s="124">
        <v>760</v>
      </c>
      <c r="AG540" s="125">
        <v>0.223</v>
      </c>
    </row>
    <row r="541" spans="1:33" x14ac:dyDescent="0.3">
      <c r="A541" s="123" t="s">
        <v>1081</v>
      </c>
      <c r="B541" s="121" t="s">
        <v>1082</v>
      </c>
      <c r="C541" s="121">
        <v>1</v>
      </c>
      <c r="D541" s="121">
        <v>0</v>
      </c>
      <c r="E541" s="124">
        <v>3005</v>
      </c>
      <c r="F541" s="124">
        <v>2457</v>
      </c>
      <c r="G541" s="124">
        <v>7739</v>
      </c>
      <c r="H541" s="124">
        <v>327</v>
      </c>
      <c r="I541" s="124">
        <v>328</v>
      </c>
      <c r="J541" s="124">
        <v>339</v>
      </c>
      <c r="K541" s="124">
        <v>994</v>
      </c>
      <c r="L541" s="128">
        <v>0.12839999999999999</v>
      </c>
      <c r="M541" s="124">
        <v>205</v>
      </c>
      <c r="N541" s="125">
        <v>5.9820000000000002</v>
      </c>
      <c r="O541" s="124">
        <v>1</v>
      </c>
      <c r="P541" s="125">
        <v>0</v>
      </c>
      <c r="Q541" s="124">
        <v>0</v>
      </c>
      <c r="R541" s="124">
        <v>8</v>
      </c>
      <c r="S541" s="124">
        <v>4</v>
      </c>
      <c r="T541" s="124">
        <v>2857</v>
      </c>
      <c r="U541" s="124">
        <v>2790</v>
      </c>
      <c r="V541" s="124">
        <v>2801</v>
      </c>
      <c r="W541" s="124">
        <v>8448</v>
      </c>
      <c r="X541" s="124">
        <v>2816</v>
      </c>
      <c r="Y541" s="124">
        <v>74</v>
      </c>
      <c r="Z541" s="124">
        <v>69</v>
      </c>
      <c r="AA541" s="124">
        <v>78</v>
      </c>
      <c r="AB541" s="124">
        <v>221</v>
      </c>
      <c r="AC541" s="124">
        <v>74</v>
      </c>
      <c r="AD541" s="128">
        <v>2.6200000000000001E-2</v>
      </c>
      <c r="AE541" s="124">
        <v>42</v>
      </c>
      <c r="AF541" s="124">
        <v>252</v>
      </c>
      <c r="AG541" s="125">
        <v>0.10199999999999999</v>
      </c>
    </row>
    <row r="542" spans="1:33" x14ac:dyDescent="0.3">
      <c r="A542" s="123" t="s">
        <v>1083</v>
      </c>
      <c r="B542" s="121" t="s">
        <v>1084</v>
      </c>
      <c r="C542" s="121">
        <v>1</v>
      </c>
      <c r="D542" s="121">
        <v>0</v>
      </c>
      <c r="E542" s="124">
        <v>2287</v>
      </c>
      <c r="F542" s="124">
        <v>1776</v>
      </c>
      <c r="G542" s="124">
        <v>5521</v>
      </c>
      <c r="H542" s="124">
        <v>292</v>
      </c>
      <c r="I542" s="124">
        <v>280</v>
      </c>
      <c r="J542" s="124">
        <v>320</v>
      </c>
      <c r="K542" s="124">
        <v>892</v>
      </c>
      <c r="L542" s="128">
        <v>0.16159999999999999</v>
      </c>
      <c r="M542" s="124">
        <v>187</v>
      </c>
      <c r="N542" s="125">
        <v>5.9589999999999996</v>
      </c>
      <c r="O542" s="124">
        <v>1</v>
      </c>
      <c r="P542" s="125">
        <v>0</v>
      </c>
      <c r="Q542" s="124">
        <v>0</v>
      </c>
      <c r="R542" s="124">
        <v>0</v>
      </c>
      <c r="S542" s="124">
        <v>0</v>
      </c>
      <c r="T542" s="124">
        <v>2176</v>
      </c>
      <c r="U542" s="124">
        <v>2125</v>
      </c>
      <c r="V542" s="124">
        <v>2134</v>
      </c>
      <c r="W542" s="124">
        <v>6435</v>
      </c>
      <c r="X542" s="124">
        <v>2145</v>
      </c>
      <c r="Y542" s="124">
        <v>61</v>
      </c>
      <c r="Z542" s="124">
        <v>60</v>
      </c>
      <c r="AA542" s="124">
        <v>73</v>
      </c>
      <c r="AB542" s="124">
        <v>194</v>
      </c>
      <c r="AC542" s="124">
        <v>65</v>
      </c>
      <c r="AD542" s="128">
        <v>3.0099999999999998E-2</v>
      </c>
      <c r="AE542" s="124">
        <v>35</v>
      </c>
      <c r="AF542" s="124">
        <v>223</v>
      </c>
      <c r="AG542" s="125">
        <v>0.125</v>
      </c>
    </row>
    <row r="543" spans="1:33" x14ac:dyDescent="0.3">
      <c r="A543" s="123" t="s">
        <v>1085</v>
      </c>
      <c r="B543" s="121" t="s">
        <v>1086</v>
      </c>
      <c r="C543" s="121">
        <v>1</v>
      </c>
      <c r="D543" s="121">
        <v>0</v>
      </c>
      <c r="E543" s="124">
        <v>3978</v>
      </c>
      <c r="F543" s="124">
        <v>3149</v>
      </c>
      <c r="G543" s="124">
        <v>9525</v>
      </c>
      <c r="H543" s="124">
        <v>565</v>
      </c>
      <c r="I543" s="124">
        <v>602</v>
      </c>
      <c r="J543" s="124">
        <v>688</v>
      </c>
      <c r="K543" s="124">
        <v>1855</v>
      </c>
      <c r="L543" s="128">
        <v>0.1948</v>
      </c>
      <c r="M543" s="124">
        <v>399</v>
      </c>
      <c r="N543" s="125">
        <v>12.603</v>
      </c>
      <c r="O543" s="124">
        <v>1</v>
      </c>
      <c r="P543" s="125">
        <v>0</v>
      </c>
      <c r="Q543" s="124">
        <v>0</v>
      </c>
      <c r="R543" s="124">
        <v>117</v>
      </c>
      <c r="S543" s="124">
        <v>62</v>
      </c>
      <c r="T543" s="124">
        <v>3458</v>
      </c>
      <c r="U543" s="124">
        <v>3377</v>
      </c>
      <c r="V543" s="124">
        <v>3391</v>
      </c>
      <c r="W543" s="124">
        <v>10226</v>
      </c>
      <c r="X543" s="124">
        <v>3409</v>
      </c>
      <c r="Y543" s="124">
        <v>113</v>
      </c>
      <c r="Z543" s="124">
        <v>116</v>
      </c>
      <c r="AA543" s="124">
        <v>135</v>
      </c>
      <c r="AB543" s="124">
        <v>364</v>
      </c>
      <c r="AC543" s="124">
        <v>121</v>
      </c>
      <c r="AD543" s="128">
        <v>3.56E-2</v>
      </c>
      <c r="AE543" s="124">
        <v>73</v>
      </c>
      <c r="AF543" s="124">
        <v>535</v>
      </c>
      <c r="AG543" s="125">
        <v>0.16900000000000001</v>
      </c>
    </row>
    <row r="544" spans="1:33" x14ac:dyDescent="0.3">
      <c r="A544" s="123" t="s">
        <v>1087</v>
      </c>
      <c r="B544" s="121" t="s">
        <v>1088</v>
      </c>
      <c r="C544" s="121">
        <v>1</v>
      </c>
      <c r="D544" s="121">
        <v>0</v>
      </c>
      <c r="E544" s="124">
        <v>6830</v>
      </c>
      <c r="F544" s="124">
        <v>5316</v>
      </c>
      <c r="G544" s="124">
        <v>15839</v>
      </c>
      <c r="H544" s="124">
        <v>1449</v>
      </c>
      <c r="I544" s="124">
        <v>1660</v>
      </c>
      <c r="J544" s="124">
        <v>1781</v>
      </c>
      <c r="K544" s="124">
        <v>4890</v>
      </c>
      <c r="L544" s="128">
        <v>0.30869999999999997</v>
      </c>
      <c r="M544" s="124">
        <v>1067</v>
      </c>
      <c r="N544" s="125">
        <v>22.239000000000001</v>
      </c>
      <c r="O544" s="124">
        <v>1</v>
      </c>
      <c r="P544" s="125">
        <v>0</v>
      </c>
      <c r="Q544" s="124">
        <v>0</v>
      </c>
      <c r="R544" s="124">
        <v>255</v>
      </c>
      <c r="S544" s="124">
        <v>135</v>
      </c>
      <c r="T544" s="124">
        <v>5841</v>
      </c>
      <c r="U544" s="124">
        <v>5704</v>
      </c>
      <c r="V544" s="124">
        <v>5728</v>
      </c>
      <c r="W544" s="124">
        <v>17273</v>
      </c>
      <c r="X544" s="124">
        <v>5758</v>
      </c>
      <c r="Y544" s="124">
        <v>219</v>
      </c>
      <c r="Z544" s="124">
        <v>223</v>
      </c>
      <c r="AA544" s="124">
        <v>272</v>
      </c>
      <c r="AB544" s="124">
        <v>714</v>
      </c>
      <c r="AC544" s="124">
        <v>238</v>
      </c>
      <c r="AD544" s="128">
        <v>4.1300000000000003E-2</v>
      </c>
      <c r="AE544" s="124">
        <v>143</v>
      </c>
      <c r="AF544" s="124">
        <v>1346</v>
      </c>
      <c r="AG544" s="125">
        <v>0.253</v>
      </c>
    </row>
    <row r="545" spans="1:33" x14ac:dyDescent="0.3">
      <c r="A545" s="123" t="s">
        <v>1089</v>
      </c>
      <c r="B545" s="121" t="s">
        <v>1090</v>
      </c>
      <c r="C545" s="121">
        <v>1</v>
      </c>
      <c r="D545" s="121">
        <v>0</v>
      </c>
      <c r="E545" s="124">
        <v>4514</v>
      </c>
      <c r="F545" s="124">
        <v>3724</v>
      </c>
      <c r="G545" s="124">
        <v>11209</v>
      </c>
      <c r="H545" s="124">
        <v>623</v>
      </c>
      <c r="I545" s="124">
        <v>658</v>
      </c>
      <c r="J545" s="124">
        <v>681</v>
      </c>
      <c r="K545" s="124">
        <v>1962</v>
      </c>
      <c r="L545" s="128">
        <v>0.17499999999999999</v>
      </c>
      <c r="M545" s="124">
        <v>424</v>
      </c>
      <c r="N545" s="125">
        <v>6.609</v>
      </c>
      <c r="O545" s="124">
        <v>1</v>
      </c>
      <c r="P545" s="125">
        <v>0</v>
      </c>
      <c r="Q545" s="124">
        <v>0</v>
      </c>
      <c r="R545" s="124">
        <v>52</v>
      </c>
      <c r="S545" s="124">
        <v>28</v>
      </c>
      <c r="T545" s="124">
        <v>4497</v>
      </c>
      <c r="U545" s="124">
        <v>4392</v>
      </c>
      <c r="V545" s="124">
        <v>4410</v>
      </c>
      <c r="W545" s="124">
        <v>13299</v>
      </c>
      <c r="X545" s="124">
        <v>4433</v>
      </c>
      <c r="Y545" s="124">
        <v>120</v>
      </c>
      <c r="Z545" s="124">
        <v>118</v>
      </c>
      <c r="AA545" s="124">
        <v>135</v>
      </c>
      <c r="AB545" s="124">
        <v>373</v>
      </c>
      <c r="AC545" s="124">
        <v>124</v>
      </c>
      <c r="AD545" s="128">
        <v>2.8000000000000001E-2</v>
      </c>
      <c r="AE545" s="124">
        <v>68</v>
      </c>
      <c r="AF545" s="124">
        <v>521</v>
      </c>
      <c r="AG545" s="125">
        <v>0.13900000000000001</v>
      </c>
    </row>
    <row r="546" spans="1:33" x14ac:dyDescent="0.3">
      <c r="A546" s="123" t="s">
        <v>1091</v>
      </c>
      <c r="B546" s="121" t="s">
        <v>1092</v>
      </c>
      <c r="C546" s="121">
        <v>1</v>
      </c>
      <c r="D546" s="121">
        <v>0</v>
      </c>
      <c r="E546" s="124">
        <v>23067</v>
      </c>
      <c r="F546" s="124">
        <v>18777</v>
      </c>
      <c r="G546" s="124">
        <v>53319</v>
      </c>
      <c r="H546" s="124">
        <v>14799</v>
      </c>
      <c r="I546" s="124">
        <v>15722</v>
      </c>
      <c r="J546" s="124">
        <v>15607</v>
      </c>
      <c r="K546" s="124">
        <v>46128</v>
      </c>
      <c r="L546" s="128">
        <v>0.86509999999999998</v>
      </c>
      <c r="M546" s="124">
        <v>10559</v>
      </c>
      <c r="N546" s="125">
        <v>16.614000000000001</v>
      </c>
      <c r="O546" s="124">
        <v>1</v>
      </c>
      <c r="P546" s="125">
        <v>0</v>
      </c>
      <c r="Q546" s="124">
        <v>0</v>
      </c>
      <c r="R546" s="124">
        <v>7800</v>
      </c>
      <c r="S546" s="124">
        <v>4134</v>
      </c>
      <c r="T546" s="124">
        <v>16248</v>
      </c>
      <c r="U546" s="124">
        <v>15867</v>
      </c>
      <c r="V546" s="124">
        <v>15933</v>
      </c>
      <c r="W546" s="124">
        <v>48048</v>
      </c>
      <c r="X546" s="124">
        <v>16016</v>
      </c>
      <c r="Y546" s="124">
        <v>1824</v>
      </c>
      <c r="Z546" s="124">
        <v>1848</v>
      </c>
      <c r="AA546" s="124">
        <v>2251</v>
      </c>
      <c r="AB546" s="124">
        <v>5923</v>
      </c>
      <c r="AC546" s="124">
        <v>1974</v>
      </c>
      <c r="AD546" s="128">
        <v>0.12330000000000001</v>
      </c>
      <c r="AE546" s="124">
        <v>1505</v>
      </c>
      <c r="AF546" s="124">
        <v>16199</v>
      </c>
      <c r="AG546" s="125">
        <v>0.86199999999999999</v>
      </c>
    </row>
    <row r="547" spans="1:33" x14ac:dyDescent="0.3">
      <c r="A547" s="123" t="s">
        <v>1093</v>
      </c>
      <c r="B547" s="121" t="s">
        <v>1094</v>
      </c>
      <c r="C547" s="121">
        <v>1</v>
      </c>
      <c r="D547" s="121">
        <v>0</v>
      </c>
      <c r="E547" s="124">
        <v>9124</v>
      </c>
      <c r="F547" s="124">
        <v>7941</v>
      </c>
      <c r="G547" s="124">
        <v>22413</v>
      </c>
      <c r="H547" s="124">
        <v>5355</v>
      </c>
      <c r="I547" s="124">
        <v>6110</v>
      </c>
      <c r="J547" s="124">
        <v>5477</v>
      </c>
      <c r="K547" s="124">
        <v>16942</v>
      </c>
      <c r="L547" s="128">
        <v>0.75590000000000002</v>
      </c>
      <c r="M547" s="124">
        <v>3902</v>
      </c>
      <c r="N547" s="125">
        <v>8.1159999999999997</v>
      </c>
      <c r="O547" s="124">
        <v>1</v>
      </c>
      <c r="P547" s="125">
        <v>0</v>
      </c>
      <c r="Q547" s="124">
        <v>0</v>
      </c>
      <c r="R547" s="124">
        <v>2836</v>
      </c>
      <c r="S547" s="124">
        <v>1503</v>
      </c>
      <c r="T547" s="124">
        <v>6657</v>
      </c>
      <c r="U547" s="124">
        <v>6501</v>
      </c>
      <c r="V547" s="124">
        <v>6528</v>
      </c>
      <c r="W547" s="124">
        <v>19686</v>
      </c>
      <c r="X547" s="124">
        <v>6562</v>
      </c>
      <c r="Y547" s="124">
        <v>757</v>
      </c>
      <c r="Z547" s="124">
        <v>784</v>
      </c>
      <c r="AA547" s="124">
        <v>901</v>
      </c>
      <c r="AB547" s="124">
        <v>2442</v>
      </c>
      <c r="AC547" s="124">
        <v>814</v>
      </c>
      <c r="AD547" s="128">
        <v>0.124</v>
      </c>
      <c r="AE547" s="124">
        <v>640</v>
      </c>
      <c r="AF547" s="124">
        <v>6046</v>
      </c>
      <c r="AG547" s="125">
        <v>0.76100000000000001</v>
      </c>
    </row>
    <row r="548" spans="1:33" x14ac:dyDescent="0.3">
      <c r="A548" s="123" t="s">
        <v>1095</v>
      </c>
      <c r="B548" s="121" t="s">
        <v>1096</v>
      </c>
      <c r="C548" s="121">
        <v>1</v>
      </c>
      <c r="D548" s="121">
        <v>0</v>
      </c>
      <c r="E548" s="124">
        <v>28</v>
      </c>
      <c r="F548" s="124">
        <v>32</v>
      </c>
      <c r="G548" s="124">
        <v>104</v>
      </c>
      <c r="H548" s="124">
        <v>0</v>
      </c>
      <c r="I548" s="124">
        <v>0</v>
      </c>
      <c r="J548" s="124">
        <v>0</v>
      </c>
      <c r="K548" s="124">
        <v>0</v>
      </c>
      <c r="L548" s="128">
        <v>0</v>
      </c>
      <c r="M548" s="124">
        <v>0</v>
      </c>
      <c r="N548" s="125">
        <v>33.520000000000003</v>
      </c>
      <c r="O548" s="124">
        <v>0</v>
      </c>
      <c r="P548" s="125">
        <v>0.47199999999999998</v>
      </c>
      <c r="Q548" s="124">
        <v>0</v>
      </c>
      <c r="R548" s="124">
        <v>1</v>
      </c>
      <c r="S548" s="124">
        <v>1</v>
      </c>
      <c r="T548" s="124">
        <v>101</v>
      </c>
      <c r="U548" s="124">
        <v>99</v>
      </c>
      <c r="V548" s="124">
        <v>99</v>
      </c>
      <c r="W548" s="124">
        <v>299</v>
      </c>
      <c r="X548" s="124">
        <v>100</v>
      </c>
      <c r="Y548" s="124">
        <v>9</v>
      </c>
      <c r="Z548" s="124">
        <v>5</v>
      </c>
      <c r="AA548" s="124">
        <v>8</v>
      </c>
      <c r="AB548" s="124">
        <v>22</v>
      </c>
      <c r="AC548" s="124">
        <v>7</v>
      </c>
      <c r="AD548" s="128">
        <v>7.3599999999999999E-2</v>
      </c>
      <c r="AE548" s="124">
        <v>2</v>
      </c>
      <c r="AF548" s="124">
        <v>4</v>
      </c>
      <c r="AG548" s="125">
        <v>0.125</v>
      </c>
    </row>
    <row r="549" spans="1:33" x14ac:dyDescent="0.3">
      <c r="A549" s="123" t="s">
        <v>1097</v>
      </c>
      <c r="B549" s="121" t="s">
        <v>1098</v>
      </c>
      <c r="C549" s="121">
        <v>1</v>
      </c>
      <c r="D549" s="121">
        <v>0</v>
      </c>
      <c r="E549" s="124">
        <v>2496</v>
      </c>
      <c r="F549" s="124">
        <v>1941</v>
      </c>
      <c r="G549" s="124">
        <v>5969</v>
      </c>
      <c r="H549" s="124">
        <v>98</v>
      </c>
      <c r="I549" s="124">
        <v>113</v>
      </c>
      <c r="J549" s="124">
        <v>117</v>
      </c>
      <c r="K549" s="124">
        <v>328</v>
      </c>
      <c r="L549" s="128">
        <v>5.5E-2</v>
      </c>
      <c r="M549" s="124">
        <v>69</v>
      </c>
      <c r="N549" s="125">
        <v>12.215</v>
      </c>
      <c r="O549" s="124">
        <v>1</v>
      </c>
      <c r="P549" s="125">
        <v>0</v>
      </c>
      <c r="Q549" s="124">
        <v>0</v>
      </c>
      <c r="R549" s="124">
        <v>28</v>
      </c>
      <c r="S549" s="124">
        <v>15</v>
      </c>
      <c r="T549" s="124">
        <v>2108</v>
      </c>
      <c r="U549" s="124">
        <v>2058</v>
      </c>
      <c r="V549" s="124">
        <v>2067</v>
      </c>
      <c r="W549" s="124">
        <v>6233</v>
      </c>
      <c r="X549" s="124">
        <v>2078</v>
      </c>
      <c r="Y549" s="124">
        <v>43</v>
      </c>
      <c r="Z549" s="124">
        <v>45</v>
      </c>
      <c r="AA549" s="124">
        <v>58</v>
      </c>
      <c r="AB549" s="124">
        <v>146</v>
      </c>
      <c r="AC549" s="124">
        <v>49</v>
      </c>
      <c r="AD549" s="128">
        <v>2.3400000000000001E-2</v>
      </c>
      <c r="AE549" s="124">
        <v>30</v>
      </c>
      <c r="AF549" s="124">
        <v>115</v>
      </c>
      <c r="AG549" s="125">
        <v>5.8999999999999997E-2</v>
      </c>
    </row>
    <row r="550" spans="1:33" x14ac:dyDescent="0.3">
      <c r="A550" s="123" t="s">
        <v>1099</v>
      </c>
      <c r="B550" s="121" t="s">
        <v>1100</v>
      </c>
      <c r="C550" s="121">
        <v>1</v>
      </c>
      <c r="D550" s="121">
        <v>0</v>
      </c>
      <c r="E550" s="124">
        <v>7646</v>
      </c>
      <c r="F550" s="124">
        <v>6237</v>
      </c>
      <c r="G550" s="124">
        <v>16319</v>
      </c>
      <c r="H550" s="124">
        <v>3251</v>
      </c>
      <c r="I550" s="124">
        <v>3423</v>
      </c>
      <c r="J550" s="124">
        <v>3286</v>
      </c>
      <c r="K550" s="124">
        <v>9960</v>
      </c>
      <c r="L550" s="128">
        <v>0.61029999999999995</v>
      </c>
      <c r="M550" s="124">
        <v>2474</v>
      </c>
      <c r="N550" s="125">
        <v>92.019000000000005</v>
      </c>
      <c r="O550" s="124">
        <v>1</v>
      </c>
      <c r="P550" s="125">
        <v>0</v>
      </c>
      <c r="Q550" s="124">
        <v>0</v>
      </c>
      <c r="R550" s="124">
        <v>2010</v>
      </c>
      <c r="S550" s="124">
        <v>1065</v>
      </c>
      <c r="T550" s="124">
        <v>5927</v>
      </c>
      <c r="U550" s="124">
        <v>5789</v>
      </c>
      <c r="V550" s="124">
        <v>5813</v>
      </c>
      <c r="W550" s="124">
        <v>17529</v>
      </c>
      <c r="X550" s="124">
        <v>5843</v>
      </c>
      <c r="Y550" s="124">
        <v>624</v>
      </c>
      <c r="Z550" s="124">
        <v>666</v>
      </c>
      <c r="AA550" s="124">
        <v>784</v>
      </c>
      <c r="AB550" s="124">
        <v>2074</v>
      </c>
      <c r="AC550" s="124">
        <v>691</v>
      </c>
      <c r="AD550" s="128">
        <v>0.1183</v>
      </c>
      <c r="AE550" s="124">
        <v>480</v>
      </c>
      <c r="AF550" s="124">
        <v>4020</v>
      </c>
      <c r="AG550" s="125">
        <v>0.64400000000000002</v>
      </c>
    </row>
    <row r="551" spans="1:33" x14ac:dyDescent="0.3">
      <c r="A551" s="123" t="s">
        <v>1101</v>
      </c>
      <c r="B551" s="121" t="s">
        <v>1102</v>
      </c>
      <c r="C551" s="121">
        <v>1</v>
      </c>
      <c r="D551" s="121">
        <v>0</v>
      </c>
      <c r="E551" s="124">
        <v>205</v>
      </c>
      <c r="F551" s="124">
        <v>165</v>
      </c>
      <c r="G551" s="124">
        <v>491</v>
      </c>
      <c r="H551" s="124">
        <v>56</v>
      </c>
      <c r="I551" s="124">
        <v>59</v>
      </c>
      <c r="J551" s="124">
        <v>67</v>
      </c>
      <c r="K551" s="124">
        <v>182</v>
      </c>
      <c r="L551" s="128">
        <v>0.37069999999999997</v>
      </c>
      <c r="M551" s="124">
        <v>40</v>
      </c>
      <c r="N551" s="125">
        <v>15.162000000000001</v>
      </c>
      <c r="O551" s="124">
        <v>1</v>
      </c>
      <c r="P551" s="125">
        <v>0.27700000000000002</v>
      </c>
      <c r="Q551" s="124">
        <v>46</v>
      </c>
      <c r="R551" s="124">
        <v>26</v>
      </c>
      <c r="S551" s="124">
        <v>14</v>
      </c>
      <c r="T551" s="124">
        <v>352</v>
      </c>
      <c r="U551" s="124">
        <v>343</v>
      </c>
      <c r="V551" s="124">
        <v>345</v>
      </c>
      <c r="W551" s="124">
        <v>1040</v>
      </c>
      <c r="X551" s="124">
        <v>347</v>
      </c>
      <c r="Y551" s="124">
        <v>25</v>
      </c>
      <c r="Z551" s="124">
        <v>7</v>
      </c>
      <c r="AA551" s="124">
        <v>5</v>
      </c>
      <c r="AB551" s="124">
        <v>37</v>
      </c>
      <c r="AC551" s="124">
        <v>12</v>
      </c>
      <c r="AD551" s="128">
        <v>3.56E-2</v>
      </c>
      <c r="AE551" s="124">
        <v>4</v>
      </c>
      <c r="AF551" s="124">
        <v>105</v>
      </c>
      <c r="AG551" s="125">
        <v>0.63600000000000001</v>
      </c>
    </row>
    <row r="552" spans="1:33" x14ac:dyDescent="0.3">
      <c r="A552" s="123" t="s">
        <v>1103</v>
      </c>
      <c r="B552" s="121" t="s">
        <v>1104</v>
      </c>
      <c r="C552" s="121">
        <v>1</v>
      </c>
      <c r="D552" s="121">
        <v>0</v>
      </c>
      <c r="E552" s="124">
        <v>9689</v>
      </c>
      <c r="F552" s="124">
        <v>7495</v>
      </c>
      <c r="G552" s="124">
        <v>23378</v>
      </c>
      <c r="H552" s="124">
        <v>761</v>
      </c>
      <c r="I552" s="124">
        <v>982</v>
      </c>
      <c r="J552" s="124">
        <v>1027</v>
      </c>
      <c r="K552" s="124">
        <v>2770</v>
      </c>
      <c r="L552" s="128">
        <v>0.11849999999999999</v>
      </c>
      <c r="M552" s="124">
        <v>577</v>
      </c>
      <c r="N552" s="125">
        <v>28.689</v>
      </c>
      <c r="O552" s="124">
        <v>1</v>
      </c>
      <c r="P552" s="125">
        <v>0</v>
      </c>
      <c r="Q552" s="124">
        <v>0</v>
      </c>
      <c r="R552" s="124">
        <v>144</v>
      </c>
      <c r="S552" s="124">
        <v>76</v>
      </c>
      <c r="T552" s="124">
        <v>9163</v>
      </c>
      <c r="U552" s="124">
        <v>8948</v>
      </c>
      <c r="V552" s="124">
        <v>8986</v>
      </c>
      <c r="W552" s="124">
        <v>27097</v>
      </c>
      <c r="X552" s="124">
        <v>9032</v>
      </c>
      <c r="Y552" s="124">
        <v>234</v>
      </c>
      <c r="Z552" s="124">
        <v>242</v>
      </c>
      <c r="AA552" s="124">
        <v>273</v>
      </c>
      <c r="AB552" s="124">
        <v>749</v>
      </c>
      <c r="AC552" s="124">
        <v>250</v>
      </c>
      <c r="AD552" s="128">
        <v>2.76E-2</v>
      </c>
      <c r="AE552" s="124">
        <v>134</v>
      </c>
      <c r="AF552" s="124">
        <v>788</v>
      </c>
      <c r="AG552" s="125">
        <v>0.105</v>
      </c>
    </row>
    <row r="553" spans="1:33" x14ac:dyDescent="0.3">
      <c r="A553" s="123" t="s">
        <v>1105</v>
      </c>
      <c r="B553" s="121" t="s">
        <v>1106</v>
      </c>
      <c r="C553" s="121">
        <v>1</v>
      </c>
      <c r="D553" s="121">
        <v>0</v>
      </c>
      <c r="E553" s="124">
        <v>3239</v>
      </c>
      <c r="F553" s="124">
        <v>2577</v>
      </c>
      <c r="G553" s="124">
        <v>7959</v>
      </c>
      <c r="H553" s="124">
        <v>351</v>
      </c>
      <c r="I553" s="124">
        <v>413</v>
      </c>
      <c r="J553" s="124">
        <v>400</v>
      </c>
      <c r="K553" s="124">
        <v>1164</v>
      </c>
      <c r="L553" s="128">
        <v>0.1462</v>
      </c>
      <c r="M553" s="124">
        <v>245</v>
      </c>
      <c r="N553" s="125">
        <v>11.308999999999999</v>
      </c>
      <c r="O553" s="124">
        <v>1</v>
      </c>
      <c r="P553" s="125">
        <v>0</v>
      </c>
      <c r="Q553" s="124">
        <v>0</v>
      </c>
      <c r="R553" s="124">
        <v>51</v>
      </c>
      <c r="S553" s="124">
        <v>27</v>
      </c>
      <c r="T553" s="124">
        <v>3356</v>
      </c>
      <c r="U553" s="124">
        <v>3277</v>
      </c>
      <c r="V553" s="124">
        <v>3290</v>
      </c>
      <c r="W553" s="124">
        <v>9923</v>
      </c>
      <c r="X553" s="124">
        <v>3308</v>
      </c>
      <c r="Y553" s="124">
        <v>95</v>
      </c>
      <c r="Z553" s="124">
        <v>94</v>
      </c>
      <c r="AA553" s="124">
        <v>110</v>
      </c>
      <c r="AB553" s="124">
        <v>299</v>
      </c>
      <c r="AC553" s="124">
        <v>100</v>
      </c>
      <c r="AD553" s="128">
        <v>3.0099999999999998E-2</v>
      </c>
      <c r="AE553" s="124">
        <v>50</v>
      </c>
      <c r="AF553" s="124">
        <v>323</v>
      </c>
      <c r="AG553" s="125">
        <v>0.125</v>
      </c>
    </row>
    <row r="554" spans="1:33" x14ac:dyDescent="0.3">
      <c r="A554" s="123" t="s">
        <v>1107</v>
      </c>
      <c r="B554" s="121" t="s">
        <v>1108</v>
      </c>
      <c r="C554" s="121">
        <v>1</v>
      </c>
      <c r="D554" s="121">
        <v>0</v>
      </c>
      <c r="E554" s="124">
        <v>354</v>
      </c>
      <c r="F554" s="124">
        <v>120</v>
      </c>
      <c r="G554" s="124">
        <v>395</v>
      </c>
      <c r="H554" s="124">
        <v>40</v>
      </c>
      <c r="I554" s="124">
        <v>44</v>
      </c>
      <c r="J554" s="124">
        <v>44</v>
      </c>
      <c r="K554" s="124">
        <v>128</v>
      </c>
      <c r="L554" s="128">
        <v>0.3241</v>
      </c>
      <c r="M554" s="124">
        <v>25</v>
      </c>
      <c r="N554" s="125">
        <v>10.888</v>
      </c>
      <c r="O554" s="124">
        <v>0</v>
      </c>
      <c r="P554" s="125">
        <v>0.27400000000000002</v>
      </c>
      <c r="Q554" s="124">
        <v>0</v>
      </c>
      <c r="R554" s="124">
        <v>16</v>
      </c>
      <c r="S554" s="124">
        <v>8</v>
      </c>
      <c r="T554" s="124">
        <v>391</v>
      </c>
      <c r="U554" s="124">
        <v>381</v>
      </c>
      <c r="V554" s="124">
        <v>386</v>
      </c>
      <c r="W554" s="124">
        <v>1158</v>
      </c>
      <c r="X554" s="124">
        <v>386</v>
      </c>
      <c r="Y554" s="124">
        <v>29</v>
      </c>
      <c r="Z554" s="124">
        <v>11</v>
      </c>
      <c r="AA554" s="124">
        <v>6</v>
      </c>
      <c r="AB554" s="124">
        <v>46</v>
      </c>
      <c r="AC554" s="124">
        <v>15</v>
      </c>
      <c r="AD554" s="128">
        <v>3.9699999999999999E-2</v>
      </c>
      <c r="AE554" s="124">
        <v>3</v>
      </c>
      <c r="AF554" s="124">
        <v>37</v>
      </c>
      <c r="AG554" s="125">
        <v>0.308</v>
      </c>
    </row>
    <row r="555" spans="1:33" x14ac:dyDescent="0.3">
      <c r="A555" s="123" t="s">
        <v>1109</v>
      </c>
      <c r="B555" s="121" t="s">
        <v>1110</v>
      </c>
      <c r="C555" s="121">
        <v>1</v>
      </c>
      <c r="D555" s="121">
        <v>0</v>
      </c>
      <c r="E555" s="124">
        <v>1012</v>
      </c>
      <c r="F555" s="124">
        <v>1630</v>
      </c>
      <c r="G555" s="124">
        <v>5263</v>
      </c>
      <c r="H555" s="124">
        <v>543</v>
      </c>
      <c r="I555" s="124">
        <v>519</v>
      </c>
      <c r="J555" s="124">
        <v>439</v>
      </c>
      <c r="K555" s="124">
        <v>1501</v>
      </c>
      <c r="L555" s="128">
        <v>0.28520000000000001</v>
      </c>
      <c r="M555" s="124">
        <v>302</v>
      </c>
      <c r="N555" s="125">
        <v>18.244</v>
      </c>
      <c r="O555" s="124">
        <v>1</v>
      </c>
      <c r="P555" s="125">
        <v>0</v>
      </c>
      <c r="Q555" s="124">
        <v>0</v>
      </c>
      <c r="R555" s="124">
        <v>166</v>
      </c>
      <c r="S555" s="124">
        <v>88</v>
      </c>
      <c r="T555" s="124">
        <v>998</v>
      </c>
      <c r="U555" s="124">
        <v>975</v>
      </c>
      <c r="V555" s="124">
        <v>978</v>
      </c>
      <c r="W555" s="124">
        <v>2951</v>
      </c>
      <c r="X555" s="124">
        <v>984</v>
      </c>
      <c r="Y555" s="124">
        <v>80</v>
      </c>
      <c r="Z555" s="124">
        <v>72</v>
      </c>
      <c r="AA555" s="124">
        <v>70</v>
      </c>
      <c r="AB555" s="124">
        <v>222</v>
      </c>
      <c r="AC555" s="124">
        <v>74</v>
      </c>
      <c r="AD555" s="128">
        <v>7.5200000000000003E-2</v>
      </c>
      <c r="AE555" s="124">
        <v>80</v>
      </c>
      <c r="AF555" s="124">
        <v>471</v>
      </c>
      <c r="AG555" s="125">
        <v>0.28799999999999998</v>
      </c>
    </row>
    <row r="556" spans="1:33" x14ac:dyDescent="0.3">
      <c r="A556" s="123" t="s">
        <v>1111</v>
      </c>
      <c r="B556" s="121" t="s">
        <v>1112</v>
      </c>
      <c r="C556" s="121">
        <v>1</v>
      </c>
      <c r="D556" s="121">
        <v>0</v>
      </c>
      <c r="E556" s="124">
        <v>129</v>
      </c>
      <c r="F556" s="124">
        <v>77</v>
      </c>
      <c r="G556" s="124">
        <v>237</v>
      </c>
      <c r="H556" s="124">
        <v>4</v>
      </c>
      <c r="I556" s="124">
        <v>3</v>
      </c>
      <c r="J556" s="124">
        <v>0</v>
      </c>
      <c r="K556" s="124">
        <v>7</v>
      </c>
      <c r="L556" s="128">
        <v>2.9499999999999998E-2</v>
      </c>
      <c r="M556" s="124">
        <v>1</v>
      </c>
      <c r="N556" s="125">
        <v>6.1040000000000001</v>
      </c>
      <c r="O556" s="124">
        <v>0</v>
      </c>
      <c r="P556" s="125">
        <v>0.24299999999999999</v>
      </c>
      <c r="Q556" s="124">
        <v>0</v>
      </c>
      <c r="R556" s="124">
        <v>2</v>
      </c>
      <c r="S556" s="124">
        <v>1</v>
      </c>
      <c r="T556" s="124">
        <v>302</v>
      </c>
      <c r="U556" s="124">
        <v>295</v>
      </c>
      <c r="V556" s="124">
        <v>295</v>
      </c>
      <c r="W556" s="124">
        <v>892</v>
      </c>
      <c r="X556" s="124">
        <v>297</v>
      </c>
      <c r="Y556" s="124">
        <v>14</v>
      </c>
      <c r="Z556" s="124">
        <v>11</v>
      </c>
      <c r="AA556" s="124">
        <v>6</v>
      </c>
      <c r="AB556" s="124">
        <v>31</v>
      </c>
      <c r="AC556" s="124">
        <v>10</v>
      </c>
      <c r="AD556" s="128">
        <v>3.4799999999999998E-2</v>
      </c>
      <c r="AE556" s="124">
        <v>2</v>
      </c>
      <c r="AF556" s="124">
        <v>5</v>
      </c>
      <c r="AG556" s="125">
        <v>6.4000000000000001E-2</v>
      </c>
    </row>
    <row r="557" spans="1:33" x14ac:dyDescent="0.3">
      <c r="A557" s="123" t="s">
        <v>1113</v>
      </c>
      <c r="B557" s="121" t="s">
        <v>1114</v>
      </c>
      <c r="C557" s="121">
        <v>1</v>
      </c>
      <c r="D557" s="121">
        <v>0</v>
      </c>
      <c r="E557" s="124">
        <v>2549</v>
      </c>
      <c r="F557" s="124">
        <v>2025</v>
      </c>
      <c r="G557" s="124">
        <v>6045</v>
      </c>
      <c r="H557" s="124">
        <v>1310</v>
      </c>
      <c r="I557" s="124">
        <v>1400</v>
      </c>
      <c r="J557" s="124">
        <v>1365</v>
      </c>
      <c r="K557" s="124">
        <v>4075</v>
      </c>
      <c r="L557" s="128">
        <v>0.67410000000000003</v>
      </c>
      <c r="M557" s="124">
        <v>887</v>
      </c>
      <c r="N557" s="125">
        <v>16.721</v>
      </c>
      <c r="O557" s="124">
        <v>1</v>
      </c>
      <c r="P557" s="125">
        <v>0</v>
      </c>
      <c r="Q557" s="124">
        <v>0</v>
      </c>
      <c r="R557" s="124">
        <v>790</v>
      </c>
      <c r="S557" s="124">
        <v>419</v>
      </c>
      <c r="T557" s="124">
        <v>2108</v>
      </c>
      <c r="U557" s="124">
        <v>2059</v>
      </c>
      <c r="V557" s="124">
        <v>2067</v>
      </c>
      <c r="W557" s="124">
        <v>6234</v>
      </c>
      <c r="X557" s="124">
        <v>2078</v>
      </c>
      <c r="Y557" s="124">
        <v>172</v>
      </c>
      <c r="Z557" s="124">
        <v>178</v>
      </c>
      <c r="AA557" s="124">
        <v>192</v>
      </c>
      <c r="AB557" s="124">
        <v>542</v>
      </c>
      <c r="AC557" s="124">
        <v>181</v>
      </c>
      <c r="AD557" s="128">
        <v>8.6900000000000005E-2</v>
      </c>
      <c r="AE557" s="124">
        <v>114</v>
      </c>
      <c r="AF557" s="124">
        <v>1421</v>
      </c>
      <c r="AG557" s="125">
        <v>0.70099999999999996</v>
      </c>
    </row>
    <row r="558" spans="1:33" x14ac:dyDescent="0.3">
      <c r="A558" s="123" t="s">
        <v>1115</v>
      </c>
      <c r="B558" s="121" t="s">
        <v>1116</v>
      </c>
      <c r="C558" s="121">
        <v>1</v>
      </c>
      <c r="D558" s="121">
        <v>0</v>
      </c>
      <c r="E558" s="124">
        <v>1444</v>
      </c>
      <c r="F558" s="124">
        <v>1237</v>
      </c>
      <c r="G558" s="124">
        <v>3886</v>
      </c>
      <c r="H558" s="124">
        <v>556</v>
      </c>
      <c r="I558" s="124">
        <v>620</v>
      </c>
      <c r="J558" s="124">
        <v>672</v>
      </c>
      <c r="K558" s="124">
        <v>1848</v>
      </c>
      <c r="L558" s="128">
        <v>0.47560000000000002</v>
      </c>
      <c r="M558" s="124">
        <v>382</v>
      </c>
      <c r="N558" s="125">
        <v>35.67</v>
      </c>
      <c r="O558" s="124">
        <v>1</v>
      </c>
      <c r="P558" s="125">
        <v>0</v>
      </c>
      <c r="Q558" s="124">
        <v>0</v>
      </c>
      <c r="R558" s="124">
        <v>350</v>
      </c>
      <c r="S558" s="124">
        <v>186</v>
      </c>
      <c r="T558" s="124">
        <v>1937</v>
      </c>
      <c r="U558" s="124">
        <v>1892</v>
      </c>
      <c r="V558" s="124">
        <v>1900</v>
      </c>
      <c r="W558" s="124">
        <v>5729</v>
      </c>
      <c r="X558" s="124">
        <v>1910</v>
      </c>
      <c r="Y558" s="124">
        <v>121</v>
      </c>
      <c r="Z558" s="124">
        <v>99</v>
      </c>
      <c r="AA558" s="124">
        <v>108</v>
      </c>
      <c r="AB558" s="124">
        <v>328</v>
      </c>
      <c r="AC558" s="124">
        <v>109</v>
      </c>
      <c r="AD558" s="128">
        <v>5.7299999999999997E-2</v>
      </c>
      <c r="AE558" s="124">
        <v>46</v>
      </c>
      <c r="AF558" s="124">
        <v>615</v>
      </c>
      <c r="AG558" s="125">
        <v>0.497</v>
      </c>
    </row>
    <row r="559" spans="1:33" x14ac:dyDescent="0.3">
      <c r="A559" s="123" t="s">
        <v>1117</v>
      </c>
      <c r="B559" s="121" t="s">
        <v>1118</v>
      </c>
      <c r="C559" s="121">
        <v>1</v>
      </c>
      <c r="D559" s="121">
        <v>0</v>
      </c>
      <c r="E559" s="124">
        <v>243</v>
      </c>
      <c r="F559" s="124">
        <v>171</v>
      </c>
      <c r="G559" s="124">
        <v>553</v>
      </c>
      <c r="H559" s="124">
        <v>94</v>
      </c>
      <c r="I559" s="124">
        <v>90</v>
      </c>
      <c r="J559" s="124">
        <v>89</v>
      </c>
      <c r="K559" s="124">
        <v>273</v>
      </c>
      <c r="L559" s="128">
        <v>0.49370000000000003</v>
      </c>
      <c r="M559" s="124">
        <v>55</v>
      </c>
      <c r="N559" s="125">
        <v>11.359</v>
      </c>
      <c r="O559" s="124">
        <v>1</v>
      </c>
      <c r="P559" s="125">
        <v>0.19500000000000001</v>
      </c>
      <c r="Q559" s="124">
        <v>33</v>
      </c>
      <c r="R559" s="124">
        <v>64</v>
      </c>
      <c r="S559" s="124">
        <v>34</v>
      </c>
      <c r="T559" s="124">
        <v>336</v>
      </c>
      <c r="U559" s="124">
        <v>329</v>
      </c>
      <c r="V559" s="124">
        <v>330</v>
      </c>
      <c r="W559" s="124">
        <v>995</v>
      </c>
      <c r="X559" s="124">
        <v>332</v>
      </c>
      <c r="Y559" s="124">
        <v>22</v>
      </c>
      <c r="Z559" s="124">
        <v>10</v>
      </c>
      <c r="AA559" s="124">
        <v>12</v>
      </c>
      <c r="AB559" s="124">
        <v>44</v>
      </c>
      <c r="AC559" s="124">
        <v>15</v>
      </c>
      <c r="AD559" s="128">
        <v>4.4200000000000003E-2</v>
      </c>
      <c r="AE559" s="124">
        <v>5</v>
      </c>
      <c r="AF559" s="124">
        <v>128</v>
      </c>
      <c r="AG559" s="125">
        <v>0.748</v>
      </c>
    </row>
    <row r="560" spans="1:33" x14ac:dyDescent="0.3">
      <c r="A560" s="123" t="s">
        <v>1119</v>
      </c>
      <c r="B560" s="121" t="s">
        <v>1120</v>
      </c>
      <c r="C560" s="121">
        <v>1</v>
      </c>
      <c r="D560" s="121">
        <v>0</v>
      </c>
      <c r="E560" s="124">
        <v>3495</v>
      </c>
      <c r="F560" s="124">
        <v>2728</v>
      </c>
      <c r="G560" s="124">
        <v>8417</v>
      </c>
      <c r="H560" s="124">
        <v>553</v>
      </c>
      <c r="I560" s="124">
        <v>572</v>
      </c>
      <c r="J560" s="124">
        <v>709</v>
      </c>
      <c r="K560" s="124">
        <v>1834</v>
      </c>
      <c r="L560" s="128">
        <v>0.21790000000000001</v>
      </c>
      <c r="M560" s="124">
        <v>386</v>
      </c>
      <c r="N560" s="125">
        <v>36.085000000000001</v>
      </c>
      <c r="O560" s="124">
        <v>1</v>
      </c>
      <c r="P560" s="125">
        <v>0</v>
      </c>
      <c r="Q560" s="124">
        <v>0</v>
      </c>
      <c r="R560" s="124">
        <v>139</v>
      </c>
      <c r="S560" s="124">
        <v>74</v>
      </c>
      <c r="T560" s="124">
        <v>3132</v>
      </c>
      <c r="U560" s="124">
        <v>3058</v>
      </c>
      <c r="V560" s="124">
        <v>3072</v>
      </c>
      <c r="W560" s="124">
        <v>9262</v>
      </c>
      <c r="X560" s="124">
        <v>3087</v>
      </c>
      <c r="Y560" s="124">
        <v>137</v>
      </c>
      <c r="Z560" s="124">
        <v>122</v>
      </c>
      <c r="AA560" s="124">
        <v>141</v>
      </c>
      <c r="AB560" s="124">
        <v>400</v>
      </c>
      <c r="AC560" s="124">
        <v>133</v>
      </c>
      <c r="AD560" s="128">
        <v>4.3200000000000002E-2</v>
      </c>
      <c r="AE560" s="124">
        <v>77</v>
      </c>
      <c r="AF560" s="124">
        <v>538</v>
      </c>
      <c r="AG560" s="125">
        <v>0.19700000000000001</v>
      </c>
    </row>
    <row r="561" spans="1:33" x14ac:dyDescent="0.3">
      <c r="A561" s="123" t="s">
        <v>1121</v>
      </c>
      <c r="B561" s="121" t="s">
        <v>1122</v>
      </c>
      <c r="C561" s="121">
        <v>1</v>
      </c>
      <c r="D561" s="121">
        <v>0</v>
      </c>
      <c r="E561" s="124">
        <v>467</v>
      </c>
      <c r="F561" s="124">
        <v>230</v>
      </c>
      <c r="G561" s="124">
        <v>712</v>
      </c>
      <c r="H561" s="124">
        <v>147</v>
      </c>
      <c r="I561" s="124">
        <v>136</v>
      </c>
      <c r="J561" s="124">
        <v>136</v>
      </c>
      <c r="K561" s="124">
        <v>419</v>
      </c>
      <c r="L561" s="128">
        <v>0.58850000000000002</v>
      </c>
      <c r="M561" s="124">
        <v>88</v>
      </c>
      <c r="N561" s="125">
        <v>11.734</v>
      </c>
      <c r="O561" s="124">
        <v>0</v>
      </c>
      <c r="P561" s="125">
        <v>0.106</v>
      </c>
      <c r="Q561" s="124">
        <v>0</v>
      </c>
      <c r="R561" s="124">
        <v>90</v>
      </c>
      <c r="S561" s="124">
        <v>48</v>
      </c>
      <c r="T561" s="124">
        <v>504</v>
      </c>
      <c r="U561" s="124">
        <v>492</v>
      </c>
      <c r="V561" s="124">
        <v>494</v>
      </c>
      <c r="W561" s="124">
        <v>1490</v>
      </c>
      <c r="X561" s="124">
        <v>497</v>
      </c>
      <c r="Y561" s="124">
        <v>40</v>
      </c>
      <c r="Z561" s="124">
        <v>25</v>
      </c>
      <c r="AA561" s="124">
        <v>41</v>
      </c>
      <c r="AB561" s="124">
        <v>106</v>
      </c>
      <c r="AC561" s="124">
        <v>35</v>
      </c>
      <c r="AD561" s="128">
        <v>7.1099999999999997E-2</v>
      </c>
      <c r="AE561" s="124">
        <v>11</v>
      </c>
      <c r="AF561" s="124">
        <v>148</v>
      </c>
      <c r="AG561" s="125">
        <v>0.64300000000000002</v>
      </c>
    </row>
    <row r="562" spans="1:33" x14ac:dyDescent="0.3">
      <c r="A562" s="123" t="s">
        <v>1123</v>
      </c>
      <c r="B562" s="121" t="s">
        <v>1124</v>
      </c>
      <c r="C562" s="121">
        <v>1</v>
      </c>
      <c r="D562" s="121">
        <v>0</v>
      </c>
      <c r="E562" s="124">
        <v>956</v>
      </c>
      <c r="F562" s="124">
        <v>388</v>
      </c>
      <c r="G562" s="124">
        <v>1081</v>
      </c>
      <c r="H562" s="124">
        <v>117</v>
      </c>
      <c r="I562" s="124">
        <v>113</v>
      </c>
      <c r="J562" s="124">
        <v>104</v>
      </c>
      <c r="K562" s="124">
        <v>334</v>
      </c>
      <c r="L562" s="128">
        <v>0.309</v>
      </c>
      <c r="M562" s="124">
        <v>78</v>
      </c>
      <c r="N562" s="125">
        <v>10.689</v>
      </c>
      <c r="O562" s="124">
        <v>0</v>
      </c>
      <c r="P562" s="125">
        <v>0</v>
      </c>
      <c r="Q562" s="124">
        <v>0</v>
      </c>
      <c r="R562" s="124">
        <v>79</v>
      </c>
      <c r="S562" s="124">
        <v>42</v>
      </c>
      <c r="T562" s="124">
        <v>866</v>
      </c>
      <c r="U562" s="124">
        <v>846</v>
      </c>
      <c r="V562" s="124">
        <v>848</v>
      </c>
      <c r="W562" s="124">
        <v>2560</v>
      </c>
      <c r="X562" s="124">
        <v>853</v>
      </c>
      <c r="Y562" s="124">
        <v>50</v>
      </c>
      <c r="Z562" s="124">
        <v>35</v>
      </c>
      <c r="AA562" s="124">
        <v>46</v>
      </c>
      <c r="AB562" s="124">
        <v>131</v>
      </c>
      <c r="AC562" s="124">
        <v>44</v>
      </c>
      <c r="AD562" s="128">
        <v>5.1200000000000002E-2</v>
      </c>
      <c r="AE562" s="124">
        <v>13</v>
      </c>
      <c r="AF562" s="124">
        <v>134</v>
      </c>
      <c r="AG562" s="125">
        <v>0.34499999999999997</v>
      </c>
    </row>
    <row r="563" spans="1:33" x14ac:dyDescent="0.3">
      <c r="A563" s="123" t="s">
        <v>1125</v>
      </c>
      <c r="B563" s="121" t="s">
        <v>1126</v>
      </c>
      <c r="C563" s="121">
        <v>1</v>
      </c>
      <c r="D563" s="121">
        <v>0</v>
      </c>
      <c r="E563" s="124">
        <v>115</v>
      </c>
      <c r="F563" s="124">
        <v>65</v>
      </c>
      <c r="G563" s="124">
        <v>217</v>
      </c>
      <c r="H563" s="124">
        <v>0</v>
      </c>
      <c r="I563" s="124">
        <v>0</v>
      </c>
      <c r="J563" s="124">
        <v>0</v>
      </c>
      <c r="K563" s="124">
        <v>0</v>
      </c>
      <c r="L563" s="128">
        <v>0</v>
      </c>
      <c r="M563" s="124">
        <v>0</v>
      </c>
      <c r="N563" s="125">
        <v>16.216999999999999</v>
      </c>
      <c r="O563" s="124">
        <v>0</v>
      </c>
      <c r="P563" s="125">
        <v>0.41199999999999998</v>
      </c>
      <c r="Q563" s="124">
        <v>0</v>
      </c>
      <c r="R563" s="124">
        <v>10</v>
      </c>
      <c r="S563" s="124">
        <v>5</v>
      </c>
      <c r="T563" s="124">
        <v>181</v>
      </c>
      <c r="U563" s="124">
        <v>177</v>
      </c>
      <c r="V563" s="124">
        <v>178</v>
      </c>
      <c r="W563" s="124">
        <v>536</v>
      </c>
      <c r="X563" s="124">
        <v>179</v>
      </c>
      <c r="Y563" s="124">
        <v>10</v>
      </c>
      <c r="Z563" s="124">
        <v>5</v>
      </c>
      <c r="AA563" s="124">
        <v>8</v>
      </c>
      <c r="AB563" s="124">
        <v>23</v>
      </c>
      <c r="AC563" s="124">
        <v>8</v>
      </c>
      <c r="AD563" s="128">
        <v>4.2900000000000001E-2</v>
      </c>
      <c r="AE563" s="124">
        <v>2</v>
      </c>
      <c r="AF563" s="124">
        <v>8</v>
      </c>
      <c r="AG563" s="125">
        <v>0.123</v>
      </c>
    </row>
    <row r="564" spans="1:33" x14ac:dyDescent="0.3">
      <c r="A564" s="123" t="s">
        <v>1127</v>
      </c>
      <c r="B564" s="121" t="s">
        <v>1128</v>
      </c>
      <c r="C564" s="121">
        <v>1</v>
      </c>
      <c r="D564" s="121">
        <v>0</v>
      </c>
      <c r="E564" s="124">
        <v>43</v>
      </c>
      <c r="F564" s="124">
        <v>54</v>
      </c>
      <c r="G564" s="124">
        <v>164</v>
      </c>
      <c r="H564" s="124">
        <v>0</v>
      </c>
      <c r="I564" s="124">
        <v>0</v>
      </c>
      <c r="J564" s="124">
        <v>0</v>
      </c>
      <c r="K564" s="124">
        <v>0</v>
      </c>
      <c r="L564" s="128">
        <v>0</v>
      </c>
      <c r="M564" s="124">
        <v>0</v>
      </c>
      <c r="N564" s="125">
        <v>6.1180000000000003</v>
      </c>
      <c r="O564" s="124">
        <v>1</v>
      </c>
      <c r="P564" s="125">
        <v>0.317</v>
      </c>
      <c r="Q564" s="124">
        <v>17</v>
      </c>
      <c r="R564" s="124">
        <v>0</v>
      </c>
      <c r="S564" s="124">
        <v>0</v>
      </c>
      <c r="T564" s="124">
        <v>61</v>
      </c>
      <c r="U564" s="124">
        <v>60</v>
      </c>
      <c r="V564" s="124">
        <v>60</v>
      </c>
      <c r="W564" s="124">
        <v>181</v>
      </c>
      <c r="X564" s="124">
        <v>60</v>
      </c>
      <c r="Y564" s="124">
        <v>1</v>
      </c>
      <c r="Z564" s="124">
        <v>0</v>
      </c>
      <c r="AA564" s="124">
        <v>1</v>
      </c>
      <c r="AB564" s="124">
        <v>2</v>
      </c>
      <c r="AC564" s="124">
        <v>1</v>
      </c>
      <c r="AD564" s="128">
        <v>1.0999999999999999E-2</v>
      </c>
      <c r="AE564" s="124">
        <v>0</v>
      </c>
      <c r="AF564" s="124">
        <v>18</v>
      </c>
      <c r="AG564" s="125">
        <v>0.33300000000000002</v>
      </c>
    </row>
    <row r="565" spans="1:33" x14ac:dyDescent="0.3">
      <c r="A565" s="123" t="s">
        <v>1129</v>
      </c>
      <c r="B565" s="121" t="s">
        <v>1130</v>
      </c>
      <c r="C565" s="121">
        <v>1</v>
      </c>
      <c r="D565" s="121">
        <v>0</v>
      </c>
      <c r="E565" s="124">
        <v>863</v>
      </c>
      <c r="F565" s="124">
        <v>642</v>
      </c>
      <c r="G565" s="124">
        <v>2073</v>
      </c>
      <c r="H565" s="124">
        <v>220</v>
      </c>
      <c r="I565" s="124">
        <v>288</v>
      </c>
      <c r="J565" s="124">
        <v>293</v>
      </c>
      <c r="K565" s="124">
        <v>801</v>
      </c>
      <c r="L565" s="128">
        <v>0.38640000000000002</v>
      </c>
      <c r="M565" s="124">
        <v>161</v>
      </c>
      <c r="N565" s="125">
        <v>14.308999999999999</v>
      </c>
      <c r="O565" s="124">
        <v>1</v>
      </c>
      <c r="P565" s="125">
        <v>0</v>
      </c>
      <c r="Q565" s="124">
        <v>0</v>
      </c>
      <c r="R565" s="124">
        <v>90</v>
      </c>
      <c r="S565" s="124">
        <v>48</v>
      </c>
      <c r="T565" s="124">
        <v>775</v>
      </c>
      <c r="U565" s="124">
        <v>757</v>
      </c>
      <c r="V565" s="124">
        <v>760</v>
      </c>
      <c r="W565" s="124">
        <v>2292</v>
      </c>
      <c r="X565" s="124">
        <v>764</v>
      </c>
      <c r="Y565" s="124">
        <v>64</v>
      </c>
      <c r="Z565" s="124">
        <v>40</v>
      </c>
      <c r="AA565" s="124">
        <v>48</v>
      </c>
      <c r="AB565" s="124">
        <v>152</v>
      </c>
      <c r="AC565" s="124">
        <v>51</v>
      </c>
      <c r="AD565" s="128">
        <v>6.6299999999999998E-2</v>
      </c>
      <c r="AE565" s="124">
        <v>28</v>
      </c>
      <c r="AF565" s="124">
        <v>238</v>
      </c>
      <c r="AG565" s="125">
        <v>0.37</v>
      </c>
    </row>
    <row r="566" spans="1:33" x14ac:dyDescent="0.3">
      <c r="A566" s="123" t="s">
        <v>1131</v>
      </c>
      <c r="B566" s="121" t="s">
        <v>1132</v>
      </c>
      <c r="C566" s="121">
        <v>1</v>
      </c>
      <c r="D566" s="121">
        <v>0</v>
      </c>
      <c r="E566" s="124">
        <v>756</v>
      </c>
      <c r="F566" s="124">
        <v>663</v>
      </c>
      <c r="G566" s="124">
        <v>1946</v>
      </c>
      <c r="H566" s="124">
        <v>483</v>
      </c>
      <c r="I566" s="124">
        <v>478</v>
      </c>
      <c r="J566" s="124">
        <v>416</v>
      </c>
      <c r="K566" s="124">
        <v>1377</v>
      </c>
      <c r="L566" s="128">
        <v>0.70760000000000001</v>
      </c>
      <c r="M566" s="124">
        <v>305</v>
      </c>
      <c r="N566" s="125">
        <v>5.0960000000000001</v>
      </c>
      <c r="O566" s="124">
        <v>1</v>
      </c>
      <c r="P566" s="125">
        <v>0</v>
      </c>
      <c r="Q566" s="124">
        <v>0</v>
      </c>
      <c r="R566" s="124">
        <v>157</v>
      </c>
      <c r="S566" s="124">
        <v>83</v>
      </c>
      <c r="T566" s="124">
        <v>647</v>
      </c>
      <c r="U566" s="124">
        <v>631</v>
      </c>
      <c r="V566" s="124">
        <v>634</v>
      </c>
      <c r="W566" s="124">
        <v>1912</v>
      </c>
      <c r="X566" s="124">
        <v>637</v>
      </c>
      <c r="Y566" s="124">
        <v>99</v>
      </c>
      <c r="Z566" s="124">
        <v>82</v>
      </c>
      <c r="AA566" s="124">
        <v>83</v>
      </c>
      <c r="AB566" s="124">
        <v>264</v>
      </c>
      <c r="AC566" s="124">
        <v>88</v>
      </c>
      <c r="AD566" s="128">
        <v>0.1381</v>
      </c>
      <c r="AE566" s="124">
        <v>60</v>
      </c>
      <c r="AF566" s="124">
        <v>449</v>
      </c>
      <c r="AG566" s="125">
        <v>0.67700000000000005</v>
      </c>
    </row>
    <row r="567" spans="1:33" x14ac:dyDescent="0.3">
      <c r="A567" s="123" t="s">
        <v>1133</v>
      </c>
      <c r="B567" s="121" t="s">
        <v>1134</v>
      </c>
      <c r="C567" s="121">
        <v>1</v>
      </c>
      <c r="D567" s="121">
        <v>0</v>
      </c>
      <c r="E567" s="124">
        <v>1225</v>
      </c>
      <c r="F567" s="124">
        <v>988</v>
      </c>
      <c r="G567" s="124">
        <v>3038</v>
      </c>
      <c r="H567" s="124">
        <v>332</v>
      </c>
      <c r="I567" s="124">
        <v>314</v>
      </c>
      <c r="J567" s="124">
        <v>324</v>
      </c>
      <c r="K567" s="124">
        <v>970</v>
      </c>
      <c r="L567" s="128">
        <v>0.31929999999999997</v>
      </c>
      <c r="M567" s="124">
        <v>205</v>
      </c>
      <c r="N567" s="125">
        <v>23.867000000000001</v>
      </c>
      <c r="O567" s="124">
        <v>1</v>
      </c>
      <c r="P567" s="125">
        <v>0</v>
      </c>
      <c r="Q567" s="124">
        <v>0</v>
      </c>
      <c r="R567" s="124">
        <v>147</v>
      </c>
      <c r="S567" s="124">
        <v>78</v>
      </c>
      <c r="T567" s="124">
        <v>1238</v>
      </c>
      <c r="U567" s="124">
        <v>1209</v>
      </c>
      <c r="V567" s="124">
        <v>1214</v>
      </c>
      <c r="W567" s="124">
        <v>3661</v>
      </c>
      <c r="X567" s="124">
        <v>1220</v>
      </c>
      <c r="Y567" s="124">
        <v>76</v>
      </c>
      <c r="Z567" s="124">
        <v>60</v>
      </c>
      <c r="AA567" s="124">
        <v>68</v>
      </c>
      <c r="AB567" s="124">
        <v>204</v>
      </c>
      <c r="AC567" s="124">
        <v>68</v>
      </c>
      <c r="AD567" s="128">
        <v>5.57E-2</v>
      </c>
      <c r="AE567" s="124">
        <v>36</v>
      </c>
      <c r="AF567" s="124">
        <v>320</v>
      </c>
      <c r="AG567" s="125">
        <v>0.32300000000000001</v>
      </c>
    </row>
    <row r="568" spans="1:33" x14ac:dyDescent="0.3">
      <c r="A568" s="123" t="s">
        <v>1135</v>
      </c>
      <c r="B568" s="121" t="s">
        <v>1136</v>
      </c>
      <c r="C568" s="121">
        <v>1</v>
      </c>
      <c r="D568" s="121">
        <v>0</v>
      </c>
      <c r="E568" s="124">
        <v>1877</v>
      </c>
      <c r="F568" s="124">
        <v>1505</v>
      </c>
      <c r="G568" s="124">
        <v>4328</v>
      </c>
      <c r="H568" s="124">
        <v>985</v>
      </c>
      <c r="I568" s="124">
        <v>1030</v>
      </c>
      <c r="J568" s="124">
        <v>1074</v>
      </c>
      <c r="K568" s="124">
        <v>3089</v>
      </c>
      <c r="L568" s="128">
        <v>0.7137</v>
      </c>
      <c r="M568" s="124">
        <v>698</v>
      </c>
      <c r="N568" s="125">
        <v>72.162999999999997</v>
      </c>
      <c r="O568" s="124">
        <v>1</v>
      </c>
      <c r="P568" s="125">
        <v>8.1000000000000003E-2</v>
      </c>
      <c r="Q568" s="124">
        <v>122</v>
      </c>
      <c r="R568" s="124">
        <v>425</v>
      </c>
      <c r="S568" s="124">
        <v>225</v>
      </c>
      <c r="T568" s="124">
        <v>1871</v>
      </c>
      <c r="U568" s="124">
        <v>1820</v>
      </c>
      <c r="V568" s="124">
        <v>1858</v>
      </c>
      <c r="W568" s="124">
        <v>5549</v>
      </c>
      <c r="X568" s="124">
        <v>1850</v>
      </c>
      <c r="Y568" s="124">
        <v>648</v>
      </c>
      <c r="Z568" s="124">
        <v>696</v>
      </c>
      <c r="AA568" s="124">
        <v>546</v>
      </c>
      <c r="AB568" s="124">
        <v>1890</v>
      </c>
      <c r="AC568" s="124">
        <v>630</v>
      </c>
      <c r="AD568" s="128">
        <v>0.34060000000000001</v>
      </c>
      <c r="AE568" s="124">
        <v>333</v>
      </c>
      <c r="AF568" s="124">
        <v>1379</v>
      </c>
      <c r="AG568" s="125">
        <v>0.91600000000000004</v>
      </c>
    </row>
    <row r="569" spans="1:33" x14ac:dyDescent="0.3">
      <c r="A569" s="123" t="s">
        <v>1137</v>
      </c>
      <c r="B569" s="121" t="s">
        <v>1138</v>
      </c>
      <c r="C569" s="121">
        <v>1</v>
      </c>
      <c r="D569" s="121">
        <v>0</v>
      </c>
      <c r="E569" s="124">
        <v>558</v>
      </c>
      <c r="F569" s="124">
        <v>432</v>
      </c>
      <c r="G569" s="124">
        <v>1319</v>
      </c>
      <c r="H569" s="124">
        <v>204</v>
      </c>
      <c r="I569" s="124">
        <v>223</v>
      </c>
      <c r="J569" s="124">
        <v>208</v>
      </c>
      <c r="K569" s="124">
        <v>635</v>
      </c>
      <c r="L569" s="128">
        <v>0.48139999999999999</v>
      </c>
      <c r="M569" s="124">
        <v>135</v>
      </c>
      <c r="N569" s="125">
        <v>105.19199999999999</v>
      </c>
      <c r="O569" s="124">
        <v>1</v>
      </c>
      <c r="P569" s="125">
        <v>0.41</v>
      </c>
      <c r="Q569" s="124">
        <v>177</v>
      </c>
      <c r="R569" s="124">
        <v>0</v>
      </c>
      <c r="S569" s="124">
        <v>0</v>
      </c>
      <c r="T569" s="124">
        <v>602</v>
      </c>
      <c r="U569" s="124">
        <v>587</v>
      </c>
      <c r="V569" s="124">
        <v>598</v>
      </c>
      <c r="W569" s="124">
        <v>1787</v>
      </c>
      <c r="X569" s="124">
        <v>596</v>
      </c>
      <c r="Y569" s="124">
        <v>78</v>
      </c>
      <c r="Z569" s="124">
        <v>65</v>
      </c>
      <c r="AA569" s="124">
        <v>56</v>
      </c>
      <c r="AB569" s="124">
        <v>199</v>
      </c>
      <c r="AC569" s="124">
        <v>66</v>
      </c>
      <c r="AD569" s="128">
        <v>0.1114</v>
      </c>
      <c r="AE569" s="124">
        <v>31</v>
      </c>
      <c r="AF569" s="124">
        <v>344</v>
      </c>
      <c r="AG569" s="125">
        <v>0.79600000000000004</v>
      </c>
    </row>
    <row r="570" spans="1:33" x14ac:dyDescent="0.3">
      <c r="A570" s="123" t="s">
        <v>1139</v>
      </c>
      <c r="B570" s="121" t="s">
        <v>1140</v>
      </c>
      <c r="C570" s="121">
        <v>1</v>
      </c>
      <c r="D570" s="121">
        <v>0</v>
      </c>
      <c r="E570" s="124">
        <v>2117</v>
      </c>
      <c r="F570" s="124">
        <v>1736</v>
      </c>
      <c r="G570" s="124">
        <v>5205</v>
      </c>
      <c r="H570" s="124">
        <v>1209</v>
      </c>
      <c r="I570" s="124">
        <v>1231</v>
      </c>
      <c r="J570" s="124">
        <v>1132</v>
      </c>
      <c r="K570" s="124">
        <v>3572</v>
      </c>
      <c r="L570" s="128">
        <v>0.68630000000000002</v>
      </c>
      <c r="M570" s="124">
        <v>774</v>
      </c>
      <c r="N570" s="125">
        <v>89.911000000000001</v>
      </c>
      <c r="O570" s="124">
        <v>1</v>
      </c>
      <c r="P570" s="125">
        <v>0.111</v>
      </c>
      <c r="Q570" s="124">
        <v>193</v>
      </c>
      <c r="R570" s="124">
        <v>303</v>
      </c>
      <c r="S570" s="124">
        <v>161</v>
      </c>
      <c r="T570" s="124">
        <v>1733</v>
      </c>
      <c r="U570" s="124">
        <v>1685</v>
      </c>
      <c r="V570" s="124">
        <v>1721</v>
      </c>
      <c r="W570" s="124">
        <v>5139</v>
      </c>
      <c r="X570" s="124">
        <v>1713</v>
      </c>
      <c r="Y570" s="124">
        <v>389</v>
      </c>
      <c r="Z570" s="124">
        <v>356</v>
      </c>
      <c r="AA570" s="124">
        <v>336</v>
      </c>
      <c r="AB570" s="124">
        <v>1081</v>
      </c>
      <c r="AC570" s="124">
        <v>360</v>
      </c>
      <c r="AD570" s="128">
        <v>0.2104</v>
      </c>
      <c r="AE570" s="124">
        <v>237</v>
      </c>
      <c r="AF570" s="124">
        <v>1366</v>
      </c>
      <c r="AG570" s="125">
        <v>0.78600000000000003</v>
      </c>
    </row>
    <row r="571" spans="1:33" x14ac:dyDescent="0.3">
      <c r="A571" s="123" t="s">
        <v>1141</v>
      </c>
      <c r="B571" s="121" t="s">
        <v>1142</v>
      </c>
      <c r="C571" s="121">
        <v>1</v>
      </c>
      <c r="D571" s="121">
        <v>0</v>
      </c>
      <c r="E571" s="124">
        <v>987</v>
      </c>
      <c r="F571" s="124">
        <v>852</v>
      </c>
      <c r="G571" s="124">
        <v>2525</v>
      </c>
      <c r="H571" s="124">
        <v>451</v>
      </c>
      <c r="I571" s="124">
        <v>486</v>
      </c>
      <c r="J571" s="124">
        <v>462</v>
      </c>
      <c r="K571" s="124">
        <v>1399</v>
      </c>
      <c r="L571" s="128">
        <v>0.55410000000000004</v>
      </c>
      <c r="M571" s="124">
        <v>307</v>
      </c>
      <c r="N571" s="125">
        <v>194.62299999999999</v>
      </c>
      <c r="O571" s="124">
        <v>1</v>
      </c>
      <c r="P571" s="125">
        <v>0.40500000000000003</v>
      </c>
      <c r="Q571" s="124">
        <v>345</v>
      </c>
      <c r="R571" s="124">
        <v>23</v>
      </c>
      <c r="S571" s="124">
        <v>12</v>
      </c>
      <c r="T571" s="124">
        <v>975</v>
      </c>
      <c r="U571" s="124">
        <v>948</v>
      </c>
      <c r="V571" s="124">
        <v>965</v>
      </c>
      <c r="W571" s="124">
        <v>2888</v>
      </c>
      <c r="X571" s="124">
        <v>963</v>
      </c>
      <c r="Y571" s="124">
        <v>150</v>
      </c>
      <c r="Z571" s="124">
        <v>139</v>
      </c>
      <c r="AA571" s="124">
        <v>132</v>
      </c>
      <c r="AB571" s="124">
        <v>421</v>
      </c>
      <c r="AC571" s="124">
        <v>140</v>
      </c>
      <c r="AD571" s="128">
        <v>0.14580000000000001</v>
      </c>
      <c r="AE571" s="124">
        <v>81</v>
      </c>
      <c r="AF571" s="124">
        <v>746</v>
      </c>
      <c r="AG571" s="125">
        <v>0.875</v>
      </c>
    </row>
    <row r="572" spans="1:33" x14ac:dyDescent="0.3">
      <c r="A572" s="123" t="s">
        <v>1143</v>
      </c>
      <c r="B572" s="121" t="s">
        <v>1144</v>
      </c>
      <c r="C572" s="121">
        <v>1</v>
      </c>
      <c r="D572" s="121">
        <v>0</v>
      </c>
      <c r="E572" s="124">
        <v>250</v>
      </c>
      <c r="F572" s="124">
        <v>197</v>
      </c>
      <c r="G572" s="124">
        <v>611</v>
      </c>
      <c r="H572" s="124">
        <v>99</v>
      </c>
      <c r="I572" s="124">
        <v>101</v>
      </c>
      <c r="J572" s="124">
        <v>96</v>
      </c>
      <c r="K572" s="124">
        <v>296</v>
      </c>
      <c r="L572" s="128">
        <v>0.48449999999999999</v>
      </c>
      <c r="M572" s="124">
        <v>62</v>
      </c>
      <c r="N572" s="125">
        <v>107.65600000000001</v>
      </c>
      <c r="O572" s="124">
        <v>1</v>
      </c>
      <c r="P572" s="125">
        <v>0.45500000000000002</v>
      </c>
      <c r="Q572" s="124">
        <v>90</v>
      </c>
      <c r="R572" s="124">
        <v>0</v>
      </c>
      <c r="S572" s="124">
        <v>0</v>
      </c>
      <c r="T572" s="124">
        <v>232</v>
      </c>
      <c r="U572" s="124">
        <v>226</v>
      </c>
      <c r="V572" s="124">
        <v>229</v>
      </c>
      <c r="W572" s="124">
        <v>687</v>
      </c>
      <c r="X572" s="124">
        <v>229</v>
      </c>
      <c r="Y572" s="124">
        <v>27</v>
      </c>
      <c r="Z572" s="124">
        <v>40</v>
      </c>
      <c r="AA572" s="124">
        <v>28</v>
      </c>
      <c r="AB572" s="124">
        <v>95</v>
      </c>
      <c r="AC572" s="124">
        <v>32</v>
      </c>
      <c r="AD572" s="128">
        <v>0.13830000000000001</v>
      </c>
      <c r="AE572" s="124">
        <v>18</v>
      </c>
      <c r="AF572" s="124">
        <v>171</v>
      </c>
      <c r="AG572" s="125">
        <v>0.86799999999999999</v>
      </c>
    </row>
    <row r="573" spans="1:33" x14ac:dyDescent="0.3">
      <c r="A573" s="123" t="s">
        <v>1145</v>
      </c>
      <c r="B573" s="121" t="s">
        <v>1146</v>
      </c>
      <c r="C573" s="121">
        <v>1</v>
      </c>
      <c r="D573" s="121">
        <v>0</v>
      </c>
      <c r="E573" s="124">
        <v>470</v>
      </c>
      <c r="F573" s="124">
        <v>396</v>
      </c>
      <c r="G573" s="124">
        <v>1159</v>
      </c>
      <c r="H573" s="124">
        <v>118</v>
      </c>
      <c r="I573" s="124">
        <v>168</v>
      </c>
      <c r="J573" s="124">
        <v>165</v>
      </c>
      <c r="K573" s="124">
        <v>451</v>
      </c>
      <c r="L573" s="128">
        <v>0.3891</v>
      </c>
      <c r="M573" s="124">
        <v>100</v>
      </c>
      <c r="N573" s="125">
        <v>156.88800000000001</v>
      </c>
      <c r="O573" s="124">
        <v>1</v>
      </c>
      <c r="P573" s="125">
        <v>0.441</v>
      </c>
      <c r="Q573" s="124">
        <v>175</v>
      </c>
      <c r="R573" s="124">
        <v>3</v>
      </c>
      <c r="S573" s="124">
        <v>2</v>
      </c>
      <c r="T573" s="124">
        <v>500</v>
      </c>
      <c r="U573" s="124">
        <v>487</v>
      </c>
      <c r="V573" s="124">
        <v>496</v>
      </c>
      <c r="W573" s="124">
        <v>1483</v>
      </c>
      <c r="X573" s="124">
        <v>494</v>
      </c>
      <c r="Y573" s="124">
        <v>66</v>
      </c>
      <c r="Z573" s="124">
        <v>71</v>
      </c>
      <c r="AA573" s="124">
        <v>68</v>
      </c>
      <c r="AB573" s="124">
        <v>205</v>
      </c>
      <c r="AC573" s="124">
        <v>68</v>
      </c>
      <c r="AD573" s="128">
        <v>0.13819999999999999</v>
      </c>
      <c r="AE573" s="124">
        <v>36</v>
      </c>
      <c r="AF573" s="124">
        <v>314</v>
      </c>
      <c r="AG573" s="125">
        <v>0.79200000000000004</v>
      </c>
    </row>
    <row r="574" spans="1:33" x14ac:dyDescent="0.3">
      <c r="A574" s="123" t="s">
        <v>1147</v>
      </c>
      <c r="B574" s="121" t="s">
        <v>1148</v>
      </c>
      <c r="C574" s="121">
        <v>1</v>
      </c>
      <c r="D574" s="121">
        <v>0</v>
      </c>
      <c r="E574" s="124">
        <v>3515</v>
      </c>
      <c r="F574" s="124">
        <v>2661</v>
      </c>
      <c r="G574" s="124">
        <v>7930</v>
      </c>
      <c r="H574" s="124">
        <v>1817</v>
      </c>
      <c r="I574" s="124">
        <v>1821</v>
      </c>
      <c r="J574" s="124">
        <v>1718</v>
      </c>
      <c r="K574" s="124">
        <v>5356</v>
      </c>
      <c r="L574" s="128">
        <v>0.6754</v>
      </c>
      <c r="M574" s="124">
        <v>1168</v>
      </c>
      <c r="N574" s="125">
        <v>195.476</v>
      </c>
      <c r="O574" s="124">
        <v>1</v>
      </c>
      <c r="P574" s="125">
        <v>0.223</v>
      </c>
      <c r="Q574" s="124">
        <v>593</v>
      </c>
      <c r="R574" s="124">
        <v>208</v>
      </c>
      <c r="S574" s="124">
        <v>110</v>
      </c>
      <c r="T574" s="124">
        <v>3617</v>
      </c>
      <c r="U574" s="124">
        <v>3518</v>
      </c>
      <c r="V574" s="124">
        <v>3593</v>
      </c>
      <c r="W574" s="124">
        <v>10728</v>
      </c>
      <c r="X574" s="124">
        <v>3576</v>
      </c>
      <c r="Y574" s="124">
        <v>1111</v>
      </c>
      <c r="Z574" s="124">
        <v>927</v>
      </c>
      <c r="AA574" s="124">
        <v>730</v>
      </c>
      <c r="AB574" s="124">
        <v>2768</v>
      </c>
      <c r="AC574" s="124">
        <v>923</v>
      </c>
      <c r="AD574" s="128">
        <v>0.25800000000000001</v>
      </c>
      <c r="AE574" s="124">
        <v>446</v>
      </c>
      <c r="AF574" s="124">
        <v>2318</v>
      </c>
      <c r="AG574" s="125">
        <v>0.871</v>
      </c>
    </row>
    <row r="575" spans="1:33" x14ac:dyDescent="0.3">
      <c r="A575" s="123" t="s">
        <v>1149</v>
      </c>
      <c r="B575" s="121" t="s">
        <v>1150</v>
      </c>
      <c r="C575" s="121">
        <v>1</v>
      </c>
      <c r="D575" s="121">
        <v>0</v>
      </c>
      <c r="E575" s="124">
        <v>1162</v>
      </c>
      <c r="F575" s="124">
        <v>1011</v>
      </c>
      <c r="G575" s="124">
        <v>3001</v>
      </c>
      <c r="H575" s="124">
        <v>387</v>
      </c>
      <c r="I575" s="124">
        <v>419</v>
      </c>
      <c r="J575" s="124">
        <v>437</v>
      </c>
      <c r="K575" s="124">
        <v>1243</v>
      </c>
      <c r="L575" s="128">
        <v>0.41420000000000001</v>
      </c>
      <c r="M575" s="124">
        <v>272</v>
      </c>
      <c r="N575" s="125">
        <v>255.501</v>
      </c>
      <c r="O575" s="124">
        <v>1</v>
      </c>
      <c r="P575" s="125">
        <v>0.41299999999999998</v>
      </c>
      <c r="Q575" s="124">
        <v>418</v>
      </c>
      <c r="R575" s="124">
        <v>7</v>
      </c>
      <c r="S575" s="124">
        <v>4</v>
      </c>
      <c r="T575" s="124">
        <v>1282</v>
      </c>
      <c r="U575" s="124">
        <v>1246</v>
      </c>
      <c r="V575" s="124">
        <v>1272</v>
      </c>
      <c r="W575" s="124">
        <v>3800</v>
      </c>
      <c r="X575" s="124">
        <v>1267</v>
      </c>
      <c r="Y575" s="124">
        <v>185</v>
      </c>
      <c r="Z575" s="124">
        <v>169</v>
      </c>
      <c r="AA575" s="124">
        <v>136</v>
      </c>
      <c r="AB575" s="124">
        <v>490</v>
      </c>
      <c r="AC575" s="124">
        <v>163</v>
      </c>
      <c r="AD575" s="128">
        <v>0.12889999999999999</v>
      </c>
      <c r="AE575" s="124">
        <v>85</v>
      </c>
      <c r="AF575" s="124">
        <v>780</v>
      </c>
      <c r="AG575" s="125">
        <v>0.77100000000000002</v>
      </c>
    </row>
    <row r="576" spans="1:33" x14ac:dyDescent="0.3">
      <c r="A576" s="123" t="s">
        <v>1151</v>
      </c>
      <c r="B576" s="121" t="s">
        <v>1152</v>
      </c>
      <c r="C576" s="121">
        <v>1</v>
      </c>
      <c r="D576" s="121">
        <v>0</v>
      </c>
      <c r="E576" s="124">
        <v>1600</v>
      </c>
      <c r="F576" s="124">
        <v>1524</v>
      </c>
      <c r="G576" s="124">
        <v>4342</v>
      </c>
      <c r="H576" s="124">
        <v>775</v>
      </c>
      <c r="I576" s="124">
        <v>792</v>
      </c>
      <c r="J576" s="124">
        <v>795</v>
      </c>
      <c r="K576" s="124">
        <v>2362</v>
      </c>
      <c r="L576" s="128">
        <v>0.54400000000000004</v>
      </c>
      <c r="M576" s="124">
        <v>539</v>
      </c>
      <c r="N576" s="125">
        <v>85.733999999999995</v>
      </c>
      <c r="O576" s="124">
        <v>1</v>
      </c>
      <c r="P576" s="125">
        <v>0.14199999999999999</v>
      </c>
      <c r="Q576" s="124">
        <v>216</v>
      </c>
      <c r="R576" s="124">
        <v>3</v>
      </c>
      <c r="S576" s="124">
        <v>2</v>
      </c>
      <c r="T576" s="124">
        <v>1529</v>
      </c>
      <c r="U576" s="124">
        <v>1471</v>
      </c>
      <c r="V576" s="124">
        <v>1479</v>
      </c>
      <c r="W576" s="124">
        <v>4479</v>
      </c>
      <c r="X576" s="124">
        <v>1493</v>
      </c>
      <c r="Y576" s="124">
        <v>304</v>
      </c>
      <c r="Z576" s="124">
        <v>185</v>
      </c>
      <c r="AA576" s="124">
        <v>308</v>
      </c>
      <c r="AB576" s="124">
        <v>797</v>
      </c>
      <c r="AC576" s="124">
        <v>266</v>
      </c>
      <c r="AD576" s="128">
        <v>0.1779</v>
      </c>
      <c r="AE576" s="124">
        <v>176</v>
      </c>
      <c r="AF576" s="124">
        <v>934</v>
      </c>
      <c r="AG576" s="125">
        <v>0.61199999999999999</v>
      </c>
    </row>
    <row r="577" spans="1:33" x14ac:dyDescent="0.3">
      <c r="A577" s="123" t="s">
        <v>1153</v>
      </c>
      <c r="B577" s="121" t="s">
        <v>1154</v>
      </c>
      <c r="C577" s="121">
        <v>1</v>
      </c>
      <c r="D577" s="121">
        <v>0</v>
      </c>
      <c r="E577" s="124">
        <v>832</v>
      </c>
      <c r="F577" s="124">
        <v>693</v>
      </c>
      <c r="G577" s="124">
        <v>2022</v>
      </c>
      <c r="H577" s="124">
        <v>387</v>
      </c>
      <c r="I577" s="124">
        <v>412</v>
      </c>
      <c r="J577" s="124">
        <v>418</v>
      </c>
      <c r="K577" s="124">
        <v>1217</v>
      </c>
      <c r="L577" s="128">
        <v>0.60189999999999999</v>
      </c>
      <c r="M577" s="124">
        <v>271</v>
      </c>
      <c r="N577" s="125">
        <v>84.317999999999998</v>
      </c>
      <c r="O577" s="124">
        <v>1</v>
      </c>
      <c r="P577" s="125">
        <v>0.32900000000000001</v>
      </c>
      <c r="Q577" s="124">
        <v>228</v>
      </c>
      <c r="R577" s="124">
        <v>0</v>
      </c>
      <c r="S577" s="124">
        <v>0</v>
      </c>
      <c r="T577" s="124">
        <v>800</v>
      </c>
      <c r="U577" s="124">
        <v>767</v>
      </c>
      <c r="V577" s="124">
        <v>773</v>
      </c>
      <c r="W577" s="124">
        <v>2340</v>
      </c>
      <c r="X577" s="124">
        <v>780</v>
      </c>
      <c r="Y577" s="124">
        <v>125</v>
      </c>
      <c r="Z577" s="124">
        <v>164</v>
      </c>
      <c r="AA577" s="124">
        <v>106</v>
      </c>
      <c r="AB577" s="124">
        <v>395</v>
      </c>
      <c r="AC577" s="124">
        <v>132</v>
      </c>
      <c r="AD577" s="128">
        <v>0.16880000000000001</v>
      </c>
      <c r="AE577" s="124">
        <v>76</v>
      </c>
      <c r="AF577" s="124">
        <v>576</v>
      </c>
      <c r="AG577" s="125">
        <v>0.83099999999999996</v>
      </c>
    </row>
    <row r="578" spans="1:33" x14ac:dyDescent="0.3">
      <c r="A578" s="123" t="s">
        <v>1155</v>
      </c>
      <c r="B578" s="121" t="s">
        <v>1156</v>
      </c>
      <c r="C578" s="121">
        <v>1</v>
      </c>
      <c r="D578" s="121">
        <v>0</v>
      </c>
      <c r="E578" s="124">
        <v>1140</v>
      </c>
      <c r="F578" s="124">
        <v>950</v>
      </c>
      <c r="G578" s="124">
        <v>2935</v>
      </c>
      <c r="H578" s="124">
        <v>483</v>
      </c>
      <c r="I578" s="124">
        <v>557</v>
      </c>
      <c r="J578" s="124">
        <v>542</v>
      </c>
      <c r="K578" s="124">
        <v>1582</v>
      </c>
      <c r="L578" s="128">
        <v>0.53900000000000003</v>
      </c>
      <c r="M578" s="124">
        <v>333</v>
      </c>
      <c r="N578" s="125">
        <v>143.756</v>
      </c>
      <c r="O578" s="124">
        <v>1</v>
      </c>
      <c r="P578" s="125">
        <v>0.36099999999999999</v>
      </c>
      <c r="Q578" s="124">
        <v>343</v>
      </c>
      <c r="R578" s="124">
        <v>0</v>
      </c>
      <c r="S578" s="124">
        <v>0</v>
      </c>
      <c r="T578" s="124">
        <v>1216</v>
      </c>
      <c r="U578" s="124">
        <v>1167</v>
      </c>
      <c r="V578" s="124">
        <v>1175</v>
      </c>
      <c r="W578" s="124">
        <v>3558</v>
      </c>
      <c r="X578" s="124">
        <v>1186</v>
      </c>
      <c r="Y578" s="124">
        <v>221</v>
      </c>
      <c r="Z578" s="124">
        <v>157</v>
      </c>
      <c r="AA578" s="124">
        <v>212</v>
      </c>
      <c r="AB578" s="124">
        <v>590</v>
      </c>
      <c r="AC578" s="124">
        <v>197</v>
      </c>
      <c r="AD578" s="128">
        <v>0.1658</v>
      </c>
      <c r="AE578" s="124">
        <v>102</v>
      </c>
      <c r="AF578" s="124">
        <v>779</v>
      </c>
      <c r="AG578" s="125">
        <v>0.82</v>
      </c>
    </row>
    <row r="579" spans="1:33" x14ac:dyDescent="0.3">
      <c r="A579" s="123" t="s">
        <v>1157</v>
      </c>
      <c r="B579" s="121" t="s">
        <v>1158</v>
      </c>
      <c r="C579" s="121">
        <v>1</v>
      </c>
      <c r="D579" s="121">
        <v>0</v>
      </c>
      <c r="E579" s="124">
        <v>2323</v>
      </c>
      <c r="F579" s="124">
        <v>1899</v>
      </c>
      <c r="G579" s="124">
        <v>5603</v>
      </c>
      <c r="H579" s="124">
        <v>827</v>
      </c>
      <c r="I579" s="124">
        <v>875</v>
      </c>
      <c r="J579" s="124">
        <v>815</v>
      </c>
      <c r="K579" s="124">
        <v>2517</v>
      </c>
      <c r="L579" s="128">
        <v>0.44919999999999999</v>
      </c>
      <c r="M579" s="124">
        <v>554</v>
      </c>
      <c r="N579" s="125">
        <v>98.257999999999996</v>
      </c>
      <c r="O579" s="124">
        <v>1</v>
      </c>
      <c r="P579" s="125">
        <v>0.111</v>
      </c>
      <c r="Q579" s="124">
        <v>211</v>
      </c>
      <c r="R579" s="124">
        <v>18</v>
      </c>
      <c r="S579" s="124">
        <v>10</v>
      </c>
      <c r="T579" s="124">
        <v>1985</v>
      </c>
      <c r="U579" s="124">
        <v>1902</v>
      </c>
      <c r="V579" s="124">
        <v>1917</v>
      </c>
      <c r="W579" s="124">
        <v>5804</v>
      </c>
      <c r="X579" s="124">
        <v>1935</v>
      </c>
      <c r="Y579" s="124">
        <v>274</v>
      </c>
      <c r="Z579" s="124">
        <v>209</v>
      </c>
      <c r="AA579" s="124">
        <v>277</v>
      </c>
      <c r="AB579" s="124">
        <v>760</v>
      </c>
      <c r="AC579" s="124">
        <v>253</v>
      </c>
      <c r="AD579" s="128">
        <v>0.13089999999999999</v>
      </c>
      <c r="AE579" s="124">
        <v>162</v>
      </c>
      <c r="AF579" s="124">
        <v>938</v>
      </c>
      <c r="AG579" s="125">
        <v>0.49299999999999999</v>
      </c>
    </row>
    <row r="580" spans="1:33" x14ac:dyDescent="0.3">
      <c r="A580" s="123" t="s">
        <v>1159</v>
      </c>
      <c r="B580" s="121" t="s">
        <v>1160</v>
      </c>
      <c r="C580" s="121">
        <v>1</v>
      </c>
      <c r="D580" s="121">
        <v>0</v>
      </c>
      <c r="E580" s="124">
        <v>928</v>
      </c>
      <c r="F580" s="124">
        <v>767</v>
      </c>
      <c r="G580" s="124">
        <v>2276</v>
      </c>
      <c r="H580" s="124">
        <v>469</v>
      </c>
      <c r="I580" s="124">
        <v>461</v>
      </c>
      <c r="J580" s="124">
        <v>477</v>
      </c>
      <c r="K580" s="124">
        <v>1407</v>
      </c>
      <c r="L580" s="128">
        <v>0.61819999999999997</v>
      </c>
      <c r="M580" s="124">
        <v>308</v>
      </c>
      <c r="N580" s="125">
        <v>145.66</v>
      </c>
      <c r="O580" s="124">
        <v>1</v>
      </c>
      <c r="P580" s="125">
        <v>0.38700000000000001</v>
      </c>
      <c r="Q580" s="124">
        <v>297</v>
      </c>
      <c r="R580" s="124">
        <v>1</v>
      </c>
      <c r="S580" s="124">
        <v>1</v>
      </c>
      <c r="T580" s="124">
        <v>1011</v>
      </c>
      <c r="U580" s="124">
        <v>975</v>
      </c>
      <c r="V580" s="124">
        <v>979</v>
      </c>
      <c r="W580" s="124">
        <v>2965</v>
      </c>
      <c r="X580" s="124">
        <v>988</v>
      </c>
      <c r="Y580" s="124">
        <v>173</v>
      </c>
      <c r="Z580" s="124">
        <v>169</v>
      </c>
      <c r="AA580" s="124">
        <v>184</v>
      </c>
      <c r="AB580" s="124">
        <v>526</v>
      </c>
      <c r="AC580" s="124">
        <v>175</v>
      </c>
      <c r="AD580" s="128">
        <v>0.1774</v>
      </c>
      <c r="AE580" s="124">
        <v>88</v>
      </c>
      <c r="AF580" s="124">
        <v>695</v>
      </c>
      <c r="AG580" s="125">
        <v>0.90600000000000003</v>
      </c>
    </row>
    <row r="581" spans="1:33" x14ac:dyDescent="0.3">
      <c r="A581" s="123" t="s">
        <v>1161</v>
      </c>
      <c r="B581" s="121" t="s">
        <v>1162</v>
      </c>
      <c r="C581" s="121">
        <v>1</v>
      </c>
      <c r="D581" s="121">
        <v>0</v>
      </c>
      <c r="E581" s="124">
        <v>948</v>
      </c>
      <c r="F581" s="124">
        <v>858</v>
      </c>
      <c r="G581" s="124">
        <v>2593</v>
      </c>
      <c r="H581" s="124">
        <v>495</v>
      </c>
      <c r="I581" s="124">
        <v>488</v>
      </c>
      <c r="J581" s="124">
        <v>425</v>
      </c>
      <c r="K581" s="124">
        <v>1408</v>
      </c>
      <c r="L581" s="128">
        <v>0.54300000000000004</v>
      </c>
      <c r="M581" s="124">
        <v>303</v>
      </c>
      <c r="N581" s="125">
        <v>93.44</v>
      </c>
      <c r="O581" s="124">
        <v>1</v>
      </c>
      <c r="P581" s="125">
        <v>0.31</v>
      </c>
      <c r="Q581" s="124">
        <v>266</v>
      </c>
      <c r="R581" s="124">
        <v>4</v>
      </c>
      <c r="S581" s="124">
        <v>2</v>
      </c>
      <c r="T581" s="124">
        <v>887</v>
      </c>
      <c r="U581" s="124">
        <v>850</v>
      </c>
      <c r="V581" s="124">
        <v>857</v>
      </c>
      <c r="W581" s="124">
        <v>2594</v>
      </c>
      <c r="X581" s="124">
        <v>865</v>
      </c>
      <c r="Y581" s="124">
        <v>181</v>
      </c>
      <c r="Z581" s="124">
        <v>117</v>
      </c>
      <c r="AA581" s="124">
        <v>151</v>
      </c>
      <c r="AB581" s="124">
        <v>449</v>
      </c>
      <c r="AC581" s="124">
        <v>150</v>
      </c>
      <c r="AD581" s="128">
        <v>0.1731</v>
      </c>
      <c r="AE581" s="124">
        <v>97</v>
      </c>
      <c r="AF581" s="124">
        <v>669</v>
      </c>
      <c r="AG581" s="125">
        <v>0.77900000000000003</v>
      </c>
    </row>
    <row r="582" spans="1:33" x14ac:dyDescent="0.3">
      <c r="A582" s="123" t="s">
        <v>1163</v>
      </c>
      <c r="B582" s="121" t="s">
        <v>1164</v>
      </c>
      <c r="C582" s="121">
        <v>1</v>
      </c>
      <c r="D582" s="121">
        <v>0</v>
      </c>
      <c r="E582" s="124">
        <v>1577</v>
      </c>
      <c r="F582" s="124">
        <v>1302</v>
      </c>
      <c r="G582" s="124">
        <v>3689</v>
      </c>
      <c r="H582" s="124">
        <v>645</v>
      </c>
      <c r="I582" s="124">
        <v>660</v>
      </c>
      <c r="J582" s="124">
        <v>616</v>
      </c>
      <c r="K582" s="124">
        <v>1921</v>
      </c>
      <c r="L582" s="128">
        <v>0.52070000000000005</v>
      </c>
      <c r="M582" s="124">
        <v>441</v>
      </c>
      <c r="N582" s="125">
        <v>100.71</v>
      </c>
      <c r="O582" s="124">
        <v>1</v>
      </c>
      <c r="P582" s="125">
        <v>0.23699999999999999</v>
      </c>
      <c r="Q582" s="124">
        <v>309</v>
      </c>
      <c r="R582" s="124">
        <v>8</v>
      </c>
      <c r="S582" s="124">
        <v>4</v>
      </c>
      <c r="T582" s="124">
        <v>1746</v>
      </c>
      <c r="U582" s="124">
        <v>1673</v>
      </c>
      <c r="V582" s="124">
        <v>1685</v>
      </c>
      <c r="W582" s="124">
        <v>5104</v>
      </c>
      <c r="X582" s="124">
        <v>1701</v>
      </c>
      <c r="Y582" s="124">
        <v>252</v>
      </c>
      <c r="Z582" s="124">
        <v>213</v>
      </c>
      <c r="AA582" s="124">
        <v>224</v>
      </c>
      <c r="AB582" s="124">
        <v>689</v>
      </c>
      <c r="AC582" s="124">
        <v>230</v>
      </c>
      <c r="AD582" s="128">
        <v>0.13500000000000001</v>
      </c>
      <c r="AE582" s="124">
        <v>114</v>
      </c>
      <c r="AF582" s="124">
        <v>869</v>
      </c>
      <c r="AG582" s="125">
        <v>0.66700000000000004</v>
      </c>
    </row>
    <row r="583" spans="1:33" x14ac:dyDescent="0.3">
      <c r="A583" s="123" t="s">
        <v>1165</v>
      </c>
      <c r="B583" s="121" t="s">
        <v>1166</v>
      </c>
      <c r="C583" s="121">
        <v>1</v>
      </c>
      <c r="D583" s="121">
        <v>0</v>
      </c>
      <c r="E583" s="124">
        <v>875</v>
      </c>
      <c r="F583" s="124">
        <v>736</v>
      </c>
      <c r="G583" s="124">
        <v>2163</v>
      </c>
      <c r="H583" s="124">
        <v>343</v>
      </c>
      <c r="I583" s="124">
        <v>338</v>
      </c>
      <c r="J583" s="124">
        <v>378</v>
      </c>
      <c r="K583" s="124">
        <v>1059</v>
      </c>
      <c r="L583" s="128">
        <v>0.48959999999999998</v>
      </c>
      <c r="M583" s="124">
        <v>234</v>
      </c>
      <c r="N583" s="125">
        <v>58.607999999999997</v>
      </c>
      <c r="O583" s="124">
        <v>1</v>
      </c>
      <c r="P583" s="125">
        <v>0.24399999999999999</v>
      </c>
      <c r="Q583" s="124">
        <v>180</v>
      </c>
      <c r="R583" s="124">
        <v>6</v>
      </c>
      <c r="S583" s="124">
        <v>3</v>
      </c>
      <c r="T583" s="124">
        <v>893</v>
      </c>
      <c r="U583" s="124">
        <v>857</v>
      </c>
      <c r="V583" s="124">
        <v>862</v>
      </c>
      <c r="W583" s="124">
        <v>2612</v>
      </c>
      <c r="X583" s="124">
        <v>871</v>
      </c>
      <c r="Y583" s="124">
        <v>137</v>
      </c>
      <c r="Z583" s="124">
        <v>120</v>
      </c>
      <c r="AA583" s="124">
        <v>125</v>
      </c>
      <c r="AB583" s="124">
        <v>382</v>
      </c>
      <c r="AC583" s="124">
        <v>127</v>
      </c>
      <c r="AD583" s="128">
        <v>0.1462</v>
      </c>
      <c r="AE583" s="124">
        <v>70</v>
      </c>
      <c r="AF583" s="124">
        <v>488</v>
      </c>
      <c r="AG583" s="125">
        <v>0.66300000000000003</v>
      </c>
    </row>
    <row r="584" spans="1:33" x14ac:dyDescent="0.3">
      <c r="A584" s="123" t="s">
        <v>1167</v>
      </c>
      <c r="B584" s="121" t="s">
        <v>1168</v>
      </c>
      <c r="C584" s="121">
        <v>1</v>
      </c>
      <c r="D584" s="121">
        <v>0</v>
      </c>
      <c r="E584" s="124">
        <v>5897</v>
      </c>
      <c r="F584" s="124">
        <v>4991</v>
      </c>
      <c r="G584" s="124">
        <v>14429</v>
      </c>
      <c r="H584" s="124">
        <v>1752</v>
      </c>
      <c r="I584" s="124">
        <v>1904</v>
      </c>
      <c r="J584" s="124">
        <v>1814</v>
      </c>
      <c r="K584" s="124">
        <v>5470</v>
      </c>
      <c r="L584" s="128">
        <v>0.37909999999999999</v>
      </c>
      <c r="M584" s="124">
        <v>1230</v>
      </c>
      <c r="N584" s="125">
        <v>160.93199999999999</v>
      </c>
      <c r="O584" s="124">
        <v>1</v>
      </c>
      <c r="P584" s="125">
        <v>0</v>
      </c>
      <c r="Q584" s="124">
        <v>0</v>
      </c>
      <c r="R584" s="124">
        <v>250</v>
      </c>
      <c r="S584" s="124">
        <v>133</v>
      </c>
      <c r="T584" s="124">
        <v>5918</v>
      </c>
      <c r="U584" s="124">
        <v>5666</v>
      </c>
      <c r="V584" s="124">
        <v>5709</v>
      </c>
      <c r="W584" s="124">
        <v>17293</v>
      </c>
      <c r="X584" s="124">
        <v>5764</v>
      </c>
      <c r="Y584" s="124">
        <v>650</v>
      </c>
      <c r="Z584" s="124">
        <v>569</v>
      </c>
      <c r="AA584" s="124">
        <v>557</v>
      </c>
      <c r="AB584" s="124">
        <v>1776</v>
      </c>
      <c r="AC584" s="124">
        <v>592</v>
      </c>
      <c r="AD584" s="128">
        <v>0.1027</v>
      </c>
      <c r="AE584" s="124">
        <v>333</v>
      </c>
      <c r="AF584" s="124">
        <v>1697</v>
      </c>
      <c r="AG584" s="125">
        <v>0.34</v>
      </c>
    </row>
    <row r="585" spans="1:33" x14ac:dyDescent="0.3">
      <c r="A585" s="123" t="s">
        <v>1169</v>
      </c>
      <c r="B585" s="121" t="s">
        <v>1170</v>
      </c>
      <c r="C585" s="121">
        <v>1</v>
      </c>
      <c r="D585" s="121">
        <v>0</v>
      </c>
      <c r="E585" s="124">
        <v>1281</v>
      </c>
      <c r="F585" s="124">
        <v>1102</v>
      </c>
      <c r="G585" s="124">
        <v>3377</v>
      </c>
      <c r="H585" s="124">
        <v>334</v>
      </c>
      <c r="I585" s="124">
        <v>378</v>
      </c>
      <c r="J585" s="124">
        <v>327</v>
      </c>
      <c r="K585" s="124">
        <v>1039</v>
      </c>
      <c r="L585" s="128">
        <v>0.30769999999999997</v>
      </c>
      <c r="M585" s="124">
        <v>220</v>
      </c>
      <c r="N585" s="125">
        <v>64.423000000000002</v>
      </c>
      <c r="O585" s="124">
        <v>1</v>
      </c>
      <c r="P585" s="125">
        <v>0.155</v>
      </c>
      <c r="Q585" s="124">
        <v>171</v>
      </c>
      <c r="R585" s="124">
        <v>26</v>
      </c>
      <c r="S585" s="124">
        <v>14</v>
      </c>
      <c r="T585" s="124">
        <v>1355</v>
      </c>
      <c r="U585" s="124">
        <v>1298</v>
      </c>
      <c r="V585" s="124">
        <v>1307</v>
      </c>
      <c r="W585" s="124">
        <v>3960</v>
      </c>
      <c r="X585" s="124">
        <v>1320</v>
      </c>
      <c r="Y585" s="124">
        <v>114</v>
      </c>
      <c r="Z585" s="124">
        <v>88</v>
      </c>
      <c r="AA585" s="124">
        <v>99</v>
      </c>
      <c r="AB585" s="124">
        <v>301</v>
      </c>
      <c r="AC585" s="124">
        <v>100</v>
      </c>
      <c r="AD585" s="128">
        <v>7.5999999999999998E-2</v>
      </c>
      <c r="AE585" s="124">
        <v>54</v>
      </c>
      <c r="AF585" s="124">
        <v>460</v>
      </c>
      <c r="AG585" s="125">
        <v>0.41699999999999998</v>
      </c>
    </row>
    <row r="586" spans="1:33" x14ac:dyDescent="0.3">
      <c r="A586" s="123" t="s">
        <v>1171</v>
      </c>
      <c r="B586" s="121" t="s">
        <v>1172</v>
      </c>
      <c r="C586" s="121">
        <v>1</v>
      </c>
      <c r="D586" s="121">
        <v>0</v>
      </c>
      <c r="E586" s="124">
        <v>813</v>
      </c>
      <c r="F586" s="124">
        <v>642</v>
      </c>
      <c r="G586" s="124">
        <v>1949</v>
      </c>
      <c r="H586" s="124">
        <v>429</v>
      </c>
      <c r="I586" s="124">
        <v>424</v>
      </c>
      <c r="J586" s="124">
        <v>337</v>
      </c>
      <c r="K586" s="124">
        <v>1190</v>
      </c>
      <c r="L586" s="128">
        <v>0.61060000000000003</v>
      </c>
      <c r="M586" s="124">
        <v>255</v>
      </c>
      <c r="N586" s="125">
        <v>61.005000000000003</v>
      </c>
      <c r="O586" s="124">
        <v>1</v>
      </c>
      <c r="P586" s="125">
        <v>0.28399999999999997</v>
      </c>
      <c r="Q586" s="124">
        <v>182</v>
      </c>
      <c r="R586" s="124">
        <v>0</v>
      </c>
      <c r="S586" s="124">
        <v>0</v>
      </c>
      <c r="T586" s="124">
        <v>846</v>
      </c>
      <c r="U586" s="124">
        <v>810</v>
      </c>
      <c r="V586" s="124">
        <v>816</v>
      </c>
      <c r="W586" s="124">
        <v>2472</v>
      </c>
      <c r="X586" s="124">
        <v>824</v>
      </c>
      <c r="Y586" s="124">
        <v>155</v>
      </c>
      <c r="Z586" s="124">
        <v>132</v>
      </c>
      <c r="AA586" s="124">
        <v>136</v>
      </c>
      <c r="AB586" s="124">
        <v>423</v>
      </c>
      <c r="AC586" s="124">
        <v>141</v>
      </c>
      <c r="AD586" s="128">
        <v>0.1711</v>
      </c>
      <c r="AE586" s="124">
        <v>71</v>
      </c>
      <c r="AF586" s="124">
        <v>509</v>
      </c>
      <c r="AG586" s="125">
        <v>0.79200000000000004</v>
      </c>
    </row>
    <row r="587" spans="1:33" x14ac:dyDescent="0.3">
      <c r="A587" s="123" t="s">
        <v>1173</v>
      </c>
      <c r="B587" s="121" t="s">
        <v>1174</v>
      </c>
      <c r="C587" s="121">
        <v>1</v>
      </c>
      <c r="D587" s="121">
        <v>0</v>
      </c>
      <c r="E587" s="124">
        <v>1115</v>
      </c>
      <c r="F587" s="124">
        <v>940</v>
      </c>
      <c r="G587" s="124">
        <v>2791</v>
      </c>
      <c r="H587" s="124">
        <v>362</v>
      </c>
      <c r="I587" s="124">
        <v>374</v>
      </c>
      <c r="J587" s="124">
        <v>313</v>
      </c>
      <c r="K587" s="124">
        <v>1049</v>
      </c>
      <c r="L587" s="128">
        <v>0.37590000000000001</v>
      </c>
      <c r="M587" s="124">
        <v>230</v>
      </c>
      <c r="N587" s="125">
        <v>83.278999999999996</v>
      </c>
      <c r="O587" s="124">
        <v>1</v>
      </c>
      <c r="P587" s="125">
        <v>0.26900000000000002</v>
      </c>
      <c r="Q587" s="124">
        <v>253</v>
      </c>
      <c r="R587" s="124">
        <v>12</v>
      </c>
      <c r="S587" s="124">
        <v>6</v>
      </c>
      <c r="T587" s="124">
        <v>1090</v>
      </c>
      <c r="U587" s="124">
        <v>1048</v>
      </c>
      <c r="V587" s="124">
        <v>1053</v>
      </c>
      <c r="W587" s="124">
        <v>3191</v>
      </c>
      <c r="X587" s="124">
        <v>1064</v>
      </c>
      <c r="Y587" s="124">
        <v>124</v>
      </c>
      <c r="Z587" s="124">
        <v>111</v>
      </c>
      <c r="AA587" s="124">
        <v>95</v>
      </c>
      <c r="AB587" s="124">
        <v>330</v>
      </c>
      <c r="AC587" s="124">
        <v>110</v>
      </c>
      <c r="AD587" s="128">
        <v>0.10340000000000001</v>
      </c>
      <c r="AE587" s="124">
        <v>63</v>
      </c>
      <c r="AF587" s="124">
        <v>553</v>
      </c>
      <c r="AG587" s="125">
        <v>0.58799999999999997</v>
      </c>
    </row>
    <row r="588" spans="1:33" x14ac:dyDescent="0.3">
      <c r="A588" s="123" t="s">
        <v>1175</v>
      </c>
      <c r="B588" s="121" t="s">
        <v>1176</v>
      </c>
      <c r="C588" s="121">
        <v>1</v>
      </c>
      <c r="D588" s="121">
        <v>0</v>
      </c>
      <c r="E588" s="124">
        <v>7446</v>
      </c>
      <c r="F588" s="124">
        <v>5835</v>
      </c>
      <c r="G588" s="124">
        <v>17611</v>
      </c>
      <c r="H588" s="124">
        <v>3825</v>
      </c>
      <c r="I588" s="124">
        <v>4108</v>
      </c>
      <c r="J588" s="124">
        <v>3516</v>
      </c>
      <c r="K588" s="124">
        <v>11449</v>
      </c>
      <c r="L588" s="128">
        <v>0.65010000000000001</v>
      </c>
      <c r="M588" s="124">
        <v>2466</v>
      </c>
      <c r="N588" s="125">
        <v>97.676000000000002</v>
      </c>
      <c r="O588" s="124">
        <v>1</v>
      </c>
      <c r="P588" s="125">
        <v>0</v>
      </c>
      <c r="Q588" s="124">
        <v>0</v>
      </c>
      <c r="R588" s="124">
        <v>578</v>
      </c>
      <c r="S588" s="124">
        <v>306</v>
      </c>
      <c r="T588" s="124">
        <v>6884</v>
      </c>
      <c r="U588" s="124">
        <v>6658</v>
      </c>
      <c r="V588" s="124">
        <v>6633</v>
      </c>
      <c r="W588" s="124">
        <v>20175</v>
      </c>
      <c r="X588" s="124">
        <v>6725</v>
      </c>
      <c r="Y588" s="124">
        <v>1126</v>
      </c>
      <c r="Z588" s="124">
        <v>1175</v>
      </c>
      <c r="AA588" s="124">
        <v>999</v>
      </c>
      <c r="AB588" s="124">
        <v>3300</v>
      </c>
      <c r="AC588" s="124">
        <v>1100</v>
      </c>
      <c r="AD588" s="128">
        <v>0.1636</v>
      </c>
      <c r="AE588" s="124">
        <v>620</v>
      </c>
      <c r="AF588" s="124">
        <v>3393</v>
      </c>
      <c r="AG588" s="125">
        <v>0.58099999999999996</v>
      </c>
    </row>
    <row r="589" spans="1:33" x14ac:dyDescent="0.3">
      <c r="A589" s="123" t="s">
        <v>1177</v>
      </c>
      <c r="B589" s="121" t="s">
        <v>1178</v>
      </c>
      <c r="C589" s="121">
        <v>1</v>
      </c>
      <c r="D589" s="121">
        <v>0</v>
      </c>
      <c r="E589" s="124">
        <v>1979</v>
      </c>
      <c r="F589" s="124">
        <v>1550</v>
      </c>
      <c r="G589" s="124">
        <v>4609</v>
      </c>
      <c r="H589" s="124">
        <v>647</v>
      </c>
      <c r="I589" s="124">
        <v>631</v>
      </c>
      <c r="J589" s="124">
        <v>614</v>
      </c>
      <c r="K589" s="124">
        <v>1892</v>
      </c>
      <c r="L589" s="128">
        <v>0.41049999999999998</v>
      </c>
      <c r="M589" s="124">
        <v>414</v>
      </c>
      <c r="N589" s="125">
        <v>43.598999999999997</v>
      </c>
      <c r="O589" s="124">
        <v>1</v>
      </c>
      <c r="P589" s="125">
        <v>0</v>
      </c>
      <c r="Q589" s="124">
        <v>0</v>
      </c>
      <c r="R589" s="124">
        <v>32</v>
      </c>
      <c r="S589" s="124">
        <v>17</v>
      </c>
      <c r="T589" s="124">
        <v>1801</v>
      </c>
      <c r="U589" s="124">
        <v>1742</v>
      </c>
      <c r="V589" s="124">
        <v>1735</v>
      </c>
      <c r="W589" s="124">
        <v>5278</v>
      </c>
      <c r="X589" s="124">
        <v>1759</v>
      </c>
      <c r="Y589" s="124">
        <v>162</v>
      </c>
      <c r="Z589" s="124">
        <v>188</v>
      </c>
      <c r="AA589" s="124">
        <v>138</v>
      </c>
      <c r="AB589" s="124">
        <v>488</v>
      </c>
      <c r="AC589" s="124">
        <v>163</v>
      </c>
      <c r="AD589" s="128">
        <v>9.2499999999999999E-2</v>
      </c>
      <c r="AE589" s="124">
        <v>93</v>
      </c>
      <c r="AF589" s="124">
        <v>525</v>
      </c>
      <c r="AG589" s="125">
        <v>0.33800000000000002</v>
      </c>
    </row>
    <row r="590" spans="1:33" x14ac:dyDescent="0.3">
      <c r="A590" s="123" t="s">
        <v>1179</v>
      </c>
      <c r="B590" s="121" t="s">
        <v>1180</v>
      </c>
      <c r="C590" s="121">
        <v>1</v>
      </c>
      <c r="D590" s="121">
        <v>0</v>
      </c>
      <c r="E590" s="124">
        <v>2068</v>
      </c>
      <c r="F590" s="124">
        <v>1690</v>
      </c>
      <c r="G590" s="124">
        <v>5042</v>
      </c>
      <c r="H590" s="124">
        <v>731</v>
      </c>
      <c r="I590" s="124">
        <v>748</v>
      </c>
      <c r="J590" s="124">
        <v>796</v>
      </c>
      <c r="K590" s="124">
        <v>2275</v>
      </c>
      <c r="L590" s="128">
        <v>0.45119999999999999</v>
      </c>
      <c r="M590" s="124">
        <v>496</v>
      </c>
      <c r="N590" s="125">
        <v>152.01</v>
      </c>
      <c r="O590" s="124">
        <v>1</v>
      </c>
      <c r="P590" s="125">
        <v>0.27200000000000002</v>
      </c>
      <c r="Q590" s="124">
        <v>460</v>
      </c>
      <c r="R590" s="124">
        <v>24</v>
      </c>
      <c r="S590" s="124">
        <v>13</v>
      </c>
      <c r="T590" s="124">
        <v>2090</v>
      </c>
      <c r="U590" s="124">
        <v>2021</v>
      </c>
      <c r="V590" s="124">
        <v>2014</v>
      </c>
      <c r="W590" s="124">
        <v>6125</v>
      </c>
      <c r="X590" s="124">
        <v>2042</v>
      </c>
      <c r="Y590" s="124">
        <v>278</v>
      </c>
      <c r="Z590" s="124">
        <v>251</v>
      </c>
      <c r="AA590" s="124">
        <v>197</v>
      </c>
      <c r="AB590" s="124">
        <v>726</v>
      </c>
      <c r="AC590" s="124">
        <v>242</v>
      </c>
      <c r="AD590" s="128">
        <v>0.11849999999999999</v>
      </c>
      <c r="AE590" s="124">
        <v>130</v>
      </c>
      <c r="AF590" s="124">
        <v>1100</v>
      </c>
      <c r="AG590" s="125">
        <v>0.65</v>
      </c>
    </row>
    <row r="591" spans="1:33" x14ac:dyDescent="0.3">
      <c r="A591" s="123" t="s">
        <v>1181</v>
      </c>
      <c r="B591" s="121" t="s">
        <v>1182</v>
      </c>
      <c r="C591" s="121">
        <v>1</v>
      </c>
      <c r="D591" s="121">
        <v>0</v>
      </c>
      <c r="E591" s="124">
        <v>2325</v>
      </c>
      <c r="F591" s="124">
        <v>1875</v>
      </c>
      <c r="G591" s="124">
        <v>5513</v>
      </c>
      <c r="H591" s="124">
        <v>750</v>
      </c>
      <c r="I591" s="124">
        <v>818</v>
      </c>
      <c r="J591" s="124">
        <v>747</v>
      </c>
      <c r="K591" s="124">
        <v>2315</v>
      </c>
      <c r="L591" s="128">
        <v>0.4199</v>
      </c>
      <c r="M591" s="124">
        <v>512</v>
      </c>
      <c r="N591" s="125">
        <v>37.406999999999996</v>
      </c>
      <c r="O591" s="124">
        <v>1</v>
      </c>
      <c r="P591" s="125">
        <v>0</v>
      </c>
      <c r="Q591" s="124">
        <v>0</v>
      </c>
      <c r="R591" s="124">
        <v>52</v>
      </c>
      <c r="S591" s="124">
        <v>28</v>
      </c>
      <c r="T591" s="124">
        <v>1958</v>
      </c>
      <c r="U591" s="124">
        <v>1907</v>
      </c>
      <c r="V591" s="124">
        <v>1906</v>
      </c>
      <c r="W591" s="124">
        <v>5771</v>
      </c>
      <c r="X591" s="124">
        <v>1924</v>
      </c>
      <c r="Y591" s="124">
        <v>173</v>
      </c>
      <c r="Z591" s="124">
        <v>182</v>
      </c>
      <c r="AA591" s="124">
        <v>180</v>
      </c>
      <c r="AB591" s="124">
        <v>535</v>
      </c>
      <c r="AC591" s="124">
        <v>178</v>
      </c>
      <c r="AD591" s="128">
        <v>9.2700000000000005E-2</v>
      </c>
      <c r="AE591" s="124">
        <v>113</v>
      </c>
      <c r="AF591" s="124">
        <v>654</v>
      </c>
      <c r="AG591" s="125">
        <v>0.34799999999999998</v>
      </c>
    </row>
    <row r="592" spans="1:33" x14ac:dyDescent="0.3">
      <c r="A592" s="123" t="s">
        <v>1183</v>
      </c>
      <c r="B592" s="121" t="s">
        <v>1184</v>
      </c>
      <c r="C592" s="121">
        <v>1</v>
      </c>
      <c r="D592" s="121">
        <v>0</v>
      </c>
      <c r="E592" s="124">
        <v>2324</v>
      </c>
      <c r="F592" s="124">
        <v>1695</v>
      </c>
      <c r="G592" s="124">
        <v>5259</v>
      </c>
      <c r="H592" s="124">
        <v>496</v>
      </c>
      <c r="I592" s="124">
        <v>531</v>
      </c>
      <c r="J592" s="124">
        <v>510</v>
      </c>
      <c r="K592" s="124">
        <v>1537</v>
      </c>
      <c r="L592" s="128">
        <v>0.2923</v>
      </c>
      <c r="M592" s="124">
        <v>322</v>
      </c>
      <c r="N592" s="125">
        <v>82.831999999999994</v>
      </c>
      <c r="O592" s="124">
        <v>1</v>
      </c>
      <c r="P592" s="125">
        <v>8.8999999999999996E-2</v>
      </c>
      <c r="Q592" s="124">
        <v>151</v>
      </c>
      <c r="R592" s="124">
        <v>64</v>
      </c>
      <c r="S592" s="124">
        <v>34</v>
      </c>
      <c r="T592" s="124">
        <v>2316</v>
      </c>
      <c r="U592" s="124">
        <v>2240</v>
      </c>
      <c r="V592" s="124">
        <v>2231</v>
      </c>
      <c r="W592" s="124">
        <v>6787</v>
      </c>
      <c r="X592" s="124">
        <v>2262</v>
      </c>
      <c r="Y592" s="124">
        <v>180</v>
      </c>
      <c r="Z592" s="124">
        <v>184</v>
      </c>
      <c r="AA592" s="124">
        <v>172</v>
      </c>
      <c r="AB592" s="124">
        <v>536</v>
      </c>
      <c r="AC592" s="124">
        <v>179</v>
      </c>
      <c r="AD592" s="128">
        <v>7.9000000000000001E-2</v>
      </c>
      <c r="AE592" s="124">
        <v>87</v>
      </c>
      <c r="AF592" s="124">
        <v>595</v>
      </c>
      <c r="AG592" s="125">
        <v>0.35099999999999998</v>
      </c>
    </row>
    <row r="593" spans="1:33" x14ac:dyDescent="0.3">
      <c r="A593" s="123" t="s">
        <v>1185</v>
      </c>
      <c r="B593" s="121" t="s">
        <v>1186</v>
      </c>
      <c r="C593" s="121">
        <v>1</v>
      </c>
      <c r="D593" s="121">
        <v>0</v>
      </c>
      <c r="E593" s="124">
        <v>1381</v>
      </c>
      <c r="F593" s="124">
        <v>1059</v>
      </c>
      <c r="G593" s="124">
        <v>3261</v>
      </c>
      <c r="H593" s="124">
        <v>533</v>
      </c>
      <c r="I593" s="124">
        <v>538</v>
      </c>
      <c r="J593" s="124">
        <v>469</v>
      </c>
      <c r="K593" s="124">
        <v>1540</v>
      </c>
      <c r="L593" s="128">
        <v>0.47220000000000001</v>
      </c>
      <c r="M593" s="124">
        <v>325</v>
      </c>
      <c r="N593" s="125">
        <v>287.483</v>
      </c>
      <c r="O593" s="124">
        <v>1</v>
      </c>
      <c r="P593" s="125">
        <v>0.41799999999999998</v>
      </c>
      <c r="Q593" s="124">
        <v>443</v>
      </c>
      <c r="R593" s="124">
        <v>36</v>
      </c>
      <c r="S593" s="124">
        <v>19</v>
      </c>
      <c r="T593" s="124">
        <v>1675</v>
      </c>
      <c r="U593" s="124">
        <v>1620</v>
      </c>
      <c r="V593" s="124">
        <v>1614</v>
      </c>
      <c r="W593" s="124">
        <v>4909</v>
      </c>
      <c r="X593" s="124">
        <v>1636</v>
      </c>
      <c r="Y593" s="124">
        <v>250</v>
      </c>
      <c r="Z593" s="124">
        <v>218</v>
      </c>
      <c r="AA593" s="124">
        <v>168</v>
      </c>
      <c r="AB593" s="124">
        <v>636</v>
      </c>
      <c r="AC593" s="124">
        <v>212</v>
      </c>
      <c r="AD593" s="128">
        <v>0.12959999999999999</v>
      </c>
      <c r="AE593" s="124">
        <v>89</v>
      </c>
      <c r="AF593" s="124">
        <v>877</v>
      </c>
      <c r="AG593" s="125">
        <v>0.82799999999999996</v>
      </c>
    </row>
    <row r="594" spans="1:33" x14ac:dyDescent="0.3">
      <c r="A594" s="123" t="s">
        <v>1187</v>
      </c>
      <c r="B594" s="121" t="s">
        <v>1188</v>
      </c>
      <c r="C594" s="121">
        <v>1</v>
      </c>
      <c r="D594" s="121">
        <v>0</v>
      </c>
      <c r="E594" s="124">
        <v>2743</v>
      </c>
      <c r="F594" s="124">
        <v>2313</v>
      </c>
      <c r="G594" s="124">
        <v>6808</v>
      </c>
      <c r="H594" s="124">
        <v>982</v>
      </c>
      <c r="I594" s="124">
        <v>1073</v>
      </c>
      <c r="J594" s="124">
        <v>1104</v>
      </c>
      <c r="K594" s="124">
        <v>3159</v>
      </c>
      <c r="L594" s="128">
        <v>0.46400000000000002</v>
      </c>
      <c r="M594" s="124">
        <v>698</v>
      </c>
      <c r="N594" s="125">
        <v>76.058000000000007</v>
      </c>
      <c r="O594" s="124">
        <v>1</v>
      </c>
      <c r="P594" s="125">
        <v>0</v>
      </c>
      <c r="Q594" s="124">
        <v>0</v>
      </c>
      <c r="R594" s="124">
        <v>87</v>
      </c>
      <c r="S594" s="124">
        <v>46</v>
      </c>
      <c r="T594" s="124">
        <v>2680</v>
      </c>
      <c r="U594" s="124">
        <v>2592</v>
      </c>
      <c r="V594" s="124">
        <v>2582</v>
      </c>
      <c r="W594" s="124">
        <v>7854</v>
      </c>
      <c r="X594" s="124">
        <v>2618</v>
      </c>
      <c r="Y594" s="124">
        <v>329</v>
      </c>
      <c r="Z594" s="124">
        <v>355</v>
      </c>
      <c r="AA594" s="124">
        <v>320</v>
      </c>
      <c r="AB594" s="124">
        <v>1004</v>
      </c>
      <c r="AC594" s="124">
        <v>335</v>
      </c>
      <c r="AD594" s="128">
        <v>0.1278</v>
      </c>
      <c r="AE594" s="124">
        <v>192</v>
      </c>
      <c r="AF594" s="124">
        <v>937</v>
      </c>
      <c r="AG594" s="125">
        <v>0.40500000000000003</v>
      </c>
    </row>
    <row r="595" spans="1:33" x14ac:dyDescent="0.3">
      <c r="A595" s="123" t="s">
        <v>1189</v>
      </c>
      <c r="B595" s="121" t="s">
        <v>1190</v>
      </c>
      <c r="C595" s="121">
        <v>1</v>
      </c>
      <c r="D595" s="121">
        <v>0</v>
      </c>
      <c r="E595" s="124">
        <v>3413</v>
      </c>
      <c r="F595" s="124">
        <v>2692</v>
      </c>
      <c r="G595" s="124">
        <v>8258</v>
      </c>
      <c r="H595" s="124">
        <v>1033</v>
      </c>
      <c r="I595" s="124">
        <v>1131</v>
      </c>
      <c r="J595" s="124">
        <v>1114</v>
      </c>
      <c r="K595" s="124">
        <v>3278</v>
      </c>
      <c r="L595" s="128">
        <v>0.39689999999999998</v>
      </c>
      <c r="M595" s="124">
        <v>694</v>
      </c>
      <c r="N595" s="125">
        <v>82.722999999999999</v>
      </c>
      <c r="O595" s="124">
        <v>1</v>
      </c>
      <c r="P595" s="125">
        <v>0</v>
      </c>
      <c r="Q595" s="124">
        <v>0</v>
      </c>
      <c r="R595" s="124">
        <v>105</v>
      </c>
      <c r="S595" s="124">
        <v>56</v>
      </c>
      <c r="T595" s="124">
        <v>3161</v>
      </c>
      <c r="U595" s="124">
        <v>3077</v>
      </c>
      <c r="V595" s="124">
        <v>3074</v>
      </c>
      <c r="W595" s="124">
        <v>9312</v>
      </c>
      <c r="X595" s="124">
        <v>3104</v>
      </c>
      <c r="Y595" s="124">
        <v>332</v>
      </c>
      <c r="Z595" s="124">
        <v>314</v>
      </c>
      <c r="AA595" s="124">
        <v>243</v>
      </c>
      <c r="AB595" s="124">
        <v>889</v>
      </c>
      <c r="AC595" s="124">
        <v>296</v>
      </c>
      <c r="AD595" s="128">
        <v>9.5500000000000002E-2</v>
      </c>
      <c r="AE595" s="124">
        <v>167</v>
      </c>
      <c r="AF595" s="124">
        <v>918</v>
      </c>
      <c r="AG595" s="125">
        <v>0.34100000000000003</v>
      </c>
    </row>
    <row r="596" spans="1:33" x14ac:dyDescent="0.3">
      <c r="A596" s="123" t="s">
        <v>1191</v>
      </c>
      <c r="B596" s="121" t="s">
        <v>1192</v>
      </c>
      <c r="C596" s="121">
        <v>1</v>
      </c>
      <c r="D596" s="121">
        <v>0</v>
      </c>
      <c r="E596" s="124">
        <v>1692</v>
      </c>
      <c r="F596" s="124">
        <v>1411</v>
      </c>
      <c r="G596" s="124">
        <v>4226</v>
      </c>
      <c r="H596" s="124">
        <v>976</v>
      </c>
      <c r="I596" s="124">
        <v>971</v>
      </c>
      <c r="J596" s="124">
        <v>888</v>
      </c>
      <c r="K596" s="124">
        <v>2835</v>
      </c>
      <c r="L596" s="128">
        <v>0.67079999999999995</v>
      </c>
      <c r="M596" s="124">
        <v>615</v>
      </c>
      <c r="N596" s="125">
        <v>134.73699999999999</v>
      </c>
      <c r="O596" s="124">
        <v>1</v>
      </c>
      <c r="P596" s="125">
        <v>0.28499999999999998</v>
      </c>
      <c r="Q596" s="124">
        <v>402</v>
      </c>
      <c r="R596" s="124">
        <v>60</v>
      </c>
      <c r="S596" s="124">
        <v>32</v>
      </c>
      <c r="T596" s="124">
        <v>1689</v>
      </c>
      <c r="U596" s="124">
        <v>1635</v>
      </c>
      <c r="V596" s="124">
        <v>1631</v>
      </c>
      <c r="W596" s="124">
        <v>4955</v>
      </c>
      <c r="X596" s="124">
        <v>1652</v>
      </c>
      <c r="Y596" s="124">
        <v>384</v>
      </c>
      <c r="Z596" s="124">
        <v>395</v>
      </c>
      <c r="AA596" s="124">
        <v>376</v>
      </c>
      <c r="AB596" s="124">
        <v>1155</v>
      </c>
      <c r="AC596" s="124">
        <v>385</v>
      </c>
      <c r="AD596" s="128">
        <v>0.2331</v>
      </c>
      <c r="AE596" s="124">
        <v>214</v>
      </c>
      <c r="AF596" s="124">
        <v>1264</v>
      </c>
      <c r="AG596" s="125">
        <v>0.89500000000000002</v>
      </c>
    </row>
    <row r="597" spans="1:33" x14ac:dyDescent="0.3">
      <c r="A597" s="123" t="s">
        <v>1193</v>
      </c>
      <c r="B597" s="121" t="s">
        <v>1194</v>
      </c>
      <c r="C597" s="121">
        <v>1</v>
      </c>
      <c r="D597" s="121">
        <v>0</v>
      </c>
      <c r="E597" s="124">
        <v>131</v>
      </c>
      <c r="F597" s="124">
        <v>160</v>
      </c>
      <c r="G597" s="124">
        <v>481</v>
      </c>
      <c r="H597" s="124">
        <v>47</v>
      </c>
      <c r="I597" s="124">
        <v>49</v>
      </c>
      <c r="J597" s="124">
        <v>59</v>
      </c>
      <c r="K597" s="124">
        <v>155</v>
      </c>
      <c r="L597" s="128">
        <v>0.32219999999999999</v>
      </c>
      <c r="M597" s="124">
        <v>34</v>
      </c>
      <c r="N597" s="125">
        <v>84.831999999999994</v>
      </c>
      <c r="O597" s="124">
        <v>1</v>
      </c>
      <c r="P597" s="125">
        <v>0.45400000000000001</v>
      </c>
      <c r="Q597" s="124">
        <v>73</v>
      </c>
      <c r="R597" s="124">
        <v>0</v>
      </c>
      <c r="S597" s="124">
        <v>0</v>
      </c>
      <c r="T597" s="124">
        <v>142</v>
      </c>
      <c r="U597" s="124">
        <v>136</v>
      </c>
      <c r="V597" s="124">
        <v>136</v>
      </c>
      <c r="W597" s="124">
        <v>414</v>
      </c>
      <c r="X597" s="124">
        <v>138</v>
      </c>
      <c r="Y597" s="124">
        <v>20</v>
      </c>
      <c r="Z597" s="124">
        <v>21</v>
      </c>
      <c r="AA597" s="124">
        <v>26</v>
      </c>
      <c r="AB597" s="124">
        <v>67</v>
      </c>
      <c r="AC597" s="124">
        <v>22</v>
      </c>
      <c r="AD597" s="128">
        <v>0.1618</v>
      </c>
      <c r="AE597" s="124">
        <v>17</v>
      </c>
      <c r="AF597" s="124">
        <v>125</v>
      </c>
      <c r="AG597" s="125">
        <v>0.78100000000000003</v>
      </c>
    </row>
    <row r="598" spans="1:33" x14ac:dyDescent="0.3">
      <c r="A598" s="123" t="s">
        <v>1195</v>
      </c>
      <c r="B598" s="121" t="s">
        <v>1196</v>
      </c>
      <c r="C598" s="121">
        <v>1</v>
      </c>
      <c r="D598" s="121">
        <v>0</v>
      </c>
      <c r="E598" s="124">
        <v>550</v>
      </c>
      <c r="F598" s="124">
        <v>456</v>
      </c>
      <c r="G598" s="124">
        <v>1368</v>
      </c>
      <c r="H598" s="124">
        <v>200</v>
      </c>
      <c r="I598" s="124">
        <v>215</v>
      </c>
      <c r="J598" s="124">
        <v>232</v>
      </c>
      <c r="K598" s="124">
        <v>647</v>
      </c>
      <c r="L598" s="128">
        <v>0.47299999999999998</v>
      </c>
      <c r="M598" s="124">
        <v>140</v>
      </c>
      <c r="N598" s="125">
        <v>150.05199999999999</v>
      </c>
      <c r="O598" s="124">
        <v>1</v>
      </c>
      <c r="P598" s="125">
        <v>0.43099999999999999</v>
      </c>
      <c r="Q598" s="124">
        <v>197</v>
      </c>
      <c r="R598" s="124">
        <v>8</v>
      </c>
      <c r="S598" s="124">
        <v>4</v>
      </c>
      <c r="T598" s="124">
        <v>516</v>
      </c>
      <c r="U598" s="124">
        <v>496</v>
      </c>
      <c r="V598" s="124">
        <v>496</v>
      </c>
      <c r="W598" s="124">
        <v>1508</v>
      </c>
      <c r="X598" s="124">
        <v>503</v>
      </c>
      <c r="Y598" s="124">
        <v>91</v>
      </c>
      <c r="Z598" s="124">
        <v>62</v>
      </c>
      <c r="AA598" s="124">
        <v>58</v>
      </c>
      <c r="AB598" s="124">
        <v>211</v>
      </c>
      <c r="AC598" s="124">
        <v>70</v>
      </c>
      <c r="AD598" s="128">
        <v>0.1399</v>
      </c>
      <c r="AE598" s="124">
        <v>41</v>
      </c>
      <c r="AF598" s="124">
        <v>383</v>
      </c>
      <c r="AG598" s="125">
        <v>0.83899999999999997</v>
      </c>
    </row>
    <row r="599" spans="1:33" x14ac:dyDescent="0.3">
      <c r="A599" s="123" t="s">
        <v>1197</v>
      </c>
      <c r="B599" s="121" t="s">
        <v>1198</v>
      </c>
      <c r="C599" s="121">
        <v>1</v>
      </c>
      <c r="D599" s="121">
        <v>0</v>
      </c>
      <c r="E599" s="124">
        <v>2363</v>
      </c>
      <c r="F599" s="124">
        <v>1941</v>
      </c>
      <c r="G599" s="124">
        <v>5781</v>
      </c>
      <c r="H599" s="124">
        <v>1052</v>
      </c>
      <c r="I599" s="124">
        <v>1001</v>
      </c>
      <c r="J599" s="124">
        <v>839</v>
      </c>
      <c r="K599" s="124">
        <v>2892</v>
      </c>
      <c r="L599" s="128">
        <v>0.50029999999999997</v>
      </c>
      <c r="M599" s="124">
        <v>631</v>
      </c>
      <c r="N599" s="125">
        <v>5.9210000000000003</v>
      </c>
      <c r="O599" s="124">
        <v>1</v>
      </c>
      <c r="P599" s="125">
        <v>0</v>
      </c>
      <c r="Q599" s="124">
        <v>0</v>
      </c>
      <c r="R599" s="124">
        <v>0</v>
      </c>
      <c r="S599" s="124">
        <v>0</v>
      </c>
      <c r="T599" s="124">
        <v>2090</v>
      </c>
      <c r="U599" s="124">
        <v>2011</v>
      </c>
      <c r="V599" s="124">
        <v>2009</v>
      </c>
      <c r="W599" s="124">
        <v>6110</v>
      </c>
      <c r="X599" s="124">
        <v>2037</v>
      </c>
      <c r="Y599" s="124">
        <v>365</v>
      </c>
      <c r="Z599" s="124">
        <v>323</v>
      </c>
      <c r="AA599" s="124">
        <v>338</v>
      </c>
      <c r="AB599" s="124">
        <v>1026</v>
      </c>
      <c r="AC599" s="124">
        <v>342</v>
      </c>
      <c r="AD599" s="128">
        <v>0.16789999999999999</v>
      </c>
      <c r="AE599" s="124">
        <v>212</v>
      </c>
      <c r="AF599" s="124">
        <v>844</v>
      </c>
      <c r="AG599" s="125">
        <v>0.434</v>
      </c>
    </row>
    <row r="600" spans="1:33" x14ac:dyDescent="0.3">
      <c r="A600" s="123" t="s">
        <v>1199</v>
      </c>
      <c r="B600" s="121" t="s">
        <v>1200</v>
      </c>
      <c r="C600" s="121">
        <v>1</v>
      </c>
      <c r="D600" s="121">
        <v>0</v>
      </c>
      <c r="E600" s="124">
        <v>308</v>
      </c>
      <c r="F600" s="124">
        <v>240</v>
      </c>
      <c r="G600" s="124">
        <v>788</v>
      </c>
      <c r="H600" s="124">
        <v>131</v>
      </c>
      <c r="I600" s="124">
        <v>129</v>
      </c>
      <c r="J600" s="124">
        <v>103</v>
      </c>
      <c r="K600" s="124">
        <v>363</v>
      </c>
      <c r="L600" s="128">
        <v>0.4607</v>
      </c>
      <c r="M600" s="124">
        <v>72</v>
      </c>
      <c r="N600" s="125">
        <v>218.92699999999999</v>
      </c>
      <c r="O600" s="124">
        <v>1</v>
      </c>
      <c r="P600" s="125">
        <v>0.46899999999999997</v>
      </c>
      <c r="Q600" s="124">
        <v>113</v>
      </c>
      <c r="R600" s="124">
        <v>0</v>
      </c>
      <c r="S600" s="124">
        <v>0</v>
      </c>
      <c r="T600" s="124">
        <v>282</v>
      </c>
      <c r="U600" s="124">
        <v>271</v>
      </c>
      <c r="V600" s="124">
        <v>271</v>
      </c>
      <c r="W600" s="124">
        <v>824</v>
      </c>
      <c r="X600" s="124">
        <v>275</v>
      </c>
      <c r="Y600" s="124">
        <v>48</v>
      </c>
      <c r="Z600" s="124">
        <v>50</v>
      </c>
      <c r="AA600" s="124">
        <v>43</v>
      </c>
      <c r="AB600" s="124">
        <v>141</v>
      </c>
      <c r="AC600" s="124">
        <v>47</v>
      </c>
      <c r="AD600" s="128">
        <v>0.1711</v>
      </c>
      <c r="AE600" s="124">
        <v>27</v>
      </c>
      <c r="AF600" s="124">
        <v>213</v>
      </c>
      <c r="AG600" s="125">
        <v>0.88700000000000001</v>
      </c>
    </row>
    <row r="601" spans="1:33" x14ac:dyDescent="0.3">
      <c r="A601" s="123" t="s">
        <v>1201</v>
      </c>
      <c r="B601" s="121" t="s">
        <v>1202</v>
      </c>
      <c r="C601" s="121">
        <v>1</v>
      </c>
      <c r="D601" s="121">
        <v>0</v>
      </c>
      <c r="E601" s="124">
        <v>717</v>
      </c>
      <c r="F601" s="124">
        <v>587</v>
      </c>
      <c r="G601" s="124">
        <v>1881</v>
      </c>
      <c r="H601" s="124">
        <v>125</v>
      </c>
      <c r="I601" s="124">
        <v>156</v>
      </c>
      <c r="J601" s="124">
        <v>175</v>
      </c>
      <c r="K601" s="124">
        <v>456</v>
      </c>
      <c r="L601" s="128">
        <v>0.2424</v>
      </c>
      <c r="M601" s="124">
        <v>92</v>
      </c>
      <c r="N601" s="125">
        <v>63.021000000000001</v>
      </c>
      <c r="O601" s="124">
        <v>1</v>
      </c>
      <c r="P601" s="125">
        <v>0.308</v>
      </c>
      <c r="Q601" s="124">
        <v>181</v>
      </c>
      <c r="R601" s="124">
        <v>3</v>
      </c>
      <c r="S601" s="124">
        <v>2</v>
      </c>
      <c r="T601" s="124">
        <v>791</v>
      </c>
      <c r="U601" s="124">
        <v>763</v>
      </c>
      <c r="V601" s="124">
        <v>761</v>
      </c>
      <c r="W601" s="124">
        <v>2315</v>
      </c>
      <c r="X601" s="124">
        <v>772</v>
      </c>
      <c r="Y601" s="124">
        <v>74</v>
      </c>
      <c r="Z601" s="124">
        <v>57</v>
      </c>
      <c r="AA601" s="124">
        <v>64</v>
      </c>
      <c r="AB601" s="124">
        <v>195</v>
      </c>
      <c r="AC601" s="124">
        <v>65</v>
      </c>
      <c r="AD601" s="128">
        <v>8.4199999999999997E-2</v>
      </c>
      <c r="AE601" s="124">
        <v>32</v>
      </c>
      <c r="AF601" s="124">
        <v>308</v>
      </c>
      <c r="AG601" s="125">
        <v>0.52400000000000002</v>
      </c>
    </row>
    <row r="602" spans="1:33" x14ac:dyDescent="0.3">
      <c r="A602" s="123" t="s">
        <v>1203</v>
      </c>
      <c r="B602" s="121" t="s">
        <v>1204</v>
      </c>
      <c r="C602" s="121">
        <v>1</v>
      </c>
      <c r="D602" s="121">
        <v>0</v>
      </c>
      <c r="E602" s="124">
        <v>787</v>
      </c>
      <c r="F602" s="124">
        <v>616</v>
      </c>
      <c r="G602" s="124">
        <v>1869</v>
      </c>
      <c r="H602" s="124">
        <v>299</v>
      </c>
      <c r="I602" s="124">
        <v>349</v>
      </c>
      <c r="J602" s="124">
        <v>332</v>
      </c>
      <c r="K602" s="124">
        <v>980</v>
      </c>
      <c r="L602" s="128">
        <v>0.52429999999999999</v>
      </c>
      <c r="M602" s="124">
        <v>210</v>
      </c>
      <c r="N602" s="125">
        <v>205.399</v>
      </c>
      <c r="O602" s="124">
        <v>1</v>
      </c>
      <c r="P602" s="125">
        <v>0.432</v>
      </c>
      <c r="Q602" s="124">
        <v>266</v>
      </c>
      <c r="R602" s="124">
        <v>0</v>
      </c>
      <c r="S602" s="124">
        <v>0</v>
      </c>
      <c r="T602" s="124">
        <v>769</v>
      </c>
      <c r="U602" s="124">
        <v>746</v>
      </c>
      <c r="V602" s="124">
        <v>745</v>
      </c>
      <c r="W602" s="124">
        <v>2260</v>
      </c>
      <c r="X602" s="124">
        <v>753</v>
      </c>
      <c r="Y602" s="124">
        <v>128</v>
      </c>
      <c r="Z602" s="124">
        <v>96</v>
      </c>
      <c r="AA602" s="124">
        <v>124</v>
      </c>
      <c r="AB602" s="124">
        <v>348</v>
      </c>
      <c r="AC602" s="124">
        <v>116</v>
      </c>
      <c r="AD602" s="128">
        <v>0.154</v>
      </c>
      <c r="AE602" s="124">
        <v>62</v>
      </c>
      <c r="AF602" s="124">
        <v>539</v>
      </c>
      <c r="AG602" s="125">
        <v>0.875</v>
      </c>
    </row>
    <row r="603" spans="1:33" x14ac:dyDescent="0.3">
      <c r="A603" s="123" t="s">
        <v>1205</v>
      </c>
      <c r="B603" s="121" t="s">
        <v>1206</v>
      </c>
      <c r="C603" s="121">
        <v>1</v>
      </c>
      <c r="D603" s="121">
        <v>0</v>
      </c>
      <c r="E603" s="124">
        <v>3661</v>
      </c>
      <c r="F603" s="124">
        <v>2955</v>
      </c>
      <c r="G603" s="124">
        <v>9055</v>
      </c>
      <c r="H603" s="124">
        <v>1133</v>
      </c>
      <c r="I603" s="124">
        <v>1149</v>
      </c>
      <c r="J603" s="124">
        <v>1239</v>
      </c>
      <c r="K603" s="124">
        <v>3521</v>
      </c>
      <c r="L603" s="128">
        <v>0.38879999999999998</v>
      </c>
      <c r="M603" s="124">
        <v>747</v>
      </c>
      <c r="N603" s="125">
        <v>43.289000000000001</v>
      </c>
      <c r="O603" s="124">
        <v>1</v>
      </c>
      <c r="P603" s="125">
        <v>0</v>
      </c>
      <c r="Q603" s="124">
        <v>0</v>
      </c>
      <c r="R603" s="124">
        <v>28</v>
      </c>
      <c r="S603" s="124">
        <v>15</v>
      </c>
      <c r="T603" s="124">
        <v>3484</v>
      </c>
      <c r="U603" s="124">
        <v>3353</v>
      </c>
      <c r="V603" s="124">
        <v>3350</v>
      </c>
      <c r="W603" s="124">
        <v>10187</v>
      </c>
      <c r="X603" s="124">
        <v>3396</v>
      </c>
      <c r="Y603" s="124">
        <v>367</v>
      </c>
      <c r="Z603" s="124">
        <v>328</v>
      </c>
      <c r="AA603" s="124">
        <v>361</v>
      </c>
      <c r="AB603" s="124">
        <v>1056</v>
      </c>
      <c r="AC603" s="124">
        <v>352</v>
      </c>
      <c r="AD603" s="128">
        <v>0.1037</v>
      </c>
      <c r="AE603" s="124">
        <v>199</v>
      </c>
      <c r="AF603" s="124">
        <v>962</v>
      </c>
      <c r="AG603" s="125">
        <v>0.32500000000000001</v>
      </c>
    </row>
    <row r="604" spans="1:33" x14ac:dyDescent="0.3">
      <c r="A604" s="123" t="s">
        <v>1207</v>
      </c>
      <c r="B604" s="121" t="s">
        <v>1208</v>
      </c>
      <c r="C604" s="121">
        <v>1</v>
      </c>
      <c r="D604" s="121">
        <v>0</v>
      </c>
      <c r="E604" s="124">
        <v>341</v>
      </c>
      <c r="F604" s="124">
        <v>144</v>
      </c>
      <c r="G604" s="124">
        <v>457</v>
      </c>
      <c r="H604" s="124">
        <v>139</v>
      </c>
      <c r="I604" s="124">
        <v>125</v>
      </c>
      <c r="J604" s="124">
        <v>87</v>
      </c>
      <c r="K604" s="124">
        <v>351</v>
      </c>
      <c r="L604" s="128">
        <v>0.7681</v>
      </c>
      <c r="M604" s="124">
        <v>72</v>
      </c>
      <c r="N604" s="125">
        <v>0.86</v>
      </c>
      <c r="O604" s="124">
        <v>0</v>
      </c>
      <c r="P604" s="125">
        <v>0</v>
      </c>
      <c r="Q604" s="124">
        <v>0</v>
      </c>
      <c r="R604" s="124">
        <v>1</v>
      </c>
      <c r="S604" s="124">
        <v>1</v>
      </c>
      <c r="T604" s="124">
        <v>322</v>
      </c>
      <c r="U604" s="124">
        <v>310</v>
      </c>
      <c r="V604" s="124">
        <v>310</v>
      </c>
      <c r="W604" s="124">
        <v>942</v>
      </c>
      <c r="X604" s="124">
        <v>314</v>
      </c>
      <c r="Y604" s="124">
        <v>80</v>
      </c>
      <c r="Z604" s="124">
        <v>78</v>
      </c>
      <c r="AA604" s="124">
        <v>88</v>
      </c>
      <c r="AB604" s="124">
        <v>246</v>
      </c>
      <c r="AC604" s="124">
        <v>82</v>
      </c>
      <c r="AD604" s="128">
        <v>0.2611</v>
      </c>
      <c r="AE604" s="124">
        <v>24</v>
      </c>
      <c r="AF604" s="124">
        <v>98</v>
      </c>
      <c r="AG604" s="125">
        <v>0.68</v>
      </c>
    </row>
    <row r="605" spans="1:33" x14ac:dyDescent="0.3">
      <c r="A605" s="123" t="s">
        <v>1209</v>
      </c>
      <c r="B605" s="121" t="s">
        <v>1210</v>
      </c>
      <c r="C605" s="121">
        <v>1</v>
      </c>
      <c r="D605" s="121">
        <v>0</v>
      </c>
      <c r="E605" s="124">
        <v>737</v>
      </c>
      <c r="F605" s="124">
        <v>580</v>
      </c>
      <c r="G605" s="124">
        <v>1894</v>
      </c>
      <c r="H605" s="124">
        <v>383</v>
      </c>
      <c r="I605" s="124">
        <v>394</v>
      </c>
      <c r="J605" s="124">
        <v>359</v>
      </c>
      <c r="K605" s="124">
        <v>1136</v>
      </c>
      <c r="L605" s="128">
        <v>0.5998</v>
      </c>
      <c r="M605" s="124">
        <v>226</v>
      </c>
      <c r="N605" s="125">
        <v>169.90299999999999</v>
      </c>
      <c r="O605" s="124">
        <v>1</v>
      </c>
      <c r="P605" s="125">
        <v>0.42399999999999999</v>
      </c>
      <c r="Q605" s="124">
        <v>246</v>
      </c>
      <c r="R605" s="124">
        <v>3</v>
      </c>
      <c r="S605" s="124">
        <v>2</v>
      </c>
      <c r="T605" s="124">
        <v>783</v>
      </c>
      <c r="U605" s="124">
        <v>754</v>
      </c>
      <c r="V605" s="124">
        <v>753</v>
      </c>
      <c r="W605" s="124">
        <v>2290</v>
      </c>
      <c r="X605" s="124">
        <v>763</v>
      </c>
      <c r="Y605" s="124">
        <v>162</v>
      </c>
      <c r="Z605" s="124">
        <v>120</v>
      </c>
      <c r="AA605" s="124">
        <v>143</v>
      </c>
      <c r="AB605" s="124">
        <v>425</v>
      </c>
      <c r="AC605" s="124">
        <v>142</v>
      </c>
      <c r="AD605" s="128">
        <v>0.18559999999999999</v>
      </c>
      <c r="AE605" s="124">
        <v>70</v>
      </c>
      <c r="AF605" s="124">
        <v>545</v>
      </c>
      <c r="AG605" s="125">
        <v>0.93899999999999995</v>
      </c>
    </row>
    <row r="606" spans="1:33" x14ac:dyDescent="0.3">
      <c r="A606" s="123" t="s">
        <v>1211</v>
      </c>
      <c r="B606" s="121" t="s">
        <v>1212</v>
      </c>
      <c r="C606" s="121">
        <v>1</v>
      </c>
      <c r="D606" s="121">
        <v>0</v>
      </c>
      <c r="E606" s="124">
        <v>569</v>
      </c>
      <c r="F606" s="124">
        <v>484</v>
      </c>
      <c r="G606" s="124">
        <v>1409</v>
      </c>
      <c r="H606" s="124">
        <v>211</v>
      </c>
      <c r="I606" s="124">
        <v>243</v>
      </c>
      <c r="J606" s="124">
        <v>227</v>
      </c>
      <c r="K606" s="124">
        <v>681</v>
      </c>
      <c r="L606" s="128">
        <v>0.48330000000000001</v>
      </c>
      <c r="M606" s="124">
        <v>152</v>
      </c>
      <c r="N606" s="125">
        <v>62.295999999999999</v>
      </c>
      <c r="O606" s="124">
        <v>1</v>
      </c>
      <c r="P606" s="125">
        <v>0.33800000000000002</v>
      </c>
      <c r="Q606" s="124">
        <v>164</v>
      </c>
      <c r="R606" s="124">
        <v>0</v>
      </c>
      <c r="S606" s="124">
        <v>0</v>
      </c>
      <c r="T606" s="124">
        <v>488</v>
      </c>
      <c r="U606" s="124">
        <v>478</v>
      </c>
      <c r="V606" s="124">
        <v>472</v>
      </c>
      <c r="W606" s="124">
        <v>1438</v>
      </c>
      <c r="X606" s="124">
        <v>479</v>
      </c>
      <c r="Y606" s="124">
        <v>61</v>
      </c>
      <c r="Z606" s="124">
        <v>59</v>
      </c>
      <c r="AA606" s="124">
        <v>63</v>
      </c>
      <c r="AB606" s="124">
        <v>183</v>
      </c>
      <c r="AC606" s="124">
        <v>61</v>
      </c>
      <c r="AD606" s="128">
        <v>0.1273</v>
      </c>
      <c r="AE606" s="124">
        <v>40</v>
      </c>
      <c r="AF606" s="124">
        <v>357</v>
      </c>
      <c r="AG606" s="125">
        <v>0.73699999999999999</v>
      </c>
    </row>
    <row r="607" spans="1:33" x14ac:dyDescent="0.3">
      <c r="A607" s="123" t="s">
        <v>1213</v>
      </c>
      <c r="B607" s="121" t="s">
        <v>1214</v>
      </c>
      <c r="C607" s="121">
        <v>1</v>
      </c>
      <c r="D607" s="121">
        <v>0</v>
      </c>
      <c r="E607" s="124">
        <v>526</v>
      </c>
      <c r="F607" s="124">
        <v>446</v>
      </c>
      <c r="G607" s="124">
        <v>1257</v>
      </c>
      <c r="H607" s="124">
        <v>178</v>
      </c>
      <c r="I607" s="124">
        <v>196</v>
      </c>
      <c r="J607" s="124">
        <v>191</v>
      </c>
      <c r="K607" s="124">
        <v>565</v>
      </c>
      <c r="L607" s="128">
        <v>0.44950000000000001</v>
      </c>
      <c r="M607" s="124">
        <v>130</v>
      </c>
      <c r="N607" s="125">
        <v>108.53</v>
      </c>
      <c r="O607" s="124">
        <v>1</v>
      </c>
      <c r="P607" s="125">
        <v>0.41</v>
      </c>
      <c r="Q607" s="124">
        <v>183</v>
      </c>
      <c r="R607" s="124">
        <v>0</v>
      </c>
      <c r="S607" s="124">
        <v>0</v>
      </c>
      <c r="T607" s="124">
        <v>487</v>
      </c>
      <c r="U607" s="124">
        <v>477</v>
      </c>
      <c r="V607" s="124">
        <v>470</v>
      </c>
      <c r="W607" s="124">
        <v>1434</v>
      </c>
      <c r="X607" s="124">
        <v>478</v>
      </c>
      <c r="Y607" s="124">
        <v>58</v>
      </c>
      <c r="Z607" s="124">
        <v>36</v>
      </c>
      <c r="AA607" s="124">
        <v>49</v>
      </c>
      <c r="AB607" s="124">
        <v>143</v>
      </c>
      <c r="AC607" s="124">
        <v>48</v>
      </c>
      <c r="AD607" s="128">
        <v>9.9699999999999997E-2</v>
      </c>
      <c r="AE607" s="124">
        <v>29</v>
      </c>
      <c r="AF607" s="124">
        <v>343</v>
      </c>
      <c r="AG607" s="125">
        <v>0.76900000000000002</v>
      </c>
    </row>
    <row r="608" spans="1:33" x14ac:dyDescent="0.3">
      <c r="A608" s="123" t="s">
        <v>1215</v>
      </c>
      <c r="B608" s="121" t="s">
        <v>1216</v>
      </c>
      <c r="C608" s="121">
        <v>1</v>
      </c>
      <c r="D608" s="121">
        <v>0</v>
      </c>
      <c r="E608" s="124">
        <v>435</v>
      </c>
      <c r="F608" s="124">
        <v>360</v>
      </c>
      <c r="G608" s="124">
        <v>1108</v>
      </c>
      <c r="H608" s="124">
        <v>215</v>
      </c>
      <c r="I608" s="124">
        <v>212</v>
      </c>
      <c r="J608" s="124">
        <v>213</v>
      </c>
      <c r="K608" s="124">
        <v>640</v>
      </c>
      <c r="L608" s="128">
        <v>0.5776</v>
      </c>
      <c r="M608" s="124">
        <v>135</v>
      </c>
      <c r="N608" s="125">
        <v>3.129</v>
      </c>
      <c r="O608" s="124">
        <v>1</v>
      </c>
      <c r="P608" s="125">
        <v>0</v>
      </c>
      <c r="Q608" s="124">
        <v>0</v>
      </c>
      <c r="R608" s="124">
        <v>0</v>
      </c>
      <c r="S608" s="124">
        <v>0</v>
      </c>
      <c r="T608" s="124">
        <v>415</v>
      </c>
      <c r="U608" s="124">
        <v>407</v>
      </c>
      <c r="V608" s="124">
        <v>401</v>
      </c>
      <c r="W608" s="124">
        <v>1223</v>
      </c>
      <c r="X608" s="124">
        <v>408</v>
      </c>
      <c r="Y608" s="124">
        <v>75</v>
      </c>
      <c r="Z608" s="124">
        <v>69</v>
      </c>
      <c r="AA608" s="124">
        <v>71</v>
      </c>
      <c r="AB608" s="124">
        <v>215</v>
      </c>
      <c r="AC608" s="124">
        <v>72</v>
      </c>
      <c r="AD608" s="128">
        <v>0.17580000000000001</v>
      </c>
      <c r="AE608" s="124">
        <v>41</v>
      </c>
      <c r="AF608" s="124">
        <v>177</v>
      </c>
      <c r="AG608" s="125">
        <v>0.49099999999999999</v>
      </c>
    </row>
    <row r="609" spans="1:33" x14ac:dyDescent="0.3">
      <c r="A609" s="123" t="s">
        <v>1217</v>
      </c>
      <c r="B609" s="121" t="s">
        <v>1218</v>
      </c>
      <c r="C609" s="121">
        <v>1</v>
      </c>
      <c r="D609" s="121">
        <v>0</v>
      </c>
      <c r="E609" s="124">
        <v>1140</v>
      </c>
      <c r="F609" s="124">
        <v>955</v>
      </c>
      <c r="G609" s="124">
        <v>2917</v>
      </c>
      <c r="H609" s="124">
        <v>465</v>
      </c>
      <c r="I609" s="124">
        <v>509</v>
      </c>
      <c r="J609" s="124">
        <v>522</v>
      </c>
      <c r="K609" s="124">
        <v>1496</v>
      </c>
      <c r="L609" s="128">
        <v>0.51290000000000002</v>
      </c>
      <c r="M609" s="124">
        <v>318</v>
      </c>
      <c r="N609" s="125">
        <v>83.578000000000003</v>
      </c>
      <c r="O609" s="124">
        <v>1</v>
      </c>
      <c r="P609" s="125">
        <v>0.26600000000000001</v>
      </c>
      <c r="Q609" s="124">
        <v>254</v>
      </c>
      <c r="R609" s="124">
        <v>0</v>
      </c>
      <c r="S609" s="124">
        <v>0</v>
      </c>
      <c r="T609" s="124">
        <v>1057</v>
      </c>
      <c r="U609" s="124">
        <v>1035</v>
      </c>
      <c r="V609" s="124">
        <v>1021</v>
      </c>
      <c r="W609" s="124">
        <v>3113</v>
      </c>
      <c r="X609" s="124">
        <v>1038</v>
      </c>
      <c r="Y609" s="124">
        <v>228</v>
      </c>
      <c r="Z609" s="124">
        <v>202</v>
      </c>
      <c r="AA609" s="124">
        <v>180</v>
      </c>
      <c r="AB609" s="124">
        <v>610</v>
      </c>
      <c r="AC609" s="124">
        <v>203</v>
      </c>
      <c r="AD609" s="128">
        <v>0.19600000000000001</v>
      </c>
      <c r="AE609" s="124">
        <v>122</v>
      </c>
      <c r="AF609" s="124">
        <v>695</v>
      </c>
      <c r="AG609" s="125">
        <v>0.72699999999999998</v>
      </c>
    </row>
    <row r="610" spans="1:33" x14ac:dyDescent="0.3">
      <c r="A610" s="123" t="s">
        <v>1219</v>
      </c>
      <c r="B610" s="121" t="s">
        <v>1220</v>
      </c>
      <c r="C610" s="121">
        <v>1</v>
      </c>
      <c r="D610" s="121">
        <v>0</v>
      </c>
      <c r="E610" s="124">
        <v>1026</v>
      </c>
      <c r="F610" s="124">
        <v>836</v>
      </c>
      <c r="G610" s="124">
        <v>2544</v>
      </c>
      <c r="H610" s="124">
        <v>293</v>
      </c>
      <c r="I610" s="124">
        <v>309</v>
      </c>
      <c r="J610" s="124">
        <v>319</v>
      </c>
      <c r="K610" s="124">
        <v>921</v>
      </c>
      <c r="L610" s="128">
        <v>0.36199999999999999</v>
      </c>
      <c r="M610" s="124">
        <v>197</v>
      </c>
      <c r="N610" s="125">
        <v>99.138999999999996</v>
      </c>
      <c r="O610" s="124">
        <v>1</v>
      </c>
      <c r="P610" s="125">
        <v>0.32500000000000001</v>
      </c>
      <c r="Q610" s="124">
        <v>272</v>
      </c>
      <c r="R610" s="124">
        <v>9</v>
      </c>
      <c r="S610" s="124">
        <v>5</v>
      </c>
      <c r="T610" s="124">
        <v>967</v>
      </c>
      <c r="U610" s="124">
        <v>947</v>
      </c>
      <c r="V610" s="124">
        <v>934</v>
      </c>
      <c r="W610" s="124">
        <v>2848</v>
      </c>
      <c r="X610" s="124">
        <v>949</v>
      </c>
      <c r="Y610" s="124">
        <v>77</v>
      </c>
      <c r="Z610" s="124">
        <v>59</v>
      </c>
      <c r="AA610" s="124">
        <v>84</v>
      </c>
      <c r="AB610" s="124">
        <v>220</v>
      </c>
      <c r="AC610" s="124">
        <v>73</v>
      </c>
      <c r="AD610" s="128">
        <v>7.7200000000000005E-2</v>
      </c>
      <c r="AE610" s="124">
        <v>42</v>
      </c>
      <c r="AF610" s="124">
        <v>517</v>
      </c>
      <c r="AG610" s="125">
        <v>0.61799999999999999</v>
      </c>
    </row>
    <row r="611" spans="1:33" x14ac:dyDescent="0.3">
      <c r="A611" s="123" t="s">
        <v>1221</v>
      </c>
      <c r="B611" s="121" t="s">
        <v>1222</v>
      </c>
      <c r="C611" s="121">
        <v>1</v>
      </c>
      <c r="D611" s="121">
        <v>0</v>
      </c>
      <c r="E611" s="124">
        <v>450</v>
      </c>
      <c r="F611" s="124">
        <v>341</v>
      </c>
      <c r="G611" s="124">
        <v>1096</v>
      </c>
      <c r="H611" s="124">
        <v>187</v>
      </c>
      <c r="I611" s="124">
        <v>187</v>
      </c>
      <c r="J611" s="124">
        <v>163</v>
      </c>
      <c r="K611" s="124">
        <v>537</v>
      </c>
      <c r="L611" s="128">
        <v>0.49</v>
      </c>
      <c r="M611" s="124">
        <v>109</v>
      </c>
      <c r="N611" s="125">
        <v>60.225999999999999</v>
      </c>
      <c r="O611" s="124">
        <v>1</v>
      </c>
      <c r="P611" s="125">
        <v>0.379</v>
      </c>
      <c r="Q611" s="124">
        <v>129</v>
      </c>
      <c r="R611" s="124">
        <v>0</v>
      </c>
      <c r="S611" s="124">
        <v>0</v>
      </c>
      <c r="T611" s="124">
        <v>439</v>
      </c>
      <c r="U611" s="124">
        <v>430</v>
      </c>
      <c r="V611" s="124">
        <v>425</v>
      </c>
      <c r="W611" s="124">
        <v>1294</v>
      </c>
      <c r="X611" s="124">
        <v>431</v>
      </c>
      <c r="Y611" s="124">
        <v>79</v>
      </c>
      <c r="Z611" s="124">
        <v>37</v>
      </c>
      <c r="AA611" s="124">
        <v>56</v>
      </c>
      <c r="AB611" s="124">
        <v>172</v>
      </c>
      <c r="AC611" s="124">
        <v>57</v>
      </c>
      <c r="AD611" s="128">
        <v>0.13289999999999999</v>
      </c>
      <c r="AE611" s="124">
        <v>29</v>
      </c>
      <c r="AF611" s="124">
        <v>268</v>
      </c>
      <c r="AG611" s="125">
        <v>0.78500000000000003</v>
      </c>
    </row>
    <row r="612" spans="1:33" x14ac:dyDescent="0.3">
      <c r="A612" s="123" t="s">
        <v>1223</v>
      </c>
      <c r="B612" s="121" t="s">
        <v>1224</v>
      </c>
      <c r="C612" s="121">
        <v>1</v>
      </c>
      <c r="D612" s="121">
        <v>0</v>
      </c>
      <c r="E612" s="124">
        <v>2624</v>
      </c>
      <c r="F612" s="124">
        <v>2040</v>
      </c>
      <c r="G612" s="124">
        <v>6316</v>
      </c>
      <c r="H612" s="124">
        <v>1015</v>
      </c>
      <c r="I612" s="124">
        <v>976</v>
      </c>
      <c r="J612" s="124">
        <v>968</v>
      </c>
      <c r="K612" s="124">
        <v>2959</v>
      </c>
      <c r="L612" s="128">
        <v>0.46850000000000003</v>
      </c>
      <c r="M612" s="124">
        <v>621</v>
      </c>
      <c r="N612" s="125">
        <v>52.88</v>
      </c>
      <c r="O612" s="124">
        <v>1</v>
      </c>
      <c r="P612" s="125">
        <v>0</v>
      </c>
      <c r="Q612" s="124">
        <v>0</v>
      </c>
      <c r="R612" s="124">
        <v>0</v>
      </c>
      <c r="S612" s="124">
        <v>0</v>
      </c>
      <c r="T612" s="124">
        <v>2194</v>
      </c>
      <c r="U612" s="124">
        <v>2148</v>
      </c>
      <c r="V612" s="124">
        <v>2119</v>
      </c>
      <c r="W612" s="124">
        <v>6461</v>
      </c>
      <c r="X612" s="124">
        <v>2154</v>
      </c>
      <c r="Y612" s="124">
        <v>414</v>
      </c>
      <c r="Z612" s="124">
        <v>321</v>
      </c>
      <c r="AA612" s="124">
        <v>347</v>
      </c>
      <c r="AB612" s="124">
        <v>1082</v>
      </c>
      <c r="AC612" s="124">
        <v>361</v>
      </c>
      <c r="AD612" s="128">
        <v>0.16750000000000001</v>
      </c>
      <c r="AE612" s="124">
        <v>222</v>
      </c>
      <c r="AF612" s="124">
        <v>844</v>
      </c>
      <c r="AG612" s="125">
        <v>0.41299999999999998</v>
      </c>
    </row>
    <row r="613" spans="1:33" x14ac:dyDescent="0.3">
      <c r="A613" s="123" t="s">
        <v>1225</v>
      </c>
      <c r="B613" s="121" t="s">
        <v>1226</v>
      </c>
      <c r="C613" s="121">
        <v>1</v>
      </c>
      <c r="D613" s="121">
        <v>0</v>
      </c>
      <c r="E613" s="124">
        <v>82</v>
      </c>
      <c r="F613" s="124">
        <v>27</v>
      </c>
      <c r="G613" s="124">
        <v>117</v>
      </c>
      <c r="H613" s="124">
        <v>26</v>
      </c>
      <c r="I613" s="124">
        <v>25</v>
      </c>
      <c r="J613" s="124">
        <v>22</v>
      </c>
      <c r="K613" s="124">
        <v>73</v>
      </c>
      <c r="L613" s="128">
        <v>0.62390000000000001</v>
      </c>
      <c r="M613" s="124">
        <v>11</v>
      </c>
      <c r="N613" s="125">
        <v>36.695999999999998</v>
      </c>
      <c r="O613" s="124">
        <v>0</v>
      </c>
      <c r="P613" s="125">
        <v>0.47599999999999998</v>
      </c>
      <c r="Q613" s="124">
        <v>0</v>
      </c>
      <c r="R613" s="124">
        <v>0</v>
      </c>
      <c r="S613" s="124">
        <v>0</v>
      </c>
      <c r="T613" s="124">
        <v>89</v>
      </c>
      <c r="U613" s="124">
        <v>87</v>
      </c>
      <c r="V613" s="124">
        <v>86</v>
      </c>
      <c r="W613" s="124">
        <v>262</v>
      </c>
      <c r="X613" s="124">
        <v>87</v>
      </c>
      <c r="Y613" s="124">
        <v>12</v>
      </c>
      <c r="Z613" s="124">
        <v>13</v>
      </c>
      <c r="AA613" s="124">
        <v>11</v>
      </c>
      <c r="AB613" s="124">
        <v>36</v>
      </c>
      <c r="AC613" s="124">
        <v>12</v>
      </c>
      <c r="AD613" s="128">
        <v>0.13739999999999999</v>
      </c>
      <c r="AE613" s="124">
        <v>2</v>
      </c>
      <c r="AF613" s="124">
        <v>14</v>
      </c>
      <c r="AG613" s="125">
        <v>0.51800000000000002</v>
      </c>
    </row>
    <row r="614" spans="1:33" x14ac:dyDescent="0.3">
      <c r="A614" s="123" t="s">
        <v>1227</v>
      </c>
      <c r="B614" s="121" t="s">
        <v>1228</v>
      </c>
      <c r="C614" s="121">
        <v>1</v>
      </c>
      <c r="D614" s="121">
        <v>0</v>
      </c>
      <c r="E614" s="124">
        <v>652</v>
      </c>
      <c r="F614" s="124">
        <v>514</v>
      </c>
      <c r="G614" s="124">
        <v>1592</v>
      </c>
      <c r="H614" s="124">
        <v>255</v>
      </c>
      <c r="I614" s="124">
        <v>305</v>
      </c>
      <c r="J614" s="124">
        <v>282</v>
      </c>
      <c r="K614" s="124">
        <v>842</v>
      </c>
      <c r="L614" s="128">
        <v>0.52890000000000004</v>
      </c>
      <c r="M614" s="124">
        <v>177</v>
      </c>
      <c r="N614" s="125">
        <v>81.566000000000003</v>
      </c>
      <c r="O614" s="124">
        <v>1</v>
      </c>
      <c r="P614" s="125">
        <v>0.36699999999999999</v>
      </c>
      <c r="Q614" s="124">
        <v>189</v>
      </c>
      <c r="R614" s="124">
        <v>7</v>
      </c>
      <c r="S614" s="124">
        <v>4</v>
      </c>
      <c r="T614" s="124">
        <v>578</v>
      </c>
      <c r="U614" s="124">
        <v>566</v>
      </c>
      <c r="V614" s="124">
        <v>559</v>
      </c>
      <c r="W614" s="124">
        <v>1703</v>
      </c>
      <c r="X614" s="124">
        <v>568</v>
      </c>
      <c r="Y614" s="124">
        <v>126</v>
      </c>
      <c r="Z614" s="124">
        <v>105</v>
      </c>
      <c r="AA614" s="124">
        <v>82</v>
      </c>
      <c r="AB614" s="124">
        <v>313</v>
      </c>
      <c r="AC614" s="124">
        <v>104</v>
      </c>
      <c r="AD614" s="128">
        <v>0.18379999999999999</v>
      </c>
      <c r="AE614" s="124">
        <v>61</v>
      </c>
      <c r="AF614" s="124">
        <v>432</v>
      </c>
      <c r="AG614" s="125">
        <v>0.84</v>
      </c>
    </row>
    <row r="615" spans="1:33" x14ac:dyDescent="0.3">
      <c r="A615" s="123" t="s">
        <v>1229</v>
      </c>
      <c r="B615" s="121" t="s">
        <v>1230</v>
      </c>
      <c r="C615" s="121">
        <v>1</v>
      </c>
      <c r="D615" s="121">
        <v>0</v>
      </c>
      <c r="E615" s="124">
        <v>961</v>
      </c>
      <c r="F615" s="124">
        <v>746</v>
      </c>
      <c r="G615" s="124">
        <v>2397</v>
      </c>
      <c r="H615" s="124">
        <v>314</v>
      </c>
      <c r="I615" s="124">
        <v>415</v>
      </c>
      <c r="J615" s="124">
        <v>366</v>
      </c>
      <c r="K615" s="124">
        <v>1095</v>
      </c>
      <c r="L615" s="128">
        <v>0.45679999999999998</v>
      </c>
      <c r="M615" s="124">
        <v>222</v>
      </c>
      <c r="N615" s="125">
        <v>103.922</v>
      </c>
      <c r="O615" s="124">
        <v>1</v>
      </c>
      <c r="P615" s="125">
        <v>0.35</v>
      </c>
      <c r="Q615" s="124">
        <v>261</v>
      </c>
      <c r="R615" s="124">
        <v>0</v>
      </c>
      <c r="S615" s="124">
        <v>0</v>
      </c>
      <c r="T615" s="124">
        <v>873</v>
      </c>
      <c r="U615" s="124">
        <v>855</v>
      </c>
      <c r="V615" s="124">
        <v>844</v>
      </c>
      <c r="W615" s="124">
        <v>2572</v>
      </c>
      <c r="X615" s="124">
        <v>857</v>
      </c>
      <c r="Y615" s="124">
        <v>110</v>
      </c>
      <c r="Z615" s="124">
        <v>102</v>
      </c>
      <c r="AA615" s="124">
        <v>96</v>
      </c>
      <c r="AB615" s="124">
        <v>308</v>
      </c>
      <c r="AC615" s="124">
        <v>103</v>
      </c>
      <c r="AD615" s="128">
        <v>0.1198</v>
      </c>
      <c r="AE615" s="124">
        <v>58</v>
      </c>
      <c r="AF615" s="124">
        <v>542</v>
      </c>
      <c r="AG615" s="125">
        <v>0.72599999999999998</v>
      </c>
    </row>
    <row r="616" spans="1:33" x14ac:dyDescent="0.3">
      <c r="A616" s="123" t="s">
        <v>1231</v>
      </c>
      <c r="B616" s="121" t="s">
        <v>1232</v>
      </c>
      <c r="C616" s="121">
        <v>1</v>
      </c>
      <c r="D616" s="121">
        <v>0</v>
      </c>
      <c r="E616" s="124">
        <v>809</v>
      </c>
      <c r="F616" s="124">
        <v>655</v>
      </c>
      <c r="G616" s="124">
        <v>2012</v>
      </c>
      <c r="H616" s="124">
        <v>395</v>
      </c>
      <c r="I616" s="124">
        <v>415</v>
      </c>
      <c r="J616" s="124">
        <v>375</v>
      </c>
      <c r="K616" s="124">
        <v>1185</v>
      </c>
      <c r="L616" s="128">
        <v>0.58899999999999997</v>
      </c>
      <c r="M616" s="124">
        <v>251</v>
      </c>
      <c r="N616" s="125">
        <v>122.971</v>
      </c>
      <c r="O616" s="124">
        <v>1</v>
      </c>
      <c r="P616" s="125">
        <v>0.38600000000000001</v>
      </c>
      <c r="Q616" s="124">
        <v>253</v>
      </c>
      <c r="R616" s="124">
        <v>0</v>
      </c>
      <c r="S616" s="124">
        <v>0</v>
      </c>
      <c r="T616" s="124">
        <v>766</v>
      </c>
      <c r="U616" s="124">
        <v>750</v>
      </c>
      <c r="V616" s="124">
        <v>740</v>
      </c>
      <c r="W616" s="124">
        <v>2256</v>
      </c>
      <c r="X616" s="124">
        <v>752</v>
      </c>
      <c r="Y616" s="124">
        <v>172</v>
      </c>
      <c r="Z616" s="124">
        <v>135</v>
      </c>
      <c r="AA616" s="124">
        <v>139</v>
      </c>
      <c r="AB616" s="124">
        <v>446</v>
      </c>
      <c r="AC616" s="124">
        <v>149</v>
      </c>
      <c r="AD616" s="128">
        <v>0.19769999999999999</v>
      </c>
      <c r="AE616" s="124">
        <v>84</v>
      </c>
      <c r="AF616" s="124">
        <v>589</v>
      </c>
      <c r="AG616" s="125">
        <v>0.89900000000000002</v>
      </c>
    </row>
    <row r="617" spans="1:33" x14ac:dyDescent="0.3">
      <c r="A617" s="123" t="s">
        <v>1233</v>
      </c>
      <c r="B617" s="121" t="s">
        <v>1234</v>
      </c>
      <c r="C617" s="121">
        <v>1</v>
      </c>
      <c r="D617" s="121">
        <v>0</v>
      </c>
      <c r="E617" s="124">
        <v>2251</v>
      </c>
      <c r="F617" s="124">
        <v>1798</v>
      </c>
      <c r="G617" s="124">
        <v>5429</v>
      </c>
      <c r="H617" s="124">
        <v>1034</v>
      </c>
      <c r="I617" s="124">
        <v>1128</v>
      </c>
      <c r="J617" s="124">
        <v>1057</v>
      </c>
      <c r="K617" s="124">
        <v>3219</v>
      </c>
      <c r="L617" s="128">
        <v>0.59289999999999998</v>
      </c>
      <c r="M617" s="124">
        <v>693</v>
      </c>
      <c r="N617" s="125">
        <v>60.697000000000003</v>
      </c>
      <c r="O617" s="124">
        <v>1</v>
      </c>
      <c r="P617" s="125">
        <v>0</v>
      </c>
      <c r="Q617" s="124">
        <v>0</v>
      </c>
      <c r="R617" s="124">
        <v>27</v>
      </c>
      <c r="S617" s="124">
        <v>14</v>
      </c>
      <c r="T617" s="124">
        <v>2174</v>
      </c>
      <c r="U617" s="124">
        <v>2128</v>
      </c>
      <c r="V617" s="124">
        <v>2134</v>
      </c>
      <c r="W617" s="124">
        <v>6436</v>
      </c>
      <c r="X617" s="124">
        <v>2145</v>
      </c>
      <c r="Y617" s="124">
        <v>346</v>
      </c>
      <c r="Z617" s="124">
        <v>318</v>
      </c>
      <c r="AA617" s="124">
        <v>291</v>
      </c>
      <c r="AB617" s="124">
        <v>955</v>
      </c>
      <c r="AC617" s="124">
        <v>318</v>
      </c>
      <c r="AD617" s="128">
        <v>0.1484</v>
      </c>
      <c r="AE617" s="124">
        <v>173</v>
      </c>
      <c r="AF617" s="124">
        <v>881</v>
      </c>
      <c r="AG617" s="125">
        <v>0.48899999999999999</v>
      </c>
    </row>
    <row r="618" spans="1:33" x14ac:dyDescent="0.3">
      <c r="A618" s="123" t="s">
        <v>1235</v>
      </c>
      <c r="B618" s="121" t="s">
        <v>1236</v>
      </c>
      <c r="C618" s="121">
        <v>1</v>
      </c>
      <c r="D618" s="121">
        <v>0</v>
      </c>
      <c r="E618" s="124">
        <v>919</v>
      </c>
      <c r="F618" s="124">
        <v>694</v>
      </c>
      <c r="G618" s="124">
        <v>2188</v>
      </c>
      <c r="H618" s="124">
        <v>428</v>
      </c>
      <c r="I618" s="124">
        <v>436</v>
      </c>
      <c r="J618" s="124">
        <v>473</v>
      </c>
      <c r="K618" s="124">
        <v>1337</v>
      </c>
      <c r="L618" s="128">
        <v>0.61109999999999998</v>
      </c>
      <c r="M618" s="124">
        <v>276</v>
      </c>
      <c r="N618" s="125">
        <v>89.251999999999995</v>
      </c>
      <c r="O618" s="124">
        <v>1</v>
      </c>
      <c r="P618" s="125">
        <v>0.33800000000000002</v>
      </c>
      <c r="Q618" s="124">
        <v>235</v>
      </c>
      <c r="R618" s="124">
        <v>15</v>
      </c>
      <c r="S618" s="124">
        <v>8</v>
      </c>
      <c r="T618" s="124">
        <v>1032</v>
      </c>
      <c r="U618" s="124">
        <v>1011</v>
      </c>
      <c r="V618" s="124">
        <v>1013</v>
      </c>
      <c r="W618" s="124">
        <v>3056</v>
      </c>
      <c r="X618" s="124">
        <v>1019</v>
      </c>
      <c r="Y618" s="124">
        <v>182</v>
      </c>
      <c r="Z618" s="124">
        <v>170</v>
      </c>
      <c r="AA618" s="124">
        <v>148</v>
      </c>
      <c r="AB618" s="124">
        <v>500</v>
      </c>
      <c r="AC618" s="124">
        <v>167</v>
      </c>
      <c r="AD618" s="128">
        <v>0.1636</v>
      </c>
      <c r="AE618" s="124">
        <v>74</v>
      </c>
      <c r="AF618" s="124">
        <v>594</v>
      </c>
      <c r="AG618" s="125">
        <v>0.85499999999999998</v>
      </c>
    </row>
    <row r="619" spans="1:33" x14ac:dyDescent="0.3">
      <c r="A619" s="123" t="s">
        <v>1237</v>
      </c>
      <c r="B619" s="121" t="s">
        <v>1238</v>
      </c>
      <c r="C619" s="121">
        <v>1</v>
      </c>
      <c r="D619" s="121">
        <v>0</v>
      </c>
      <c r="E619" s="124">
        <v>1082</v>
      </c>
      <c r="F619" s="124">
        <v>894</v>
      </c>
      <c r="G619" s="124">
        <v>2479</v>
      </c>
      <c r="H619" s="124">
        <v>555</v>
      </c>
      <c r="I619" s="124">
        <v>583</v>
      </c>
      <c r="J619" s="124">
        <v>598</v>
      </c>
      <c r="K619" s="124">
        <v>1736</v>
      </c>
      <c r="L619" s="128">
        <v>0.70030000000000003</v>
      </c>
      <c r="M619" s="124">
        <v>407</v>
      </c>
      <c r="N619" s="125">
        <v>57.921999999999997</v>
      </c>
      <c r="O619" s="124">
        <v>1</v>
      </c>
      <c r="P619" s="125">
        <v>0.188</v>
      </c>
      <c r="Q619" s="124">
        <v>168</v>
      </c>
      <c r="R619" s="124">
        <v>0</v>
      </c>
      <c r="S619" s="124">
        <v>0</v>
      </c>
      <c r="T619" s="124">
        <v>1086</v>
      </c>
      <c r="U619" s="124">
        <v>1064</v>
      </c>
      <c r="V619" s="124">
        <v>1066</v>
      </c>
      <c r="W619" s="124">
        <v>3216</v>
      </c>
      <c r="X619" s="124">
        <v>1072</v>
      </c>
      <c r="Y619" s="124">
        <v>237</v>
      </c>
      <c r="Z619" s="124">
        <v>278</v>
      </c>
      <c r="AA619" s="124">
        <v>210</v>
      </c>
      <c r="AB619" s="124">
        <v>725</v>
      </c>
      <c r="AC619" s="124">
        <v>242</v>
      </c>
      <c r="AD619" s="128">
        <v>0.22539999999999999</v>
      </c>
      <c r="AE619" s="124">
        <v>131</v>
      </c>
      <c r="AF619" s="124">
        <v>707</v>
      </c>
      <c r="AG619" s="125">
        <v>0.79</v>
      </c>
    </row>
    <row r="620" spans="1:33" x14ac:dyDescent="0.3">
      <c r="A620" s="123" t="s">
        <v>1239</v>
      </c>
      <c r="B620" s="121" t="s">
        <v>1240</v>
      </c>
      <c r="C620" s="121">
        <v>1</v>
      </c>
      <c r="D620" s="121">
        <v>0</v>
      </c>
      <c r="E620" s="124">
        <v>770</v>
      </c>
      <c r="F620" s="124">
        <v>577</v>
      </c>
      <c r="G620" s="124">
        <v>1810</v>
      </c>
      <c r="H620" s="124">
        <v>299</v>
      </c>
      <c r="I620" s="124">
        <v>318</v>
      </c>
      <c r="J620" s="124">
        <v>300</v>
      </c>
      <c r="K620" s="124">
        <v>917</v>
      </c>
      <c r="L620" s="128">
        <v>0.50660000000000005</v>
      </c>
      <c r="M620" s="124">
        <v>190</v>
      </c>
      <c r="N620" s="125">
        <v>42.058</v>
      </c>
      <c r="O620" s="124">
        <v>1</v>
      </c>
      <c r="P620" s="125">
        <v>0.221</v>
      </c>
      <c r="Q620" s="124">
        <v>128</v>
      </c>
      <c r="R620" s="124">
        <v>6</v>
      </c>
      <c r="S620" s="124">
        <v>3</v>
      </c>
      <c r="T620" s="124">
        <v>847</v>
      </c>
      <c r="U620" s="124">
        <v>830</v>
      </c>
      <c r="V620" s="124">
        <v>831</v>
      </c>
      <c r="W620" s="124">
        <v>2508</v>
      </c>
      <c r="X620" s="124">
        <v>836</v>
      </c>
      <c r="Y620" s="124">
        <v>92</v>
      </c>
      <c r="Z620" s="124">
        <v>82</v>
      </c>
      <c r="AA620" s="124">
        <v>85</v>
      </c>
      <c r="AB620" s="124">
        <v>259</v>
      </c>
      <c r="AC620" s="124">
        <v>86</v>
      </c>
      <c r="AD620" s="128">
        <v>0.1033</v>
      </c>
      <c r="AE620" s="124">
        <v>39</v>
      </c>
      <c r="AF620" s="124">
        <v>361</v>
      </c>
      <c r="AG620" s="125">
        <v>0.625</v>
      </c>
    </row>
    <row r="621" spans="1:33" x14ac:dyDescent="0.3">
      <c r="A621" s="123" t="s">
        <v>1241</v>
      </c>
      <c r="B621" s="121" t="s">
        <v>1242</v>
      </c>
      <c r="C621" s="121">
        <v>1</v>
      </c>
      <c r="D621" s="121">
        <v>0</v>
      </c>
      <c r="E621" s="124">
        <v>2422</v>
      </c>
      <c r="F621" s="124">
        <v>2038</v>
      </c>
      <c r="G621" s="124">
        <v>6073</v>
      </c>
      <c r="H621" s="124">
        <v>728</v>
      </c>
      <c r="I621" s="124">
        <v>821</v>
      </c>
      <c r="J621" s="124">
        <v>777</v>
      </c>
      <c r="K621" s="124">
        <v>2326</v>
      </c>
      <c r="L621" s="128">
        <v>0.38300000000000001</v>
      </c>
      <c r="M621" s="124">
        <v>507</v>
      </c>
      <c r="N621" s="125">
        <v>60.444000000000003</v>
      </c>
      <c r="O621" s="124">
        <v>1</v>
      </c>
      <c r="P621" s="125">
        <v>0</v>
      </c>
      <c r="Q621" s="124">
        <v>0</v>
      </c>
      <c r="R621" s="124">
        <v>20</v>
      </c>
      <c r="S621" s="124">
        <v>11</v>
      </c>
      <c r="T621" s="124">
        <v>2375</v>
      </c>
      <c r="U621" s="124">
        <v>2326</v>
      </c>
      <c r="V621" s="124">
        <v>2331</v>
      </c>
      <c r="W621" s="124">
        <v>7032</v>
      </c>
      <c r="X621" s="124">
        <v>2344</v>
      </c>
      <c r="Y621" s="124">
        <v>175</v>
      </c>
      <c r="Z621" s="124">
        <v>198</v>
      </c>
      <c r="AA621" s="124">
        <v>183</v>
      </c>
      <c r="AB621" s="124">
        <v>556</v>
      </c>
      <c r="AC621" s="124">
        <v>185</v>
      </c>
      <c r="AD621" s="128">
        <v>7.9100000000000004E-2</v>
      </c>
      <c r="AE621" s="124">
        <v>105</v>
      </c>
      <c r="AF621" s="124">
        <v>624</v>
      </c>
      <c r="AG621" s="125">
        <v>0.30599999999999999</v>
      </c>
    </row>
    <row r="622" spans="1:33" x14ac:dyDescent="0.3">
      <c r="A622" s="123" t="s">
        <v>1243</v>
      </c>
      <c r="B622" s="121" t="s">
        <v>1244</v>
      </c>
      <c r="C622" s="121">
        <v>1</v>
      </c>
      <c r="D622" s="121">
        <v>0</v>
      </c>
      <c r="E622" s="124">
        <v>1982</v>
      </c>
      <c r="F622" s="124">
        <v>1595</v>
      </c>
      <c r="G622" s="124">
        <v>5070</v>
      </c>
      <c r="H622" s="124">
        <v>764</v>
      </c>
      <c r="I622" s="124">
        <v>771</v>
      </c>
      <c r="J622" s="124">
        <v>764</v>
      </c>
      <c r="K622" s="124">
        <v>2299</v>
      </c>
      <c r="L622" s="128">
        <v>0.45350000000000001</v>
      </c>
      <c r="M622" s="124">
        <v>470</v>
      </c>
      <c r="N622" s="125">
        <v>48.540999999999997</v>
      </c>
      <c r="O622" s="124">
        <v>1</v>
      </c>
      <c r="P622" s="125">
        <v>0</v>
      </c>
      <c r="Q622" s="124">
        <v>0</v>
      </c>
      <c r="R622" s="124">
        <v>13</v>
      </c>
      <c r="S622" s="124">
        <v>7</v>
      </c>
      <c r="T622" s="124">
        <v>1929</v>
      </c>
      <c r="U622" s="124">
        <v>1889</v>
      </c>
      <c r="V622" s="124">
        <v>1892</v>
      </c>
      <c r="W622" s="124">
        <v>5710</v>
      </c>
      <c r="X622" s="124">
        <v>1903</v>
      </c>
      <c r="Y622" s="124">
        <v>228</v>
      </c>
      <c r="Z622" s="124">
        <v>158</v>
      </c>
      <c r="AA622" s="124">
        <v>181</v>
      </c>
      <c r="AB622" s="124">
        <v>567</v>
      </c>
      <c r="AC622" s="124">
        <v>189</v>
      </c>
      <c r="AD622" s="128">
        <v>9.9299999999999999E-2</v>
      </c>
      <c r="AE622" s="124">
        <v>103</v>
      </c>
      <c r="AF622" s="124">
        <v>581</v>
      </c>
      <c r="AG622" s="125">
        <v>0.36399999999999999</v>
      </c>
    </row>
    <row r="623" spans="1:33" x14ac:dyDescent="0.3">
      <c r="A623" s="123" t="s">
        <v>1245</v>
      </c>
      <c r="B623" s="121" t="s">
        <v>1246</v>
      </c>
      <c r="C623" s="121">
        <v>1</v>
      </c>
      <c r="D623" s="121">
        <v>0</v>
      </c>
      <c r="E623" s="124">
        <v>971</v>
      </c>
      <c r="F623" s="124">
        <v>788</v>
      </c>
      <c r="G623" s="124">
        <v>2428</v>
      </c>
      <c r="H623" s="124">
        <v>275</v>
      </c>
      <c r="I623" s="124">
        <v>275</v>
      </c>
      <c r="J623" s="124">
        <v>253</v>
      </c>
      <c r="K623" s="124">
        <v>803</v>
      </c>
      <c r="L623" s="128">
        <v>0.33069999999999999</v>
      </c>
      <c r="M623" s="124">
        <v>169</v>
      </c>
      <c r="N623" s="125">
        <v>16.494</v>
      </c>
      <c r="O623" s="124">
        <v>1</v>
      </c>
      <c r="P623" s="125">
        <v>0</v>
      </c>
      <c r="Q623" s="124">
        <v>0</v>
      </c>
      <c r="R623" s="124">
        <v>8</v>
      </c>
      <c r="S623" s="124">
        <v>4</v>
      </c>
      <c r="T623" s="124">
        <v>979</v>
      </c>
      <c r="U623" s="124">
        <v>959</v>
      </c>
      <c r="V623" s="124">
        <v>961</v>
      </c>
      <c r="W623" s="124">
        <v>2899</v>
      </c>
      <c r="X623" s="124">
        <v>966</v>
      </c>
      <c r="Y623" s="124">
        <v>52</v>
      </c>
      <c r="Z623" s="124">
        <v>57</v>
      </c>
      <c r="AA623" s="124">
        <v>55</v>
      </c>
      <c r="AB623" s="124">
        <v>164</v>
      </c>
      <c r="AC623" s="124">
        <v>55</v>
      </c>
      <c r="AD623" s="128">
        <v>5.6599999999999998E-2</v>
      </c>
      <c r="AE623" s="124">
        <v>29</v>
      </c>
      <c r="AF623" s="124">
        <v>203</v>
      </c>
      <c r="AG623" s="125">
        <v>0.25700000000000001</v>
      </c>
    </row>
    <row r="624" spans="1:33" x14ac:dyDescent="0.3">
      <c r="A624" s="123" t="s">
        <v>1247</v>
      </c>
      <c r="B624" s="121" t="s">
        <v>1248</v>
      </c>
      <c r="C624" s="121">
        <v>1</v>
      </c>
      <c r="D624" s="121">
        <v>0</v>
      </c>
      <c r="E624" s="124">
        <v>1203</v>
      </c>
      <c r="F624" s="124">
        <v>983</v>
      </c>
      <c r="G624" s="124">
        <v>2889</v>
      </c>
      <c r="H624" s="124">
        <v>655</v>
      </c>
      <c r="I624" s="124">
        <v>715</v>
      </c>
      <c r="J624" s="124">
        <v>758</v>
      </c>
      <c r="K624" s="124">
        <v>2128</v>
      </c>
      <c r="L624" s="128">
        <v>0.73660000000000003</v>
      </c>
      <c r="M624" s="124">
        <v>471</v>
      </c>
      <c r="N624" s="125">
        <v>57.042000000000002</v>
      </c>
      <c r="O624" s="124">
        <v>1</v>
      </c>
      <c r="P624" s="125">
        <v>0.152</v>
      </c>
      <c r="Q624" s="124">
        <v>149</v>
      </c>
      <c r="R624" s="124">
        <v>100</v>
      </c>
      <c r="S624" s="124">
        <v>53</v>
      </c>
      <c r="T624" s="124">
        <v>998</v>
      </c>
      <c r="U624" s="124">
        <v>977</v>
      </c>
      <c r="V624" s="124">
        <v>980</v>
      </c>
      <c r="W624" s="124">
        <v>2955</v>
      </c>
      <c r="X624" s="124">
        <v>985</v>
      </c>
      <c r="Y624" s="124">
        <v>187</v>
      </c>
      <c r="Z624" s="124">
        <v>186</v>
      </c>
      <c r="AA624" s="124">
        <v>175</v>
      </c>
      <c r="AB624" s="124">
        <v>548</v>
      </c>
      <c r="AC624" s="124">
        <v>183</v>
      </c>
      <c r="AD624" s="128">
        <v>0.18540000000000001</v>
      </c>
      <c r="AE624" s="124">
        <v>118</v>
      </c>
      <c r="AF624" s="124">
        <v>792</v>
      </c>
      <c r="AG624" s="125">
        <v>0.80500000000000005</v>
      </c>
    </row>
    <row r="625" spans="1:33" x14ac:dyDescent="0.3">
      <c r="A625" s="123" t="s">
        <v>1249</v>
      </c>
      <c r="B625" s="121" t="s">
        <v>1250</v>
      </c>
      <c r="C625" s="121">
        <v>1</v>
      </c>
      <c r="D625" s="121">
        <v>0</v>
      </c>
      <c r="E625" s="124">
        <v>1113</v>
      </c>
      <c r="F625" s="124">
        <v>911</v>
      </c>
      <c r="G625" s="124">
        <v>2821</v>
      </c>
      <c r="H625" s="124">
        <v>505</v>
      </c>
      <c r="I625" s="124">
        <v>504</v>
      </c>
      <c r="J625" s="124">
        <v>467</v>
      </c>
      <c r="K625" s="124">
        <v>1476</v>
      </c>
      <c r="L625" s="128">
        <v>0.5232</v>
      </c>
      <c r="M625" s="124">
        <v>310</v>
      </c>
      <c r="N625" s="125">
        <v>35.107999999999997</v>
      </c>
      <c r="O625" s="124">
        <v>1</v>
      </c>
      <c r="P625" s="125">
        <v>0</v>
      </c>
      <c r="Q625" s="124">
        <v>0</v>
      </c>
      <c r="R625" s="124">
        <v>30</v>
      </c>
      <c r="S625" s="124">
        <v>16</v>
      </c>
      <c r="T625" s="124">
        <v>1088</v>
      </c>
      <c r="U625" s="124">
        <v>1065</v>
      </c>
      <c r="V625" s="124">
        <v>1068</v>
      </c>
      <c r="W625" s="124">
        <v>3221</v>
      </c>
      <c r="X625" s="124">
        <v>1074</v>
      </c>
      <c r="Y625" s="124">
        <v>128</v>
      </c>
      <c r="Z625" s="124">
        <v>97</v>
      </c>
      <c r="AA625" s="124">
        <v>111</v>
      </c>
      <c r="AB625" s="124">
        <v>336</v>
      </c>
      <c r="AC625" s="124">
        <v>112</v>
      </c>
      <c r="AD625" s="128">
        <v>0.1043</v>
      </c>
      <c r="AE625" s="124">
        <v>62</v>
      </c>
      <c r="AF625" s="124">
        <v>389</v>
      </c>
      <c r="AG625" s="125">
        <v>0.42699999999999999</v>
      </c>
    </row>
    <row r="626" spans="1:33" x14ac:dyDescent="0.3">
      <c r="A626" s="123" t="s">
        <v>1251</v>
      </c>
      <c r="B626" s="121" t="s">
        <v>1252</v>
      </c>
      <c r="C626" s="121">
        <v>1</v>
      </c>
      <c r="D626" s="121">
        <v>0</v>
      </c>
      <c r="E626" s="124">
        <v>1280</v>
      </c>
      <c r="F626" s="124">
        <v>1009</v>
      </c>
      <c r="G626" s="124">
        <v>3139</v>
      </c>
      <c r="H626" s="124">
        <v>641</v>
      </c>
      <c r="I626" s="124">
        <v>666</v>
      </c>
      <c r="J626" s="124">
        <v>671</v>
      </c>
      <c r="K626" s="124">
        <v>1978</v>
      </c>
      <c r="L626" s="128">
        <v>0.63009999999999999</v>
      </c>
      <c r="M626" s="124">
        <v>413</v>
      </c>
      <c r="N626" s="125">
        <v>124.033</v>
      </c>
      <c r="O626" s="124">
        <v>1</v>
      </c>
      <c r="P626" s="125">
        <v>0.33100000000000002</v>
      </c>
      <c r="Q626" s="124">
        <v>334</v>
      </c>
      <c r="R626" s="124">
        <v>24</v>
      </c>
      <c r="S626" s="124">
        <v>13</v>
      </c>
      <c r="T626" s="124">
        <v>1316</v>
      </c>
      <c r="U626" s="124">
        <v>1288</v>
      </c>
      <c r="V626" s="124">
        <v>1291</v>
      </c>
      <c r="W626" s="124">
        <v>3895</v>
      </c>
      <c r="X626" s="124">
        <v>1298</v>
      </c>
      <c r="Y626" s="124">
        <v>205</v>
      </c>
      <c r="Z626" s="124">
        <v>209</v>
      </c>
      <c r="AA626" s="124">
        <v>168</v>
      </c>
      <c r="AB626" s="124">
        <v>582</v>
      </c>
      <c r="AC626" s="124">
        <v>194</v>
      </c>
      <c r="AD626" s="128">
        <v>0.14940000000000001</v>
      </c>
      <c r="AE626" s="124">
        <v>98</v>
      </c>
      <c r="AF626" s="124">
        <v>859</v>
      </c>
      <c r="AG626" s="125">
        <v>0.85099999999999998</v>
      </c>
    </row>
    <row r="627" spans="1:33" x14ac:dyDescent="0.3">
      <c r="A627" s="123" t="s">
        <v>1253</v>
      </c>
      <c r="B627" s="121" t="s">
        <v>1254</v>
      </c>
      <c r="C627" s="121">
        <v>1</v>
      </c>
      <c r="D627" s="121">
        <v>0</v>
      </c>
      <c r="E627" s="124">
        <v>936</v>
      </c>
      <c r="F627" s="124">
        <v>760</v>
      </c>
      <c r="G627" s="124">
        <v>2282</v>
      </c>
      <c r="H627" s="124">
        <v>395</v>
      </c>
      <c r="I627" s="124">
        <v>408</v>
      </c>
      <c r="J627" s="124">
        <v>392</v>
      </c>
      <c r="K627" s="124">
        <v>1195</v>
      </c>
      <c r="L627" s="128">
        <v>0.52370000000000005</v>
      </c>
      <c r="M627" s="124">
        <v>259</v>
      </c>
      <c r="N627" s="125">
        <v>79.367999999999995</v>
      </c>
      <c r="O627" s="124">
        <v>1</v>
      </c>
      <c r="P627" s="125">
        <v>0.30299999999999999</v>
      </c>
      <c r="Q627" s="124">
        <v>230</v>
      </c>
      <c r="R627" s="124">
        <v>1</v>
      </c>
      <c r="S627" s="124">
        <v>1</v>
      </c>
      <c r="T627" s="124">
        <v>869</v>
      </c>
      <c r="U627" s="124">
        <v>849</v>
      </c>
      <c r="V627" s="124">
        <v>850</v>
      </c>
      <c r="W627" s="124">
        <v>2568</v>
      </c>
      <c r="X627" s="124">
        <v>856</v>
      </c>
      <c r="Y627" s="124">
        <v>161</v>
      </c>
      <c r="Z627" s="124">
        <v>145</v>
      </c>
      <c r="AA627" s="124">
        <v>115</v>
      </c>
      <c r="AB627" s="124">
        <v>421</v>
      </c>
      <c r="AC627" s="124">
        <v>140</v>
      </c>
      <c r="AD627" s="128">
        <v>0.16389999999999999</v>
      </c>
      <c r="AE627" s="124">
        <v>81</v>
      </c>
      <c r="AF627" s="124">
        <v>572</v>
      </c>
      <c r="AG627" s="125">
        <v>0.752</v>
      </c>
    </row>
    <row r="628" spans="1:33" x14ac:dyDescent="0.3">
      <c r="A628" s="123" t="s">
        <v>1255</v>
      </c>
      <c r="B628" s="121" t="s">
        <v>1256</v>
      </c>
      <c r="C628" s="121">
        <v>1</v>
      </c>
      <c r="D628" s="121">
        <v>0</v>
      </c>
      <c r="E628" s="124">
        <v>3399</v>
      </c>
      <c r="F628" s="124">
        <v>2789</v>
      </c>
      <c r="G628" s="124">
        <v>8489</v>
      </c>
      <c r="H628" s="124">
        <v>228</v>
      </c>
      <c r="I628" s="124">
        <v>230</v>
      </c>
      <c r="J628" s="124">
        <v>213</v>
      </c>
      <c r="K628" s="124">
        <v>671</v>
      </c>
      <c r="L628" s="128">
        <v>7.9000000000000001E-2</v>
      </c>
      <c r="M628" s="124">
        <v>143</v>
      </c>
      <c r="N628" s="125">
        <v>46.542000000000002</v>
      </c>
      <c r="O628" s="124">
        <v>1</v>
      </c>
      <c r="P628" s="125">
        <v>0</v>
      </c>
      <c r="Q628" s="124">
        <v>0</v>
      </c>
      <c r="R628" s="124">
        <v>48</v>
      </c>
      <c r="S628" s="124">
        <v>25</v>
      </c>
      <c r="T628" s="124">
        <v>3302</v>
      </c>
      <c r="U628" s="124">
        <v>3185</v>
      </c>
      <c r="V628" s="124">
        <v>3185</v>
      </c>
      <c r="W628" s="124">
        <v>9672</v>
      </c>
      <c r="X628" s="124">
        <v>3224</v>
      </c>
      <c r="Y628" s="124">
        <v>118</v>
      </c>
      <c r="Z628" s="124">
        <v>96</v>
      </c>
      <c r="AA628" s="124">
        <v>100</v>
      </c>
      <c r="AB628" s="124">
        <v>314</v>
      </c>
      <c r="AC628" s="124">
        <v>105</v>
      </c>
      <c r="AD628" s="128">
        <v>3.2500000000000001E-2</v>
      </c>
      <c r="AE628" s="124">
        <v>59</v>
      </c>
      <c r="AF628" s="124">
        <v>228</v>
      </c>
      <c r="AG628" s="125">
        <v>8.1000000000000003E-2</v>
      </c>
    </row>
    <row r="629" spans="1:33" x14ac:dyDescent="0.3">
      <c r="A629" s="123" t="s">
        <v>1257</v>
      </c>
      <c r="B629" s="121" t="s">
        <v>1258</v>
      </c>
      <c r="C629" s="121">
        <v>1</v>
      </c>
      <c r="D629" s="121">
        <v>0</v>
      </c>
      <c r="E629" s="124">
        <v>4205</v>
      </c>
      <c r="F629" s="124">
        <v>3498</v>
      </c>
      <c r="G629" s="124">
        <v>10775</v>
      </c>
      <c r="H629" s="124">
        <v>1389</v>
      </c>
      <c r="I629" s="124">
        <v>1302</v>
      </c>
      <c r="J629" s="124">
        <v>1360</v>
      </c>
      <c r="K629" s="124">
        <v>4051</v>
      </c>
      <c r="L629" s="128">
        <v>0.376</v>
      </c>
      <c r="M629" s="124">
        <v>855</v>
      </c>
      <c r="N629" s="125">
        <v>52.328000000000003</v>
      </c>
      <c r="O629" s="124">
        <v>1</v>
      </c>
      <c r="P629" s="125">
        <v>0</v>
      </c>
      <c r="Q629" s="124">
        <v>0</v>
      </c>
      <c r="R629" s="124">
        <v>670</v>
      </c>
      <c r="S629" s="124">
        <v>355</v>
      </c>
      <c r="T629" s="124">
        <v>4579</v>
      </c>
      <c r="U629" s="124">
        <v>4416</v>
      </c>
      <c r="V629" s="124">
        <v>4417</v>
      </c>
      <c r="W629" s="124">
        <v>13412</v>
      </c>
      <c r="X629" s="124">
        <v>4471</v>
      </c>
      <c r="Y629" s="124">
        <v>592</v>
      </c>
      <c r="Z629" s="124">
        <v>422</v>
      </c>
      <c r="AA629" s="124">
        <v>433</v>
      </c>
      <c r="AB629" s="124">
        <v>1447</v>
      </c>
      <c r="AC629" s="124">
        <v>482</v>
      </c>
      <c r="AD629" s="128">
        <v>0.1079</v>
      </c>
      <c r="AE629" s="124">
        <v>245</v>
      </c>
      <c r="AF629" s="124">
        <v>1456</v>
      </c>
      <c r="AG629" s="125">
        <v>0.41599999999999998</v>
      </c>
    </row>
    <row r="630" spans="1:33" x14ac:dyDescent="0.3">
      <c r="A630" s="123" t="s">
        <v>1259</v>
      </c>
      <c r="B630" s="121" t="s">
        <v>1260</v>
      </c>
      <c r="C630" s="121">
        <v>1</v>
      </c>
      <c r="D630" s="121">
        <v>0</v>
      </c>
      <c r="E630" s="124">
        <v>1916</v>
      </c>
      <c r="F630" s="124">
        <v>1561</v>
      </c>
      <c r="G630" s="124">
        <v>4628</v>
      </c>
      <c r="H630" s="124">
        <v>215</v>
      </c>
      <c r="I630" s="124">
        <v>193</v>
      </c>
      <c r="J630" s="124">
        <v>240</v>
      </c>
      <c r="K630" s="124">
        <v>648</v>
      </c>
      <c r="L630" s="128">
        <v>0.14000000000000001</v>
      </c>
      <c r="M630" s="124">
        <v>142</v>
      </c>
      <c r="N630" s="125">
        <v>18.175000000000001</v>
      </c>
      <c r="O630" s="124">
        <v>1</v>
      </c>
      <c r="P630" s="125">
        <v>0</v>
      </c>
      <c r="Q630" s="124">
        <v>0</v>
      </c>
      <c r="R630" s="124">
        <v>52</v>
      </c>
      <c r="S630" s="124">
        <v>28</v>
      </c>
      <c r="T630" s="124">
        <v>1756</v>
      </c>
      <c r="U630" s="124">
        <v>1693</v>
      </c>
      <c r="V630" s="124">
        <v>1694</v>
      </c>
      <c r="W630" s="124">
        <v>5143</v>
      </c>
      <c r="X630" s="124">
        <v>1714</v>
      </c>
      <c r="Y630" s="124">
        <v>82</v>
      </c>
      <c r="Z630" s="124">
        <v>66</v>
      </c>
      <c r="AA630" s="124">
        <v>55</v>
      </c>
      <c r="AB630" s="124">
        <v>203</v>
      </c>
      <c r="AC630" s="124">
        <v>68</v>
      </c>
      <c r="AD630" s="128">
        <v>3.95E-2</v>
      </c>
      <c r="AE630" s="124">
        <v>40</v>
      </c>
      <c r="AF630" s="124">
        <v>211</v>
      </c>
      <c r="AG630" s="125">
        <v>0.13500000000000001</v>
      </c>
    </row>
    <row r="631" spans="1:33" x14ac:dyDescent="0.3">
      <c r="A631" s="123" t="s">
        <v>1261</v>
      </c>
      <c r="B631" s="121" t="s">
        <v>1262</v>
      </c>
      <c r="C631" s="121">
        <v>1</v>
      </c>
      <c r="D631" s="121">
        <v>1</v>
      </c>
      <c r="E631" s="124">
        <v>2815</v>
      </c>
      <c r="F631" s="124">
        <v>2182</v>
      </c>
      <c r="G631" s="124">
        <v>6592</v>
      </c>
      <c r="H631" s="124">
        <v>651</v>
      </c>
      <c r="I631" s="124">
        <v>696</v>
      </c>
      <c r="J631" s="124">
        <v>796</v>
      </c>
      <c r="K631" s="124">
        <v>2143</v>
      </c>
      <c r="L631" s="128">
        <v>0.3251</v>
      </c>
      <c r="M631" s="124">
        <v>461</v>
      </c>
      <c r="N631" s="125">
        <v>19.100999999999999</v>
      </c>
      <c r="O631" s="124">
        <v>1</v>
      </c>
      <c r="P631" s="125">
        <v>0</v>
      </c>
      <c r="Q631" s="124">
        <v>0</v>
      </c>
      <c r="R631" s="124">
        <v>140</v>
      </c>
      <c r="S631" s="124">
        <v>74</v>
      </c>
      <c r="T631" s="124">
        <v>2490</v>
      </c>
      <c r="U631" s="124">
        <v>2400</v>
      </c>
      <c r="V631" s="124">
        <v>2400</v>
      </c>
      <c r="W631" s="124">
        <v>7290</v>
      </c>
      <c r="X631" s="124">
        <v>2430</v>
      </c>
      <c r="Y631" s="124">
        <v>217</v>
      </c>
      <c r="Z631" s="124">
        <v>149</v>
      </c>
      <c r="AA631" s="124">
        <v>157</v>
      </c>
      <c r="AB631" s="124">
        <v>523</v>
      </c>
      <c r="AC631" s="124">
        <v>174</v>
      </c>
      <c r="AD631" s="128">
        <v>7.17E-2</v>
      </c>
      <c r="AE631" s="124">
        <v>102</v>
      </c>
      <c r="AF631" s="124">
        <v>638</v>
      </c>
      <c r="AG631" s="125">
        <v>0.29199999999999998</v>
      </c>
    </row>
    <row r="632" spans="1:33" x14ac:dyDescent="0.3">
      <c r="A632" s="123" t="s">
        <v>1263</v>
      </c>
      <c r="B632" s="121" t="s">
        <v>1264</v>
      </c>
      <c r="C632" s="121">
        <v>1</v>
      </c>
      <c r="D632" s="121">
        <v>0</v>
      </c>
      <c r="E632" s="124">
        <v>3658</v>
      </c>
      <c r="F632" s="124">
        <v>2947</v>
      </c>
      <c r="G632" s="124">
        <v>9195</v>
      </c>
      <c r="H632" s="124">
        <v>68</v>
      </c>
      <c r="I632" s="124">
        <v>72</v>
      </c>
      <c r="J632" s="124">
        <v>84</v>
      </c>
      <c r="K632" s="124">
        <v>224</v>
      </c>
      <c r="L632" s="128">
        <v>2.4400000000000002E-2</v>
      </c>
      <c r="M632" s="124">
        <v>47</v>
      </c>
      <c r="N632" s="125">
        <v>2.85</v>
      </c>
      <c r="O632" s="124">
        <v>1</v>
      </c>
      <c r="P632" s="125">
        <v>0</v>
      </c>
      <c r="Q632" s="124">
        <v>0</v>
      </c>
      <c r="R632" s="124">
        <v>208</v>
      </c>
      <c r="S632" s="124">
        <v>110</v>
      </c>
      <c r="T632" s="124">
        <v>3296</v>
      </c>
      <c r="U632" s="124">
        <v>3178</v>
      </c>
      <c r="V632" s="124">
        <v>3178</v>
      </c>
      <c r="W632" s="124">
        <v>9652</v>
      </c>
      <c r="X632" s="124">
        <v>3217</v>
      </c>
      <c r="Y632" s="124">
        <v>120</v>
      </c>
      <c r="Z632" s="124">
        <v>102</v>
      </c>
      <c r="AA632" s="124">
        <v>107</v>
      </c>
      <c r="AB632" s="124">
        <v>329</v>
      </c>
      <c r="AC632" s="124">
        <v>110</v>
      </c>
      <c r="AD632" s="128">
        <v>3.4099999999999998E-2</v>
      </c>
      <c r="AE632" s="124">
        <v>65</v>
      </c>
      <c r="AF632" s="124">
        <v>223</v>
      </c>
      <c r="AG632" s="125">
        <v>7.4999999999999997E-2</v>
      </c>
    </row>
    <row r="633" spans="1:33" x14ac:dyDescent="0.3">
      <c r="A633" s="123" t="s">
        <v>1265</v>
      </c>
      <c r="B633" s="121" t="s">
        <v>1266</v>
      </c>
      <c r="C633" s="121">
        <v>1</v>
      </c>
      <c r="D633" s="121">
        <v>0</v>
      </c>
      <c r="E633" s="124">
        <v>1361</v>
      </c>
      <c r="F633" s="124">
        <v>1069</v>
      </c>
      <c r="G633" s="124">
        <v>3280</v>
      </c>
      <c r="H633" s="124">
        <v>219</v>
      </c>
      <c r="I633" s="124">
        <v>228</v>
      </c>
      <c r="J633" s="124">
        <v>231</v>
      </c>
      <c r="K633" s="124">
        <v>678</v>
      </c>
      <c r="L633" s="128">
        <v>0.20669999999999999</v>
      </c>
      <c r="M633" s="124">
        <v>144</v>
      </c>
      <c r="N633" s="125">
        <v>1.1930000000000001</v>
      </c>
      <c r="O633" s="124">
        <v>1</v>
      </c>
      <c r="P633" s="125">
        <v>0</v>
      </c>
      <c r="Q633" s="124">
        <v>0</v>
      </c>
      <c r="R633" s="124">
        <v>60</v>
      </c>
      <c r="S633" s="124">
        <v>32</v>
      </c>
      <c r="T633" s="124">
        <v>1191</v>
      </c>
      <c r="U633" s="124">
        <v>1148</v>
      </c>
      <c r="V633" s="124">
        <v>1148</v>
      </c>
      <c r="W633" s="124">
        <v>3487</v>
      </c>
      <c r="X633" s="124">
        <v>1162</v>
      </c>
      <c r="Y633" s="124">
        <v>79</v>
      </c>
      <c r="Z633" s="124">
        <v>48</v>
      </c>
      <c r="AA633" s="124">
        <v>52</v>
      </c>
      <c r="AB633" s="124">
        <v>179</v>
      </c>
      <c r="AC633" s="124">
        <v>60</v>
      </c>
      <c r="AD633" s="128">
        <v>5.1299999999999998E-2</v>
      </c>
      <c r="AE633" s="124">
        <v>36</v>
      </c>
      <c r="AF633" s="124">
        <v>213</v>
      </c>
      <c r="AG633" s="125">
        <v>0.19900000000000001</v>
      </c>
    </row>
    <row r="634" spans="1:33" x14ac:dyDescent="0.3">
      <c r="A634" s="123" t="s">
        <v>1267</v>
      </c>
      <c r="B634" s="121" t="s">
        <v>1268</v>
      </c>
      <c r="C634" s="121">
        <v>1</v>
      </c>
      <c r="D634" s="121">
        <v>0</v>
      </c>
      <c r="E634" s="124">
        <v>1761</v>
      </c>
      <c r="F634" s="124">
        <v>1584</v>
      </c>
      <c r="G634" s="124">
        <v>4678</v>
      </c>
      <c r="H634" s="124">
        <v>64</v>
      </c>
      <c r="I634" s="124">
        <v>55</v>
      </c>
      <c r="J634" s="124">
        <v>55</v>
      </c>
      <c r="K634" s="124">
        <v>174</v>
      </c>
      <c r="L634" s="128">
        <v>3.7199999999999997E-2</v>
      </c>
      <c r="M634" s="124">
        <v>38</v>
      </c>
      <c r="N634" s="125">
        <v>0.95199999999999996</v>
      </c>
      <c r="O634" s="124">
        <v>1</v>
      </c>
      <c r="P634" s="125">
        <v>0</v>
      </c>
      <c r="Q634" s="124">
        <v>0</v>
      </c>
      <c r="R634" s="124">
        <v>13</v>
      </c>
      <c r="S634" s="124">
        <v>7</v>
      </c>
      <c r="T634" s="124">
        <v>1564</v>
      </c>
      <c r="U634" s="124">
        <v>1509</v>
      </c>
      <c r="V634" s="124">
        <v>1509</v>
      </c>
      <c r="W634" s="124">
        <v>4582</v>
      </c>
      <c r="X634" s="124">
        <v>1527</v>
      </c>
      <c r="Y634" s="124">
        <v>36</v>
      </c>
      <c r="Z634" s="124">
        <v>30</v>
      </c>
      <c r="AA634" s="124">
        <v>35</v>
      </c>
      <c r="AB634" s="124">
        <v>101</v>
      </c>
      <c r="AC634" s="124">
        <v>34</v>
      </c>
      <c r="AD634" s="128">
        <v>2.1999999999999999E-2</v>
      </c>
      <c r="AE634" s="124">
        <v>23</v>
      </c>
      <c r="AF634" s="124">
        <v>69</v>
      </c>
      <c r="AG634" s="125">
        <v>4.2999999999999997E-2</v>
      </c>
    </row>
    <row r="635" spans="1:33" x14ac:dyDescent="0.3">
      <c r="A635" s="123" t="s">
        <v>1269</v>
      </c>
      <c r="B635" s="121" t="s">
        <v>1270</v>
      </c>
      <c r="C635" s="121">
        <v>1</v>
      </c>
      <c r="D635" s="121">
        <v>0</v>
      </c>
      <c r="E635" s="124">
        <v>3289</v>
      </c>
      <c r="F635" s="124">
        <v>2663</v>
      </c>
      <c r="G635" s="124">
        <v>7789</v>
      </c>
      <c r="H635" s="124">
        <v>1398</v>
      </c>
      <c r="I635" s="124">
        <v>1390</v>
      </c>
      <c r="J635" s="124">
        <v>1455</v>
      </c>
      <c r="K635" s="124">
        <v>4243</v>
      </c>
      <c r="L635" s="128">
        <v>0.54469999999999996</v>
      </c>
      <c r="M635" s="124">
        <v>943</v>
      </c>
      <c r="N635" s="125">
        <v>10.073</v>
      </c>
      <c r="O635" s="124">
        <v>1</v>
      </c>
      <c r="P635" s="125">
        <v>0</v>
      </c>
      <c r="Q635" s="124">
        <v>0</v>
      </c>
      <c r="R635" s="124">
        <v>570</v>
      </c>
      <c r="S635" s="124">
        <v>302</v>
      </c>
      <c r="T635" s="124">
        <v>2831</v>
      </c>
      <c r="U635" s="124">
        <v>2731</v>
      </c>
      <c r="V635" s="124">
        <v>2731</v>
      </c>
      <c r="W635" s="124">
        <v>8293</v>
      </c>
      <c r="X635" s="124">
        <v>2764</v>
      </c>
      <c r="Y635" s="124">
        <v>363</v>
      </c>
      <c r="Z635" s="124">
        <v>252</v>
      </c>
      <c r="AA635" s="124">
        <v>305</v>
      </c>
      <c r="AB635" s="124">
        <v>920</v>
      </c>
      <c r="AC635" s="124">
        <v>307</v>
      </c>
      <c r="AD635" s="128">
        <v>0.1109</v>
      </c>
      <c r="AE635" s="124">
        <v>192</v>
      </c>
      <c r="AF635" s="124">
        <v>1438</v>
      </c>
      <c r="AG635" s="125">
        <v>0.53900000000000003</v>
      </c>
    </row>
    <row r="636" spans="1:33" x14ac:dyDescent="0.3">
      <c r="A636" s="123" t="s">
        <v>1271</v>
      </c>
      <c r="B636" s="121" t="s">
        <v>1272</v>
      </c>
      <c r="C636" s="121">
        <v>1</v>
      </c>
      <c r="D636" s="121">
        <v>0</v>
      </c>
      <c r="E636" s="124">
        <v>2151</v>
      </c>
      <c r="F636" s="124">
        <v>1716</v>
      </c>
      <c r="G636" s="124">
        <v>5209</v>
      </c>
      <c r="H636" s="124">
        <v>151</v>
      </c>
      <c r="I636" s="124">
        <v>170</v>
      </c>
      <c r="J636" s="124">
        <v>150</v>
      </c>
      <c r="K636" s="124">
        <v>471</v>
      </c>
      <c r="L636" s="128">
        <v>9.0399999999999994E-2</v>
      </c>
      <c r="M636" s="124">
        <v>101</v>
      </c>
      <c r="N636" s="125">
        <v>7.109</v>
      </c>
      <c r="O636" s="124">
        <v>1</v>
      </c>
      <c r="P636" s="125">
        <v>0</v>
      </c>
      <c r="Q636" s="124">
        <v>0</v>
      </c>
      <c r="R636" s="124">
        <v>19</v>
      </c>
      <c r="S636" s="124">
        <v>10</v>
      </c>
      <c r="T636" s="124">
        <v>1857</v>
      </c>
      <c r="U636" s="124">
        <v>1791</v>
      </c>
      <c r="V636" s="124">
        <v>1791</v>
      </c>
      <c r="W636" s="124">
        <v>5439</v>
      </c>
      <c r="X636" s="124">
        <v>1813</v>
      </c>
      <c r="Y636" s="124">
        <v>50</v>
      </c>
      <c r="Z636" s="124">
        <v>41</v>
      </c>
      <c r="AA636" s="124">
        <v>54</v>
      </c>
      <c r="AB636" s="124">
        <v>145</v>
      </c>
      <c r="AC636" s="124">
        <v>48</v>
      </c>
      <c r="AD636" s="128">
        <v>2.6700000000000002E-2</v>
      </c>
      <c r="AE636" s="124">
        <v>30</v>
      </c>
      <c r="AF636" s="124">
        <v>142</v>
      </c>
      <c r="AG636" s="125">
        <v>8.2000000000000003E-2</v>
      </c>
    </row>
    <row r="637" spans="1:33" x14ac:dyDescent="0.3">
      <c r="A637" s="123" t="s">
        <v>1273</v>
      </c>
      <c r="B637" s="121" t="s">
        <v>1274</v>
      </c>
      <c r="C637" s="121">
        <v>1</v>
      </c>
      <c r="D637" s="121">
        <v>0</v>
      </c>
      <c r="E637" s="124">
        <v>1857</v>
      </c>
      <c r="F637" s="124">
        <v>1491</v>
      </c>
      <c r="G637" s="124">
        <v>4516</v>
      </c>
      <c r="H637" s="124">
        <v>230</v>
      </c>
      <c r="I637" s="124">
        <v>250</v>
      </c>
      <c r="J637" s="124">
        <v>269</v>
      </c>
      <c r="K637" s="124">
        <v>749</v>
      </c>
      <c r="L637" s="128">
        <v>0.16589999999999999</v>
      </c>
      <c r="M637" s="124">
        <v>161</v>
      </c>
      <c r="N637" s="125">
        <v>2.9980000000000002</v>
      </c>
      <c r="O637" s="124">
        <v>1</v>
      </c>
      <c r="P637" s="125">
        <v>0</v>
      </c>
      <c r="Q637" s="124">
        <v>0</v>
      </c>
      <c r="R637" s="124">
        <v>40</v>
      </c>
      <c r="S637" s="124">
        <v>21</v>
      </c>
      <c r="T637" s="124">
        <v>1803</v>
      </c>
      <c r="U637" s="124">
        <v>1739</v>
      </c>
      <c r="V637" s="124">
        <v>1737</v>
      </c>
      <c r="W637" s="124">
        <v>5279</v>
      </c>
      <c r="X637" s="124">
        <v>1760</v>
      </c>
      <c r="Y637" s="124">
        <v>88</v>
      </c>
      <c r="Z637" s="124">
        <v>49</v>
      </c>
      <c r="AA637" s="124">
        <v>71</v>
      </c>
      <c r="AB637" s="124">
        <v>208</v>
      </c>
      <c r="AC637" s="124">
        <v>69</v>
      </c>
      <c r="AD637" s="128">
        <v>3.9399999999999998E-2</v>
      </c>
      <c r="AE637" s="124">
        <v>38</v>
      </c>
      <c r="AF637" s="124">
        <v>221</v>
      </c>
      <c r="AG637" s="125">
        <v>0.14799999999999999</v>
      </c>
    </row>
    <row r="638" spans="1:33" x14ac:dyDescent="0.3">
      <c r="A638" s="123" t="s">
        <v>1275</v>
      </c>
      <c r="B638" s="121" t="s">
        <v>1276</v>
      </c>
      <c r="C638" s="121">
        <v>1</v>
      </c>
      <c r="D638" s="121">
        <v>0</v>
      </c>
      <c r="E638" s="124">
        <v>1974</v>
      </c>
      <c r="F638" s="124">
        <v>1603</v>
      </c>
      <c r="G638" s="124">
        <v>4791</v>
      </c>
      <c r="H638" s="124">
        <v>51</v>
      </c>
      <c r="I638" s="124">
        <v>55</v>
      </c>
      <c r="J638" s="124">
        <v>61</v>
      </c>
      <c r="K638" s="124">
        <v>167</v>
      </c>
      <c r="L638" s="128">
        <v>3.49E-2</v>
      </c>
      <c r="M638" s="124">
        <v>36</v>
      </c>
      <c r="N638" s="125">
        <v>3.419</v>
      </c>
      <c r="O638" s="124">
        <v>1</v>
      </c>
      <c r="P638" s="125">
        <v>0</v>
      </c>
      <c r="Q638" s="124">
        <v>0</v>
      </c>
      <c r="R638" s="124">
        <v>38</v>
      </c>
      <c r="S638" s="124">
        <v>20</v>
      </c>
      <c r="T638" s="124">
        <v>1805</v>
      </c>
      <c r="U638" s="124">
        <v>1740</v>
      </c>
      <c r="V638" s="124">
        <v>1740</v>
      </c>
      <c r="W638" s="124">
        <v>5285</v>
      </c>
      <c r="X638" s="124">
        <v>1762</v>
      </c>
      <c r="Y638" s="124">
        <v>62</v>
      </c>
      <c r="Z638" s="124">
        <v>53</v>
      </c>
      <c r="AA638" s="124">
        <v>56</v>
      </c>
      <c r="AB638" s="124">
        <v>171</v>
      </c>
      <c r="AC638" s="124">
        <v>57</v>
      </c>
      <c r="AD638" s="128">
        <v>3.2399999999999998E-2</v>
      </c>
      <c r="AE638" s="124">
        <v>34</v>
      </c>
      <c r="AF638" s="124">
        <v>91</v>
      </c>
      <c r="AG638" s="125">
        <v>5.6000000000000001E-2</v>
      </c>
    </row>
    <row r="639" spans="1:33" x14ac:dyDescent="0.3">
      <c r="A639" s="123" t="s">
        <v>1277</v>
      </c>
      <c r="B639" s="121" t="s">
        <v>1278</v>
      </c>
      <c r="C639" s="121">
        <v>1</v>
      </c>
      <c r="D639" s="121">
        <v>0</v>
      </c>
      <c r="E639" s="124">
        <v>2773</v>
      </c>
      <c r="F639" s="124">
        <v>2332</v>
      </c>
      <c r="G639" s="124">
        <v>6955</v>
      </c>
      <c r="H639" s="124">
        <v>222</v>
      </c>
      <c r="I639" s="124">
        <v>264</v>
      </c>
      <c r="J639" s="124">
        <v>326</v>
      </c>
      <c r="K639" s="124">
        <v>812</v>
      </c>
      <c r="L639" s="128">
        <v>0.1168</v>
      </c>
      <c r="M639" s="124">
        <v>177</v>
      </c>
      <c r="N639" s="125">
        <v>4.2309999999999999</v>
      </c>
      <c r="O639" s="124">
        <v>1</v>
      </c>
      <c r="P639" s="125">
        <v>0</v>
      </c>
      <c r="Q639" s="124">
        <v>0</v>
      </c>
      <c r="R639" s="124">
        <v>47</v>
      </c>
      <c r="S639" s="124">
        <v>25</v>
      </c>
      <c r="T639" s="124">
        <v>2369</v>
      </c>
      <c r="U639" s="124">
        <v>2285</v>
      </c>
      <c r="V639" s="124">
        <v>2287</v>
      </c>
      <c r="W639" s="124">
        <v>6941</v>
      </c>
      <c r="X639" s="124">
        <v>2314</v>
      </c>
      <c r="Y639" s="124">
        <v>76</v>
      </c>
      <c r="Z639" s="124">
        <v>64</v>
      </c>
      <c r="AA639" s="124">
        <v>78</v>
      </c>
      <c r="AB639" s="124">
        <v>218</v>
      </c>
      <c r="AC639" s="124">
        <v>73</v>
      </c>
      <c r="AD639" s="128">
        <v>3.1399999999999997E-2</v>
      </c>
      <c r="AE639" s="124">
        <v>48</v>
      </c>
      <c r="AF639" s="124">
        <v>251</v>
      </c>
      <c r="AG639" s="125">
        <v>0.107</v>
      </c>
    </row>
    <row r="640" spans="1:33" x14ac:dyDescent="0.3">
      <c r="A640" s="123" t="s">
        <v>1279</v>
      </c>
      <c r="B640" s="121" t="s">
        <v>1280</v>
      </c>
      <c r="C640" s="121">
        <v>1</v>
      </c>
      <c r="D640" s="121">
        <v>0</v>
      </c>
      <c r="E640" s="124">
        <v>2199</v>
      </c>
      <c r="F640" s="124">
        <v>1835</v>
      </c>
      <c r="G640" s="124">
        <v>5748</v>
      </c>
      <c r="H640" s="124">
        <v>6</v>
      </c>
      <c r="I640" s="124">
        <v>1</v>
      </c>
      <c r="J640" s="124">
        <v>0</v>
      </c>
      <c r="K640" s="124">
        <v>7</v>
      </c>
      <c r="L640" s="128">
        <v>1.1999999999999999E-3</v>
      </c>
      <c r="M640" s="124">
        <v>1</v>
      </c>
      <c r="N640" s="125">
        <v>2.6960000000000002</v>
      </c>
      <c r="O640" s="124">
        <v>1</v>
      </c>
      <c r="P640" s="125">
        <v>0</v>
      </c>
      <c r="Q640" s="124">
        <v>0</v>
      </c>
      <c r="R640" s="124">
        <v>66</v>
      </c>
      <c r="S640" s="124">
        <v>35</v>
      </c>
      <c r="T640" s="124">
        <v>1871</v>
      </c>
      <c r="U640" s="124">
        <v>1804</v>
      </c>
      <c r="V640" s="124">
        <v>1804</v>
      </c>
      <c r="W640" s="124">
        <v>5479</v>
      </c>
      <c r="X640" s="124">
        <v>1826</v>
      </c>
      <c r="Y640" s="124">
        <v>58</v>
      </c>
      <c r="Z640" s="124">
        <v>36</v>
      </c>
      <c r="AA640" s="124">
        <v>42</v>
      </c>
      <c r="AB640" s="124">
        <v>136</v>
      </c>
      <c r="AC640" s="124">
        <v>45</v>
      </c>
      <c r="AD640" s="128">
        <v>2.4799999999999999E-2</v>
      </c>
      <c r="AE640" s="124">
        <v>30</v>
      </c>
      <c r="AF640" s="124">
        <v>67</v>
      </c>
      <c r="AG640" s="125">
        <v>3.5999999999999997E-2</v>
      </c>
    </row>
    <row r="641" spans="1:33" x14ac:dyDescent="0.3">
      <c r="A641" s="123" t="s">
        <v>1281</v>
      </c>
      <c r="B641" s="121" t="s">
        <v>1282</v>
      </c>
      <c r="C641" s="121">
        <v>1</v>
      </c>
      <c r="D641" s="121">
        <v>0</v>
      </c>
      <c r="E641" s="124">
        <v>2061</v>
      </c>
      <c r="F641" s="124">
        <v>1575</v>
      </c>
      <c r="G641" s="124">
        <v>4603</v>
      </c>
      <c r="H641" s="124">
        <v>735</v>
      </c>
      <c r="I641" s="124">
        <v>880</v>
      </c>
      <c r="J641" s="124">
        <v>830</v>
      </c>
      <c r="K641" s="124">
        <v>2445</v>
      </c>
      <c r="L641" s="128">
        <v>0.53120000000000001</v>
      </c>
      <c r="M641" s="124">
        <v>544</v>
      </c>
      <c r="N641" s="125">
        <v>6.1429999999999998</v>
      </c>
      <c r="O641" s="124">
        <v>1</v>
      </c>
      <c r="P641" s="125">
        <v>0</v>
      </c>
      <c r="Q641" s="124">
        <v>0</v>
      </c>
      <c r="R641" s="124">
        <v>190</v>
      </c>
      <c r="S641" s="124">
        <v>101</v>
      </c>
      <c r="T641" s="124">
        <v>2399</v>
      </c>
      <c r="U641" s="124">
        <v>2314</v>
      </c>
      <c r="V641" s="124">
        <v>2314</v>
      </c>
      <c r="W641" s="124">
        <v>7027</v>
      </c>
      <c r="X641" s="124">
        <v>2342</v>
      </c>
      <c r="Y641" s="124">
        <v>253</v>
      </c>
      <c r="Z641" s="124">
        <v>220</v>
      </c>
      <c r="AA641" s="124">
        <v>231</v>
      </c>
      <c r="AB641" s="124">
        <v>704</v>
      </c>
      <c r="AC641" s="124">
        <v>235</v>
      </c>
      <c r="AD641" s="128">
        <v>0.1002</v>
      </c>
      <c r="AE641" s="124">
        <v>103</v>
      </c>
      <c r="AF641" s="124">
        <v>749</v>
      </c>
      <c r="AG641" s="125">
        <v>0.47499999999999998</v>
      </c>
    </row>
    <row r="642" spans="1:33" x14ac:dyDescent="0.3">
      <c r="A642" s="123" t="s">
        <v>1283</v>
      </c>
      <c r="B642" s="121" t="s">
        <v>1284</v>
      </c>
      <c r="C642" s="121">
        <v>1</v>
      </c>
      <c r="D642" s="121">
        <v>0</v>
      </c>
      <c r="E642" s="124">
        <v>1279</v>
      </c>
      <c r="F642" s="124">
        <v>1017</v>
      </c>
      <c r="G642" s="124">
        <v>2963</v>
      </c>
      <c r="H642" s="124">
        <v>358</v>
      </c>
      <c r="I642" s="124">
        <v>618</v>
      </c>
      <c r="J642" s="124">
        <v>497</v>
      </c>
      <c r="K642" s="124">
        <v>1473</v>
      </c>
      <c r="L642" s="128">
        <v>0.49709999999999999</v>
      </c>
      <c r="M642" s="124">
        <v>329</v>
      </c>
      <c r="N642" s="125">
        <v>2.774</v>
      </c>
      <c r="O642" s="124">
        <v>1</v>
      </c>
      <c r="P642" s="125">
        <v>0</v>
      </c>
      <c r="Q642" s="124">
        <v>0</v>
      </c>
      <c r="R642" s="124">
        <v>211</v>
      </c>
      <c r="S642" s="124">
        <v>112</v>
      </c>
      <c r="T642" s="124">
        <v>1307</v>
      </c>
      <c r="U642" s="124">
        <v>1260</v>
      </c>
      <c r="V642" s="124">
        <v>1260</v>
      </c>
      <c r="W642" s="124">
        <v>3827</v>
      </c>
      <c r="X642" s="124">
        <v>1276</v>
      </c>
      <c r="Y642" s="124">
        <v>159</v>
      </c>
      <c r="Z642" s="124">
        <v>144</v>
      </c>
      <c r="AA642" s="124">
        <v>159</v>
      </c>
      <c r="AB642" s="124">
        <v>462</v>
      </c>
      <c r="AC642" s="124">
        <v>154</v>
      </c>
      <c r="AD642" s="128">
        <v>0.1207</v>
      </c>
      <c r="AE642" s="124">
        <v>80</v>
      </c>
      <c r="AF642" s="124">
        <v>522</v>
      </c>
      <c r="AG642" s="125">
        <v>0.51300000000000001</v>
      </c>
    </row>
    <row r="643" spans="1:33" x14ac:dyDescent="0.3">
      <c r="A643" s="123" t="s">
        <v>1285</v>
      </c>
      <c r="B643" s="121" t="s">
        <v>1286</v>
      </c>
      <c r="C643" s="121">
        <v>1</v>
      </c>
      <c r="D643" s="121">
        <v>0</v>
      </c>
      <c r="E643" s="124">
        <v>4639</v>
      </c>
      <c r="F643" s="124">
        <v>3796</v>
      </c>
      <c r="G643" s="124">
        <v>10978</v>
      </c>
      <c r="H643" s="124">
        <v>647</v>
      </c>
      <c r="I643" s="124">
        <v>715</v>
      </c>
      <c r="J643" s="124">
        <v>783</v>
      </c>
      <c r="K643" s="124">
        <v>2145</v>
      </c>
      <c r="L643" s="128">
        <v>0.19539999999999999</v>
      </c>
      <c r="M643" s="124">
        <v>482</v>
      </c>
      <c r="N643" s="125">
        <v>17.375</v>
      </c>
      <c r="O643" s="124">
        <v>1</v>
      </c>
      <c r="P643" s="125">
        <v>0</v>
      </c>
      <c r="Q643" s="124">
        <v>0</v>
      </c>
      <c r="R643" s="124">
        <v>425</v>
      </c>
      <c r="S643" s="124">
        <v>225</v>
      </c>
      <c r="T643" s="124">
        <v>5100</v>
      </c>
      <c r="U643" s="124">
        <v>4918</v>
      </c>
      <c r="V643" s="124">
        <v>4918</v>
      </c>
      <c r="W643" s="124">
        <v>14936</v>
      </c>
      <c r="X643" s="124">
        <v>4979</v>
      </c>
      <c r="Y643" s="124">
        <v>328</v>
      </c>
      <c r="Z643" s="124">
        <v>253</v>
      </c>
      <c r="AA643" s="124">
        <v>271</v>
      </c>
      <c r="AB643" s="124">
        <v>852</v>
      </c>
      <c r="AC643" s="124">
        <v>284</v>
      </c>
      <c r="AD643" s="128">
        <v>5.7000000000000002E-2</v>
      </c>
      <c r="AE643" s="124">
        <v>141</v>
      </c>
      <c r="AF643" s="124">
        <v>849</v>
      </c>
      <c r="AG643" s="125">
        <v>0.223</v>
      </c>
    </row>
    <row r="644" spans="1:33" x14ac:dyDescent="0.3">
      <c r="A644" s="123" t="s">
        <v>1287</v>
      </c>
      <c r="B644" s="121" t="s">
        <v>1288</v>
      </c>
      <c r="C644" s="121">
        <v>1</v>
      </c>
      <c r="D644" s="121">
        <v>0</v>
      </c>
      <c r="E644" s="124">
        <v>6660</v>
      </c>
      <c r="F644" s="124">
        <v>5508</v>
      </c>
      <c r="G644" s="124">
        <v>16304</v>
      </c>
      <c r="H644" s="124">
        <v>980</v>
      </c>
      <c r="I644" s="124">
        <v>1167</v>
      </c>
      <c r="J644" s="124">
        <v>1176</v>
      </c>
      <c r="K644" s="124">
        <v>3323</v>
      </c>
      <c r="L644" s="128">
        <v>0.20380000000000001</v>
      </c>
      <c r="M644" s="124">
        <v>730</v>
      </c>
      <c r="N644" s="125">
        <v>13.582000000000001</v>
      </c>
      <c r="O644" s="124">
        <v>1</v>
      </c>
      <c r="P644" s="125">
        <v>0</v>
      </c>
      <c r="Q644" s="124">
        <v>0</v>
      </c>
      <c r="R644" s="124">
        <v>310</v>
      </c>
      <c r="S644" s="124">
        <v>164</v>
      </c>
      <c r="T644" s="124">
        <v>5985</v>
      </c>
      <c r="U644" s="124">
        <v>5772</v>
      </c>
      <c r="V644" s="124">
        <v>5772</v>
      </c>
      <c r="W644" s="124">
        <v>17529</v>
      </c>
      <c r="X644" s="124">
        <v>5843</v>
      </c>
      <c r="Y644" s="124">
        <v>336</v>
      </c>
      <c r="Z644" s="124">
        <v>267</v>
      </c>
      <c r="AA644" s="124">
        <v>322</v>
      </c>
      <c r="AB644" s="124">
        <v>925</v>
      </c>
      <c r="AC644" s="124">
        <v>308</v>
      </c>
      <c r="AD644" s="128">
        <v>5.28E-2</v>
      </c>
      <c r="AE644" s="124">
        <v>189</v>
      </c>
      <c r="AF644" s="124">
        <v>1084</v>
      </c>
      <c r="AG644" s="125">
        <v>0.19600000000000001</v>
      </c>
    </row>
    <row r="645" spans="1:33" x14ac:dyDescent="0.3">
      <c r="A645" s="123" t="s">
        <v>1289</v>
      </c>
      <c r="B645" s="121" t="s">
        <v>1290</v>
      </c>
      <c r="C645" s="121">
        <v>1</v>
      </c>
      <c r="D645" s="121">
        <v>0</v>
      </c>
      <c r="E645" s="124">
        <v>2412</v>
      </c>
      <c r="F645" s="124">
        <v>1948</v>
      </c>
      <c r="G645" s="124">
        <v>5739</v>
      </c>
      <c r="H645" s="124">
        <v>225</v>
      </c>
      <c r="I645" s="124">
        <v>274</v>
      </c>
      <c r="J645" s="124">
        <v>269</v>
      </c>
      <c r="K645" s="124">
        <v>768</v>
      </c>
      <c r="L645" s="128">
        <v>0.1338</v>
      </c>
      <c r="M645" s="124">
        <v>169</v>
      </c>
      <c r="N645" s="125">
        <v>10.337999999999999</v>
      </c>
      <c r="O645" s="124">
        <v>1</v>
      </c>
      <c r="P645" s="125">
        <v>0</v>
      </c>
      <c r="Q645" s="124">
        <v>0</v>
      </c>
      <c r="R645" s="124">
        <v>58</v>
      </c>
      <c r="S645" s="124">
        <v>31</v>
      </c>
      <c r="T645" s="124">
        <v>2327</v>
      </c>
      <c r="U645" s="124">
        <v>2245</v>
      </c>
      <c r="V645" s="124">
        <v>2245</v>
      </c>
      <c r="W645" s="124">
        <v>6817</v>
      </c>
      <c r="X645" s="124">
        <v>2272</v>
      </c>
      <c r="Y645" s="124">
        <v>96</v>
      </c>
      <c r="Z645" s="124">
        <v>73</v>
      </c>
      <c r="AA645" s="124">
        <v>89</v>
      </c>
      <c r="AB645" s="124">
        <v>258</v>
      </c>
      <c r="AC645" s="124">
        <v>86</v>
      </c>
      <c r="AD645" s="128">
        <v>3.78E-2</v>
      </c>
      <c r="AE645" s="124">
        <v>48</v>
      </c>
      <c r="AF645" s="124">
        <v>249</v>
      </c>
      <c r="AG645" s="125">
        <v>0.127</v>
      </c>
    </row>
    <row r="646" spans="1:33" x14ac:dyDescent="0.3">
      <c r="A646" s="123" t="s">
        <v>1291</v>
      </c>
      <c r="B646" s="121" t="s">
        <v>1292</v>
      </c>
      <c r="C646" s="121">
        <v>1</v>
      </c>
      <c r="D646" s="121">
        <v>0</v>
      </c>
      <c r="E646" s="124">
        <v>496</v>
      </c>
      <c r="F646" s="124">
        <v>291</v>
      </c>
      <c r="G646" s="124">
        <v>848</v>
      </c>
      <c r="H646" s="124">
        <v>68</v>
      </c>
      <c r="I646" s="124">
        <v>64</v>
      </c>
      <c r="J646" s="124">
        <v>48</v>
      </c>
      <c r="K646" s="124">
        <v>180</v>
      </c>
      <c r="L646" s="128">
        <v>0.21229999999999999</v>
      </c>
      <c r="M646" s="124">
        <v>40</v>
      </c>
      <c r="N646" s="125">
        <v>8.5190000000000001</v>
      </c>
      <c r="O646" s="124">
        <v>0</v>
      </c>
      <c r="P646" s="125">
        <v>0</v>
      </c>
      <c r="Q646" s="124">
        <v>0</v>
      </c>
      <c r="R646" s="124">
        <v>0</v>
      </c>
      <c r="S646" s="124">
        <v>0</v>
      </c>
      <c r="T646" s="124">
        <v>478</v>
      </c>
      <c r="U646" s="124">
        <v>461</v>
      </c>
      <c r="V646" s="124">
        <v>461</v>
      </c>
      <c r="W646" s="124">
        <v>1400</v>
      </c>
      <c r="X646" s="124">
        <v>467</v>
      </c>
      <c r="Y646" s="124">
        <v>27</v>
      </c>
      <c r="Z646" s="124">
        <v>20</v>
      </c>
      <c r="AA646" s="124">
        <v>26</v>
      </c>
      <c r="AB646" s="124">
        <v>73</v>
      </c>
      <c r="AC646" s="124">
        <v>24</v>
      </c>
      <c r="AD646" s="128">
        <v>5.21E-2</v>
      </c>
      <c r="AE646" s="124">
        <v>10</v>
      </c>
      <c r="AF646" s="124">
        <v>51</v>
      </c>
      <c r="AG646" s="125">
        <v>0.17499999999999999</v>
      </c>
    </row>
    <row r="647" spans="1:33" x14ac:dyDescent="0.3">
      <c r="A647" s="123" t="s">
        <v>1293</v>
      </c>
      <c r="B647" s="121" t="s">
        <v>1294</v>
      </c>
      <c r="C647" s="121">
        <v>1</v>
      </c>
      <c r="D647" s="121">
        <v>0</v>
      </c>
      <c r="E647" s="124">
        <v>1673</v>
      </c>
      <c r="F647" s="124">
        <v>1436</v>
      </c>
      <c r="G647" s="124">
        <v>4125</v>
      </c>
      <c r="H647" s="124">
        <v>258</v>
      </c>
      <c r="I647" s="124">
        <v>318</v>
      </c>
      <c r="J647" s="124">
        <v>349</v>
      </c>
      <c r="K647" s="124">
        <v>925</v>
      </c>
      <c r="L647" s="128">
        <v>0.22420000000000001</v>
      </c>
      <c r="M647" s="124">
        <v>209</v>
      </c>
      <c r="N647" s="125">
        <v>5.1779999999999999</v>
      </c>
      <c r="O647" s="124">
        <v>1</v>
      </c>
      <c r="P647" s="125">
        <v>0</v>
      </c>
      <c r="Q647" s="124">
        <v>0</v>
      </c>
      <c r="R647" s="124">
        <v>89</v>
      </c>
      <c r="S647" s="124">
        <v>47</v>
      </c>
      <c r="T647" s="124">
        <v>1528</v>
      </c>
      <c r="U647" s="124">
        <v>1473</v>
      </c>
      <c r="V647" s="124">
        <v>1473</v>
      </c>
      <c r="W647" s="124">
        <v>4474</v>
      </c>
      <c r="X647" s="124">
        <v>1491</v>
      </c>
      <c r="Y647" s="124">
        <v>85</v>
      </c>
      <c r="Z647" s="124">
        <v>69</v>
      </c>
      <c r="AA647" s="124">
        <v>73</v>
      </c>
      <c r="AB647" s="124">
        <v>227</v>
      </c>
      <c r="AC647" s="124">
        <v>76</v>
      </c>
      <c r="AD647" s="128">
        <v>5.0700000000000002E-2</v>
      </c>
      <c r="AE647" s="124">
        <v>47</v>
      </c>
      <c r="AF647" s="124">
        <v>304</v>
      </c>
      <c r="AG647" s="125">
        <v>0.21099999999999999</v>
      </c>
    </row>
    <row r="648" spans="1:33" x14ac:dyDescent="0.3">
      <c r="A648" s="123" t="s">
        <v>1295</v>
      </c>
      <c r="B648" s="121" t="s">
        <v>1296</v>
      </c>
      <c r="C648" s="121">
        <v>1</v>
      </c>
      <c r="D648" s="121">
        <v>0</v>
      </c>
      <c r="E648" s="124">
        <v>1984</v>
      </c>
      <c r="F648" s="124">
        <v>1611</v>
      </c>
      <c r="G648" s="124">
        <v>4862</v>
      </c>
      <c r="H648" s="124">
        <v>222</v>
      </c>
      <c r="I648" s="124">
        <v>242</v>
      </c>
      <c r="J648" s="124">
        <v>260</v>
      </c>
      <c r="K648" s="124">
        <v>724</v>
      </c>
      <c r="L648" s="128">
        <v>0.1489</v>
      </c>
      <c r="M648" s="124">
        <v>156</v>
      </c>
      <c r="N648" s="125">
        <v>2.4300000000000002</v>
      </c>
      <c r="O648" s="124">
        <v>1</v>
      </c>
      <c r="P648" s="125">
        <v>0</v>
      </c>
      <c r="Q648" s="124">
        <v>0</v>
      </c>
      <c r="R648" s="124">
        <v>54</v>
      </c>
      <c r="S648" s="124">
        <v>29</v>
      </c>
      <c r="T648" s="124">
        <v>1589</v>
      </c>
      <c r="U648" s="124">
        <v>1533</v>
      </c>
      <c r="V648" s="124">
        <v>1533</v>
      </c>
      <c r="W648" s="124">
        <v>4655</v>
      </c>
      <c r="X648" s="124">
        <v>1552</v>
      </c>
      <c r="Y648" s="124">
        <v>55</v>
      </c>
      <c r="Z648" s="124">
        <v>38</v>
      </c>
      <c r="AA648" s="124">
        <v>46</v>
      </c>
      <c r="AB648" s="124">
        <v>139</v>
      </c>
      <c r="AC648" s="124">
        <v>46</v>
      </c>
      <c r="AD648" s="128">
        <v>2.9899999999999999E-2</v>
      </c>
      <c r="AE648" s="124">
        <v>31</v>
      </c>
      <c r="AF648" s="124">
        <v>217</v>
      </c>
      <c r="AG648" s="125">
        <v>0.13400000000000001</v>
      </c>
    </row>
    <row r="649" spans="1:33" x14ac:dyDescent="0.3">
      <c r="A649" s="123" t="s">
        <v>1297</v>
      </c>
      <c r="B649" s="121" t="s">
        <v>1298</v>
      </c>
      <c r="C649" s="121">
        <v>1</v>
      </c>
      <c r="D649" s="121">
        <v>0</v>
      </c>
      <c r="E649" s="124">
        <v>9030</v>
      </c>
      <c r="F649" s="124">
        <v>7039</v>
      </c>
      <c r="G649" s="124">
        <v>19778</v>
      </c>
      <c r="H649" s="124">
        <v>4967</v>
      </c>
      <c r="I649" s="124">
        <v>4682</v>
      </c>
      <c r="J649" s="124">
        <v>4738</v>
      </c>
      <c r="K649" s="124">
        <v>14387</v>
      </c>
      <c r="L649" s="128">
        <v>0.72740000000000005</v>
      </c>
      <c r="M649" s="124">
        <v>3328</v>
      </c>
      <c r="N649" s="125">
        <v>4.3380000000000001</v>
      </c>
      <c r="O649" s="124">
        <v>1</v>
      </c>
      <c r="P649" s="125">
        <v>0</v>
      </c>
      <c r="Q649" s="124">
        <v>0</v>
      </c>
      <c r="R649" s="124">
        <v>763</v>
      </c>
      <c r="S649" s="124">
        <v>404</v>
      </c>
      <c r="T649" s="124">
        <v>10648</v>
      </c>
      <c r="U649" s="124">
        <v>10269</v>
      </c>
      <c r="V649" s="124">
        <v>10270</v>
      </c>
      <c r="W649" s="124">
        <v>31187</v>
      </c>
      <c r="X649" s="124">
        <v>10396</v>
      </c>
      <c r="Y649" s="124">
        <v>1919</v>
      </c>
      <c r="Z649" s="124">
        <v>1718</v>
      </c>
      <c r="AA649" s="124">
        <v>1984</v>
      </c>
      <c r="AB649" s="124">
        <v>5621</v>
      </c>
      <c r="AC649" s="124">
        <v>1874</v>
      </c>
      <c r="AD649" s="128">
        <v>0.1802</v>
      </c>
      <c r="AE649" s="124">
        <v>824</v>
      </c>
      <c r="AF649" s="124">
        <v>4557</v>
      </c>
      <c r="AG649" s="125">
        <v>0.64700000000000002</v>
      </c>
    </row>
    <row r="650" spans="1:33" x14ac:dyDescent="0.3">
      <c r="A650" s="123" t="s">
        <v>1299</v>
      </c>
      <c r="B650" s="121" t="s">
        <v>1300</v>
      </c>
      <c r="C650" s="121">
        <v>1</v>
      </c>
      <c r="D650" s="121">
        <v>0</v>
      </c>
      <c r="E650" s="124">
        <v>4190</v>
      </c>
      <c r="F650" s="124">
        <v>3520</v>
      </c>
      <c r="G650" s="124">
        <v>10631</v>
      </c>
      <c r="H650" s="124">
        <v>202</v>
      </c>
      <c r="I650" s="124">
        <v>199</v>
      </c>
      <c r="J650" s="124">
        <v>214</v>
      </c>
      <c r="K650" s="124">
        <v>615</v>
      </c>
      <c r="L650" s="128">
        <v>5.7799999999999997E-2</v>
      </c>
      <c r="M650" s="124">
        <v>132</v>
      </c>
      <c r="N650" s="125">
        <v>19.056000000000001</v>
      </c>
      <c r="O650" s="124">
        <v>1</v>
      </c>
      <c r="P650" s="125">
        <v>0</v>
      </c>
      <c r="Q650" s="124">
        <v>0</v>
      </c>
      <c r="R650" s="124">
        <v>55</v>
      </c>
      <c r="S650" s="124">
        <v>29</v>
      </c>
      <c r="T650" s="124">
        <v>3714</v>
      </c>
      <c r="U650" s="124">
        <v>3582</v>
      </c>
      <c r="V650" s="124">
        <v>3582</v>
      </c>
      <c r="W650" s="124">
        <v>10878</v>
      </c>
      <c r="X650" s="124">
        <v>3626</v>
      </c>
      <c r="Y650" s="124">
        <v>100</v>
      </c>
      <c r="Z650" s="124">
        <v>81</v>
      </c>
      <c r="AA650" s="124">
        <v>73</v>
      </c>
      <c r="AB650" s="124">
        <v>254</v>
      </c>
      <c r="AC650" s="124">
        <v>85</v>
      </c>
      <c r="AD650" s="128">
        <v>2.3300000000000001E-2</v>
      </c>
      <c r="AE650" s="124">
        <v>53</v>
      </c>
      <c r="AF650" s="124">
        <v>215</v>
      </c>
      <c r="AG650" s="125">
        <v>6.0999999999999999E-2</v>
      </c>
    </row>
    <row r="651" spans="1:33" x14ac:dyDescent="0.3">
      <c r="A651" s="123" t="s">
        <v>1301</v>
      </c>
      <c r="B651" s="121" t="s">
        <v>1302</v>
      </c>
      <c r="C651" s="121">
        <v>1</v>
      </c>
      <c r="D651" s="121">
        <v>0</v>
      </c>
      <c r="E651" s="124">
        <v>12064</v>
      </c>
      <c r="F651" s="124">
        <v>9736</v>
      </c>
      <c r="G651" s="124">
        <v>29086</v>
      </c>
      <c r="H651" s="124">
        <v>5466</v>
      </c>
      <c r="I651" s="124">
        <v>5634</v>
      </c>
      <c r="J651" s="124">
        <v>5789</v>
      </c>
      <c r="K651" s="124">
        <v>16889</v>
      </c>
      <c r="L651" s="128">
        <v>0.58069999999999999</v>
      </c>
      <c r="M651" s="124">
        <v>3675</v>
      </c>
      <c r="N651" s="125">
        <v>13.209</v>
      </c>
      <c r="O651" s="124">
        <v>1</v>
      </c>
      <c r="P651" s="125">
        <v>0</v>
      </c>
      <c r="Q651" s="124">
        <v>0</v>
      </c>
      <c r="R651" s="124">
        <v>1155</v>
      </c>
      <c r="S651" s="124">
        <v>612</v>
      </c>
      <c r="T651" s="124">
        <v>11795</v>
      </c>
      <c r="U651" s="124">
        <v>11375</v>
      </c>
      <c r="V651" s="124">
        <v>11376</v>
      </c>
      <c r="W651" s="124">
        <v>34546</v>
      </c>
      <c r="X651" s="124">
        <v>11515</v>
      </c>
      <c r="Y651" s="124">
        <v>1637</v>
      </c>
      <c r="Z651" s="124">
        <v>1255</v>
      </c>
      <c r="AA651" s="124">
        <v>1507</v>
      </c>
      <c r="AB651" s="124">
        <v>4399</v>
      </c>
      <c r="AC651" s="124">
        <v>1466</v>
      </c>
      <c r="AD651" s="128">
        <v>0.1273</v>
      </c>
      <c r="AE651" s="124">
        <v>806</v>
      </c>
      <c r="AF651" s="124">
        <v>5094</v>
      </c>
      <c r="AG651" s="125">
        <v>0.52300000000000002</v>
      </c>
    </row>
    <row r="652" spans="1:33" x14ac:dyDescent="0.3">
      <c r="A652" s="123" t="s">
        <v>1303</v>
      </c>
      <c r="B652" s="121" t="s">
        <v>1304</v>
      </c>
      <c r="C652" s="121">
        <v>1</v>
      </c>
      <c r="D652" s="121">
        <v>0</v>
      </c>
      <c r="E652" s="124">
        <v>2784</v>
      </c>
      <c r="F652" s="124">
        <v>2338</v>
      </c>
      <c r="G652" s="124">
        <v>6953</v>
      </c>
      <c r="H652" s="124">
        <v>126</v>
      </c>
      <c r="I652" s="124">
        <v>126</v>
      </c>
      <c r="J652" s="124">
        <v>123</v>
      </c>
      <c r="K652" s="124">
        <v>375</v>
      </c>
      <c r="L652" s="128">
        <v>5.3900000000000003E-2</v>
      </c>
      <c r="M652" s="124">
        <v>82</v>
      </c>
      <c r="N652" s="125">
        <v>22.613</v>
      </c>
      <c r="O652" s="124">
        <v>1</v>
      </c>
      <c r="P652" s="125">
        <v>0</v>
      </c>
      <c r="Q652" s="124">
        <v>0</v>
      </c>
      <c r="R652" s="124">
        <v>0</v>
      </c>
      <c r="S652" s="124">
        <v>0</v>
      </c>
      <c r="T652" s="124">
        <v>2480</v>
      </c>
      <c r="U652" s="124">
        <v>2392</v>
      </c>
      <c r="V652" s="124">
        <v>2392</v>
      </c>
      <c r="W652" s="124">
        <v>7264</v>
      </c>
      <c r="X652" s="124">
        <v>2421</v>
      </c>
      <c r="Y652" s="124">
        <v>99</v>
      </c>
      <c r="Z652" s="124">
        <v>65</v>
      </c>
      <c r="AA652" s="124">
        <v>63</v>
      </c>
      <c r="AB652" s="124">
        <v>227</v>
      </c>
      <c r="AC652" s="124">
        <v>76</v>
      </c>
      <c r="AD652" s="128">
        <v>3.1300000000000001E-2</v>
      </c>
      <c r="AE652" s="124">
        <v>48</v>
      </c>
      <c r="AF652" s="124">
        <v>131</v>
      </c>
      <c r="AG652" s="125">
        <v>5.6000000000000001E-2</v>
      </c>
    </row>
    <row r="653" spans="1:33" x14ac:dyDescent="0.3">
      <c r="A653" s="123" t="s">
        <v>1305</v>
      </c>
      <c r="B653" s="121" t="s">
        <v>1306</v>
      </c>
      <c r="C653" s="121">
        <v>1</v>
      </c>
      <c r="D653" s="121">
        <v>0</v>
      </c>
      <c r="E653" s="124">
        <v>1178</v>
      </c>
      <c r="F653" s="124">
        <v>944</v>
      </c>
      <c r="G653" s="124">
        <v>2967</v>
      </c>
      <c r="H653" s="124">
        <v>173</v>
      </c>
      <c r="I653" s="124">
        <v>194</v>
      </c>
      <c r="J653" s="124">
        <v>188</v>
      </c>
      <c r="K653" s="124">
        <v>555</v>
      </c>
      <c r="L653" s="128">
        <v>0.18709999999999999</v>
      </c>
      <c r="M653" s="124">
        <v>115</v>
      </c>
      <c r="N653" s="125">
        <v>28.625</v>
      </c>
      <c r="O653" s="124">
        <v>1</v>
      </c>
      <c r="P653" s="125">
        <v>0</v>
      </c>
      <c r="Q653" s="124">
        <v>0</v>
      </c>
      <c r="R653" s="124">
        <v>37</v>
      </c>
      <c r="S653" s="124">
        <v>20</v>
      </c>
      <c r="T653" s="124">
        <v>1196</v>
      </c>
      <c r="U653" s="124">
        <v>1158</v>
      </c>
      <c r="V653" s="124">
        <v>1159</v>
      </c>
      <c r="W653" s="124">
        <v>3513</v>
      </c>
      <c r="X653" s="124">
        <v>1171</v>
      </c>
      <c r="Y653" s="124">
        <v>67</v>
      </c>
      <c r="Z653" s="124">
        <v>47</v>
      </c>
      <c r="AA653" s="124">
        <v>48</v>
      </c>
      <c r="AB653" s="124">
        <v>162</v>
      </c>
      <c r="AC653" s="124">
        <v>54</v>
      </c>
      <c r="AD653" s="128">
        <v>4.6100000000000002E-2</v>
      </c>
      <c r="AE653" s="124">
        <v>28</v>
      </c>
      <c r="AF653" s="124">
        <v>164</v>
      </c>
      <c r="AG653" s="125">
        <v>0.17299999999999999</v>
      </c>
    </row>
    <row r="654" spans="1:33" x14ac:dyDescent="0.3">
      <c r="A654" s="123" t="s">
        <v>1307</v>
      </c>
      <c r="B654" s="121" t="s">
        <v>1308</v>
      </c>
      <c r="C654" s="121">
        <v>1</v>
      </c>
      <c r="D654" s="121">
        <v>0</v>
      </c>
      <c r="E654" s="124">
        <v>6010</v>
      </c>
      <c r="F654" s="124">
        <v>4770</v>
      </c>
      <c r="G654" s="124">
        <v>14057</v>
      </c>
      <c r="H654" s="124">
        <v>2714</v>
      </c>
      <c r="I654" s="124">
        <v>2641</v>
      </c>
      <c r="J654" s="124">
        <v>2764</v>
      </c>
      <c r="K654" s="124">
        <v>8119</v>
      </c>
      <c r="L654" s="128">
        <v>0.5776</v>
      </c>
      <c r="M654" s="124">
        <v>1791</v>
      </c>
      <c r="N654" s="125">
        <v>17.221</v>
      </c>
      <c r="O654" s="124">
        <v>1</v>
      </c>
      <c r="P654" s="125">
        <v>0</v>
      </c>
      <c r="Q654" s="124">
        <v>0</v>
      </c>
      <c r="R654" s="124">
        <v>1200</v>
      </c>
      <c r="S654" s="124">
        <v>636</v>
      </c>
      <c r="T654" s="124">
        <v>5232</v>
      </c>
      <c r="U654" s="124">
        <v>5045</v>
      </c>
      <c r="V654" s="124">
        <v>5046</v>
      </c>
      <c r="W654" s="124">
        <v>15323</v>
      </c>
      <c r="X654" s="124">
        <v>5108</v>
      </c>
      <c r="Y654" s="124">
        <v>657</v>
      </c>
      <c r="Z654" s="124">
        <v>532</v>
      </c>
      <c r="AA654" s="124">
        <v>614</v>
      </c>
      <c r="AB654" s="124">
        <v>1803</v>
      </c>
      <c r="AC654" s="124">
        <v>601</v>
      </c>
      <c r="AD654" s="128">
        <v>0.1177</v>
      </c>
      <c r="AE654" s="124">
        <v>365</v>
      </c>
      <c r="AF654" s="124">
        <v>2793</v>
      </c>
      <c r="AG654" s="125">
        <v>0.58499999999999996</v>
      </c>
    </row>
    <row r="655" spans="1:33" x14ac:dyDescent="0.3">
      <c r="A655" s="123" t="s">
        <v>1309</v>
      </c>
      <c r="B655" s="121" t="s">
        <v>1310</v>
      </c>
      <c r="C655" s="121">
        <v>1</v>
      </c>
      <c r="D655" s="121">
        <v>0</v>
      </c>
      <c r="E655" s="124">
        <v>1432</v>
      </c>
      <c r="F655" s="124">
        <v>1335</v>
      </c>
      <c r="G655" s="124">
        <v>4029</v>
      </c>
      <c r="H655" s="124">
        <v>58</v>
      </c>
      <c r="I655" s="124">
        <v>57</v>
      </c>
      <c r="J655" s="124">
        <v>36</v>
      </c>
      <c r="K655" s="124">
        <v>151</v>
      </c>
      <c r="L655" s="128">
        <v>3.7499999999999999E-2</v>
      </c>
      <c r="M655" s="124">
        <v>33</v>
      </c>
      <c r="N655" s="125">
        <v>6.6779999999999999</v>
      </c>
      <c r="O655" s="124">
        <v>1</v>
      </c>
      <c r="P655" s="125">
        <v>0</v>
      </c>
      <c r="Q655" s="124">
        <v>0</v>
      </c>
      <c r="R655" s="124">
        <v>9</v>
      </c>
      <c r="S655" s="124">
        <v>5</v>
      </c>
      <c r="T655" s="124">
        <v>1344</v>
      </c>
      <c r="U655" s="124">
        <v>1296</v>
      </c>
      <c r="V655" s="124">
        <v>1296</v>
      </c>
      <c r="W655" s="124">
        <v>3936</v>
      </c>
      <c r="X655" s="124">
        <v>1312</v>
      </c>
      <c r="Y655" s="124">
        <v>31</v>
      </c>
      <c r="Z655" s="124">
        <v>21</v>
      </c>
      <c r="AA655" s="124">
        <v>24</v>
      </c>
      <c r="AB655" s="124">
        <v>76</v>
      </c>
      <c r="AC655" s="124">
        <v>25</v>
      </c>
      <c r="AD655" s="128">
        <v>1.9300000000000001E-2</v>
      </c>
      <c r="AE655" s="124">
        <v>17</v>
      </c>
      <c r="AF655" s="124">
        <v>56</v>
      </c>
      <c r="AG655" s="125">
        <v>4.1000000000000002E-2</v>
      </c>
    </row>
    <row r="656" spans="1:33" x14ac:dyDescent="0.3">
      <c r="A656" s="123" t="s">
        <v>1311</v>
      </c>
      <c r="B656" s="121" t="s">
        <v>1312</v>
      </c>
      <c r="C656" s="121">
        <v>1</v>
      </c>
      <c r="D656" s="121">
        <v>0</v>
      </c>
      <c r="E656" s="124">
        <v>4533</v>
      </c>
      <c r="F656" s="124">
        <v>3667</v>
      </c>
      <c r="G656" s="124">
        <v>10361</v>
      </c>
      <c r="H656" s="124">
        <v>2359</v>
      </c>
      <c r="I656" s="124">
        <v>2194</v>
      </c>
      <c r="J656" s="124">
        <v>2130</v>
      </c>
      <c r="K656" s="124">
        <v>6683</v>
      </c>
      <c r="L656" s="128">
        <v>0.64500000000000002</v>
      </c>
      <c r="M656" s="124">
        <v>1537</v>
      </c>
      <c r="N656" s="125">
        <v>4.9050000000000002</v>
      </c>
      <c r="O656" s="124">
        <v>1</v>
      </c>
      <c r="P656" s="125">
        <v>0</v>
      </c>
      <c r="Q656" s="124">
        <v>0</v>
      </c>
      <c r="R656" s="124">
        <v>1182</v>
      </c>
      <c r="S656" s="124">
        <v>626</v>
      </c>
      <c r="T656" s="124">
        <v>3342</v>
      </c>
      <c r="U656" s="124">
        <v>3224</v>
      </c>
      <c r="V656" s="124">
        <v>3224</v>
      </c>
      <c r="W656" s="124">
        <v>9790</v>
      </c>
      <c r="X656" s="124">
        <v>3263</v>
      </c>
      <c r="Y656" s="124">
        <v>677</v>
      </c>
      <c r="Z656" s="124">
        <v>533</v>
      </c>
      <c r="AA656" s="124">
        <v>594</v>
      </c>
      <c r="AB656" s="124">
        <v>1804</v>
      </c>
      <c r="AC656" s="124">
        <v>601</v>
      </c>
      <c r="AD656" s="128">
        <v>0.18429999999999999</v>
      </c>
      <c r="AE656" s="124">
        <v>439</v>
      </c>
      <c r="AF656" s="124">
        <v>2603</v>
      </c>
      <c r="AG656" s="125">
        <v>0.70899999999999996</v>
      </c>
    </row>
    <row r="657" spans="1:33" x14ac:dyDescent="0.3">
      <c r="A657" s="123" t="s">
        <v>1313</v>
      </c>
      <c r="B657" s="121" t="s">
        <v>1314</v>
      </c>
      <c r="C657" s="121">
        <v>1</v>
      </c>
      <c r="D657" s="121">
        <v>0</v>
      </c>
      <c r="E657" s="124">
        <v>3241</v>
      </c>
      <c r="F657" s="124">
        <v>2834</v>
      </c>
      <c r="G657" s="124">
        <v>8385</v>
      </c>
      <c r="H657" s="124">
        <v>352</v>
      </c>
      <c r="I657" s="124">
        <v>356</v>
      </c>
      <c r="J657" s="124">
        <v>366</v>
      </c>
      <c r="K657" s="124">
        <v>1074</v>
      </c>
      <c r="L657" s="128">
        <v>0.12809999999999999</v>
      </c>
      <c r="M657" s="124">
        <v>236</v>
      </c>
      <c r="N657" s="125">
        <v>2.23</v>
      </c>
      <c r="O657" s="124">
        <v>1</v>
      </c>
      <c r="P657" s="125">
        <v>0</v>
      </c>
      <c r="Q657" s="124">
        <v>0</v>
      </c>
      <c r="R657" s="124">
        <v>42</v>
      </c>
      <c r="S657" s="124">
        <v>22</v>
      </c>
      <c r="T657" s="124">
        <v>2924</v>
      </c>
      <c r="U657" s="124">
        <v>2820</v>
      </c>
      <c r="V657" s="124">
        <v>2820</v>
      </c>
      <c r="W657" s="124">
        <v>8564</v>
      </c>
      <c r="X657" s="124">
        <v>2855</v>
      </c>
      <c r="Y657" s="124">
        <v>111</v>
      </c>
      <c r="Z657" s="124">
        <v>88</v>
      </c>
      <c r="AA657" s="124">
        <v>82</v>
      </c>
      <c r="AB657" s="124">
        <v>281</v>
      </c>
      <c r="AC657" s="124">
        <v>94</v>
      </c>
      <c r="AD657" s="128">
        <v>3.2800000000000003E-2</v>
      </c>
      <c r="AE657" s="124">
        <v>60</v>
      </c>
      <c r="AF657" s="124">
        <v>319</v>
      </c>
      <c r="AG657" s="125">
        <v>0.112</v>
      </c>
    </row>
    <row r="658" spans="1:33" x14ac:dyDescent="0.3">
      <c r="A658" s="123" t="s">
        <v>1315</v>
      </c>
      <c r="B658" s="121" t="s">
        <v>1316</v>
      </c>
      <c r="C658" s="121">
        <v>1</v>
      </c>
      <c r="D658" s="121">
        <v>0</v>
      </c>
      <c r="E658" s="124">
        <v>3423</v>
      </c>
      <c r="F658" s="124">
        <v>2798</v>
      </c>
      <c r="G658" s="124">
        <v>8592</v>
      </c>
      <c r="H658" s="124">
        <v>52</v>
      </c>
      <c r="I658" s="124">
        <v>61</v>
      </c>
      <c r="J658" s="124">
        <v>70</v>
      </c>
      <c r="K658" s="124">
        <v>183</v>
      </c>
      <c r="L658" s="128">
        <v>2.1299999999999999E-2</v>
      </c>
      <c r="M658" s="124">
        <v>39</v>
      </c>
      <c r="N658" s="125">
        <v>18.712</v>
      </c>
      <c r="O658" s="124">
        <v>1</v>
      </c>
      <c r="P658" s="125">
        <v>0</v>
      </c>
      <c r="Q658" s="124">
        <v>0</v>
      </c>
      <c r="R658" s="124">
        <v>75</v>
      </c>
      <c r="S658" s="124">
        <v>40</v>
      </c>
      <c r="T658" s="124">
        <v>3459</v>
      </c>
      <c r="U658" s="124">
        <v>3286</v>
      </c>
      <c r="V658" s="124">
        <v>3286</v>
      </c>
      <c r="W658" s="124">
        <v>10031</v>
      </c>
      <c r="X658" s="124">
        <v>3344</v>
      </c>
      <c r="Y658" s="124">
        <v>97</v>
      </c>
      <c r="Z658" s="124">
        <v>70</v>
      </c>
      <c r="AA658" s="124">
        <v>87</v>
      </c>
      <c r="AB658" s="124">
        <v>254</v>
      </c>
      <c r="AC658" s="124">
        <v>85</v>
      </c>
      <c r="AD658" s="128">
        <v>2.53E-2</v>
      </c>
      <c r="AE658" s="124">
        <v>46</v>
      </c>
      <c r="AF658" s="124">
        <v>126</v>
      </c>
      <c r="AG658" s="125">
        <v>4.4999999999999998E-2</v>
      </c>
    </row>
    <row r="659" spans="1:33" x14ac:dyDescent="0.3">
      <c r="A659" s="123" t="s">
        <v>1317</v>
      </c>
      <c r="B659" s="121" t="s">
        <v>1318</v>
      </c>
      <c r="C659" s="121">
        <v>1</v>
      </c>
      <c r="D659" s="121">
        <v>0</v>
      </c>
      <c r="E659" s="124">
        <v>1765</v>
      </c>
      <c r="F659" s="124">
        <v>1431</v>
      </c>
      <c r="G659" s="124">
        <v>4525</v>
      </c>
      <c r="H659" s="124">
        <v>239</v>
      </c>
      <c r="I659" s="124">
        <v>242</v>
      </c>
      <c r="J659" s="124">
        <v>257</v>
      </c>
      <c r="K659" s="124">
        <v>738</v>
      </c>
      <c r="L659" s="128">
        <v>0.16309999999999999</v>
      </c>
      <c r="M659" s="124">
        <v>152</v>
      </c>
      <c r="N659" s="125">
        <v>2.7759999999999998</v>
      </c>
      <c r="O659" s="124">
        <v>1</v>
      </c>
      <c r="P659" s="125">
        <v>0</v>
      </c>
      <c r="Q659" s="124">
        <v>0</v>
      </c>
      <c r="R659" s="124">
        <v>98</v>
      </c>
      <c r="S659" s="124">
        <v>52</v>
      </c>
      <c r="T659" s="124">
        <v>1708</v>
      </c>
      <c r="U659" s="124">
        <v>1696</v>
      </c>
      <c r="V659" s="124">
        <v>1697</v>
      </c>
      <c r="W659" s="124">
        <v>5101</v>
      </c>
      <c r="X659" s="124">
        <v>1700</v>
      </c>
      <c r="Y659" s="124">
        <v>82</v>
      </c>
      <c r="Z659" s="124">
        <v>67</v>
      </c>
      <c r="AA659" s="124">
        <v>70</v>
      </c>
      <c r="AB659" s="124">
        <v>219</v>
      </c>
      <c r="AC659" s="124">
        <v>73</v>
      </c>
      <c r="AD659" s="128">
        <v>4.2900000000000001E-2</v>
      </c>
      <c r="AE659" s="124">
        <v>40</v>
      </c>
      <c r="AF659" s="124">
        <v>245</v>
      </c>
      <c r="AG659" s="125">
        <v>0.17100000000000001</v>
      </c>
    </row>
    <row r="660" spans="1:33" x14ac:dyDescent="0.3">
      <c r="A660" s="123" t="s">
        <v>1319</v>
      </c>
      <c r="B660" s="121" t="s">
        <v>1320</v>
      </c>
      <c r="C660" s="121">
        <v>1</v>
      </c>
      <c r="D660" s="121">
        <v>0</v>
      </c>
      <c r="E660" s="124">
        <v>5874</v>
      </c>
      <c r="F660" s="124">
        <v>4438</v>
      </c>
      <c r="G660" s="124">
        <v>13464</v>
      </c>
      <c r="H660" s="124">
        <v>3438</v>
      </c>
      <c r="I660" s="124">
        <v>3556</v>
      </c>
      <c r="J660" s="124">
        <v>3526</v>
      </c>
      <c r="K660" s="124">
        <v>10520</v>
      </c>
      <c r="L660" s="128">
        <v>0.78129999999999999</v>
      </c>
      <c r="M660" s="124">
        <v>2254</v>
      </c>
      <c r="N660" s="125">
        <v>3.0619999999999998</v>
      </c>
      <c r="O660" s="124">
        <v>1</v>
      </c>
      <c r="P660" s="125">
        <v>0</v>
      </c>
      <c r="Q660" s="124">
        <v>0</v>
      </c>
      <c r="R660" s="124">
        <v>2024</v>
      </c>
      <c r="S660" s="124">
        <v>1073</v>
      </c>
      <c r="T660" s="124">
        <v>5323</v>
      </c>
      <c r="U660" s="124">
        <v>5134</v>
      </c>
      <c r="V660" s="124">
        <v>5134</v>
      </c>
      <c r="W660" s="124">
        <v>15591</v>
      </c>
      <c r="X660" s="124">
        <v>5197</v>
      </c>
      <c r="Y660" s="124">
        <v>1036</v>
      </c>
      <c r="Z660" s="124">
        <v>802</v>
      </c>
      <c r="AA660" s="124">
        <v>916</v>
      </c>
      <c r="AB660" s="124">
        <v>2754</v>
      </c>
      <c r="AC660" s="124">
        <v>918</v>
      </c>
      <c r="AD660" s="128">
        <v>0.17660000000000001</v>
      </c>
      <c r="AE660" s="124">
        <v>509</v>
      </c>
      <c r="AF660" s="124">
        <v>3837</v>
      </c>
      <c r="AG660" s="125">
        <v>0.86399999999999999</v>
      </c>
    </row>
    <row r="661" spans="1:33" x14ac:dyDescent="0.3">
      <c r="A661" s="123" t="s">
        <v>1321</v>
      </c>
      <c r="B661" s="121" t="s">
        <v>1322</v>
      </c>
      <c r="C661" s="121">
        <v>1</v>
      </c>
      <c r="D661" s="121">
        <v>0</v>
      </c>
      <c r="E661" s="124">
        <v>1600</v>
      </c>
      <c r="F661" s="124">
        <v>1292</v>
      </c>
      <c r="G661" s="124">
        <v>3861</v>
      </c>
      <c r="H661" s="124">
        <v>3</v>
      </c>
      <c r="I661" s="124">
        <v>1</v>
      </c>
      <c r="J661" s="124">
        <v>3</v>
      </c>
      <c r="K661" s="124">
        <v>7</v>
      </c>
      <c r="L661" s="128">
        <v>1.8E-3</v>
      </c>
      <c r="M661" s="124">
        <v>2</v>
      </c>
      <c r="N661" s="125">
        <v>2.7650000000000001</v>
      </c>
      <c r="O661" s="124">
        <v>1</v>
      </c>
      <c r="P661" s="125">
        <v>0</v>
      </c>
      <c r="Q661" s="124">
        <v>0</v>
      </c>
      <c r="R661" s="124">
        <v>21</v>
      </c>
      <c r="S661" s="124">
        <v>11</v>
      </c>
      <c r="T661" s="124">
        <v>1432</v>
      </c>
      <c r="U661" s="124">
        <v>1381</v>
      </c>
      <c r="V661" s="124">
        <v>1381</v>
      </c>
      <c r="W661" s="124">
        <v>4194</v>
      </c>
      <c r="X661" s="124">
        <v>1398</v>
      </c>
      <c r="Y661" s="124">
        <v>37</v>
      </c>
      <c r="Z661" s="124">
        <v>27</v>
      </c>
      <c r="AA661" s="124">
        <v>20</v>
      </c>
      <c r="AB661" s="124">
        <v>84</v>
      </c>
      <c r="AC661" s="124">
        <v>28</v>
      </c>
      <c r="AD661" s="128">
        <v>0.02</v>
      </c>
      <c r="AE661" s="124">
        <v>17</v>
      </c>
      <c r="AF661" s="124">
        <v>31</v>
      </c>
      <c r="AG661" s="125">
        <v>2.3E-2</v>
      </c>
    </row>
    <row r="662" spans="1:33" x14ac:dyDescent="0.3">
      <c r="A662" s="123" t="s">
        <v>1323</v>
      </c>
      <c r="B662" s="121" t="s">
        <v>1324</v>
      </c>
      <c r="C662" s="121">
        <v>1</v>
      </c>
      <c r="D662" s="121">
        <v>0</v>
      </c>
      <c r="E662" s="124">
        <v>5618</v>
      </c>
      <c r="F662" s="124">
        <v>4699</v>
      </c>
      <c r="G662" s="124">
        <v>13983</v>
      </c>
      <c r="H662" s="124">
        <v>0</v>
      </c>
      <c r="I662" s="124">
        <v>0</v>
      </c>
      <c r="J662" s="124">
        <v>1</v>
      </c>
      <c r="K662" s="124">
        <v>1</v>
      </c>
      <c r="L662" s="128">
        <v>1E-4</v>
      </c>
      <c r="M662" s="124">
        <v>0</v>
      </c>
      <c r="N662" s="125">
        <v>7.15</v>
      </c>
      <c r="O662" s="124">
        <v>1</v>
      </c>
      <c r="P662" s="125">
        <v>0</v>
      </c>
      <c r="Q662" s="124">
        <v>0</v>
      </c>
      <c r="R662" s="124">
        <v>77</v>
      </c>
      <c r="S662" s="124">
        <v>41</v>
      </c>
      <c r="T662" s="124">
        <v>4769</v>
      </c>
      <c r="U662" s="124">
        <v>4599</v>
      </c>
      <c r="V662" s="124">
        <v>4600</v>
      </c>
      <c r="W662" s="124">
        <v>13968</v>
      </c>
      <c r="X662" s="124">
        <v>4656</v>
      </c>
      <c r="Y662" s="124">
        <v>104</v>
      </c>
      <c r="Z662" s="124">
        <v>80</v>
      </c>
      <c r="AA662" s="124">
        <v>90</v>
      </c>
      <c r="AB662" s="124">
        <v>274</v>
      </c>
      <c r="AC662" s="124">
        <v>91</v>
      </c>
      <c r="AD662" s="128">
        <v>1.9599999999999999E-2</v>
      </c>
      <c r="AE662" s="124">
        <v>60</v>
      </c>
      <c r="AF662" s="124">
        <v>102</v>
      </c>
      <c r="AG662" s="125">
        <v>2.1000000000000001E-2</v>
      </c>
    </row>
    <row r="663" spans="1:33" x14ac:dyDescent="0.3">
      <c r="A663" s="123" t="s">
        <v>1325</v>
      </c>
      <c r="B663" s="121" t="s">
        <v>1326</v>
      </c>
      <c r="C663" s="121">
        <v>1</v>
      </c>
      <c r="D663" s="121">
        <v>0</v>
      </c>
      <c r="E663" s="124">
        <v>3237</v>
      </c>
      <c r="F663" s="124">
        <v>2491</v>
      </c>
      <c r="G663" s="124">
        <v>7832</v>
      </c>
      <c r="H663" s="124">
        <v>295</v>
      </c>
      <c r="I663" s="124">
        <v>267</v>
      </c>
      <c r="J663" s="124">
        <v>329</v>
      </c>
      <c r="K663" s="124">
        <v>891</v>
      </c>
      <c r="L663" s="128">
        <v>0.1138</v>
      </c>
      <c r="M663" s="124">
        <v>184</v>
      </c>
      <c r="N663" s="125">
        <v>31.02</v>
      </c>
      <c r="O663" s="124">
        <v>1</v>
      </c>
      <c r="P663" s="125">
        <v>0</v>
      </c>
      <c r="Q663" s="124">
        <v>0</v>
      </c>
      <c r="R663" s="124">
        <v>69</v>
      </c>
      <c r="S663" s="124">
        <v>37</v>
      </c>
      <c r="T663" s="124">
        <v>3149</v>
      </c>
      <c r="U663" s="124">
        <v>3037</v>
      </c>
      <c r="V663" s="124">
        <v>3037</v>
      </c>
      <c r="W663" s="124">
        <v>9223</v>
      </c>
      <c r="X663" s="124">
        <v>3074</v>
      </c>
      <c r="Y663" s="124">
        <v>110</v>
      </c>
      <c r="Z663" s="124">
        <v>86</v>
      </c>
      <c r="AA663" s="124">
        <v>90</v>
      </c>
      <c r="AB663" s="124">
        <v>286</v>
      </c>
      <c r="AC663" s="124">
        <v>95</v>
      </c>
      <c r="AD663" s="128">
        <v>3.1E-2</v>
      </c>
      <c r="AE663" s="124">
        <v>50</v>
      </c>
      <c r="AF663" s="124">
        <v>272</v>
      </c>
      <c r="AG663" s="125">
        <v>0.109</v>
      </c>
    </row>
    <row r="664" spans="1:33" x14ac:dyDescent="0.3">
      <c r="A664" s="123" t="s">
        <v>1327</v>
      </c>
      <c r="B664" s="121" t="s">
        <v>1328</v>
      </c>
      <c r="C664" s="121">
        <v>1</v>
      </c>
      <c r="D664" s="121">
        <v>0</v>
      </c>
      <c r="E664" s="124">
        <v>8663</v>
      </c>
      <c r="F664" s="124">
        <v>6808</v>
      </c>
      <c r="G664" s="124">
        <v>20104</v>
      </c>
      <c r="H664" s="124">
        <v>3545</v>
      </c>
      <c r="I664" s="124">
        <v>3691</v>
      </c>
      <c r="J664" s="124">
        <v>3758</v>
      </c>
      <c r="K664" s="124">
        <v>10994</v>
      </c>
      <c r="L664" s="128">
        <v>0.54690000000000005</v>
      </c>
      <c r="M664" s="124">
        <v>2420</v>
      </c>
      <c r="N664" s="125">
        <v>9.875</v>
      </c>
      <c r="O664" s="124">
        <v>1</v>
      </c>
      <c r="P664" s="125">
        <v>0</v>
      </c>
      <c r="Q664" s="124">
        <v>0</v>
      </c>
      <c r="R664" s="124">
        <v>1230</v>
      </c>
      <c r="S664" s="124">
        <v>652</v>
      </c>
      <c r="T664" s="124">
        <v>7791</v>
      </c>
      <c r="U664" s="124">
        <v>7513</v>
      </c>
      <c r="V664" s="124">
        <v>7513</v>
      </c>
      <c r="W664" s="124">
        <v>22817</v>
      </c>
      <c r="X664" s="124">
        <v>7606</v>
      </c>
      <c r="Y664" s="124">
        <v>1096</v>
      </c>
      <c r="Z664" s="124">
        <v>865</v>
      </c>
      <c r="AA664" s="124">
        <v>928</v>
      </c>
      <c r="AB664" s="124">
        <v>2889</v>
      </c>
      <c r="AC664" s="124">
        <v>963</v>
      </c>
      <c r="AD664" s="128">
        <v>0.12659999999999999</v>
      </c>
      <c r="AE664" s="124">
        <v>560</v>
      </c>
      <c r="AF664" s="124">
        <v>3633</v>
      </c>
      <c r="AG664" s="125">
        <v>0.53300000000000003</v>
      </c>
    </row>
    <row r="665" spans="1:33" x14ac:dyDescent="0.3">
      <c r="A665" s="123" t="s">
        <v>1329</v>
      </c>
      <c r="B665" s="121" t="s">
        <v>1330</v>
      </c>
      <c r="C665" s="121">
        <v>1</v>
      </c>
      <c r="D665" s="121">
        <v>1</v>
      </c>
      <c r="E665" s="124">
        <v>31665</v>
      </c>
      <c r="F665" s="124">
        <v>23771</v>
      </c>
      <c r="G665" s="124">
        <v>68526</v>
      </c>
      <c r="H665" s="124">
        <v>17972</v>
      </c>
      <c r="I665" s="124">
        <v>17690</v>
      </c>
      <c r="J665" s="124">
        <v>17123</v>
      </c>
      <c r="K665" s="124">
        <v>52785</v>
      </c>
      <c r="L665" s="128">
        <v>0.77029999999999998</v>
      </c>
      <c r="M665" s="124">
        <v>11902</v>
      </c>
      <c r="N665" s="125">
        <v>20.321000000000002</v>
      </c>
      <c r="O665" s="124">
        <v>1</v>
      </c>
      <c r="P665" s="125">
        <v>0</v>
      </c>
      <c r="Q665" s="124">
        <v>0</v>
      </c>
      <c r="R665" s="124">
        <v>3199</v>
      </c>
      <c r="S665" s="124">
        <v>1695</v>
      </c>
      <c r="T665" s="124">
        <v>31235</v>
      </c>
      <c r="U665" s="124">
        <v>30123</v>
      </c>
      <c r="V665" s="124">
        <v>30124</v>
      </c>
      <c r="W665" s="124">
        <v>91482</v>
      </c>
      <c r="X665" s="124">
        <v>30494</v>
      </c>
      <c r="Y665" s="124">
        <v>6288</v>
      </c>
      <c r="Z665" s="124">
        <v>5241</v>
      </c>
      <c r="AA665" s="124">
        <v>6027</v>
      </c>
      <c r="AB665" s="124">
        <v>17556</v>
      </c>
      <c r="AC665" s="124">
        <v>5852</v>
      </c>
      <c r="AD665" s="128">
        <v>0.19189999999999999</v>
      </c>
      <c r="AE665" s="124">
        <v>2965</v>
      </c>
      <c r="AF665" s="124">
        <v>16563</v>
      </c>
      <c r="AG665" s="125">
        <v>0.69599999999999995</v>
      </c>
    </row>
    <row r="666" spans="1:33" x14ac:dyDescent="0.3">
      <c r="A666" s="123" t="s">
        <v>1331</v>
      </c>
      <c r="B666" s="121" t="s">
        <v>1332</v>
      </c>
      <c r="C666" s="121">
        <v>1</v>
      </c>
      <c r="D666" s="121">
        <v>0</v>
      </c>
      <c r="E666" s="124">
        <v>6878</v>
      </c>
      <c r="F666" s="124">
        <v>5256</v>
      </c>
      <c r="G666" s="124">
        <v>15964</v>
      </c>
      <c r="H666" s="124">
        <v>1554</v>
      </c>
      <c r="I666" s="124">
        <v>1752</v>
      </c>
      <c r="J666" s="124">
        <v>1710</v>
      </c>
      <c r="K666" s="124">
        <v>5016</v>
      </c>
      <c r="L666" s="128">
        <v>0.31419999999999998</v>
      </c>
      <c r="M666" s="124">
        <v>1073</v>
      </c>
      <c r="N666" s="125">
        <v>28.655000000000001</v>
      </c>
      <c r="O666" s="124">
        <v>1</v>
      </c>
      <c r="P666" s="125">
        <v>0</v>
      </c>
      <c r="Q666" s="124">
        <v>0</v>
      </c>
      <c r="R666" s="124">
        <v>235</v>
      </c>
      <c r="S666" s="124">
        <v>125</v>
      </c>
      <c r="T666" s="124">
        <v>5679</v>
      </c>
      <c r="U666" s="124">
        <v>5485</v>
      </c>
      <c r="V666" s="124">
        <v>5488</v>
      </c>
      <c r="W666" s="124">
        <v>16652</v>
      </c>
      <c r="X666" s="124">
        <v>5551</v>
      </c>
      <c r="Y666" s="124">
        <v>309</v>
      </c>
      <c r="Z666" s="124">
        <v>248</v>
      </c>
      <c r="AA666" s="124">
        <v>277</v>
      </c>
      <c r="AB666" s="124">
        <v>834</v>
      </c>
      <c r="AC666" s="124">
        <v>278</v>
      </c>
      <c r="AD666" s="128">
        <v>5.0099999999999999E-2</v>
      </c>
      <c r="AE666" s="124">
        <v>171</v>
      </c>
      <c r="AF666" s="124">
        <v>1370</v>
      </c>
      <c r="AG666" s="125">
        <v>0.26</v>
      </c>
    </row>
    <row r="667" spans="1:33" x14ac:dyDescent="0.3">
      <c r="A667" s="123" t="s">
        <v>1333</v>
      </c>
      <c r="B667" s="121" t="s">
        <v>1334</v>
      </c>
      <c r="C667" s="121">
        <v>1</v>
      </c>
      <c r="D667" s="121">
        <v>0</v>
      </c>
      <c r="E667" s="124">
        <v>4389</v>
      </c>
      <c r="F667" s="124">
        <v>3481</v>
      </c>
      <c r="G667" s="124">
        <v>10230</v>
      </c>
      <c r="H667" s="124">
        <v>457</v>
      </c>
      <c r="I667" s="124">
        <v>471</v>
      </c>
      <c r="J667" s="124">
        <v>496</v>
      </c>
      <c r="K667" s="124">
        <v>1424</v>
      </c>
      <c r="L667" s="128">
        <v>0.13919999999999999</v>
      </c>
      <c r="M667" s="124">
        <v>315</v>
      </c>
      <c r="N667" s="125">
        <v>29.201000000000001</v>
      </c>
      <c r="O667" s="124">
        <v>1</v>
      </c>
      <c r="P667" s="125">
        <v>0</v>
      </c>
      <c r="Q667" s="124">
        <v>0</v>
      </c>
      <c r="R667" s="124">
        <v>61</v>
      </c>
      <c r="S667" s="124">
        <v>32</v>
      </c>
      <c r="T667" s="124">
        <v>3807</v>
      </c>
      <c r="U667" s="124">
        <v>3671</v>
      </c>
      <c r="V667" s="124">
        <v>3671</v>
      </c>
      <c r="W667" s="124">
        <v>11149</v>
      </c>
      <c r="X667" s="124">
        <v>3716</v>
      </c>
      <c r="Y667" s="124">
        <v>206</v>
      </c>
      <c r="Z667" s="124">
        <v>159</v>
      </c>
      <c r="AA667" s="124">
        <v>173</v>
      </c>
      <c r="AB667" s="124">
        <v>538</v>
      </c>
      <c r="AC667" s="124">
        <v>179</v>
      </c>
      <c r="AD667" s="128">
        <v>4.8300000000000003E-2</v>
      </c>
      <c r="AE667" s="124">
        <v>109</v>
      </c>
      <c r="AF667" s="124">
        <v>457</v>
      </c>
      <c r="AG667" s="125">
        <v>0.13100000000000001</v>
      </c>
    </row>
    <row r="668" spans="1:33" x14ac:dyDescent="0.3">
      <c r="A668" s="123" t="s">
        <v>1335</v>
      </c>
      <c r="B668" s="121" t="s">
        <v>1336</v>
      </c>
      <c r="C668" s="121">
        <v>1</v>
      </c>
      <c r="D668" s="121">
        <v>0</v>
      </c>
      <c r="E668" s="124">
        <v>1346</v>
      </c>
      <c r="F668" s="124">
        <v>1096</v>
      </c>
      <c r="G668" s="124">
        <v>3288</v>
      </c>
      <c r="H668" s="124">
        <v>456</v>
      </c>
      <c r="I668" s="124">
        <v>498</v>
      </c>
      <c r="J668" s="124">
        <v>472</v>
      </c>
      <c r="K668" s="124">
        <v>1426</v>
      </c>
      <c r="L668" s="128">
        <v>0.43369999999999997</v>
      </c>
      <c r="M668" s="124">
        <v>309</v>
      </c>
      <c r="N668" s="125">
        <v>148.34399999999999</v>
      </c>
      <c r="O668" s="124">
        <v>1</v>
      </c>
      <c r="P668" s="125">
        <v>0.34599999999999997</v>
      </c>
      <c r="Q668" s="124">
        <v>379</v>
      </c>
      <c r="R668" s="124">
        <v>1</v>
      </c>
      <c r="S668" s="124">
        <v>1</v>
      </c>
      <c r="T668" s="124">
        <v>1419</v>
      </c>
      <c r="U668" s="124">
        <v>1376</v>
      </c>
      <c r="V668" s="124">
        <v>1378</v>
      </c>
      <c r="W668" s="124">
        <v>4173</v>
      </c>
      <c r="X668" s="124">
        <v>1391</v>
      </c>
      <c r="Y668" s="124">
        <v>108</v>
      </c>
      <c r="Z668" s="124">
        <v>156</v>
      </c>
      <c r="AA668" s="124">
        <v>148</v>
      </c>
      <c r="AB668" s="124">
        <v>412</v>
      </c>
      <c r="AC668" s="124">
        <v>137</v>
      </c>
      <c r="AD668" s="128">
        <v>9.8699999999999996E-2</v>
      </c>
      <c r="AE668" s="124">
        <v>70</v>
      </c>
      <c r="AF668" s="124">
        <v>760</v>
      </c>
      <c r="AG668" s="125">
        <v>0.69299999999999995</v>
      </c>
    </row>
    <row r="669" spans="1:33" x14ac:dyDescent="0.3">
      <c r="A669" s="123" t="s">
        <v>1337</v>
      </c>
      <c r="B669" s="121" t="s">
        <v>1338</v>
      </c>
      <c r="C669" s="121">
        <v>1</v>
      </c>
      <c r="D669" s="121">
        <v>0</v>
      </c>
      <c r="E669" s="124">
        <v>1003</v>
      </c>
      <c r="F669" s="124">
        <v>831</v>
      </c>
      <c r="G669" s="124">
        <v>2537</v>
      </c>
      <c r="H669" s="124">
        <v>363</v>
      </c>
      <c r="I669" s="124">
        <v>403</v>
      </c>
      <c r="J669" s="124">
        <v>371</v>
      </c>
      <c r="K669" s="124">
        <v>1137</v>
      </c>
      <c r="L669" s="128">
        <v>0.44819999999999999</v>
      </c>
      <c r="M669" s="124">
        <v>242</v>
      </c>
      <c r="N669" s="125">
        <v>136.23099999999999</v>
      </c>
      <c r="O669" s="124">
        <v>1</v>
      </c>
      <c r="P669" s="125">
        <v>0.371</v>
      </c>
      <c r="Q669" s="124">
        <v>308</v>
      </c>
      <c r="R669" s="124">
        <v>5</v>
      </c>
      <c r="S669" s="124">
        <v>3</v>
      </c>
      <c r="T669" s="124">
        <v>921</v>
      </c>
      <c r="U669" s="124">
        <v>894</v>
      </c>
      <c r="V669" s="124">
        <v>894</v>
      </c>
      <c r="W669" s="124">
        <v>2709</v>
      </c>
      <c r="X669" s="124">
        <v>903</v>
      </c>
      <c r="Y669" s="124">
        <v>137</v>
      </c>
      <c r="Z669" s="124">
        <v>136</v>
      </c>
      <c r="AA669" s="124">
        <v>117</v>
      </c>
      <c r="AB669" s="124">
        <v>390</v>
      </c>
      <c r="AC669" s="124">
        <v>130</v>
      </c>
      <c r="AD669" s="128">
        <v>0.14399999999999999</v>
      </c>
      <c r="AE669" s="124">
        <v>78</v>
      </c>
      <c r="AF669" s="124">
        <v>632</v>
      </c>
      <c r="AG669" s="125">
        <v>0.76</v>
      </c>
    </row>
    <row r="670" spans="1:33" x14ac:dyDescent="0.3">
      <c r="A670" s="123" t="s">
        <v>1339</v>
      </c>
      <c r="B670" s="121" t="s">
        <v>1340</v>
      </c>
      <c r="C670" s="121">
        <v>1</v>
      </c>
      <c r="D670" s="121">
        <v>0</v>
      </c>
      <c r="E670" s="124">
        <v>215</v>
      </c>
      <c r="F670" s="124">
        <v>136</v>
      </c>
      <c r="G670" s="124">
        <v>396</v>
      </c>
      <c r="H670" s="124">
        <v>61</v>
      </c>
      <c r="I670" s="124">
        <v>62</v>
      </c>
      <c r="J670" s="124">
        <v>50</v>
      </c>
      <c r="K670" s="124">
        <v>173</v>
      </c>
      <c r="L670" s="128">
        <v>0.43690000000000001</v>
      </c>
      <c r="M670" s="124">
        <v>39</v>
      </c>
      <c r="N670" s="125">
        <v>47.021000000000001</v>
      </c>
      <c r="O670" s="124">
        <v>0</v>
      </c>
      <c r="P670" s="125">
        <v>0.434</v>
      </c>
      <c r="Q670" s="124">
        <v>0</v>
      </c>
      <c r="R670" s="124">
        <v>0</v>
      </c>
      <c r="S670" s="124">
        <v>0</v>
      </c>
      <c r="T670" s="124">
        <v>252</v>
      </c>
      <c r="U670" s="124">
        <v>244</v>
      </c>
      <c r="V670" s="124">
        <v>245</v>
      </c>
      <c r="W670" s="124">
        <v>741</v>
      </c>
      <c r="X670" s="124">
        <v>247</v>
      </c>
      <c r="Y670" s="124">
        <v>29</v>
      </c>
      <c r="Z670" s="124">
        <v>17</v>
      </c>
      <c r="AA670" s="124">
        <v>14</v>
      </c>
      <c r="AB670" s="124">
        <v>60</v>
      </c>
      <c r="AC670" s="124">
        <v>20</v>
      </c>
      <c r="AD670" s="128">
        <v>8.1000000000000003E-2</v>
      </c>
      <c r="AE670" s="124">
        <v>7</v>
      </c>
      <c r="AF670" s="124">
        <v>47</v>
      </c>
      <c r="AG670" s="125">
        <v>0.34499999999999997</v>
      </c>
    </row>
    <row r="671" spans="1:33" x14ac:dyDescent="0.3">
      <c r="A671" s="123" t="s">
        <v>1341</v>
      </c>
      <c r="B671" s="121" t="s">
        <v>1342</v>
      </c>
      <c r="C671" s="121">
        <v>1</v>
      </c>
      <c r="D671" s="121">
        <v>0</v>
      </c>
      <c r="E671" s="124">
        <v>869</v>
      </c>
      <c r="F671" s="124">
        <v>703</v>
      </c>
      <c r="G671" s="124">
        <v>2183</v>
      </c>
      <c r="H671" s="124">
        <v>375</v>
      </c>
      <c r="I671" s="124">
        <v>385</v>
      </c>
      <c r="J671" s="124">
        <v>344</v>
      </c>
      <c r="K671" s="124">
        <v>1104</v>
      </c>
      <c r="L671" s="128">
        <v>0.50570000000000004</v>
      </c>
      <c r="M671" s="124">
        <v>231</v>
      </c>
      <c r="N671" s="125">
        <v>69.894000000000005</v>
      </c>
      <c r="O671" s="124">
        <v>1</v>
      </c>
      <c r="P671" s="125">
        <v>0.29299999999999998</v>
      </c>
      <c r="Q671" s="124">
        <v>206</v>
      </c>
      <c r="R671" s="124">
        <v>9</v>
      </c>
      <c r="S671" s="124">
        <v>5</v>
      </c>
      <c r="T671" s="124">
        <v>921</v>
      </c>
      <c r="U671" s="124">
        <v>894</v>
      </c>
      <c r="V671" s="124">
        <v>894</v>
      </c>
      <c r="W671" s="124">
        <v>2709</v>
      </c>
      <c r="X671" s="124">
        <v>903</v>
      </c>
      <c r="Y671" s="124">
        <v>112</v>
      </c>
      <c r="Z671" s="124">
        <v>160</v>
      </c>
      <c r="AA671" s="124">
        <v>141</v>
      </c>
      <c r="AB671" s="124">
        <v>413</v>
      </c>
      <c r="AC671" s="124">
        <v>138</v>
      </c>
      <c r="AD671" s="128">
        <v>0.1525</v>
      </c>
      <c r="AE671" s="124">
        <v>70</v>
      </c>
      <c r="AF671" s="124">
        <v>513</v>
      </c>
      <c r="AG671" s="125">
        <v>0.72899999999999998</v>
      </c>
    </row>
    <row r="672" spans="1:33" x14ac:dyDescent="0.3">
      <c r="A672" s="123" t="s">
        <v>1343</v>
      </c>
      <c r="B672" s="121" t="s">
        <v>1344</v>
      </c>
      <c r="C672" s="121">
        <v>1</v>
      </c>
      <c r="D672" s="121">
        <v>0</v>
      </c>
      <c r="E672" s="124">
        <v>954</v>
      </c>
      <c r="F672" s="124">
        <v>754</v>
      </c>
      <c r="G672" s="124">
        <v>2327</v>
      </c>
      <c r="H672" s="124">
        <v>396</v>
      </c>
      <c r="I672" s="124">
        <v>408</v>
      </c>
      <c r="J672" s="124">
        <v>369</v>
      </c>
      <c r="K672" s="124">
        <v>1173</v>
      </c>
      <c r="L672" s="128">
        <v>0.50409999999999999</v>
      </c>
      <c r="M672" s="124">
        <v>247</v>
      </c>
      <c r="N672" s="125">
        <v>77.039000000000001</v>
      </c>
      <c r="O672" s="124">
        <v>1</v>
      </c>
      <c r="P672" s="125">
        <v>0.29899999999999999</v>
      </c>
      <c r="Q672" s="124">
        <v>225</v>
      </c>
      <c r="R672" s="124">
        <v>11</v>
      </c>
      <c r="S672" s="124">
        <v>6</v>
      </c>
      <c r="T672" s="124">
        <v>883</v>
      </c>
      <c r="U672" s="124">
        <v>857</v>
      </c>
      <c r="V672" s="124">
        <v>857</v>
      </c>
      <c r="W672" s="124">
        <v>2597</v>
      </c>
      <c r="X672" s="124">
        <v>866</v>
      </c>
      <c r="Y672" s="124">
        <v>98</v>
      </c>
      <c r="Z672" s="124">
        <v>245</v>
      </c>
      <c r="AA672" s="124">
        <v>111</v>
      </c>
      <c r="AB672" s="124">
        <v>454</v>
      </c>
      <c r="AC672" s="124">
        <v>151</v>
      </c>
      <c r="AD672" s="128">
        <v>0.17480000000000001</v>
      </c>
      <c r="AE672" s="124">
        <v>86</v>
      </c>
      <c r="AF672" s="124">
        <v>565</v>
      </c>
      <c r="AG672" s="125">
        <v>0.749</v>
      </c>
    </row>
    <row r="673" spans="1:33" x14ac:dyDescent="0.3">
      <c r="A673" s="123" t="s">
        <v>1345</v>
      </c>
      <c r="B673" s="121" t="s">
        <v>1346</v>
      </c>
      <c r="C673" s="121">
        <v>1</v>
      </c>
      <c r="D673" s="121">
        <v>0</v>
      </c>
      <c r="E673" s="124">
        <v>1499</v>
      </c>
      <c r="F673" s="124">
        <v>1262</v>
      </c>
      <c r="G673" s="124">
        <v>3664</v>
      </c>
      <c r="H673" s="124">
        <v>676</v>
      </c>
      <c r="I673" s="124">
        <v>682</v>
      </c>
      <c r="J673" s="124">
        <v>736</v>
      </c>
      <c r="K673" s="124">
        <v>2094</v>
      </c>
      <c r="L673" s="128">
        <v>0.57150000000000001</v>
      </c>
      <c r="M673" s="124">
        <v>469</v>
      </c>
      <c r="N673" s="125">
        <v>182.44900000000001</v>
      </c>
      <c r="O673" s="124">
        <v>1</v>
      </c>
      <c r="P673" s="125">
        <v>0.35499999999999998</v>
      </c>
      <c r="Q673" s="124">
        <v>448</v>
      </c>
      <c r="R673" s="124">
        <v>12</v>
      </c>
      <c r="S673" s="124">
        <v>6</v>
      </c>
      <c r="T673" s="124">
        <v>2241</v>
      </c>
      <c r="U673" s="124">
        <v>2178</v>
      </c>
      <c r="V673" s="124">
        <v>2215</v>
      </c>
      <c r="W673" s="124">
        <v>6634</v>
      </c>
      <c r="X673" s="124">
        <v>2211</v>
      </c>
      <c r="Y673" s="124">
        <v>340</v>
      </c>
      <c r="Z673" s="124">
        <v>418</v>
      </c>
      <c r="AA673" s="124">
        <v>366</v>
      </c>
      <c r="AB673" s="124">
        <v>1124</v>
      </c>
      <c r="AC673" s="124">
        <v>375</v>
      </c>
      <c r="AD673" s="128">
        <v>0.1694</v>
      </c>
      <c r="AE673" s="124">
        <v>139</v>
      </c>
      <c r="AF673" s="124">
        <v>1063</v>
      </c>
      <c r="AG673" s="125">
        <v>0.84199999999999997</v>
      </c>
    </row>
    <row r="674" spans="1:33" x14ac:dyDescent="0.3">
      <c r="A674" s="123" t="s">
        <v>1347</v>
      </c>
      <c r="B674" s="121" t="s">
        <v>1348</v>
      </c>
      <c r="C674" s="121">
        <v>1</v>
      </c>
      <c r="D674" s="121">
        <v>0</v>
      </c>
      <c r="E674" s="124">
        <v>718</v>
      </c>
      <c r="F674" s="124">
        <v>577</v>
      </c>
      <c r="G674" s="124">
        <v>1790</v>
      </c>
      <c r="H674" s="124">
        <v>380</v>
      </c>
      <c r="I674" s="124">
        <v>337</v>
      </c>
      <c r="J674" s="124">
        <v>344</v>
      </c>
      <c r="K674" s="124">
        <v>1061</v>
      </c>
      <c r="L674" s="128">
        <v>0.5927</v>
      </c>
      <c r="M674" s="124">
        <v>222</v>
      </c>
      <c r="N674" s="125">
        <v>102.90300000000001</v>
      </c>
      <c r="O674" s="124">
        <v>1</v>
      </c>
      <c r="P674" s="125">
        <v>0.38100000000000001</v>
      </c>
      <c r="Q674" s="124">
        <v>220</v>
      </c>
      <c r="R674" s="124">
        <v>0</v>
      </c>
      <c r="S674" s="124">
        <v>0</v>
      </c>
      <c r="T674" s="124">
        <v>1095</v>
      </c>
      <c r="U674" s="124">
        <v>1064</v>
      </c>
      <c r="V674" s="124">
        <v>1079</v>
      </c>
      <c r="W674" s="124">
        <v>3238</v>
      </c>
      <c r="X674" s="124">
        <v>1079</v>
      </c>
      <c r="Y674" s="124">
        <v>272</v>
      </c>
      <c r="Z674" s="124">
        <v>320</v>
      </c>
      <c r="AA674" s="124">
        <v>235</v>
      </c>
      <c r="AB674" s="124">
        <v>827</v>
      </c>
      <c r="AC674" s="124">
        <v>276</v>
      </c>
      <c r="AD674" s="128">
        <v>0.25540000000000002</v>
      </c>
      <c r="AE674" s="124">
        <v>96</v>
      </c>
      <c r="AF674" s="124">
        <v>539</v>
      </c>
      <c r="AG674" s="125">
        <v>0.93400000000000005</v>
      </c>
    </row>
    <row r="675" spans="1:33" x14ac:dyDescent="0.3">
      <c r="A675" s="123" t="s">
        <v>1353</v>
      </c>
      <c r="B675" s="121" t="s">
        <v>1354</v>
      </c>
      <c r="C675" s="121">
        <v>1</v>
      </c>
      <c r="D675" s="121">
        <v>1</v>
      </c>
      <c r="E675" s="124">
        <f t="shared" ref="E675:AG675" si="0">SUM(E2:E674)</f>
        <v>3203830</v>
      </c>
      <c r="F675" s="124">
        <f t="shared" si="0"/>
        <v>2446194</v>
      </c>
      <c r="G675" s="124">
        <f t="shared" si="0"/>
        <v>6754750</v>
      </c>
      <c r="H675" s="124">
        <f t="shared" si="0"/>
        <v>1235753</v>
      </c>
      <c r="I675" s="124">
        <f t="shared" si="0"/>
        <v>1263877</v>
      </c>
      <c r="J675" s="124">
        <f t="shared" si="0"/>
        <v>1281496</v>
      </c>
      <c r="K675" s="124">
        <f t="shared" si="0"/>
        <v>3781126</v>
      </c>
      <c r="L675" s="128">
        <f t="shared" si="0"/>
        <v>297.66229999999985</v>
      </c>
      <c r="M675" s="124">
        <f t="shared" si="0"/>
        <v>915463</v>
      </c>
      <c r="N675" s="125">
        <f t="shared" si="0"/>
        <v>48507.530999999966</v>
      </c>
      <c r="O675" s="124">
        <f t="shared" si="0"/>
        <v>648</v>
      </c>
      <c r="P675" s="125">
        <f t="shared" si="0"/>
        <v>110.94200000000002</v>
      </c>
      <c r="Q675" s="124">
        <f t="shared" si="0"/>
        <v>73662</v>
      </c>
      <c r="R675" s="124">
        <f t="shared" si="0"/>
        <v>272949</v>
      </c>
      <c r="S675" s="124">
        <f t="shared" si="0"/>
        <v>144687</v>
      </c>
      <c r="T675" s="124">
        <f t="shared" si="0"/>
        <v>3013569</v>
      </c>
      <c r="U675" s="124">
        <f t="shared" si="0"/>
        <v>2929467</v>
      </c>
      <c r="V675" s="124">
        <f t="shared" si="0"/>
        <v>2920487</v>
      </c>
      <c r="W675" s="124">
        <f t="shared" si="0"/>
        <v>8863523</v>
      </c>
      <c r="X675" s="124">
        <f t="shared" si="0"/>
        <v>2954507</v>
      </c>
      <c r="Y675" s="124">
        <f t="shared" si="0"/>
        <v>538339</v>
      </c>
      <c r="Z675" s="124">
        <f t="shared" si="0"/>
        <v>520681</v>
      </c>
      <c r="AA675" s="124">
        <f t="shared" si="0"/>
        <v>509231</v>
      </c>
      <c r="AB675" s="124">
        <f t="shared" si="0"/>
        <v>1568251</v>
      </c>
      <c r="AC675" s="124">
        <f t="shared" si="0"/>
        <v>522745</v>
      </c>
      <c r="AD675" s="128">
        <f t="shared" si="0"/>
        <v>84.337499999999991</v>
      </c>
      <c r="AE675" s="124">
        <f t="shared" si="0"/>
        <v>271768</v>
      </c>
      <c r="AF675" s="124">
        <f t="shared" si="0"/>
        <v>1406253</v>
      </c>
      <c r="AG675" s="125">
        <f t="shared" si="0"/>
        <v>370.68200000000002</v>
      </c>
    </row>
    <row r="676" spans="1:33" x14ac:dyDescent="0.3">
      <c r="E676" s="124"/>
      <c r="F676" s="124"/>
      <c r="G676" s="124"/>
      <c r="H676" s="124"/>
      <c r="I676" s="124"/>
      <c r="J676" s="124"/>
      <c r="K676" s="124"/>
      <c r="L676" s="128"/>
      <c r="M676" s="124"/>
      <c r="N676" s="125"/>
      <c r="O676" s="124"/>
      <c r="P676" s="125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8"/>
      <c r="AE676" s="124"/>
      <c r="AF676" s="124"/>
      <c r="AG676" s="125"/>
    </row>
    <row r="677" spans="1:33" x14ac:dyDescent="0.3">
      <c r="E677" s="124"/>
      <c r="F677" s="124"/>
      <c r="G677" s="124"/>
      <c r="H677" s="124"/>
      <c r="I677" s="124"/>
      <c r="J677" s="124"/>
      <c r="K677" s="124"/>
      <c r="L677" s="128"/>
      <c r="M677" s="124"/>
      <c r="N677" s="125"/>
      <c r="O677" s="124"/>
      <c r="P677" s="125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8"/>
      <c r="AE677" s="124"/>
      <c r="AF677" s="124"/>
      <c r="AG677" s="125"/>
    </row>
    <row r="678" spans="1:33" x14ac:dyDescent="0.3">
      <c r="A678" s="123" t="s">
        <v>1482</v>
      </c>
      <c r="E678" s="124"/>
      <c r="F678" s="124"/>
      <c r="G678" s="124"/>
      <c r="H678" s="124"/>
      <c r="I678" s="124"/>
      <c r="J678" s="124"/>
      <c r="K678" s="124"/>
      <c r="L678" s="128"/>
      <c r="M678" s="124"/>
      <c r="N678" s="125"/>
      <c r="O678" s="124"/>
      <c r="P678" s="125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8"/>
      <c r="AE678" s="124"/>
      <c r="AF678" s="124"/>
      <c r="AG678" s="125"/>
    </row>
    <row r="679" spans="1:33" x14ac:dyDescent="0.3">
      <c r="A679" s="123" t="s">
        <v>1355</v>
      </c>
      <c r="B679" s="121" t="s">
        <v>1356</v>
      </c>
      <c r="E679" s="124" t="s">
        <v>1357</v>
      </c>
      <c r="F679" s="124"/>
      <c r="G679" s="124"/>
      <c r="H679" s="124"/>
      <c r="I679" s="124"/>
      <c r="J679" s="124"/>
      <c r="K679" s="124"/>
      <c r="L679" s="128"/>
      <c r="M679" s="124"/>
      <c r="N679" s="125"/>
      <c r="O679" s="124"/>
      <c r="P679" s="125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8"/>
      <c r="AE679" s="124"/>
      <c r="AF679" s="124"/>
      <c r="AG679" s="125"/>
    </row>
    <row r="680" spans="1:33" x14ac:dyDescent="0.3">
      <c r="A680" s="123" t="s">
        <v>1355</v>
      </c>
      <c r="B680" s="121" t="s">
        <v>1358</v>
      </c>
      <c r="E680" s="124" t="s">
        <v>1359</v>
      </c>
      <c r="F680" s="124"/>
      <c r="G680" s="124"/>
      <c r="H680" s="124"/>
      <c r="I680" s="124"/>
      <c r="J680" s="124"/>
      <c r="K680" s="124"/>
      <c r="L680" s="128"/>
      <c r="M680" s="124"/>
      <c r="N680" s="125"/>
      <c r="O680" s="124"/>
      <c r="P680" s="125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8"/>
      <c r="AE680" s="124"/>
      <c r="AF680" s="124"/>
      <c r="AG680" s="125"/>
    </row>
  </sheetData>
  <hyperlinks>
    <hyperlink ref="A1" location="'Key'!E1" display="DCSAE1" xr:uid="{7DD5FE41-C82F-47F2-8E9F-C06C21EECA4E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C8487-9B3F-4CE6-AA90-A3F865D80CEB}">
  <sheetPr codeName="Sheet7"/>
  <dimension ref="A1:P680"/>
  <sheetViews>
    <sheetView workbookViewId="0">
      <pane xSplit="2" ySplit="1" topLeftCell="C2" activePane="bottomRight" state="frozen"/>
      <selection activeCell="D674" sqref="A2:D674"/>
      <selection pane="topRight" activeCell="D674" sqref="A2:D674"/>
      <selection pane="bottomLeft" activeCell="D674" sqref="A2:D674"/>
      <selection pane="bottomRight" activeCell="D674" sqref="A2:D674"/>
    </sheetView>
  </sheetViews>
  <sheetFormatPr defaultRowHeight="14" x14ac:dyDescent="0.3"/>
  <cols>
    <col min="1" max="1" width="8.7265625" style="121"/>
    <col min="2" max="2" width="21.81640625" style="121" bestFit="1" customWidth="1"/>
    <col min="3" max="3" width="4.1796875" style="121" bestFit="1" customWidth="1"/>
    <col min="4" max="4" width="5.1796875" style="121" bestFit="1" customWidth="1"/>
    <col min="5" max="6" width="17.453125" style="121" bestFit="1" customWidth="1"/>
    <col min="7" max="8" width="15.81640625" style="121" bestFit="1" customWidth="1"/>
    <col min="9" max="11" width="11.81640625" style="121" bestFit="1" customWidth="1"/>
    <col min="12" max="14" width="10.1796875" style="121" bestFit="1" customWidth="1"/>
    <col min="15" max="15" width="9.6328125" style="121" bestFit="1" customWidth="1"/>
    <col min="16" max="16384" width="8.7265625" style="121"/>
  </cols>
  <sheetData>
    <row r="1" spans="1:16" ht="140" x14ac:dyDescent="0.3">
      <c r="A1" s="120" t="s">
        <v>1528</v>
      </c>
      <c r="B1" s="121" t="s">
        <v>1458</v>
      </c>
      <c r="C1" s="121" t="s">
        <v>1</v>
      </c>
      <c r="D1" s="121" t="s">
        <v>2</v>
      </c>
      <c r="E1" s="122" t="s">
        <v>1529</v>
      </c>
      <c r="F1" s="122" t="s">
        <v>1530</v>
      </c>
      <c r="G1" s="122" t="s">
        <v>1531</v>
      </c>
      <c r="H1" s="122" t="s">
        <v>1532</v>
      </c>
      <c r="I1" s="122" t="s">
        <v>1533</v>
      </c>
      <c r="J1" s="122" t="s">
        <v>1534</v>
      </c>
      <c r="K1" s="122" t="s">
        <v>1535</v>
      </c>
      <c r="L1" s="122" t="s">
        <v>1536</v>
      </c>
      <c r="M1" s="122" t="s">
        <v>1537</v>
      </c>
      <c r="N1" s="122" t="s">
        <v>1538</v>
      </c>
      <c r="O1" s="122" t="s">
        <v>1539</v>
      </c>
      <c r="P1" s="122" t="s">
        <v>1540</v>
      </c>
    </row>
    <row r="2" spans="1:16" x14ac:dyDescent="0.3">
      <c r="A2" s="123" t="s">
        <v>3</v>
      </c>
      <c r="B2" s="121" t="s">
        <v>4</v>
      </c>
      <c r="C2" s="121">
        <v>1</v>
      </c>
      <c r="D2" s="121">
        <v>1</v>
      </c>
      <c r="E2" s="124">
        <v>5497950781</v>
      </c>
      <c r="F2" s="124">
        <v>6130435438</v>
      </c>
      <c r="G2" s="124">
        <v>2279595259</v>
      </c>
      <c r="H2" s="124">
        <v>2344090340</v>
      </c>
      <c r="I2" s="124">
        <v>464986</v>
      </c>
      <c r="J2" s="124">
        <v>184888</v>
      </c>
      <c r="K2" s="125">
        <v>0.53400000000000003</v>
      </c>
      <c r="L2" s="125">
        <v>0.63400000000000001</v>
      </c>
      <c r="M2" s="125">
        <v>0.58399999999999996</v>
      </c>
      <c r="N2" s="125">
        <v>0.68400000000000005</v>
      </c>
      <c r="O2" s="128">
        <v>0.88219999999999998</v>
      </c>
      <c r="P2" s="124">
        <v>10347</v>
      </c>
    </row>
    <row r="3" spans="1:16" x14ac:dyDescent="0.3">
      <c r="A3" s="123" t="s">
        <v>5</v>
      </c>
      <c r="B3" s="121" t="s">
        <v>6</v>
      </c>
      <c r="C3" s="121">
        <v>1</v>
      </c>
      <c r="D3" s="121">
        <v>0</v>
      </c>
      <c r="E3" s="124">
        <v>681147262</v>
      </c>
      <c r="F3" s="124">
        <v>763832884</v>
      </c>
      <c r="G3" s="124">
        <v>229616374</v>
      </c>
      <c r="H3" s="124">
        <v>205929337</v>
      </c>
      <c r="I3" s="124">
        <v>826647</v>
      </c>
      <c r="J3" s="124">
        <v>235617</v>
      </c>
      <c r="K3" s="125">
        <v>0.95</v>
      </c>
      <c r="L3" s="125">
        <v>0.80800000000000005</v>
      </c>
      <c r="M3" s="125">
        <v>0.879</v>
      </c>
      <c r="N3" s="125">
        <v>0.45900000000000002</v>
      </c>
      <c r="O3" s="128">
        <v>0.93389999999999995</v>
      </c>
      <c r="P3" s="124">
        <v>689</v>
      </c>
    </row>
    <row r="4" spans="1:16" x14ac:dyDescent="0.3">
      <c r="A4" s="123" t="s">
        <v>7</v>
      </c>
      <c r="B4" s="121" t="s">
        <v>8</v>
      </c>
      <c r="C4" s="121">
        <v>1</v>
      </c>
      <c r="D4" s="121">
        <v>0</v>
      </c>
      <c r="E4" s="124">
        <v>3460420357</v>
      </c>
      <c r="F4" s="124">
        <v>3784536396</v>
      </c>
      <c r="G4" s="124">
        <v>1672959838</v>
      </c>
      <c r="H4" s="124">
        <v>1662109870</v>
      </c>
      <c r="I4" s="124">
        <v>747673</v>
      </c>
      <c r="J4" s="124">
        <v>343056</v>
      </c>
      <c r="K4" s="125">
        <v>0.86</v>
      </c>
      <c r="L4" s="125">
        <v>1.1759999999999999</v>
      </c>
      <c r="M4" s="125">
        <v>1.018</v>
      </c>
      <c r="N4" s="125">
        <v>0.40300000000000002</v>
      </c>
      <c r="O4" s="128">
        <v>0.95440000000000003</v>
      </c>
      <c r="P4" s="124">
        <v>4114</v>
      </c>
    </row>
    <row r="5" spans="1:16" x14ac:dyDescent="0.3">
      <c r="A5" s="123" t="s">
        <v>9</v>
      </c>
      <c r="B5" s="121" t="s">
        <v>10</v>
      </c>
      <c r="C5" s="121">
        <v>1</v>
      </c>
      <c r="D5" s="121">
        <v>0</v>
      </c>
      <c r="E5" s="124">
        <v>1444179677</v>
      </c>
      <c r="F5" s="124">
        <v>1576468071</v>
      </c>
      <c r="G5" s="124">
        <v>487314229</v>
      </c>
      <c r="H5" s="124">
        <v>510186811</v>
      </c>
      <c r="I5" s="124">
        <v>693445</v>
      </c>
      <c r="J5" s="124">
        <v>228994</v>
      </c>
      <c r="K5" s="125">
        <v>0.79700000000000004</v>
      </c>
      <c r="L5" s="125">
        <v>0.78500000000000003</v>
      </c>
      <c r="M5" s="125">
        <v>0.79</v>
      </c>
      <c r="N5" s="125">
        <v>0.51400000000000001</v>
      </c>
      <c r="O5" s="128">
        <v>0.92300000000000004</v>
      </c>
      <c r="P5" s="124">
        <v>1719</v>
      </c>
    </row>
    <row r="6" spans="1:16" x14ac:dyDescent="0.3">
      <c r="A6" s="123" t="s">
        <v>11</v>
      </c>
      <c r="B6" s="121" t="s">
        <v>12</v>
      </c>
      <c r="C6" s="121">
        <v>1</v>
      </c>
      <c r="D6" s="121">
        <v>0</v>
      </c>
      <c r="E6" s="124">
        <v>1006999121</v>
      </c>
      <c r="F6" s="124">
        <v>1109637817</v>
      </c>
      <c r="G6" s="124">
        <v>409283567</v>
      </c>
      <c r="H6" s="124">
        <v>418726563</v>
      </c>
      <c r="I6" s="124">
        <v>433559</v>
      </c>
      <c r="J6" s="124">
        <v>169604</v>
      </c>
      <c r="K6" s="125">
        <v>0.498</v>
      </c>
      <c r="L6" s="125">
        <v>0.58099999999999996</v>
      </c>
      <c r="M6" s="125">
        <v>0.53900000000000003</v>
      </c>
      <c r="N6" s="125">
        <v>0.74299999999999999</v>
      </c>
      <c r="O6" s="128">
        <v>0.87309999999999999</v>
      </c>
      <c r="P6" s="124">
        <v>1994</v>
      </c>
    </row>
    <row r="7" spans="1:16" x14ac:dyDescent="0.3">
      <c r="A7" s="123" t="s">
        <v>13</v>
      </c>
      <c r="B7" s="121" t="s">
        <v>14</v>
      </c>
      <c r="C7" s="121">
        <v>1</v>
      </c>
      <c r="D7" s="121">
        <v>0</v>
      </c>
      <c r="E7" s="124">
        <v>4468526448</v>
      </c>
      <c r="F7" s="124">
        <v>4756192067</v>
      </c>
      <c r="G7" s="124">
        <v>1304351820</v>
      </c>
      <c r="H7" s="124">
        <v>1330982729</v>
      </c>
      <c r="I7" s="124">
        <v>803686</v>
      </c>
      <c r="J7" s="124">
        <v>229598</v>
      </c>
      <c r="K7" s="125">
        <v>0.92400000000000004</v>
      </c>
      <c r="L7" s="125">
        <v>0.78700000000000003</v>
      </c>
      <c r="M7" s="125">
        <v>0.85499999999999998</v>
      </c>
      <c r="N7" s="125">
        <v>0.47399999999999998</v>
      </c>
      <c r="O7" s="128">
        <v>0.93210000000000004</v>
      </c>
      <c r="P7" s="124">
        <v>4874</v>
      </c>
    </row>
    <row r="8" spans="1:16" x14ac:dyDescent="0.3">
      <c r="A8" s="123" t="s">
        <v>15</v>
      </c>
      <c r="B8" s="121" t="s">
        <v>16</v>
      </c>
      <c r="C8" s="121">
        <v>1</v>
      </c>
      <c r="D8" s="121">
        <v>0</v>
      </c>
      <c r="E8" s="124">
        <v>425734707</v>
      </c>
      <c r="F8" s="124">
        <v>447293616</v>
      </c>
      <c r="G8" s="124">
        <v>189928499</v>
      </c>
      <c r="H8" s="124">
        <v>168528414</v>
      </c>
      <c r="I8" s="124">
        <v>924818</v>
      </c>
      <c r="J8" s="124">
        <v>357051</v>
      </c>
      <c r="K8" s="125">
        <v>1.0629999999999999</v>
      </c>
      <c r="L8" s="125">
        <v>1.224</v>
      </c>
      <c r="M8" s="125">
        <v>1.143</v>
      </c>
      <c r="N8" s="125">
        <v>0.35499999999999998</v>
      </c>
      <c r="O8" s="128">
        <v>0.94699999999999995</v>
      </c>
      <c r="P8" s="124">
        <v>276</v>
      </c>
    </row>
    <row r="9" spans="1:16" x14ac:dyDescent="0.3">
      <c r="A9" s="123" t="s">
        <v>17</v>
      </c>
      <c r="B9" s="121" t="s">
        <v>18</v>
      </c>
      <c r="C9" s="121">
        <v>1</v>
      </c>
      <c r="D9" s="121">
        <v>1</v>
      </c>
      <c r="E9" s="124">
        <v>5721925085</v>
      </c>
      <c r="F9" s="124">
        <v>6109892335</v>
      </c>
      <c r="G9" s="124">
        <v>2229368458</v>
      </c>
      <c r="H9" s="124">
        <v>2249701368</v>
      </c>
      <c r="I9" s="124">
        <v>828790</v>
      </c>
      <c r="J9" s="124">
        <v>313748</v>
      </c>
      <c r="K9" s="125">
        <v>0.95299999999999996</v>
      </c>
      <c r="L9" s="125">
        <v>1.075</v>
      </c>
      <c r="M9" s="125">
        <v>1.0129999999999999</v>
      </c>
      <c r="N9" s="125">
        <v>0.40500000000000003</v>
      </c>
      <c r="O9" s="128">
        <v>0.93600000000000005</v>
      </c>
      <c r="P9" s="124">
        <v>6135</v>
      </c>
    </row>
    <row r="10" spans="1:16" x14ac:dyDescent="0.3">
      <c r="A10" s="123" t="s">
        <v>19</v>
      </c>
      <c r="B10" s="121" t="s">
        <v>20</v>
      </c>
      <c r="C10" s="121">
        <v>1</v>
      </c>
      <c r="D10" s="121">
        <v>0</v>
      </c>
      <c r="E10" s="124">
        <v>212909560</v>
      </c>
      <c r="F10" s="124">
        <v>223270199</v>
      </c>
      <c r="G10" s="124">
        <v>74886990</v>
      </c>
      <c r="H10" s="124">
        <v>75158189</v>
      </c>
      <c r="I10" s="124">
        <v>710390</v>
      </c>
      <c r="J10" s="124">
        <v>244373</v>
      </c>
      <c r="K10" s="125">
        <v>0.81699999999999995</v>
      </c>
      <c r="L10" s="125">
        <v>0.83799999999999997</v>
      </c>
      <c r="M10" s="125">
        <v>0.82699999999999996</v>
      </c>
      <c r="N10" s="125">
        <v>0.49099999999999999</v>
      </c>
      <c r="O10" s="128">
        <v>0.90410000000000001</v>
      </c>
      <c r="P10" s="124">
        <v>256</v>
      </c>
    </row>
    <row r="11" spans="1:16" x14ac:dyDescent="0.3">
      <c r="A11" s="123" t="s">
        <v>21</v>
      </c>
      <c r="B11" s="121" t="s">
        <v>22</v>
      </c>
      <c r="C11" s="121">
        <v>1</v>
      </c>
      <c r="D11" s="121">
        <v>0</v>
      </c>
      <c r="E11" s="124">
        <v>4307124316</v>
      </c>
      <c r="F11" s="124">
        <v>4631863341</v>
      </c>
      <c r="G11" s="124">
        <v>1836165653</v>
      </c>
      <c r="H11" s="124">
        <v>1815856125</v>
      </c>
      <c r="I11" s="124">
        <v>777438</v>
      </c>
      <c r="J11" s="124">
        <v>315855</v>
      </c>
      <c r="K11" s="125">
        <v>0.89400000000000002</v>
      </c>
      <c r="L11" s="125">
        <v>1.083</v>
      </c>
      <c r="M11" s="125">
        <v>0.98799999999999999</v>
      </c>
      <c r="N11" s="125">
        <v>0.41499999999999998</v>
      </c>
      <c r="O11" s="128">
        <v>0.94420000000000004</v>
      </c>
      <c r="P11" s="124">
        <v>4891</v>
      </c>
    </row>
    <row r="12" spans="1:16" x14ac:dyDescent="0.3">
      <c r="A12" s="123" t="s">
        <v>23</v>
      </c>
      <c r="B12" s="121" t="s">
        <v>24</v>
      </c>
      <c r="C12" s="121">
        <v>1</v>
      </c>
      <c r="D12" s="121">
        <v>0</v>
      </c>
      <c r="E12" s="124">
        <v>1063461732</v>
      </c>
      <c r="F12" s="124">
        <v>1204743690</v>
      </c>
      <c r="G12" s="124">
        <v>485037131</v>
      </c>
      <c r="H12" s="124">
        <v>461233824</v>
      </c>
      <c r="I12" s="124">
        <v>815901</v>
      </c>
      <c r="J12" s="124">
        <v>331822</v>
      </c>
      <c r="K12" s="125">
        <v>0.93799999999999994</v>
      </c>
      <c r="L12" s="125">
        <v>1.137</v>
      </c>
      <c r="M12" s="125">
        <v>1.0369999999999999</v>
      </c>
      <c r="N12" s="125">
        <v>0.39600000000000002</v>
      </c>
      <c r="O12" s="128">
        <v>0.9486</v>
      </c>
      <c r="P12" s="124">
        <v>1207</v>
      </c>
    </row>
    <row r="13" spans="1:16" x14ac:dyDescent="0.3">
      <c r="A13" s="123" t="s">
        <v>25</v>
      </c>
      <c r="B13" s="121" t="s">
        <v>26</v>
      </c>
      <c r="C13" s="121">
        <v>1</v>
      </c>
      <c r="D13" s="121">
        <v>0</v>
      </c>
      <c r="E13" s="124">
        <v>525920327</v>
      </c>
      <c r="F13" s="124">
        <v>571339923</v>
      </c>
      <c r="G13" s="124">
        <v>229851923</v>
      </c>
      <c r="H13" s="124">
        <v>230186547</v>
      </c>
      <c r="I13" s="124">
        <v>296396</v>
      </c>
      <c r="J13" s="124">
        <v>124267</v>
      </c>
      <c r="K13" s="125">
        <v>0.34</v>
      </c>
      <c r="L13" s="125">
        <v>0.42599999999999999</v>
      </c>
      <c r="M13" s="125">
        <v>0.38300000000000001</v>
      </c>
      <c r="N13" s="125">
        <v>0.93</v>
      </c>
      <c r="O13" s="128">
        <v>0.90669999999999995</v>
      </c>
      <c r="P13" s="124">
        <v>1500</v>
      </c>
    </row>
    <row r="14" spans="1:16" x14ac:dyDescent="0.3">
      <c r="A14" s="123" t="s">
        <v>27</v>
      </c>
      <c r="B14" s="121" t="s">
        <v>28</v>
      </c>
      <c r="C14" s="121">
        <v>1</v>
      </c>
      <c r="D14" s="121">
        <v>0</v>
      </c>
      <c r="E14" s="124">
        <v>243027538</v>
      </c>
      <c r="F14" s="124">
        <v>266637690</v>
      </c>
      <c r="G14" s="124">
        <v>93494371</v>
      </c>
      <c r="H14" s="124">
        <v>94323074</v>
      </c>
      <c r="I14" s="124">
        <v>437856</v>
      </c>
      <c r="J14" s="124">
        <v>161355</v>
      </c>
      <c r="K14" s="125">
        <v>0.503</v>
      </c>
      <c r="L14" s="125">
        <v>0.55300000000000005</v>
      </c>
      <c r="M14" s="125">
        <v>0.52700000000000002</v>
      </c>
      <c r="N14" s="125">
        <v>0.72199999999999998</v>
      </c>
      <c r="O14" s="128">
        <v>0.9395</v>
      </c>
      <c r="P14" s="124">
        <v>501</v>
      </c>
    </row>
    <row r="15" spans="1:16" x14ac:dyDescent="0.3">
      <c r="A15" s="123" t="s">
        <v>29</v>
      </c>
      <c r="B15" s="121" t="s">
        <v>30</v>
      </c>
      <c r="C15" s="121">
        <v>1</v>
      </c>
      <c r="D15" s="121">
        <v>0</v>
      </c>
      <c r="E15" s="124">
        <v>119956440</v>
      </c>
      <c r="F15" s="124">
        <v>130702186</v>
      </c>
      <c r="G15" s="124">
        <v>45792022</v>
      </c>
      <c r="H15" s="124">
        <v>46111157</v>
      </c>
      <c r="I15" s="124">
        <v>426290</v>
      </c>
      <c r="J15" s="124">
        <v>156297</v>
      </c>
      <c r="K15" s="125">
        <v>0.49</v>
      </c>
      <c r="L15" s="125">
        <v>0.53500000000000003</v>
      </c>
      <c r="M15" s="125">
        <v>0.51200000000000001</v>
      </c>
      <c r="N15" s="125">
        <v>0.77800000000000002</v>
      </c>
      <c r="O15" s="128">
        <v>0.9355</v>
      </c>
      <c r="P15" s="124">
        <v>254</v>
      </c>
    </row>
    <row r="16" spans="1:16" x14ac:dyDescent="0.3">
      <c r="A16" s="123" t="s">
        <v>31</v>
      </c>
      <c r="B16" s="121" t="s">
        <v>32</v>
      </c>
      <c r="C16" s="121">
        <v>1</v>
      </c>
      <c r="D16" s="121">
        <v>0</v>
      </c>
      <c r="E16" s="124">
        <v>219293270</v>
      </c>
      <c r="F16" s="124">
        <v>234943408</v>
      </c>
      <c r="G16" s="124">
        <v>71449468</v>
      </c>
      <c r="H16" s="124">
        <v>75871616</v>
      </c>
      <c r="I16" s="124">
        <v>441006</v>
      </c>
      <c r="J16" s="124">
        <v>143030</v>
      </c>
      <c r="K16" s="125">
        <v>0.50700000000000001</v>
      </c>
      <c r="L16" s="125">
        <v>0.49</v>
      </c>
      <c r="M16" s="125">
        <v>0.498</v>
      </c>
      <c r="N16" s="125">
        <v>0.79500000000000004</v>
      </c>
      <c r="O16" s="128">
        <v>0.94220000000000004</v>
      </c>
      <c r="P16" s="124">
        <v>478</v>
      </c>
    </row>
    <row r="17" spans="1:16" x14ac:dyDescent="0.3">
      <c r="A17" s="123" t="s">
        <v>33</v>
      </c>
      <c r="B17" s="121" t="s">
        <v>34</v>
      </c>
      <c r="C17" s="121">
        <v>1</v>
      </c>
      <c r="D17" s="121">
        <v>0</v>
      </c>
      <c r="E17" s="124">
        <v>124429866</v>
      </c>
      <c r="F17" s="124">
        <v>141158904</v>
      </c>
      <c r="G17" s="124">
        <v>38410843</v>
      </c>
      <c r="H17" s="124">
        <v>41862604</v>
      </c>
      <c r="I17" s="124">
        <v>316177</v>
      </c>
      <c r="J17" s="124">
        <v>95563</v>
      </c>
      <c r="K17" s="125">
        <v>0.36299999999999999</v>
      </c>
      <c r="L17" s="125">
        <v>0.32700000000000001</v>
      </c>
      <c r="M17" s="125">
        <v>0.34399999999999997</v>
      </c>
      <c r="N17" s="125">
        <v>0.93</v>
      </c>
      <c r="O17" s="128">
        <v>0.93840000000000001</v>
      </c>
      <c r="P17" s="124">
        <v>310</v>
      </c>
    </row>
    <row r="18" spans="1:16" x14ac:dyDescent="0.3">
      <c r="A18" s="123" t="s">
        <v>35</v>
      </c>
      <c r="B18" s="121" t="s">
        <v>36</v>
      </c>
      <c r="C18" s="121">
        <v>1</v>
      </c>
      <c r="D18" s="121">
        <v>0</v>
      </c>
      <c r="E18" s="124">
        <v>116882022</v>
      </c>
      <c r="F18" s="124">
        <v>126030680</v>
      </c>
      <c r="G18" s="124">
        <v>32710795</v>
      </c>
      <c r="H18" s="124">
        <v>33249842</v>
      </c>
      <c r="I18" s="124">
        <v>463573</v>
      </c>
      <c r="J18" s="124">
        <v>125879</v>
      </c>
      <c r="K18" s="125">
        <v>0.53300000000000003</v>
      </c>
      <c r="L18" s="125">
        <v>0.43099999999999999</v>
      </c>
      <c r="M18" s="125">
        <v>0.48099999999999998</v>
      </c>
      <c r="N18" s="125">
        <v>0.81699999999999995</v>
      </c>
      <c r="O18" s="128">
        <v>0.9395</v>
      </c>
      <c r="P18" s="124">
        <v>209</v>
      </c>
    </row>
    <row r="19" spans="1:16" x14ac:dyDescent="0.3">
      <c r="A19" s="123" t="s">
        <v>37</v>
      </c>
      <c r="B19" s="121" t="s">
        <v>38</v>
      </c>
      <c r="C19" s="121">
        <v>1</v>
      </c>
      <c r="D19" s="121">
        <v>0</v>
      </c>
      <c r="E19" s="124">
        <v>92869897</v>
      </c>
      <c r="F19" s="124">
        <v>103873350</v>
      </c>
      <c r="G19" s="124">
        <v>31239493</v>
      </c>
      <c r="H19" s="124">
        <v>32575266</v>
      </c>
      <c r="I19" s="124">
        <v>273254</v>
      </c>
      <c r="J19" s="124">
        <v>88631</v>
      </c>
      <c r="K19" s="125">
        <v>0.314</v>
      </c>
      <c r="L19" s="125">
        <v>0.30299999999999999</v>
      </c>
      <c r="M19" s="125">
        <v>0.308</v>
      </c>
      <c r="N19" s="125">
        <v>0.93</v>
      </c>
      <c r="O19" s="128">
        <v>0.93530000000000002</v>
      </c>
      <c r="P19" s="124">
        <v>268</v>
      </c>
    </row>
    <row r="20" spans="1:16" x14ac:dyDescent="0.3">
      <c r="A20" s="123" t="s">
        <v>39</v>
      </c>
      <c r="B20" s="121" t="s">
        <v>40</v>
      </c>
      <c r="C20" s="121">
        <v>1</v>
      </c>
      <c r="D20" s="121">
        <v>0</v>
      </c>
      <c r="E20" s="124">
        <v>217922768</v>
      </c>
      <c r="F20" s="124">
        <v>236605441</v>
      </c>
      <c r="G20" s="124">
        <v>73901223</v>
      </c>
      <c r="H20" s="124">
        <v>74459108</v>
      </c>
      <c r="I20" s="124">
        <v>315206</v>
      </c>
      <c r="J20" s="124">
        <v>102885</v>
      </c>
      <c r="K20" s="125">
        <v>0.36199999999999999</v>
      </c>
      <c r="L20" s="125">
        <v>0.35199999999999998</v>
      </c>
      <c r="M20" s="125">
        <v>0.35699999999999998</v>
      </c>
      <c r="N20" s="125">
        <v>0.93</v>
      </c>
      <c r="O20" s="128">
        <v>0.94310000000000005</v>
      </c>
      <c r="P20" s="124">
        <v>579</v>
      </c>
    </row>
    <row r="21" spans="1:16" x14ac:dyDescent="0.3">
      <c r="A21" s="123" t="s">
        <v>41</v>
      </c>
      <c r="B21" s="121" t="s">
        <v>42</v>
      </c>
      <c r="C21" s="121">
        <v>1</v>
      </c>
      <c r="D21" s="121">
        <v>0</v>
      </c>
      <c r="E21" s="124">
        <v>78515455</v>
      </c>
      <c r="F21" s="124">
        <v>89456725</v>
      </c>
      <c r="G21" s="124">
        <v>19547154</v>
      </c>
      <c r="H21" s="124">
        <v>19030657</v>
      </c>
      <c r="I21" s="124">
        <v>613037</v>
      </c>
      <c r="J21" s="124">
        <v>138909</v>
      </c>
      <c r="K21" s="125">
        <v>0.70499999999999996</v>
      </c>
      <c r="L21" s="125">
        <v>0.47599999999999998</v>
      </c>
      <c r="M21" s="125">
        <v>0.59</v>
      </c>
      <c r="N21" s="125">
        <v>0.67700000000000005</v>
      </c>
      <c r="O21" s="128">
        <v>0.93689999999999996</v>
      </c>
      <c r="P21" s="124">
        <v>119</v>
      </c>
    </row>
    <row r="22" spans="1:16" x14ac:dyDescent="0.3">
      <c r="A22" s="123" t="s">
        <v>43</v>
      </c>
      <c r="B22" s="121" t="s">
        <v>44</v>
      </c>
      <c r="C22" s="121">
        <v>1</v>
      </c>
      <c r="D22" s="121">
        <v>0</v>
      </c>
      <c r="E22" s="124">
        <v>482801078</v>
      </c>
      <c r="F22" s="124">
        <v>535435581</v>
      </c>
      <c r="G22" s="124">
        <v>142710421</v>
      </c>
      <c r="H22" s="124">
        <v>140942370</v>
      </c>
      <c r="I22" s="124">
        <v>547439</v>
      </c>
      <c r="J22" s="124">
        <v>151550</v>
      </c>
      <c r="K22" s="125">
        <v>0.629</v>
      </c>
      <c r="L22" s="125">
        <v>0.51900000000000002</v>
      </c>
      <c r="M22" s="125">
        <v>0.57299999999999995</v>
      </c>
      <c r="N22" s="125">
        <v>0.69899999999999995</v>
      </c>
      <c r="O22" s="128">
        <v>0.93120000000000003</v>
      </c>
      <c r="P22" s="124">
        <v>719</v>
      </c>
    </row>
    <row r="23" spans="1:16" x14ac:dyDescent="0.3">
      <c r="A23" s="123" t="s">
        <v>45</v>
      </c>
      <c r="B23" s="121" t="s">
        <v>46</v>
      </c>
      <c r="C23" s="121">
        <v>1</v>
      </c>
      <c r="D23" s="121">
        <v>0</v>
      </c>
      <c r="E23" s="124">
        <v>106752301</v>
      </c>
      <c r="F23" s="124">
        <v>115806908</v>
      </c>
      <c r="G23" s="124">
        <v>37918995</v>
      </c>
      <c r="H23" s="124">
        <v>42692952</v>
      </c>
      <c r="I23" s="124">
        <v>307402</v>
      </c>
      <c r="J23" s="124">
        <v>111342</v>
      </c>
      <c r="K23" s="125">
        <v>0.35299999999999998</v>
      </c>
      <c r="L23" s="125">
        <v>0.38100000000000001</v>
      </c>
      <c r="M23" s="125">
        <v>0.36599999999999999</v>
      </c>
      <c r="N23" s="125">
        <v>0.93</v>
      </c>
      <c r="O23" s="128">
        <v>0.92349999999999999</v>
      </c>
      <c r="P23" s="124">
        <v>270</v>
      </c>
    </row>
    <row r="24" spans="1:16" x14ac:dyDescent="0.3">
      <c r="A24" s="123" t="s">
        <v>47</v>
      </c>
      <c r="B24" s="121" t="s">
        <v>48</v>
      </c>
      <c r="C24" s="121">
        <v>1</v>
      </c>
      <c r="D24" s="121">
        <v>0</v>
      </c>
      <c r="E24" s="124">
        <v>480790297</v>
      </c>
      <c r="F24" s="124">
        <v>511037892</v>
      </c>
      <c r="G24" s="124">
        <v>188080438</v>
      </c>
      <c r="H24" s="124">
        <v>176765660</v>
      </c>
      <c r="I24" s="124">
        <v>340133</v>
      </c>
      <c r="J24" s="124">
        <v>121238</v>
      </c>
      <c r="K24" s="125">
        <v>0.39100000000000001</v>
      </c>
      <c r="L24" s="125">
        <v>0.41499999999999998</v>
      </c>
      <c r="M24" s="125">
        <v>0.40200000000000002</v>
      </c>
      <c r="N24" s="125">
        <v>0.91900000000000004</v>
      </c>
      <c r="O24" s="128">
        <v>0.92469999999999997</v>
      </c>
      <c r="P24" s="124">
        <v>1143</v>
      </c>
    </row>
    <row r="25" spans="1:16" x14ac:dyDescent="0.3">
      <c r="A25" s="123" t="s">
        <v>49</v>
      </c>
      <c r="B25" s="121" t="s">
        <v>50</v>
      </c>
      <c r="C25" s="121">
        <v>1</v>
      </c>
      <c r="D25" s="121">
        <v>0</v>
      </c>
      <c r="E25" s="124">
        <v>200754386</v>
      </c>
      <c r="F25" s="124">
        <v>217877213</v>
      </c>
      <c r="G25" s="124">
        <v>78435819</v>
      </c>
      <c r="H25" s="124">
        <v>80109389</v>
      </c>
      <c r="I25" s="124">
        <v>252796</v>
      </c>
      <c r="J25" s="124">
        <v>95739</v>
      </c>
      <c r="K25" s="125">
        <v>0.28999999999999998</v>
      </c>
      <c r="L25" s="125">
        <v>0.32800000000000001</v>
      </c>
      <c r="M25" s="125">
        <v>0.309</v>
      </c>
      <c r="N25" s="125">
        <v>0.93</v>
      </c>
      <c r="O25" s="128">
        <v>0.92179999999999995</v>
      </c>
      <c r="P25" s="124">
        <v>659</v>
      </c>
    </row>
    <row r="26" spans="1:16" x14ac:dyDescent="0.3">
      <c r="A26" s="123" t="s">
        <v>51</v>
      </c>
      <c r="B26" s="121" t="s">
        <v>52</v>
      </c>
      <c r="C26" s="121">
        <v>1</v>
      </c>
      <c r="D26" s="121">
        <v>0</v>
      </c>
      <c r="E26" s="124">
        <v>540448575</v>
      </c>
      <c r="F26" s="124">
        <v>612422407</v>
      </c>
      <c r="G26" s="124">
        <v>326312832</v>
      </c>
      <c r="H26" s="124">
        <v>304567459</v>
      </c>
      <c r="I26" s="124">
        <v>374795</v>
      </c>
      <c r="J26" s="124">
        <v>198028</v>
      </c>
      <c r="K26" s="125">
        <v>0.43099999999999999</v>
      </c>
      <c r="L26" s="125">
        <v>0.67900000000000005</v>
      </c>
      <c r="M26" s="125">
        <v>0.55400000000000005</v>
      </c>
      <c r="N26" s="125">
        <v>0.68899999999999995</v>
      </c>
      <c r="O26" s="128">
        <v>0.94140000000000001</v>
      </c>
      <c r="P26" s="124">
        <v>1293</v>
      </c>
    </row>
    <row r="27" spans="1:16" x14ac:dyDescent="0.3">
      <c r="A27" s="123" t="s">
        <v>53</v>
      </c>
      <c r="B27" s="121" t="s">
        <v>54</v>
      </c>
      <c r="C27" s="121">
        <v>1</v>
      </c>
      <c r="D27" s="121">
        <v>0</v>
      </c>
      <c r="E27" s="124">
        <v>1585867677</v>
      </c>
      <c r="F27" s="124">
        <v>1845831126</v>
      </c>
      <c r="G27" s="124">
        <v>883810786</v>
      </c>
      <c r="H27" s="124">
        <v>915046013</v>
      </c>
      <c r="I27" s="124">
        <v>314719</v>
      </c>
      <c r="J27" s="124">
        <v>164972</v>
      </c>
      <c r="K27" s="125">
        <v>0.36199999999999999</v>
      </c>
      <c r="L27" s="125">
        <v>0.56499999999999995</v>
      </c>
      <c r="M27" s="125">
        <v>0.46300000000000002</v>
      </c>
      <c r="N27" s="125">
        <v>0.84099999999999997</v>
      </c>
      <c r="O27" s="128">
        <v>0.88449999999999995</v>
      </c>
      <c r="P27" s="124">
        <v>4569</v>
      </c>
    </row>
    <row r="28" spans="1:16" x14ac:dyDescent="0.3">
      <c r="A28" s="123" t="s">
        <v>55</v>
      </c>
      <c r="B28" s="121" t="s">
        <v>56</v>
      </c>
      <c r="C28" s="121">
        <v>1</v>
      </c>
      <c r="D28" s="121">
        <v>0</v>
      </c>
      <c r="E28" s="124">
        <v>290126242</v>
      </c>
      <c r="F28" s="124">
        <v>321124509</v>
      </c>
      <c r="G28" s="124">
        <v>105992090</v>
      </c>
      <c r="H28" s="124">
        <v>109068914</v>
      </c>
      <c r="I28" s="124">
        <v>422134</v>
      </c>
      <c r="J28" s="124">
        <v>148522</v>
      </c>
      <c r="K28" s="125">
        <v>0.48499999999999999</v>
      </c>
      <c r="L28" s="125">
        <v>0.50900000000000001</v>
      </c>
      <c r="M28" s="125">
        <v>0.496</v>
      </c>
      <c r="N28" s="125">
        <v>0.79800000000000004</v>
      </c>
      <c r="O28" s="128">
        <v>0.92820000000000003</v>
      </c>
      <c r="P28" s="124">
        <v>579</v>
      </c>
    </row>
    <row r="29" spans="1:16" x14ac:dyDescent="0.3">
      <c r="A29" s="123" t="s">
        <v>57</v>
      </c>
      <c r="B29" s="121" t="s">
        <v>58</v>
      </c>
      <c r="C29" s="121">
        <v>1</v>
      </c>
      <c r="D29" s="121">
        <v>0</v>
      </c>
      <c r="E29" s="124">
        <v>654432490</v>
      </c>
      <c r="F29" s="124">
        <v>704382702</v>
      </c>
      <c r="G29" s="124">
        <v>298204861</v>
      </c>
      <c r="H29" s="124">
        <v>303826894</v>
      </c>
      <c r="I29" s="124">
        <v>415032</v>
      </c>
      <c r="J29" s="124">
        <v>183882</v>
      </c>
      <c r="K29" s="125">
        <v>0.47699999999999998</v>
      </c>
      <c r="L29" s="125">
        <v>0.63</v>
      </c>
      <c r="M29" s="125">
        <v>0.55300000000000005</v>
      </c>
      <c r="N29" s="125">
        <v>0.69</v>
      </c>
      <c r="O29" s="128">
        <v>0.93049999999999999</v>
      </c>
      <c r="P29" s="124">
        <v>1406</v>
      </c>
    </row>
    <row r="30" spans="1:16" x14ac:dyDescent="0.3">
      <c r="A30" s="123" t="s">
        <v>59</v>
      </c>
      <c r="B30" s="121" t="s">
        <v>60</v>
      </c>
      <c r="C30" s="121">
        <v>1</v>
      </c>
      <c r="D30" s="121">
        <v>0</v>
      </c>
      <c r="E30" s="124">
        <v>753990720</v>
      </c>
      <c r="F30" s="124">
        <v>833543540</v>
      </c>
      <c r="G30" s="124">
        <v>335594209</v>
      </c>
      <c r="H30" s="124">
        <v>336630247</v>
      </c>
      <c r="I30" s="124">
        <v>406018</v>
      </c>
      <c r="J30" s="124">
        <v>171924</v>
      </c>
      <c r="K30" s="125">
        <v>0.46700000000000003</v>
      </c>
      <c r="L30" s="125">
        <v>0.58899999999999997</v>
      </c>
      <c r="M30" s="125">
        <v>0.52700000000000002</v>
      </c>
      <c r="N30" s="125">
        <v>0.72199999999999998</v>
      </c>
      <c r="O30" s="128">
        <v>0.92759999999999998</v>
      </c>
      <c r="P30" s="124">
        <v>1640</v>
      </c>
    </row>
    <row r="31" spans="1:16" x14ac:dyDescent="0.3">
      <c r="A31" s="123" t="s">
        <v>61</v>
      </c>
      <c r="B31" s="121" t="s">
        <v>62</v>
      </c>
      <c r="C31" s="121">
        <v>1</v>
      </c>
      <c r="D31" s="121">
        <v>0</v>
      </c>
      <c r="E31" s="124">
        <v>889094961</v>
      </c>
      <c r="F31" s="124">
        <v>987837976</v>
      </c>
      <c r="G31" s="124">
        <v>511304931</v>
      </c>
      <c r="H31" s="124">
        <v>512561500</v>
      </c>
      <c r="I31" s="124">
        <v>304104</v>
      </c>
      <c r="J31" s="124">
        <v>165888</v>
      </c>
      <c r="K31" s="125">
        <v>0.34899999999999998</v>
      </c>
      <c r="L31" s="125">
        <v>0.56799999999999995</v>
      </c>
      <c r="M31" s="125">
        <v>0.45800000000000002</v>
      </c>
      <c r="N31" s="125">
        <v>0.80700000000000005</v>
      </c>
      <c r="O31" s="128">
        <v>0.93840000000000001</v>
      </c>
      <c r="P31" s="124">
        <v>2530</v>
      </c>
    </row>
    <row r="32" spans="1:16" x14ac:dyDescent="0.3">
      <c r="A32" s="123" t="s">
        <v>63</v>
      </c>
      <c r="B32" s="121" t="s">
        <v>64</v>
      </c>
      <c r="C32" s="121">
        <v>1</v>
      </c>
      <c r="D32" s="121">
        <v>0</v>
      </c>
      <c r="E32" s="124">
        <v>648599687</v>
      </c>
      <c r="F32" s="124">
        <v>694067440</v>
      </c>
      <c r="G32" s="124">
        <v>67489763</v>
      </c>
      <c r="H32" s="124">
        <v>68369650</v>
      </c>
      <c r="I32" s="124">
        <v>1157471</v>
      </c>
      <c r="J32" s="124">
        <v>117120</v>
      </c>
      <c r="K32" s="125">
        <v>1.331</v>
      </c>
      <c r="L32" s="125">
        <v>0.40100000000000002</v>
      </c>
      <c r="M32" s="125">
        <v>0.86499999999999999</v>
      </c>
      <c r="N32" s="125">
        <v>0.49099999999999999</v>
      </c>
      <c r="O32" s="128">
        <v>0.92459999999999998</v>
      </c>
      <c r="P32" s="124">
        <v>472</v>
      </c>
    </row>
    <row r="33" spans="1:16" x14ac:dyDescent="0.3">
      <c r="A33" s="123" t="s">
        <v>65</v>
      </c>
      <c r="B33" s="121" t="s">
        <v>66</v>
      </c>
      <c r="C33" s="121">
        <v>1</v>
      </c>
      <c r="D33" s="121">
        <v>0</v>
      </c>
      <c r="E33" s="124">
        <v>445264173</v>
      </c>
      <c r="F33" s="124">
        <v>495908202</v>
      </c>
      <c r="G33" s="124">
        <v>191809862</v>
      </c>
      <c r="H33" s="124">
        <v>207087290</v>
      </c>
      <c r="I33" s="124">
        <v>283485</v>
      </c>
      <c r="J33" s="124">
        <v>120149</v>
      </c>
      <c r="K33" s="125">
        <v>0.32600000000000001</v>
      </c>
      <c r="L33" s="125">
        <v>0.41199999999999998</v>
      </c>
      <c r="M33" s="125">
        <v>0.36899999999999999</v>
      </c>
      <c r="N33" s="125">
        <v>0.93</v>
      </c>
      <c r="O33" s="128">
        <v>0.91879999999999995</v>
      </c>
      <c r="P33" s="124">
        <v>1351</v>
      </c>
    </row>
    <row r="34" spans="1:16" x14ac:dyDescent="0.3">
      <c r="A34" s="123" t="s">
        <v>67</v>
      </c>
      <c r="B34" s="121" t="s">
        <v>68</v>
      </c>
      <c r="C34" s="121">
        <v>1</v>
      </c>
      <c r="D34" s="121">
        <v>0</v>
      </c>
      <c r="E34" s="124">
        <v>1562676407</v>
      </c>
      <c r="F34" s="124">
        <v>1718312656</v>
      </c>
      <c r="G34" s="124">
        <v>797441242</v>
      </c>
      <c r="H34" s="124">
        <v>799287840</v>
      </c>
      <c r="I34" s="124">
        <v>394160</v>
      </c>
      <c r="J34" s="124">
        <v>191822</v>
      </c>
      <c r="K34" s="125">
        <v>0.45300000000000001</v>
      </c>
      <c r="L34" s="125">
        <v>0.65700000000000003</v>
      </c>
      <c r="M34" s="125">
        <v>0.55400000000000005</v>
      </c>
      <c r="N34" s="125">
        <v>0.68899999999999995</v>
      </c>
      <c r="O34" s="128">
        <v>0.91020000000000001</v>
      </c>
      <c r="P34" s="124">
        <v>3561</v>
      </c>
    </row>
    <row r="35" spans="1:16" x14ac:dyDescent="0.3">
      <c r="A35" s="123" t="s">
        <v>69</v>
      </c>
      <c r="B35" s="121" t="s">
        <v>70</v>
      </c>
      <c r="C35" s="121">
        <v>1</v>
      </c>
      <c r="D35" s="121">
        <v>1</v>
      </c>
      <c r="E35" s="124">
        <v>990373065</v>
      </c>
      <c r="F35" s="124">
        <v>1084149526</v>
      </c>
      <c r="G35" s="124">
        <v>391123341</v>
      </c>
      <c r="H35" s="124">
        <v>398789059</v>
      </c>
      <c r="I35" s="124">
        <v>380925</v>
      </c>
      <c r="J35" s="124">
        <v>145044</v>
      </c>
      <c r="K35" s="125">
        <v>0.438</v>
      </c>
      <c r="L35" s="125">
        <v>0.497</v>
      </c>
      <c r="M35" s="125">
        <v>0.46700000000000003</v>
      </c>
      <c r="N35" s="125">
        <v>0.83499999999999996</v>
      </c>
      <c r="O35" s="128">
        <v>0.90469999999999995</v>
      </c>
      <c r="P35" s="124">
        <v>2248</v>
      </c>
    </row>
    <row r="36" spans="1:16" x14ac:dyDescent="0.3">
      <c r="A36" s="123" t="s">
        <v>71</v>
      </c>
      <c r="B36" s="121" t="s">
        <v>72</v>
      </c>
      <c r="C36" s="121">
        <v>1</v>
      </c>
      <c r="D36" s="121">
        <v>0</v>
      </c>
      <c r="E36" s="124">
        <v>2252635716</v>
      </c>
      <c r="F36" s="124">
        <v>2391939229</v>
      </c>
      <c r="G36" s="124">
        <v>1301306401</v>
      </c>
      <c r="H36" s="124">
        <v>1042586232</v>
      </c>
      <c r="I36" s="124">
        <v>569188</v>
      </c>
      <c r="J36" s="124">
        <v>255535</v>
      </c>
      <c r="K36" s="125">
        <v>0.65400000000000003</v>
      </c>
      <c r="L36" s="125">
        <v>0.876</v>
      </c>
      <c r="M36" s="125">
        <v>0.76500000000000001</v>
      </c>
      <c r="N36" s="125">
        <v>0.52900000000000003</v>
      </c>
      <c r="O36" s="128">
        <v>0.94199999999999995</v>
      </c>
      <c r="P36" s="124">
        <v>3434</v>
      </c>
    </row>
    <row r="37" spans="1:16" x14ac:dyDescent="0.3">
      <c r="A37" s="123" t="s">
        <v>73</v>
      </c>
      <c r="B37" s="121" t="s">
        <v>74</v>
      </c>
      <c r="C37" s="121">
        <v>1</v>
      </c>
      <c r="D37" s="121">
        <v>0</v>
      </c>
      <c r="E37" s="124">
        <v>821354363</v>
      </c>
      <c r="F37" s="124">
        <v>897915230</v>
      </c>
      <c r="G37" s="124">
        <v>240805581</v>
      </c>
      <c r="H37" s="124">
        <v>243726243</v>
      </c>
      <c r="I37" s="124">
        <v>478372</v>
      </c>
      <c r="J37" s="124">
        <v>134816</v>
      </c>
      <c r="K37" s="125">
        <v>0.55000000000000004</v>
      </c>
      <c r="L37" s="125">
        <v>0.46200000000000002</v>
      </c>
      <c r="M37" s="125">
        <v>0.50600000000000001</v>
      </c>
      <c r="N37" s="125">
        <v>0.748</v>
      </c>
      <c r="O37" s="128">
        <v>0.93</v>
      </c>
      <c r="P37" s="124">
        <v>1510</v>
      </c>
    </row>
    <row r="38" spans="1:16" x14ac:dyDescent="0.3">
      <c r="A38" s="123" t="s">
        <v>75</v>
      </c>
      <c r="B38" s="121" t="s">
        <v>76</v>
      </c>
      <c r="C38" s="121">
        <v>1</v>
      </c>
      <c r="D38" s="121">
        <v>0</v>
      </c>
      <c r="E38" s="124">
        <v>189010280</v>
      </c>
      <c r="F38" s="124">
        <v>206288739</v>
      </c>
      <c r="G38" s="124">
        <v>54742136</v>
      </c>
      <c r="H38" s="124">
        <v>57279714</v>
      </c>
      <c r="I38" s="124">
        <v>743043</v>
      </c>
      <c r="J38" s="124">
        <v>210567</v>
      </c>
      <c r="K38" s="125">
        <v>0.85399999999999998</v>
      </c>
      <c r="L38" s="125">
        <v>0.72199999999999998</v>
      </c>
      <c r="M38" s="125">
        <v>0.78800000000000003</v>
      </c>
      <c r="N38" s="125">
        <v>0.51500000000000001</v>
      </c>
      <c r="O38" s="128">
        <v>0.9405</v>
      </c>
      <c r="P38" s="124">
        <v>192</v>
      </c>
    </row>
    <row r="39" spans="1:16" x14ac:dyDescent="0.3">
      <c r="A39" s="123" t="s">
        <v>77</v>
      </c>
      <c r="B39" s="121" t="s">
        <v>78</v>
      </c>
      <c r="C39" s="121">
        <v>1</v>
      </c>
      <c r="D39" s="121">
        <v>0</v>
      </c>
      <c r="E39" s="124">
        <v>501634032</v>
      </c>
      <c r="F39" s="124">
        <v>528907765</v>
      </c>
      <c r="G39" s="124">
        <v>207080643</v>
      </c>
      <c r="H39" s="124">
        <v>212088657</v>
      </c>
      <c r="I39" s="124">
        <v>442292</v>
      </c>
      <c r="J39" s="124">
        <v>179900</v>
      </c>
      <c r="K39" s="125">
        <v>0.50800000000000001</v>
      </c>
      <c r="L39" s="125">
        <v>0.61599999999999999</v>
      </c>
      <c r="M39" s="125">
        <v>0.56200000000000006</v>
      </c>
      <c r="N39" s="125">
        <v>0.67900000000000005</v>
      </c>
      <c r="O39" s="128">
        <v>0.91710000000000003</v>
      </c>
      <c r="P39" s="124">
        <v>1014</v>
      </c>
    </row>
    <row r="40" spans="1:16" x14ac:dyDescent="0.3">
      <c r="A40" s="123" t="s">
        <v>79</v>
      </c>
      <c r="B40" s="121" t="s">
        <v>80</v>
      </c>
      <c r="C40" s="121">
        <v>1</v>
      </c>
      <c r="D40" s="121">
        <v>0</v>
      </c>
      <c r="E40" s="124">
        <v>910040458</v>
      </c>
      <c r="F40" s="124">
        <v>1057840218</v>
      </c>
      <c r="G40" s="124">
        <v>115530329</v>
      </c>
      <c r="H40" s="124">
        <v>124422991</v>
      </c>
      <c r="I40" s="124">
        <v>1888561</v>
      </c>
      <c r="J40" s="124">
        <v>230281</v>
      </c>
      <c r="K40" s="125">
        <v>2.1720000000000002</v>
      </c>
      <c r="L40" s="125">
        <v>0.78900000000000003</v>
      </c>
      <c r="M40" s="125">
        <v>1.48</v>
      </c>
      <c r="N40" s="125">
        <v>0.254</v>
      </c>
      <c r="O40" s="128">
        <v>0.94259999999999999</v>
      </c>
      <c r="P40" s="124">
        <v>525</v>
      </c>
    </row>
    <row r="41" spans="1:16" x14ac:dyDescent="0.3">
      <c r="A41" s="123" t="s">
        <v>81</v>
      </c>
      <c r="B41" s="121" t="s">
        <v>82</v>
      </c>
      <c r="C41" s="121">
        <v>1</v>
      </c>
      <c r="D41" s="121">
        <v>0</v>
      </c>
      <c r="E41" s="124">
        <v>277549362</v>
      </c>
      <c r="F41" s="124">
        <v>312953299</v>
      </c>
      <c r="G41" s="124">
        <v>85410515</v>
      </c>
      <c r="H41" s="124">
        <v>92927315</v>
      </c>
      <c r="I41" s="124">
        <v>389513</v>
      </c>
      <c r="J41" s="124">
        <v>117637</v>
      </c>
      <c r="K41" s="125">
        <v>0.44800000000000001</v>
      </c>
      <c r="L41" s="125">
        <v>0.40300000000000002</v>
      </c>
      <c r="M41" s="125">
        <v>0.42499999999999999</v>
      </c>
      <c r="N41" s="125">
        <v>0.89</v>
      </c>
      <c r="O41" s="128">
        <v>0.93240000000000001</v>
      </c>
      <c r="P41" s="124">
        <v>596</v>
      </c>
    </row>
    <row r="42" spans="1:16" x14ac:dyDescent="0.3">
      <c r="A42" s="123" t="s">
        <v>83</v>
      </c>
      <c r="B42" s="121" t="s">
        <v>84</v>
      </c>
      <c r="C42" s="121">
        <v>1</v>
      </c>
      <c r="D42" s="121">
        <v>0</v>
      </c>
      <c r="E42" s="124">
        <v>223672130</v>
      </c>
      <c r="F42" s="124">
        <v>241570632</v>
      </c>
      <c r="G42" s="124">
        <v>56028954</v>
      </c>
      <c r="H42" s="124">
        <v>58477918</v>
      </c>
      <c r="I42" s="124">
        <v>498118</v>
      </c>
      <c r="J42" s="124">
        <v>122598</v>
      </c>
      <c r="K42" s="125">
        <v>0.57299999999999995</v>
      </c>
      <c r="L42" s="125">
        <v>0.42</v>
      </c>
      <c r="M42" s="125">
        <v>0.496</v>
      </c>
      <c r="N42" s="125">
        <v>0.79800000000000004</v>
      </c>
      <c r="O42" s="128">
        <v>0.93720000000000003</v>
      </c>
      <c r="P42" s="124">
        <v>372</v>
      </c>
    </row>
    <row r="43" spans="1:16" x14ac:dyDescent="0.3">
      <c r="A43" s="123" t="s">
        <v>85</v>
      </c>
      <c r="B43" s="121" t="s">
        <v>86</v>
      </c>
      <c r="C43" s="121">
        <v>1</v>
      </c>
      <c r="D43" s="121">
        <v>0</v>
      </c>
      <c r="E43" s="124">
        <v>446382243</v>
      </c>
      <c r="F43" s="124">
        <v>503348584</v>
      </c>
      <c r="G43" s="124">
        <v>131513689</v>
      </c>
      <c r="H43" s="124">
        <v>136311988</v>
      </c>
      <c r="I43" s="124">
        <v>463735</v>
      </c>
      <c r="J43" s="124">
        <v>130774</v>
      </c>
      <c r="K43" s="125">
        <v>0.53300000000000003</v>
      </c>
      <c r="L43" s="125">
        <v>0.44800000000000001</v>
      </c>
      <c r="M43" s="125">
        <v>0.49</v>
      </c>
      <c r="N43" s="125">
        <v>0.80600000000000005</v>
      </c>
      <c r="O43" s="128">
        <v>0.92400000000000004</v>
      </c>
      <c r="P43" s="124">
        <v>802</v>
      </c>
    </row>
    <row r="44" spans="1:16" x14ac:dyDescent="0.3">
      <c r="A44" s="123" t="s">
        <v>87</v>
      </c>
      <c r="B44" s="121" t="s">
        <v>88</v>
      </c>
      <c r="C44" s="121">
        <v>1</v>
      </c>
      <c r="D44" s="121">
        <v>0</v>
      </c>
      <c r="E44" s="124">
        <v>646406539</v>
      </c>
      <c r="F44" s="124">
        <v>666252179</v>
      </c>
      <c r="G44" s="124">
        <v>342214171</v>
      </c>
      <c r="H44" s="124">
        <v>353334778</v>
      </c>
      <c r="I44" s="124">
        <v>294450</v>
      </c>
      <c r="J44" s="124">
        <v>156022</v>
      </c>
      <c r="K44" s="125">
        <v>0.33800000000000002</v>
      </c>
      <c r="L44" s="125">
        <v>0.53500000000000003</v>
      </c>
      <c r="M44" s="125">
        <v>0.436</v>
      </c>
      <c r="N44" s="125">
        <v>0.875</v>
      </c>
      <c r="O44" s="128">
        <v>0.90090000000000003</v>
      </c>
      <c r="P44" s="124">
        <v>1834</v>
      </c>
    </row>
    <row r="45" spans="1:16" x14ac:dyDescent="0.3">
      <c r="A45" s="123" t="s">
        <v>89</v>
      </c>
      <c r="B45" s="121" t="s">
        <v>90</v>
      </c>
      <c r="C45" s="121">
        <v>1</v>
      </c>
      <c r="D45" s="121">
        <v>0</v>
      </c>
      <c r="E45" s="124">
        <v>390723776</v>
      </c>
      <c r="F45" s="124">
        <v>451522117</v>
      </c>
      <c r="G45" s="124">
        <v>149083795</v>
      </c>
      <c r="H45" s="124">
        <v>151791398</v>
      </c>
      <c r="I45" s="124">
        <v>306494</v>
      </c>
      <c r="J45" s="124">
        <v>109488</v>
      </c>
      <c r="K45" s="125">
        <v>0.35199999999999998</v>
      </c>
      <c r="L45" s="125">
        <v>0.375</v>
      </c>
      <c r="M45" s="125">
        <v>0.36299999999999999</v>
      </c>
      <c r="N45" s="125">
        <v>0.93</v>
      </c>
      <c r="O45" s="128">
        <v>0.90700000000000003</v>
      </c>
      <c r="P45" s="124">
        <v>1035</v>
      </c>
    </row>
    <row r="46" spans="1:16" x14ac:dyDescent="0.3">
      <c r="A46" s="123" t="s">
        <v>91</v>
      </c>
      <c r="B46" s="121" t="s">
        <v>92</v>
      </c>
      <c r="C46" s="121">
        <v>1</v>
      </c>
      <c r="D46" s="121">
        <v>0</v>
      </c>
      <c r="E46" s="124">
        <v>229971916</v>
      </c>
      <c r="F46" s="124">
        <v>244881756</v>
      </c>
      <c r="G46" s="124">
        <v>115705002</v>
      </c>
      <c r="H46" s="124">
        <v>133533261</v>
      </c>
      <c r="I46" s="124">
        <v>299781</v>
      </c>
      <c r="J46" s="124">
        <v>157347</v>
      </c>
      <c r="K46" s="125">
        <v>0.34399999999999997</v>
      </c>
      <c r="L46" s="125">
        <v>0.53900000000000003</v>
      </c>
      <c r="M46" s="125">
        <v>0.441</v>
      </c>
      <c r="N46" s="125">
        <v>0.82799999999999996</v>
      </c>
      <c r="O46" s="128">
        <v>0.94379999999999997</v>
      </c>
      <c r="P46" s="124">
        <v>954</v>
      </c>
    </row>
    <row r="47" spans="1:16" x14ac:dyDescent="0.3">
      <c r="A47" s="123" t="s">
        <v>93</v>
      </c>
      <c r="B47" s="121" t="s">
        <v>94</v>
      </c>
      <c r="C47" s="121">
        <v>1</v>
      </c>
      <c r="D47" s="121">
        <v>0</v>
      </c>
      <c r="E47" s="124">
        <v>594612004</v>
      </c>
      <c r="F47" s="124">
        <v>656009667</v>
      </c>
      <c r="G47" s="124">
        <v>106144241</v>
      </c>
      <c r="H47" s="124">
        <v>108951762</v>
      </c>
      <c r="I47" s="124">
        <v>675281</v>
      </c>
      <c r="J47" s="124">
        <v>116142</v>
      </c>
      <c r="K47" s="125">
        <v>0.77600000000000002</v>
      </c>
      <c r="L47" s="125">
        <v>0.39800000000000002</v>
      </c>
      <c r="M47" s="125">
        <v>0.58699999999999997</v>
      </c>
      <c r="N47" s="125">
        <v>0.68</v>
      </c>
      <c r="O47" s="128">
        <v>0.93459999999999999</v>
      </c>
      <c r="P47" s="124">
        <v>781</v>
      </c>
    </row>
    <row r="48" spans="1:16" x14ac:dyDescent="0.3">
      <c r="A48" s="123" t="s">
        <v>95</v>
      </c>
      <c r="B48" s="121" t="s">
        <v>96</v>
      </c>
      <c r="C48" s="121">
        <v>1</v>
      </c>
      <c r="D48" s="121">
        <v>0</v>
      </c>
      <c r="E48" s="124">
        <v>231714273</v>
      </c>
      <c r="F48" s="124">
        <v>248577192</v>
      </c>
      <c r="G48" s="124">
        <v>98973009</v>
      </c>
      <c r="H48" s="124">
        <v>98409990</v>
      </c>
      <c r="I48" s="124">
        <v>152183</v>
      </c>
      <c r="J48" s="124">
        <v>62363</v>
      </c>
      <c r="K48" s="125">
        <v>0.17499999999999999</v>
      </c>
      <c r="L48" s="125">
        <v>0.21299999999999999</v>
      </c>
      <c r="M48" s="125">
        <v>0.193</v>
      </c>
      <c r="N48" s="125">
        <v>0.93</v>
      </c>
      <c r="O48" s="128">
        <v>0.88870000000000005</v>
      </c>
      <c r="P48" s="124">
        <v>1331</v>
      </c>
    </row>
    <row r="49" spans="1:16" x14ac:dyDescent="0.3">
      <c r="A49" s="123" t="s">
        <v>97</v>
      </c>
      <c r="B49" s="121" t="s">
        <v>98</v>
      </c>
      <c r="C49" s="121">
        <v>1</v>
      </c>
      <c r="D49" s="121">
        <v>0</v>
      </c>
      <c r="E49" s="124">
        <v>1126670699</v>
      </c>
      <c r="F49" s="124">
        <v>1243895710</v>
      </c>
      <c r="G49" s="124">
        <v>371371851</v>
      </c>
      <c r="H49" s="124">
        <v>399799477</v>
      </c>
      <c r="I49" s="124">
        <v>460841</v>
      </c>
      <c r="J49" s="124">
        <v>149916</v>
      </c>
      <c r="K49" s="125">
        <v>0.53</v>
      </c>
      <c r="L49" s="125">
        <v>0.51400000000000001</v>
      </c>
      <c r="M49" s="125">
        <v>0.52200000000000002</v>
      </c>
      <c r="N49" s="125">
        <v>0.76400000000000001</v>
      </c>
      <c r="O49" s="128">
        <v>0.88929999999999998</v>
      </c>
      <c r="P49" s="124">
        <v>2116</v>
      </c>
    </row>
    <row r="50" spans="1:16" x14ac:dyDescent="0.3">
      <c r="A50" s="123" t="s">
        <v>99</v>
      </c>
      <c r="B50" s="121" t="s">
        <v>100</v>
      </c>
      <c r="C50" s="121">
        <v>1</v>
      </c>
      <c r="D50" s="121">
        <v>0</v>
      </c>
      <c r="E50" s="124">
        <v>1819308161</v>
      </c>
      <c r="F50" s="124">
        <v>2064045368</v>
      </c>
      <c r="G50" s="124">
        <v>866394362</v>
      </c>
      <c r="H50" s="124">
        <v>756823800</v>
      </c>
      <c r="I50" s="124">
        <v>430336</v>
      </c>
      <c r="J50" s="124">
        <v>167735</v>
      </c>
      <c r="K50" s="125">
        <v>0.495</v>
      </c>
      <c r="L50" s="125">
        <v>0.57499999999999996</v>
      </c>
      <c r="M50" s="125">
        <v>0.53400000000000003</v>
      </c>
      <c r="N50" s="125">
        <v>0.71399999999999997</v>
      </c>
      <c r="O50" s="128">
        <v>0.90069999999999995</v>
      </c>
      <c r="P50" s="124">
        <v>3843</v>
      </c>
    </row>
    <row r="51" spans="1:16" x14ac:dyDescent="0.3">
      <c r="A51" s="123" t="s">
        <v>101</v>
      </c>
      <c r="B51" s="121" t="s">
        <v>102</v>
      </c>
      <c r="C51" s="121">
        <v>1</v>
      </c>
      <c r="D51" s="121">
        <v>0</v>
      </c>
      <c r="E51" s="124">
        <v>391965074</v>
      </c>
      <c r="F51" s="124">
        <v>453617004</v>
      </c>
      <c r="G51" s="124">
        <v>141737570</v>
      </c>
      <c r="H51" s="124">
        <v>144466231</v>
      </c>
      <c r="I51" s="124">
        <v>510001</v>
      </c>
      <c r="J51" s="124">
        <v>172619</v>
      </c>
      <c r="K51" s="125">
        <v>0.58599999999999997</v>
      </c>
      <c r="L51" s="125">
        <v>0.59099999999999997</v>
      </c>
      <c r="M51" s="125">
        <v>0.58799999999999997</v>
      </c>
      <c r="N51" s="125">
        <v>0.64700000000000002</v>
      </c>
      <c r="O51" s="128">
        <v>0.93710000000000004</v>
      </c>
      <c r="P51" s="124">
        <v>689</v>
      </c>
    </row>
    <row r="52" spans="1:16" x14ac:dyDescent="0.3">
      <c r="A52" s="123" t="s">
        <v>103</v>
      </c>
      <c r="B52" s="121" t="s">
        <v>104</v>
      </c>
      <c r="C52" s="121">
        <v>1</v>
      </c>
      <c r="D52" s="121">
        <v>0</v>
      </c>
      <c r="E52" s="124">
        <v>399817288</v>
      </c>
      <c r="F52" s="124">
        <v>426087062</v>
      </c>
      <c r="G52" s="124">
        <v>163418502</v>
      </c>
      <c r="H52" s="124">
        <v>174394301</v>
      </c>
      <c r="I52" s="124">
        <v>427044</v>
      </c>
      <c r="J52" s="124">
        <v>174670</v>
      </c>
      <c r="K52" s="125">
        <v>0.49099999999999999</v>
      </c>
      <c r="L52" s="125">
        <v>0.59899999999999998</v>
      </c>
      <c r="M52" s="125">
        <v>0.54400000000000004</v>
      </c>
      <c r="N52" s="125">
        <v>0.70099999999999996</v>
      </c>
      <c r="O52" s="128">
        <v>0.92700000000000005</v>
      </c>
      <c r="P52" s="124">
        <v>827</v>
      </c>
    </row>
    <row r="53" spans="1:16" x14ac:dyDescent="0.3">
      <c r="A53" s="123" t="s">
        <v>105</v>
      </c>
      <c r="B53" s="121" t="s">
        <v>106</v>
      </c>
      <c r="C53" s="121">
        <v>1</v>
      </c>
      <c r="D53" s="121">
        <v>0</v>
      </c>
      <c r="E53" s="124">
        <v>707519909</v>
      </c>
      <c r="F53" s="124">
        <v>762475390</v>
      </c>
      <c r="G53" s="124">
        <v>166572656</v>
      </c>
      <c r="H53" s="124">
        <v>183133080</v>
      </c>
      <c r="I53" s="124">
        <v>1012393</v>
      </c>
      <c r="J53" s="124">
        <v>240844</v>
      </c>
      <c r="K53" s="125">
        <v>1.1639999999999999</v>
      </c>
      <c r="L53" s="125">
        <v>0.82499999999999996</v>
      </c>
      <c r="M53" s="125">
        <v>0.99399999999999999</v>
      </c>
      <c r="N53" s="125">
        <v>0.41299999999999998</v>
      </c>
      <c r="O53" s="128">
        <v>0.9365</v>
      </c>
      <c r="P53" s="124">
        <v>634</v>
      </c>
    </row>
    <row r="54" spans="1:16" x14ac:dyDescent="0.3">
      <c r="A54" s="123" t="s">
        <v>107</v>
      </c>
      <c r="B54" s="121" t="s">
        <v>108</v>
      </c>
      <c r="C54" s="121">
        <v>1</v>
      </c>
      <c r="D54" s="121">
        <v>0</v>
      </c>
      <c r="E54" s="124">
        <v>359430159</v>
      </c>
      <c r="F54" s="124">
        <v>394156137</v>
      </c>
      <c r="G54" s="124">
        <v>159620029</v>
      </c>
      <c r="H54" s="124">
        <v>158945956</v>
      </c>
      <c r="I54" s="124">
        <v>410003</v>
      </c>
      <c r="J54" s="124">
        <v>172955</v>
      </c>
      <c r="K54" s="125">
        <v>0.47099999999999997</v>
      </c>
      <c r="L54" s="125">
        <v>0.59299999999999997</v>
      </c>
      <c r="M54" s="125">
        <v>0.53100000000000003</v>
      </c>
      <c r="N54" s="125">
        <v>0.71699999999999997</v>
      </c>
      <c r="O54" s="128">
        <v>0.91600000000000004</v>
      </c>
      <c r="P54" s="124">
        <v>766</v>
      </c>
    </row>
    <row r="55" spans="1:16" x14ac:dyDescent="0.3">
      <c r="A55" s="123" t="s">
        <v>109</v>
      </c>
      <c r="B55" s="121" t="s">
        <v>110</v>
      </c>
      <c r="C55" s="121">
        <v>1</v>
      </c>
      <c r="D55" s="121">
        <v>0</v>
      </c>
      <c r="E55" s="124">
        <v>613684879</v>
      </c>
      <c r="F55" s="124">
        <v>669456774</v>
      </c>
      <c r="G55" s="124">
        <v>154557039</v>
      </c>
      <c r="H55" s="124">
        <v>162403841</v>
      </c>
      <c r="I55" s="124">
        <v>608700</v>
      </c>
      <c r="J55" s="124">
        <v>150360</v>
      </c>
      <c r="K55" s="125">
        <v>0.7</v>
      </c>
      <c r="L55" s="125">
        <v>0.51500000000000001</v>
      </c>
      <c r="M55" s="125">
        <v>0.60699999999999998</v>
      </c>
      <c r="N55" s="125">
        <v>0.627</v>
      </c>
      <c r="O55" s="128">
        <v>0.92710000000000004</v>
      </c>
      <c r="P55" s="124">
        <v>871</v>
      </c>
    </row>
    <row r="56" spans="1:16" x14ac:dyDescent="0.3">
      <c r="A56" s="123" t="s">
        <v>111</v>
      </c>
      <c r="B56" s="121" t="s">
        <v>112</v>
      </c>
      <c r="C56" s="121">
        <v>1</v>
      </c>
      <c r="D56" s="121">
        <v>0</v>
      </c>
      <c r="E56" s="124">
        <v>607054587</v>
      </c>
      <c r="F56" s="124">
        <v>647730374</v>
      </c>
      <c r="G56" s="124">
        <v>199879344</v>
      </c>
      <c r="H56" s="124">
        <v>175988145</v>
      </c>
      <c r="I56" s="124">
        <v>793163</v>
      </c>
      <c r="J56" s="124">
        <v>222488</v>
      </c>
      <c r="K56" s="125">
        <v>0.91200000000000003</v>
      </c>
      <c r="L56" s="125">
        <v>0.76200000000000001</v>
      </c>
      <c r="M56" s="125">
        <v>0.83699999999999997</v>
      </c>
      <c r="N56" s="125">
        <v>0.48499999999999999</v>
      </c>
      <c r="O56" s="128">
        <v>0.93079999999999996</v>
      </c>
      <c r="P56" s="124">
        <v>698</v>
      </c>
    </row>
    <row r="57" spans="1:16" x14ac:dyDescent="0.3">
      <c r="A57" s="123" t="s">
        <v>113</v>
      </c>
      <c r="B57" s="121" t="s">
        <v>114</v>
      </c>
      <c r="C57" s="121">
        <v>1</v>
      </c>
      <c r="D57" s="121">
        <v>0</v>
      </c>
      <c r="E57" s="124">
        <v>712336985</v>
      </c>
      <c r="F57" s="124">
        <v>789198074</v>
      </c>
      <c r="G57" s="124">
        <v>310982409</v>
      </c>
      <c r="H57" s="124">
        <v>315670933</v>
      </c>
      <c r="I57" s="124">
        <v>512469</v>
      </c>
      <c r="J57" s="124">
        <v>213874</v>
      </c>
      <c r="K57" s="125">
        <v>0.58899999999999997</v>
      </c>
      <c r="L57" s="125">
        <v>0.73299999999999998</v>
      </c>
      <c r="M57" s="125">
        <v>0.66</v>
      </c>
      <c r="N57" s="125">
        <v>0.59399999999999997</v>
      </c>
      <c r="O57" s="128">
        <v>0.93910000000000005</v>
      </c>
      <c r="P57" s="124">
        <v>1246</v>
      </c>
    </row>
    <row r="58" spans="1:16" x14ac:dyDescent="0.3">
      <c r="A58" s="123" t="s">
        <v>115</v>
      </c>
      <c r="B58" s="121" t="s">
        <v>116</v>
      </c>
      <c r="C58" s="121">
        <v>1</v>
      </c>
      <c r="D58" s="121">
        <v>0</v>
      </c>
      <c r="E58" s="124">
        <v>239078824</v>
      </c>
      <c r="F58" s="124">
        <v>255922889</v>
      </c>
      <c r="G58" s="124">
        <v>112894336</v>
      </c>
      <c r="H58" s="124">
        <v>117529992</v>
      </c>
      <c r="I58" s="124">
        <v>305556</v>
      </c>
      <c r="J58" s="124">
        <v>142237</v>
      </c>
      <c r="K58" s="125">
        <v>0.35099999999999998</v>
      </c>
      <c r="L58" s="125">
        <v>0.48699999999999999</v>
      </c>
      <c r="M58" s="125">
        <v>0.41799999999999998</v>
      </c>
      <c r="N58" s="125">
        <v>0.85599999999999998</v>
      </c>
      <c r="O58" s="128">
        <v>0.94069999999999998</v>
      </c>
      <c r="P58" s="124">
        <v>700</v>
      </c>
    </row>
    <row r="59" spans="1:16" x14ac:dyDescent="0.3">
      <c r="A59" s="123" t="s">
        <v>117</v>
      </c>
      <c r="B59" s="121" t="s">
        <v>118</v>
      </c>
      <c r="C59" s="121">
        <v>1</v>
      </c>
      <c r="D59" s="121">
        <v>0</v>
      </c>
      <c r="E59" s="124">
        <v>376769863</v>
      </c>
      <c r="F59" s="124">
        <v>430198209</v>
      </c>
      <c r="G59" s="124">
        <v>132586326</v>
      </c>
      <c r="H59" s="124">
        <v>132084651</v>
      </c>
      <c r="I59" s="124">
        <v>425167</v>
      </c>
      <c r="J59" s="124">
        <v>139182</v>
      </c>
      <c r="K59" s="125">
        <v>0.48899999999999999</v>
      </c>
      <c r="L59" s="125">
        <v>0.47699999999999998</v>
      </c>
      <c r="M59" s="125">
        <v>0.48199999999999998</v>
      </c>
      <c r="N59" s="125">
        <v>0.81599999999999995</v>
      </c>
      <c r="O59" s="128">
        <v>0.94259999999999999</v>
      </c>
      <c r="P59" s="124">
        <v>773</v>
      </c>
    </row>
    <row r="60" spans="1:16" x14ac:dyDescent="0.3">
      <c r="A60" s="123" t="s">
        <v>119</v>
      </c>
      <c r="B60" s="121" t="s">
        <v>120</v>
      </c>
      <c r="C60" s="121">
        <v>1</v>
      </c>
      <c r="D60" s="121">
        <v>0</v>
      </c>
      <c r="E60" s="124">
        <v>1447196369</v>
      </c>
      <c r="F60" s="124">
        <v>1505463396</v>
      </c>
      <c r="G60" s="124">
        <v>150821764</v>
      </c>
      <c r="H60" s="124">
        <v>127293267</v>
      </c>
      <c r="I60" s="124">
        <v>2036317</v>
      </c>
      <c r="J60" s="124">
        <v>175576</v>
      </c>
      <c r="K60" s="125">
        <v>2.3420000000000001</v>
      </c>
      <c r="L60" s="125">
        <v>0.60199999999999998</v>
      </c>
      <c r="M60" s="125">
        <v>1.472</v>
      </c>
      <c r="N60" s="125">
        <v>0.25600000000000001</v>
      </c>
      <c r="O60" s="128">
        <v>0.93669999999999998</v>
      </c>
      <c r="P60" s="124">
        <v>692</v>
      </c>
    </row>
    <row r="61" spans="1:16" x14ac:dyDescent="0.3">
      <c r="A61" s="123" t="s">
        <v>121</v>
      </c>
      <c r="B61" s="121" t="s">
        <v>122</v>
      </c>
      <c r="C61" s="121">
        <v>1</v>
      </c>
      <c r="D61" s="121">
        <v>0</v>
      </c>
      <c r="E61" s="124">
        <v>231037678</v>
      </c>
      <c r="F61" s="124">
        <v>251047775</v>
      </c>
      <c r="G61" s="124">
        <v>67542341</v>
      </c>
      <c r="H61" s="124">
        <v>73620185</v>
      </c>
      <c r="I61" s="124">
        <v>436671</v>
      </c>
      <c r="J61" s="124">
        <v>127864</v>
      </c>
      <c r="K61" s="125">
        <v>0.502</v>
      </c>
      <c r="L61" s="125">
        <v>0.438</v>
      </c>
      <c r="M61" s="125">
        <v>0.47</v>
      </c>
      <c r="N61" s="125">
        <v>0.83099999999999996</v>
      </c>
      <c r="O61" s="128">
        <v>0.92449999999999999</v>
      </c>
      <c r="P61" s="124">
        <v>484</v>
      </c>
    </row>
    <row r="62" spans="1:16" x14ac:dyDescent="0.3">
      <c r="A62" s="123" t="s">
        <v>123</v>
      </c>
      <c r="B62" s="121" t="s">
        <v>124</v>
      </c>
      <c r="C62" s="121">
        <v>1</v>
      </c>
      <c r="D62" s="121">
        <v>0</v>
      </c>
      <c r="E62" s="124">
        <v>342381968</v>
      </c>
      <c r="F62" s="124">
        <v>356311786</v>
      </c>
      <c r="G62" s="124">
        <v>74284263</v>
      </c>
      <c r="H62" s="124">
        <v>80094904</v>
      </c>
      <c r="I62" s="124">
        <v>783288</v>
      </c>
      <c r="J62" s="124">
        <v>173070</v>
      </c>
      <c r="K62" s="125">
        <v>0.90100000000000002</v>
      </c>
      <c r="L62" s="125">
        <v>0.59299999999999997</v>
      </c>
      <c r="M62" s="125">
        <v>0.746</v>
      </c>
      <c r="N62" s="125">
        <v>0.56799999999999995</v>
      </c>
      <c r="O62" s="128">
        <v>0.95179999999999998</v>
      </c>
      <c r="P62" s="124">
        <v>351</v>
      </c>
    </row>
    <row r="63" spans="1:16" x14ac:dyDescent="0.3">
      <c r="A63" s="123" t="s">
        <v>125</v>
      </c>
      <c r="B63" s="121" t="s">
        <v>126</v>
      </c>
      <c r="C63" s="121">
        <v>1</v>
      </c>
      <c r="D63" s="121">
        <v>0</v>
      </c>
      <c r="E63" s="124">
        <v>608989415</v>
      </c>
      <c r="F63" s="124">
        <v>682669239</v>
      </c>
      <c r="G63" s="124">
        <v>223505609</v>
      </c>
      <c r="H63" s="124">
        <v>226152371</v>
      </c>
      <c r="I63" s="124">
        <v>273888</v>
      </c>
      <c r="J63" s="124">
        <v>95347</v>
      </c>
      <c r="K63" s="125">
        <v>0.315</v>
      </c>
      <c r="L63" s="125">
        <v>0.32600000000000001</v>
      </c>
      <c r="M63" s="125">
        <v>0.32</v>
      </c>
      <c r="N63" s="125">
        <v>0.93</v>
      </c>
      <c r="O63" s="128">
        <v>0.89829999999999999</v>
      </c>
      <c r="P63" s="124">
        <v>1932</v>
      </c>
    </row>
    <row r="64" spans="1:16" x14ac:dyDescent="0.3">
      <c r="A64" s="123" t="s">
        <v>127</v>
      </c>
      <c r="B64" s="121" t="s">
        <v>128</v>
      </c>
      <c r="C64" s="121">
        <v>1</v>
      </c>
      <c r="D64" s="121">
        <v>0</v>
      </c>
      <c r="E64" s="124">
        <v>644898585</v>
      </c>
      <c r="F64" s="124">
        <v>731481643</v>
      </c>
      <c r="G64" s="124">
        <v>163306895</v>
      </c>
      <c r="H64" s="124">
        <v>160924636</v>
      </c>
      <c r="I64" s="124">
        <v>1045881</v>
      </c>
      <c r="J64" s="124">
        <v>244566</v>
      </c>
      <c r="K64" s="125">
        <v>1.2030000000000001</v>
      </c>
      <c r="L64" s="125">
        <v>0.83799999999999997</v>
      </c>
      <c r="M64" s="125">
        <v>1.02</v>
      </c>
      <c r="N64" s="125">
        <v>0.40300000000000002</v>
      </c>
      <c r="O64" s="128">
        <v>0.9294</v>
      </c>
      <c r="P64" s="124">
        <v>560</v>
      </c>
    </row>
    <row r="65" spans="1:16" x14ac:dyDescent="0.3">
      <c r="A65" s="123" t="s">
        <v>129</v>
      </c>
      <c r="B65" s="121" t="s">
        <v>130</v>
      </c>
      <c r="C65" s="121">
        <v>1</v>
      </c>
      <c r="D65" s="121">
        <v>0</v>
      </c>
      <c r="E65" s="124">
        <v>428256864</v>
      </c>
      <c r="F65" s="124">
        <v>458191079</v>
      </c>
      <c r="G65" s="124">
        <v>148422962</v>
      </c>
      <c r="H65" s="124">
        <v>154295109</v>
      </c>
      <c r="I65" s="124">
        <v>354295</v>
      </c>
      <c r="J65" s="124">
        <v>120990</v>
      </c>
      <c r="K65" s="125">
        <v>0.40699999999999997</v>
      </c>
      <c r="L65" s="125">
        <v>0.41399999999999998</v>
      </c>
      <c r="M65" s="125">
        <v>0.41</v>
      </c>
      <c r="N65" s="125">
        <v>0.86599999999999999</v>
      </c>
      <c r="O65" s="128">
        <v>0.91649999999999998</v>
      </c>
      <c r="P65" s="124">
        <v>1093</v>
      </c>
    </row>
    <row r="66" spans="1:16" x14ac:dyDescent="0.3">
      <c r="A66" s="123" t="s">
        <v>131</v>
      </c>
      <c r="B66" s="121" t="s">
        <v>132</v>
      </c>
      <c r="C66" s="121">
        <v>1</v>
      </c>
      <c r="D66" s="121">
        <v>0</v>
      </c>
      <c r="E66" s="124">
        <v>421477813</v>
      </c>
      <c r="F66" s="124">
        <v>472488056</v>
      </c>
      <c r="G66" s="124">
        <v>136356778</v>
      </c>
      <c r="H66" s="124">
        <v>135852297</v>
      </c>
      <c r="I66" s="124">
        <v>404509</v>
      </c>
      <c r="J66" s="124">
        <v>122943</v>
      </c>
      <c r="K66" s="125">
        <v>0.46500000000000002</v>
      </c>
      <c r="L66" s="125">
        <v>0.42099999999999999</v>
      </c>
      <c r="M66" s="125">
        <v>0.442</v>
      </c>
      <c r="N66" s="125">
        <v>0.86799999999999999</v>
      </c>
      <c r="O66" s="128">
        <v>0.9073</v>
      </c>
      <c r="P66" s="124">
        <v>921</v>
      </c>
    </row>
    <row r="67" spans="1:16" x14ac:dyDescent="0.3">
      <c r="A67" s="123" t="s">
        <v>133</v>
      </c>
      <c r="B67" s="121" t="s">
        <v>134</v>
      </c>
      <c r="C67" s="121">
        <v>1</v>
      </c>
      <c r="D67" s="121">
        <v>0</v>
      </c>
      <c r="E67" s="124">
        <v>257089552</v>
      </c>
      <c r="F67" s="124">
        <v>284892385</v>
      </c>
      <c r="G67" s="124">
        <v>83383601</v>
      </c>
      <c r="H67" s="124">
        <v>86471700</v>
      </c>
      <c r="I67" s="124">
        <v>538749</v>
      </c>
      <c r="J67" s="124">
        <v>168842</v>
      </c>
      <c r="K67" s="125">
        <v>0.61899999999999999</v>
      </c>
      <c r="L67" s="125">
        <v>0.57899999999999996</v>
      </c>
      <c r="M67" s="125">
        <v>0.59799999999999998</v>
      </c>
      <c r="N67" s="125">
        <v>0.66600000000000004</v>
      </c>
      <c r="O67" s="128">
        <v>0.92630000000000001</v>
      </c>
      <c r="P67" s="124">
        <v>402</v>
      </c>
    </row>
    <row r="68" spans="1:16" x14ac:dyDescent="0.3">
      <c r="A68" s="123" t="s">
        <v>135</v>
      </c>
      <c r="B68" s="121" t="s">
        <v>136</v>
      </c>
      <c r="C68" s="121">
        <v>1</v>
      </c>
      <c r="D68" s="121">
        <v>0</v>
      </c>
      <c r="E68" s="124">
        <v>218062194</v>
      </c>
      <c r="F68" s="124">
        <v>245125155</v>
      </c>
      <c r="G68" s="124">
        <v>72330565</v>
      </c>
      <c r="H68" s="124">
        <v>76214963</v>
      </c>
      <c r="I68" s="124">
        <v>452331</v>
      </c>
      <c r="J68" s="124">
        <v>145063</v>
      </c>
      <c r="K68" s="125">
        <v>0.52</v>
      </c>
      <c r="L68" s="125">
        <v>0.497</v>
      </c>
      <c r="M68" s="125">
        <v>0.50800000000000001</v>
      </c>
      <c r="N68" s="125">
        <v>0.746</v>
      </c>
      <c r="O68" s="128">
        <v>0.9446</v>
      </c>
      <c r="P68" s="124">
        <v>405</v>
      </c>
    </row>
    <row r="69" spans="1:16" x14ac:dyDescent="0.3">
      <c r="A69" s="123" t="s">
        <v>137</v>
      </c>
      <c r="B69" s="121" t="s">
        <v>138</v>
      </c>
      <c r="C69" s="121">
        <v>1</v>
      </c>
      <c r="D69" s="121">
        <v>0</v>
      </c>
      <c r="E69" s="124">
        <v>818496672</v>
      </c>
      <c r="F69" s="124">
        <v>871406901</v>
      </c>
      <c r="G69" s="124">
        <v>473726502</v>
      </c>
      <c r="H69" s="124">
        <v>472876034</v>
      </c>
      <c r="I69" s="124">
        <v>172721</v>
      </c>
      <c r="J69" s="124">
        <v>96663</v>
      </c>
      <c r="K69" s="125">
        <v>0.19800000000000001</v>
      </c>
      <c r="L69" s="125">
        <v>0.33100000000000002</v>
      </c>
      <c r="M69" s="125">
        <v>0.26400000000000001</v>
      </c>
      <c r="N69" s="125">
        <v>0.93</v>
      </c>
      <c r="O69" s="128">
        <v>0.86229999999999996</v>
      </c>
      <c r="P69" s="124">
        <v>4309</v>
      </c>
    </row>
    <row r="70" spans="1:16" x14ac:dyDescent="0.3">
      <c r="A70" s="123" t="s">
        <v>139</v>
      </c>
      <c r="B70" s="121" t="s">
        <v>140</v>
      </c>
      <c r="C70" s="121">
        <v>1</v>
      </c>
      <c r="D70" s="121">
        <v>0</v>
      </c>
      <c r="E70" s="124">
        <v>850984229</v>
      </c>
      <c r="F70" s="124">
        <v>882971448</v>
      </c>
      <c r="G70" s="124">
        <v>287351928</v>
      </c>
      <c r="H70" s="124">
        <v>278401166</v>
      </c>
      <c r="I70" s="124">
        <v>522275</v>
      </c>
      <c r="J70" s="124">
        <v>167711</v>
      </c>
      <c r="K70" s="125">
        <v>0.6</v>
      </c>
      <c r="L70" s="125">
        <v>0.57499999999999996</v>
      </c>
      <c r="M70" s="125">
        <v>0.58699999999999997</v>
      </c>
      <c r="N70" s="125">
        <v>0.64800000000000002</v>
      </c>
      <c r="O70" s="128">
        <v>0.91910000000000003</v>
      </c>
      <c r="P70" s="124">
        <v>1433</v>
      </c>
    </row>
    <row r="71" spans="1:16" x14ac:dyDescent="0.3">
      <c r="A71" s="123" t="s">
        <v>141</v>
      </c>
      <c r="B71" s="121" t="s">
        <v>142</v>
      </c>
      <c r="C71" s="121">
        <v>1</v>
      </c>
      <c r="D71" s="121">
        <v>0</v>
      </c>
      <c r="E71" s="124">
        <v>227100706</v>
      </c>
      <c r="F71" s="124">
        <v>234467527</v>
      </c>
      <c r="G71" s="124">
        <v>70947890</v>
      </c>
      <c r="H71" s="124">
        <v>72962489</v>
      </c>
      <c r="I71" s="124">
        <v>347043</v>
      </c>
      <c r="J71" s="124">
        <v>108203</v>
      </c>
      <c r="K71" s="125">
        <v>0.39900000000000002</v>
      </c>
      <c r="L71" s="125">
        <v>0.371</v>
      </c>
      <c r="M71" s="125">
        <v>0.38400000000000001</v>
      </c>
      <c r="N71" s="125">
        <v>0.93</v>
      </c>
      <c r="O71" s="128">
        <v>0.90810000000000002</v>
      </c>
      <c r="P71" s="124">
        <v>502</v>
      </c>
    </row>
    <row r="72" spans="1:16" x14ac:dyDescent="0.3">
      <c r="A72" s="123" t="s">
        <v>143</v>
      </c>
      <c r="B72" s="121" t="s">
        <v>144</v>
      </c>
      <c r="C72" s="121">
        <v>1</v>
      </c>
      <c r="D72" s="121">
        <v>0</v>
      </c>
      <c r="E72" s="124">
        <v>93174553</v>
      </c>
      <c r="F72" s="124">
        <v>99321695</v>
      </c>
      <c r="G72" s="124">
        <v>34835010</v>
      </c>
      <c r="H72" s="124">
        <v>36756694</v>
      </c>
      <c r="I72" s="124">
        <v>374506</v>
      </c>
      <c r="J72" s="124">
        <v>139283</v>
      </c>
      <c r="K72" s="125">
        <v>0.43</v>
      </c>
      <c r="L72" s="125">
        <v>0.47699999999999998</v>
      </c>
      <c r="M72" s="125">
        <v>0.45300000000000001</v>
      </c>
      <c r="N72" s="125">
        <v>0.85299999999999998</v>
      </c>
      <c r="O72" s="128">
        <v>0.93689999999999996</v>
      </c>
      <c r="P72" s="124">
        <v>116</v>
      </c>
    </row>
    <row r="73" spans="1:16" x14ac:dyDescent="0.3">
      <c r="A73" s="123" t="s">
        <v>145</v>
      </c>
      <c r="B73" s="121" t="s">
        <v>146</v>
      </c>
      <c r="C73" s="121">
        <v>1</v>
      </c>
      <c r="D73" s="121">
        <v>0</v>
      </c>
      <c r="E73" s="124">
        <v>185882512</v>
      </c>
      <c r="F73" s="124">
        <v>194509033</v>
      </c>
      <c r="G73" s="124">
        <v>50109016</v>
      </c>
      <c r="H73" s="124">
        <v>52589460</v>
      </c>
      <c r="I73" s="124">
        <v>450700</v>
      </c>
      <c r="J73" s="124">
        <v>121680</v>
      </c>
      <c r="K73" s="125">
        <v>0.51800000000000002</v>
      </c>
      <c r="L73" s="125">
        <v>0.41699999999999998</v>
      </c>
      <c r="M73" s="125">
        <v>0.46700000000000003</v>
      </c>
      <c r="N73" s="125">
        <v>0.83499999999999996</v>
      </c>
      <c r="O73" s="128">
        <v>0.92949999999999999</v>
      </c>
      <c r="P73" s="124">
        <v>403</v>
      </c>
    </row>
    <row r="74" spans="1:16" x14ac:dyDescent="0.3">
      <c r="A74" s="123" t="s">
        <v>147</v>
      </c>
      <c r="B74" s="121" t="s">
        <v>148</v>
      </c>
      <c r="C74" s="121">
        <v>1</v>
      </c>
      <c r="D74" s="121">
        <v>0</v>
      </c>
      <c r="E74" s="124">
        <v>357289511</v>
      </c>
      <c r="F74" s="124">
        <v>382650031</v>
      </c>
      <c r="G74" s="124">
        <v>106174497</v>
      </c>
      <c r="H74" s="124">
        <v>104536566</v>
      </c>
      <c r="I74" s="124">
        <v>493293</v>
      </c>
      <c r="J74" s="124">
        <v>139382</v>
      </c>
      <c r="K74" s="125">
        <v>0.56699999999999995</v>
      </c>
      <c r="L74" s="125">
        <v>0.47699999999999998</v>
      </c>
      <c r="M74" s="125">
        <v>0.52100000000000002</v>
      </c>
      <c r="N74" s="125">
        <v>0.76600000000000001</v>
      </c>
      <c r="O74" s="128">
        <v>0.91620000000000001</v>
      </c>
      <c r="P74" s="124">
        <v>615</v>
      </c>
    </row>
    <row r="75" spans="1:16" x14ac:dyDescent="0.3">
      <c r="A75" s="123" t="s">
        <v>149</v>
      </c>
      <c r="B75" s="121" t="s">
        <v>150</v>
      </c>
      <c r="C75" s="121">
        <v>1</v>
      </c>
      <c r="D75" s="121">
        <v>0</v>
      </c>
      <c r="E75" s="124">
        <v>1668216738</v>
      </c>
      <c r="F75" s="124">
        <v>1984389795</v>
      </c>
      <c r="G75" s="124">
        <v>888827434</v>
      </c>
      <c r="H75" s="124">
        <v>893545444</v>
      </c>
      <c r="I75" s="124">
        <v>278145</v>
      </c>
      <c r="J75" s="124">
        <v>135727</v>
      </c>
      <c r="K75" s="125">
        <v>0.31900000000000001</v>
      </c>
      <c r="L75" s="125">
        <v>0.46500000000000002</v>
      </c>
      <c r="M75" s="125">
        <v>0.39100000000000001</v>
      </c>
      <c r="N75" s="125">
        <v>0.93</v>
      </c>
      <c r="O75" s="128">
        <v>0.879</v>
      </c>
      <c r="P75" s="124">
        <v>5763</v>
      </c>
    </row>
    <row r="76" spans="1:16" x14ac:dyDescent="0.3">
      <c r="A76" s="123" t="s">
        <v>151</v>
      </c>
      <c r="B76" s="121" t="s">
        <v>152</v>
      </c>
      <c r="C76" s="121">
        <v>1</v>
      </c>
      <c r="D76" s="121">
        <v>0</v>
      </c>
      <c r="E76" s="124">
        <v>2342586644</v>
      </c>
      <c r="F76" s="124">
        <v>2600796303</v>
      </c>
      <c r="G76" s="124">
        <v>957866899</v>
      </c>
      <c r="H76" s="124">
        <v>962166706</v>
      </c>
      <c r="I76" s="124">
        <v>552703</v>
      </c>
      <c r="J76" s="124">
        <v>214672</v>
      </c>
      <c r="K76" s="125">
        <v>0.63500000000000001</v>
      </c>
      <c r="L76" s="125">
        <v>0.73599999999999999</v>
      </c>
      <c r="M76" s="125">
        <v>0.68500000000000005</v>
      </c>
      <c r="N76" s="125">
        <v>0.57899999999999996</v>
      </c>
      <c r="O76" s="128">
        <v>0.94140000000000001</v>
      </c>
      <c r="P76" s="124">
        <v>3680</v>
      </c>
    </row>
    <row r="77" spans="1:16" x14ac:dyDescent="0.3">
      <c r="A77" s="123" t="s">
        <v>153</v>
      </c>
      <c r="B77" s="121" t="s">
        <v>154</v>
      </c>
      <c r="C77" s="121">
        <v>1</v>
      </c>
      <c r="D77" s="121">
        <v>0</v>
      </c>
      <c r="E77" s="124">
        <v>375212600</v>
      </c>
      <c r="F77" s="124">
        <v>438005603</v>
      </c>
      <c r="G77" s="124">
        <v>169325008</v>
      </c>
      <c r="H77" s="124">
        <v>180553749</v>
      </c>
      <c r="I77" s="124">
        <v>321939</v>
      </c>
      <c r="J77" s="124">
        <v>138510</v>
      </c>
      <c r="K77" s="125">
        <v>0.37</v>
      </c>
      <c r="L77" s="125">
        <v>0.47499999999999998</v>
      </c>
      <c r="M77" s="125">
        <v>0.42199999999999999</v>
      </c>
      <c r="N77" s="125">
        <v>0.85099999999999998</v>
      </c>
      <c r="O77" s="128">
        <v>0.92630000000000001</v>
      </c>
      <c r="P77" s="124">
        <v>1057</v>
      </c>
    </row>
    <row r="78" spans="1:16" x14ac:dyDescent="0.3">
      <c r="A78" s="123" t="s">
        <v>155</v>
      </c>
      <c r="B78" s="121" t="s">
        <v>156</v>
      </c>
      <c r="C78" s="121">
        <v>1</v>
      </c>
      <c r="D78" s="121">
        <v>0</v>
      </c>
      <c r="E78" s="124">
        <v>237240641</v>
      </c>
      <c r="F78" s="124">
        <v>262819924</v>
      </c>
      <c r="G78" s="124">
        <v>78916137</v>
      </c>
      <c r="H78" s="124">
        <v>288166736</v>
      </c>
      <c r="I78" s="124">
        <v>434080</v>
      </c>
      <c r="J78" s="124">
        <v>318648</v>
      </c>
      <c r="K78" s="125">
        <v>0.499</v>
      </c>
      <c r="L78" s="125">
        <v>1.0920000000000001</v>
      </c>
      <c r="M78" s="125">
        <v>0.79500000000000004</v>
      </c>
      <c r="N78" s="125">
        <v>0.53600000000000003</v>
      </c>
      <c r="O78" s="128">
        <v>0.90129999999999999</v>
      </c>
      <c r="P78" s="124">
        <v>538</v>
      </c>
    </row>
    <row r="79" spans="1:16" x14ac:dyDescent="0.3">
      <c r="A79" s="123" t="s">
        <v>157</v>
      </c>
      <c r="B79" s="121" t="s">
        <v>158</v>
      </c>
      <c r="C79" s="121">
        <v>1</v>
      </c>
      <c r="D79" s="121">
        <v>0</v>
      </c>
      <c r="E79" s="124">
        <v>341414522</v>
      </c>
      <c r="F79" s="124">
        <v>372140578</v>
      </c>
      <c r="G79" s="124">
        <v>122224027</v>
      </c>
      <c r="H79" s="124">
        <v>123117577</v>
      </c>
      <c r="I79" s="124">
        <v>393794</v>
      </c>
      <c r="J79" s="124">
        <v>135398</v>
      </c>
      <c r="K79" s="125">
        <v>0.45300000000000001</v>
      </c>
      <c r="L79" s="125">
        <v>0.46400000000000002</v>
      </c>
      <c r="M79" s="125">
        <v>0.45800000000000002</v>
      </c>
      <c r="N79" s="125">
        <v>0.80700000000000005</v>
      </c>
      <c r="O79" s="128">
        <v>0.91749999999999998</v>
      </c>
      <c r="P79" s="124">
        <v>736</v>
      </c>
    </row>
    <row r="80" spans="1:16" x14ac:dyDescent="0.3">
      <c r="A80" s="123" t="s">
        <v>159</v>
      </c>
      <c r="B80" s="121" t="s">
        <v>160</v>
      </c>
      <c r="C80" s="121">
        <v>1</v>
      </c>
      <c r="D80" s="121">
        <v>0</v>
      </c>
      <c r="E80" s="124">
        <v>441666572</v>
      </c>
      <c r="F80" s="124">
        <v>482866224</v>
      </c>
      <c r="G80" s="124">
        <v>174929946</v>
      </c>
      <c r="H80" s="124">
        <v>173613823</v>
      </c>
      <c r="I80" s="124">
        <v>430415</v>
      </c>
      <c r="J80" s="124">
        <v>161651</v>
      </c>
      <c r="K80" s="125">
        <v>0.495</v>
      </c>
      <c r="L80" s="125">
        <v>0.55400000000000005</v>
      </c>
      <c r="M80" s="125">
        <v>0.52400000000000002</v>
      </c>
      <c r="N80" s="125">
        <v>0.76200000000000001</v>
      </c>
      <c r="O80" s="128">
        <v>0.9415</v>
      </c>
      <c r="P80" s="124">
        <v>886</v>
      </c>
    </row>
    <row r="81" spans="1:16" x14ac:dyDescent="0.3">
      <c r="A81" s="123" t="s">
        <v>161</v>
      </c>
      <c r="B81" s="121" t="s">
        <v>162</v>
      </c>
      <c r="C81" s="121">
        <v>1</v>
      </c>
      <c r="D81" s="121">
        <v>0</v>
      </c>
      <c r="E81" s="124">
        <v>333508217</v>
      </c>
      <c r="F81" s="124">
        <v>378654175</v>
      </c>
      <c r="G81" s="124">
        <v>103663411</v>
      </c>
      <c r="H81" s="124">
        <v>107761061</v>
      </c>
      <c r="I81" s="124">
        <v>393459</v>
      </c>
      <c r="J81" s="124">
        <v>116809</v>
      </c>
      <c r="K81" s="125">
        <v>0.45200000000000001</v>
      </c>
      <c r="L81" s="125">
        <v>0.4</v>
      </c>
      <c r="M81" s="125">
        <v>0.42599999999999999</v>
      </c>
      <c r="N81" s="125">
        <v>0.88900000000000001</v>
      </c>
      <c r="O81" s="128">
        <v>0.91439999999999999</v>
      </c>
      <c r="P81" s="124">
        <v>774</v>
      </c>
    </row>
    <row r="82" spans="1:16" x14ac:dyDescent="0.3">
      <c r="A82" s="123" t="s">
        <v>163</v>
      </c>
      <c r="B82" s="121" t="s">
        <v>164</v>
      </c>
      <c r="C82" s="121">
        <v>1</v>
      </c>
      <c r="D82" s="121">
        <v>0</v>
      </c>
      <c r="E82" s="124">
        <v>621669398</v>
      </c>
      <c r="F82" s="124">
        <v>699816993</v>
      </c>
      <c r="G82" s="124">
        <v>281964361</v>
      </c>
      <c r="H82" s="124">
        <v>290501064</v>
      </c>
      <c r="I82" s="124">
        <v>343243</v>
      </c>
      <c r="J82" s="124">
        <v>148692</v>
      </c>
      <c r="K82" s="125">
        <v>0.39400000000000002</v>
      </c>
      <c r="L82" s="125">
        <v>0.50900000000000001</v>
      </c>
      <c r="M82" s="125">
        <v>0.45100000000000001</v>
      </c>
      <c r="N82" s="125">
        <v>0.85599999999999998</v>
      </c>
      <c r="O82" s="128">
        <v>0.91020000000000001</v>
      </c>
      <c r="P82" s="124">
        <v>1602</v>
      </c>
    </row>
    <row r="83" spans="1:16" x14ac:dyDescent="0.3">
      <c r="A83" s="123" t="s">
        <v>165</v>
      </c>
      <c r="B83" s="121" t="s">
        <v>166</v>
      </c>
      <c r="C83" s="121">
        <v>1</v>
      </c>
      <c r="D83" s="121">
        <v>0</v>
      </c>
      <c r="E83" s="124">
        <v>196171370</v>
      </c>
      <c r="F83" s="124">
        <v>216105630</v>
      </c>
      <c r="G83" s="124">
        <v>44241931</v>
      </c>
      <c r="H83" s="124">
        <v>47104051</v>
      </c>
      <c r="I83" s="124">
        <v>561685</v>
      </c>
      <c r="J83" s="124">
        <v>124449</v>
      </c>
      <c r="K83" s="125">
        <v>0.64600000000000002</v>
      </c>
      <c r="L83" s="125">
        <v>0.42599999999999999</v>
      </c>
      <c r="M83" s="125">
        <v>0.53600000000000003</v>
      </c>
      <c r="N83" s="125">
        <v>0.746</v>
      </c>
      <c r="O83" s="128">
        <v>0.91069999999999995</v>
      </c>
      <c r="P83" s="124">
        <v>289</v>
      </c>
    </row>
    <row r="84" spans="1:16" x14ac:dyDescent="0.3">
      <c r="A84" s="123" t="s">
        <v>167</v>
      </c>
      <c r="B84" s="121" t="s">
        <v>168</v>
      </c>
      <c r="C84" s="121">
        <v>1</v>
      </c>
      <c r="D84" s="121">
        <v>0</v>
      </c>
      <c r="E84" s="124">
        <v>267281396</v>
      </c>
      <c r="F84" s="124">
        <v>309782536</v>
      </c>
      <c r="G84" s="124">
        <v>101875547</v>
      </c>
      <c r="H84" s="124">
        <v>99110623</v>
      </c>
      <c r="I84" s="124">
        <v>337859</v>
      </c>
      <c r="J84" s="124">
        <v>116054</v>
      </c>
      <c r="K84" s="125">
        <v>0.38800000000000001</v>
      </c>
      <c r="L84" s="125">
        <v>0.39700000000000002</v>
      </c>
      <c r="M84" s="125">
        <v>0.39200000000000002</v>
      </c>
      <c r="N84" s="125">
        <v>0.93</v>
      </c>
      <c r="O84" s="128">
        <v>0.93240000000000001</v>
      </c>
      <c r="P84" s="124">
        <v>697</v>
      </c>
    </row>
    <row r="85" spans="1:16" x14ac:dyDescent="0.3">
      <c r="A85" s="123" t="s">
        <v>169</v>
      </c>
      <c r="B85" s="121" t="s">
        <v>170</v>
      </c>
      <c r="C85" s="121">
        <v>1</v>
      </c>
      <c r="D85" s="121">
        <v>0</v>
      </c>
      <c r="E85" s="124">
        <v>459312350</v>
      </c>
      <c r="F85" s="124">
        <v>538014517</v>
      </c>
      <c r="G85" s="124">
        <v>181602771</v>
      </c>
      <c r="H85" s="124">
        <v>190033246</v>
      </c>
      <c r="I85" s="124">
        <v>320477</v>
      </c>
      <c r="J85" s="124">
        <v>119420</v>
      </c>
      <c r="K85" s="125">
        <v>0.36799999999999999</v>
      </c>
      <c r="L85" s="125">
        <v>0.40899999999999997</v>
      </c>
      <c r="M85" s="125">
        <v>0.38800000000000001</v>
      </c>
      <c r="N85" s="125">
        <v>0.93</v>
      </c>
      <c r="O85" s="128">
        <v>0.92049999999999998</v>
      </c>
      <c r="P85" s="124">
        <v>1247</v>
      </c>
    </row>
    <row r="86" spans="1:16" x14ac:dyDescent="0.3">
      <c r="A86" s="123" t="s">
        <v>171</v>
      </c>
      <c r="B86" s="121" t="s">
        <v>172</v>
      </c>
      <c r="C86" s="121">
        <v>1</v>
      </c>
      <c r="D86" s="121">
        <v>0</v>
      </c>
      <c r="E86" s="124">
        <v>865065428</v>
      </c>
      <c r="F86" s="124">
        <v>1018818698</v>
      </c>
      <c r="G86" s="124">
        <v>217568836</v>
      </c>
      <c r="H86" s="124">
        <v>209578205</v>
      </c>
      <c r="I86" s="124">
        <v>674743</v>
      </c>
      <c r="J86" s="124">
        <v>150127</v>
      </c>
      <c r="K86" s="125">
        <v>0.77600000000000002</v>
      </c>
      <c r="L86" s="125">
        <v>0.51400000000000001</v>
      </c>
      <c r="M86" s="125">
        <v>0.64500000000000002</v>
      </c>
      <c r="N86" s="125">
        <v>0.63300000000000001</v>
      </c>
      <c r="O86" s="128">
        <v>0.93049999999999999</v>
      </c>
      <c r="P86" s="124">
        <v>1122</v>
      </c>
    </row>
    <row r="87" spans="1:16" x14ac:dyDescent="0.3">
      <c r="A87" s="123" t="s">
        <v>173</v>
      </c>
      <c r="B87" s="121" t="s">
        <v>174</v>
      </c>
      <c r="C87" s="121">
        <v>1</v>
      </c>
      <c r="D87" s="121">
        <v>0</v>
      </c>
      <c r="E87" s="124">
        <v>1342908212</v>
      </c>
      <c r="F87" s="124">
        <v>1420579776</v>
      </c>
      <c r="G87" s="124">
        <v>371223104</v>
      </c>
      <c r="H87" s="124">
        <v>376490619</v>
      </c>
      <c r="I87" s="124">
        <v>588727</v>
      </c>
      <c r="J87" s="124">
        <v>159291</v>
      </c>
      <c r="K87" s="125">
        <v>0.67700000000000005</v>
      </c>
      <c r="L87" s="125">
        <v>0.54600000000000004</v>
      </c>
      <c r="M87" s="125">
        <v>0.61099999999999999</v>
      </c>
      <c r="N87" s="125">
        <v>0.65500000000000003</v>
      </c>
      <c r="O87" s="128">
        <v>0.92949999999999999</v>
      </c>
      <c r="P87" s="124">
        <v>1952</v>
      </c>
    </row>
    <row r="88" spans="1:16" x14ac:dyDescent="0.3">
      <c r="A88" s="123" t="s">
        <v>175</v>
      </c>
      <c r="B88" s="121" t="s">
        <v>176</v>
      </c>
      <c r="C88" s="121">
        <v>1</v>
      </c>
      <c r="D88" s="121">
        <v>0</v>
      </c>
      <c r="E88" s="124">
        <v>566356675</v>
      </c>
      <c r="F88" s="124">
        <v>661537330</v>
      </c>
      <c r="G88" s="124">
        <v>209952865</v>
      </c>
      <c r="H88" s="124">
        <v>218222499</v>
      </c>
      <c r="I88" s="124">
        <v>419936</v>
      </c>
      <c r="J88" s="124">
        <v>146434</v>
      </c>
      <c r="K88" s="125">
        <v>0.48299999999999998</v>
      </c>
      <c r="L88" s="125">
        <v>0.502</v>
      </c>
      <c r="M88" s="125">
        <v>0.49199999999999999</v>
      </c>
      <c r="N88" s="125">
        <v>0.76500000000000001</v>
      </c>
      <c r="O88" s="128">
        <v>0.9214</v>
      </c>
      <c r="P88" s="124">
        <v>1207</v>
      </c>
    </row>
    <row r="89" spans="1:16" x14ac:dyDescent="0.3">
      <c r="A89" s="123" t="s">
        <v>177</v>
      </c>
      <c r="B89" s="121" t="s">
        <v>178</v>
      </c>
      <c r="C89" s="121">
        <v>1</v>
      </c>
      <c r="D89" s="121">
        <v>0</v>
      </c>
      <c r="E89" s="124">
        <v>253156302</v>
      </c>
      <c r="F89" s="124">
        <v>303761508</v>
      </c>
      <c r="G89" s="124">
        <v>85407194</v>
      </c>
      <c r="H89" s="124">
        <v>103450265</v>
      </c>
      <c r="I89" s="124">
        <v>494598</v>
      </c>
      <c r="J89" s="124">
        <v>167724</v>
      </c>
      <c r="K89" s="125">
        <v>0.56799999999999995</v>
      </c>
      <c r="L89" s="125">
        <v>0.57499999999999996</v>
      </c>
      <c r="M89" s="125">
        <v>0.57099999999999995</v>
      </c>
      <c r="N89" s="125">
        <v>0.66800000000000004</v>
      </c>
      <c r="O89" s="128">
        <v>0.94689999999999996</v>
      </c>
      <c r="P89" s="124">
        <v>478</v>
      </c>
    </row>
    <row r="90" spans="1:16" x14ac:dyDescent="0.3">
      <c r="A90" s="123" t="s">
        <v>179</v>
      </c>
      <c r="B90" s="121" t="s">
        <v>180</v>
      </c>
      <c r="C90" s="121">
        <v>1</v>
      </c>
      <c r="D90" s="121">
        <v>0</v>
      </c>
      <c r="E90" s="124">
        <v>427494846</v>
      </c>
      <c r="F90" s="124">
        <v>509557178</v>
      </c>
      <c r="G90" s="124">
        <v>120871728</v>
      </c>
      <c r="H90" s="124">
        <v>124731426</v>
      </c>
      <c r="I90" s="124">
        <v>479555</v>
      </c>
      <c r="J90" s="124">
        <v>125692</v>
      </c>
      <c r="K90" s="125">
        <v>0.55100000000000005</v>
      </c>
      <c r="L90" s="125">
        <v>0.43099999999999999</v>
      </c>
      <c r="M90" s="125">
        <v>0.49</v>
      </c>
      <c r="N90" s="125">
        <v>0.80600000000000005</v>
      </c>
      <c r="O90" s="128">
        <v>0.9254</v>
      </c>
      <c r="P90" s="124">
        <v>826</v>
      </c>
    </row>
    <row r="91" spans="1:16" x14ac:dyDescent="0.3">
      <c r="A91" s="123" t="s">
        <v>181</v>
      </c>
      <c r="B91" s="121" t="s">
        <v>182</v>
      </c>
      <c r="C91" s="121">
        <v>1</v>
      </c>
      <c r="D91" s="121">
        <v>0</v>
      </c>
      <c r="E91" s="124">
        <v>979834367</v>
      </c>
      <c r="F91" s="124">
        <v>1096782830</v>
      </c>
      <c r="G91" s="124">
        <v>356808833</v>
      </c>
      <c r="H91" s="124">
        <v>359117997</v>
      </c>
      <c r="I91" s="124">
        <v>476725</v>
      </c>
      <c r="J91" s="124">
        <v>164354</v>
      </c>
      <c r="K91" s="125">
        <v>0.54800000000000004</v>
      </c>
      <c r="L91" s="125">
        <v>0.56299999999999994</v>
      </c>
      <c r="M91" s="125">
        <v>0.55500000000000005</v>
      </c>
      <c r="N91" s="125">
        <v>0.68799999999999994</v>
      </c>
      <c r="O91" s="128">
        <v>0.92120000000000002</v>
      </c>
      <c r="P91" s="124">
        <v>1740</v>
      </c>
    </row>
    <row r="92" spans="1:16" x14ac:dyDescent="0.3">
      <c r="A92" s="123" t="s">
        <v>183</v>
      </c>
      <c r="B92" s="121" t="s">
        <v>184</v>
      </c>
      <c r="C92" s="121">
        <v>1</v>
      </c>
      <c r="D92" s="121">
        <v>0</v>
      </c>
      <c r="E92" s="124">
        <v>1036786004</v>
      </c>
      <c r="F92" s="124">
        <v>1107414765</v>
      </c>
      <c r="G92" s="124">
        <v>404453537</v>
      </c>
      <c r="H92" s="124">
        <v>396264761</v>
      </c>
      <c r="I92" s="124">
        <v>475221</v>
      </c>
      <c r="J92" s="124">
        <v>175649</v>
      </c>
      <c r="K92" s="125">
        <v>0.54600000000000004</v>
      </c>
      <c r="L92" s="125">
        <v>0.60199999999999998</v>
      </c>
      <c r="M92" s="125">
        <v>0.57399999999999995</v>
      </c>
      <c r="N92" s="125">
        <v>0.69699999999999995</v>
      </c>
      <c r="O92" s="128">
        <v>0.91239999999999999</v>
      </c>
      <c r="P92" s="124">
        <v>1769</v>
      </c>
    </row>
    <row r="93" spans="1:16" x14ac:dyDescent="0.3">
      <c r="A93" s="123" t="s">
        <v>185</v>
      </c>
      <c r="B93" s="121" t="s">
        <v>186</v>
      </c>
      <c r="C93" s="121">
        <v>1</v>
      </c>
      <c r="D93" s="121">
        <v>0</v>
      </c>
      <c r="E93" s="124">
        <v>726280076</v>
      </c>
      <c r="F93" s="124">
        <v>798052773</v>
      </c>
      <c r="G93" s="124">
        <v>256253687</v>
      </c>
      <c r="H93" s="124">
        <v>264984663</v>
      </c>
      <c r="I93" s="124">
        <v>417396</v>
      </c>
      <c r="J93" s="124">
        <v>142726</v>
      </c>
      <c r="K93" s="125">
        <v>0.48</v>
      </c>
      <c r="L93" s="125">
        <v>0.48899999999999999</v>
      </c>
      <c r="M93" s="125">
        <v>0.48399999999999999</v>
      </c>
      <c r="N93" s="125">
        <v>0.77500000000000002</v>
      </c>
      <c r="O93" s="128">
        <v>0.93510000000000004</v>
      </c>
      <c r="P93" s="124">
        <v>1499</v>
      </c>
    </row>
    <row r="94" spans="1:16" x14ac:dyDescent="0.3">
      <c r="A94" s="123" t="s">
        <v>187</v>
      </c>
      <c r="B94" s="121" t="s">
        <v>188</v>
      </c>
      <c r="C94" s="121">
        <v>1</v>
      </c>
      <c r="D94" s="121">
        <v>0</v>
      </c>
      <c r="E94" s="124">
        <v>2453336174</v>
      </c>
      <c r="F94" s="124">
        <v>2962042156</v>
      </c>
      <c r="G94" s="124">
        <v>666714313</v>
      </c>
      <c r="H94" s="124">
        <v>620012409</v>
      </c>
      <c r="I94" s="124">
        <v>2466019</v>
      </c>
      <c r="J94" s="124">
        <v>564674</v>
      </c>
      <c r="K94" s="125">
        <v>2.8359999999999999</v>
      </c>
      <c r="L94" s="125">
        <v>1.9359999999999999</v>
      </c>
      <c r="M94" s="125">
        <v>2.3860000000000001</v>
      </c>
      <c r="N94" s="125">
        <v>9.8000000000000004E-2</v>
      </c>
      <c r="O94" s="128">
        <v>0.91359999999999997</v>
      </c>
      <c r="P94" s="124">
        <v>992</v>
      </c>
    </row>
    <row r="95" spans="1:16" x14ac:dyDescent="0.3">
      <c r="A95" s="123" t="s">
        <v>189</v>
      </c>
      <c r="B95" s="121" t="s">
        <v>190</v>
      </c>
      <c r="C95" s="121">
        <v>1</v>
      </c>
      <c r="D95" s="121">
        <v>0</v>
      </c>
      <c r="E95" s="124">
        <v>822041969</v>
      </c>
      <c r="F95" s="124">
        <v>1008527274</v>
      </c>
      <c r="G95" s="124">
        <v>258920920</v>
      </c>
      <c r="H95" s="124">
        <v>263979637</v>
      </c>
      <c r="I95" s="124">
        <v>1586281</v>
      </c>
      <c r="J95" s="124">
        <v>453120</v>
      </c>
      <c r="K95" s="125">
        <v>1.8240000000000001</v>
      </c>
      <c r="L95" s="125">
        <v>1.5529999999999999</v>
      </c>
      <c r="M95" s="125">
        <v>1.6879999999999999</v>
      </c>
      <c r="N95" s="125">
        <v>0.218</v>
      </c>
      <c r="O95" s="128">
        <v>0.92969999999999997</v>
      </c>
      <c r="P95" s="124">
        <v>450</v>
      </c>
    </row>
    <row r="96" spans="1:16" x14ac:dyDescent="0.3">
      <c r="A96" s="123" t="s">
        <v>191</v>
      </c>
      <c r="B96" s="121" t="s">
        <v>192</v>
      </c>
      <c r="C96" s="121">
        <v>1</v>
      </c>
      <c r="D96" s="121">
        <v>0</v>
      </c>
      <c r="E96" s="124">
        <v>1591091865</v>
      </c>
      <c r="F96" s="124">
        <v>2025126272</v>
      </c>
      <c r="G96" s="124">
        <v>504405233</v>
      </c>
      <c r="H96" s="124">
        <v>475861021</v>
      </c>
      <c r="I96" s="124">
        <v>1696162</v>
      </c>
      <c r="J96" s="124">
        <v>446398</v>
      </c>
      <c r="K96" s="125">
        <v>1.9510000000000001</v>
      </c>
      <c r="L96" s="125">
        <v>1.53</v>
      </c>
      <c r="M96" s="125">
        <v>1.74</v>
      </c>
      <c r="N96" s="125">
        <v>0.20899999999999999</v>
      </c>
      <c r="O96" s="128">
        <v>0.92659999999999998</v>
      </c>
      <c r="P96" s="124">
        <v>859</v>
      </c>
    </row>
    <row r="97" spans="1:16" x14ac:dyDescent="0.3">
      <c r="A97" s="123" t="s">
        <v>193</v>
      </c>
      <c r="B97" s="121" t="s">
        <v>194</v>
      </c>
      <c r="C97" s="121">
        <v>1</v>
      </c>
      <c r="D97" s="121">
        <v>0</v>
      </c>
      <c r="E97" s="124">
        <v>1977281865</v>
      </c>
      <c r="F97" s="124">
        <v>2227098831</v>
      </c>
      <c r="G97" s="124">
        <v>523015979</v>
      </c>
      <c r="H97" s="124">
        <v>507863841</v>
      </c>
      <c r="I97" s="124">
        <v>1093751</v>
      </c>
      <c r="J97" s="124">
        <v>264237</v>
      </c>
      <c r="K97" s="125">
        <v>1.258</v>
      </c>
      <c r="L97" s="125">
        <v>0.90600000000000003</v>
      </c>
      <c r="M97" s="125">
        <v>1.0820000000000001</v>
      </c>
      <c r="N97" s="125">
        <v>0.39700000000000002</v>
      </c>
      <c r="O97" s="128">
        <v>0.91279999999999994</v>
      </c>
      <c r="P97" s="124">
        <v>1520</v>
      </c>
    </row>
    <row r="98" spans="1:16" x14ac:dyDescent="0.3">
      <c r="A98" s="123" t="s">
        <v>195</v>
      </c>
      <c r="B98" s="121" t="s">
        <v>196</v>
      </c>
      <c r="C98" s="121">
        <v>1</v>
      </c>
      <c r="D98" s="121">
        <v>0</v>
      </c>
      <c r="E98" s="124">
        <v>1509967919</v>
      </c>
      <c r="F98" s="124">
        <v>1845162024</v>
      </c>
      <c r="G98" s="124">
        <v>586296959</v>
      </c>
      <c r="H98" s="124">
        <v>557260296</v>
      </c>
      <c r="I98" s="124">
        <v>792425</v>
      </c>
      <c r="J98" s="124">
        <v>263231</v>
      </c>
      <c r="K98" s="125">
        <v>0.91100000000000003</v>
      </c>
      <c r="L98" s="125">
        <v>0.90200000000000002</v>
      </c>
      <c r="M98" s="125">
        <v>0.90600000000000003</v>
      </c>
      <c r="N98" s="125">
        <v>0.44700000000000001</v>
      </c>
      <c r="O98" s="128">
        <v>0.94259999999999999</v>
      </c>
      <c r="P98" s="124">
        <v>1682</v>
      </c>
    </row>
    <row r="99" spans="1:16" x14ac:dyDescent="0.3">
      <c r="A99" s="123" t="s">
        <v>197</v>
      </c>
      <c r="B99" s="121" t="s">
        <v>198</v>
      </c>
      <c r="C99" s="121">
        <v>1</v>
      </c>
      <c r="D99" s="121">
        <v>0</v>
      </c>
      <c r="E99" s="124">
        <v>701358463</v>
      </c>
      <c r="F99" s="124">
        <v>822562543</v>
      </c>
      <c r="G99" s="124">
        <v>192505519</v>
      </c>
      <c r="H99" s="124">
        <v>169758890</v>
      </c>
      <c r="I99" s="124">
        <v>1577557</v>
      </c>
      <c r="J99" s="124">
        <v>351467</v>
      </c>
      <c r="K99" s="125">
        <v>1.8140000000000001</v>
      </c>
      <c r="L99" s="125">
        <v>1.2050000000000001</v>
      </c>
      <c r="M99" s="125">
        <v>1.5089999999999999</v>
      </c>
      <c r="N99" s="125">
        <v>0.249</v>
      </c>
      <c r="O99" s="128">
        <v>0.91810000000000003</v>
      </c>
      <c r="P99" s="124">
        <v>394</v>
      </c>
    </row>
    <row r="100" spans="1:16" x14ac:dyDescent="0.3">
      <c r="A100" s="123" t="s">
        <v>199</v>
      </c>
      <c r="B100" s="121" t="s">
        <v>200</v>
      </c>
      <c r="C100" s="121">
        <v>1</v>
      </c>
      <c r="D100" s="121">
        <v>0</v>
      </c>
      <c r="E100" s="124">
        <v>244957421</v>
      </c>
      <c r="F100" s="124">
        <v>265466857</v>
      </c>
      <c r="G100" s="124">
        <v>69919986</v>
      </c>
      <c r="H100" s="124">
        <v>73504316</v>
      </c>
      <c r="I100" s="124">
        <v>390232</v>
      </c>
      <c r="J100" s="124">
        <v>109651</v>
      </c>
      <c r="K100" s="125">
        <v>0.44800000000000001</v>
      </c>
      <c r="L100" s="125">
        <v>0.376</v>
      </c>
      <c r="M100" s="125">
        <v>0.41199999999999998</v>
      </c>
      <c r="N100" s="125">
        <v>0.90700000000000003</v>
      </c>
      <c r="O100" s="128">
        <v>0.93100000000000005</v>
      </c>
      <c r="P100" s="124">
        <v>500</v>
      </c>
    </row>
    <row r="101" spans="1:16" x14ac:dyDescent="0.3">
      <c r="A101" s="123" t="s">
        <v>201</v>
      </c>
      <c r="B101" s="121" t="s">
        <v>202</v>
      </c>
      <c r="C101" s="121">
        <v>1</v>
      </c>
      <c r="D101" s="121">
        <v>0</v>
      </c>
      <c r="E101" s="124">
        <v>1068903367</v>
      </c>
      <c r="F101" s="124">
        <v>1169890280</v>
      </c>
      <c r="G101" s="124">
        <v>484135655</v>
      </c>
      <c r="H101" s="124">
        <v>424614112</v>
      </c>
      <c r="I101" s="124">
        <v>461416</v>
      </c>
      <c r="J101" s="124">
        <v>175026</v>
      </c>
      <c r="K101" s="125">
        <v>0.53</v>
      </c>
      <c r="L101" s="125">
        <v>0.6</v>
      </c>
      <c r="M101" s="125">
        <v>0.56499999999999995</v>
      </c>
      <c r="N101" s="125">
        <v>0.70899999999999996</v>
      </c>
      <c r="O101" s="128">
        <v>0.90910000000000002</v>
      </c>
      <c r="P101" s="124">
        <v>1955</v>
      </c>
    </row>
    <row r="102" spans="1:16" x14ac:dyDescent="0.3">
      <c r="A102" s="123" t="s">
        <v>203</v>
      </c>
      <c r="B102" s="121" t="s">
        <v>204</v>
      </c>
      <c r="C102" s="121">
        <v>1</v>
      </c>
      <c r="D102" s="121">
        <v>0</v>
      </c>
      <c r="E102" s="124">
        <v>202025697</v>
      </c>
      <c r="F102" s="124">
        <v>221459412</v>
      </c>
      <c r="G102" s="124">
        <v>81925191</v>
      </c>
      <c r="H102" s="124">
        <v>82703365</v>
      </c>
      <c r="I102" s="124">
        <v>338788</v>
      </c>
      <c r="J102" s="124">
        <v>131702</v>
      </c>
      <c r="K102" s="125">
        <v>0.38900000000000001</v>
      </c>
      <c r="L102" s="125">
        <v>0.45100000000000001</v>
      </c>
      <c r="M102" s="125">
        <v>0.41899999999999998</v>
      </c>
      <c r="N102" s="125">
        <v>0.89700000000000002</v>
      </c>
      <c r="O102" s="128">
        <v>0.92810000000000004</v>
      </c>
      <c r="P102" s="124">
        <v>474</v>
      </c>
    </row>
    <row r="103" spans="1:16" x14ac:dyDescent="0.3">
      <c r="A103" s="123" t="s">
        <v>205</v>
      </c>
      <c r="B103" s="121" t="s">
        <v>206</v>
      </c>
      <c r="C103" s="121">
        <v>1</v>
      </c>
      <c r="D103" s="121">
        <v>0</v>
      </c>
      <c r="E103" s="124">
        <v>947912202</v>
      </c>
      <c r="F103" s="124">
        <v>1044245529</v>
      </c>
      <c r="G103" s="124">
        <v>374524137</v>
      </c>
      <c r="H103" s="124">
        <v>383887102</v>
      </c>
      <c r="I103" s="124">
        <v>495069</v>
      </c>
      <c r="J103" s="124">
        <v>188471</v>
      </c>
      <c r="K103" s="125">
        <v>0.56899999999999995</v>
      </c>
      <c r="L103" s="125">
        <v>0.64600000000000002</v>
      </c>
      <c r="M103" s="125">
        <v>0.60699999999999998</v>
      </c>
      <c r="N103" s="125">
        <v>0.627</v>
      </c>
      <c r="O103" s="128">
        <v>0.93610000000000004</v>
      </c>
      <c r="P103" s="124">
        <v>1771</v>
      </c>
    </row>
    <row r="104" spans="1:16" x14ac:dyDescent="0.3">
      <c r="A104" s="123" t="s">
        <v>207</v>
      </c>
      <c r="B104" s="121" t="s">
        <v>208</v>
      </c>
      <c r="C104" s="121">
        <v>1</v>
      </c>
      <c r="D104" s="121">
        <v>0</v>
      </c>
      <c r="E104" s="124">
        <v>295920231</v>
      </c>
      <c r="F104" s="124">
        <v>324384453</v>
      </c>
      <c r="G104" s="124">
        <v>105529247</v>
      </c>
      <c r="H104" s="124">
        <v>116234936</v>
      </c>
      <c r="I104" s="124">
        <v>366177</v>
      </c>
      <c r="J104" s="124">
        <v>130911</v>
      </c>
      <c r="K104" s="125">
        <v>0.42099999999999999</v>
      </c>
      <c r="L104" s="125">
        <v>0.44800000000000001</v>
      </c>
      <c r="M104" s="125">
        <v>0.434</v>
      </c>
      <c r="N104" s="125">
        <v>0.878</v>
      </c>
      <c r="O104" s="128">
        <v>0.93220000000000003</v>
      </c>
      <c r="P104" s="124">
        <v>710</v>
      </c>
    </row>
    <row r="105" spans="1:16" x14ac:dyDescent="0.3">
      <c r="A105" s="123" t="s">
        <v>209</v>
      </c>
      <c r="B105" s="121" t="s">
        <v>210</v>
      </c>
      <c r="C105" s="121">
        <v>1</v>
      </c>
      <c r="D105" s="121">
        <v>0</v>
      </c>
      <c r="E105" s="124">
        <v>423755547</v>
      </c>
      <c r="F105" s="124">
        <v>476653706</v>
      </c>
      <c r="G105" s="124">
        <v>40116235</v>
      </c>
      <c r="H105" s="124">
        <v>41166654</v>
      </c>
      <c r="I105" s="124">
        <v>5234937</v>
      </c>
      <c r="J105" s="124">
        <v>472574</v>
      </c>
      <c r="K105" s="125">
        <v>6.0220000000000002</v>
      </c>
      <c r="L105" s="125">
        <v>1.62</v>
      </c>
      <c r="M105" s="125">
        <v>3.8210000000000002</v>
      </c>
      <c r="N105" s="125">
        <v>0</v>
      </c>
      <c r="O105" s="128">
        <v>0.91859999999999997</v>
      </c>
      <c r="P105" s="124">
        <v>70</v>
      </c>
    </row>
    <row r="106" spans="1:16" x14ac:dyDescent="0.3">
      <c r="A106" s="123" t="s">
        <v>211</v>
      </c>
      <c r="B106" s="121" t="s">
        <v>212</v>
      </c>
      <c r="C106" s="121">
        <v>1</v>
      </c>
      <c r="D106" s="121">
        <v>0</v>
      </c>
      <c r="E106" s="124">
        <v>881517513</v>
      </c>
      <c r="F106" s="124">
        <v>932837451</v>
      </c>
      <c r="G106" s="124">
        <v>40725708</v>
      </c>
      <c r="H106" s="124">
        <v>44204010</v>
      </c>
      <c r="I106" s="124">
        <v>3599910</v>
      </c>
      <c r="J106" s="124">
        <v>168511</v>
      </c>
      <c r="K106" s="125">
        <v>4.141</v>
      </c>
      <c r="L106" s="125">
        <v>0.57699999999999996</v>
      </c>
      <c r="M106" s="125">
        <v>2.3580000000000001</v>
      </c>
      <c r="N106" s="125">
        <v>0.10299999999999999</v>
      </c>
      <c r="O106" s="128">
        <v>0.94630000000000003</v>
      </c>
      <c r="P106" s="124">
        <v>207</v>
      </c>
    </row>
    <row r="107" spans="1:16" x14ac:dyDescent="0.3">
      <c r="A107" s="123" t="s">
        <v>213</v>
      </c>
      <c r="B107" s="121" t="s">
        <v>214</v>
      </c>
      <c r="C107" s="121">
        <v>1</v>
      </c>
      <c r="D107" s="121">
        <v>0</v>
      </c>
      <c r="E107" s="124">
        <v>254258011</v>
      </c>
      <c r="F107" s="124">
        <v>304743406</v>
      </c>
      <c r="G107" s="124">
        <v>63262261</v>
      </c>
      <c r="H107" s="124">
        <v>76840985</v>
      </c>
      <c r="I107" s="124">
        <v>718510</v>
      </c>
      <c r="J107" s="124">
        <v>180081</v>
      </c>
      <c r="K107" s="125">
        <v>0.82599999999999996</v>
      </c>
      <c r="L107" s="125">
        <v>0.61699999999999999</v>
      </c>
      <c r="M107" s="125">
        <v>0.72099999999999997</v>
      </c>
      <c r="N107" s="125">
        <v>0.58299999999999996</v>
      </c>
      <c r="O107" s="128">
        <v>0.91279999999999994</v>
      </c>
      <c r="P107" s="124">
        <v>338</v>
      </c>
    </row>
    <row r="108" spans="1:16" x14ac:dyDescent="0.3">
      <c r="A108" s="123" t="s">
        <v>215</v>
      </c>
      <c r="B108" s="121" t="s">
        <v>216</v>
      </c>
      <c r="C108" s="121">
        <v>1</v>
      </c>
      <c r="D108" s="121">
        <v>0</v>
      </c>
      <c r="E108" s="124">
        <v>729365314</v>
      </c>
      <c r="F108" s="124">
        <v>822561439</v>
      </c>
      <c r="G108" s="124">
        <v>175801237</v>
      </c>
      <c r="H108" s="124">
        <v>187007144</v>
      </c>
      <c r="I108" s="124">
        <v>871868</v>
      </c>
      <c r="J108" s="124">
        <v>203824</v>
      </c>
      <c r="K108" s="125">
        <v>1.002</v>
      </c>
      <c r="L108" s="125">
        <v>0.69799999999999995</v>
      </c>
      <c r="M108" s="125">
        <v>0.85</v>
      </c>
      <c r="N108" s="125">
        <v>0.47699999999999998</v>
      </c>
      <c r="O108" s="128">
        <v>0.93700000000000006</v>
      </c>
      <c r="P108" s="124">
        <v>738</v>
      </c>
    </row>
    <row r="109" spans="1:16" x14ac:dyDescent="0.3">
      <c r="A109" s="123" t="s">
        <v>217</v>
      </c>
      <c r="B109" s="121" t="s">
        <v>218</v>
      </c>
      <c r="C109" s="121">
        <v>1</v>
      </c>
      <c r="D109" s="121">
        <v>0</v>
      </c>
      <c r="E109" s="124">
        <v>190561168</v>
      </c>
      <c r="F109" s="124">
        <v>207588164</v>
      </c>
      <c r="G109" s="124">
        <v>146145416</v>
      </c>
      <c r="H109" s="124">
        <v>56721233</v>
      </c>
      <c r="I109" s="124">
        <v>796298</v>
      </c>
      <c r="J109" s="124">
        <v>226884</v>
      </c>
      <c r="K109" s="125">
        <v>0.91600000000000004</v>
      </c>
      <c r="L109" s="125">
        <v>0.77800000000000002</v>
      </c>
      <c r="M109" s="125">
        <v>0.84699999999999998</v>
      </c>
      <c r="N109" s="125">
        <v>0.502</v>
      </c>
      <c r="O109" s="128">
        <v>0.9456</v>
      </c>
      <c r="P109" s="124">
        <v>197</v>
      </c>
    </row>
    <row r="110" spans="1:16" x14ac:dyDescent="0.3">
      <c r="A110" s="123" t="s">
        <v>219</v>
      </c>
      <c r="B110" s="121" t="s">
        <v>220</v>
      </c>
      <c r="C110" s="121">
        <v>1</v>
      </c>
      <c r="D110" s="121">
        <v>0</v>
      </c>
      <c r="E110" s="124">
        <v>329171112</v>
      </c>
      <c r="F110" s="124">
        <v>352864818</v>
      </c>
      <c r="G110" s="124">
        <v>51935723</v>
      </c>
      <c r="H110" s="124">
        <v>49971878</v>
      </c>
      <c r="I110" s="124">
        <v>1110807</v>
      </c>
      <c r="J110" s="124">
        <v>162774</v>
      </c>
      <c r="K110" s="125">
        <v>1.2769999999999999</v>
      </c>
      <c r="L110" s="125">
        <v>0.55800000000000005</v>
      </c>
      <c r="M110" s="125">
        <v>0.91700000000000004</v>
      </c>
      <c r="N110" s="125">
        <v>0.46500000000000002</v>
      </c>
      <c r="O110" s="128">
        <v>0.9264</v>
      </c>
      <c r="P110" s="124">
        <v>286</v>
      </c>
    </row>
    <row r="111" spans="1:16" x14ac:dyDescent="0.3">
      <c r="A111" s="123" t="s">
        <v>221</v>
      </c>
      <c r="B111" s="121" t="s">
        <v>222</v>
      </c>
      <c r="C111" s="121">
        <v>1</v>
      </c>
      <c r="D111" s="121">
        <v>0</v>
      </c>
      <c r="E111" s="124">
        <v>887595804</v>
      </c>
      <c r="F111" s="124">
        <v>1040431988</v>
      </c>
      <c r="G111" s="124">
        <v>109163056</v>
      </c>
      <c r="H111" s="124">
        <v>104199360</v>
      </c>
      <c r="I111" s="124">
        <v>2289819</v>
      </c>
      <c r="J111" s="124">
        <v>247504</v>
      </c>
      <c r="K111" s="125">
        <v>2.6339999999999999</v>
      </c>
      <c r="L111" s="125">
        <v>0.84799999999999998</v>
      </c>
      <c r="M111" s="125">
        <v>1.7410000000000001</v>
      </c>
      <c r="N111" s="125">
        <v>0.219</v>
      </c>
      <c r="O111" s="128">
        <v>0.92400000000000004</v>
      </c>
      <c r="P111" s="124">
        <v>305</v>
      </c>
    </row>
    <row r="112" spans="1:16" x14ac:dyDescent="0.3">
      <c r="A112" s="123" t="s">
        <v>223</v>
      </c>
      <c r="B112" s="121" t="s">
        <v>224</v>
      </c>
      <c r="C112" s="121">
        <v>1</v>
      </c>
      <c r="D112" s="121">
        <v>0</v>
      </c>
      <c r="E112" s="124">
        <v>534313532</v>
      </c>
      <c r="F112" s="124">
        <v>602970361</v>
      </c>
      <c r="G112" s="124">
        <v>71402154</v>
      </c>
      <c r="H112" s="124">
        <v>69352755</v>
      </c>
      <c r="I112" s="124">
        <v>2045474</v>
      </c>
      <c r="J112" s="124">
        <v>249470</v>
      </c>
      <c r="K112" s="125">
        <v>2.3530000000000002</v>
      </c>
      <c r="L112" s="125">
        <v>0.85499999999999998</v>
      </c>
      <c r="M112" s="125">
        <v>1.603</v>
      </c>
      <c r="N112" s="125">
        <v>0.23300000000000001</v>
      </c>
      <c r="O112" s="128">
        <v>0.92920000000000003</v>
      </c>
      <c r="P112" s="124">
        <v>222</v>
      </c>
    </row>
    <row r="113" spans="1:16" x14ac:dyDescent="0.3">
      <c r="A113" s="123" t="s">
        <v>225</v>
      </c>
      <c r="B113" s="121" t="s">
        <v>226</v>
      </c>
      <c r="C113" s="121">
        <v>1</v>
      </c>
      <c r="D113" s="121">
        <v>0</v>
      </c>
      <c r="E113" s="124">
        <v>433360096</v>
      </c>
      <c r="F113" s="124">
        <v>468926429</v>
      </c>
      <c r="G113" s="124">
        <v>150929688</v>
      </c>
      <c r="H113" s="124">
        <v>148721344</v>
      </c>
      <c r="I113" s="124">
        <v>355510</v>
      </c>
      <c r="J113" s="124">
        <v>117195</v>
      </c>
      <c r="K113" s="125">
        <v>0.40799999999999997</v>
      </c>
      <c r="L113" s="125">
        <v>0.40100000000000002</v>
      </c>
      <c r="M113" s="125">
        <v>0.40400000000000003</v>
      </c>
      <c r="N113" s="125">
        <v>0.91700000000000004</v>
      </c>
      <c r="O113" s="128">
        <v>0.92349999999999999</v>
      </c>
      <c r="P113" s="124">
        <v>1030</v>
      </c>
    </row>
    <row r="114" spans="1:16" x14ac:dyDescent="0.3">
      <c r="A114" s="123" t="s">
        <v>227</v>
      </c>
      <c r="B114" s="121" t="s">
        <v>228</v>
      </c>
      <c r="C114" s="121">
        <v>1</v>
      </c>
      <c r="D114" s="121">
        <v>0</v>
      </c>
      <c r="E114" s="124">
        <v>224350883</v>
      </c>
      <c r="F114" s="124">
        <v>259178937</v>
      </c>
      <c r="G114" s="124">
        <v>54887439</v>
      </c>
      <c r="H114" s="124">
        <v>55155044</v>
      </c>
      <c r="I114" s="124">
        <v>787507</v>
      </c>
      <c r="J114" s="124">
        <v>179222</v>
      </c>
      <c r="K114" s="125">
        <v>0.90500000000000003</v>
      </c>
      <c r="L114" s="125">
        <v>0.61399999999999999</v>
      </c>
      <c r="M114" s="125">
        <v>0.75900000000000001</v>
      </c>
      <c r="N114" s="125">
        <v>0.55900000000000005</v>
      </c>
      <c r="O114" s="128">
        <v>0.94</v>
      </c>
      <c r="P114" s="124">
        <v>237</v>
      </c>
    </row>
    <row r="115" spans="1:16" x14ac:dyDescent="0.3">
      <c r="A115" s="123" t="s">
        <v>229</v>
      </c>
      <c r="B115" s="121" t="s">
        <v>230</v>
      </c>
      <c r="C115" s="121">
        <v>1</v>
      </c>
      <c r="D115" s="121">
        <v>0</v>
      </c>
      <c r="E115" s="124">
        <v>294266120</v>
      </c>
      <c r="F115" s="124">
        <v>343242066</v>
      </c>
      <c r="G115" s="124">
        <v>64997030</v>
      </c>
      <c r="H115" s="124">
        <v>64232933</v>
      </c>
      <c r="I115" s="124">
        <v>996106</v>
      </c>
      <c r="J115" s="124">
        <v>200727</v>
      </c>
      <c r="K115" s="125">
        <v>1.145</v>
      </c>
      <c r="L115" s="125">
        <v>0.68799999999999994</v>
      </c>
      <c r="M115" s="125">
        <v>0.91600000000000004</v>
      </c>
      <c r="N115" s="125">
        <v>0.46500000000000002</v>
      </c>
      <c r="O115" s="128">
        <v>0.93269999999999997</v>
      </c>
      <c r="P115" s="124">
        <v>302</v>
      </c>
    </row>
    <row r="116" spans="1:16" x14ac:dyDescent="0.3">
      <c r="A116" s="123" t="s">
        <v>231</v>
      </c>
      <c r="B116" s="121" t="s">
        <v>232</v>
      </c>
      <c r="C116" s="121">
        <v>1</v>
      </c>
      <c r="D116" s="121">
        <v>0</v>
      </c>
      <c r="E116" s="124">
        <v>562421916</v>
      </c>
      <c r="F116" s="124">
        <v>620605831</v>
      </c>
      <c r="G116" s="124">
        <v>141750924</v>
      </c>
      <c r="H116" s="124">
        <v>137183226</v>
      </c>
      <c r="I116" s="124">
        <v>595084</v>
      </c>
      <c r="J116" s="124">
        <v>138011</v>
      </c>
      <c r="K116" s="125">
        <v>0.68400000000000005</v>
      </c>
      <c r="L116" s="125">
        <v>0.47299999999999998</v>
      </c>
      <c r="M116" s="125">
        <v>0.57799999999999996</v>
      </c>
      <c r="N116" s="125">
        <v>0.69299999999999995</v>
      </c>
      <c r="O116" s="128">
        <v>0.91469999999999996</v>
      </c>
      <c r="P116" s="124">
        <v>801</v>
      </c>
    </row>
    <row r="117" spans="1:16" x14ac:dyDescent="0.3">
      <c r="A117" s="123" t="s">
        <v>233</v>
      </c>
      <c r="B117" s="121" t="s">
        <v>234</v>
      </c>
      <c r="C117" s="121">
        <v>1</v>
      </c>
      <c r="D117" s="121">
        <v>0</v>
      </c>
      <c r="E117" s="124">
        <v>2674816019</v>
      </c>
      <c r="F117" s="124">
        <v>3041028748</v>
      </c>
      <c r="G117" s="124">
        <v>972001276</v>
      </c>
      <c r="H117" s="124">
        <v>1014518341</v>
      </c>
      <c r="I117" s="124">
        <v>947901</v>
      </c>
      <c r="J117" s="124">
        <v>329439</v>
      </c>
      <c r="K117" s="125">
        <v>1.0900000000000001</v>
      </c>
      <c r="L117" s="125">
        <v>1.129</v>
      </c>
      <c r="M117" s="125">
        <v>1.109</v>
      </c>
      <c r="N117" s="125">
        <v>0.38600000000000001</v>
      </c>
      <c r="O117" s="128">
        <v>0.91849999999999998</v>
      </c>
      <c r="P117" s="124">
        <v>2481</v>
      </c>
    </row>
    <row r="118" spans="1:16" x14ac:dyDescent="0.3">
      <c r="A118" s="123" t="s">
        <v>235</v>
      </c>
      <c r="B118" s="121" t="s">
        <v>236</v>
      </c>
      <c r="C118" s="121">
        <v>1</v>
      </c>
      <c r="D118" s="121">
        <v>0</v>
      </c>
      <c r="E118" s="124">
        <v>924942308</v>
      </c>
      <c r="F118" s="124">
        <v>1075679739</v>
      </c>
      <c r="G118" s="124">
        <v>374458841</v>
      </c>
      <c r="H118" s="124">
        <v>290865886</v>
      </c>
      <c r="I118" s="124">
        <v>627941</v>
      </c>
      <c r="J118" s="124">
        <v>182590</v>
      </c>
      <c r="K118" s="125">
        <v>0.72199999999999998</v>
      </c>
      <c r="L118" s="125">
        <v>0.626</v>
      </c>
      <c r="M118" s="125">
        <v>0.67400000000000004</v>
      </c>
      <c r="N118" s="125">
        <v>0.58499999999999996</v>
      </c>
      <c r="O118" s="128">
        <v>0.91800000000000004</v>
      </c>
      <c r="P118" s="124">
        <v>1313</v>
      </c>
    </row>
    <row r="119" spans="1:16" x14ac:dyDescent="0.3">
      <c r="A119" s="123" t="s">
        <v>237</v>
      </c>
      <c r="B119" s="121" t="s">
        <v>238</v>
      </c>
      <c r="C119" s="121">
        <v>1</v>
      </c>
      <c r="D119" s="121">
        <v>0</v>
      </c>
      <c r="E119" s="124">
        <v>2964774345</v>
      </c>
      <c r="F119" s="124">
        <v>3401568550</v>
      </c>
      <c r="G119" s="124">
        <v>1028881072</v>
      </c>
      <c r="H119" s="124">
        <v>1054480983</v>
      </c>
      <c r="I119" s="124">
        <v>765553</v>
      </c>
      <c r="J119" s="124">
        <v>250524</v>
      </c>
      <c r="K119" s="125">
        <v>0.88</v>
      </c>
      <c r="L119" s="125">
        <v>0.85899999999999999</v>
      </c>
      <c r="M119" s="125">
        <v>0.86899999999999999</v>
      </c>
      <c r="N119" s="125">
        <v>0.46500000000000002</v>
      </c>
      <c r="O119" s="128">
        <v>0.92110000000000003</v>
      </c>
      <c r="P119" s="124">
        <v>3342</v>
      </c>
    </row>
    <row r="120" spans="1:16" x14ac:dyDescent="0.3">
      <c r="A120" s="123" t="s">
        <v>239</v>
      </c>
      <c r="B120" s="121" t="s">
        <v>240</v>
      </c>
      <c r="C120" s="121">
        <v>1</v>
      </c>
      <c r="D120" s="121">
        <v>0</v>
      </c>
      <c r="E120" s="124">
        <v>1477901879</v>
      </c>
      <c r="F120" s="124">
        <v>1651167181</v>
      </c>
      <c r="G120" s="124">
        <v>309349104</v>
      </c>
      <c r="H120" s="124">
        <v>300609941</v>
      </c>
      <c r="I120" s="124">
        <v>1933911</v>
      </c>
      <c r="J120" s="124">
        <v>371582</v>
      </c>
      <c r="K120" s="125">
        <v>2.2240000000000002</v>
      </c>
      <c r="L120" s="125">
        <v>1.274</v>
      </c>
      <c r="M120" s="125">
        <v>1.7490000000000001</v>
      </c>
      <c r="N120" s="125">
        <v>0.20799999999999999</v>
      </c>
      <c r="O120" s="128">
        <v>0.9022</v>
      </c>
      <c r="P120" s="124">
        <v>650</v>
      </c>
    </row>
    <row r="121" spans="1:16" x14ac:dyDescent="0.3">
      <c r="A121" s="123" t="s">
        <v>241</v>
      </c>
      <c r="B121" s="121" t="s">
        <v>242</v>
      </c>
      <c r="C121" s="121">
        <v>1</v>
      </c>
      <c r="D121" s="121">
        <v>0</v>
      </c>
      <c r="E121" s="124">
        <v>1255691084</v>
      </c>
      <c r="F121" s="124">
        <v>1480038870</v>
      </c>
      <c r="G121" s="124">
        <v>507599427</v>
      </c>
      <c r="H121" s="124">
        <v>439610449</v>
      </c>
      <c r="I121" s="124">
        <v>1101340</v>
      </c>
      <c r="J121" s="124">
        <v>353953</v>
      </c>
      <c r="K121" s="125">
        <v>1.266</v>
      </c>
      <c r="L121" s="125">
        <v>1.2130000000000001</v>
      </c>
      <c r="M121" s="125">
        <v>1.2390000000000001</v>
      </c>
      <c r="N121" s="125">
        <v>0.317</v>
      </c>
      <c r="O121" s="128">
        <v>0.92710000000000004</v>
      </c>
      <c r="P121" s="124">
        <v>1042</v>
      </c>
    </row>
    <row r="122" spans="1:16" x14ac:dyDescent="0.3">
      <c r="A122" s="123" t="s">
        <v>243</v>
      </c>
      <c r="B122" s="121" t="s">
        <v>244</v>
      </c>
      <c r="C122" s="121">
        <v>1</v>
      </c>
      <c r="D122" s="121">
        <v>0</v>
      </c>
      <c r="E122" s="124">
        <v>1907861702</v>
      </c>
      <c r="F122" s="124">
        <v>2234869600</v>
      </c>
      <c r="G122" s="124">
        <v>610218656</v>
      </c>
      <c r="H122" s="124">
        <v>459055827</v>
      </c>
      <c r="I122" s="124">
        <v>2276225</v>
      </c>
      <c r="J122" s="124">
        <v>504456</v>
      </c>
      <c r="K122" s="125">
        <v>2.6179999999999999</v>
      </c>
      <c r="L122" s="125">
        <v>1.7290000000000001</v>
      </c>
      <c r="M122" s="125">
        <v>2.173</v>
      </c>
      <c r="N122" s="125">
        <v>0.13500000000000001</v>
      </c>
      <c r="O122" s="128">
        <v>0.92620000000000002</v>
      </c>
      <c r="P122" s="124">
        <v>763</v>
      </c>
    </row>
    <row r="123" spans="1:16" x14ac:dyDescent="0.3">
      <c r="A123" s="123" t="s">
        <v>245</v>
      </c>
      <c r="B123" s="121" t="s">
        <v>246</v>
      </c>
      <c r="C123" s="121">
        <v>1</v>
      </c>
      <c r="D123" s="121">
        <v>0</v>
      </c>
      <c r="E123" s="124">
        <v>1974457781</v>
      </c>
      <c r="F123" s="124">
        <v>2233669617</v>
      </c>
      <c r="G123" s="124">
        <v>748205120</v>
      </c>
      <c r="H123" s="124">
        <v>769531300</v>
      </c>
      <c r="I123" s="124">
        <v>425665</v>
      </c>
      <c r="J123" s="124">
        <v>153523</v>
      </c>
      <c r="K123" s="125">
        <v>0.48899999999999999</v>
      </c>
      <c r="L123" s="125">
        <v>0.52600000000000002</v>
      </c>
      <c r="M123" s="125">
        <v>0.50700000000000001</v>
      </c>
      <c r="N123" s="125">
        <v>0.78400000000000003</v>
      </c>
      <c r="O123" s="128">
        <v>0.88</v>
      </c>
      <c r="P123" s="124">
        <v>3864</v>
      </c>
    </row>
    <row r="124" spans="1:16" x14ac:dyDescent="0.3">
      <c r="A124" s="123" t="s">
        <v>247</v>
      </c>
      <c r="B124" s="121" t="s">
        <v>248</v>
      </c>
      <c r="C124" s="121">
        <v>1</v>
      </c>
      <c r="D124" s="121">
        <v>0</v>
      </c>
      <c r="E124" s="124">
        <v>6145263397</v>
      </c>
      <c r="F124" s="124">
        <v>7074424556</v>
      </c>
      <c r="G124" s="124">
        <v>2526628214</v>
      </c>
      <c r="H124" s="124">
        <v>2610148942</v>
      </c>
      <c r="I124" s="124">
        <v>680655</v>
      </c>
      <c r="J124" s="124">
        <v>264482</v>
      </c>
      <c r="K124" s="125">
        <v>0.78200000000000003</v>
      </c>
      <c r="L124" s="125">
        <v>0.90700000000000003</v>
      </c>
      <c r="M124" s="125">
        <v>0.84399999999999997</v>
      </c>
      <c r="N124" s="125">
        <v>0.48099999999999998</v>
      </c>
      <c r="O124" s="128">
        <v>0.93479999999999996</v>
      </c>
      <c r="P124" s="124">
        <v>7686</v>
      </c>
    </row>
    <row r="125" spans="1:16" x14ac:dyDescent="0.3">
      <c r="A125" s="123" t="s">
        <v>249</v>
      </c>
      <c r="B125" s="121" t="s">
        <v>250</v>
      </c>
      <c r="C125" s="121">
        <v>1</v>
      </c>
      <c r="D125" s="121">
        <v>0</v>
      </c>
      <c r="E125" s="124">
        <v>981516333</v>
      </c>
      <c r="F125" s="124">
        <v>1124904401</v>
      </c>
      <c r="G125" s="124">
        <v>400882456</v>
      </c>
      <c r="H125" s="124">
        <v>413734563</v>
      </c>
      <c r="I125" s="124">
        <v>559622</v>
      </c>
      <c r="J125" s="124">
        <v>216423</v>
      </c>
      <c r="K125" s="125">
        <v>0.64300000000000002</v>
      </c>
      <c r="L125" s="125">
        <v>0.74199999999999999</v>
      </c>
      <c r="M125" s="125">
        <v>0.69199999999999995</v>
      </c>
      <c r="N125" s="125">
        <v>0.57399999999999995</v>
      </c>
      <c r="O125" s="128">
        <v>0.94289999999999996</v>
      </c>
      <c r="P125" s="124">
        <v>1573</v>
      </c>
    </row>
    <row r="126" spans="1:16" x14ac:dyDescent="0.3">
      <c r="A126" s="123" t="s">
        <v>251</v>
      </c>
      <c r="B126" s="121" t="s">
        <v>252</v>
      </c>
      <c r="C126" s="121">
        <v>1</v>
      </c>
      <c r="D126" s="121">
        <v>0</v>
      </c>
      <c r="E126" s="124">
        <v>1682260079</v>
      </c>
      <c r="F126" s="124">
        <v>2001723528</v>
      </c>
      <c r="G126" s="124">
        <v>668861932</v>
      </c>
      <c r="H126" s="124">
        <v>598747107</v>
      </c>
      <c r="I126" s="124">
        <v>1018237</v>
      </c>
      <c r="J126" s="124">
        <v>330982</v>
      </c>
      <c r="K126" s="125">
        <v>1.171</v>
      </c>
      <c r="L126" s="125">
        <v>1.135</v>
      </c>
      <c r="M126" s="125">
        <v>1.1519999999999999</v>
      </c>
      <c r="N126" s="125">
        <v>0.35099999999999998</v>
      </c>
      <c r="O126" s="128">
        <v>0.93310000000000004</v>
      </c>
      <c r="P126" s="124">
        <v>1562</v>
      </c>
    </row>
    <row r="127" spans="1:16" x14ac:dyDescent="0.3">
      <c r="A127" s="123" t="s">
        <v>253</v>
      </c>
      <c r="B127" s="121" t="s">
        <v>254</v>
      </c>
      <c r="C127" s="121">
        <v>1</v>
      </c>
      <c r="D127" s="121">
        <v>0</v>
      </c>
      <c r="E127" s="124">
        <v>2264982892</v>
      </c>
      <c r="F127" s="124">
        <v>2633741384</v>
      </c>
      <c r="G127" s="124">
        <v>1031619033</v>
      </c>
      <c r="H127" s="124">
        <v>929386096</v>
      </c>
      <c r="I127" s="124">
        <v>2284852</v>
      </c>
      <c r="J127" s="124">
        <v>866964</v>
      </c>
      <c r="K127" s="125">
        <v>2.6280000000000001</v>
      </c>
      <c r="L127" s="125">
        <v>2.9729999999999999</v>
      </c>
      <c r="M127" s="125">
        <v>2.8</v>
      </c>
      <c r="N127" s="125">
        <v>2.5999999999999999E-2</v>
      </c>
      <c r="O127" s="128">
        <v>0.93100000000000005</v>
      </c>
      <c r="P127" s="124">
        <v>916</v>
      </c>
    </row>
    <row r="128" spans="1:16" x14ac:dyDescent="0.3">
      <c r="A128" s="123" t="s">
        <v>255</v>
      </c>
      <c r="B128" s="121" t="s">
        <v>256</v>
      </c>
      <c r="C128" s="121">
        <v>1</v>
      </c>
      <c r="D128" s="121">
        <v>0</v>
      </c>
      <c r="E128" s="124">
        <v>10055331142</v>
      </c>
      <c r="F128" s="124">
        <v>11084508073</v>
      </c>
      <c r="G128" s="124">
        <v>3319064464</v>
      </c>
      <c r="H128" s="124">
        <v>3332934770</v>
      </c>
      <c r="I128" s="124">
        <v>787331</v>
      </c>
      <c r="J128" s="124">
        <v>247746</v>
      </c>
      <c r="K128" s="125">
        <v>0.90500000000000003</v>
      </c>
      <c r="L128" s="125">
        <v>0.84899999999999998</v>
      </c>
      <c r="M128" s="125">
        <v>0.876</v>
      </c>
      <c r="N128" s="125">
        <v>0.46100000000000002</v>
      </c>
      <c r="O128" s="128">
        <v>0.94310000000000005</v>
      </c>
      <c r="P128" s="124">
        <v>10298</v>
      </c>
    </row>
    <row r="129" spans="1:16" x14ac:dyDescent="0.3">
      <c r="A129" s="123" t="s">
        <v>257</v>
      </c>
      <c r="B129" s="121" t="s">
        <v>258</v>
      </c>
      <c r="C129" s="121">
        <v>1</v>
      </c>
      <c r="D129" s="121">
        <v>0</v>
      </c>
      <c r="E129" s="124">
        <v>1653729177</v>
      </c>
      <c r="F129" s="124">
        <v>1919599370</v>
      </c>
      <c r="G129" s="124">
        <v>604422278</v>
      </c>
      <c r="H129" s="124">
        <v>579676907</v>
      </c>
      <c r="I129" s="124">
        <v>1874778</v>
      </c>
      <c r="J129" s="124">
        <v>608265</v>
      </c>
      <c r="K129" s="125">
        <v>2.1560000000000001</v>
      </c>
      <c r="L129" s="125">
        <v>2.085</v>
      </c>
      <c r="M129" s="125">
        <v>2.12</v>
      </c>
      <c r="N129" s="125">
        <v>0.14399999999999999</v>
      </c>
      <c r="O129" s="128">
        <v>0.92820000000000003</v>
      </c>
      <c r="P129" s="124">
        <v>760</v>
      </c>
    </row>
    <row r="130" spans="1:16" x14ac:dyDescent="0.3">
      <c r="A130" s="123" t="s">
        <v>259</v>
      </c>
      <c r="B130" s="121" t="s">
        <v>260</v>
      </c>
      <c r="C130" s="121">
        <v>1</v>
      </c>
      <c r="D130" s="121">
        <v>0</v>
      </c>
      <c r="E130" s="124">
        <v>1084916918</v>
      </c>
      <c r="F130" s="124">
        <v>1192332873</v>
      </c>
      <c r="G130" s="124">
        <v>387360030</v>
      </c>
      <c r="H130" s="124">
        <v>384967871</v>
      </c>
      <c r="I130" s="124">
        <v>653255</v>
      </c>
      <c r="J130" s="124">
        <v>220865</v>
      </c>
      <c r="K130" s="125">
        <v>0.751</v>
      </c>
      <c r="L130" s="125">
        <v>0.75700000000000001</v>
      </c>
      <c r="M130" s="125">
        <v>0.753</v>
      </c>
      <c r="N130" s="125">
        <v>0.53700000000000003</v>
      </c>
      <c r="O130" s="128">
        <v>0.94540000000000002</v>
      </c>
      <c r="P130" s="124">
        <v>1482</v>
      </c>
    </row>
    <row r="131" spans="1:16" x14ac:dyDescent="0.3">
      <c r="A131" s="123" t="s">
        <v>261</v>
      </c>
      <c r="B131" s="121" t="s">
        <v>262</v>
      </c>
      <c r="C131" s="121">
        <v>1</v>
      </c>
      <c r="D131" s="121">
        <v>0</v>
      </c>
      <c r="E131" s="124">
        <v>2073243015</v>
      </c>
      <c r="F131" s="124">
        <v>2444077508</v>
      </c>
      <c r="G131" s="124">
        <v>1121381262</v>
      </c>
      <c r="H131" s="124">
        <v>1112473000</v>
      </c>
      <c r="I131" s="124">
        <v>626883</v>
      </c>
      <c r="J131" s="124">
        <v>308762</v>
      </c>
      <c r="K131" s="125">
        <v>0.72099999999999997</v>
      </c>
      <c r="L131" s="125">
        <v>1.0580000000000001</v>
      </c>
      <c r="M131" s="125">
        <v>0.88900000000000001</v>
      </c>
      <c r="N131" s="125">
        <v>0.45400000000000001</v>
      </c>
      <c r="O131" s="128">
        <v>0.93910000000000005</v>
      </c>
      <c r="P131" s="124">
        <v>2968</v>
      </c>
    </row>
    <row r="132" spans="1:16" x14ac:dyDescent="0.3">
      <c r="A132" s="123" t="s">
        <v>263</v>
      </c>
      <c r="B132" s="121" t="s">
        <v>264</v>
      </c>
      <c r="C132" s="121">
        <v>1</v>
      </c>
      <c r="D132" s="121">
        <v>0</v>
      </c>
      <c r="E132" s="124">
        <v>8525451943</v>
      </c>
      <c r="F132" s="124">
        <v>10048897096</v>
      </c>
      <c r="G132" s="124">
        <v>4061054248</v>
      </c>
      <c r="H132" s="124">
        <v>3981333998</v>
      </c>
      <c r="I132" s="124">
        <v>818397</v>
      </c>
      <c r="J132" s="124">
        <v>350840</v>
      </c>
      <c r="K132" s="125">
        <v>0.94099999999999995</v>
      </c>
      <c r="L132" s="125">
        <v>1.2030000000000001</v>
      </c>
      <c r="M132" s="125">
        <v>1.071</v>
      </c>
      <c r="N132" s="125">
        <v>0.38300000000000001</v>
      </c>
      <c r="O132" s="128">
        <v>0.94269999999999998</v>
      </c>
      <c r="P132" s="124">
        <v>9585</v>
      </c>
    </row>
    <row r="133" spans="1:16" x14ac:dyDescent="0.3">
      <c r="A133" s="123" t="s">
        <v>265</v>
      </c>
      <c r="B133" s="121" t="s">
        <v>266</v>
      </c>
      <c r="C133" s="121">
        <v>1</v>
      </c>
      <c r="D133" s="121">
        <v>0</v>
      </c>
      <c r="E133" s="124">
        <v>3085068514</v>
      </c>
      <c r="F133" s="124">
        <v>3631552983</v>
      </c>
      <c r="G133" s="124">
        <v>860703044</v>
      </c>
      <c r="H133" s="124">
        <v>879592345</v>
      </c>
      <c r="I133" s="124">
        <v>826152</v>
      </c>
      <c r="J133" s="124">
        <v>214058</v>
      </c>
      <c r="K133" s="125">
        <v>0.95</v>
      </c>
      <c r="L133" s="125">
        <v>0.73399999999999999</v>
      </c>
      <c r="M133" s="125">
        <v>0.84199999999999997</v>
      </c>
      <c r="N133" s="125">
        <v>0.48199999999999998</v>
      </c>
      <c r="O133" s="128">
        <v>0.92149999999999999</v>
      </c>
      <c r="P133" s="124">
        <v>3578</v>
      </c>
    </row>
    <row r="134" spans="1:16" x14ac:dyDescent="0.3">
      <c r="A134" s="123" t="s">
        <v>267</v>
      </c>
      <c r="B134" s="121" t="s">
        <v>268</v>
      </c>
      <c r="C134" s="121">
        <v>1</v>
      </c>
      <c r="D134" s="121">
        <v>0</v>
      </c>
      <c r="E134" s="124">
        <v>1797416297</v>
      </c>
      <c r="F134" s="124">
        <v>1990117018</v>
      </c>
      <c r="G134" s="124">
        <v>770378488</v>
      </c>
      <c r="H134" s="124">
        <v>758207942</v>
      </c>
      <c r="I134" s="124">
        <v>951641</v>
      </c>
      <c r="J134" s="124">
        <v>381009</v>
      </c>
      <c r="K134" s="125">
        <v>1.0940000000000001</v>
      </c>
      <c r="L134" s="125">
        <v>1.306</v>
      </c>
      <c r="M134" s="125">
        <v>1.2</v>
      </c>
      <c r="N134" s="125">
        <v>0.33200000000000002</v>
      </c>
      <c r="O134" s="128">
        <v>0.95150000000000001</v>
      </c>
      <c r="P134" s="124">
        <v>1662</v>
      </c>
    </row>
    <row r="135" spans="1:16" x14ac:dyDescent="0.3">
      <c r="A135" s="123" t="s">
        <v>269</v>
      </c>
      <c r="B135" s="121" t="s">
        <v>270</v>
      </c>
      <c r="C135" s="121">
        <v>1</v>
      </c>
      <c r="D135" s="121">
        <v>1</v>
      </c>
      <c r="E135" s="124">
        <v>13252481929</v>
      </c>
      <c r="F135" s="124">
        <v>14893685845</v>
      </c>
      <c r="G135" s="124">
        <v>5474433793</v>
      </c>
      <c r="H135" s="124">
        <v>5857497353</v>
      </c>
      <c r="I135" s="124">
        <v>301157</v>
      </c>
      <c r="J135" s="124">
        <v>121248</v>
      </c>
      <c r="K135" s="125">
        <v>0.34599999999999997</v>
      </c>
      <c r="L135" s="125">
        <v>0.41499999999999998</v>
      </c>
      <c r="M135" s="125">
        <v>0.38</v>
      </c>
      <c r="N135" s="125">
        <v>0.93</v>
      </c>
      <c r="O135" s="128">
        <v>0.83540000000000003</v>
      </c>
      <c r="P135" s="124">
        <v>38308</v>
      </c>
    </row>
    <row r="136" spans="1:16" x14ac:dyDescent="0.3">
      <c r="A136" s="123" t="s">
        <v>271</v>
      </c>
      <c r="B136" s="121" t="s">
        <v>272</v>
      </c>
      <c r="C136" s="121">
        <v>1</v>
      </c>
      <c r="D136" s="121">
        <v>0</v>
      </c>
      <c r="E136" s="124">
        <v>1805536984</v>
      </c>
      <c r="F136" s="124">
        <v>1997044897</v>
      </c>
      <c r="G136" s="124">
        <v>461091397</v>
      </c>
      <c r="H136" s="124">
        <v>464207904</v>
      </c>
      <c r="I136" s="124">
        <v>676134</v>
      </c>
      <c r="J136" s="124">
        <v>164526</v>
      </c>
      <c r="K136" s="125">
        <v>0.77700000000000002</v>
      </c>
      <c r="L136" s="125">
        <v>0.56399999999999995</v>
      </c>
      <c r="M136" s="125">
        <v>0.67</v>
      </c>
      <c r="N136" s="125">
        <v>0.58799999999999997</v>
      </c>
      <c r="O136" s="128">
        <v>0.9</v>
      </c>
      <c r="P136" s="124">
        <v>2393</v>
      </c>
    </row>
    <row r="137" spans="1:16" x14ac:dyDescent="0.3">
      <c r="A137" s="123" t="s">
        <v>273</v>
      </c>
      <c r="B137" s="121" t="s">
        <v>274</v>
      </c>
      <c r="C137" s="121">
        <v>1</v>
      </c>
      <c r="D137" s="121">
        <v>0</v>
      </c>
      <c r="E137" s="124">
        <v>1482832074</v>
      </c>
      <c r="F137" s="124">
        <v>1627840592</v>
      </c>
      <c r="G137" s="124">
        <v>455476988</v>
      </c>
      <c r="H137" s="124">
        <v>473605990</v>
      </c>
      <c r="I137" s="124">
        <v>576477</v>
      </c>
      <c r="J137" s="124">
        <v>172179</v>
      </c>
      <c r="K137" s="125">
        <v>0.66300000000000003</v>
      </c>
      <c r="L137" s="125">
        <v>0.59</v>
      </c>
      <c r="M137" s="125">
        <v>0.626</v>
      </c>
      <c r="N137" s="125">
        <v>0.61499999999999999</v>
      </c>
      <c r="O137" s="128">
        <v>0.91659999999999997</v>
      </c>
      <c r="P137" s="124">
        <v>2223</v>
      </c>
    </row>
    <row r="138" spans="1:16" x14ac:dyDescent="0.3">
      <c r="A138" s="123" t="s">
        <v>275</v>
      </c>
      <c r="B138" s="121" t="s">
        <v>276</v>
      </c>
      <c r="C138" s="121">
        <v>1</v>
      </c>
      <c r="D138" s="121">
        <v>0</v>
      </c>
      <c r="E138" s="124">
        <v>696382247</v>
      </c>
      <c r="F138" s="124">
        <v>777207339</v>
      </c>
      <c r="G138" s="124">
        <v>277895339</v>
      </c>
      <c r="H138" s="124">
        <v>289691993</v>
      </c>
      <c r="I138" s="124">
        <v>449539</v>
      </c>
      <c r="J138" s="124">
        <v>173150</v>
      </c>
      <c r="K138" s="125">
        <v>0.51700000000000002</v>
      </c>
      <c r="L138" s="125">
        <v>0.59299999999999997</v>
      </c>
      <c r="M138" s="125">
        <v>0.55400000000000005</v>
      </c>
      <c r="N138" s="125">
        <v>0.68899999999999995</v>
      </c>
      <c r="O138" s="128">
        <v>0.91859999999999997</v>
      </c>
      <c r="P138" s="124">
        <v>1366</v>
      </c>
    </row>
    <row r="139" spans="1:16" x14ac:dyDescent="0.3">
      <c r="A139" s="123" t="s">
        <v>277</v>
      </c>
      <c r="B139" s="121" t="s">
        <v>278</v>
      </c>
      <c r="C139" s="121">
        <v>1</v>
      </c>
      <c r="D139" s="121">
        <v>0</v>
      </c>
      <c r="E139" s="124">
        <v>1126057992</v>
      </c>
      <c r="F139" s="124">
        <v>1266547360</v>
      </c>
      <c r="G139" s="124">
        <v>415359464</v>
      </c>
      <c r="H139" s="124">
        <v>422992938</v>
      </c>
      <c r="I139" s="124">
        <v>535737</v>
      </c>
      <c r="J139" s="124">
        <v>187718</v>
      </c>
      <c r="K139" s="125">
        <v>0.61599999999999999</v>
      </c>
      <c r="L139" s="125">
        <v>0.64300000000000002</v>
      </c>
      <c r="M139" s="125">
        <v>0.629</v>
      </c>
      <c r="N139" s="125">
        <v>0.61299999999999999</v>
      </c>
      <c r="O139" s="128">
        <v>0.91900000000000004</v>
      </c>
      <c r="P139" s="124">
        <v>1839</v>
      </c>
    </row>
    <row r="140" spans="1:16" x14ac:dyDescent="0.3">
      <c r="A140" s="123" t="s">
        <v>279</v>
      </c>
      <c r="B140" s="121" t="s">
        <v>280</v>
      </c>
      <c r="C140" s="121">
        <v>1</v>
      </c>
      <c r="D140" s="121">
        <v>0</v>
      </c>
      <c r="E140" s="124">
        <v>722032603</v>
      </c>
      <c r="F140" s="124">
        <v>813899180</v>
      </c>
      <c r="G140" s="124">
        <v>253581712</v>
      </c>
      <c r="H140" s="124">
        <v>261800857</v>
      </c>
      <c r="I140" s="124">
        <v>492601</v>
      </c>
      <c r="J140" s="124">
        <v>165292</v>
      </c>
      <c r="K140" s="125">
        <v>0.56599999999999995</v>
      </c>
      <c r="L140" s="125">
        <v>0.56599999999999995</v>
      </c>
      <c r="M140" s="125">
        <v>0.56599999999999995</v>
      </c>
      <c r="N140" s="125">
        <v>0.67400000000000004</v>
      </c>
      <c r="O140" s="128">
        <v>0.89139999999999997</v>
      </c>
      <c r="P140" s="124">
        <v>1334</v>
      </c>
    </row>
    <row r="141" spans="1:16" x14ac:dyDescent="0.3">
      <c r="A141" s="123" t="s">
        <v>281</v>
      </c>
      <c r="B141" s="121" t="s">
        <v>282</v>
      </c>
      <c r="C141" s="121">
        <v>1</v>
      </c>
      <c r="D141" s="121">
        <v>0</v>
      </c>
      <c r="E141" s="124">
        <v>4135548114</v>
      </c>
      <c r="F141" s="124">
        <v>4451905080</v>
      </c>
      <c r="G141" s="124">
        <v>2174214389</v>
      </c>
      <c r="H141" s="124">
        <v>1952913837</v>
      </c>
      <c r="I141" s="124">
        <v>885669</v>
      </c>
      <c r="J141" s="124">
        <v>402828</v>
      </c>
      <c r="K141" s="125">
        <v>1.018</v>
      </c>
      <c r="L141" s="125">
        <v>1.381</v>
      </c>
      <c r="M141" s="125">
        <v>1.1990000000000001</v>
      </c>
      <c r="N141" s="125">
        <v>0.33300000000000002</v>
      </c>
      <c r="O141" s="128">
        <v>0.94579999999999997</v>
      </c>
      <c r="P141" s="124">
        <v>4092</v>
      </c>
    </row>
    <row r="142" spans="1:16" x14ac:dyDescent="0.3">
      <c r="A142" s="123" t="s">
        <v>283</v>
      </c>
      <c r="B142" s="121" t="s">
        <v>284</v>
      </c>
      <c r="C142" s="121">
        <v>1</v>
      </c>
      <c r="D142" s="121">
        <v>0</v>
      </c>
      <c r="E142" s="124">
        <v>1159530415</v>
      </c>
      <c r="F142" s="124">
        <v>1261360643</v>
      </c>
      <c r="G142" s="124">
        <v>398313858</v>
      </c>
      <c r="H142" s="124">
        <v>416029336</v>
      </c>
      <c r="I142" s="124">
        <v>654294</v>
      </c>
      <c r="J142" s="124">
        <v>220092</v>
      </c>
      <c r="K142" s="125">
        <v>0.752</v>
      </c>
      <c r="L142" s="125">
        <v>0.754</v>
      </c>
      <c r="M142" s="125">
        <v>0.753</v>
      </c>
      <c r="N142" s="125">
        <v>0.53700000000000003</v>
      </c>
      <c r="O142" s="128">
        <v>0.92779999999999996</v>
      </c>
      <c r="P142" s="124">
        <v>1569</v>
      </c>
    </row>
    <row r="143" spans="1:16" x14ac:dyDescent="0.3">
      <c r="A143" s="123" t="s">
        <v>285</v>
      </c>
      <c r="B143" s="121" t="s">
        <v>286</v>
      </c>
      <c r="C143" s="121">
        <v>1</v>
      </c>
      <c r="D143" s="121">
        <v>0</v>
      </c>
      <c r="E143" s="124">
        <v>938224225</v>
      </c>
      <c r="F143" s="124">
        <v>1048329764</v>
      </c>
      <c r="G143" s="124">
        <v>358039173</v>
      </c>
      <c r="H143" s="124">
        <v>343363233</v>
      </c>
      <c r="I143" s="124">
        <v>656929</v>
      </c>
      <c r="J143" s="124">
        <v>227092</v>
      </c>
      <c r="K143" s="125">
        <v>0.755</v>
      </c>
      <c r="L143" s="125">
        <v>0.77800000000000002</v>
      </c>
      <c r="M143" s="125">
        <v>0.76600000000000001</v>
      </c>
      <c r="N143" s="125">
        <v>0.52900000000000003</v>
      </c>
      <c r="O143" s="128">
        <v>0.93740000000000001</v>
      </c>
      <c r="P143" s="124">
        <v>1257</v>
      </c>
    </row>
    <row r="144" spans="1:16" x14ac:dyDescent="0.3">
      <c r="A144" s="123" t="s">
        <v>287</v>
      </c>
      <c r="B144" s="121" t="s">
        <v>288</v>
      </c>
      <c r="C144" s="121">
        <v>1</v>
      </c>
      <c r="D144" s="121">
        <v>0</v>
      </c>
      <c r="E144" s="124">
        <v>2304623760</v>
      </c>
      <c r="F144" s="124">
        <v>2565538831</v>
      </c>
      <c r="G144" s="124">
        <v>820011627</v>
      </c>
      <c r="H144" s="124">
        <v>842114761</v>
      </c>
      <c r="I144" s="124">
        <v>985862</v>
      </c>
      <c r="J144" s="124">
        <v>336462</v>
      </c>
      <c r="K144" s="125">
        <v>1.1339999999999999</v>
      </c>
      <c r="L144" s="125">
        <v>1.153</v>
      </c>
      <c r="M144" s="125">
        <v>1.143</v>
      </c>
      <c r="N144" s="125">
        <v>0.35499999999999998</v>
      </c>
      <c r="O144" s="128">
        <v>0.94359999999999999</v>
      </c>
      <c r="P144" s="124">
        <v>2010</v>
      </c>
    </row>
    <row r="145" spans="1:16" x14ac:dyDescent="0.3">
      <c r="A145" s="123" t="s">
        <v>289</v>
      </c>
      <c r="B145" s="121" t="s">
        <v>290</v>
      </c>
      <c r="C145" s="121">
        <v>1</v>
      </c>
      <c r="D145" s="121">
        <v>0</v>
      </c>
      <c r="E145" s="124">
        <v>1331392742</v>
      </c>
      <c r="F145" s="124">
        <v>1496717215</v>
      </c>
      <c r="G145" s="124">
        <v>445223543</v>
      </c>
      <c r="H145" s="124">
        <v>456416188</v>
      </c>
      <c r="I145" s="124">
        <v>535829</v>
      </c>
      <c r="J145" s="124">
        <v>170829</v>
      </c>
      <c r="K145" s="125">
        <v>0.61599999999999999</v>
      </c>
      <c r="L145" s="125">
        <v>0.58499999999999996</v>
      </c>
      <c r="M145" s="125">
        <v>0.6</v>
      </c>
      <c r="N145" s="125">
        <v>0.63200000000000001</v>
      </c>
      <c r="O145" s="128">
        <v>0.91910000000000003</v>
      </c>
      <c r="P145" s="124">
        <v>2080</v>
      </c>
    </row>
    <row r="146" spans="1:16" x14ac:dyDescent="0.3">
      <c r="A146" s="123" t="s">
        <v>291</v>
      </c>
      <c r="B146" s="121" t="s">
        <v>292</v>
      </c>
      <c r="C146" s="121">
        <v>1</v>
      </c>
      <c r="D146" s="121">
        <v>0</v>
      </c>
      <c r="E146" s="124">
        <v>2240507936</v>
      </c>
      <c r="F146" s="124">
        <v>2510861441</v>
      </c>
      <c r="G146" s="124">
        <v>1002206253</v>
      </c>
      <c r="H146" s="124">
        <v>954764412</v>
      </c>
      <c r="I146" s="124">
        <v>735050</v>
      </c>
      <c r="J146" s="124">
        <v>295409</v>
      </c>
      <c r="K146" s="125">
        <v>0.84499999999999997</v>
      </c>
      <c r="L146" s="125">
        <v>1.0129999999999999</v>
      </c>
      <c r="M146" s="125">
        <v>0.92800000000000005</v>
      </c>
      <c r="N146" s="125">
        <v>0.439</v>
      </c>
      <c r="O146" s="128">
        <v>0.93100000000000005</v>
      </c>
      <c r="P146" s="124">
        <v>2778</v>
      </c>
    </row>
    <row r="147" spans="1:16" x14ac:dyDescent="0.3">
      <c r="A147" s="123" t="s">
        <v>293</v>
      </c>
      <c r="B147" s="121" t="s">
        <v>294</v>
      </c>
      <c r="C147" s="121">
        <v>1</v>
      </c>
      <c r="D147" s="121">
        <v>0</v>
      </c>
      <c r="E147" s="124">
        <v>2414411682</v>
      </c>
      <c r="F147" s="124">
        <v>2691635613</v>
      </c>
      <c r="G147" s="124">
        <v>945901981</v>
      </c>
      <c r="H147" s="124">
        <v>980782645</v>
      </c>
      <c r="I147" s="124">
        <v>650451</v>
      </c>
      <c r="J147" s="124">
        <v>245437</v>
      </c>
      <c r="K147" s="125">
        <v>0.748</v>
      </c>
      <c r="L147" s="125">
        <v>0.84099999999999997</v>
      </c>
      <c r="M147" s="125">
        <v>0.79400000000000004</v>
      </c>
      <c r="N147" s="125">
        <v>0.51100000000000001</v>
      </c>
      <c r="O147" s="128">
        <v>0.94310000000000005</v>
      </c>
      <c r="P147" s="124">
        <v>3215</v>
      </c>
    </row>
    <row r="148" spans="1:16" x14ac:dyDescent="0.3">
      <c r="A148" s="123" t="s">
        <v>295</v>
      </c>
      <c r="B148" s="121" t="s">
        <v>296</v>
      </c>
      <c r="C148" s="121">
        <v>1</v>
      </c>
      <c r="D148" s="121">
        <v>0</v>
      </c>
      <c r="E148" s="124">
        <v>3520748530</v>
      </c>
      <c r="F148" s="124">
        <v>3921054448</v>
      </c>
      <c r="G148" s="124">
        <v>1240923537</v>
      </c>
      <c r="H148" s="124">
        <v>1279094462</v>
      </c>
      <c r="I148" s="124">
        <v>678748</v>
      </c>
      <c r="J148" s="124">
        <v>229844</v>
      </c>
      <c r="K148" s="125">
        <v>0.78</v>
      </c>
      <c r="L148" s="125">
        <v>0.78800000000000003</v>
      </c>
      <c r="M148" s="125">
        <v>0.78400000000000003</v>
      </c>
      <c r="N148" s="125">
        <v>0.51800000000000002</v>
      </c>
      <c r="O148" s="128">
        <v>0.92859999999999998</v>
      </c>
      <c r="P148" s="124">
        <v>4510</v>
      </c>
    </row>
    <row r="149" spans="1:16" x14ac:dyDescent="0.3">
      <c r="A149" s="123" t="s">
        <v>297</v>
      </c>
      <c r="B149" s="121" t="s">
        <v>298</v>
      </c>
      <c r="C149" s="121">
        <v>1</v>
      </c>
      <c r="D149" s="121">
        <v>0</v>
      </c>
      <c r="E149" s="124">
        <v>675449679</v>
      </c>
      <c r="F149" s="124">
        <v>751423784</v>
      </c>
      <c r="G149" s="124">
        <v>240407915</v>
      </c>
      <c r="H149" s="124">
        <v>239840143</v>
      </c>
      <c r="I149" s="124">
        <v>816289</v>
      </c>
      <c r="J149" s="124">
        <v>274416</v>
      </c>
      <c r="K149" s="125">
        <v>0.93899999999999995</v>
      </c>
      <c r="L149" s="125">
        <v>0.94099999999999995</v>
      </c>
      <c r="M149" s="125">
        <v>0.93899999999999995</v>
      </c>
      <c r="N149" s="125">
        <v>0.434</v>
      </c>
      <c r="O149" s="128">
        <v>0.94130000000000003</v>
      </c>
      <c r="P149" s="124">
        <v>703</v>
      </c>
    </row>
    <row r="150" spans="1:16" x14ac:dyDescent="0.3">
      <c r="A150" s="123" t="s">
        <v>299</v>
      </c>
      <c r="B150" s="121" t="s">
        <v>300</v>
      </c>
      <c r="C150" s="121">
        <v>1</v>
      </c>
      <c r="D150" s="121">
        <v>0</v>
      </c>
      <c r="E150" s="124">
        <v>771826500</v>
      </c>
      <c r="F150" s="124">
        <v>863433552</v>
      </c>
      <c r="G150" s="124">
        <v>325346008</v>
      </c>
      <c r="H150" s="124">
        <v>316038720</v>
      </c>
      <c r="I150" s="124">
        <v>254951</v>
      </c>
      <c r="J150" s="124">
        <v>98546</v>
      </c>
      <c r="K150" s="125">
        <v>0.29299999999999998</v>
      </c>
      <c r="L150" s="125">
        <v>0.33700000000000002</v>
      </c>
      <c r="M150" s="125">
        <v>0.314</v>
      </c>
      <c r="N150" s="125">
        <v>0.93</v>
      </c>
      <c r="O150" s="128">
        <v>0.86329999999999996</v>
      </c>
      <c r="P150" s="124">
        <v>2709</v>
      </c>
    </row>
    <row r="151" spans="1:16" x14ac:dyDescent="0.3">
      <c r="A151" s="123" t="s">
        <v>301</v>
      </c>
      <c r="B151" s="121" t="s">
        <v>302</v>
      </c>
      <c r="C151" s="121">
        <v>1</v>
      </c>
      <c r="D151" s="121">
        <v>0</v>
      </c>
      <c r="E151" s="124">
        <v>4130746868</v>
      </c>
      <c r="F151" s="124">
        <v>4757818307</v>
      </c>
      <c r="G151" s="124">
        <v>1614497290</v>
      </c>
      <c r="H151" s="124">
        <v>1636278563</v>
      </c>
      <c r="I151" s="124">
        <v>679346</v>
      </c>
      <c r="J151" s="124">
        <v>248454</v>
      </c>
      <c r="K151" s="125">
        <v>0.78100000000000003</v>
      </c>
      <c r="L151" s="125">
        <v>0.85199999999999998</v>
      </c>
      <c r="M151" s="125">
        <v>0.81599999999999995</v>
      </c>
      <c r="N151" s="125">
        <v>0.498</v>
      </c>
      <c r="O151" s="128">
        <v>0.94530000000000003</v>
      </c>
      <c r="P151" s="124">
        <v>5353</v>
      </c>
    </row>
    <row r="152" spans="1:16" x14ac:dyDescent="0.3">
      <c r="A152" s="123" t="s">
        <v>303</v>
      </c>
      <c r="B152" s="121" t="s">
        <v>304</v>
      </c>
      <c r="C152" s="121">
        <v>1</v>
      </c>
      <c r="D152" s="121">
        <v>0</v>
      </c>
      <c r="E152" s="124">
        <v>753701257</v>
      </c>
      <c r="F152" s="124">
        <v>962637673</v>
      </c>
      <c r="G152" s="124">
        <v>294239268</v>
      </c>
      <c r="H152" s="124">
        <v>299083941</v>
      </c>
      <c r="I152" s="124">
        <v>589807</v>
      </c>
      <c r="J152" s="124">
        <v>203891</v>
      </c>
      <c r="K152" s="125">
        <v>0.67800000000000005</v>
      </c>
      <c r="L152" s="125">
        <v>0.69899999999999995</v>
      </c>
      <c r="M152" s="125">
        <v>0.68799999999999994</v>
      </c>
      <c r="N152" s="125">
        <v>0.57699999999999996</v>
      </c>
      <c r="O152" s="128">
        <v>0.93410000000000004</v>
      </c>
      <c r="P152" s="124">
        <v>1182</v>
      </c>
    </row>
    <row r="153" spans="1:16" x14ac:dyDescent="0.3">
      <c r="A153" s="123" t="s">
        <v>305</v>
      </c>
      <c r="B153" s="121" t="s">
        <v>306</v>
      </c>
      <c r="C153" s="121">
        <v>1</v>
      </c>
      <c r="D153" s="121">
        <v>0</v>
      </c>
      <c r="E153" s="124">
        <v>393653958</v>
      </c>
      <c r="F153" s="124">
        <v>434783073</v>
      </c>
      <c r="G153" s="124">
        <v>121026666</v>
      </c>
      <c r="H153" s="124">
        <v>132519699</v>
      </c>
      <c r="I153" s="124">
        <v>589215</v>
      </c>
      <c r="J153" s="124">
        <v>180331</v>
      </c>
      <c r="K153" s="125">
        <v>0.67700000000000005</v>
      </c>
      <c r="L153" s="125">
        <v>0.61799999999999999</v>
      </c>
      <c r="M153" s="125">
        <v>0.64700000000000002</v>
      </c>
      <c r="N153" s="125">
        <v>0.60199999999999998</v>
      </c>
      <c r="O153" s="128">
        <v>0.93340000000000001</v>
      </c>
      <c r="P153" s="124">
        <v>544</v>
      </c>
    </row>
    <row r="154" spans="1:16" x14ac:dyDescent="0.3">
      <c r="A154" s="123" t="s">
        <v>307</v>
      </c>
      <c r="B154" s="121" t="s">
        <v>308</v>
      </c>
      <c r="C154" s="121">
        <v>1</v>
      </c>
      <c r="D154" s="121">
        <v>0</v>
      </c>
      <c r="E154" s="124">
        <v>4292592446</v>
      </c>
      <c r="F154" s="124">
        <v>4808157808</v>
      </c>
      <c r="G154" s="124">
        <v>2015473108</v>
      </c>
      <c r="H154" s="124">
        <v>1987931945</v>
      </c>
      <c r="I154" s="124">
        <v>795103</v>
      </c>
      <c r="J154" s="124">
        <v>347358</v>
      </c>
      <c r="K154" s="125">
        <v>0.91400000000000003</v>
      </c>
      <c r="L154" s="125">
        <v>1.1910000000000001</v>
      </c>
      <c r="M154" s="125">
        <v>1.052</v>
      </c>
      <c r="N154" s="125">
        <v>0.39</v>
      </c>
      <c r="O154" s="128">
        <v>0.95</v>
      </c>
      <c r="P154" s="124">
        <v>4671</v>
      </c>
    </row>
    <row r="155" spans="1:16" x14ac:dyDescent="0.3">
      <c r="A155" s="123" t="s">
        <v>309</v>
      </c>
      <c r="B155" s="121" t="s">
        <v>310</v>
      </c>
      <c r="C155" s="121">
        <v>1</v>
      </c>
      <c r="D155" s="121">
        <v>0</v>
      </c>
      <c r="E155" s="124">
        <v>886975540</v>
      </c>
      <c r="F155" s="124">
        <v>980838154</v>
      </c>
      <c r="G155" s="124">
        <v>369796245</v>
      </c>
      <c r="H155" s="124">
        <v>373761722</v>
      </c>
      <c r="I155" s="124">
        <v>456454</v>
      </c>
      <c r="J155" s="124">
        <v>181710</v>
      </c>
      <c r="K155" s="125">
        <v>0.52500000000000002</v>
      </c>
      <c r="L155" s="125">
        <v>0.623</v>
      </c>
      <c r="M155" s="125">
        <v>0.57299999999999995</v>
      </c>
      <c r="N155" s="125">
        <v>0.66600000000000004</v>
      </c>
      <c r="O155" s="128">
        <v>0.91349999999999998</v>
      </c>
      <c r="P155" s="124">
        <v>1711</v>
      </c>
    </row>
    <row r="156" spans="1:16" x14ac:dyDescent="0.3">
      <c r="A156" s="123" t="s">
        <v>311</v>
      </c>
      <c r="B156" s="121" t="s">
        <v>312</v>
      </c>
      <c r="C156" s="121">
        <v>1</v>
      </c>
      <c r="D156" s="121">
        <v>0</v>
      </c>
      <c r="E156" s="124">
        <v>5022814579</v>
      </c>
      <c r="F156" s="124">
        <v>5729886003</v>
      </c>
      <c r="G156" s="124">
        <v>1885494585</v>
      </c>
      <c r="H156" s="124">
        <v>1920889345</v>
      </c>
      <c r="I156" s="124">
        <v>660810</v>
      </c>
      <c r="J156" s="124">
        <v>233922</v>
      </c>
      <c r="K156" s="125">
        <v>0.76</v>
      </c>
      <c r="L156" s="125">
        <v>0.80200000000000005</v>
      </c>
      <c r="M156" s="125">
        <v>0.78100000000000003</v>
      </c>
      <c r="N156" s="125">
        <v>0.51900000000000002</v>
      </c>
      <c r="O156" s="128">
        <v>0.93459999999999999</v>
      </c>
      <c r="P156" s="124">
        <v>6670</v>
      </c>
    </row>
    <row r="157" spans="1:16" x14ac:dyDescent="0.3">
      <c r="A157" s="123" t="s">
        <v>313</v>
      </c>
      <c r="B157" s="121" t="s">
        <v>314</v>
      </c>
      <c r="C157" s="121">
        <v>1</v>
      </c>
      <c r="D157" s="121">
        <v>0</v>
      </c>
      <c r="E157" s="124">
        <v>4217186980</v>
      </c>
      <c r="F157" s="124">
        <v>4813972905</v>
      </c>
      <c r="G157" s="124">
        <v>1553051820</v>
      </c>
      <c r="H157" s="124">
        <v>1600437462</v>
      </c>
      <c r="I157" s="124">
        <v>606280</v>
      </c>
      <c r="J157" s="124">
        <v>211700</v>
      </c>
      <c r="K157" s="125">
        <v>0.69699999999999995</v>
      </c>
      <c r="L157" s="125">
        <v>0.72499999999999998</v>
      </c>
      <c r="M157" s="125">
        <v>0.71</v>
      </c>
      <c r="N157" s="125">
        <v>0.56299999999999994</v>
      </c>
      <c r="O157" s="128">
        <v>0.9234</v>
      </c>
      <c r="P157" s="124">
        <v>6054</v>
      </c>
    </row>
    <row r="158" spans="1:16" x14ac:dyDescent="0.3">
      <c r="A158" s="123" t="s">
        <v>315</v>
      </c>
      <c r="B158" s="121" t="s">
        <v>316</v>
      </c>
      <c r="C158" s="121">
        <v>1</v>
      </c>
      <c r="D158" s="121">
        <v>0</v>
      </c>
      <c r="E158" s="124">
        <v>171262788</v>
      </c>
      <c r="F158" s="124">
        <v>181486627</v>
      </c>
      <c r="G158" s="124">
        <v>42345222</v>
      </c>
      <c r="H158" s="124">
        <v>46777629</v>
      </c>
      <c r="I158" s="124">
        <v>439837</v>
      </c>
      <c r="J158" s="124">
        <v>111125</v>
      </c>
      <c r="K158" s="125">
        <v>0.505</v>
      </c>
      <c r="L158" s="125">
        <v>0.38100000000000001</v>
      </c>
      <c r="M158" s="125">
        <v>0.442</v>
      </c>
      <c r="N158" s="125">
        <v>0.86799999999999999</v>
      </c>
      <c r="O158" s="128">
        <v>0.93340000000000001</v>
      </c>
      <c r="P158" s="124">
        <v>314</v>
      </c>
    </row>
    <row r="159" spans="1:16" x14ac:dyDescent="0.3">
      <c r="A159" s="123" t="s">
        <v>317</v>
      </c>
      <c r="B159" s="121" t="s">
        <v>318</v>
      </c>
      <c r="C159" s="121">
        <v>1</v>
      </c>
      <c r="D159" s="121">
        <v>0</v>
      </c>
      <c r="E159" s="124">
        <v>569181683</v>
      </c>
      <c r="F159" s="124">
        <v>646957851</v>
      </c>
      <c r="G159" s="124">
        <v>50654166</v>
      </c>
      <c r="H159" s="124">
        <v>50335571</v>
      </c>
      <c r="I159" s="124">
        <v>4136529</v>
      </c>
      <c r="J159" s="124">
        <v>342418</v>
      </c>
      <c r="K159" s="125">
        <v>4.758</v>
      </c>
      <c r="L159" s="125">
        <v>1.1739999999999999</v>
      </c>
      <c r="M159" s="125">
        <v>2.9660000000000002</v>
      </c>
      <c r="N159" s="125">
        <v>0</v>
      </c>
      <c r="O159" s="128">
        <v>0.90539999999999998</v>
      </c>
      <c r="P159" s="124">
        <v>169</v>
      </c>
    </row>
    <row r="160" spans="1:16" x14ac:dyDescent="0.3">
      <c r="A160" s="123" t="s">
        <v>319</v>
      </c>
      <c r="B160" s="121" t="s">
        <v>320</v>
      </c>
      <c r="C160" s="121">
        <v>1</v>
      </c>
      <c r="D160" s="121">
        <v>0</v>
      </c>
      <c r="E160" s="124">
        <v>341392857</v>
      </c>
      <c r="F160" s="124">
        <v>369976473</v>
      </c>
      <c r="G160" s="124">
        <v>22038704</v>
      </c>
      <c r="H160" s="124">
        <v>17522310</v>
      </c>
      <c r="I160" s="124">
        <v>2715150</v>
      </c>
      <c r="J160" s="124">
        <v>133758</v>
      </c>
      <c r="K160" s="125">
        <v>3.1230000000000002</v>
      </c>
      <c r="L160" s="125">
        <v>0.45800000000000002</v>
      </c>
      <c r="M160" s="125">
        <v>1.79</v>
      </c>
      <c r="N160" s="125">
        <v>0.20100000000000001</v>
      </c>
      <c r="O160" s="128">
        <v>0.92269999999999996</v>
      </c>
      <c r="P160" s="124">
        <v>99</v>
      </c>
    </row>
    <row r="161" spans="1:16" x14ac:dyDescent="0.3">
      <c r="A161" s="123" t="s">
        <v>321</v>
      </c>
      <c r="B161" s="121" t="s">
        <v>322</v>
      </c>
      <c r="C161" s="121">
        <v>1</v>
      </c>
      <c r="D161" s="121">
        <v>0</v>
      </c>
      <c r="E161" s="124">
        <v>243808561</v>
      </c>
      <c r="F161" s="124">
        <v>249968196</v>
      </c>
      <c r="G161" s="124">
        <v>93074670</v>
      </c>
      <c r="H161" s="124">
        <v>95462401</v>
      </c>
      <c r="I161" s="124">
        <v>268356</v>
      </c>
      <c r="J161" s="124">
        <v>102465</v>
      </c>
      <c r="K161" s="125">
        <v>0.308</v>
      </c>
      <c r="L161" s="125">
        <v>0.35099999999999998</v>
      </c>
      <c r="M161" s="125">
        <v>0.32900000000000001</v>
      </c>
      <c r="N161" s="125">
        <v>0.93</v>
      </c>
      <c r="O161" s="128">
        <v>0.91210000000000002</v>
      </c>
      <c r="P161" s="124">
        <v>664</v>
      </c>
    </row>
    <row r="162" spans="1:16" x14ac:dyDescent="0.3">
      <c r="A162" s="123" t="s">
        <v>323</v>
      </c>
      <c r="B162" s="121" t="s">
        <v>324</v>
      </c>
      <c r="C162" s="121">
        <v>1</v>
      </c>
      <c r="D162" s="121">
        <v>0</v>
      </c>
      <c r="E162" s="124">
        <v>336310865</v>
      </c>
      <c r="F162" s="124">
        <v>383425042</v>
      </c>
      <c r="G162" s="124">
        <v>8397240</v>
      </c>
      <c r="H162" s="124">
        <v>8589523</v>
      </c>
      <c r="I162" s="124">
        <v>6543053</v>
      </c>
      <c r="J162" s="124">
        <v>154425</v>
      </c>
      <c r="K162" s="125">
        <v>7.5259999999999998</v>
      </c>
      <c r="L162" s="125">
        <v>0.52900000000000003</v>
      </c>
      <c r="M162" s="125">
        <v>4.0270000000000001</v>
      </c>
      <c r="N162" s="125">
        <v>0</v>
      </c>
      <c r="O162" s="128">
        <v>0.94199999999999995</v>
      </c>
      <c r="P162" s="124">
        <v>49</v>
      </c>
    </row>
    <row r="163" spans="1:16" x14ac:dyDescent="0.3">
      <c r="A163" s="123" t="s">
        <v>325</v>
      </c>
      <c r="B163" s="121" t="s">
        <v>326</v>
      </c>
      <c r="C163" s="121">
        <v>1</v>
      </c>
      <c r="D163" s="121">
        <v>0</v>
      </c>
      <c r="E163" s="124">
        <v>2431239443</v>
      </c>
      <c r="F163" s="124">
        <v>2715390086</v>
      </c>
      <c r="G163" s="124">
        <v>278887700</v>
      </c>
      <c r="H163" s="124">
        <v>250929160</v>
      </c>
      <c r="I163" s="124">
        <v>3734854</v>
      </c>
      <c r="J163" s="124">
        <v>364193</v>
      </c>
      <c r="K163" s="125">
        <v>4.2960000000000003</v>
      </c>
      <c r="L163" s="125">
        <v>1.248</v>
      </c>
      <c r="M163" s="125">
        <v>2.7719999999999998</v>
      </c>
      <c r="N163" s="125">
        <v>3.1E-2</v>
      </c>
      <c r="O163" s="128">
        <v>0.94330000000000003</v>
      </c>
      <c r="P163" s="124">
        <v>549</v>
      </c>
    </row>
    <row r="164" spans="1:16" x14ac:dyDescent="0.3">
      <c r="A164" s="123" t="s">
        <v>327</v>
      </c>
      <c r="B164" s="121" t="s">
        <v>328</v>
      </c>
      <c r="C164" s="121">
        <v>1</v>
      </c>
      <c r="D164" s="121">
        <v>0</v>
      </c>
      <c r="E164" s="124">
        <v>837527860</v>
      </c>
      <c r="F164" s="124">
        <v>952274991</v>
      </c>
      <c r="G164" s="124">
        <v>57771706</v>
      </c>
      <c r="H164" s="124">
        <v>54425173</v>
      </c>
      <c r="I164" s="124">
        <v>3351690</v>
      </c>
      <c r="J164" s="124">
        <v>203839</v>
      </c>
      <c r="K164" s="125">
        <v>3.855</v>
      </c>
      <c r="L164" s="125">
        <v>0.69899999999999995</v>
      </c>
      <c r="M164" s="125">
        <v>2.2759999999999998</v>
      </c>
      <c r="N164" s="125">
        <v>0.11700000000000001</v>
      </c>
      <c r="O164" s="128">
        <v>0.93030000000000002</v>
      </c>
      <c r="P164" s="124">
        <v>220</v>
      </c>
    </row>
    <row r="165" spans="1:16" x14ac:dyDescent="0.3">
      <c r="A165" s="123" t="s">
        <v>329</v>
      </c>
      <c r="B165" s="121" t="s">
        <v>330</v>
      </c>
      <c r="C165" s="121">
        <v>1</v>
      </c>
      <c r="D165" s="121">
        <v>0</v>
      </c>
      <c r="E165" s="124">
        <v>1186607835</v>
      </c>
      <c r="F165" s="124">
        <v>1288474071</v>
      </c>
      <c r="G165" s="124">
        <v>132283958</v>
      </c>
      <c r="H165" s="124">
        <v>126233510</v>
      </c>
      <c r="I165" s="124">
        <v>1378107</v>
      </c>
      <c r="J165" s="124">
        <v>140571</v>
      </c>
      <c r="K165" s="125">
        <v>1.585</v>
      </c>
      <c r="L165" s="125">
        <v>0.48199999999999998</v>
      </c>
      <c r="M165" s="125">
        <v>1.0329999999999999</v>
      </c>
      <c r="N165" s="125">
        <v>0.41699999999999998</v>
      </c>
      <c r="O165" s="128">
        <v>0.93720000000000003</v>
      </c>
      <c r="P165" s="124">
        <v>729</v>
      </c>
    </row>
    <row r="166" spans="1:16" x14ac:dyDescent="0.3">
      <c r="A166" s="123" t="s">
        <v>331</v>
      </c>
      <c r="B166" s="121" t="s">
        <v>332</v>
      </c>
      <c r="C166" s="121">
        <v>1</v>
      </c>
      <c r="D166" s="121">
        <v>0</v>
      </c>
      <c r="E166" s="124">
        <v>463849387</v>
      </c>
      <c r="F166" s="124">
        <v>554019279</v>
      </c>
      <c r="G166" s="124">
        <v>64903738</v>
      </c>
      <c r="H166" s="124">
        <v>64859123</v>
      </c>
      <c r="I166" s="124">
        <v>1615664</v>
      </c>
      <c r="J166" s="124">
        <v>205901</v>
      </c>
      <c r="K166" s="125">
        <v>1.8580000000000001</v>
      </c>
      <c r="L166" s="125">
        <v>0.70599999999999996</v>
      </c>
      <c r="M166" s="125">
        <v>1.282</v>
      </c>
      <c r="N166" s="125">
        <v>0.30099999999999999</v>
      </c>
      <c r="O166" s="128">
        <v>0.94410000000000005</v>
      </c>
      <c r="P166" s="124">
        <v>250</v>
      </c>
    </row>
    <row r="167" spans="1:16" x14ac:dyDescent="0.3">
      <c r="A167" s="123" t="s">
        <v>333</v>
      </c>
      <c r="B167" s="121" t="s">
        <v>334</v>
      </c>
      <c r="C167" s="121">
        <v>1</v>
      </c>
      <c r="D167" s="121">
        <v>1</v>
      </c>
      <c r="E167" s="124">
        <v>547777509</v>
      </c>
      <c r="F167" s="124">
        <v>614516807</v>
      </c>
      <c r="G167" s="124">
        <v>92617605</v>
      </c>
      <c r="H167" s="124">
        <v>106603732</v>
      </c>
      <c r="I167" s="124">
        <v>1226048</v>
      </c>
      <c r="J167" s="124">
        <v>210149</v>
      </c>
      <c r="K167" s="125">
        <v>1.41</v>
      </c>
      <c r="L167" s="125">
        <v>0.72</v>
      </c>
      <c r="M167" s="125">
        <v>1.0649999999999999</v>
      </c>
      <c r="N167" s="125">
        <v>0.38500000000000001</v>
      </c>
      <c r="O167" s="128">
        <v>0.93430000000000002</v>
      </c>
      <c r="P167" s="124">
        <v>372</v>
      </c>
    </row>
    <row r="168" spans="1:16" x14ac:dyDescent="0.3">
      <c r="A168" s="123" t="s">
        <v>335</v>
      </c>
      <c r="B168" s="121" t="s">
        <v>336</v>
      </c>
      <c r="C168" s="121">
        <v>1</v>
      </c>
      <c r="D168" s="121">
        <v>0</v>
      </c>
      <c r="E168" s="124">
        <v>643843265</v>
      </c>
      <c r="F168" s="124">
        <v>746294949</v>
      </c>
      <c r="G168" s="124">
        <v>119587116</v>
      </c>
      <c r="H168" s="124">
        <v>125972061</v>
      </c>
      <c r="I168" s="124">
        <v>808219</v>
      </c>
      <c r="J168" s="124">
        <v>142766</v>
      </c>
      <c r="K168" s="125">
        <v>0.92900000000000005</v>
      </c>
      <c r="L168" s="125">
        <v>0.48899999999999999</v>
      </c>
      <c r="M168" s="125">
        <v>0.70799999999999996</v>
      </c>
      <c r="N168" s="125">
        <v>0.56399999999999995</v>
      </c>
      <c r="O168" s="128">
        <v>0.93159999999999998</v>
      </c>
      <c r="P168" s="124">
        <v>712</v>
      </c>
    </row>
    <row r="169" spans="1:16" x14ac:dyDescent="0.3">
      <c r="A169" s="123" t="s">
        <v>337</v>
      </c>
      <c r="B169" s="121" t="s">
        <v>338</v>
      </c>
      <c r="C169" s="121">
        <v>1</v>
      </c>
      <c r="D169" s="121">
        <v>0</v>
      </c>
      <c r="E169" s="124">
        <v>231942805</v>
      </c>
      <c r="F169" s="124">
        <v>259705113</v>
      </c>
      <c r="G169" s="124">
        <v>71991729</v>
      </c>
      <c r="H169" s="124">
        <v>71103871</v>
      </c>
      <c r="I169" s="124">
        <v>395851</v>
      </c>
      <c r="J169" s="124">
        <v>114498</v>
      </c>
      <c r="K169" s="125">
        <v>0.45500000000000002</v>
      </c>
      <c r="L169" s="125">
        <v>0.39200000000000002</v>
      </c>
      <c r="M169" s="125">
        <v>0.42299999999999999</v>
      </c>
      <c r="N169" s="125">
        <v>0.89200000000000002</v>
      </c>
      <c r="O169" s="128">
        <v>0.94930000000000003</v>
      </c>
      <c r="P169" s="124">
        <v>519</v>
      </c>
    </row>
    <row r="170" spans="1:16" x14ac:dyDescent="0.3">
      <c r="A170" s="123" t="s">
        <v>339</v>
      </c>
      <c r="B170" s="121" t="s">
        <v>340</v>
      </c>
      <c r="C170" s="121">
        <v>1</v>
      </c>
      <c r="D170" s="121">
        <v>0</v>
      </c>
      <c r="E170" s="124">
        <v>230065941</v>
      </c>
      <c r="F170" s="124">
        <v>238742206</v>
      </c>
      <c r="G170" s="124">
        <v>79636019</v>
      </c>
      <c r="H170" s="124">
        <v>82361756</v>
      </c>
      <c r="I170" s="124">
        <v>149683</v>
      </c>
      <c r="J170" s="124">
        <v>51723</v>
      </c>
      <c r="K170" s="125">
        <v>0.17199999999999999</v>
      </c>
      <c r="L170" s="125">
        <v>0.17699999999999999</v>
      </c>
      <c r="M170" s="125">
        <v>0.17399999999999999</v>
      </c>
      <c r="N170" s="125">
        <v>0.93</v>
      </c>
      <c r="O170" s="128">
        <v>0.89439999999999997</v>
      </c>
      <c r="P170" s="124">
        <v>1315</v>
      </c>
    </row>
    <row r="171" spans="1:16" x14ac:dyDescent="0.3">
      <c r="A171" s="123" t="s">
        <v>341</v>
      </c>
      <c r="B171" s="121" t="s">
        <v>342</v>
      </c>
      <c r="C171" s="121">
        <v>1</v>
      </c>
      <c r="D171" s="121">
        <v>0</v>
      </c>
      <c r="E171" s="124">
        <v>2343844722</v>
      </c>
      <c r="F171" s="124">
        <v>2616556570</v>
      </c>
      <c r="G171" s="124">
        <v>339774368</v>
      </c>
      <c r="H171" s="124">
        <v>326854889</v>
      </c>
      <c r="I171" s="124">
        <v>1963737</v>
      </c>
      <c r="J171" s="124">
        <v>258792</v>
      </c>
      <c r="K171" s="125">
        <v>2.258</v>
      </c>
      <c r="L171" s="125">
        <v>0.88700000000000001</v>
      </c>
      <c r="M171" s="125">
        <v>1.5720000000000001</v>
      </c>
      <c r="N171" s="125">
        <v>0.23899999999999999</v>
      </c>
      <c r="O171" s="128">
        <v>0.94079999999999997</v>
      </c>
      <c r="P171" s="124">
        <v>1047</v>
      </c>
    </row>
    <row r="172" spans="1:16" x14ac:dyDescent="0.3">
      <c r="A172" s="123" t="s">
        <v>343</v>
      </c>
      <c r="B172" s="121" t="s">
        <v>344</v>
      </c>
      <c r="C172" s="121">
        <v>1</v>
      </c>
      <c r="D172" s="121">
        <v>0</v>
      </c>
      <c r="E172" s="124">
        <v>904397023</v>
      </c>
      <c r="F172" s="124">
        <v>998659481</v>
      </c>
      <c r="G172" s="124">
        <v>317060108</v>
      </c>
      <c r="H172" s="124">
        <v>331945273</v>
      </c>
      <c r="I172" s="124">
        <v>346514</v>
      </c>
      <c r="J172" s="124">
        <v>118172</v>
      </c>
      <c r="K172" s="125">
        <v>0.39800000000000002</v>
      </c>
      <c r="L172" s="125">
        <v>0.40500000000000003</v>
      </c>
      <c r="M172" s="125">
        <v>0.40100000000000002</v>
      </c>
      <c r="N172" s="125">
        <v>0.92</v>
      </c>
      <c r="O172" s="128">
        <v>0.92559999999999998</v>
      </c>
      <c r="P172" s="124">
        <v>2089</v>
      </c>
    </row>
    <row r="173" spans="1:16" x14ac:dyDescent="0.3">
      <c r="A173" s="123" t="s">
        <v>345</v>
      </c>
      <c r="B173" s="121" t="s">
        <v>346</v>
      </c>
      <c r="C173" s="121">
        <v>1</v>
      </c>
      <c r="D173" s="121">
        <v>0</v>
      </c>
      <c r="E173" s="124">
        <v>203938585</v>
      </c>
      <c r="F173" s="124">
        <v>225908688</v>
      </c>
      <c r="G173" s="124">
        <v>85596200</v>
      </c>
      <c r="H173" s="124">
        <v>92311851</v>
      </c>
      <c r="I173" s="124">
        <v>239870</v>
      </c>
      <c r="J173" s="124">
        <v>99279</v>
      </c>
      <c r="K173" s="125">
        <v>0.27500000000000002</v>
      </c>
      <c r="L173" s="125">
        <v>0.34</v>
      </c>
      <c r="M173" s="125">
        <v>0.307</v>
      </c>
      <c r="N173" s="125">
        <v>0.93</v>
      </c>
      <c r="O173" s="128">
        <v>0.93740000000000001</v>
      </c>
      <c r="P173" s="124">
        <v>751</v>
      </c>
    </row>
    <row r="174" spans="1:16" x14ac:dyDescent="0.3">
      <c r="A174" s="123" t="s">
        <v>347</v>
      </c>
      <c r="B174" s="121" t="s">
        <v>348</v>
      </c>
      <c r="C174" s="121">
        <v>1</v>
      </c>
      <c r="D174" s="121">
        <v>0</v>
      </c>
      <c r="E174" s="124">
        <v>171806879</v>
      </c>
      <c r="F174" s="124">
        <v>183300464</v>
      </c>
      <c r="G174" s="124">
        <v>36625514</v>
      </c>
      <c r="H174" s="124">
        <v>35891104</v>
      </c>
      <c r="I174" s="124">
        <v>713066</v>
      </c>
      <c r="J174" s="124">
        <v>144140</v>
      </c>
      <c r="K174" s="125">
        <v>0.82</v>
      </c>
      <c r="L174" s="125">
        <v>0.49399999999999999</v>
      </c>
      <c r="M174" s="125">
        <v>0.65700000000000003</v>
      </c>
      <c r="N174" s="125">
        <v>0.625</v>
      </c>
      <c r="O174" s="128">
        <v>0.92300000000000004</v>
      </c>
      <c r="P174" s="124">
        <v>203</v>
      </c>
    </row>
    <row r="175" spans="1:16" x14ac:dyDescent="0.3">
      <c r="A175" s="123" t="s">
        <v>349</v>
      </c>
      <c r="B175" s="121" t="s">
        <v>350</v>
      </c>
      <c r="C175" s="121">
        <v>1</v>
      </c>
      <c r="D175" s="121">
        <v>0</v>
      </c>
      <c r="E175" s="124">
        <v>280262257</v>
      </c>
      <c r="F175" s="124">
        <v>316445124</v>
      </c>
      <c r="G175" s="124">
        <v>31161945</v>
      </c>
      <c r="H175" s="124">
        <v>31860311</v>
      </c>
      <c r="I175" s="124">
        <v>2226520</v>
      </c>
      <c r="J175" s="124">
        <v>235157</v>
      </c>
      <c r="K175" s="125">
        <v>2.5609999999999999</v>
      </c>
      <c r="L175" s="125">
        <v>0.80600000000000005</v>
      </c>
      <c r="M175" s="125">
        <v>1.6830000000000001</v>
      </c>
      <c r="N175" s="125">
        <v>0.219</v>
      </c>
      <c r="O175" s="128">
        <v>0.94969999999999999</v>
      </c>
      <c r="P175" s="124">
        <v>100</v>
      </c>
    </row>
    <row r="176" spans="1:16" x14ac:dyDescent="0.3">
      <c r="A176" s="123" t="s">
        <v>351</v>
      </c>
      <c r="B176" s="121" t="s">
        <v>352</v>
      </c>
      <c r="C176" s="121">
        <v>1</v>
      </c>
      <c r="D176" s="121">
        <v>0</v>
      </c>
      <c r="E176" s="124">
        <v>711585540</v>
      </c>
      <c r="F176" s="124">
        <v>788864766</v>
      </c>
      <c r="G176" s="124">
        <v>328618506</v>
      </c>
      <c r="H176" s="124">
        <v>336045889</v>
      </c>
      <c r="I176" s="124">
        <v>248830</v>
      </c>
      <c r="J176" s="124">
        <v>110226</v>
      </c>
      <c r="K176" s="125">
        <v>0.28599999999999998</v>
      </c>
      <c r="L176" s="125">
        <v>0.378</v>
      </c>
      <c r="M176" s="125">
        <v>0.33200000000000002</v>
      </c>
      <c r="N176" s="125">
        <v>0.93</v>
      </c>
      <c r="O176" s="128">
        <v>0.88600000000000001</v>
      </c>
      <c r="P176" s="124">
        <v>2411</v>
      </c>
    </row>
    <row r="177" spans="1:16" x14ac:dyDescent="0.3">
      <c r="A177" s="123" t="s">
        <v>353</v>
      </c>
      <c r="B177" s="121" t="s">
        <v>354</v>
      </c>
      <c r="C177" s="121">
        <v>1</v>
      </c>
      <c r="D177" s="121">
        <v>0</v>
      </c>
      <c r="E177" s="124">
        <v>653397006</v>
      </c>
      <c r="F177" s="124">
        <v>709223030</v>
      </c>
      <c r="G177" s="124">
        <v>271135478</v>
      </c>
      <c r="H177" s="124">
        <v>271349082</v>
      </c>
      <c r="I177" s="124">
        <v>390883</v>
      </c>
      <c r="J177" s="124">
        <v>155618</v>
      </c>
      <c r="K177" s="125">
        <v>0.44900000000000001</v>
      </c>
      <c r="L177" s="125">
        <v>0.53300000000000003</v>
      </c>
      <c r="M177" s="125">
        <v>0.49</v>
      </c>
      <c r="N177" s="125">
        <v>0.80600000000000005</v>
      </c>
      <c r="O177" s="128">
        <v>0.91700000000000004</v>
      </c>
      <c r="P177" s="124">
        <v>1461</v>
      </c>
    </row>
    <row r="178" spans="1:16" x14ac:dyDescent="0.3">
      <c r="A178" s="123" t="s">
        <v>355</v>
      </c>
      <c r="B178" s="121" t="s">
        <v>356</v>
      </c>
      <c r="C178" s="121">
        <v>1</v>
      </c>
      <c r="D178" s="121">
        <v>0</v>
      </c>
      <c r="E178" s="124">
        <v>563578464</v>
      </c>
      <c r="F178" s="124">
        <v>662686592</v>
      </c>
      <c r="G178" s="124">
        <v>170286648</v>
      </c>
      <c r="H178" s="124">
        <v>190376376</v>
      </c>
      <c r="I178" s="124">
        <v>625007</v>
      </c>
      <c r="J178" s="124">
        <v>183824</v>
      </c>
      <c r="K178" s="125">
        <v>0.71799999999999997</v>
      </c>
      <c r="L178" s="125">
        <v>0.63</v>
      </c>
      <c r="M178" s="125">
        <v>0.67400000000000004</v>
      </c>
      <c r="N178" s="125">
        <v>0.58499999999999996</v>
      </c>
      <c r="O178" s="128">
        <v>0.92689999999999995</v>
      </c>
      <c r="P178" s="124">
        <v>801</v>
      </c>
    </row>
    <row r="179" spans="1:16" x14ac:dyDescent="0.3">
      <c r="A179" s="123" t="s">
        <v>357</v>
      </c>
      <c r="B179" s="121" t="s">
        <v>358</v>
      </c>
      <c r="C179" s="121">
        <v>1</v>
      </c>
      <c r="D179" s="121">
        <v>0</v>
      </c>
      <c r="E179" s="124">
        <v>591663426</v>
      </c>
      <c r="F179" s="124">
        <v>690963928</v>
      </c>
      <c r="G179" s="124">
        <v>77145426</v>
      </c>
      <c r="H179" s="124">
        <v>88746220</v>
      </c>
      <c r="I179" s="124">
        <v>1508973</v>
      </c>
      <c r="J179" s="124">
        <v>195166</v>
      </c>
      <c r="K179" s="125">
        <v>1.7350000000000001</v>
      </c>
      <c r="L179" s="125">
        <v>0.66900000000000004</v>
      </c>
      <c r="M179" s="125">
        <v>1.2010000000000001</v>
      </c>
      <c r="N179" s="125">
        <v>0.33200000000000002</v>
      </c>
      <c r="O179" s="128">
        <v>0.93759999999999999</v>
      </c>
      <c r="P179" s="124">
        <v>393</v>
      </c>
    </row>
    <row r="180" spans="1:16" x14ac:dyDescent="0.3">
      <c r="A180" s="123" t="s">
        <v>359</v>
      </c>
      <c r="B180" s="121" t="s">
        <v>360</v>
      </c>
      <c r="C180" s="121">
        <v>1</v>
      </c>
      <c r="D180" s="121">
        <v>0</v>
      </c>
      <c r="E180" s="124">
        <v>1015443633</v>
      </c>
      <c r="F180" s="124">
        <v>1159454613</v>
      </c>
      <c r="G180" s="124">
        <v>334796216</v>
      </c>
      <c r="H180" s="124">
        <v>337803534</v>
      </c>
      <c r="I180" s="124">
        <v>581523</v>
      </c>
      <c r="J180" s="124">
        <v>179839</v>
      </c>
      <c r="K180" s="125">
        <v>0.66800000000000004</v>
      </c>
      <c r="L180" s="125">
        <v>0.61599999999999999</v>
      </c>
      <c r="M180" s="125">
        <v>0.64200000000000002</v>
      </c>
      <c r="N180" s="125">
        <v>0.60499999999999998</v>
      </c>
      <c r="O180" s="128">
        <v>0.93049999999999999</v>
      </c>
      <c r="P180" s="124">
        <v>1610</v>
      </c>
    </row>
    <row r="181" spans="1:16" x14ac:dyDescent="0.3">
      <c r="A181" s="123" t="s">
        <v>361</v>
      </c>
      <c r="B181" s="121" t="s">
        <v>362</v>
      </c>
      <c r="C181" s="121">
        <v>1</v>
      </c>
      <c r="D181" s="121">
        <v>0</v>
      </c>
      <c r="E181" s="124">
        <v>333906784</v>
      </c>
      <c r="F181" s="124">
        <v>369059440</v>
      </c>
      <c r="G181" s="124">
        <v>137684586</v>
      </c>
      <c r="H181" s="124">
        <v>149554789</v>
      </c>
      <c r="I181" s="124">
        <v>419932</v>
      </c>
      <c r="J181" s="124">
        <v>171588</v>
      </c>
      <c r="K181" s="125">
        <v>0.48299999999999998</v>
      </c>
      <c r="L181" s="125">
        <v>0.58799999999999997</v>
      </c>
      <c r="M181" s="125">
        <v>0.53500000000000003</v>
      </c>
      <c r="N181" s="125">
        <v>0.71199999999999997</v>
      </c>
      <c r="O181" s="128">
        <v>0.9446</v>
      </c>
      <c r="P181" s="124">
        <v>714</v>
      </c>
    </row>
    <row r="182" spans="1:16" x14ac:dyDescent="0.3">
      <c r="A182" s="123" t="s">
        <v>363</v>
      </c>
      <c r="B182" s="121" t="s">
        <v>364</v>
      </c>
      <c r="C182" s="121">
        <v>1</v>
      </c>
      <c r="D182" s="121">
        <v>0</v>
      </c>
      <c r="E182" s="124">
        <v>1011002551</v>
      </c>
      <c r="F182" s="124">
        <v>1121425032</v>
      </c>
      <c r="G182" s="124">
        <v>430031901</v>
      </c>
      <c r="H182" s="124">
        <v>434114222</v>
      </c>
      <c r="I182" s="124">
        <v>431316</v>
      </c>
      <c r="J182" s="124">
        <v>174786</v>
      </c>
      <c r="K182" s="125">
        <v>0.496</v>
      </c>
      <c r="L182" s="125">
        <v>0.59899999999999998</v>
      </c>
      <c r="M182" s="125">
        <v>0.54700000000000004</v>
      </c>
      <c r="N182" s="125">
        <v>0.73199999999999998</v>
      </c>
      <c r="O182" s="128">
        <v>0.89670000000000005</v>
      </c>
      <c r="P182" s="124">
        <v>2108</v>
      </c>
    </row>
    <row r="183" spans="1:16" x14ac:dyDescent="0.3">
      <c r="A183" s="123" t="s">
        <v>365</v>
      </c>
      <c r="B183" s="121" t="s">
        <v>366</v>
      </c>
      <c r="C183" s="121">
        <v>1</v>
      </c>
      <c r="D183" s="121">
        <v>0</v>
      </c>
      <c r="E183" s="124">
        <v>405873603</v>
      </c>
      <c r="F183" s="124">
        <v>441087643</v>
      </c>
      <c r="G183" s="124">
        <v>181780496</v>
      </c>
      <c r="H183" s="124">
        <v>197151821</v>
      </c>
      <c r="I183" s="124">
        <v>449554</v>
      </c>
      <c r="J183" s="124">
        <v>201131</v>
      </c>
      <c r="K183" s="125">
        <v>0.51700000000000002</v>
      </c>
      <c r="L183" s="125">
        <v>0.68899999999999995</v>
      </c>
      <c r="M183" s="125">
        <v>0.60199999999999998</v>
      </c>
      <c r="N183" s="125">
        <v>0.63</v>
      </c>
      <c r="O183" s="128">
        <v>0.93989999999999996</v>
      </c>
      <c r="P183" s="124">
        <v>822</v>
      </c>
    </row>
    <row r="184" spans="1:16" x14ac:dyDescent="0.3">
      <c r="A184" s="123" t="s">
        <v>367</v>
      </c>
      <c r="B184" s="121" t="s">
        <v>368</v>
      </c>
      <c r="C184" s="121">
        <v>1</v>
      </c>
      <c r="D184" s="121">
        <v>0</v>
      </c>
      <c r="E184" s="124">
        <v>164287493</v>
      </c>
      <c r="F184" s="124">
        <v>180012883</v>
      </c>
      <c r="G184" s="124">
        <v>82544155</v>
      </c>
      <c r="H184" s="124">
        <v>81085981</v>
      </c>
      <c r="I184" s="124">
        <v>421936</v>
      </c>
      <c r="J184" s="124">
        <v>198740</v>
      </c>
      <c r="K184" s="125">
        <v>0.48499999999999999</v>
      </c>
      <c r="L184" s="125">
        <v>0.68100000000000005</v>
      </c>
      <c r="M184" s="125">
        <v>0.58199999999999996</v>
      </c>
      <c r="N184" s="125">
        <v>0.65500000000000003</v>
      </c>
      <c r="O184" s="128">
        <v>0.94699999999999995</v>
      </c>
      <c r="P184" s="124">
        <v>401</v>
      </c>
    </row>
    <row r="185" spans="1:16" x14ac:dyDescent="0.3">
      <c r="A185" s="123" t="s">
        <v>369</v>
      </c>
      <c r="B185" s="121" t="s">
        <v>370</v>
      </c>
      <c r="C185" s="121">
        <v>1</v>
      </c>
      <c r="D185" s="121">
        <v>0</v>
      </c>
      <c r="E185" s="124">
        <v>477825000</v>
      </c>
      <c r="F185" s="124">
        <v>543242497</v>
      </c>
      <c r="G185" s="124">
        <v>227853047</v>
      </c>
      <c r="H185" s="124">
        <v>242130655</v>
      </c>
      <c r="I185" s="124">
        <v>374566</v>
      </c>
      <c r="J185" s="124">
        <v>172407</v>
      </c>
      <c r="K185" s="125">
        <v>0.43</v>
      </c>
      <c r="L185" s="125">
        <v>0.59099999999999997</v>
      </c>
      <c r="M185" s="125">
        <v>0.51</v>
      </c>
      <c r="N185" s="125">
        <v>0.74299999999999999</v>
      </c>
      <c r="O185" s="128">
        <v>0.93540000000000001</v>
      </c>
      <c r="P185" s="124">
        <v>1121</v>
      </c>
    </row>
    <row r="186" spans="1:16" x14ac:dyDescent="0.3">
      <c r="A186" s="123" t="s">
        <v>371</v>
      </c>
      <c r="B186" s="121" t="s">
        <v>372</v>
      </c>
      <c r="C186" s="121">
        <v>1</v>
      </c>
      <c r="D186" s="121">
        <v>0</v>
      </c>
      <c r="E186" s="124">
        <v>277003214</v>
      </c>
      <c r="F186" s="124">
        <v>297653694</v>
      </c>
      <c r="G186" s="124">
        <v>118634753</v>
      </c>
      <c r="H186" s="124">
        <v>134319150</v>
      </c>
      <c r="I186" s="124">
        <v>361419</v>
      </c>
      <c r="J186" s="124">
        <v>159090</v>
      </c>
      <c r="K186" s="125">
        <v>0.41499999999999998</v>
      </c>
      <c r="L186" s="125">
        <v>0.54500000000000004</v>
      </c>
      <c r="M186" s="125">
        <v>0.47899999999999998</v>
      </c>
      <c r="N186" s="125">
        <v>0.78100000000000003</v>
      </c>
      <c r="O186" s="128">
        <v>0.93589999999999995</v>
      </c>
      <c r="P186" s="124">
        <v>674</v>
      </c>
    </row>
    <row r="187" spans="1:16" x14ac:dyDescent="0.3">
      <c r="A187" s="123" t="s">
        <v>373</v>
      </c>
      <c r="B187" s="121" t="s">
        <v>374</v>
      </c>
      <c r="C187" s="121">
        <v>1</v>
      </c>
      <c r="D187" s="121">
        <v>0</v>
      </c>
      <c r="E187" s="124">
        <v>304796297</v>
      </c>
      <c r="F187" s="124">
        <v>340124605</v>
      </c>
      <c r="G187" s="124">
        <v>123476439</v>
      </c>
      <c r="H187" s="124">
        <v>128066302</v>
      </c>
      <c r="I187" s="124">
        <v>477719</v>
      </c>
      <c r="J187" s="124">
        <v>186327</v>
      </c>
      <c r="K187" s="125">
        <v>0.54900000000000004</v>
      </c>
      <c r="L187" s="125">
        <v>0.63800000000000001</v>
      </c>
      <c r="M187" s="125">
        <v>0.59299999999999997</v>
      </c>
      <c r="N187" s="125">
        <v>0.64100000000000001</v>
      </c>
      <c r="O187" s="128">
        <v>0.94930000000000003</v>
      </c>
      <c r="P187" s="124">
        <v>573</v>
      </c>
    </row>
    <row r="188" spans="1:16" x14ac:dyDescent="0.3">
      <c r="A188" s="123" t="s">
        <v>375</v>
      </c>
      <c r="B188" s="121" t="s">
        <v>376</v>
      </c>
      <c r="C188" s="121">
        <v>1</v>
      </c>
      <c r="D188" s="121">
        <v>0</v>
      </c>
      <c r="E188" s="124">
        <v>500273751</v>
      </c>
      <c r="F188" s="124">
        <v>551183738</v>
      </c>
      <c r="G188" s="124">
        <v>181683814</v>
      </c>
      <c r="H188" s="124">
        <v>187645928</v>
      </c>
      <c r="I188" s="124">
        <v>488595</v>
      </c>
      <c r="J188" s="124">
        <v>171621</v>
      </c>
      <c r="K188" s="125">
        <v>0.56200000000000006</v>
      </c>
      <c r="L188" s="125">
        <v>0.58799999999999997</v>
      </c>
      <c r="M188" s="125">
        <v>0.57499999999999996</v>
      </c>
      <c r="N188" s="125">
        <v>0.66300000000000003</v>
      </c>
      <c r="O188" s="128">
        <v>0.93879999999999997</v>
      </c>
      <c r="P188" s="124">
        <v>875</v>
      </c>
    </row>
    <row r="189" spans="1:16" x14ac:dyDescent="0.3">
      <c r="A189" s="123" t="s">
        <v>377</v>
      </c>
      <c r="B189" s="121" t="s">
        <v>378</v>
      </c>
      <c r="C189" s="121">
        <v>1</v>
      </c>
      <c r="D189" s="121">
        <v>0</v>
      </c>
      <c r="E189" s="124">
        <v>1109421085</v>
      </c>
      <c r="F189" s="124">
        <v>1367357451</v>
      </c>
      <c r="G189" s="124">
        <v>253575841</v>
      </c>
      <c r="H189" s="124">
        <v>257845975</v>
      </c>
      <c r="I189" s="124">
        <v>969764</v>
      </c>
      <c r="J189" s="124">
        <v>200243</v>
      </c>
      <c r="K189" s="125">
        <v>1.115</v>
      </c>
      <c r="L189" s="125">
        <v>0.68600000000000005</v>
      </c>
      <c r="M189" s="125">
        <v>0.9</v>
      </c>
      <c r="N189" s="125">
        <v>0.44900000000000001</v>
      </c>
      <c r="O189" s="128">
        <v>0.91149999999999998</v>
      </c>
      <c r="P189" s="124">
        <v>1043</v>
      </c>
    </row>
    <row r="190" spans="1:16" x14ac:dyDescent="0.3">
      <c r="A190" s="123" t="s">
        <v>379</v>
      </c>
      <c r="B190" s="121" t="s">
        <v>380</v>
      </c>
      <c r="C190" s="121">
        <v>1</v>
      </c>
      <c r="D190" s="121">
        <v>0</v>
      </c>
      <c r="E190" s="124">
        <v>1345938643</v>
      </c>
      <c r="F190" s="124">
        <v>1596282640</v>
      </c>
      <c r="G190" s="124">
        <v>350266600</v>
      </c>
      <c r="H190" s="124">
        <v>352574798</v>
      </c>
      <c r="I190" s="124">
        <v>950329</v>
      </c>
      <c r="J190" s="124">
        <v>227015</v>
      </c>
      <c r="K190" s="125">
        <v>1.093</v>
      </c>
      <c r="L190" s="125">
        <v>0.77800000000000002</v>
      </c>
      <c r="M190" s="125">
        <v>0.93500000000000005</v>
      </c>
      <c r="N190" s="125">
        <v>0.45700000000000002</v>
      </c>
      <c r="O190" s="128">
        <v>0.91790000000000005</v>
      </c>
      <c r="P190" s="124">
        <v>1248</v>
      </c>
    </row>
    <row r="191" spans="1:16" x14ac:dyDescent="0.3">
      <c r="A191" s="123" t="s">
        <v>381</v>
      </c>
      <c r="B191" s="121" t="s">
        <v>382</v>
      </c>
      <c r="C191" s="121">
        <v>1</v>
      </c>
      <c r="D191" s="121">
        <v>0</v>
      </c>
      <c r="E191" s="124">
        <v>1116697370</v>
      </c>
      <c r="F191" s="124">
        <v>1338378663</v>
      </c>
      <c r="G191" s="124">
        <v>328191243</v>
      </c>
      <c r="H191" s="124">
        <v>334885624</v>
      </c>
      <c r="I191" s="124">
        <v>931364</v>
      </c>
      <c r="J191" s="124">
        <v>251546</v>
      </c>
      <c r="K191" s="125">
        <v>1.071</v>
      </c>
      <c r="L191" s="125">
        <v>0.86199999999999999</v>
      </c>
      <c r="M191" s="125">
        <v>0.96599999999999997</v>
      </c>
      <c r="N191" s="125">
        <v>0.42399999999999999</v>
      </c>
      <c r="O191" s="128">
        <v>0.91649999999999998</v>
      </c>
      <c r="P191" s="124">
        <v>1093</v>
      </c>
    </row>
    <row r="192" spans="1:16" x14ac:dyDescent="0.3">
      <c r="A192" s="123" t="s">
        <v>383</v>
      </c>
      <c r="B192" s="121" t="s">
        <v>384</v>
      </c>
      <c r="C192" s="121">
        <v>1</v>
      </c>
      <c r="D192" s="121">
        <v>0</v>
      </c>
      <c r="E192" s="124">
        <v>875442087</v>
      </c>
      <c r="F192" s="124">
        <v>1012164559</v>
      </c>
      <c r="G192" s="124">
        <v>257741348</v>
      </c>
      <c r="H192" s="124">
        <v>270639167</v>
      </c>
      <c r="I192" s="124">
        <v>737922</v>
      </c>
      <c r="J192" s="124">
        <v>206560</v>
      </c>
      <c r="K192" s="125">
        <v>0.84799999999999998</v>
      </c>
      <c r="L192" s="125">
        <v>0.70799999999999996</v>
      </c>
      <c r="M192" s="125">
        <v>0.77800000000000002</v>
      </c>
      <c r="N192" s="125">
        <v>0.52100000000000002</v>
      </c>
      <c r="O192" s="128">
        <v>0.92490000000000006</v>
      </c>
      <c r="P192" s="124">
        <v>1089</v>
      </c>
    </row>
    <row r="193" spans="1:16" x14ac:dyDescent="0.3">
      <c r="A193" s="123" t="s">
        <v>385</v>
      </c>
      <c r="B193" s="121" t="s">
        <v>386</v>
      </c>
      <c r="C193" s="121">
        <v>1</v>
      </c>
      <c r="D193" s="121">
        <v>0</v>
      </c>
      <c r="E193" s="124">
        <v>1188760461</v>
      </c>
      <c r="F193" s="124">
        <v>1466125130</v>
      </c>
      <c r="G193" s="124">
        <v>128175044</v>
      </c>
      <c r="H193" s="124">
        <v>123418245</v>
      </c>
      <c r="I193" s="124">
        <v>3190968</v>
      </c>
      <c r="J193" s="124">
        <v>296678</v>
      </c>
      <c r="K193" s="125">
        <v>3.67</v>
      </c>
      <c r="L193" s="125">
        <v>1.0169999999999999</v>
      </c>
      <c r="M193" s="125">
        <v>2.343</v>
      </c>
      <c r="N193" s="125">
        <v>0.105</v>
      </c>
      <c r="O193" s="128">
        <v>0.9375</v>
      </c>
      <c r="P193" s="124">
        <v>308</v>
      </c>
    </row>
    <row r="194" spans="1:16" x14ac:dyDescent="0.3">
      <c r="A194" s="123" t="s">
        <v>387</v>
      </c>
      <c r="B194" s="121" t="s">
        <v>388</v>
      </c>
      <c r="C194" s="121">
        <v>1</v>
      </c>
      <c r="D194" s="121">
        <v>0</v>
      </c>
      <c r="E194" s="124">
        <v>1346415170</v>
      </c>
      <c r="F194" s="124">
        <v>1679778646</v>
      </c>
      <c r="G194" s="124">
        <v>143028274</v>
      </c>
      <c r="H194" s="124">
        <v>150961535</v>
      </c>
      <c r="I194" s="124">
        <v>4156859</v>
      </c>
      <c r="J194" s="124">
        <v>403832</v>
      </c>
      <c r="K194" s="125">
        <v>4.7809999999999997</v>
      </c>
      <c r="L194" s="125">
        <v>1.3839999999999999</v>
      </c>
      <c r="M194" s="125">
        <v>3.0819999999999999</v>
      </c>
      <c r="N194" s="125">
        <v>0</v>
      </c>
      <c r="O194" s="128">
        <v>0.93049999999999999</v>
      </c>
      <c r="P194" s="124">
        <v>288</v>
      </c>
    </row>
    <row r="195" spans="1:16" x14ac:dyDescent="0.3">
      <c r="A195" s="123" t="s">
        <v>389</v>
      </c>
      <c r="B195" s="121" t="s">
        <v>390</v>
      </c>
      <c r="C195" s="121">
        <v>1</v>
      </c>
      <c r="D195" s="121">
        <v>0</v>
      </c>
      <c r="E195" s="124">
        <v>665191746</v>
      </c>
      <c r="F195" s="124">
        <v>739611059</v>
      </c>
      <c r="G195" s="124">
        <v>37430357</v>
      </c>
      <c r="H195" s="124">
        <v>35618507</v>
      </c>
      <c r="I195" s="124">
        <v>5053247</v>
      </c>
      <c r="J195" s="124">
        <v>256248</v>
      </c>
      <c r="K195" s="125">
        <v>5.8129999999999997</v>
      </c>
      <c r="L195" s="125">
        <v>0.878</v>
      </c>
      <c r="M195" s="125">
        <v>3.3450000000000002</v>
      </c>
      <c r="N195" s="125">
        <v>0</v>
      </c>
      <c r="O195" s="128">
        <v>0.93630000000000002</v>
      </c>
      <c r="P195" s="124">
        <v>113</v>
      </c>
    </row>
    <row r="196" spans="1:16" x14ac:dyDescent="0.3">
      <c r="A196" s="123" t="s">
        <v>391</v>
      </c>
      <c r="B196" s="121" t="s">
        <v>392</v>
      </c>
      <c r="C196" s="121">
        <v>1</v>
      </c>
      <c r="D196" s="121">
        <v>0</v>
      </c>
      <c r="E196" s="124">
        <v>459169449</v>
      </c>
      <c r="F196" s="124">
        <v>511238770</v>
      </c>
      <c r="G196" s="124">
        <v>23998938</v>
      </c>
      <c r="H196" s="124">
        <v>22167493</v>
      </c>
      <c r="I196" s="124">
        <v>5776239</v>
      </c>
      <c r="J196" s="124">
        <v>263898</v>
      </c>
      <c r="K196" s="125">
        <v>6.6440000000000001</v>
      </c>
      <c r="L196" s="125">
        <v>0.90500000000000003</v>
      </c>
      <c r="M196" s="125">
        <v>3.774</v>
      </c>
      <c r="N196" s="125">
        <v>0</v>
      </c>
      <c r="O196" s="128">
        <v>0.94199999999999995</v>
      </c>
      <c r="P196" s="124">
        <v>64</v>
      </c>
    </row>
    <row r="197" spans="1:16" x14ac:dyDescent="0.3">
      <c r="A197" s="123" t="s">
        <v>393</v>
      </c>
      <c r="B197" s="121" t="s">
        <v>394</v>
      </c>
      <c r="C197" s="121">
        <v>1</v>
      </c>
      <c r="D197" s="121">
        <v>0</v>
      </c>
      <c r="E197" s="124">
        <v>604134858</v>
      </c>
      <c r="F197" s="124">
        <v>674682143</v>
      </c>
      <c r="G197" s="124">
        <v>16773717</v>
      </c>
      <c r="H197" s="124">
        <v>17617884</v>
      </c>
      <c r="I197" s="124">
        <v>9990757</v>
      </c>
      <c r="J197" s="124">
        <v>268684</v>
      </c>
      <c r="K197" s="125">
        <v>11.492000000000001</v>
      </c>
      <c r="L197" s="125">
        <v>0.92100000000000004</v>
      </c>
      <c r="M197" s="125">
        <v>6.2060000000000004</v>
      </c>
      <c r="N197" s="125">
        <v>0</v>
      </c>
      <c r="O197" s="128">
        <v>0.93359999999999999</v>
      </c>
      <c r="P197" s="124">
        <v>55</v>
      </c>
    </row>
    <row r="198" spans="1:16" x14ac:dyDescent="0.3">
      <c r="A198" s="123" t="s">
        <v>395</v>
      </c>
      <c r="B198" s="121" t="s">
        <v>396</v>
      </c>
      <c r="C198" s="121">
        <v>1</v>
      </c>
      <c r="D198" s="121">
        <v>0</v>
      </c>
      <c r="E198" s="124">
        <v>425212073</v>
      </c>
      <c r="F198" s="124">
        <v>458877684</v>
      </c>
      <c r="G198" s="124">
        <v>21256734</v>
      </c>
      <c r="H198" s="124">
        <v>23201774</v>
      </c>
      <c r="I198" s="124">
        <v>3135070</v>
      </c>
      <c r="J198" s="124">
        <v>157654</v>
      </c>
      <c r="K198" s="125">
        <v>3.6059999999999999</v>
      </c>
      <c r="L198" s="125">
        <v>0.54</v>
      </c>
      <c r="M198" s="125">
        <v>2.073</v>
      </c>
      <c r="N198" s="125">
        <v>0.152</v>
      </c>
      <c r="O198" s="128">
        <v>0.91439999999999999</v>
      </c>
      <c r="P198" s="124">
        <v>126</v>
      </c>
    </row>
    <row r="199" spans="1:16" x14ac:dyDescent="0.3">
      <c r="A199" s="123" t="s">
        <v>397</v>
      </c>
      <c r="B199" s="121" t="s">
        <v>398</v>
      </c>
      <c r="C199" s="121">
        <v>1</v>
      </c>
      <c r="D199" s="121">
        <v>0</v>
      </c>
      <c r="E199" s="124">
        <v>319885315</v>
      </c>
      <c r="F199" s="124">
        <v>362159004</v>
      </c>
      <c r="G199" s="124">
        <v>117322082</v>
      </c>
      <c r="H199" s="124">
        <v>131629814</v>
      </c>
      <c r="I199" s="124">
        <v>483719</v>
      </c>
      <c r="J199" s="124">
        <v>176561</v>
      </c>
      <c r="K199" s="125">
        <v>0.55600000000000005</v>
      </c>
      <c r="L199" s="125">
        <v>0.60499999999999998</v>
      </c>
      <c r="M199" s="125">
        <v>0.57999999999999996</v>
      </c>
      <c r="N199" s="125">
        <v>0.68899999999999995</v>
      </c>
      <c r="O199" s="128">
        <v>0.94030000000000002</v>
      </c>
      <c r="P199" s="124">
        <v>621</v>
      </c>
    </row>
    <row r="200" spans="1:16" x14ac:dyDescent="0.3">
      <c r="A200" s="123" t="s">
        <v>399</v>
      </c>
      <c r="B200" s="121" t="s">
        <v>400</v>
      </c>
      <c r="C200" s="121">
        <v>1</v>
      </c>
      <c r="D200" s="121">
        <v>0</v>
      </c>
      <c r="E200" s="124">
        <v>420716756</v>
      </c>
      <c r="F200" s="124">
        <v>454763731</v>
      </c>
      <c r="G200" s="124">
        <v>193096077</v>
      </c>
      <c r="H200" s="124">
        <v>179343173</v>
      </c>
      <c r="I200" s="124">
        <v>479978</v>
      </c>
      <c r="J200" s="124">
        <v>196648</v>
      </c>
      <c r="K200" s="125">
        <v>0.55200000000000005</v>
      </c>
      <c r="L200" s="125">
        <v>0.67400000000000004</v>
      </c>
      <c r="M200" s="125">
        <v>0.61299999999999999</v>
      </c>
      <c r="N200" s="125">
        <v>0.623</v>
      </c>
      <c r="O200" s="128">
        <v>0.93089999999999995</v>
      </c>
      <c r="P200" s="124">
        <v>858</v>
      </c>
    </row>
    <row r="201" spans="1:16" x14ac:dyDescent="0.3">
      <c r="A201" s="123" t="s">
        <v>401</v>
      </c>
      <c r="B201" s="121" t="s">
        <v>402</v>
      </c>
      <c r="C201" s="121">
        <v>1</v>
      </c>
      <c r="D201" s="121">
        <v>0</v>
      </c>
      <c r="E201" s="124">
        <v>405472362</v>
      </c>
      <c r="F201" s="124">
        <v>440633001</v>
      </c>
      <c r="G201" s="124">
        <v>181345471</v>
      </c>
      <c r="H201" s="124">
        <v>181736553</v>
      </c>
      <c r="I201" s="124">
        <v>314303</v>
      </c>
      <c r="J201" s="124">
        <v>134874</v>
      </c>
      <c r="K201" s="125">
        <v>0.36099999999999999</v>
      </c>
      <c r="L201" s="125">
        <v>0.46200000000000002</v>
      </c>
      <c r="M201" s="125">
        <v>0.41099999999999998</v>
      </c>
      <c r="N201" s="125">
        <v>0.90800000000000003</v>
      </c>
      <c r="O201" s="128">
        <v>0.91400000000000003</v>
      </c>
      <c r="P201" s="124">
        <v>1084</v>
      </c>
    </row>
    <row r="202" spans="1:16" x14ac:dyDescent="0.3">
      <c r="A202" s="123" t="s">
        <v>403</v>
      </c>
      <c r="B202" s="121" t="s">
        <v>404</v>
      </c>
      <c r="C202" s="121">
        <v>1</v>
      </c>
      <c r="D202" s="121">
        <v>0</v>
      </c>
      <c r="E202" s="124">
        <v>352584407</v>
      </c>
      <c r="F202" s="124">
        <v>384603163</v>
      </c>
      <c r="G202" s="124">
        <v>182865162</v>
      </c>
      <c r="H202" s="124">
        <v>164834070</v>
      </c>
      <c r="I202" s="124">
        <v>306395</v>
      </c>
      <c r="J202" s="124">
        <v>137019</v>
      </c>
      <c r="K202" s="125">
        <v>0.35199999999999998</v>
      </c>
      <c r="L202" s="125">
        <v>0.46899999999999997</v>
      </c>
      <c r="M202" s="125">
        <v>0.41</v>
      </c>
      <c r="N202" s="125">
        <v>0.90900000000000003</v>
      </c>
      <c r="O202" s="128">
        <v>0.93369999999999997</v>
      </c>
      <c r="P202" s="124">
        <v>1057</v>
      </c>
    </row>
    <row r="203" spans="1:16" x14ac:dyDescent="0.3">
      <c r="A203" s="123" t="s">
        <v>405</v>
      </c>
      <c r="B203" s="121" t="s">
        <v>406</v>
      </c>
      <c r="C203" s="121">
        <v>1</v>
      </c>
      <c r="D203" s="121">
        <v>0</v>
      </c>
      <c r="E203" s="124">
        <v>371504605</v>
      </c>
      <c r="F203" s="124">
        <v>413628252</v>
      </c>
      <c r="G203" s="124">
        <v>98478233</v>
      </c>
      <c r="H203" s="124">
        <v>105699632</v>
      </c>
      <c r="I203" s="124">
        <v>465126</v>
      </c>
      <c r="J203" s="124">
        <v>120958</v>
      </c>
      <c r="K203" s="125">
        <v>0.53500000000000003</v>
      </c>
      <c r="L203" s="125">
        <v>0.41399999999999998</v>
      </c>
      <c r="M203" s="125">
        <v>0.47399999999999998</v>
      </c>
      <c r="N203" s="125">
        <v>0.82599999999999996</v>
      </c>
      <c r="O203" s="128">
        <v>0.92559999999999998</v>
      </c>
      <c r="P203" s="124">
        <v>771</v>
      </c>
    </row>
    <row r="204" spans="1:16" x14ac:dyDescent="0.3">
      <c r="A204" s="123" t="s">
        <v>407</v>
      </c>
      <c r="B204" s="121" t="s">
        <v>408</v>
      </c>
      <c r="C204" s="121">
        <v>1</v>
      </c>
      <c r="D204" s="121">
        <v>0</v>
      </c>
      <c r="E204" s="124">
        <v>541530738</v>
      </c>
      <c r="F204" s="124">
        <v>621358306</v>
      </c>
      <c r="G204" s="124">
        <v>99828395</v>
      </c>
      <c r="H204" s="124">
        <v>106600331</v>
      </c>
      <c r="I204" s="124">
        <v>945438</v>
      </c>
      <c r="J204" s="124">
        <v>167828</v>
      </c>
      <c r="K204" s="125">
        <v>1.087</v>
      </c>
      <c r="L204" s="125">
        <v>0.57499999999999996</v>
      </c>
      <c r="M204" s="125">
        <v>0.83</v>
      </c>
      <c r="N204" s="125">
        <v>0.51300000000000001</v>
      </c>
      <c r="O204" s="128">
        <v>0.94120000000000004</v>
      </c>
      <c r="P204" s="124">
        <v>491</v>
      </c>
    </row>
    <row r="205" spans="1:16" x14ac:dyDescent="0.3">
      <c r="A205" s="123" t="s">
        <v>409</v>
      </c>
      <c r="B205" s="121" t="s">
        <v>410</v>
      </c>
      <c r="C205" s="121">
        <v>1</v>
      </c>
      <c r="D205" s="121">
        <v>0</v>
      </c>
      <c r="E205" s="124">
        <v>118977412</v>
      </c>
      <c r="F205" s="124">
        <v>128904776</v>
      </c>
      <c r="G205" s="124">
        <v>33993543</v>
      </c>
      <c r="H205" s="124">
        <v>37124721</v>
      </c>
      <c r="I205" s="124">
        <v>655772</v>
      </c>
      <c r="J205" s="124">
        <v>188143</v>
      </c>
      <c r="K205" s="125">
        <v>0.754</v>
      </c>
      <c r="L205" s="125">
        <v>0.64500000000000002</v>
      </c>
      <c r="M205" s="125">
        <v>0.69899999999999995</v>
      </c>
      <c r="N205" s="125">
        <v>0.59799999999999998</v>
      </c>
      <c r="O205" s="128">
        <v>0.94699999999999995</v>
      </c>
      <c r="P205" s="124">
        <v>165</v>
      </c>
    </row>
    <row r="206" spans="1:16" x14ac:dyDescent="0.3">
      <c r="A206" s="123" t="s">
        <v>411</v>
      </c>
      <c r="B206" s="121" t="s">
        <v>412</v>
      </c>
      <c r="C206" s="121">
        <v>1</v>
      </c>
      <c r="D206" s="121">
        <v>0</v>
      </c>
      <c r="E206" s="124">
        <v>2161944434</v>
      </c>
      <c r="F206" s="124">
        <v>2320481017</v>
      </c>
      <c r="G206" s="124">
        <v>74381949</v>
      </c>
      <c r="H206" s="124">
        <v>85357640</v>
      </c>
      <c r="I206" s="124">
        <v>10050281</v>
      </c>
      <c r="J206" s="124">
        <v>358160</v>
      </c>
      <c r="K206" s="125">
        <v>11.561</v>
      </c>
      <c r="L206" s="125">
        <v>1.228</v>
      </c>
      <c r="M206" s="125">
        <v>6.3940000000000001</v>
      </c>
      <c r="N206" s="125">
        <v>0</v>
      </c>
      <c r="O206" s="128">
        <v>0.9254</v>
      </c>
      <c r="P206" s="124">
        <v>219</v>
      </c>
    </row>
    <row r="207" spans="1:16" x14ac:dyDescent="0.3">
      <c r="A207" s="123" t="s">
        <v>413</v>
      </c>
      <c r="B207" s="121" t="s">
        <v>414</v>
      </c>
      <c r="C207" s="121">
        <v>1</v>
      </c>
      <c r="D207" s="121">
        <v>0</v>
      </c>
      <c r="E207" s="124">
        <v>436737238</v>
      </c>
      <c r="F207" s="124">
        <v>479486373</v>
      </c>
      <c r="G207" s="124">
        <v>176798220</v>
      </c>
      <c r="H207" s="124">
        <v>175976338</v>
      </c>
      <c r="I207" s="124">
        <v>379231</v>
      </c>
      <c r="J207" s="124">
        <v>145675</v>
      </c>
      <c r="K207" s="125">
        <v>0.436</v>
      </c>
      <c r="L207" s="125">
        <v>0.499</v>
      </c>
      <c r="M207" s="125">
        <v>0.46700000000000003</v>
      </c>
      <c r="N207" s="125">
        <v>0.83499999999999996</v>
      </c>
      <c r="O207" s="128">
        <v>0.92649999999999999</v>
      </c>
      <c r="P207" s="124">
        <v>1014</v>
      </c>
    </row>
    <row r="208" spans="1:16" x14ac:dyDescent="0.3">
      <c r="A208" s="123" t="s">
        <v>415</v>
      </c>
      <c r="B208" s="121" t="s">
        <v>416</v>
      </c>
      <c r="C208" s="121">
        <v>1</v>
      </c>
      <c r="D208" s="121">
        <v>1</v>
      </c>
      <c r="E208" s="124">
        <v>538206740</v>
      </c>
      <c r="F208" s="124">
        <v>586517846</v>
      </c>
      <c r="G208" s="124">
        <v>284531069</v>
      </c>
      <c r="H208" s="124">
        <v>303726734</v>
      </c>
      <c r="I208" s="124">
        <v>220447</v>
      </c>
      <c r="J208" s="124">
        <v>115299</v>
      </c>
      <c r="K208" s="125">
        <v>0.253</v>
      </c>
      <c r="L208" s="125">
        <v>0.39500000000000002</v>
      </c>
      <c r="M208" s="125">
        <v>0.32300000000000001</v>
      </c>
      <c r="N208" s="125">
        <v>0.93</v>
      </c>
      <c r="O208" s="128">
        <v>0.92110000000000003</v>
      </c>
      <c r="P208" s="124">
        <v>2035</v>
      </c>
    </row>
    <row r="209" spans="1:16" x14ac:dyDescent="0.3">
      <c r="A209" s="123" t="s">
        <v>417</v>
      </c>
      <c r="B209" s="121" t="s">
        <v>418</v>
      </c>
      <c r="C209" s="121">
        <v>1</v>
      </c>
      <c r="D209" s="121">
        <v>0</v>
      </c>
      <c r="E209" s="124">
        <v>728578026</v>
      </c>
      <c r="F209" s="124">
        <v>776112430</v>
      </c>
      <c r="G209" s="124">
        <v>279777294</v>
      </c>
      <c r="H209" s="124">
        <v>288056724</v>
      </c>
      <c r="I209" s="124">
        <v>353711</v>
      </c>
      <c r="J209" s="124">
        <v>133482</v>
      </c>
      <c r="K209" s="125">
        <v>0.40600000000000003</v>
      </c>
      <c r="L209" s="125">
        <v>0.45700000000000002</v>
      </c>
      <c r="M209" s="125">
        <v>0.43099999999999999</v>
      </c>
      <c r="N209" s="125">
        <v>0.84</v>
      </c>
      <c r="O209" s="128">
        <v>0.93159999999999998</v>
      </c>
      <c r="P209" s="124">
        <v>1750</v>
      </c>
    </row>
    <row r="210" spans="1:16" x14ac:dyDescent="0.3">
      <c r="A210" s="123" t="s">
        <v>419</v>
      </c>
      <c r="B210" s="121" t="s">
        <v>420</v>
      </c>
      <c r="C210" s="121">
        <v>1</v>
      </c>
      <c r="D210" s="121">
        <v>0</v>
      </c>
      <c r="E210" s="124">
        <v>666079074</v>
      </c>
      <c r="F210" s="124">
        <v>737117123</v>
      </c>
      <c r="G210" s="124">
        <v>101418742</v>
      </c>
      <c r="H210" s="124">
        <v>99297216</v>
      </c>
      <c r="I210" s="124">
        <v>1304085</v>
      </c>
      <c r="J210" s="124">
        <v>184567</v>
      </c>
      <c r="K210" s="125">
        <v>1.5</v>
      </c>
      <c r="L210" s="125">
        <v>0.63200000000000001</v>
      </c>
      <c r="M210" s="125">
        <v>1.0660000000000001</v>
      </c>
      <c r="N210" s="125">
        <v>0.38500000000000001</v>
      </c>
      <c r="O210" s="128">
        <v>0.93220000000000003</v>
      </c>
      <c r="P210" s="124">
        <v>451</v>
      </c>
    </row>
    <row r="211" spans="1:16" x14ac:dyDescent="0.3">
      <c r="A211" s="123" t="s">
        <v>421</v>
      </c>
      <c r="B211" s="121" t="s">
        <v>422</v>
      </c>
      <c r="C211" s="121">
        <v>1</v>
      </c>
      <c r="D211" s="121">
        <v>0</v>
      </c>
      <c r="E211" s="124">
        <v>834368747</v>
      </c>
      <c r="F211" s="124">
        <v>899184617</v>
      </c>
      <c r="G211" s="124">
        <v>239432122</v>
      </c>
      <c r="H211" s="124">
        <v>250308564</v>
      </c>
      <c r="I211" s="124">
        <v>225370</v>
      </c>
      <c r="J211" s="124">
        <v>63668</v>
      </c>
      <c r="K211" s="125">
        <v>0.25900000000000001</v>
      </c>
      <c r="L211" s="125">
        <v>0.218</v>
      </c>
      <c r="M211" s="125">
        <v>0.23799999999999999</v>
      </c>
      <c r="N211" s="125">
        <v>0.93</v>
      </c>
      <c r="O211" s="128">
        <v>0.92320000000000002</v>
      </c>
      <c r="P211" s="124">
        <v>3489</v>
      </c>
    </row>
    <row r="212" spans="1:16" x14ac:dyDescent="0.3">
      <c r="A212" s="123" t="s">
        <v>423</v>
      </c>
      <c r="B212" s="121" t="s">
        <v>424</v>
      </c>
      <c r="C212" s="121">
        <v>1</v>
      </c>
      <c r="D212" s="121">
        <v>0</v>
      </c>
      <c r="E212" s="124">
        <v>824222202</v>
      </c>
      <c r="F212" s="124">
        <v>911246649</v>
      </c>
      <c r="G212" s="124">
        <v>215168062</v>
      </c>
      <c r="H212" s="124">
        <v>219221159</v>
      </c>
      <c r="I212" s="124">
        <v>562733</v>
      </c>
      <c r="J212" s="124">
        <v>140852</v>
      </c>
      <c r="K212" s="125">
        <v>0.64700000000000002</v>
      </c>
      <c r="L212" s="125">
        <v>0.48299999999999998</v>
      </c>
      <c r="M212" s="125">
        <v>0.56399999999999995</v>
      </c>
      <c r="N212" s="125">
        <v>0.67700000000000005</v>
      </c>
      <c r="O212" s="128">
        <v>0.93179999999999996</v>
      </c>
      <c r="P212" s="124">
        <v>1316</v>
      </c>
    </row>
    <row r="213" spans="1:16" x14ac:dyDescent="0.3">
      <c r="A213" s="123" t="s">
        <v>425</v>
      </c>
      <c r="B213" s="121" t="s">
        <v>426</v>
      </c>
      <c r="C213" s="121">
        <v>1</v>
      </c>
      <c r="D213" s="121">
        <v>0</v>
      </c>
      <c r="E213" s="124">
        <v>1152577065</v>
      </c>
      <c r="F213" s="124">
        <v>1322257766</v>
      </c>
      <c r="G213" s="124">
        <v>189195622</v>
      </c>
      <c r="H213" s="124">
        <v>184810976</v>
      </c>
      <c r="I213" s="124">
        <v>1349419</v>
      </c>
      <c r="J213" s="124">
        <v>201538</v>
      </c>
      <c r="K213" s="125">
        <v>1.552</v>
      </c>
      <c r="L213" s="125">
        <v>0.69099999999999995</v>
      </c>
      <c r="M213" s="125">
        <v>1.121</v>
      </c>
      <c r="N213" s="125">
        <v>0.36299999999999999</v>
      </c>
      <c r="O213" s="128">
        <v>0.92810000000000004</v>
      </c>
      <c r="P213" s="124">
        <v>804</v>
      </c>
    </row>
    <row r="214" spans="1:16" x14ac:dyDescent="0.3">
      <c r="A214" s="123" t="s">
        <v>427</v>
      </c>
      <c r="B214" s="121" t="s">
        <v>428</v>
      </c>
      <c r="C214" s="121">
        <v>1</v>
      </c>
      <c r="D214" s="121">
        <v>0</v>
      </c>
      <c r="E214" s="124">
        <v>541531738</v>
      </c>
      <c r="F214" s="124">
        <v>597922943</v>
      </c>
      <c r="G214" s="124">
        <v>93935410</v>
      </c>
      <c r="H214" s="124">
        <v>89264216</v>
      </c>
      <c r="I214" s="124">
        <v>989109</v>
      </c>
      <c r="J214" s="124">
        <v>154972</v>
      </c>
      <c r="K214" s="125">
        <v>1.137</v>
      </c>
      <c r="L214" s="125">
        <v>0.53100000000000003</v>
      </c>
      <c r="M214" s="125">
        <v>0.83299999999999996</v>
      </c>
      <c r="N214" s="125">
        <v>0.51100000000000001</v>
      </c>
      <c r="O214" s="128">
        <v>0.93879999999999997</v>
      </c>
      <c r="P214" s="124">
        <v>485</v>
      </c>
    </row>
    <row r="215" spans="1:16" x14ac:dyDescent="0.3">
      <c r="A215" s="123" t="s">
        <v>429</v>
      </c>
      <c r="B215" s="121" t="s">
        <v>430</v>
      </c>
      <c r="C215" s="121">
        <v>1</v>
      </c>
      <c r="D215" s="121">
        <v>0</v>
      </c>
      <c r="E215" s="124">
        <v>366461388</v>
      </c>
      <c r="F215" s="124">
        <v>410892072</v>
      </c>
      <c r="G215" s="124">
        <v>95833547</v>
      </c>
      <c r="H215" s="124">
        <v>96158310</v>
      </c>
      <c r="I215" s="124">
        <v>873430</v>
      </c>
      <c r="J215" s="124">
        <v>215721</v>
      </c>
      <c r="K215" s="125">
        <v>1.004</v>
      </c>
      <c r="L215" s="125">
        <v>0.73899999999999999</v>
      </c>
      <c r="M215" s="125">
        <v>0.871</v>
      </c>
      <c r="N215" s="125">
        <v>0.46400000000000002</v>
      </c>
      <c r="O215" s="128">
        <v>0.93869999999999998</v>
      </c>
      <c r="P215" s="124">
        <v>408</v>
      </c>
    </row>
    <row r="216" spans="1:16" x14ac:dyDescent="0.3">
      <c r="A216" s="123" t="s">
        <v>431</v>
      </c>
      <c r="B216" s="121" t="s">
        <v>432</v>
      </c>
      <c r="C216" s="121">
        <v>1</v>
      </c>
      <c r="D216" s="121">
        <v>0</v>
      </c>
      <c r="E216" s="124">
        <v>420508067</v>
      </c>
      <c r="F216" s="124">
        <v>459599091</v>
      </c>
      <c r="G216" s="124">
        <v>63147289</v>
      </c>
      <c r="H216" s="124">
        <v>64002615</v>
      </c>
      <c r="I216" s="124">
        <v>1122585</v>
      </c>
      <c r="J216" s="124">
        <v>162181</v>
      </c>
      <c r="K216" s="125">
        <v>1.2909999999999999</v>
      </c>
      <c r="L216" s="125">
        <v>0.55600000000000005</v>
      </c>
      <c r="M216" s="125">
        <v>0.92300000000000004</v>
      </c>
      <c r="N216" s="125">
        <v>0.46300000000000002</v>
      </c>
      <c r="O216" s="128">
        <v>0.92269999999999996</v>
      </c>
      <c r="P216" s="124">
        <v>337</v>
      </c>
    </row>
    <row r="217" spans="1:16" x14ac:dyDescent="0.3">
      <c r="A217" s="123" t="s">
        <v>433</v>
      </c>
      <c r="B217" s="121" t="s">
        <v>434</v>
      </c>
      <c r="C217" s="121">
        <v>1</v>
      </c>
      <c r="D217" s="121">
        <v>0</v>
      </c>
      <c r="E217" s="124">
        <v>468126502</v>
      </c>
      <c r="F217" s="124">
        <v>511603069</v>
      </c>
      <c r="G217" s="124">
        <v>71111139</v>
      </c>
      <c r="H217" s="124">
        <v>69688434</v>
      </c>
      <c r="I217" s="124">
        <v>931301</v>
      </c>
      <c r="J217" s="124">
        <v>132487</v>
      </c>
      <c r="K217" s="125">
        <v>1.071</v>
      </c>
      <c r="L217" s="125">
        <v>0.45400000000000001</v>
      </c>
      <c r="M217" s="125">
        <v>0.76200000000000001</v>
      </c>
      <c r="N217" s="125">
        <v>0.55700000000000005</v>
      </c>
      <c r="O217" s="128">
        <v>0.92810000000000004</v>
      </c>
      <c r="P217" s="124">
        <v>462</v>
      </c>
    </row>
    <row r="218" spans="1:16" x14ac:dyDescent="0.3">
      <c r="A218" s="123" t="s">
        <v>435</v>
      </c>
      <c r="B218" s="121" t="s">
        <v>436</v>
      </c>
      <c r="C218" s="121">
        <v>1</v>
      </c>
      <c r="D218" s="121">
        <v>0</v>
      </c>
      <c r="E218" s="124">
        <v>1685443863</v>
      </c>
      <c r="F218" s="124">
        <v>1753490458</v>
      </c>
      <c r="G218" s="124">
        <v>565666937</v>
      </c>
      <c r="H218" s="124">
        <v>567015150</v>
      </c>
      <c r="I218" s="124">
        <v>382869</v>
      </c>
      <c r="J218" s="124">
        <v>126105</v>
      </c>
      <c r="K218" s="125">
        <v>0.44</v>
      </c>
      <c r="L218" s="125">
        <v>0.432</v>
      </c>
      <c r="M218" s="125">
        <v>0.436</v>
      </c>
      <c r="N218" s="125">
        <v>0.875</v>
      </c>
      <c r="O218" s="128">
        <v>0.86509999999999998</v>
      </c>
      <c r="P218" s="124">
        <v>4018</v>
      </c>
    </row>
    <row r="219" spans="1:16" x14ac:dyDescent="0.3">
      <c r="A219" s="123" t="s">
        <v>437</v>
      </c>
      <c r="B219" s="121" t="s">
        <v>438</v>
      </c>
      <c r="C219" s="121">
        <v>1</v>
      </c>
      <c r="D219" s="121">
        <v>0</v>
      </c>
      <c r="E219" s="124">
        <v>896660371</v>
      </c>
      <c r="F219" s="124">
        <v>908771025</v>
      </c>
      <c r="G219" s="124">
        <v>263346940</v>
      </c>
      <c r="H219" s="124">
        <v>273190309</v>
      </c>
      <c r="I219" s="124">
        <v>257624</v>
      </c>
      <c r="J219" s="124">
        <v>76560</v>
      </c>
      <c r="K219" s="125">
        <v>0.29599999999999999</v>
      </c>
      <c r="L219" s="125">
        <v>0.26200000000000001</v>
      </c>
      <c r="M219" s="125">
        <v>0.27900000000000003</v>
      </c>
      <c r="N219" s="125">
        <v>0.93</v>
      </c>
      <c r="O219" s="128">
        <v>0.92710000000000004</v>
      </c>
      <c r="P219" s="124">
        <v>3000</v>
      </c>
    </row>
    <row r="220" spans="1:16" x14ac:dyDescent="0.3">
      <c r="A220" s="123" t="s">
        <v>439</v>
      </c>
      <c r="B220" s="121" t="s">
        <v>440</v>
      </c>
      <c r="C220" s="121">
        <v>1</v>
      </c>
      <c r="D220" s="121">
        <v>0</v>
      </c>
      <c r="E220" s="124">
        <v>211477351</v>
      </c>
      <c r="F220" s="124">
        <v>222189050</v>
      </c>
      <c r="G220" s="124">
        <v>71183748</v>
      </c>
      <c r="H220" s="124">
        <v>77879474</v>
      </c>
      <c r="I220" s="124">
        <v>453625</v>
      </c>
      <c r="J220" s="124">
        <v>155923</v>
      </c>
      <c r="K220" s="125">
        <v>0.52100000000000002</v>
      </c>
      <c r="L220" s="125">
        <v>0.53400000000000003</v>
      </c>
      <c r="M220" s="125">
        <v>0.52700000000000002</v>
      </c>
      <c r="N220" s="125">
        <v>0.75800000000000001</v>
      </c>
      <c r="O220" s="128">
        <v>0.93459999999999999</v>
      </c>
      <c r="P220" s="124">
        <v>449</v>
      </c>
    </row>
    <row r="221" spans="1:16" x14ac:dyDescent="0.3">
      <c r="A221" s="123" t="s">
        <v>441</v>
      </c>
      <c r="B221" s="121" t="s">
        <v>442</v>
      </c>
      <c r="C221" s="121">
        <v>1</v>
      </c>
      <c r="D221" s="121">
        <v>0</v>
      </c>
      <c r="E221" s="124">
        <v>247432846</v>
      </c>
      <c r="F221" s="124">
        <v>255484393</v>
      </c>
      <c r="G221" s="124">
        <v>46960989</v>
      </c>
      <c r="H221" s="124">
        <v>50325649</v>
      </c>
      <c r="I221" s="124">
        <v>617834</v>
      </c>
      <c r="J221" s="124">
        <v>119516</v>
      </c>
      <c r="K221" s="125">
        <v>0.71</v>
      </c>
      <c r="L221" s="125">
        <v>0.40899999999999997</v>
      </c>
      <c r="M221" s="125">
        <v>0.55900000000000005</v>
      </c>
      <c r="N221" s="125">
        <v>0.68300000000000005</v>
      </c>
      <c r="O221" s="128">
        <v>0.93089999999999995</v>
      </c>
      <c r="P221" s="124">
        <v>320</v>
      </c>
    </row>
    <row r="222" spans="1:16" x14ac:dyDescent="0.3">
      <c r="A222" s="123" t="s">
        <v>443</v>
      </c>
      <c r="B222" s="121" t="s">
        <v>444</v>
      </c>
      <c r="C222" s="121">
        <v>1</v>
      </c>
      <c r="D222" s="121">
        <v>0</v>
      </c>
      <c r="E222" s="124">
        <v>610666313</v>
      </c>
      <c r="F222" s="124">
        <v>637801403</v>
      </c>
      <c r="G222" s="124">
        <v>190089638</v>
      </c>
      <c r="H222" s="124">
        <v>203804183</v>
      </c>
      <c r="I222" s="124">
        <v>440532</v>
      </c>
      <c r="J222" s="124">
        <v>138988</v>
      </c>
      <c r="K222" s="125">
        <v>0.50600000000000001</v>
      </c>
      <c r="L222" s="125">
        <v>0.47599999999999998</v>
      </c>
      <c r="M222" s="125">
        <v>0.49099999999999999</v>
      </c>
      <c r="N222" s="125">
        <v>0.80500000000000005</v>
      </c>
      <c r="O222" s="128">
        <v>0.94489999999999996</v>
      </c>
      <c r="P222" s="124">
        <v>1243</v>
      </c>
    </row>
    <row r="223" spans="1:16" x14ac:dyDescent="0.3">
      <c r="A223" s="123" t="s">
        <v>445</v>
      </c>
      <c r="B223" s="121" t="s">
        <v>446</v>
      </c>
      <c r="C223" s="121">
        <v>1</v>
      </c>
      <c r="D223" s="121">
        <v>0</v>
      </c>
      <c r="E223" s="124">
        <v>718731902</v>
      </c>
      <c r="F223" s="124">
        <v>786020073</v>
      </c>
      <c r="G223" s="124">
        <v>153273479</v>
      </c>
      <c r="H223" s="124">
        <v>157788517</v>
      </c>
      <c r="I223" s="124">
        <v>606754</v>
      </c>
      <c r="J223" s="124">
        <v>125428</v>
      </c>
      <c r="K223" s="125">
        <v>0.69699999999999995</v>
      </c>
      <c r="L223" s="125">
        <v>0.43</v>
      </c>
      <c r="M223" s="125">
        <v>0.56299999999999994</v>
      </c>
      <c r="N223" s="125">
        <v>0.71099999999999997</v>
      </c>
      <c r="O223" s="128">
        <v>0.9345</v>
      </c>
      <c r="P223" s="124">
        <v>1016</v>
      </c>
    </row>
    <row r="224" spans="1:16" x14ac:dyDescent="0.3">
      <c r="A224" s="123" t="s">
        <v>447</v>
      </c>
      <c r="B224" s="121" t="s">
        <v>448</v>
      </c>
      <c r="C224" s="121">
        <v>1</v>
      </c>
      <c r="D224" s="121">
        <v>0</v>
      </c>
      <c r="E224" s="124">
        <v>561048575</v>
      </c>
      <c r="F224" s="124">
        <v>585627870</v>
      </c>
      <c r="G224" s="124">
        <v>122184846</v>
      </c>
      <c r="H224" s="124">
        <v>126443423</v>
      </c>
      <c r="I224" s="124">
        <v>563200</v>
      </c>
      <c r="J224" s="124">
        <v>122116</v>
      </c>
      <c r="K224" s="125">
        <v>0.64700000000000002</v>
      </c>
      <c r="L224" s="125">
        <v>0.41799999999999998</v>
      </c>
      <c r="M224" s="125">
        <v>0.53200000000000003</v>
      </c>
      <c r="N224" s="125">
        <v>0.71599999999999997</v>
      </c>
      <c r="O224" s="128">
        <v>0.94040000000000001</v>
      </c>
      <c r="P224" s="124">
        <v>841</v>
      </c>
    </row>
    <row r="225" spans="1:16" x14ac:dyDescent="0.3">
      <c r="A225" s="123" t="s">
        <v>449</v>
      </c>
      <c r="B225" s="121" t="s">
        <v>450</v>
      </c>
      <c r="C225" s="121">
        <v>1</v>
      </c>
      <c r="D225" s="121">
        <v>0</v>
      </c>
      <c r="E225" s="124">
        <v>484899588</v>
      </c>
      <c r="F225" s="124">
        <v>555644242</v>
      </c>
      <c r="G225" s="124">
        <v>213351477</v>
      </c>
      <c r="H225" s="124">
        <v>212309395</v>
      </c>
      <c r="I225" s="124">
        <v>507582</v>
      </c>
      <c r="J225" s="124">
        <v>207131</v>
      </c>
      <c r="K225" s="125">
        <v>0.58299999999999996</v>
      </c>
      <c r="L225" s="125">
        <v>0.71</v>
      </c>
      <c r="M225" s="125">
        <v>0.64600000000000002</v>
      </c>
      <c r="N225" s="125">
        <v>0.60299999999999998</v>
      </c>
      <c r="O225" s="128">
        <v>0.9476</v>
      </c>
      <c r="P225" s="124">
        <v>876</v>
      </c>
    </row>
    <row r="226" spans="1:16" x14ac:dyDescent="0.3">
      <c r="A226" s="123" t="s">
        <v>451</v>
      </c>
      <c r="B226" s="121" t="s">
        <v>452</v>
      </c>
      <c r="C226" s="121">
        <v>1</v>
      </c>
      <c r="D226" s="121">
        <v>0</v>
      </c>
      <c r="E226" s="124">
        <v>418497570</v>
      </c>
      <c r="F226" s="124">
        <v>493622459</v>
      </c>
      <c r="G226" s="124">
        <v>164168581</v>
      </c>
      <c r="H226" s="124">
        <v>171589700</v>
      </c>
      <c r="I226" s="124">
        <v>499518</v>
      </c>
      <c r="J226" s="124">
        <v>183876</v>
      </c>
      <c r="K226" s="125">
        <v>0.57399999999999995</v>
      </c>
      <c r="L226" s="125">
        <v>0.63</v>
      </c>
      <c r="M226" s="125">
        <v>0.60199999999999998</v>
      </c>
      <c r="N226" s="125">
        <v>0.63</v>
      </c>
      <c r="O226" s="128">
        <v>0.94569999999999999</v>
      </c>
      <c r="P226" s="124">
        <v>770</v>
      </c>
    </row>
    <row r="227" spans="1:16" x14ac:dyDescent="0.3">
      <c r="A227" s="123" t="s">
        <v>453</v>
      </c>
      <c r="B227" s="121" t="s">
        <v>454</v>
      </c>
      <c r="C227" s="121">
        <v>1</v>
      </c>
      <c r="D227" s="121">
        <v>0</v>
      </c>
      <c r="E227" s="124">
        <v>751795418</v>
      </c>
      <c r="F227" s="124">
        <v>851897173</v>
      </c>
      <c r="G227" s="124">
        <v>227449785</v>
      </c>
      <c r="H227" s="124">
        <v>239027760</v>
      </c>
      <c r="I227" s="124">
        <v>748689</v>
      </c>
      <c r="J227" s="124">
        <v>217776</v>
      </c>
      <c r="K227" s="125">
        <v>0.86099999999999999</v>
      </c>
      <c r="L227" s="125">
        <v>0.746</v>
      </c>
      <c r="M227" s="125">
        <v>0.80300000000000005</v>
      </c>
      <c r="N227" s="125">
        <v>0.50600000000000001</v>
      </c>
      <c r="O227" s="128">
        <v>0.93110000000000004</v>
      </c>
      <c r="P227" s="124">
        <v>853</v>
      </c>
    </row>
    <row r="228" spans="1:16" x14ac:dyDescent="0.3">
      <c r="A228" s="123" t="s">
        <v>455</v>
      </c>
      <c r="B228" s="121" t="s">
        <v>456</v>
      </c>
      <c r="C228" s="121">
        <v>1</v>
      </c>
      <c r="D228" s="121">
        <v>0</v>
      </c>
      <c r="E228" s="124">
        <v>955785420</v>
      </c>
      <c r="F228" s="124">
        <v>1082515467</v>
      </c>
      <c r="G228" s="124">
        <v>336255907</v>
      </c>
      <c r="H228" s="124">
        <v>332500823</v>
      </c>
      <c r="I228" s="124">
        <v>645031</v>
      </c>
      <c r="J228" s="124">
        <v>210443</v>
      </c>
      <c r="K228" s="125">
        <v>0.74199999999999999</v>
      </c>
      <c r="L228" s="125">
        <v>0.72099999999999997</v>
      </c>
      <c r="M228" s="125">
        <v>0.73099999999999998</v>
      </c>
      <c r="N228" s="125">
        <v>0.55000000000000004</v>
      </c>
      <c r="O228" s="128">
        <v>0.93940000000000001</v>
      </c>
      <c r="P228" s="124">
        <v>1336</v>
      </c>
    </row>
    <row r="229" spans="1:16" x14ac:dyDescent="0.3">
      <c r="A229" s="123" t="s">
        <v>457</v>
      </c>
      <c r="B229" s="121" t="s">
        <v>458</v>
      </c>
      <c r="C229" s="121">
        <v>1</v>
      </c>
      <c r="D229" s="121">
        <v>0</v>
      </c>
      <c r="E229" s="124">
        <v>176605170</v>
      </c>
      <c r="F229" s="124">
        <v>194317074</v>
      </c>
      <c r="G229" s="124">
        <v>71242991</v>
      </c>
      <c r="H229" s="124">
        <v>75539703</v>
      </c>
      <c r="I229" s="124">
        <v>273945</v>
      </c>
      <c r="J229" s="124">
        <v>108406</v>
      </c>
      <c r="K229" s="125">
        <v>0.315</v>
      </c>
      <c r="L229" s="125">
        <v>0.371</v>
      </c>
      <c r="M229" s="125">
        <v>0.34200000000000003</v>
      </c>
      <c r="N229" s="125">
        <v>0.93</v>
      </c>
      <c r="O229" s="128">
        <v>0.93369999999999997</v>
      </c>
      <c r="P229" s="124">
        <v>535</v>
      </c>
    </row>
    <row r="230" spans="1:16" x14ac:dyDescent="0.3">
      <c r="A230" s="123" t="s">
        <v>459</v>
      </c>
      <c r="B230" s="121" t="s">
        <v>460</v>
      </c>
      <c r="C230" s="121">
        <v>1</v>
      </c>
      <c r="D230" s="121">
        <v>0</v>
      </c>
      <c r="E230" s="124">
        <v>537363514</v>
      </c>
      <c r="F230" s="124">
        <v>648830808</v>
      </c>
      <c r="G230" s="124">
        <v>220545218</v>
      </c>
      <c r="H230" s="124">
        <v>225579791</v>
      </c>
      <c r="I230" s="124">
        <v>393300</v>
      </c>
      <c r="J230" s="124">
        <v>147919</v>
      </c>
      <c r="K230" s="125">
        <v>0.45200000000000001</v>
      </c>
      <c r="L230" s="125">
        <v>0.50700000000000001</v>
      </c>
      <c r="M230" s="125">
        <v>0.47899999999999998</v>
      </c>
      <c r="N230" s="125">
        <v>0.78100000000000003</v>
      </c>
      <c r="O230" s="128">
        <v>0.91979999999999995</v>
      </c>
      <c r="P230" s="124">
        <v>1228</v>
      </c>
    </row>
    <row r="231" spans="1:16" x14ac:dyDescent="0.3">
      <c r="A231" s="123" t="s">
        <v>461</v>
      </c>
      <c r="B231" s="121" t="s">
        <v>462</v>
      </c>
      <c r="C231" s="121">
        <v>1</v>
      </c>
      <c r="D231" s="121">
        <v>0</v>
      </c>
      <c r="E231" s="124">
        <v>281093338</v>
      </c>
      <c r="F231" s="124">
        <v>318783488</v>
      </c>
      <c r="G231" s="124">
        <v>107569760</v>
      </c>
      <c r="H231" s="124">
        <v>108248840</v>
      </c>
      <c r="I231" s="124">
        <v>516245</v>
      </c>
      <c r="J231" s="124">
        <v>185730</v>
      </c>
      <c r="K231" s="125">
        <v>0.59299999999999997</v>
      </c>
      <c r="L231" s="125">
        <v>0.63600000000000001</v>
      </c>
      <c r="M231" s="125">
        <v>0.61399999999999999</v>
      </c>
      <c r="N231" s="125">
        <v>0.65300000000000002</v>
      </c>
      <c r="O231" s="128">
        <v>0.93899999999999995</v>
      </c>
      <c r="P231" s="124">
        <v>502</v>
      </c>
    </row>
    <row r="232" spans="1:16" x14ac:dyDescent="0.3">
      <c r="A232" s="123" t="s">
        <v>463</v>
      </c>
      <c r="B232" s="121" t="s">
        <v>464</v>
      </c>
      <c r="C232" s="121">
        <v>1</v>
      </c>
      <c r="D232" s="121">
        <v>0</v>
      </c>
      <c r="E232" s="124">
        <v>320856225</v>
      </c>
      <c r="F232" s="124">
        <v>386069109</v>
      </c>
      <c r="G232" s="124">
        <v>122793980</v>
      </c>
      <c r="H232" s="124">
        <v>130332526</v>
      </c>
      <c r="I232" s="124">
        <v>445167</v>
      </c>
      <c r="J232" s="124">
        <v>159399</v>
      </c>
      <c r="K232" s="125">
        <v>0.51200000000000001</v>
      </c>
      <c r="L232" s="125">
        <v>0.54600000000000004</v>
      </c>
      <c r="M232" s="125">
        <v>0.52900000000000003</v>
      </c>
      <c r="N232" s="125">
        <v>0.72</v>
      </c>
      <c r="O232" s="128">
        <v>0.93110000000000004</v>
      </c>
      <c r="P232" s="124">
        <v>655</v>
      </c>
    </row>
    <row r="233" spans="1:16" x14ac:dyDescent="0.3">
      <c r="A233" s="123" t="s">
        <v>465</v>
      </c>
      <c r="B233" s="121" t="s">
        <v>466</v>
      </c>
      <c r="C233" s="121">
        <v>1</v>
      </c>
      <c r="D233" s="121">
        <v>0</v>
      </c>
      <c r="E233" s="124">
        <v>89583766</v>
      </c>
      <c r="F233" s="124">
        <v>104541887</v>
      </c>
      <c r="G233" s="124">
        <v>29184135</v>
      </c>
      <c r="H233" s="124">
        <v>31042507</v>
      </c>
      <c r="I233" s="124">
        <v>379151</v>
      </c>
      <c r="J233" s="124">
        <v>117630</v>
      </c>
      <c r="K233" s="125">
        <v>0.436</v>
      </c>
      <c r="L233" s="125">
        <v>0.40300000000000002</v>
      </c>
      <c r="M233" s="125">
        <v>0.41899999999999998</v>
      </c>
      <c r="N233" s="125">
        <v>0.89700000000000002</v>
      </c>
      <c r="O233" s="128">
        <v>0.92679999999999996</v>
      </c>
      <c r="P233" s="124">
        <v>205</v>
      </c>
    </row>
    <row r="234" spans="1:16" x14ac:dyDescent="0.3">
      <c r="A234" s="123" t="s">
        <v>467</v>
      </c>
      <c r="B234" s="121" t="s">
        <v>468</v>
      </c>
      <c r="C234" s="121">
        <v>1</v>
      </c>
      <c r="D234" s="121">
        <v>0</v>
      </c>
      <c r="E234" s="124">
        <v>1086916682</v>
      </c>
      <c r="F234" s="124">
        <v>1194112824</v>
      </c>
      <c r="G234" s="124">
        <v>796907390</v>
      </c>
      <c r="H234" s="124">
        <v>651001541</v>
      </c>
      <c r="I234" s="124">
        <v>743006</v>
      </c>
      <c r="J234" s="124">
        <v>424105</v>
      </c>
      <c r="K234" s="125">
        <v>0.85399999999999998</v>
      </c>
      <c r="L234" s="125">
        <v>1.454</v>
      </c>
      <c r="M234" s="125">
        <v>1.1539999999999999</v>
      </c>
      <c r="N234" s="125">
        <v>0.35</v>
      </c>
      <c r="O234" s="128">
        <v>0.94169999999999998</v>
      </c>
      <c r="P234" s="124">
        <v>1304</v>
      </c>
    </row>
    <row r="235" spans="1:16" x14ac:dyDescent="0.3">
      <c r="A235" s="123" t="s">
        <v>469</v>
      </c>
      <c r="B235" s="121" t="s">
        <v>470</v>
      </c>
      <c r="C235" s="121">
        <v>1</v>
      </c>
      <c r="D235" s="121">
        <v>0</v>
      </c>
      <c r="E235" s="124">
        <v>259735898</v>
      </c>
      <c r="F235" s="124">
        <v>283756938</v>
      </c>
      <c r="G235" s="124">
        <v>53642257</v>
      </c>
      <c r="H235" s="124">
        <v>55936670</v>
      </c>
      <c r="I235" s="124">
        <v>748612</v>
      </c>
      <c r="J235" s="124">
        <v>150935</v>
      </c>
      <c r="K235" s="125">
        <v>0.86099999999999999</v>
      </c>
      <c r="L235" s="125">
        <v>0.51700000000000002</v>
      </c>
      <c r="M235" s="125">
        <v>0.68799999999999994</v>
      </c>
      <c r="N235" s="125">
        <v>0.60499999999999998</v>
      </c>
      <c r="O235" s="128">
        <v>0.91830000000000001</v>
      </c>
      <c r="P235" s="124">
        <v>315</v>
      </c>
    </row>
    <row r="236" spans="1:16" x14ac:dyDescent="0.3">
      <c r="A236" s="123" t="s">
        <v>471</v>
      </c>
      <c r="B236" s="121" t="s">
        <v>472</v>
      </c>
      <c r="C236" s="121">
        <v>1</v>
      </c>
      <c r="D236" s="121">
        <v>0</v>
      </c>
      <c r="E236" s="124">
        <v>312052452</v>
      </c>
      <c r="F236" s="124">
        <v>342381978</v>
      </c>
      <c r="G236" s="124">
        <v>110902376</v>
      </c>
      <c r="H236" s="124">
        <v>114018883</v>
      </c>
      <c r="I236" s="124">
        <v>458287</v>
      </c>
      <c r="J236" s="124">
        <v>157507</v>
      </c>
      <c r="K236" s="125">
        <v>0.52700000000000002</v>
      </c>
      <c r="L236" s="125">
        <v>0.54</v>
      </c>
      <c r="M236" s="125">
        <v>0.53300000000000003</v>
      </c>
      <c r="N236" s="125">
        <v>0.75</v>
      </c>
      <c r="O236" s="128">
        <v>0.93369999999999997</v>
      </c>
      <c r="P236" s="124">
        <v>578</v>
      </c>
    </row>
    <row r="237" spans="1:16" x14ac:dyDescent="0.3">
      <c r="A237" s="123" t="s">
        <v>473</v>
      </c>
      <c r="B237" s="121" t="s">
        <v>474</v>
      </c>
      <c r="C237" s="121">
        <v>1</v>
      </c>
      <c r="D237" s="121">
        <v>0</v>
      </c>
      <c r="E237" s="124">
        <v>430314434</v>
      </c>
      <c r="F237" s="124">
        <v>494713606</v>
      </c>
      <c r="G237" s="124">
        <v>163520951</v>
      </c>
      <c r="H237" s="124">
        <v>154130079</v>
      </c>
      <c r="I237" s="124">
        <v>706128</v>
      </c>
      <c r="J237" s="124">
        <v>235313</v>
      </c>
      <c r="K237" s="125">
        <v>0.81200000000000006</v>
      </c>
      <c r="L237" s="125">
        <v>0.80600000000000005</v>
      </c>
      <c r="M237" s="125">
        <v>0.80900000000000005</v>
      </c>
      <c r="N237" s="125">
        <v>0.502</v>
      </c>
      <c r="O237" s="128">
        <v>0.94520000000000004</v>
      </c>
      <c r="P237" s="124">
        <v>548</v>
      </c>
    </row>
    <row r="238" spans="1:16" x14ac:dyDescent="0.3">
      <c r="A238" s="123" t="s">
        <v>475</v>
      </c>
      <c r="B238" s="121" t="s">
        <v>476</v>
      </c>
      <c r="C238" s="121">
        <v>1</v>
      </c>
      <c r="D238" s="121">
        <v>0</v>
      </c>
      <c r="E238" s="124">
        <v>537041671</v>
      </c>
      <c r="F238" s="124">
        <v>586757338</v>
      </c>
      <c r="G238" s="124">
        <v>234898115</v>
      </c>
      <c r="H238" s="124">
        <v>240146957</v>
      </c>
      <c r="I238" s="124">
        <v>381466</v>
      </c>
      <c r="J238" s="124">
        <v>161250</v>
      </c>
      <c r="K238" s="125">
        <v>0.438</v>
      </c>
      <c r="L238" s="125">
        <v>0.55200000000000005</v>
      </c>
      <c r="M238" s="125">
        <v>0.495</v>
      </c>
      <c r="N238" s="125">
        <v>0.76200000000000001</v>
      </c>
      <c r="O238" s="128">
        <v>0.91769999999999996</v>
      </c>
      <c r="P238" s="124">
        <v>1228</v>
      </c>
    </row>
    <row r="239" spans="1:16" x14ac:dyDescent="0.3">
      <c r="A239" s="123" t="s">
        <v>477</v>
      </c>
      <c r="B239" s="121" t="s">
        <v>478</v>
      </c>
      <c r="C239" s="121">
        <v>1</v>
      </c>
      <c r="D239" s="121">
        <v>0</v>
      </c>
      <c r="E239" s="124">
        <v>189531329</v>
      </c>
      <c r="F239" s="124">
        <v>206612850</v>
      </c>
      <c r="G239" s="124">
        <v>74570004</v>
      </c>
      <c r="H239" s="124">
        <v>77192081</v>
      </c>
      <c r="I239" s="124">
        <v>416993</v>
      </c>
      <c r="J239" s="124">
        <v>159749</v>
      </c>
      <c r="K239" s="125">
        <v>0.47899999999999998</v>
      </c>
      <c r="L239" s="125">
        <v>0.54700000000000004</v>
      </c>
      <c r="M239" s="125">
        <v>0.51200000000000001</v>
      </c>
      <c r="N239" s="125">
        <v>0.74099999999999999</v>
      </c>
      <c r="O239" s="128">
        <v>0.91959999999999997</v>
      </c>
      <c r="P239" s="124">
        <v>407</v>
      </c>
    </row>
    <row r="240" spans="1:16" x14ac:dyDescent="0.3">
      <c r="A240" s="123" t="s">
        <v>479</v>
      </c>
      <c r="B240" s="121" t="s">
        <v>480</v>
      </c>
      <c r="C240" s="121">
        <v>1</v>
      </c>
      <c r="D240" s="121">
        <v>0</v>
      </c>
      <c r="E240" s="124">
        <v>819704107</v>
      </c>
      <c r="F240" s="124">
        <v>919438187</v>
      </c>
      <c r="G240" s="124">
        <v>359757711</v>
      </c>
      <c r="H240" s="124">
        <v>390832239</v>
      </c>
      <c r="I240" s="124">
        <v>418063</v>
      </c>
      <c r="J240" s="124">
        <v>180430</v>
      </c>
      <c r="K240" s="125">
        <v>0.48</v>
      </c>
      <c r="L240" s="125">
        <v>0.61799999999999999</v>
      </c>
      <c r="M240" s="125">
        <v>0.54900000000000004</v>
      </c>
      <c r="N240" s="125">
        <v>0.69499999999999995</v>
      </c>
      <c r="O240" s="128">
        <v>0.91100000000000003</v>
      </c>
      <c r="P240" s="124">
        <v>1692</v>
      </c>
    </row>
    <row r="241" spans="1:16" x14ac:dyDescent="0.3">
      <c r="A241" s="123" t="s">
        <v>481</v>
      </c>
      <c r="B241" s="121" t="s">
        <v>482</v>
      </c>
      <c r="C241" s="121">
        <v>1</v>
      </c>
      <c r="D241" s="121">
        <v>0</v>
      </c>
      <c r="E241" s="124">
        <v>128765528</v>
      </c>
      <c r="F241" s="124">
        <v>148894615</v>
      </c>
      <c r="G241" s="124">
        <v>61869298</v>
      </c>
      <c r="H241" s="124">
        <v>63360769</v>
      </c>
      <c r="I241" s="124">
        <v>292273</v>
      </c>
      <c r="J241" s="124">
        <v>131821</v>
      </c>
      <c r="K241" s="125">
        <v>0.33600000000000002</v>
      </c>
      <c r="L241" s="125">
        <v>0.45200000000000001</v>
      </c>
      <c r="M241" s="125">
        <v>0.39400000000000002</v>
      </c>
      <c r="N241" s="125">
        <v>0.93</v>
      </c>
      <c r="O241" s="128">
        <v>0.93130000000000002</v>
      </c>
      <c r="P241" s="124">
        <v>403</v>
      </c>
    </row>
    <row r="242" spans="1:16" x14ac:dyDescent="0.3">
      <c r="A242" s="123" t="s">
        <v>483</v>
      </c>
      <c r="B242" s="121" t="s">
        <v>484</v>
      </c>
      <c r="C242" s="121">
        <v>1</v>
      </c>
      <c r="D242" s="121">
        <v>0</v>
      </c>
      <c r="E242" s="124">
        <v>941509444</v>
      </c>
      <c r="F242" s="124">
        <v>1032153901</v>
      </c>
      <c r="G242" s="124">
        <v>439586780</v>
      </c>
      <c r="H242" s="124">
        <v>447833252</v>
      </c>
      <c r="I242" s="124">
        <v>430179</v>
      </c>
      <c r="J242" s="124">
        <v>193421</v>
      </c>
      <c r="K242" s="125">
        <v>0.49399999999999999</v>
      </c>
      <c r="L242" s="125">
        <v>0.66300000000000003</v>
      </c>
      <c r="M242" s="125">
        <v>0.57799999999999996</v>
      </c>
      <c r="N242" s="125">
        <v>0.66</v>
      </c>
      <c r="O242" s="128">
        <v>0.93400000000000005</v>
      </c>
      <c r="P242" s="124">
        <v>1867</v>
      </c>
    </row>
    <row r="243" spans="1:16" x14ac:dyDescent="0.3">
      <c r="A243" s="123" t="s">
        <v>485</v>
      </c>
      <c r="B243" s="121" t="s">
        <v>486</v>
      </c>
      <c r="C243" s="121">
        <v>1</v>
      </c>
      <c r="D243" s="121">
        <v>0</v>
      </c>
      <c r="E243" s="124">
        <v>2248708195</v>
      </c>
      <c r="F243" s="124">
        <v>2409078166</v>
      </c>
      <c r="G243" s="124">
        <v>1416992886</v>
      </c>
      <c r="H243" s="124">
        <v>1475575595</v>
      </c>
      <c r="I243" s="124">
        <v>575888</v>
      </c>
      <c r="J243" s="124">
        <v>357637</v>
      </c>
      <c r="K243" s="125">
        <v>0.66200000000000003</v>
      </c>
      <c r="L243" s="125">
        <v>1.226</v>
      </c>
      <c r="M243" s="125">
        <v>0.94399999999999995</v>
      </c>
      <c r="N243" s="125">
        <v>0.432</v>
      </c>
      <c r="O243" s="128">
        <v>0.94489999999999996</v>
      </c>
      <c r="P243" s="124">
        <v>3460</v>
      </c>
    </row>
    <row r="244" spans="1:16" x14ac:dyDescent="0.3">
      <c r="A244" s="123" t="s">
        <v>487</v>
      </c>
      <c r="B244" s="121" t="s">
        <v>488</v>
      </c>
      <c r="C244" s="121">
        <v>1</v>
      </c>
      <c r="D244" s="121">
        <v>0</v>
      </c>
      <c r="E244" s="124">
        <v>2368782752</v>
      </c>
      <c r="F244" s="124">
        <v>2649853544</v>
      </c>
      <c r="G244" s="124">
        <v>921502250</v>
      </c>
      <c r="H244" s="124">
        <v>967270564</v>
      </c>
      <c r="I244" s="124">
        <v>549806</v>
      </c>
      <c r="J244" s="124">
        <v>206920</v>
      </c>
      <c r="K244" s="125">
        <v>0.63200000000000001</v>
      </c>
      <c r="L244" s="125">
        <v>0.70899999999999996</v>
      </c>
      <c r="M244" s="125">
        <v>0.67</v>
      </c>
      <c r="N244" s="125">
        <v>0.58799999999999997</v>
      </c>
      <c r="O244" s="128">
        <v>0.92920000000000003</v>
      </c>
      <c r="P244" s="124">
        <v>3714</v>
      </c>
    </row>
    <row r="245" spans="1:16" x14ac:dyDescent="0.3">
      <c r="A245" s="123" t="s">
        <v>489</v>
      </c>
      <c r="B245" s="121" t="s">
        <v>490</v>
      </c>
      <c r="C245" s="121">
        <v>1</v>
      </c>
      <c r="D245" s="121">
        <v>0</v>
      </c>
      <c r="E245" s="124">
        <v>4790604152</v>
      </c>
      <c r="F245" s="124">
        <v>5619317101</v>
      </c>
      <c r="G245" s="124">
        <v>2283110359</v>
      </c>
      <c r="H245" s="124">
        <v>2306235041</v>
      </c>
      <c r="I245" s="124">
        <v>440501</v>
      </c>
      <c r="J245" s="124">
        <v>194200</v>
      </c>
      <c r="K245" s="125">
        <v>0.50600000000000001</v>
      </c>
      <c r="L245" s="125">
        <v>0.66500000000000004</v>
      </c>
      <c r="M245" s="125">
        <v>0.58499999999999996</v>
      </c>
      <c r="N245" s="125">
        <v>0.65100000000000002</v>
      </c>
      <c r="O245" s="128">
        <v>0.89</v>
      </c>
      <c r="P245" s="124">
        <v>10099</v>
      </c>
    </row>
    <row r="246" spans="1:16" x14ac:dyDescent="0.3">
      <c r="A246" s="123" t="s">
        <v>491</v>
      </c>
      <c r="B246" s="121" t="s">
        <v>492</v>
      </c>
      <c r="C246" s="121">
        <v>1</v>
      </c>
      <c r="D246" s="121">
        <v>0</v>
      </c>
      <c r="E246" s="124">
        <v>1658536867</v>
      </c>
      <c r="F246" s="124">
        <v>1886175472</v>
      </c>
      <c r="G246" s="124">
        <v>744872331</v>
      </c>
      <c r="H246" s="124">
        <v>771395961</v>
      </c>
      <c r="I246" s="124">
        <v>563547</v>
      </c>
      <c r="J246" s="124">
        <v>241060</v>
      </c>
      <c r="K246" s="125">
        <v>0.64800000000000002</v>
      </c>
      <c r="L246" s="125">
        <v>0.82599999999999996</v>
      </c>
      <c r="M246" s="125">
        <v>0.73699999999999999</v>
      </c>
      <c r="N246" s="125">
        <v>0.54700000000000004</v>
      </c>
      <c r="O246" s="128">
        <v>0.89170000000000005</v>
      </c>
      <c r="P246" s="124">
        <v>2765</v>
      </c>
    </row>
    <row r="247" spans="1:16" x14ac:dyDescent="0.3">
      <c r="A247" s="123" t="s">
        <v>493</v>
      </c>
      <c r="B247" s="121" t="s">
        <v>494</v>
      </c>
      <c r="C247" s="121">
        <v>1</v>
      </c>
      <c r="D247" s="121">
        <v>0</v>
      </c>
      <c r="E247" s="124">
        <v>1653132963</v>
      </c>
      <c r="F247" s="124">
        <v>1865601353</v>
      </c>
      <c r="G247" s="124">
        <v>786803019</v>
      </c>
      <c r="H247" s="124">
        <v>797350849</v>
      </c>
      <c r="I247" s="124">
        <v>408395</v>
      </c>
      <c r="J247" s="124">
        <v>183861</v>
      </c>
      <c r="K247" s="125">
        <v>0.46899999999999997</v>
      </c>
      <c r="L247" s="125">
        <v>0.63</v>
      </c>
      <c r="M247" s="125">
        <v>0.54900000000000004</v>
      </c>
      <c r="N247" s="125">
        <v>0.69499999999999995</v>
      </c>
      <c r="O247" s="128">
        <v>0.92620000000000002</v>
      </c>
      <c r="P247" s="124">
        <v>3637</v>
      </c>
    </row>
    <row r="248" spans="1:16" x14ac:dyDescent="0.3">
      <c r="A248" s="123" t="s">
        <v>495</v>
      </c>
      <c r="B248" s="121" t="s">
        <v>496</v>
      </c>
      <c r="C248" s="121">
        <v>1</v>
      </c>
      <c r="D248" s="121">
        <v>0</v>
      </c>
      <c r="E248" s="124">
        <v>1329732605</v>
      </c>
      <c r="F248" s="124">
        <v>1587217265</v>
      </c>
      <c r="G248" s="124">
        <v>809726918</v>
      </c>
      <c r="H248" s="124">
        <v>766728733</v>
      </c>
      <c r="I248" s="124">
        <v>603174</v>
      </c>
      <c r="J248" s="124">
        <v>317092</v>
      </c>
      <c r="K248" s="125">
        <v>0.69299999999999995</v>
      </c>
      <c r="L248" s="125">
        <v>1.087</v>
      </c>
      <c r="M248" s="125">
        <v>0.88900000000000001</v>
      </c>
      <c r="N248" s="125">
        <v>0.45400000000000001</v>
      </c>
      <c r="O248" s="128">
        <v>0.94610000000000005</v>
      </c>
      <c r="P248" s="124">
        <v>2048</v>
      </c>
    </row>
    <row r="249" spans="1:16" x14ac:dyDescent="0.3">
      <c r="A249" s="123" t="s">
        <v>497</v>
      </c>
      <c r="B249" s="121" t="s">
        <v>498</v>
      </c>
      <c r="C249" s="121">
        <v>1</v>
      </c>
      <c r="D249" s="121">
        <v>0</v>
      </c>
      <c r="E249" s="124">
        <v>1772345615</v>
      </c>
      <c r="F249" s="124">
        <v>2145715395</v>
      </c>
      <c r="G249" s="124">
        <v>885043057</v>
      </c>
      <c r="H249" s="124">
        <v>867145294</v>
      </c>
      <c r="I249" s="124">
        <v>478162</v>
      </c>
      <c r="J249" s="124">
        <v>211653</v>
      </c>
      <c r="K249" s="125">
        <v>0.55000000000000004</v>
      </c>
      <c r="L249" s="125">
        <v>0.72499999999999998</v>
      </c>
      <c r="M249" s="125">
        <v>0.63700000000000001</v>
      </c>
      <c r="N249" s="125">
        <v>0.60799999999999998</v>
      </c>
      <c r="O249" s="128">
        <v>0.91290000000000004</v>
      </c>
      <c r="P249" s="124">
        <v>3544</v>
      </c>
    </row>
    <row r="250" spans="1:16" x14ac:dyDescent="0.3">
      <c r="A250" s="123" t="s">
        <v>499</v>
      </c>
      <c r="B250" s="121" t="s">
        <v>500</v>
      </c>
      <c r="C250" s="121">
        <v>1</v>
      </c>
      <c r="D250" s="121">
        <v>0</v>
      </c>
      <c r="E250" s="124">
        <v>1916941595</v>
      </c>
      <c r="F250" s="124">
        <v>2218329405</v>
      </c>
      <c r="G250" s="124">
        <v>960970216</v>
      </c>
      <c r="H250" s="124">
        <v>961659560</v>
      </c>
      <c r="I250" s="124">
        <v>433012</v>
      </c>
      <c r="J250" s="124">
        <v>201322</v>
      </c>
      <c r="K250" s="125">
        <v>0.498</v>
      </c>
      <c r="L250" s="125">
        <v>0.69</v>
      </c>
      <c r="M250" s="125">
        <v>0.59399999999999997</v>
      </c>
      <c r="N250" s="125">
        <v>0.64</v>
      </c>
      <c r="O250" s="128">
        <v>0.93540000000000001</v>
      </c>
      <c r="P250" s="124">
        <v>4056</v>
      </c>
    </row>
    <row r="251" spans="1:16" x14ac:dyDescent="0.3">
      <c r="A251" s="123" t="s">
        <v>501</v>
      </c>
      <c r="B251" s="121" t="s">
        <v>502</v>
      </c>
      <c r="C251" s="121">
        <v>1</v>
      </c>
      <c r="D251" s="121">
        <v>0</v>
      </c>
      <c r="E251" s="124">
        <v>2902358557</v>
      </c>
      <c r="F251" s="124">
        <v>3259086832</v>
      </c>
      <c r="G251" s="124">
        <v>1464765364</v>
      </c>
      <c r="H251" s="124">
        <v>1501122146</v>
      </c>
      <c r="I251" s="124">
        <v>563100</v>
      </c>
      <c r="J251" s="124">
        <v>271055</v>
      </c>
      <c r="K251" s="125">
        <v>0.64700000000000002</v>
      </c>
      <c r="L251" s="125">
        <v>0.92900000000000005</v>
      </c>
      <c r="M251" s="125">
        <v>0.78700000000000003</v>
      </c>
      <c r="N251" s="125">
        <v>0.51600000000000001</v>
      </c>
      <c r="O251" s="128">
        <v>0.94940000000000002</v>
      </c>
      <c r="P251" s="124">
        <v>4670</v>
      </c>
    </row>
    <row r="252" spans="1:16" x14ac:dyDescent="0.3">
      <c r="A252" s="123" t="s">
        <v>503</v>
      </c>
      <c r="B252" s="121" t="s">
        <v>504</v>
      </c>
      <c r="C252" s="121">
        <v>1</v>
      </c>
      <c r="D252" s="121">
        <v>0</v>
      </c>
      <c r="E252" s="124">
        <v>3743095754</v>
      </c>
      <c r="F252" s="124">
        <v>4395336833</v>
      </c>
      <c r="G252" s="124">
        <v>2004913924</v>
      </c>
      <c r="H252" s="124">
        <v>1921149772</v>
      </c>
      <c r="I252" s="124">
        <v>635914</v>
      </c>
      <c r="J252" s="124">
        <v>300226</v>
      </c>
      <c r="K252" s="125">
        <v>0.73099999999999998</v>
      </c>
      <c r="L252" s="125">
        <v>1.0289999999999999</v>
      </c>
      <c r="M252" s="125">
        <v>0.879</v>
      </c>
      <c r="N252" s="125">
        <v>0.45900000000000002</v>
      </c>
      <c r="O252" s="128">
        <v>0.94840000000000002</v>
      </c>
      <c r="P252" s="124">
        <v>5287</v>
      </c>
    </row>
    <row r="253" spans="1:16" x14ac:dyDescent="0.3">
      <c r="A253" s="123" t="s">
        <v>505</v>
      </c>
      <c r="B253" s="121" t="s">
        <v>506</v>
      </c>
      <c r="C253" s="121">
        <v>1</v>
      </c>
      <c r="D253" s="121">
        <v>0</v>
      </c>
      <c r="E253" s="124">
        <v>570224599</v>
      </c>
      <c r="F253" s="124">
        <v>641687890</v>
      </c>
      <c r="G253" s="124">
        <v>232512620</v>
      </c>
      <c r="H253" s="124">
        <v>279166996</v>
      </c>
      <c r="I253" s="124">
        <v>549371</v>
      </c>
      <c r="J253" s="124">
        <v>231949</v>
      </c>
      <c r="K253" s="125">
        <v>0.63100000000000001</v>
      </c>
      <c r="L253" s="125">
        <v>0.79500000000000004</v>
      </c>
      <c r="M253" s="125">
        <v>0.71199999999999997</v>
      </c>
      <c r="N253" s="125">
        <v>0.56200000000000006</v>
      </c>
      <c r="O253" s="128">
        <v>0.92279999999999995</v>
      </c>
      <c r="P253" s="124">
        <v>947</v>
      </c>
    </row>
    <row r="254" spans="1:16" x14ac:dyDescent="0.3">
      <c r="A254" s="123" t="s">
        <v>507</v>
      </c>
      <c r="B254" s="121" t="s">
        <v>508</v>
      </c>
      <c r="C254" s="121">
        <v>1</v>
      </c>
      <c r="D254" s="121">
        <v>0</v>
      </c>
      <c r="E254" s="124">
        <v>4404622134</v>
      </c>
      <c r="F254" s="124">
        <v>4950635322</v>
      </c>
      <c r="G254" s="124">
        <v>3049023434</v>
      </c>
      <c r="H254" s="124">
        <v>2916973573</v>
      </c>
      <c r="I254" s="124">
        <v>722971</v>
      </c>
      <c r="J254" s="124">
        <v>450845</v>
      </c>
      <c r="K254" s="125">
        <v>0.83099999999999996</v>
      </c>
      <c r="L254" s="125">
        <v>1.546</v>
      </c>
      <c r="M254" s="125">
        <v>1.1879999999999999</v>
      </c>
      <c r="N254" s="125">
        <v>0.33700000000000002</v>
      </c>
      <c r="O254" s="128">
        <v>0.95220000000000005</v>
      </c>
      <c r="P254" s="124">
        <v>5575</v>
      </c>
    </row>
    <row r="255" spans="1:16" x14ac:dyDescent="0.3">
      <c r="A255" s="123" t="s">
        <v>509</v>
      </c>
      <c r="B255" s="121" t="s">
        <v>510</v>
      </c>
      <c r="C255" s="121">
        <v>1</v>
      </c>
      <c r="D255" s="121">
        <v>0</v>
      </c>
      <c r="E255" s="124">
        <v>1928761463</v>
      </c>
      <c r="F255" s="124">
        <v>2169671036</v>
      </c>
      <c r="G255" s="124">
        <v>902756497</v>
      </c>
      <c r="H255" s="124">
        <v>948215022</v>
      </c>
      <c r="I255" s="124">
        <v>461743</v>
      </c>
      <c r="J255" s="124">
        <v>208536</v>
      </c>
      <c r="K255" s="125">
        <v>0.53100000000000003</v>
      </c>
      <c r="L255" s="125">
        <v>0.71499999999999997</v>
      </c>
      <c r="M255" s="125">
        <v>0.622</v>
      </c>
      <c r="N255" s="125">
        <v>0.61699999999999999</v>
      </c>
      <c r="O255" s="128">
        <v>0.93620000000000003</v>
      </c>
      <c r="P255" s="124">
        <v>3766</v>
      </c>
    </row>
    <row r="256" spans="1:16" x14ac:dyDescent="0.3">
      <c r="A256" s="123" t="s">
        <v>511</v>
      </c>
      <c r="B256" s="121" t="s">
        <v>512</v>
      </c>
      <c r="C256" s="121">
        <v>1</v>
      </c>
      <c r="D256" s="121">
        <v>1</v>
      </c>
      <c r="E256" s="124">
        <v>7550440766</v>
      </c>
      <c r="F256" s="124">
        <v>8283421229</v>
      </c>
      <c r="G256" s="124">
        <v>3655593333</v>
      </c>
      <c r="H256" s="124">
        <v>3703268800</v>
      </c>
      <c r="I256" s="124">
        <v>228285</v>
      </c>
      <c r="J256" s="124">
        <v>106096</v>
      </c>
      <c r="K256" s="125">
        <v>0.26200000000000001</v>
      </c>
      <c r="L256" s="125">
        <v>0.36299999999999999</v>
      </c>
      <c r="M256" s="125">
        <v>0.312</v>
      </c>
      <c r="N256" s="125">
        <v>0.93</v>
      </c>
      <c r="O256" s="128">
        <v>0.78900000000000003</v>
      </c>
      <c r="P256" s="124">
        <v>28007</v>
      </c>
    </row>
    <row r="257" spans="1:16" x14ac:dyDescent="0.3">
      <c r="A257" s="123" t="s">
        <v>513</v>
      </c>
      <c r="B257" s="121" t="s">
        <v>514</v>
      </c>
      <c r="C257" s="121">
        <v>1</v>
      </c>
      <c r="D257" s="121">
        <v>0</v>
      </c>
      <c r="E257" s="124">
        <v>4462184292</v>
      </c>
      <c r="F257" s="124">
        <v>4964150734</v>
      </c>
      <c r="G257" s="124">
        <v>1602878350</v>
      </c>
      <c r="H257" s="124">
        <v>1524872818</v>
      </c>
      <c r="I257" s="124">
        <v>700530</v>
      </c>
      <c r="J257" s="124">
        <v>226645</v>
      </c>
      <c r="K257" s="125">
        <v>0.80500000000000005</v>
      </c>
      <c r="L257" s="125">
        <v>0.77700000000000002</v>
      </c>
      <c r="M257" s="125">
        <v>0.79</v>
      </c>
      <c r="N257" s="125">
        <v>0.51400000000000001</v>
      </c>
      <c r="O257" s="128">
        <v>0.93789999999999996</v>
      </c>
      <c r="P257" s="124">
        <v>5562</v>
      </c>
    </row>
    <row r="258" spans="1:16" x14ac:dyDescent="0.3">
      <c r="A258" s="123" t="s">
        <v>515</v>
      </c>
      <c r="B258" s="121" t="s">
        <v>516</v>
      </c>
      <c r="C258" s="121">
        <v>1</v>
      </c>
      <c r="D258" s="121">
        <v>0</v>
      </c>
      <c r="E258" s="124">
        <v>1505643097</v>
      </c>
      <c r="F258" s="124">
        <v>1713524430</v>
      </c>
      <c r="G258" s="124">
        <v>650898013</v>
      </c>
      <c r="H258" s="124">
        <v>649411405</v>
      </c>
      <c r="I258" s="124">
        <v>420916</v>
      </c>
      <c r="J258" s="124">
        <v>169825</v>
      </c>
      <c r="K258" s="125">
        <v>0.48399999999999999</v>
      </c>
      <c r="L258" s="125">
        <v>0.58199999999999996</v>
      </c>
      <c r="M258" s="125">
        <v>0.53300000000000003</v>
      </c>
      <c r="N258" s="125">
        <v>0.71499999999999997</v>
      </c>
      <c r="O258" s="128">
        <v>0.91100000000000003</v>
      </c>
      <c r="P258" s="124">
        <v>3206</v>
      </c>
    </row>
    <row r="259" spans="1:16" x14ac:dyDescent="0.3">
      <c r="A259" s="123" t="s">
        <v>517</v>
      </c>
      <c r="B259" s="121" t="s">
        <v>518</v>
      </c>
      <c r="C259" s="121">
        <v>1</v>
      </c>
      <c r="D259" s="121">
        <v>0</v>
      </c>
      <c r="E259" s="124">
        <v>5939515412</v>
      </c>
      <c r="F259" s="124">
        <v>6718930183</v>
      </c>
      <c r="G259" s="124">
        <v>2716266592</v>
      </c>
      <c r="H259" s="124">
        <v>2743290888</v>
      </c>
      <c r="I259" s="124">
        <v>683132</v>
      </c>
      <c r="J259" s="124">
        <v>294633</v>
      </c>
      <c r="K259" s="125">
        <v>0.78500000000000003</v>
      </c>
      <c r="L259" s="125">
        <v>1.01</v>
      </c>
      <c r="M259" s="125">
        <v>0.89700000000000002</v>
      </c>
      <c r="N259" s="125">
        <v>0.45100000000000001</v>
      </c>
      <c r="O259" s="128">
        <v>0.94299999999999995</v>
      </c>
      <c r="P259" s="124">
        <v>7802</v>
      </c>
    </row>
    <row r="260" spans="1:16" x14ac:dyDescent="0.3">
      <c r="A260" s="123" t="s">
        <v>519</v>
      </c>
      <c r="B260" s="121" t="s">
        <v>520</v>
      </c>
      <c r="C260" s="121">
        <v>1</v>
      </c>
      <c r="D260" s="121">
        <v>0</v>
      </c>
      <c r="E260" s="124">
        <v>489353420</v>
      </c>
      <c r="F260" s="124">
        <v>552120359</v>
      </c>
      <c r="G260" s="124">
        <v>175926221</v>
      </c>
      <c r="H260" s="124">
        <v>174952771</v>
      </c>
      <c r="I260" s="124">
        <v>659160</v>
      </c>
      <c r="J260" s="124">
        <v>221459</v>
      </c>
      <c r="K260" s="125">
        <v>0.75800000000000001</v>
      </c>
      <c r="L260" s="125">
        <v>0.75900000000000001</v>
      </c>
      <c r="M260" s="125">
        <v>0.75800000000000001</v>
      </c>
      <c r="N260" s="125">
        <v>0.53400000000000003</v>
      </c>
      <c r="O260" s="128">
        <v>0.92479999999999996</v>
      </c>
      <c r="P260" s="124">
        <v>669</v>
      </c>
    </row>
    <row r="261" spans="1:16" x14ac:dyDescent="0.3">
      <c r="A261" s="123" t="s">
        <v>521</v>
      </c>
      <c r="B261" s="121" t="s">
        <v>522</v>
      </c>
      <c r="C261" s="121">
        <v>1</v>
      </c>
      <c r="D261" s="121">
        <v>0</v>
      </c>
      <c r="E261" s="124">
        <v>1263329507</v>
      </c>
      <c r="F261" s="124">
        <v>1477962366</v>
      </c>
      <c r="G261" s="124">
        <v>536495604</v>
      </c>
      <c r="H261" s="124">
        <v>543695331</v>
      </c>
      <c r="I261" s="124">
        <v>331554</v>
      </c>
      <c r="J261" s="124">
        <v>130647</v>
      </c>
      <c r="K261" s="125">
        <v>0.38100000000000001</v>
      </c>
      <c r="L261" s="125">
        <v>0.44800000000000001</v>
      </c>
      <c r="M261" s="125">
        <v>0.41399999999999998</v>
      </c>
      <c r="N261" s="125">
        <v>0.90400000000000003</v>
      </c>
      <c r="O261" s="128">
        <v>0.85</v>
      </c>
      <c r="P261" s="124">
        <v>3580</v>
      </c>
    </row>
    <row r="262" spans="1:16" x14ac:dyDescent="0.3">
      <c r="A262" s="123" t="s">
        <v>523</v>
      </c>
      <c r="B262" s="121" t="s">
        <v>524</v>
      </c>
      <c r="C262" s="121">
        <v>1</v>
      </c>
      <c r="D262" s="121">
        <v>0</v>
      </c>
      <c r="E262" s="124">
        <v>381228480</v>
      </c>
      <c r="F262" s="124">
        <v>434642096</v>
      </c>
      <c r="G262" s="124">
        <v>138269893</v>
      </c>
      <c r="H262" s="124">
        <v>142714507</v>
      </c>
      <c r="I262" s="124">
        <v>415412</v>
      </c>
      <c r="J262" s="124">
        <v>143067</v>
      </c>
      <c r="K262" s="125">
        <v>0.47699999999999998</v>
      </c>
      <c r="L262" s="125">
        <v>0.49</v>
      </c>
      <c r="M262" s="125">
        <v>0.48299999999999998</v>
      </c>
      <c r="N262" s="125">
        <v>0.81399999999999995</v>
      </c>
      <c r="O262" s="128">
        <v>0.94869999999999999</v>
      </c>
      <c r="P262" s="124">
        <v>804</v>
      </c>
    </row>
    <row r="263" spans="1:16" x14ac:dyDescent="0.3">
      <c r="A263" s="123" t="s">
        <v>525</v>
      </c>
      <c r="B263" s="121" t="s">
        <v>526</v>
      </c>
      <c r="C263" s="121">
        <v>1</v>
      </c>
      <c r="D263" s="121">
        <v>0</v>
      </c>
      <c r="E263" s="124">
        <v>675799892</v>
      </c>
      <c r="F263" s="124">
        <v>782366634</v>
      </c>
      <c r="G263" s="124">
        <v>230442810</v>
      </c>
      <c r="H263" s="124">
        <v>233309488</v>
      </c>
      <c r="I263" s="124">
        <v>494964</v>
      </c>
      <c r="J263" s="124">
        <v>157417</v>
      </c>
      <c r="K263" s="125">
        <v>0.56899999999999995</v>
      </c>
      <c r="L263" s="125">
        <v>0.53900000000000003</v>
      </c>
      <c r="M263" s="125">
        <v>0.55300000000000005</v>
      </c>
      <c r="N263" s="125">
        <v>0.69</v>
      </c>
      <c r="O263" s="128">
        <v>0.93989999999999996</v>
      </c>
      <c r="P263" s="124">
        <v>1209</v>
      </c>
    </row>
    <row r="264" spans="1:16" x14ac:dyDescent="0.3">
      <c r="A264" s="123" t="s">
        <v>527</v>
      </c>
      <c r="B264" s="121" t="s">
        <v>528</v>
      </c>
      <c r="C264" s="121">
        <v>1</v>
      </c>
      <c r="D264" s="121">
        <v>0</v>
      </c>
      <c r="E264" s="124">
        <v>291565793</v>
      </c>
      <c r="F264" s="124">
        <v>322848020</v>
      </c>
      <c r="G264" s="124">
        <v>96237539</v>
      </c>
      <c r="H264" s="124">
        <v>98755642</v>
      </c>
      <c r="I264" s="124">
        <v>402103</v>
      </c>
      <c r="J264" s="124">
        <v>127613</v>
      </c>
      <c r="K264" s="125">
        <v>0.46200000000000002</v>
      </c>
      <c r="L264" s="125">
        <v>0.437</v>
      </c>
      <c r="M264" s="125">
        <v>0.44900000000000001</v>
      </c>
      <c r="N264" s="125">
        <v>0.85799999999999998</v>
      </c>
      <c r="O264" s="128">
        <v>0.9254</v>
      </c>
      <c r="P264" s="124">
        <v>657</v>
      </c>
    </row>
    <row r="265" spans="1:16" x14ac:dyDescent="0.3">
      <c r="A265" s="123" t="s">
        <v>529</v>
      </c>
      <c r="B265" s="121" t="s">
        <v>530</v>
      </c>
      <c r="C265" s="121">
        <v>1</v>
      </c>
      <c r="D265" s="121">
        <v>1</v>
      </c>
      <c r="E265" s="124">
        <v>337833194</v>
      </c>
      <c r="F265" s="124">
        <v>385897372</v>
      </c>
      <c r="G265" s="124">
        <v>106504375</v>
      </c>
      <c r="H265" s="124">
        <v>110187005</v>
      </c>
      <c r="I265" s="124">
        <v>382926</v>
      </c>
      <c r="J265" s="124">
        <v>114651</v>
      </c>
      <c r="K265" s="125">
        <v>0.44</v>
      </c>
      <c r="L265" s="125">
        <v>0.39300000000000002</v>
      </c>
      <c r="M265" s="125">
        <v>0.41599999999999998</v>
      </c>
      <c r="N265" s="125">
        <v>0.90100000000000002</v>
      </c>
      <c r="O265" s="128">
        <v>0.91890000000000005</v>
      </c>
      <c r="P265" s="124">
        <v>700</v>
      </c>
    </row>
    <row r="266" spans="1:16" x14ac:dyDescent="0.3">
      <c r="A266" s="123" t="s">
        <v>531</v>
      </c>
      <c r="B266" s="121" t="s">
        <v>532</v>
      </c>
      <c r="C266" s="121">
        <v>1</v>
      </c>
      <c r="D266" s="121">
        <v>0</v>
      </c>
      <c r="E266" s="124">
        <v>4421823532</v>
      </c>
      <c r="F266" s="124">
        <v>5010064499</v>
      </c>
      <c r="G266" s="124">
        <v>1426765738</v>
      </c>
      <c r="H266" s="124">
        <v>1360877204</v>
      </c>
      <c r="I266" s="124">
        <v>1173412</v>
      </c>
      <c r="J266" s="124">
        <v>338610</v>
      </c>
      <c r="K266" s="125">
        <v>1.349</v>
      </c>
      <c r="L266" s="125">
        <v>1.161</v>
      </c>
      <c r="M266" s="125">
        <v>1.254</v>
      </c>
      <c r="N266" s="125">
        <v>0.311</v>
      </c>
      <c r="O266" s="128">
        <v>0.94099999999999995</v>
      </c>
      <c r="P266" s="124">
        <v>3177</v>
      </c>
    </row>
    <row r="267" spans="1:16" x14ac:dyDescent="0.3">
      <c r="A267" s="123" t="s">
        <v>533</v>
      </c>
      <c r="B267" s="121" t="s">
        <v>534</v>
      </c>
      <c r="C267" s="121">
        <v>1</v>
      </c>
      <c r="D267" s="121">
        <v>1</v>
      </c>
      <c r="E267" s="124">
        <v>2307484872</v>
      </c>
      <c r="F267" s="124">
        <v>2748778000</v>
      </c>
      <c r="G267" s="124">
        <v>956141833</v>
      </c>
      <c r="H267" s="124">
        <v>965146019</v>
      </c>
      <c r="I267" s="124">
        <v>227616</v>
      </c>
      <c r="J267" s="124">
        <v>86489</v>
      </c>
      <c r="K267" s="125">
        <v>0.26100000000000001</v>
      </c>
      <c r="L267" s="125">
        <v>0.29599999999999999</v>
      </c>
      <c r="M267" s="125">
        <v>0.27800000000000002</v>
      </c>
      <c r="N267" s="125">
        <v>0.93</v>
      </c>
      <c r="O267" s="128">
        <v>0.86060000000000003</v>
      </c>
      <c r="P267" s="124">
        <v>9132</v>
      </c>
    </row>
    <row r="268" spans="1:16" x14ac:dyDescent="0.3">
      <c r="A268" s="123" t="s">
        <v>535</v>
      </c>
      <c r="B268" s="121" t="s">
        <v>536</v>
      </c>
      <c r="C268" s="121">
        <v>1</v>
      </c>
      <c r="D268" s="121">
        <v>0</v>
      </c>
      <c r="E268" s="124">
        <v>5447434047</v>
      </c>
      <c r="F268" s="124">
        <v>6598462894</v>
      </c>
      <c r="G268" s="124">
        <v>1348462213</v>
      </c>
      <c r="H268" s="124">
        <v>1315114496</v>
      </c>
      <c r="I268" s="124">
        <v>735941</v>
      </c>
      <c r="J268" s="124">
        <v>160693</v>
      </c>
      <c r="K268" s="125">
        <v>0.84599999999999997</v>
      </c>
      <c r="L268" s="125">
        <v>0.55100000000000005</v>
      </c>
      <c r="M268" s="125">
        <v>0.69799999999999995</v>
      </c>
      <c r="N268" s="125">
        <v>0.57099999999999995</v>
      </c>
      <c r="O268" s="128">
        <v>0.89439999999999997</v>
      </c>
      <c r="P268" s="124">
        <v>6717</v>
      </c>
    </row>
    <row r="269" spans="1:16" x14ac:dyDescent="0.3">
      <c r="A269" s="123" t="s">
        <v>537</v>
      </c>
      <c r="B269" s="121" t="s">
        <v>538</v>
      </c>
      <c r="C269" s="121">
        <v>1</v>
      </c>
      <c r="D269" s="121">
        <v>0</v>
      </c>
      <c r="E269" s="124">
        <v>6437141053</v>
      </c>
      <c r="F269" s="124">
        <v>7379702942</v>
      </c>
      <c r="G269" s="124">
        <v>2356176925</v>
      </c>
      <c r="H269" s="124">
        <v>2373055859</v>
      </c>
      <c r="I269" s="124">
        <v>701362</v>
      </c>
      <c r="J269" s="124">
        <v>240062</v>
      </c>
      <c r="K269" s="125">
        <v>0.80600000000000005</v>
      </c>
      <c r="L269" s="125">
        <v>0.82299999999999995</v>
      </c>
      <c r="M269" s="125">
        <v>0.81399999999999995</v>
      </c>
      <c r="N269" s="125">
        <v>0.499</v>
      </c>
      <c r="O269" s="128">
        <v>0.94089999999999996</v>
      </c>
      <c r="P269" s="124">
        <v>7844</v>
      </c>
    </row>
    <row r="270" spans="1:16" x14ac:dyDescent="0.3">
      <c r="A270" s="123" t="s">
        <v>539</v>
      </c>
      <c r="B270" s="121" t="s">
        <v>540</v>
      </c>
      <c r="C270" s="121">
        <v>1</v>
      </c>
      <c r="D270" s="121">
        <v>0</v>
      </c>
      <c r="E270" s="124">
        <v>2991293684</v>
      </c>
      <c r="F270" s="124">
        <v>3431519412</v>
      </c>
      <c r="G270" s="124">
        <v>1333191552</v>
      </c>
      <c r="H270" s="124">
        <v>1350435824</v>
      </c>
      <c r="I270" s="124">
        <v>651400</v>
      </c>
      <c r="J270" s="124">
        <v>272173</v>
      </c>
      <c r="K270" s="125">
        <v>0.749</v>
      </c>
      <c r="L270" s="125">
        <v>0.93300000000000005</v>
      </c>
      <c r="M270" s="125">
        <v>0.84</v>
      </c>
      <c r="N270" s="125">
        <v>0.48299999999999998</v>
      </c>
      <c r="O270" s="128">
        <v>0.94479999999999997</v>
      </c>
      <c r="P270" s="124">
        <v>2112</v>
      </c>
    </row>
    <row r="271" spans="1:16" x14ac:dyDescent="0.3">
      <c r="A271" s="123" t="s">
        <v>541</v>
      </c>
      <c r="B271" s="121" t="s">
        <v>542</v>
      </c>
      <c r="C271" s="121">
        <v>1</v>
      </c>
      <c r="D271" s="121">
        <v>0</v>
      </c>
      <c r="E271" s="124">
        <v>4657971053</v>
      </c>
      <c r="F271" s="124">
        <v>5293357647</v>
      </c>
      <c r="G271" s="124">
        <v>2057120055</v>
      </c>
      <c r="H271" s="124">
        <v>2053186096</v>
      </c>
      <c r="I271" s="124">
        <v>559000</v>
      </c>
      <c r="J271" s="124">
        <v>230669</v>
      </c>
      <c r="K271" s="125">
        <v>0.64300000000000002</v>
      </c>
      <c r="L271" s="125">
        <v>0.79100000000000004</v>
      </c>
      <c r="M271" s="125">
        <v>0.71599999999999997</v>
      </c>
      <c r="N271" s="125">
        <v>0.55900000000000005</v>
      </c>
      <c r="O271" s="128">
        <v>0.94330000000000003</v>
      </c>
      <c r="P271" s="124">
        <v>7140</v>
      </c>
    </row>
    <row r="272" spans="1:16" x14ac:dyDescent="0.3">
      <c r="A272" s="123" t="s">
        <v>543</v>
      </c>
      <c r="B272" s="121" t="s">
        <v>544</v>
      </c>
      <c r="C272" s="121">
        <v>1</v>
      </c>
      <c r="D272" s="121">
        <v>0</v>
      </c>
      <c r="E272" s="124">
        <v>2259764210</v>
      </c>
      <c r="F272" s="124">
        <v>2595307059</v>
      </c>
      <c r="G272" s="124">
        <v>905639734</v>
      </c>
      <c r="H272" s="124">
        <v>895599966</v>
      </c>
      <c r="I272" s="124">
        <v>935106</v>
      </c>
      <c r="J272" s="124">
        <v>344992</v>
      </c>
      <c r="K272" s="125">
        <v>1.075</v>
      </c>
      <c r="L272" s="125">
        <v>1.1830000000000001</v>
      </c>
      <c r="M272" s="125">
        <v>1.1279999999999999</v>
      </c>
      <c r="N272" s="125">
        <v>0.36099999999999999</v>
      </c>
      <c r="O272" s="128">
        <v>0.94750000000000001</v>
      </c>
      <c r="P272" s="124">
        <v>2183</v>
      </c>
    </row>
    <row r="273" spans="1:16" x14ac:dyDescent="0.3">
      <c r="A273" s="123" t="s">
        <v>545</v>
      </c>
      <c r="B273" s="121" t="s">
        <v>546</v>
      </c>
      <c r="C273" s="121">
        <v>1</v>
      </c>
      <c r="D273" s="121">
        <v>0</v>
      </c>
      <c r="E273" s="124">
        <v>2110194211</v>
      </c>
      <c r="F273" s="124">
        <v>2410272353</v>
      </c>
      <c r="G273" s="124">
        <v>953022099</v>
      </c>
      <c r="H273" s="124">
        <v>1014862869</v>
      </c>
      <c r="I273" s="124">
        <v>876739</v>
      </c>
      <c r="J273" s="124">
        <v>381668</v>
      </c>
      <c r="K273" s="125">
        <v>1.008</v>
      </c>
      <c r="L273" s="125">
        <v>1.3080000000000001</v>
      </c>
      <c r="M273" s="125">
        <v>1.1579999999999999</v>
      </c>
      <c r="N273" s="125">
        <v>0.34899999999999998</v>
      </c>
      <c r="O273" s="128">
        <v>0.9456</v>
      </c>
      <c r="P273" s="124">
        <v>1032</v>
      </c>
    </row>
    <row r="274" spans="1:16" x14ac:dyDescent="0.3">
      <c r="A274" s="123" t="s">
        <v>547</v>
      </c>
      <c r="B274" s="121" t="s">
        <v>548</v>
      </c>
      <c r="C274" s="121">
        <v>1</v>
      </c>
      <c r="D274" s="121">
        <v>0</v>
      </c>
      <c r="E274" s="124">
        <v>1378866471</v>
      </c>
      <c r="F274" s="124">
        <v>1831614615</v>
      </c>
      <c r="G274" s="124">
        <v>457322758</v>
      </c>
      <c r="H274" s="124">
        <v>473125827</v>
      </c>
      <c r="I274" s="124">
        <v>354984</v>
      </c>
      <c r="J274" s="124">
        <v>102880</v>
      </c>
      <c r="K274" s="125">
        <v>0.40799999999999997</v>
      </c>
      <c r="L274" s="125">
        <v>0.35199999999999998</v>
      </c>
      <c r="M274" s="125">
        <v>0.38</v>
      </c>
      <c r="N274" s="125">
        <v>0.93</v>
      </c>
      <c r="O274" s="128">
        <v>0.90939999999999999</v>
      </c>
      <c r="P274" s="124">
        <v>3582</v>
      </c>
    </row>
    <row r="275" spans="1:16" x14ac:dyDescent="0.3">
      <c r="A275" s="123" t="s">
        <v>549</v>
      </c>
      <c r="B275" s="121" t="s">
        <v>550</v>
      </c>
      <c r="C275" s="121">
        <v>1</v>
      </c>
      <c r="D275" s="121">
        <v>0</v>
      </c>
      <c r="E275" s="124">
        <v>3623818788</v>
      </c>
      <c r="F275" s="124">
        <v>4624006428</v>
      </c>
      <c r="G275" s="124">
        <v>1221554159</v>
      </c>
      <c r="H275" s="124">
        <v>1225958678</v>
      </c>
      <c r="I275" s="124">
        <v>514781</v>
      </c>
      <c r="J275" s="124">
        <v>152759</v>
      </c>
      <c r="K275" s="125">
        <v>0.59199999999999997</v>
      </c>
      <c r="L275" s="125">
        <v>0.52300000000000002</v>
      </c>
      <c r="M275" s="125">
        <v>0.55700000000000005</v>
      </c>
      <c r="N275" s="125">
        <v>0.71899999999999997</v>
      </c>
      <c r="O275" s="128">
        <v>0.93359999999999999</v>
      </c>
      <c r="P275" s="124">
        <v>6419</v>
      </c>
    </row>
    <row r="276" spans="1:16" x14ac:dyDescent="0.3">
      <c r="A276" s="123" t="s">
        <v>551</v>
      </c>
      <c r="B276" s="121" t="s">
        <v>552</v>
      </c>
      <c r="C276" s="121">
        <v>1</v>
      </c>
      <c r="D276" s="121">
        <v>0</v>
      </c>
      <c r="E276" s="124">
        <v>3770864737</v>
      </c>
      <c r="F276" s="124">
        <v>4336089412</v>
      </c>
      <c r="G276" s="124">
        <v>1442917727</v>
      </c>
      <c r="H276" s="124">
        <v>1466579063</v>
      </c>
      <c r="I276" s="124">
        <v>722030</v>
      </c>
      <c r="J276" s="124">
        <v>259128</v>
      </c>
      <c r="K276" s="125">
        <v>0.83</v>
      </c>
      <c r="L276" s="125">
        <v>0.88800000000000001</v>
      </c>
      <c r="M276" s="125">
        <v>0.85899999999999999</v>
      </c>
      <c r="N276" s="125">
        <v>0.47099999999999997</v>
      </c>
      <c r="O276" s="128">
        <v>0.94989999999999997</v>
      </c>
      <c r="P276" s="124">
        <v>4474</v>
      </c>
    </row>
    <row r="277" spans="1:16" x14ac:dyDescent="0.3">
      <c r="A277" s="123" t="s">
        <v>553</v>
      </c>
      <c r="B277" s="121" t="s">
        <v>554</v>
      </c>
      <c r="C277" s="121">
        <v>1</v>
      </c>
      <c r="D277" s="121">
        <v>0</v>
      </c>
      <c r="E277" s="124">
        <v>7556732632</v>
      </c>
      <c r="F277" s="124">
        <v>7409082353</v>
      </c>
      <c r="G277" s="124">
        <v>2048479830</v>
      </c>
      <c r="H277" s="124">
        <v>2013836902</v>
      </c>
      <c r="I277" s="124">
        <v>1176791</v>
      </c>
      <c r="J277" s="124">
        <v>319859</v>
      </c>
      <c r="K277" s="125">
        <v>1.353</v>
      </c>
      <c r="L277" s="125">
        <v>1.0960000000000001</v>
      </c>
      <c r="M277" s="125">
        <v>1.224</v>
      </c>
      <c r="N277" s="125">
        <v>0.32300000000000001</v>
      </c>
      <c r="O277" s="128">
        <v>0.94799999999999995</v>
      </c>
      <c r="P277" s="124">
        <v>5289</v>
      </c>
    </row>
    <row r="278" spans="1:16" x14ac:dyDescent="0.3">
      <c r="A278" s="123" t="s">
        <v>555</v>
      </c>
      <c r="B278" s="121" t="s">
        <v>556</v>
      </c>
      <c r="C278" s="121">
        <v>1</v>
      </c>
      <c r="D278" s="121">
        <v>0</v>
      </c>
      <c r="E278" s="124">
        <v>1961258421</v>
      </c>
      <c r="F278" s="124">
        <v>2351205882</v>
      </c>
      <c r="G278" s="124">
        <v>666941448</v>
      </c>
      <c r="H278" s="124">
        <v>670908468</v>
      </c>
      <c r="I278" s="124">
        <v>897681</v>
      </c>
      <c r="J278" s="124">
        <v>278486</v>
      </c>
      <c r="K278" s="125">
        <v>1.032</v>
      </c>
      <c r="L278" s="125">
        <v>0.95499999999999996</v>
      </c>
      <c r="M278" s="125">
        <v>0.99299999999999999</v>
      </c>
      <c r="N278" s="125">
        <v>0.41299999999999998</v>
      </c>
      <c r="O278" s="128">
        <v>0.94430000000000003</v>
      </c>
      <c r="P278" s="124">
        <v>1865</v>
      </c>
    </row>
    <row r="279" spans="1:16" x14ac:dyDescent="0.3">
      <c r="A279" s="123" t="s">
        <v>557</v>
      </c>
      <c r="B279" s="121" t="s">
        <v>558</v>
      </c>
      <c r="C279" s="121">
        <v>1</v>
      </c>
      <c r="D279" s="121">
        <v>1</v>
      </c>
      <c r="E279" s="124">
        <v>3099296842</v>
      </c>
      <c r="F279" s="124">
        <v>3569370000</v>
      </c>
      <c r="G279" s="124">
        <v>1309723031</v>
      </c>
      <c r="H279" s="124">
        <v>1353819560</v>
      </c>
      <c r="I279" s="124">
        <v>630666</v>
      </c>
      <c r="J279" s="124">
        <v>251895</v>
      </c>
      <c r="K279" s="125">
        <v>0.72499999999999998</v>
      </c>
      <c r="L279" s="125">
        <v>0.86299999999999999</v>
      </c>
      <c r="M279" s="125">
        <v>0.79300000000000004</v>
      </c>
      <c r="N279" s="125">
        <v>0.51200000000000001</v>
      </c>
      <c r="O279" s="128">
        <v>0.93289999999999995</v>
      </c>
      <c r="P279" s="124">
        <v>1906</v>
      </c>
    </row>
    <row r="280" spans="1:16" x14ac:dyDescent="0.3">
      <c r="A280" s="123" t="s">
        <v>559</v>
      </c>
      <c r="B280" s="121" t="s">
        <v>560</v>
      </c>
      <c r="C280" s="121">
        <v>1</v>
      </c>
      <c r="D280" s="121">
        <v>0</v>
      </c>
      <c r="E280" s="124">
        <v>4097127369</v>
      </c>
      <c r="F280" s="124">
        <v>4704005294</v>
      </c>
      <c r="G280" s="124">
        <v>1985682658</v>
      </c>
      <c r="H280" s="124">
        <v>1867715538</v>
      </c>
      <c r="I280" s="124">
        <v>1232997</v>
      </c>
      <c r="J280" s="124">
        <v>523316</v>
      </c>
      <c r="K280" s="125">
        <v>1.4179999999999999</v>
      </c>
      <c r="L280" s="125">
        <v>1.794</v>
      </c>
      <c r="M280" s="125">
        <v>1.6060000000000001</v>
      </c>
      <c r="N280" s="125">
        <v>0.23300000000000001</v>
      </c>
      <c r="O280" s="128">
        <v>0.94599999999999995</v>
      </c>
      <c r="P280" s="124">
        <v>2718</v>
      </c>
    </row>
    <row r="281" spans="1:16" x14ac:dyDescent="0.3">
      <c r="A281" s="123" t="s">
        <v>561</v>
      </c>
      <c r="B281" s="121" t="s">
        <v>562</v>
      </c>
      <c r="C281" s="121">
        <v>1</v>
      </c>
      <c r="D281" s="121">
        <v>0</v>
      </c>
      <c r="E281" s="124">
        <v>9379432632</v>
      </c>
      <c r="F281" s="124">
        <v>11063801764</v>
      </c>
      <c r="G281" s="124">
        <v>3471020997</v>
      </c>
      <c r="H281" s="124">
        <v>3246191002</v>
      </c>
      <c r="I281" s="124">
        <v>3836943</v>
      </c>
      <c r="J281" s="124">
        <v>1218540</v>
      </c>
      <c r="K281" s="125">
        <v>4.4130000000000003</v>
      </c>
      <c r="L281" s="125">
        <v>4.1779999999999999</v>
      </c>
      <c r="M281" s="125">
        <v>4.2949999999999999</v>
      </c>
      <c r="N281" s="125">
        <v>0</v>
      </c>
      <c r="O281" s="128">
        <v>0.90369999999999995</v>
      </c>
      <c r="P281" s="124">
        <v>2225</v>
      </c>
    </row>
    <row r="282" spans="1:16" x14ac:dyDescent="0.3">
      <c r="A282" s="123" t="s">
        <v>563</v>
      </c>
      <c r="B282" s="121" t="s">
        <v>564</v>
      </c>
      <c r="C282" s="121">
        <v>1</v>
      </c>
      <c r="D282" s="121">
        <v>0</v>
      </c>
      <c r="E282" s="124">
        <v>5445826843</v>
      </c>
      <c r="F282" s="124">
        <v>6453471177</v>
      </c>
      <c r="G282" s="124">
        <v>1819970892</v>
      </c>
      <c r="H282" s="124">
        <v>1836361932</v>
      </c>
      <c r="I282" s="124">
        <v>726896</v>
      </c>
      <c r="J282" s="124">
        <v>223355</v>
      </c>
      <c r="K282" s="125">
        <v>0.83599999999999997</v>
      </c>
      <c r="L282" s="125">
        <v>0.76500000000000001</v>
      </c>
      <c r="M282" s="125">
        <v>0.8</v>
      </c>
      <c r="N282" s="125">
        <v>0.50800000000000001</v>
      </c>
      <c r="O282" s="128">
        <v>0.93269999999999997</v>
      </c>
      <c r="P282" s="124">
        <v>3179</v>
      </c>
    </row>
    <row r="283" spans="1:16" x14ac:dyDescent="0.3">
      <c r="A283" s="123" t="s">
        <v>565</v>
      </c>
      <c r="B283" s="121" t="s">
        <v>566</v>
      </c>
      <c r="C283" s="121">
        <v>1</v>
      </c>
      <c r="D283" s="121">
        <v>0</v>
      </c>
      <c r="E283" s="124">
        <v>3295395789</v>
      </c>
      <c r="F283" s="124">
        <v>3776771765</v>
      </c>
      <c r="G283" s="124">
        <v>1122921114</v>
      </c>
      <c r="H283" s="124">
        <v>1119762225</v>
      </c>
      <c r="I283" s="124">
        <v>916796</v>
      </c>
      <c r="J283" s="124">
        <v>290319</v>
      </c>
      <c r="K283" s="125">
        <v>1.054</v>
      </c>
      <c r="L283" s="125">
        <v>0.995</v>
      </c>
      <c r="M283" s="125">
        <v>1.024</v>
      </c>
      <c r="N283" s="125">
        <v>0.40100000000000002</v>
      </c>
      <c r="O283" s="128">
        <v>0.94469999999999998</v>
      </c>
      <c r="P283" s="124">
        <v>1800</v>
      </c>
    </row>
    <row r="284" spans="1:16" x14ac:dyDescent="0.3">
      <c r="A284" s="123" t="s">
        <v>567</v>
      </c>
      <c r="B284" s="121" t="s">
        <v>568</v>
      </c>
      <c r="C284" s="121">
        <v>1</v>
      </c>
      <c r="D284" s="121">
        <v>0</v>
      </c>
      <c r="E284" s="124">
        <v>7624025789</v>
      </c>
      <c r="F284" s="124">
        <v>8769841176</v>
      </c>
      <c r="G284" s="124">
        <v>3426513629</v>
      </c>
      <c r="H284" s="124">
        <v>3679724711</v>
      </c>
      <c r="I284" s="124">
        <v>1763539</v>
      </c>
      <c r="J284" s="124">
        <v>764440</v>
      </c>
      <c r="K284" s="125">
        <v>2.028</v>
      </c>
      <c r="L284" s="125">
        <v>2.621</v>
      </c>
      <c r="M284" s="125">
        <v>2.3239999999999998</v>
      </c>
      <c r="N284" s="125">
        <v>0.108</v>
      </c>
      <c r="O284" s="128">
        <v>0.95509999999999995</v>
      </c>
      <c r="P284" s="124">
        <v>3951</v>
      </c>
    </row>
    <row r="285" spans="1:16" x14ac:dyDescent="0.3">
      <c r="A285" s="123" t="s">
        <v>569</v>
      </c>
      <c r="B285" s="121" t="s">
        <v>570</v>
      </c>
      <c r="C285" s="121">
        <v>1</v>
      </c>
      <c r="D285" s="121">
        <v>0</v>
      </c>
      <c r="E285" s="124">
        <v>1436466842</v>
      </c>
      <c r="F285" s="124">
        <v>1680736470</v>
      </c>
      <c r="G285" s="124">
        <v>461813446</v>
      </c>
      <c r="H285" s="124">
        <v>462716034</v>
      </c>
      <c r="I285" s="124">
        <v>1122103</v>
      </c>
      <c r="J285" s="124">
        <v>332803</v>
      </c>
      <c r="K285" s="125">
        <v>1.29</v>
      </c>
      <c r="L285" s="125">
        <v>1.141</v>
      </c>
      <c r="M285" s="125">
        <v>1.2150000000000001</v>
      </c>
      <c r="N285" s="125">
        <v>0.32700000000000001</v>
      </c>
      <c r="O285" s="128">
        <v>0.94210000000000005</v>
      </c>
      <c r="P285" s="124">
        <v>1140</v>
      </c>
    </row>
    <row r="286" spans="1:16" x14ac:dyDescent="0.3">
      <c r="A286" s="123" t="s">
        <v>571</v>
      </c>
      <c r="B286" s="121" t="s">
        <v>572</v>
      </c>
      <c r="C286" s="121">
        <v>1</v>
      </c>
      <c r="D286" s="121">
        <v>0</v>
      </c>
      <c r="E286" s="124">
        <v>3417957895</v>
      </c>
      <c r="F286" s="124">
        <v>3994578824</v>
      </c>
      <c r="G286" s="124">
        <v>1041386026</v>
      </c>
      <c r="H286" s="124">
        <v>1023267877</v>
      </c>
      <c r="I286" s="124">
        <v>1107671</v>
      </c>
      <c r="J286" s="124">
        <v>305818</v>
      </c>
      <c r="K286" s="125">
        <v>1.274</v>
      </c>
      <c r="L286" s="125">
        <v>1.048</v>
      </c>
      <c r="M286" s="125">
        <v>1.161</v>
      </c>
      <c r="N286" s="125">
        <v>0.34799999999999998</v>
      </c>
      <c r="O286" s="128">
        <v>0.95120000000000005</v>
      </c>
      <c r="P286" s="124">
        <v>2744</v>
      </c>
    </row>
    <row r="287" spans="1:16" x14ac:dyDescent="0.3">
      <c r="A287" s="123" t="s">
        <v>573</v>
      </c>
      <c r="B287" s="121" t="s">
        <v>574</v>
      </c>
      <c r="C287" s="121">
        <v>1</v>
      </c>
      <c r="D287" s="121">
        <v>0</v>
      </c>
      <c r="E287" s="124">
        <v>4606545263</v>
      </c>
      <c r="F287" s="124">
        <v>5429776471</v>
      </c>
      <c r="G287" s="124">
        <v>2291296587</v>
      </c>
      <c r="H287" s="124">
        <v>2116615257</v>
      </c>
      <c r="I287" s="124">
        <v>1231148</v>
      </c>
      <c r="J287" s="124">
        <v>519287</v>
      </c>
      <c r="K287" s="125">
        <v>1.4159999999999999</v>
      </c>
      <c r="L287" s="125">
        <v>1.78</v>
      </c>
      <c r="M287" s="125">
        <v>1.5980000000000001</v>
      </c>
      <c r="N287" s="125">
        <v>0.23400000000000001</v>
      </c>
      <c r="O287" s="128">
        <v>0.94850000000000001</v>
      </c>
      <c r="P287" s="124">
        <v>3343</v>
      </c>
    </row>
    <row r="288" spans="1:16" x14ac:dyDescent="0.3">
      <c r="A288" s="123" t="s">
        <v>575</v>
      </c>
      <c r="B288" s="121" t="s">
        <v>576</v>
      </c>
      <c r="C288" s="121">
        <v>1</v>
      </c>
      <c r="D288" s="121">
        <v>0</v>
      </c>
      <c r="E288" s="124">
        <v>3237710703</v>
      </c>
      <c r="F288" s="124">
        <v>3759343373</v>
      </c>
      <c r="G288" s="124">
        <v>1128728460</v>
      </c>
      <c r="H288" s="124">
        <v>1128117307</v>
      </c>
      <c r="I288" s="124">
        <v>1084142</v>
      </c>
      <c r="J288" s="124">
        <v>349587</v>
      </c>
      <c r="K288" s="125">
        <v>1.2470000000000001</v>
      </c>
      <c r="L288" s="125">
        <v>1.198</v>
      </c>
      <c r="M288" s="125">
        <v>1.222</v>
      </c>
      <c r="N288" s="125">
        <v>0.32400000000000001</v>
      </c>
      <c r="O288" s="128">
        <v>0.94530000000000003</v>
      </c>
      <c r="P288" s="124">
        <v>1437</v>
      </c>
    </row>
    <row r="289" spans="1:16" x14ac:dyDescent="0.3">
      <c r="A289" s="123" t="s">
        <v>577</v>
      </c>
      <c r="B289" s="121" t="s">
        <v>578</v>
      </c>
      <c r="C289" s="121">
        <v>1</v>
      </c>
      <c r="D289" s="121">
        <v>0</v>
      </c>
      <c r="E289" s="124">
        <v>2645570526</v>
      </c>
      <c r="F289" s="124">
        <v>3021217059</v>
      </c>
      <c r="G289" s="124">
        <v>1115364020</v>
      </c>
      <c r="H289" s="124">
        <v>1136938714</v>
      </c>
      <c r="I289" s="124">
        <v>844528</v>
      </c>
      <c r="J289" s="124">
        <v>335663</v>
      </c>
      <c r="K289" s="125">
        <v>0.97099999999999997</v>
      </c>
      <c r="L289" s="125">
        <v>1.151</v>
      </c>
      <c r="M289" s="125">
        <v>1.06</v>
      </c>
      <c r="N289" s="125">
        <v>0.38700000000000001</v>
      </c>
      <c r="O289" s="128">
        <v>0.94989999999999997</v>
      </c>
      <c r="P289" s="124">
        <v>2745</v>
      </c>
    </row>
    <row r="290" spans="1:16" x14ac:dyDescent="0.3">
      <c r="A290" s="123" t="s">
        <v>579</v>
      </c>
      <c r="B290" s="121" t="s">
        <v>580</v>
      </c>
      <c r="C290" s="121">
        <v>1</v>
      </c>
      <c r="D290" s="121">
        <v>1</v>
      </c>
      <c r="E290" s="124">
        <v>2046047895</v>
      </c>
      <c r="F290" s="124">
        <v>2389814118</v>
      </c>
      <c r="G290" s="124">
        <v>549430668</v>
      </c>
      <c r="H290" s="124">
        <v>568875176</v>
      </c>
      <c r="I290" s="124">
        <v>797816</v>
      </c>
      <c r="J290" s="124">
        <v>201134</v>
      </c>
      <c r="K290" s="125">
        <v>0.91700000000000004</v>
      </c>
      <c r="L290" s="125">
        <v>0.68899999999999995</v>
      </c>
      <c r="M290" s="125">
        <v>0.80200000000000005</v>
      </c>
      <c r="N290" s="125">
        <v>0.50600000000000001</v>
      </c>
      <c r="O290" s="128">
        <v>0.93920000000000003</v>
      </c>
      <c r="P290" s="124">
        <v>1085</v>
      </c>
    </row>
    <row r="291" spans="1:16" x14ac:dyDescent="0.3">
      <c r="A291" s="123" t="s">
        <v>581</v>
      </c>
      <c r="B291" s="121" t="s">
        <v>582</v>
      </c>
      <c r="C291" s="121">
        <v>1</v>
      </c>
      <c r="D291" s="121">
        <v>0</v>
      </c>
      <c r="E291" s="124">
        <v>3084709474</v>
      </c>
      <c r="F291" s="124">
        <v>3541899412</v>
      </c>
      <c r="G291" s="124">
        <v>1558803907</v>
      </c>
      <c r="H291" s="124">
        <v>1629208054</v>
      </c>
      <c r="I291" s="124">
        <v>946928</v>
      </c>
      <c r="J291" s="124">
        <v>455560</v>
      </c>
      <c r="K291" s="125">
        <v>1.089</v>
      </c>
      <c r="L291" s="125">
        <v>1.5620000000000001</v>
      </c>
      <c r="M291" s="125">
        <v>1.325</v>
      </c>
      <c r="N291" s="125">
        <v>0.28399999999999997</v>
      </c>
      <c r="O291" s="128">
        <v>0.95140000000000002</v>
      </c>
      <c r="P291" s="124">
        <v>1600</v>
      </c>
    </row>
    <row r="292" spans="1:16" x14ac:dyDescent="0.3">
      <c r="A292" s="123" t="s">
        <v>583</v>
      </c>
      <c r="B292" s="121" t="s">
        <v>584</v>
      </c>
      <c r="C292" s="121">
        <v>1</v>
      </c>
      <c r="D292" s="121">
        <v>0</v>
      </c>
      <c r="E292" s="124">
        <v>2023949474</v>
      </c>
      <c r="F292" s="124">
        <v>2353835294</v>
      </c>
      <c r="G292" s="124">
        <v>614654726</v>
      </c>
      <c r="H292" s="124">
        <v>619308367</v>
      </c>
      <c r="I292" s="124">
        <v>809202</v>
      </c>
      <c r="J292" s="124">
        <v>228089</v>
      </c>
      <c r="K292" s="125">
        <v>0.93</v>
      </c>
      <c r="L292" s="125">
        <v>0.78200000000000003</v>
      </c>
      <c r="M292" s="125">
        <v>0.85599999999999998</v>
      </c>
      <c r="N292" s="125">
        <v>0.47299999999999998</v>
      </c>
      <c r="O292" s="128">
        <v>0.94210000000000005</v>
      </c>
      <c r="P292" s="124">
        <v>2259</v>
      </c>
    </row>
    <row r="293" spans="1:16" x14ac:dyDescent="0.3">
      <c r="A293" s="123" t="s">
        <v>585</v>
      </c>
      <c r="B293" s="121" t="s">
        <v>586</v>
      </c>
      <c r="C293" s="121">
        <v>1</v>
      </c>
      <c r="D293" s="121">
        <v>0</v>
      </c>
      <c r="E293" s="124">
        <v>2350815263</v>
      </c>
      <c r="F293" s="124">
        <v>2697891177</v>
      </c>
      <c r="G293" s="124">
        <v>895704061</v>
      </c>
      <c r="H293" s="124">
        <v>917237752</v>
      </c>
      <c r="I293" s="124">
        <v>1203218</v>
      </c>
      <c r="J293" s="124">
        <v>432064</v>
      </c>
      <c r="K293" s="125">
        <v>1.3839999999999999</v>
      </c>
      <c r="L293" s="125">
        <v>1.4810000000000001</v>
      </c>
      <c r="M293" s="125">
        <v>1.4319999999999999</v>
      </c>
      <c r="N293" s="125">
        <v>0.26300000000000001</v>
      </c>
      <c r="O293" s="128">
        <v>0.92279999999999995</v>
      </c>
      <c r="P293" s="124">
        <v>1640</v>
      </c>
    </row>
    <row r="294" spans="1:16" x14ac:dyDescent="0.3">
      <c r="A294" s="123" t="s">
        <v>587</v>
      </c>
      <c r="B294" s="121" t="s">
        <v>588</v>
      </c>
      <c r="C294" s="121">
        <v>1</v>
      </c>
      <c r="D294" s="121">
        <v>0</v>
      </c>
      <c r="E294" s="124">
        <v>1551740000</v>
      </c>
      <c r="F294" s="124">
        <v>1755224706</v>
      </c>
      <c r="G294" s="124">
        <v>794683613</v>
      </c>
      <c r="H294" s="124">
        <v>843145063</v>
      </c>
      <c r="I294" s="124">
        <v>584889</v>
      </c>
      <c r="J294" s="124">
        <v>289676</v>
      </c>
      <c r="K294" s="125">
        <v>0.67200000000000004</v>
      </c>
      <c r="L294" s="125">
        <v>0.99299999999999999</v>
      </c>
      <c r="M294" s="125">
        <v>0.83199999999999996</v>
      </c>
      <c r="N294" s="125">
        <v>0.48799999999999999</v>
      </c>
      <c r="O294" s="128">
        <v>0.92989999999999995</v>
      </c>
      <c r="P294" s="124">
        <v>1211</v>
      </c>
    </row>
    <row r="295" spans="1:16" x14ac:dyDescent="0.3">
      <c r="A295" s="123" t="s">
        <v>589</v>
      </c>
      <c r="B295" s="121" t="s">
        <v>590</v>
      </c>
      <c r="C295" s="121">
        <v>1</v>
      </c>
      <c r="D295" s="121">
        <v>1</v>
      </c>
      <c r="E295" s="124">
        <v>2356723158</v>
      </c>
      <c r="F295" s="124">
        <v>2757675882</v>
      </c>
      <c r="G295" s="124">
        <v>678804542</v>
      </c>
      <c r="H295" s="124">
        <v>695910398</v>
      </c>
      <c r="I295" s="124">
        <v>702141</v>
      </c>
      <c r="J295" s="124">
        <v>188730</v>
      </c>
      <c r="K295" s="125">
        <v>0.80700000000000005</v>
      </c>
      <c r="L295" s="125">
        <v>0.64700000000000002</v>
      </c>
      <c r="M295" s="125">
        <v>0.72599999999999998</v>
      </c>
      <c r="N295" s="125">
        <v>0.55300000000000005</v>
      </c>
      <c r="O295" s="128">
        <v>0.93679999999999997</v>
      </c>
      <c r="P295" s="124">
        <v>1371</v>
      </c>
    </row>
    <row r="296" spans="1:16" x14ac:dyDescent="0.3">
      <c r="A296" s="123" t="s">
        <v>591</v>
      </c>
      <c r="B296" s="121" t="s">
        <v>592</v>
      </c>
      <c r="C296" s="121">
        <v>1</v>
      </c>
      <c r="D296" s="121">
        <v>0</v>
      </c>
      <c r="E296" s="124">
        <v>2898423158</v>
      </c>
      <c r="F296" s="124">
        <v>1783548235</v>
      </c>
      <c r="G296" s="124">
        <v>365526280</v>
      </c>
      <c r="H296" s="124">
        <v>380500685</v>
      </c>
      <c r="I296" s="124">
        <v>1671554</v>
      </c>
      <c r="J296" s="124">
        <v>349590</v>
      </c>
      <c r="K296" s="125">
        <v>1.9219999999999999</v>
      </c>
      <c r="L296" s="125">
        <v>1.198</v>
      </c>
      <c r="M296" s="125">
        <v>1.56</v>
      </c>
      <c r="N296" s="125">
        <v>0.24099999999999999</v>
      </c>
      <c r="O296" s="128">
        <v>0.94750000000000001</v>
      </c>
      <c r="P296" s="124">
        <v>680</v>
      </c>
    </row>
    <row r="297" spans="1:16" x14ac:dyDescent="0.3">
      <c r="A297" s="123" t="s">
        <v>593</v>
      </c>
      <c r="B297" s="121" t="s">
        <v>594</v>
      </c>
      <c r="C297" s="121">
        <v>1</v>
      </c>
      <c r="D297" s="121">
        <v>1</v>
      </c>
      <c r="E297" s="124">
        <v>7502067895</v>
      </c>
      <c r="F297" s="124">
        <v>8716860000</v>
      </c>
      <c r="G297" s="124">
        <v>2537958241</v>
      </c>
      <c r="H297" s="124">
        <v>2618605134</v>
      </c>
      <c r="I297" s="124">
        <v>692642</v>
      </c>
      <c r="J297" s="124">
        <v>220215</v>
      </c>
      <c r="K297" s="125">
        <v>0.79600000000000004</v>
      </c>
      <c r="L297" s="125">
        <v>0.755</v>
      </c>
      <c r="M297" s="125">
        <v>0.77500000000000002</v>
      </c>
      <c r="N297" s="125">
        <v>0.52300000000000002</v>
      </c>
      <c r="O297" s="128">
        <v>0.94669999999999999</v>
      </c>
      <c r="P297" s="124">
        <v>4689</v>
      </c>
    </row>
    <row r="298" spans="1:16" x14ac:dyDescent="0.3">
      <c r="A298" s="123" t="s">
        <v>595</v>
      </c>
      <c r="B298" s="121" t="s">
        <v>596</v>
      </c>
      <c r="C298" s="121">
        <v>1</v>
      </c>
      <c r="D298" s="121">
        <v>0</v>
      </c>
      <c r="E298" s="124">
        <v>16392412749</v>
      </c>
      <c r="F298" s="124">
        <v>19529646824</v>
      </c>
      <c r="G298" s="124">
        <v>5249265786</v>
      </c>
      <c r="H298" s="124">
        <v>5227936338</v>
      </c>
      <c r="I298" s="124">
        <v>930671</v>
      </c>
      <c r="J298" s="124">
        <v>270891</v>
      </c>
      <c r="K298" s="125">
        <v>1.07</v>
      </c>
      <c r="L298" s="125">
        <v>0.92800000000000005</v>
      </c>
      <c r="M298" s="125">
        <v>0.999</v>
      </c>
      <c r="N298" s="125">
        <v>0.41099999999999998</v>
      </c>
      <c r="O298" s="128">
        <v>0.94989999999999997</v>
      </c>
      <c r="P298" s="124">
        <v>7815</v>
      </c>
    </row>
    <row r="299" spans="1:16" x14ac:dyDescent="0.3">
      <c r="A299" s="123" t="s">
        <v>597</v>
      </c>
      <c r="B299" s="121" t="s">
        <v>598</v>
      </c>
      <c r="C299" s="121">
        <v>1</v>
      </c>
      <c r="D299" s="121">
        <v>0</v>
      </c>
      <c r="E299" s="124">
        <v>9737937370</v>
      </c>
      <c r="F299" s="124">
        <v>11138915883</v>
      </c>
      <c r="G299" s="124">
        <v>4639701171</v>
      </c>
      <c r="H299" s="124">
        <v>4837651810</v>
      </c>
      <c r="I299" s="124">
        <v>754657</v>
      </c>
      <c r="J299" s="124">
        <v>342587</v>
      </c>
      <c r="K299" s="125">
        <v>0.86799999999999999</v>
      </c>
      <c r="L299" s="125">
        <v>1.1739999999999999</v>
      </c>
      <c r="M299" s="125">
        <v>1.0209999999999999</v>
      </c>
      <c r="N299" s="125">
        <v>0.40200000000000002</v>
      </c>
      <c r="O299" s="128">
        <v>0.94599999999999995</v>
      </c>
      <c r="P299" s="124">
        <v>5257</v>
      </c>
    </row>
    <row r="300" spans="1:16" x14ac:dyDescent="0.3">
      <c r="A300" s="123" t="s">
        <v>599</v>
      </c>
      <c r="B300" s="121" t="s">
        <v>600</v>
      </c>
      <c r="C300" s="121">
        <v>1</v>
      </c>
      <c r="D300" s="121">
        <v>0</v>
      </c>
      <c r="E300" s="124">
        <v>6877814540</v>
      </c>
      <c r="F300" s="124">
        <v>7614221995</v>
      </c>
      <c r="G300" s="124">
        <v>2435455327</v>
      </c>
      <c r="H300" s="124">
        <v>2346717912</v>
      </c>
      <c r="I300" s="124">
        <v>1723600</v>
      </c>
      <c r="J300" s="124">
        <v>558210</v>
      </c>
      <c r="K300" s="125">
        <v>1.982</v>
      </c>
      <c r="L300" s="125">
        <v>1.9139999999999999</v>
      </c>
      <c r="M300" s="125">
        <v>1.948</v>
      </c>
      <c r="N300" s="125">
        <v>0.17299999999999999</v>
      </c>
      <c r="O300" s="128">
        <v>0.92600000000000005</v>
      </c>
      <c r="P300" s="124">
        <v>3368</v>
      </c>
    </row>
    <row r="301" spans="1:16" x14ac:dyDescent="0.3">
      <c r="A301" s="123" t="s">
        <v>601</v>
      </c>
      <c r="B301" s="121" t="s">
        <v>602</v>
      </c>
      <c r="C301" s="121">
        <v>1</v>
      </c>
      <c r="D301" s="121">
        <v>0</v>
      </c>
      <c r="E301" s="124">
        <v>2743666429</v>
      </c>
      <c r="F301" s="124">
        <v>3321267917</v>
      </c>
      <c r="G301" s="124">
        <v>1006024714</v>
      </c>
      <c r="H301" s="124">
        <v>1008866373</v>
      </c>
      <c r="I301" s="124">
        <v>542480</v>
      </c>
      <c r="J301" s="124">
        <v>180222</v>
      </c>
      <c r="K301" s="125">
        <v>0.624</v>
      </c>
      <c r="L301" s="125">
        <v>0.61799999999999999</v>
      </c>
      <c r="M301" s="125">
        <v>0.621</v>
      </c>
      <c r="N301" s="125">
        <v>0.64800000000000002</v>
      </c>
      <c r="O301" s="128">
        <v>0.90049999999999997</v>
      </c>
      <c r="P301" s="124">
        <v>4577</v>
      </c>
    </row>
    <row r="302" spans="1:16" x14ac:dyDescent="0.3">
      <c r="A302" s="123" t="s">
        <v>603</v>
      </c>
      <c r="B302" s="121" t="s">
        <v>604</v>
      </c>
      <c r="C302" s="121">
        <v>1</v>
      </c>
      <c r="D302" s="121">
        <v>0</v>
      </c>
      <c r="E302" s="124">
        <v>2590879444</v>
      </c>
      <c r="F302" s="124">
        <v>3149769334</v>
      </c>
      <c r="G302" s="124">
        <v>1456080699</v>
      </c>
      <c r="H302" s="124">
        <v>1551335051</v>
      </c>
      <c r="I302" s="124">
        <v>1456278</v>
      </c>
      <c r="J302" s="124">
        <v>762916</v>
      </c>
      <c r="K302" s="125">
        <v>1.675</v>
      </c>
      <c r="L302" s="125">
        <v>2.6160000000000001</v>
      </c>
      <c r="M302" s="125">
        <v>2.145</v>
      </c>
      <c r="N302" s="125">
        <v>0.13900000000000001</v>
      </c>
      <c r="O302" s="128">
        <v>0.95179999999999998</v>
      </c>
      <c r="P302" s="124">
        <v>1606</v>
      </c>
    </row>
    <row r="303" spans="1:16" x14ac:dyDescent="0.3">
      <c r="A303" s="123" t="s">
        <v>605</v>
      </c>
      <c r="B303" s="121" t="s">
        <v>606</v>
      </c>
      <c r="C303" s="121">
        <v>1</v>
      </c>
      <c r="D303" s="121">
        <v>0</v>
      </c>
      <c r="E303" s="124">
        <v>6028435784</v>
      </c>
      <c r="F303" s="124">
        <v>7486262667</v>
      </c>
      <c r="G303" s="124">
        <v>2409196845</v>
      </c>
      <c r="H303" s="124">
        <v>2573167292</v>
      </c>
      <c r="I303" s="124">
        <v>1769866</v>
      </c>
      <c r="J303" s="124">
        <v>652483</v>
      </c>
      <c r="K303" s="125">
        <v>2.0350000000000001</v>
      </c>
      <c r="L303" s="125">
        <v>2.2370000000000001</v>
      </c>
      <c r="M303" s="125">
        <v>2.1349999999999998</v>
      </c>
      <c r="N303" s="125">
        <v>0.14099999999999999</v>
      </c>
      <c r="O303" s="128">
        <v>0.94140000000000001</v>
      </c>
      <c r="P303" s="124">
        <v>3314</v>
      </c>
    </row>
    <row r="304" spans="1:16" x14ac:dyDescent="0.3">
      <c r="A304" s="123" t="s">
        <v>607</v>
      </c>
      <c r="B304" s="121" t="s">
        <v>608</v>
      </c>
      <c r="C304" s="121">
        <v>1</v>
      </c>
      <c r="D304" s="121">
        <v>0</v>
      </c>
      <c r="E304" s="124">
        <v>8782848889</v>
      </c>
      <c r="F304" s="124">
        <v>10681230000</v>
      </c>
      <c r="G304" s="124">
        <v>4511717233</v>
      </c>
      <c r="H304" s="124">
        <v>4191323616</v>
      </c>
      <c r="I304" s="124">
        <v>1586573</v>
      </c>
      <c r="J304" s="124">
        <v>683293</v>
      </c>
      <c r="K304" s="125">
        <v>1.825</v>
      </c>
      <c r="L304" s="125">
        <v>2.343</v>
      </c>
      <c r="M304" s="125">
        <v>2.0830000000000002</v>
      </c>
      <c r="N304" s="125">
        <v>0.15</v>
      </c>
      <c r="O304" s="128">
        <v>0.93500000000000005</v>
      </c>
      <c r="P304" s="124">
        <v>5199</v>
      </c>
    </row>
    <row r="305" spans="1:16" x14ac:dyDescent="0.3">
      <c r="A305" s="123" t="s">
        <v>609</v>
      </c>
      <c r="B305" s="121" t="s">
        <v>610</v>
      </c>
      <c r="C305" s="121">
        <v>1</v>
      </c>
      <c r="D305" s="121">
        <v>0</v>
      </c>
      <c r="E305" s="124">
        <v>4413479415</v>
      </c>
      <c r="F305" s="124">
        <v>5540060510</v>
      </c>
      <c r="G305" s="124">
        <v>1177645320</v>
      </c>
      <c r="H305" s="124">
        <v>1143694874</v>
      </c>
      <c r="I305" s="124">
        <v>1234011</v>
      </c>
      <c r="J305" s="124">
        <v>283584</v>
      </c>
      <c r="K305" s="125">
        <v>1.419</v>
      </c>
      <c r="L305" s="125">
        <v>0.97199999999999998</v>
      </c>
      <c r="M305" s="125">
        <v>1.1950000000000001</v>
      </c>
      <c r="N305" s="125">
        <v>0.33400000000000002</v>
      </c>
      <c r="O305" s="128">
        <v>0.92600000000000005</v>
      </c>
      <c r="P305" s="124">
        <v>1460</v>
      </c>
    </row>
    <row r="306" spans="1:16" x14ac:dyDescent="0.3">
      <c r="A306" s="123" t="s">
        <v>611</v>
      </c>
      <c r="B306" s="121" t="s">
        <v>612</v>
      </c>
      <c r="C306" s="121">
        <v>1</v>
      </c>
      <c r="D306" s="121">
        <v>0</v>
      </c>
      <c r="E306" s="124">
        <v>8069553333</v>
      </c>
      <c r="F306" s="124">
        <v>9819346000</v>
      </c>
      <c r="G306" s="124">
        <v>3801993906</v>
      </c>
      <c r="H306" s="124">
        <v>3651595123</v>
      </c>
      <c r="I306" s="124">
        <v>2375053</v>
      </c>
      <c r="J306" s="124">
        <v>969621</v>
      </c>
      <c r="K306" s="125">
        <v>2.7320000000000002</v>
      </c>
      <c r="L306" s="125">
        <v>3.3250000000000002</v>
      </c>
      <c r="M306" s="125">
        <v>3.028</v>
      </c>
      <c r="N306" s="125">
        <v>0</v>
      </c>
      <c r="O306" s="128">
        <v>0.95320000000000005</v>
      </c>
      <c r="P306" s="124">
        <v>3026</v>
      </c>
    </row>
    <row r="307" spans="1:16" x14ac:dyDescent="0.3">
      <c r="A307" s="123" t="s">
        <v>613</v>
      </c>
      <c r="B307" s="121" t="s">
        <v>614</v>
      </c>
      <c r="C307" s="121">
        <v>1</v>
      </c>
      <c r="D307" s="121">
        <v>0</v>
      </c>
      <c r="E307" s="124">
        <v>18466590000</v>
      </c>
      <c r="F307" s="124">
        <v>22958404667</v>
      </c>
      <c r="G307" s="124">
        <v>5560450877</v>
      </c>
      <c r="H307" s="124">
        <v>5133663477</v>
      </c>
      <c r="I307" s="124">
        <v>2536741</v>
      </c>
      <c r="J307" s="124">
        <v>628740</v>
      </c>
      <c r="K307" s="125">
        <v>2.9180000000000001</v>
      </c>
      <c r="L307" s="125">
        <v>2.1560000000000001</v>
      </c>
      <c r="M307" s="125">
        <v>2.5369999999999999</v>
      </c>
      <c r="N307" s="125">
        <v>7.1999999999999995E-2</v>
      </c>
      <c r="O307" s="128">
        <v>0.9607</v>
      </c>
      <c r="P307" s="124">
        <v>6606</v>
      </c>
    </row>
    <row r="308" spans="1:16" x14ac:dyDescent="0.3">
      <c r="A308" s="123" t="s">
        <v>615</v>
      </c>
      <c r="B308" s="121" t="s">
        <v>616</v>
      </c>
      <c r="C308" s="121">
        <v>1</v>
      </c>
      <c r="D308" s="121">
        <v>0</v>
      </c>
      <c r="E308" s="124">
        <v>4746033333</v>
      </c>
      <c r="F308" s="124">
        <v>5747546667</v>
      </c>
      <c r="G308" s="124">
        <v>2337598565</v>
      </c>
      <c r="H308" s="124">
        <v>2125550291</v>
      </c>
      <c r="I308" s="124">
        <v>991269</v>
      </c>
      <c r="J308" s="124">
        <v>401577</v>
      </c>
      <c r="K308" s="125">
        <v>1.1399999999999999</v>
      </c>
      <c r="L308" s="125">
        <v>1.377</v>
      </c>
      <c r="M308" s="125">
        <v>1.258</v>
      </c>
      <c r="N308" s="125">
        <v>0.31</v>
      </c>
      <c r="O308" s="128">
        <v>0.95930000000000004</v>
      </c>
      <c r="P308" s="124">
        <v>4318</v>
      </c>
    </row>
    <row r="309" spans="1:16" x14ac:dyDescent="0.3">
      <c r="A309" s="123" t="s">
        <v>617</v>
      </c>
      <c r="B309" s="121" t="s">
        <v>618</v>
      </c>
      <c r="C309" s="121">
        <v>1</v>
      </c>
      <c r="D309" s="121">
        <v>0</v>
      </c>
      <c r="E309" s="124">
        <v>5788779444</v>
      </c>
      <c r="F309" s="124">
        <v>7269424666</v>
      </c>
      <c r="G309" s="124">
        <v>1335570828</v>
      </c>
      <c r="H309" s="124">
        <v>1314100584</v>
      </c>
      <c r="I309" s="124">
        <v>1910211</v>
      </c>
      <c r="J309" s="124">
        <v>384464</v>
      </c>
      <c r="K309" s="125">
        <v>2.1970000000000001</v>
      </c>
      <c r="L309" s="125">
        <v>1.3180000000000001</v>
      </c>
      <c r="M309" s="125">
        <v>1.7569999999999999</v>
      </c>
      <c r="N309" s="125">
        <v>0.20699999999999999</v>
      </c>
      <c r="O309" s="128">
        <v>0.94089999999999996</v>
      </c>
      <c r="P309" s="124">
        <v>2787</v>
      </c>
    </row>
    <row r="310" spans="1:16" x14ac:dyDescent="0.3">
      <c r="A310" s="123" t="s">
        <v>619</v>
      </c>
      <c r="B310" s="121" t="s">
        <v>620</v>
      </c>
      <c r="C310" s="121">
        <v>1</v>
      </c>
      <c r="D310" s="121">
        <v>0</v>
      </c>
      <c r="E310" s="124">
        <v>2896951666</v>
      </c>
      <c r="F310" s="124">
        <v>3613283333</v>
      </c>
      <c r="G310" s="124">
        <v>496171527</v>
      </c>
      <c r="H310" s="124">
        <v>498775059</v>
      </c>
      <c r="I310" s="124">
        <v>2069369</v>
      </c>
      <c r="J310" s="124">
        <v>316257</v>
      </c>
      <c r="K310" s="125">
        <v>2.38</v>
      </c>
      <c r="L310" s="125">
        <v>1.0840000000000001</v>
      </c>
      <c r="M310" s="125">
        <v>1.732</v>
      </c>
      <c r="N310" s="125">
        <v>0.21099999999999999</v>
      </c>
      <c r="O310" s="128">
        <v>0.95009999999999994</v>
      </c>
      <c r="P310" s="124">
        <v>1301</v>
      </c>
    </row>
    <row r="311" spans="1:16" x14ac:dyDescent="0.3">
      <c r="A311" s="123" t="s">
        <v>621</v>
      </c>
      <c r="B311" s="121" t="s">
        <v>622</v>
      </c>
      <c r="C311" s="121">
        <v>1</v>
      </c>
      <c r="D311" s="121">
        <v>0</v>
      </c>
      <c r="E311" s="124">
        <v>5116999020</v>
      </c>
      <c r="F311" s="124">
        <v>5367774667</v>
      </c>
      <c r="G311" s="124">
        <v>2001990626</v>
      </c>
      <c r="H311" s="124">
        <v>1919559622</v>
      </c>
      <c r="I311" s="124">
        <v>1680790</v>
      </c>
      <c r="J311" s="124">
        <v>615440</v>
      </c>
      <c r="K311" s="125">
        <v>1.9330000000000001</v>
      </c>
      <c r="L311" s="125">
        <v>2.11</v>
      </c>
      <c r="M311" s="125">
        <v>2.0209999999999999</v>
      </c>
      <c r="N311" s="125">
        <v>0.161</v>
      </c>
      <c r="O311" s="128">
        <v>0.95140000000000002</v>
      </c>
      <c r="P311" s="124">
        <v>2521</v>
      </c>
    </row>
    <row r="312" spans="1:16" x14ac:dyDescent="0.3">
      <c r="A312" s="123" t="s">
        <v>623</v>
      </c>
      <c r="B312" s="121" t="s">
        <v>624</v>
      </c>
      <c r="C312" s="121">
        <v>1</v>
      </c>
      <c r="D312" s="121">
        <v>0</v>
      </c>
      <c r="E312" s="124">
        <v>10899937632</v>
      </c>
      <c r="F312" s="124">
        <v>12477631000</v>
      </c>
      <c r="G312" s="124">
        <v>4379854588</v>
      </c>
      <c r="H312" s="124">
        <v>4086980028</v>
      </c>
      <c r="I312" s="124">
        <v>1398681</v>
      </c>
      <c r="J312" s="124">
        <v>489048</v>
      </c>
      <c r="K312" s="125">
        <v>1.6080000000000001</v>
      </c>
      <c r="L312" s="125">
        <v>1.677</v>
      </c>
      <c r="M312" s="125">
        <v>1.6419999999999999</v>
      </c>
      <c r="N312" s="125">
        <v>0.22600000000000001</v>
      </c>
      <c r="O312" s="128">
        <v>0.95989999999999998</v>
      </c>
      <c r="P312" s="124">
        <v>6991</v>
      </c>
    </row>
    <row r="313" spans="1:16" x14ac:dyDescent="0.3">
      <c r="A313" s="123" t="s">
        <v>625</v>
      </c>
      <c r="B313" s="121" t="s">
        <v>626</v>
      </c>
      <c r="C313" s="121">
        <v>1</v>
      </c>
      <c r="D313" s="121">
        <v>0</v>
      </c>
      <c r="E313" s="124">
        <v>4378615294</v>
      </c>
      <c r="F313" s="124">
        <v>4980850666</v>
      </c>
      <c r="G313" s="124">
        <v>3179061836</v>
      </c>
      <c r="H313" s="124">
        <v>2594320311</v>
      </c>
      <c r="I313" s="124">
        <v>1967928</v>
      </c>
      <c r="J313" s="124">
        <v>1090967</v>
      </c>
      <c r="K313" s="125">
        <v>2.2629999999999999</v>
      </c>
      <c r="L313" s="125">
        <v>3.7410000000000001</v>
      </c>
      <c r="M313" s="125">
        <v>3.0009999999999999</v>
      </c>
      <c r="N313" s="125">
        <v>0</v>
      </c>
      <c r="O313" s="128">
        <v>0.93620000000000003</v>
      </c>
      <c r="P313" s="124">
        <v>1836</v>
      </c>
    </row>
    <row r="314" spans="1:16" x14ac:dyDescent="0.3">
      <c r="A314" s="123" t="s">
        <v>627</v>
      </c>
      <c r="B314" s="121" t="s">
        <v>628</v>
      </c>
      <c r="C314" s="121">
        <v>1</v>
      </c>
      <c r="D314" s="121">
        <v>0</v>
      </c>
      <c r="E314" s="124">
        <v>6786662353</v>
      </c>
      <c r="F314" s="124">
        <v>7943516667</v>
      </c>
      <c r="G314" s="124">
        <v>2414548770</v>
      </c>
      <c r="H314" s="124">
        <v>2281936481</v>
      </c>
      <c r="I314" s="124">
        <v>1073315</v>
      </c>
      <c r="J314" s="124">
        <v>332546</v>
      </c>
      <c r="K314" s="125">
        <v>1.234</v>
      </c>
      <c r="L314" s="125">
        <v>1.1399999999999999</v>
      </c>
      <c r="M314" s="125">
        <v>1.1870000000000001</v>
      </c>
      <c r="N314" s="125">
        <v>0.33800000000000002</v>
      </c>
      <c r="O314" s="128">
        <v>0.95579999999999998</v>
      </c>
      <c r="P314" s="124">
        <v>5339</v>
      </c>
    </row>
    <row r="315" spans="1:16" x14ac:dyDescent="0.3">
      <c r="A315" s="123" t="s">
        <v>629</v>
      </c>
      <c r="B315" s="121" t="s">
        <v>630</v>
      </c>
      <c r="C315" s="121">
        <v>1</v>
      </c>
      <c r="D315" s="121">
        <v>0</v>
      </c>
      <c r="E315" s="124">
        <v>4119643529</v>
      </c>
      <c r="F315" s="124">
        <v>4707936666</v>
      </c>
      <c r="G315" s="124">
        <v>2109008290</v>
      </c>
      <c r="H315" s="124">
        <v>1699552293</v>
      </c>
      <c r="I315" s="124">
        <v>2702872</v>
      </c>
      <c r="J315" s="124">
        <v>1040754</v>
      </c>
      <c r="K315" s="125">
        <v>3.109</v>
      </c>
      <c r="L315" s="125">
        <v>3.569</v>
      </c>
      <c r="M315" s="125">
        <v>3.3380000000000001</v>
      </c>
      <c r="N315" s="125">
        <v>0</v>
      </c>
      <c r="O315" s="128">
        <v>0.94079999999999997</v>
      </c>
      <c r="P315" s="124">
        <v>1355</v>
      </c>
    </row>
    <row r="316" spans="1:16" x14ac:dyDescent="0.3">
      <c r="A316" s="123" t="s">
        <v>631</v>
      </c>
      <c r="B316" s="121" t="s">
        <v>632</v>
      </c>
      <c r="C316" s="121">
        <v>1</v>
      </c>
      <c r="D316" s="121">
        <v>0</v>
      </c>
      <c r="E316" s="124">
        <v>6519641765</v>
      </c>
      <c r="F316" s="124">
        <v>7636280001</v>
      </c>
      <c r="G316" s="124">
        <v>2697509693</v>
      </c>
      <c r="H316" s="124">
        <v>2505363998</v>
      </c>
      <c r="I316" s="124">
        <v>1800091</v>
      </c>
      <c r="J316" s="124">
        <v>637172</v>
      </c>
      <c r="K316" s="125">
        <v>2.0699999999999998</v>
      </c>
      <c r="L316" s="125">
        <v>2.1850000000000001</v>
      </c>
      <c r="M316" s="125">
        <v>2.1269999999999998</v>
      </c>
      <c r="N316" s="125">
        <v>0.14299999999999999</v>
      </c>
      <c r="O316" s="128">
        <v>0.95269999999999999</v>
      </c>
      <c r="P316" s="124">
        <v>3246</v>
      </c>
    </row>
    <row r="317" spans="1:16" x14ac:dyDescent="0.3">
      <c r="A317" s="123" t="s">
        <v>633</v>
      </c>
      <c r="B317" s="121" t="s">
        <v>634</v>
      </c>
      <c r="C317" s="121">
        <v>1</v>
      </c>
      <c r="D317" s="121">
        <v>0</v>
      </c>
      <c r="E317" s="124">
        <v>8528197058</v>
      </c>
      <c r="F317" s="124">
        <v>10264234000</v>
      </c>
      <c r="G317" s="124">
        <v>1623419376</v>
      </c>
      <c r="H317" s="124">
        <v>1644809521</v>
      </c>
      <c r="I317" s="124">
        <v>1454072</v>
      </c>
      <c r="J317" s="124">
        <v>252880</v>
      </c>
      <c r="K317" s="125">
        <v>1.6719999999999999</v>
      </c>
      <c r="L317" s="125">
        <v>0.86699999999999999</v>
      </c>
      <c r="M317" s="125">
        <v>1.2689999999999999</v>
      </c>
      <c r="N317" s="125">
        <v>0.30599999999999999</v>
      </c>
      <c r="O317" s="128">
        <v>0.91469999999999996</v>
      </c>
      <c r="P317" s="124">
        <v>5327</v>
      </c>
    </row>
    <row r="318" spans="1:16" x14ac:dyDescent="0.3">
      <c r="A318" s="123" t="s">
        <v>635</v>
      </c>
      <c r="B318" s="121" t="s">
        <v>636</v>
      </c>
      <c r="C318" s="121">
        <v>1</v>
      </c>
      <c r="D318" s="121">
        <v>0</v>
      </c>
      <c r="E318" s="124">
        <v>2811336471</v>
      </c>
      <c r="F318" s="124">
        <v>3256895333</v>
      </c>
      <c r="G318" s="124">
        <v>998413429</v>
      </c>
      <c r="H318" s="124">
        <v>1005367307</v>
      </c>
      <c r="I318" s="124">
        <v>876152</v>
      </c>
      <c r="J318" s="124">
        <v>289312</v>
      </c>
      <c r="K318" s="125">
        <v>1.0069999999999999</v>
      </c>
      <c r="L318" s="125">
        <v>0.99199999999999999</v>
      </c>
      <c r="M318" s="125">
        <v>0.999</v>
      </c>
      <c r="N318" s="125">
        <v>0.41099999999999998</v>
      </c>
      <c r="O318" s="128">
        <v>0.95489999999999997</v>
      </c>
      <c r="P318" s="124">
        <v>2817</v>
      </c>
    </row>
    <row r="319" spans="1:16" x14ac:dyDescent="0.3">
      <c r="A319" s="123" t="s">
        <v>637</v>
      </c>
      <c r="B319" s="121" t="s">
        <v>638</v>
      </c>
      <c r="C319" s="121">
        <v>1</v>
      </c>
      <c r="D319" s="121">
        <v>0</v>
      </c>
      <c r="E319" s="124">
        <v>3906247647</v>
      </c>
      <c r="F319" s="124">
        <v>4566784667</v>
      </c>
      <c r="G319" s="124">
        <v>933813063</v>
      </c>
      <c r="H319" s="124">
        <v>933906204</v>
      </c>
      <c r="I319" s="124">
        <v>1134274</v>
      </c>
      <c r="J319" s="124">
        <v>250029</v>
      </c>
      <c r="K319" s="125">
        <v>1.304</v>
      </c>
      <c r="L319" s="125">
        <v>0.85699999999999998</v>
      </c>
      <c r="M319" s="125">
        <v>1.08</v>
      </c>
      <c r="N319" s="125">
        <v>0.379</v>
      </c>
      <c r="O319" s="128">
        <v>0.94610000000000005</v>
      </c>
      <c r="P319" s="124">
        <v>3062</v>
      </c>
    </row>
    <row r="320" spans="1:16" x14ac:dyDescent="0.3">
      <c r="A320" s="123" t="s">
        <v>639</v>
      </c>
      <c r="B320" s="121" t="s">
        <v>640</v>
      </c>
      <c r="C320" s="121">
        <v>1</v>
      </c>
      <c r="D320" s="121">
        <v>0</v>
      </c>
      <c r="E320" s="124">
        <v>6488832745</v>
      </c>
      <c r="F320" s="124">
        <v>7457770538</v>
      </c>
      <c r="G320" s="124">
        <v>1862331736</v>
      </c>
      <c r="H320" s="124">
        <v>1860551733</v>
      </c>
      <c r="I320" s="124">
        <v>1072815</v>
      </c>
      <c r="J320" s="124">
        <v>286238</v>
      </c>
      <c r="K320" s="125">
        <v>1.234</v>
      </c>
      <c r="L320" s="125">
        <v>0.98099999999999998</v>
      </c>
      <c r="M320" s="125">
        <v>1.107</v>
      </c>
      <c r="N320" s="125">
        <v>0.36899999999999999</v>
      </c>
      <c r="O320" s="128">
        <v>0.92810000000000004</v>
      </c>
      <c r="P320" s="124">
        <v>5242</v>
      </c>
    </row>
    <row r="321" spans="1:16" x14ac:dyDescent="0.3">
      <c r="A321" s="123" t="s">
        <v>641</v>
      </c>
      <c r="B321" s="121" t="s">
        <v>642</v>
      </c>
      <c r="C321" s="121">
        <v>1</v>
      </c>
      <c r="D321" s="121">
        <v>0</v>
      </c>
      <c r="E321" s="124">
        <v>7997169412</v>
      </c>
      <c r="F321" s="124">
        <v>9151400000</v>
      </c>
      <c r="G321" s="124">
        <v>3137868117</v>
      </c>
      <c r="H321" s="124">
        <v>3225963863</v>
      </c>
      <c r="I321" s="124">
        <v>1087279</v>
      </c>
      <c r="J321" s="124">
        <v>403489</v>
      </c>
      <c r="K321" s="125">
        <v>1.25</v>
      </c>
      <c r="L321" s="125">
        <v>1.383</v>
      </c>
      <c r="M321" s="125">
        <v>1.3160000000000001</v>
      </c>
      <c r="N321" s="125">
        <v>0.28699999999999998</v>
      </c>
      <c r="O321" s="128">
        <v>0.94359999999999999</v>
      </c>
      <c r="P321" s="124">
        <v>6516</v>
      </c>
    </row>
    <row r="322" spans="1:16" x14ac:dyDescent="0.3">
      <c r="A322" s="123" t="s">
        <v>643</v>
      </c>
      <c r="B322" s="121" t="s">
        <v>644</v>
      </c>
      <c r="C322" s="121">
        <v>1</v>
      </c>
      <c r="D322" s="121">
        <v>1</v>
      </c>
      <c r="E322" s="124">
        <v>1178226516720</v>
      </c>
      <c r="F322" s="124">
        <v>1270698918866</v>
      </c>
      <c r="G322" s="124">
        <v>458329746291</v>
      </c>
      <c r="H322" s="124">
        <v>425277562354</v>
      </c>
      <c r="I322" s="124">
        <v>925049</v>
      </c>
      <c r="J322" s="124">
        <v>321285</v>
      </c>
      <c r="K322" s="125">
        <v>1.0640000000000001</v>
      </c>
      <c r="L322" s="125">
        <v>1.101</v>
      </c>
      <c r="M322" s="125">
        <v>1.0820000000000001</v>
      </c>
      <c r="N322" s="125">
        <v>0.39700000000000002</v>
      </c>
      <c r="O322" s="128">
        <v>0.86990000000000001</v>
      </c>
      <c r="P322" s="124">
        <v>945543</v>
      </c>
    </row>
    <row r="323" spans="1:16" x14ac:dyDescent="0.3">
      <c r="A323" s="123" t="s">
        <v>645</v>
      </c>
      <c r="B323" s="121" t="s">
        <v>646</v>
      </c>
      <c r="C323" s="121">
        <v>1</v>
      </c>
      <c r="D323" s="121">
        <v>0</v>
      </c>
      <c r="E323" s="124">
        <v>1887050396</v>
      </c>
      <c r="F323" s="124">
        <v>2012091683</v>
      </c>
      <c r="G323" s="124">
        <v>739703449</v>
      </c>
      <c r="H323" s="124">
        <v>714670297</v>
      </c>
      <c r="I323" s="124">
        <v>829251</v>
      </c>
      <c r="J323" s="124">
        <v>303985</v>
      </c>
      <c r="K323" s="125">
        <v>0.95299999999999996</v>
      </c>
      <c r="L323" s="125">
        <v>1.042</v>
      </c>
      <c r="M323" s="125">
        <v>0.997</v>
      </c>
      <c r="N323" s="125">
        <v>0.41199999999999998</v>
      </c>
      <c r="O323" s="128">
        <v>0.93500000000000005</v>
      </c>
      <c r="P323" s="124">
        <v>1890</v>
      </c>
    </row>
    <row r="324" spans="1:16" x14ac:dyDescent="0.3">
      <c r="A324" s="123" t="s">
        <v>647</v>
      </c>
      <c r="B324" s="121" t="s">
        <v>648</v>
      </c>
      <c r="C324" s="121">
        <v>1</v>
      </c>
      <c r="D324" s="121">
        <v>0</v>
      </c>
      <c r="E324" s="124">
        <v>2119970450</v>
      </c>
      <c r="F324" s="124">
        <v>2376776882</v>
      </c>
      <c r="G324" s="124">
        <v>846721572</v>
      </c>
      <c r="H324" s="124">
        <v>869463823</v>
      </c>
      <c r="I324" s="124">
        <v>433630</v>
      </c>
      <c r="J324" s="124">
        <v>165495</v>
      </c>
      <c r="K324" s="125">
        <v>0.498</v>
      </c>
      <c r="L324" s="125">
        <v>0.56699999999999995</v>
      </c>
      <c r="M324" s="125">
        <v>0.53200000000000003</v>
      </c>
      <c r="N324" s="125">
        <v>0.71599999999999997</v>
      </c>
      <c r="O324" s="128">
        <v>0.89480000000000004</v>
      </c>
      <c r="P324" s="124">
        <v>4176</v>
      </c>
    </row>
    <row r="325" spans="1:16" x14ac:dyDescent="0.3">
      <c r="A325" s="123" t="s">
        <v>649</v>
      </c>
      <c r="B325" s="121" t="s">
        <v>650</v>
      </c>
      <c r="C325" s="121">
        <v>1</v>
      </c>
      <c r="D325" s="121">
        <v>0</v>
      </c>
      <c r="E325" s="124">
        <v>743680945</v>
      </c>
      <c r="F325" s="124">
        <v>862585134</v>
      </c>
      <c r="G325" s="124">
        <v>270452742</v>
      </c>
      <c r="H325" s="124">
        <v>277062578</v>
      </c>
      <c r="I325" s="124">
        <v>506708</v>
      </c>
      <c r="J325" s="124">
        <v>172717</v>
      </c>
      <c r="K325" s="125">
        <v>0.58199999999999996</v>
      </c>
      <c r="L325" s="125">
        <v>0.59199999999999997</v>
      </c>
      <c r="M325" s="125">
        <v>0.58699999999999997</v>
      </c>
      <c r="N325" s="125">
        <v>0.64800000000000002</v>
      </c>
      <c r="O325" s="128">
        <v>0.93</v>
      </c>
      <c r="P325" s="124">
        <v>1258</v>
      </c>
    </row>
    <row r="326" spans="1:16" x14ac:dyDescent="0.3">
      <c r="A326" s="123" t="s">
        <v>651</v>
      </c>
      <c r="B326" s="121" t="s">
        <v>652</v>
      </c>
      <c r="C326" s="121">
        <v>1</v>
      </c>
      <c r="D326" s="121">
        <v>0</v>
      </c>
      <c r="E326" s="124">
        <v>2250338136</v>
      </c>
      <c r="F326" s="124">
        <v>2524037311</v>
      </c>
      <c r="G326" s="124">
        <v>806486986</v>
      </c>
      <c r="H326" s="124">
        <v>775118924</v>
      </c>
      <c r="I326" s="124">
        <v>605885</v>
      </c>
      <c r="J326" s="124">
        <v>196730</v>
      </c>
      <c r="K326" s="125">
        <v>0.69599999999999995</v>
      </c>
      <c r="L326" s="125">
        <v>0.67400000000000004</v>
      </c>
      <c r="M326" s="125">
        <v>0.68500000000000005</v>
      </c>
      <c r="N326" s="125">
        <v>0.57899999999999996</v>
      </c>
      <c r="O326" s="128">
        <v>0.92149999999999999</v>
      </c>
      <c r="P326" s="124">
        <v>3208</v>
      </c>
    </row>
    <row r="327" spans="1:16" x14ac:dyDescent="0.3">
      <c r="A327" s="123" t="s">
        <v>653</v>
      </c>
      <c r="B327" s="121" t="s">
        <v>654</v>
      </c>
      <c r="C327" s="121">
        <v>1</v>
      </c>
      <c r="D327" s="121">
        <v>0</v>
      </c>
      <c r="E327" s="124">
        <v>1968922407</v>
      </c>
      <c r="F327" s="124">
        <v>2127129826</v>
      </c>
      <c r="G327" s="124">
        <v>852413448</v>
      </c>
      <c r="H327" s="124">
        <v>862731670</v>
      </c>
      <c r="I327" s="124">
        <v>255971</v>
      </c>
      <c r="J327" s="124">
        <v>107183</v>
      </c>
      <c r="K327" s="125">
        <v>0.29399999999999998</v>
      </c>
      <c r="L327" s="125">
        <v>0.36699999999999999</v>
      </c>
      <c r="M327" s="125">
        <v>0.33</v>
      </c>
      <c r="N327" s="125">
        <v>0.93</v>
      </c>
      <c r="O327" s="128">
        <v>0.8417</v>
      </c>
      <c r="P327" s="124">
        <v>6769</v>
      </c>
    </row>
    <row r="328" spans="1:16" x14ac:dyDescent="0.3">
      <c r="A328" s="123" t="s">
        <v>655</v>
      </c>
      <c r="B328" s="121" t="s">
        <v>656</v>
      </c>
      <c r="C328" s="121">
        <v>1</v>
      </c>
      <c r="D328" s="121">
        <v>0</v>
      </c>
      <c r="E328" s="124">
        <v>1978208092</v>
      </c>
      <c r="F328" s="124">
        <v>2347730036</v>
      </c>
      <c r="G328" s="124">
        <v>781765166</v>
      </c>
      <c r="H328" s="124">
        <v>792498339</v>
      </c>
      <c r="I328" s="124">
        <v>574188</v>
      </c>
      <c r="J328" s="124">
        <v>208954</v>
      </c>
      <c r="K328" s="125">
        <v>0.66</v>
      </c>
      <c r="L328" s="125">
        <v>0.71599999999999997</v>
      </c>
      <c r="M328" s="125">
        <v>0.68799999999999994</v>
      </c>
      <c r="N328" s="125">
        <v>0.57699999999999996</v>
      </c>
      <c r="O328" s="128">
        <v>0.90629999999999999</v>
      </c>
      <c r="P328" s="124">
        <v>3181</v>
      </c>
    </row>
    <row r="329" spans="1:16" x14ac:dyDescent="0.3">
      <c r="A329" s="123" t="s">
        <v>657</v>
      </c>
      <c r="B329" s="121" t="s">
        <v>658</v>
      </c>
      <c r="C329" s="121">
        <v>1</v>
      </c>
      <c r="D329" s="121">
        <v>0</v>
      </c>
      <c r="E329" s="124">
        <v>1890498381</v>
      </c>
      <c r="F329" s="124">
        <v>2133044634</v>
      </c>
      <c r="G329" s="124">
        <v>722946229</v>
      </c>
      <c r="H329" s="124">
        <v>762002478</v>
      </c>
      <c r="I329" s="124">
        <v>576438</v>
      </c>
      <c r="J329" s="124">
        <v>212743</v>
      </c>
      <c r="K329" s="125">
        <v>0.66300000000000003</v>
      </c>
      <c r="L329" s="125">
        <v>0.72899999999999998</v>
      </c>
      <c r="M329" s="125">
        <v>0.69499999999999995</v>
      </c>
      <c r="N329" s="125">
        <v>0.57199999999999995</v>
      </c>
      <c r="O329" s="128">
        <v>0.94210000000000005</v>
      </c>
      <c r="P329" s="124">
        <v>2896</v>
      </c>
    </row>
    <row r="330" spans="1:16" x14ac:dyDescent="0.3">
      <c r="A330" s="123" t="s">
        <v>659</v>
      </c>
      <c r="B330" s="121" t="s">
        <v>660</v>
      </c>
      <c r="C330" s="121">
        <v>1</v>
      </c>
      <c r="D330" s="121">
        <v>0</v>
      </c>
      <c r="E330" s="124">
        <v>557882416</v>
      </c>
      <c r="F330" s="124">
        <v>622190855</v>
      </c>
      <c r="G330" s="124">
        <v>254356142</v>
      </c>
      <c r="H330" s="124">
        <v>258459626</v>
      </c>
      <c r="I330" s="124">
        <v>423876</v>
      </c>
      <c r="J330" s="124">
        <v>184201</v>
      </c>
      <c r="K330" s="125">
        <v>0.48699999999999999</v>
      </c>
      <c r="L330" s="125">
        <v>0.63100000000000001</v>
      </c>
      <c r="M330" s="125">
        <v>0.55800000000000005</v>
      </c>
      <c r="N330" s="125">
        <v>0.68400000000000005</v>
      </c>
      <c r="O330" s="128">
        <v>0.92569999999999997</v>
      </c>
      <c r="P330" s="124">
        <v>1118</v>
      </c>
    </row>
    <row r="331" spans="1:16" x14ac:dyDescent="0.3">
      <c r="A331" s="123" t="s">
        <v>661</v>
      </c>
      <c r="B331" s="121" t="s">
        <v>662</v>
      </c>
      <c r="C331" s="121">
        <v>1</v>
      </c>
      <c r="D331" s="121">
        <v>0</v>
      </c>
      <c r="E331" s="124">
        <v>371710450</v>
      </c>
      <c r="F331" s="124">
        <v>422883436</v>
      </c>
      <c r="G331" s="124">
        <v>114805702</v>
      </c>
      <c r="H331" s="124">
        <v>121780123</v>
      </c>
      <c r="I331" s="124">
        <v>499116</v>
      </c>
      <c r="J331" s="124">
        <v>148609</v>
      </c>
      <c r="K331" s="125">
        <v>0.57399999999999995</v>
      </c>
      <c r="L331" s="125">
        <v>0.50900000000000001</v>
      </c>
      <c r="M331" s="125">
        <v>0.54100000000000004</v>
      </c>
      <c r="N331" s="125">
        <v>0.70499999999999996</v>
      </c>
      <c r="O331" s="128">
        <v>0.93289999999999995</v>
      </c>
      <c r="P331" s="124">
        <v>639</v>
      </c>
    </row>
    <row r="332" spans="1:16" x14ac:dyDescent="0.3">
      <c r="A332" s="123" t="s">
        <v>663</v>
      </c>
      <c r="B332" s="121" t="s">
        <v>664</v>
      </c>
      <c r="C332" s="121">
        <v>1</v>
      </c>
      <c r="D332" s="121">
        <v>0</v>
      </c>
      <c r="E332" s="124">
        <v>655739195</v>
      </c>
      <c r="F332" s="124">
        <v>725644645</v>
      </c>
      <c r="G332" s="124">
        <v>262459389</v>
      </c>
      <c r="H332" s="124">
        <v>271994406</v>
      </c>
      <c r="I332" s="124">
        <v>570819</v>
      </c>
      <c r="J332" s="124">
        <v>220848</v>
      </c>
      <c r="K332" s="125">
        <v>0.65600000000000003</v>
      </c>
      <c r="L332" s="125">
        <v>0.75700000000000001</v>
      </c>
      <c r="M332" s="125">
        <v>0.70599999999999996</v>
      </c>
      <c r="N332" s="125">
        <v>0.56599999999999995</v>
      </c>
      <c r="O332" s="128">
        <v>0.93540000000000001</v>
      </c>
      <c r="P332" s="124">
        <v>967</v>
      </c>
    </row>
    <row r="333" spans="1:16" x14ac:dyDescent="0.3">
      <c r="A333" s="123" t="s">
        <v>665</v>
      </c>
      <c r="B333" s="121" t="s">
        <v>666</v>
      </c>
      <c r="C333" s="121">
        <v>1</v>
      </c>
      <c r="D333" s="121">
        <v>0</v>
      </c>
      <c r="E333" s="124">
        <v>757657808</v>
      </c>
      <c r="F333" s="124">
        <v>801095205</v>
      </c>
      <c r="G333" s="124">
        <v>207086387</v>
      </c>
      <c r="H333" s="124">
        <v>297592616</v>
      </c>
      <c r="I333" s="124">
        <v>610318</v>
      </c>
      <c r="J333" s="124">
        <v>197603</v>
      </c>
      <c r="K333" s="125">
        <v>0.70199999999999996</v>
      </c>
      <c r="L333" s="125">
        <v>0.67700000000000005</v>
      </c>
      <c r="M333" s="125">
        <v>0.68899999999999995</v>
      </c>
      <c r="N333" s="125">
        <v>0.60399999999999998</v>
      </c>
      <c r="O333" s="128">
        <v>0.92810000000000004</v>
      </c>
      <c r="P333" s="124">
        <v>1103</v>
      </c>
    </row>
    <row r="334" spans="1:16" x14ac:dyDescent="0.3">
      <c r="A334" s="123" t="s">
        <v>667</v>
      </c>
      <c r="B334" s="121" t="s">
        <v>668</v>
      </c>
      <c r="C334" s="121">
        <v>1</v>
      </c>
      <c r="D334" s="121">
        <v>0</v>
      </c>
      <c r="E334" s="124">
        <v>839101677</v>
      </c>
      <c r="F334" s="124">
        <v>906595229</v>
      </c>
      <c r="G334" s="124">
        <v>334908780</v>
      </c>
      <c r="H334" s="124">
        <v>317204758</v>
      </c>
      <c r="I334" s="124">
        <v>381156</v>
      </c>
      <c r="J334" s="124">
        <v>138517</v>
      </c>
      <c r="K334" s="125">
        <v>0.438</v>
      </c>
      <c r="L334" s="125">
        <v>0.47499999999999998</v>
      </c>
      <c r="M334" s="125">
        <v>0.45600000000000002</v>
      </c>
      <c r="N334" s="125">
        <v>0.85</v>
      </c>
      <c r="O334" s="128">
        <v>0.92249999999999999</v>
      </c>
      <c r="P334" s="124">
        <v>1925</v>
      </c>
    </row>
    <row r="335" spans="1:16" x14ac:dyDescent="0.3">
      <c r="A335" s="123" t="s">
        <v>669</v>
      </c>
      <c r="B335" s="121" t="s">
        <v>670</v>
      </c>
      <c r="C335" s="121">
        <v>1</v>
      </c>
      <c r="D335" s="121">
        <v>0</v>
      </c>
      <c r="E335" s="124">
        <v>712259234</v>
      </c>
      <c r="F335" s="124">
        <v>800631521</v>
      </c>
      <c r="G335" s="124">
        <v>385983300</v>
      </c>
      <c r="H335" s="124">
        <v>376338255</v>
      </c>
      <c r="I335" s="124">
        <v>533459</v>
      </c>
      <c r="J335" s="124">
        <v>265400</v>
      </c>
      <c r="K335" s="125">
        <v>0.61299999999999999</v>
      </c>
      <c r="L335" s="125">
        <v>0.91</v>
      </c>
      <c r="M335" s="125">
        <v>0.76100000000000001</v>
      </c>
      <c r="N335" s="125">
        <v>0.53200000000000003</v>
      </c>
      <c r="O335" s="128">
        <v>0.94</v>
      </c>
      <c r="P335" s="124">
        <v>1205</v>
      </c>
    </row>
    <row r="336" spans="1:16" x14ac:dyDescent="0.3">
      <c r="A336" s="123" t="s">
        <v>671</v>
      </c>
      <c r="B336" s="121" t="s">
        <v>672</v>
      </c>
      <c r="C336" s="121">
        <v>1</v>
      </c>
      <c r="D336" s="121">
        <v>0</v>
      </c>
      <c r="E336" s="124">
        <v>1615126894</v>
      </c>
      <c r="F336" s="124">
        <v>1788405645</v>
      </c>
      <c r="G336" s="124">
        <v>833423256</v>
      </c>
      <c r="H336" s="124">
        <v>796070939</v>
      </c>
      <c r="I336" s="124">
        <v>567066</v>
      </c>
      <c r="J336" s="124">
        <v>265268</v>
      </c>
      <c r="K336" s="125">
        <v>0.65200000000000002</v>
      </c>
      <c r="L336" s="125">
        <v>0.90900000000000003</v>
      </c>
      <c r="M336" s="125">
        <v>0.78</v>
      </c>
      <c r="N336" s="125">
        <v>0.52</v>
      </c>
      <c r="O336" s="128">
        <v>0.94379999999999997</v>
      </c>
      <c r="P336" s="124">
        <v>2586</v>
      </c>
    </row>
    <row r="337" spans="1:16" x14ac:dyDescent="0.3">
      <c r="A337" s="123" t="s">
        <v>673</v>
      </c>
      <c r="B337" s="121" t="s">
        <v>674</v>
      </c>
      <c r="C337" s="121">
        <v>1</v>
      </c>
      <c r="D337" s="121">
        <v>0</v>
      </c>
      <c r="E337" s="124">
        <v>399101976</v>
      </c>
      <c r="F337" s="124">
        <v>434233546</v>
      </c>
      <c r="G337" s="124">
        <v>131924358</v>
      </c>
      <c r="H337" s="124">
        <v>137829285</v>
      </c>
      <c r="I337" s="124">
        <v>608274</v>
      </c>
      <c r="J337" s="124">
        <v>196900</v>
      </c>
      <c r="K337" s="125">
        <v>0.69899999999999995</v>
      </c>
      <c r="L337" s="125">
        <v>0.67500000000000004</v>
      </c>
      <c r="M337" s="125">
        <v>0.68600000000000005</v>
      </c>
      <c r="N337" s="125">
        <v>0.57799999999999996</v>
      </c>
      <c r="O337" s="128">
        <v>0.92249999999999999</v>
      </c>
      <c r="P337" s="124">
        <v>598</v>
      </c>
    </row>
    <row r="338" spans="1:16" x14ac:dyDescent="0.3">
      <c r="A338" s="123" t="s">
        <v>675</v>
      </c>
      <c r="B338" s="121" t="s">
        <v>676</v>
      </c>
      <c r="C338" s="121">
        <v>1</v>
      </c>
      <c r="D338" s="121">
        <v>0</v>
      </c>
      <c r="E338" s="124">
        <v>450786786</v>
      </c>
      <c r="F338" s="124">
        <v>497014013</v>
      </c>
      <c r="G338" s="124">
        <v>190331400</v>
      </c>
      <c r="H338" s="124">
        <v>195363392</v>
      </c>
      <c r="I338" s="124">
        <v>423125</v>
      </c>
      <c r="J338" s="124">
        <v>172185</v>
      </c>
      <c r="K338" s="125">
        <v>0.48599999999999999</v>
      </c>
      <c r="L338" s="125">
        <v>0.59</v>
      </c>
      <c r="M338" s="125">
        <v>0.53800000000000003</v>
      </c>
      <c r="N338" s="125">
        <v>0.70899999999999996</v>
      </c>
      <c r="O338" s="128">
        <v>0.93210000000000004</v>
      </c>
      <c r="P338" s="124">
        <v>962</v>
      </c>
    </row>
    <row r="339" spans="1:16" x14ac:dyDescent="0.3">
      <c r="A339" s="123" t="s">
        <v>677</v>
      </c>
      <c r="B339" s="121" t="s">
        <v>678</v>
      </c>
      <c r="C339" s="121">
        <v>1</v>
      </c>
      <c r="D339" s="121">
        <v>0</v>
      </c>
      <c r="E339" s="124">
        <v>271065049</v>
      </c>
      <c r="F339" s="124">
        <v>293307624</v>
      </c>
      <c r="G339" s="124">
        <v>77500094</v>
      </c>
      <c r="H339" s="124">
        <v>81941670</v>
      </c>
      <c r="I339" s="124">
        <v>590347</v>
      </c>
      <c r="J339" s="124">
        <v>166780</v>
      </c>
      <c r="K339" s="125">
        <v>0.67900000000000005</v>
      </c>
      <c r="L339" s="125">
        <v>0.57099999999999995</v>
      </c>
      <c r="M339" s="125">
        <v>0.624</v>
      </c>
      <c r="N339" s="125">
        <v>0.61599999999999999</v>
      </c>
      <c r="O339" s="128">
        <v>0.93369999999999997</v>
      </c>
      <c r="P339" s="124">
        <v>387</v>
      </c>
    </row>
    <row r="340" spans="1:16" x14ac:dyDescent="0.3">
      <c r="A340" s="123" t="s">
        <v>679</v>
      </c>
      <c r="B340" s="121" t="s">
        <v>680</v>
      </c>
      <c r="C340" s="121">
        <v>1</v>
      </c>
      <c r="D340" s="121">
        <v>0</v>
      </c>
      <c r="E340" s="124">
        <v>1760343924</v>
      </c>
      <c r="F340" s="124">
        <v>2023538339</v>
      </c>
      <c r="G340" s="124">
        <v>785559826</v>
      </c>
      <c r="H340" s="124">
        <v>798907420</v>
      </c>
      <c r="I340" s="124">
        <v>290933</v>
      </c>
      <c r="J340" s="124">
        <v>121825</v>
      </c>
      <c r="K340" s="125">
        <v>0.33400000000000002</v>
      </c>
      <c r="L340" s="125">
        <v>0.41699999999999998</v>
      </c>
      <c r="M340" s="125">
        <v>0.375</v>
      </c>
      <c r="N340" s="125">
        <v>0.93</v>
      </c>
      <c r="O340" s="128">
        <v>0.88439999999999996</v>
      </c>
      <c r="P340" s="124">
        <v>5164</v>
      </c>
    </row>
    <row r="341" spans="1:16" x14ac:dyDescent="0.3">
      <c r="A341" s="123" t="s">
        <v>681</v>
      </c>
      <c r="B341" s="121" t="s">
        <v>682</v>
      </c>
      <c r="C341" s="121">
        <v>1</v>
      </c>
      <c r="D341" s="121">
        <v>0</v>
      </c>
      <c r="E341" s="124">
        <v>315821326</v>
      </c>
      <c r="F341" s="124">
        <v>352537724</v>
      </c>
      <c r="G341" s="124">
        <v>138045435</v>
      </c>
      <c r="H341" s="124">
        <v>141876901</v>
      </c>
      <c r="I341" s="124">
        <v>381919</v>
      </c>
      <c r="J341" s="124">
        <v>159955</v>
      </c>
      <c r="K341" s="125">
        <v>0.439</v>
      </c>
      <c r="L341" s="125">
        <v>0.54800000000000004</v>
      </c>
      <c r="M341" s="125">
        <v>0.49299999999999999</v>
      </c>
      <c r="N341" s="125">
        <v>0.76400000000000001</v>
      </c>
      <c r="O341" s="128">
        <v>0.93300000000000005</v>
      </c>
      <c r="P341" s="124">
        <v>740</v>
      </c>
    </row>
    <row r="342" spans="1:16" x14ac:dyDescent="0.3">
      <c r="A342" s="123" t="s">
        <v>683</v>
      </c>
      <c r="B342" s="121" t="s">
        <v>684</v>
      </c>
      <c r="C342" s="121">
        <v>1</v>
      </c>
      <c r="D342" s="121">
        <v>0</v>
      </c>
      <c r="E342" s="124">
        <v>790578529</v>
      </c>
      <c r="F342" s="124">
        <v>929101784</v>
      </c>
      <c r="G342" s="124">
        <v>331830109</v>
      </c>
      <c r="H342" s="124">
        <v>351955725</v>
      </c>
      <c r="I342" s="124">
        <v>416589</v>
      </c>
      <c r="J342" s="124">
        <v>165645</v>
      </c>
      <c r="K342" s="125">
        <v>0.47899999999999998</v>
      </c>
      <c r="L342" s="125">
        <v>0.56799999999999995</v>
      </c>
      <c r="M342" s="125">
        <v>0.52300000000000002</v>
      </c>
      <c r="N342" s="125">
        <v>0.72699999999999998</v>
      </c>
      <c r="O342" s="128">
        <v>0.92879999999999996</v>
      </c>
      <c r="P342" s="124">
        <v>1751</v>
      </c>
    </row>
    <row r="343" spans="1:16" x14ac:dyDescent="0.3">
      <c r="A343" s="123" t="s">
        <v>685</v>
      </c>
      <c r="B343" s="121" t="s">
        <v>686</v>
      </c>
      <c r="C343" s="121">
        <v>1</v>
      </c>
      <c r="D343" s="121">
        <v>0</v>
      </c>
      <c r="E343" s="124">
        <v>674958245</v>
      </c>
      <c r="F343" s="124">
        <v>767197961</v>
      </c>
      <c r="G343" s="124">
        <v>279561477</v>
      </c>
      <c r="H343" s="124">
        <v>289334651</v>
      </c>
      <c r="I343" s="124">
        <v>493213</v>
      </c>
      <c r="J343" s="124">
        <v>194560</v>
      </c>
      <c r="K343" s="125">
        <v>0.56699999999999995</v>
      </c>
      <c r="L343" s="125">
        <v>0.66700000000000004</v>
      </c>
      <c r="M343" s="125">
        <v>0.61599999999999999</v>
      </c>
      <c r="N343" s="125">
        <v>0.621</v>
      </c>
      <c r="O343" s="128">
        <v>0.93789999999999996</v>
      </c>
      <c r="P343" s="124">
        <v>1218</v>
      </c>
    </row>
    <row r="344" spans="1:16" x14ac:dyDescent="0.3">
      <c r="A344" s="123" t="s">
        <v>687</v>
      </c>
      <c r="B344" s="121" t="s">
        <v>688</v>
      </c>
      <c r="C344" s="121">
        <v>1</v>
      </c>
      <c r="D344" s="121">
        <v>0</v>
      </c>
      <c r="E344" s="124">
        <v>2087615378</v>
      </c>
      <c r="F344" s="124">
        <v>2320310102</v>
      </c>
      <c r="G344" s="124">
        <v>997214169</v>
      </c>
      <c r="H344" s="124">
        <v>1039248467</v>
      </c>
      <c r="I344" s="124">
        <v>184694</v>
      </c>
      <c r="J344" s="124">
        <v>85329</v>
      </c>
      <c r="K344" s="125">
        <v>0.21199999999999999</v>
      </c>
      <c r="L344" s="125">
        <v>0.29199999999999998</v>
      </c>
      <c r="M344" s="125">
        <v>0.252</v>
      </c>
      <c r="N344" s="125">
        <v>0.93</v>
      </c>
      <c r="O344" s="128">
        <v>0.86799999999999999</v>
      </c>
      <c r="P344" s="124">
        <v>10087</v>
      </c>
    </row>
    <row r="345" spans="1:16" x14ac:dyDescent="0.3">
      <c r="A345" s="123" t="s">
        <v>689</v>
      </c>
      <c r="B345" s="121" t="s">
        <v>690</v>
      </c>
      <c r="C345" s="121">
        <v>1</v>
      </c>
      <c r="D345" s="121">
        <v>0</v>
      </c>
      <c r="E345" s="124">
        <v>429229339</v>
      </c>
      <c r="F345" s="124">
        <v>522422742</v>
      </c>
      <c r="G345" s="124">
        <v>178500171</v>
      </c>
      <c r="H345" s="124">
        <v>186078586</v>
      </c>
      <c r="I345" s="124">
        <v>472988</v>
      </c>
      <c r="J345" s="124">
        <v>181202</v>
      </c>
      <c r="K345" s="125">
        <v>0.54400000000000004</v>
      </c>
      <c r="L345" s="125">
        <v>0.621</v>
      </c>
      <c r="M345" s="125">
        <v>0.58199999999999996</v>
      </c>
      <c r="N345" s="125">
        <v>0.65500000000000003</v>
      </c>
      <c r="O345" s="128">
        <v>0.94340000000000002</v>
      </c>
      <c r="P345" s="124">
        <v>827</v>
      </c>
    </row>
    <row r="346" spans="1:16" x14ac:dyDescent="0.3">
      <c r="A346" s="123" t="s">
        <v>691</v>
      </c>
      <c r="B346" s="121" t="s">
        <v>692</v>
      </c>
      <c r="C346" s="121">
        <v>1</v>
      </c>
      <c r="D346" s="121">
        <v>0</v>
      </c>
      <c r="E346" s="124">
        <v>343031081</v>
      </c>
      <c r="F346" s="124">
        <v>377394385</v>
      </c>
      <c r="G346" s="124">
        <v>116126641</v>
      </c>
      <c r="H346" s="124">
        <v>120908380</v>
      </c>
      <c r="I346" s="124">
        <v>569956</v>
      </c>
      <c r="J346" s="124">
        <v>187527</v>
      </c>
      <c r="K346" s="125">
        <v>0.65500000000000003</v>
      </c>
      <c r="L346" s="125">
        <v>0.64300000000000002</v>
      </c>
      <c r="M346" s="125">
        <v>0.64800000000000002</v>
      </c>
      <c r="N346" s="125">
        <v>0.60099999999999998</v>
      </c>
      <c r="O346" s="128">
        <v>0.94610000000000005</v>
      </c>
      <c r="P346" s="124">
        <v>545</v>
      </c>
    </row>
    <row r="347" spans="1:16" x14ac:dyDescent="0.3">
      <c r="A347" s="123" t="s">
        <v>693</v>
      </c>
      <c r="B347" s="121" t="s">
        <v>694</v>
      </c>
      <c r="C347" s="121">
        <v>1</v>
      </c>
      <c r="D347" s="121">
        <v>0</v>
      </c>
      <c r="E347" s="124">
        <v>1651420701</v>
      </c>
      <c r="F347" s="124">
        <v>1836937126</v>
      </c>
      <c r="G347" s="124">
        <v>724265981</v>
      </c>
      <c r="H347" s="124">
        <v>744202436</v>
      </c>
      <c r="I347" s="124">
        <v>473447</v>
      </c>
      <c r="J347" s="124">
        <v>199303</v>
      </c>
      <c r="K347" s="125">
        <v>0.54400000000000004</v>
      </c>
      <c r="L347" s="125">
        <v>0.68300000000000005</v>
      </c>
      <c r="M347" s="125">
        <v>0.61299999999999999</v>
      </c>
      <c r="N347" s="125">
        <v>0.623</v>
      </c>
      <c r="O347" s="128">
        <v>0.94</v>
      </c>
      <c r="P347" s="124">
        <v>3015</v>
      </c>
    </row>
    <row r="348" spans="1:16" x14ac:dyDescent="0.3">
      <c r="A348" s="123" t="s">
        <v>695</v>
      </c>
      <c r="B348" s="121" t="s">
        <v>696</v>
      </c>
      <c r="C348" s="121">
        <v>1</v>
      </c>
      <c r="D348" s="121">
        <v>0</v>
      </c>
      <c r="E348" s="124">
        <v>2370795144</v>
      </c>
      <c r="F348" s="124">
        <v>2640886781</v>
      </c>
      <c r="G348" s="124">
        <v>1198737142</v>
      </c>
      <c r="H348" s="124">
        <v>1209390622</v>
      </c>
      <c r="I348" s="124">
        <v>466029</v>
      </c>
      <c r="J348" s="124">
        <v>223928</v>
      </c>
      <c r="K348" s="125">
        <v>0.53600000000000003</v>
      </c>
      <c r="L348" s="125">
        <v>0.76700000000000002</v>
      </c>
      <c r="M348" s="125">
        <v>0.65100000000000002</v>
      </c>
      <c r="N348" s="125">
        <v>0.59899999999999998</v>
      </c>
      <c r="O348" s="128">
        <v>0.92659999999999998</v>
      </c>
      <c r="P348" s="124">
        <v>4509</v>
      </c>
    </row>
    <row r="349" spans="1:16" x14ac:dyDescent="0.3">
      <c r="A349" s="123" t="s">
        <v>697</v>
      </c>
      <c r="B349" s="121" t="s">
        <v>698</v>
      </c>
      <c r="C349" s="121">
        <v>1</v>
      </c>
      <c r="D349" s="121">
        <v>0</v>
      </c>
      <c r="E349" s="124">
        <v>4218561643</v>
      </c>
      <c r="F349" s="124">
        <v>4705898672</v>
      </c>
      <c r="G349" s="124">
        <v>1963069666</v>
      </c>
      <c r="H349" s="124">
        <v>2053429505</v>
      </c>
      <c r="I349" s="124">
        <v>477090</v>
      </c>
      <c r="J349" s="124">
        <v>214717</v>
      </c>
      <c r="K349" s="125">
        <v>0.54800000000000004</v>
      </c>
      <c r="L349" s="125">
        <v>0.73599999999999999</v>
      </c>
      <c r="M349" s="125">
        <v>0.64200000000000002</v>
      </c>
      <c r="N349" s="125">
        <v>0.60499999999999998</v>
      </c>
      <c r="O349" s="128">
        <v>0.93030000000000002</v>
      </c>
      <c r="P349" s="124">
        <v>7691</v>
      </c>
    </row>
    <row r="350" spans="1:16" x14ac:dyDescent="0.3">
      <c r="A350" s="123" t="s">
        <v>699</v>
      </c>
      <c r="B350" s="121" t="s">
        <v>700</v>
      </c>
      <c r="C350" s="121">
        <v>1</v>
      </c>
      <c r="D350" s="121">
        <v>0</v>
      </c>
      <c r="E350" s="124">
        <v>2054655758</v>
      </c>
      <c r="F350" s="124">
        <v>2247891476</v>
      </c>
      <c r="G350" s="124">
        <v>637833090</v>
      </c>
      <c r="H350" s="124">
        <v>655345271</v>
      </c>
      <c r="I350" s="124">
        <v>587940</v>
      </c>
      <c r="J350" s="124">
        <v>176711</v>
      </c>
      <c r="K350" s="125">
        <v>0.67600000000000005</v>
      </c>
      <c r="L350" s="125">
        <v>0.60599999999999998</v>
      </c>
      <c r="M350" s="125">
        <v>0.64100000000000001</v>
      </c>
      <c r="N350" s="125">
        <v>0.60599999999999998</v>
      </c>
      <c r="O350" s="128">
        <v>0.92300000000000004</v>
      </c>
      <c r="P350" s="124">
        <v>3238</v>
      </c>
    </row>
    <row r="351" spans="1:16" x14ac:dyDescent="0.3">
      <c r="A351" s="123" t="s">
        <v>701</v>
      </c>
      <c r="B351" s="121" t="s">
        <v>702</v>
      </c>
      <c r="C351" s="121">
        <v>1</v>
      </c>
      <c r="D351" s="121">
        <v>0</v>
      </c>
      <c r="E351" s="124">
        <v>1792605019</v>
      </c>
      <c r="F351" s="124">
        <v>2011404132</v>
      </c>
      <c r="G351" s="124">
        <v>1124249757</v>
      </c>
      <c r="H351" s="124">
        <v>1066754131</v>
      </c>
      <c r="I351" s="124">
        <v>660647</v>
      </c>
      <c r="J351" s="124">
        <v>370529</v>
      </c>
      <c r="K351" s="125">
        <v>0.75900000000000001</v>
      </c>
      <c r="L351" s="125">
        <v>1.27</v>
      </c>
      <c r="M351" s="125">
        <v>1.014</v>
      </c>
      <c r="N351" s="125">
        <v>0.40500000000000003</v>
      </c>
      <c r="O351" s="128">
        <v>0.9395</v>
      </c>
      <c r="P351" s="124">
        <v>2427</v>
      </c>
    </row>
    <row r="352" spans="1:16" x14ac:dyDescent="0.3">
      <c r="A352" s="123" t="s">
        <v>703</v>
      </c>
      <c r="B352" s="121" t="s">
        <v>704</v>
      </c>
      <c r="C352" s="121">
        <v>1</v>
      </c>
      <c r="D352" s="121">
        <v>0</v>
      </c>
      <c r="E352" s="124">
        <v>558112673</v>
      </c>
      <c r="F352" s="124">
        <v>630734938</v>
      </c>
      <c r="G352" s="124">
        <v>241204598</v>
      </c>
      <c r="H352" s="124">
        <v>246496432</v>
      </c>
      <c r="I352" s="124">
        <v>454452</v>
      </c>
      <c r="J352" s="124">
        <v>186430</v>
      </c>
      <c r="K352" s="125">
        <v>0.52200000000000002</v>
      </c>
      <c r="L352" s="125">
        <v>0.63900000000000001</v>
      </c>
      <c r="M352" s="125">
        <v>0.57999999999999996</v>
      </c>
      <c r="N352" s="125">
        <v>0.65700000000000003</v>
      </c>
      <c r="O352" s="128">
        <v>0.92320000000000002</v>
      </c>
      <c r="P352" s="124">
        <v>1073</v>
      </c>
    </row>
    <row r="353" spans="1:16" x14ac:dyDescent="0.3">
      <c r="A353" s="123" t="s">
        <v>705</v>
      </c>
      <c r="B353" s="121" t="s">
        <v>706</v>
      </c>
      <c r="C353" s="121">
        <v>1</v>
      </c>
      <c r="D353" s="121">
        <v>0</v>
      </c>
      <c r="E353" s="124">
        <v>366857095</v>
      </c>
      <c r="F353" s="124">
        <v>417633889</v>
      </c>
      <c r="G353" s="124">
        <v>167418833</v>
      </c>
      <c r="H353" s="124">
        <v>173880157</v>
      </c>
      <c r="I353" s="124">
        <v>556376</v>
      </c>
      <c r="J353" s="124">
        <v>242056</v>
      </c>
      <c r="K353" s="125">
        <v>0.64</v>
      </c>
      <c r="L353" s="125">
        <v>0.83</v>
      </c>
      <c r="M353" s="125">
        <v>0.73499999999999999</v>
      </c>
      <c r="N353" s="125">
        <v>0.54800000000000004</v>
      </c>
      <c r="O353" s="128">
        <v>0.94589999999999996</v>
      </c>
      <c r="P353" s="124">
        <v>628</v>
      </c>
    </row>
    <row r="354" spans="1:16" x14ac:dyDescent="0.3">
      <c r="A354" s="123" t="s">
        <v>707</v>
      </c>
      <c r="B354" s="121" t="s">
        <v>708</v>
      </c>
      <c r="C354" s="121">
        <v>1</v>
      </c>
      <c r="D354" s="121">
        <v>0</v>
      </c>
      <c r="E354" s="124">
        <v>874195936</v>
      </c>
      <c r="F354" s="124">
        <v>995162225</v>
      </c>
      <c r="G354" s="124">
        <v>488948727</v>
      </c>
      <c r="H354" s="124">
        <v>478164641</v>
      </c>
      <c r="I354" s="124">
        <v>451754</v>
      </c>
      <c r="J354" s="124">
        <v>231109</v>
      </c>
      <c r="K354" s="125">
        <v>0.51900000000000002</v>
      </c>
      <c r="L354" s="125">
        <v>0.79200000000000004</v>
      </c>
      <c r="M354" s="125">
        <v>0.65500000000000003</v>
      </c>
      <c r="N354" s="125">
        <v>0.59699999999999998</v>
      </c>
      <c r="O354" s="128">
        <v>0.93400000000000005</v>
      </c>
      <c r="P354" s="124">
        <v>1755</v>
      </c>
    </row>
    <row r="355" spans="1:16" x14ac:dyDescent="0.3">
      <c r="A355" s="123" t="s">
        <v>709</v>
      </c>
      <c r="B355" s="121" t="s">
        <v>710</v>
      </c>
      <c r="C355" s="121">
        <v>1</v>
      </c>
      <c r="D355" s="121">
        <v>0</v>
      </c>
      <c r="E355" s="124">
        <v>621856626</v>
      </c>
      <c r="F355" s="124">
        <v>693453013</v>
      </c>
      <c r="G355" s="124">
        <v>232180041</v>
      </c>
      <c r="H355" s="124">
        <v>240898158</v>
      </c>
      <c r="I355" s="124">
        <v>430966</v>
      </c>
      <c r="J355" s="124">
        <v>155005</v>
      </c>
      <c r="K355" s="125">
        <v>0.495</v>
      </c>
      <c r="L355" s="125">
        <v>0.53100000000000003</v>
      </c>
      <c r="M355" s="125">
        <v>0.51200000000000001</v>
      </c>
      <c r="N355" s="125">
        <v>0.74099999999999999</v>
      </c>
      <c r="O355" s="128">
        <v>0.90259999999999996</v>
      </c>
      <c r="P355" s="124">
        <v>1320</v>
      </c>
    </row>
    <row r="356" spans="1:16" x14ac:dyDescent="0.3">
      <c r="A356" s="123" t="s">
        <v>711</v>
      </c>
      <c r="B356" s="121" t="s">
        <v>712</v>
      </c>
      <c r="C356" s="121">
        <v>1</v>
      </c>
      <c r="D356" s="121">
        <v>0</v>
      </c>
      <c r="E356" s="124">
        <v>369470973</v>
      </c>
      <c r="F356" s="124">
        <v>414101524</v>
      </c>
      <c r="G356" s="124">
        <v>181363403</v>
      </c>
      <c r="H356" s="124">
        <v>201689560</v>
      </c>
      <c r="I356" s="124">
        <v>439222</v>
      </c>
      <c r="J356" s="124">
        <v>214715</v>
      </c>
      <c r="K356" s="125">
        <v>0.505</v>
      </c>
      <c r="L356" s="125">
        <v>0.73599999999999999</v>
      </c>
      <c r="M356" s="125">
        <v>0.62</v>
      </c>
      <c r="N356" s="125">
        <v>0.61899999999999999</v>
      </c>
      <c r="O356" s="128">
        <v>0.91800000000000004</v>
      </c>
      <c r="P356" s="124">
        <v>766</v>
      </c>
    </row>
    <row r="357" spans="1:16" x14ac:dyDescent="0.3">
      <c r="A357" s="123" t="s">
        <v>713</v>
      </c>
      <c r="B357" s="121" t="s">
        <v>714</v>
      </c>
      <c r="C357" s="121">
        <v>1</v>
      </c>
      <c r="D357" s="121">
        <v>0</v>
      </c>
      <c r="E357" s="124">
        <v>2710370623</v>
      </c>
      <c r="F357" s="124">
        <v>3061846577</v>
      </c>
      <c r="G357" s="124">
        <v>1465265724</v>
      </c>
      <c r="H357" s="124">
        <v>1484816448</v>
      </c>
      <c r="I357" s="124">
        <v>454362</v>
      </c>
      <c r="J357" s="124">
        <v>232216</v>
      </c>
      <c r="K357" s="125">
        <v>0.52200000000000002</v>
      </c>
      <c r="L357" s="125">
        <v>0.79600000000000004</v>
      </c>
      <c r="M357" s="125">
        <v>0.65900000000000003</v>
      </c>
      <c r="N357" s="125">
        <v>0.59499999999999997</v>
      </c>
      <c r="O357" s="128">
        <v>0.93469999999999998</v>
      </c>
      <c r="P357" s="124">
        <v>5293</v>
      </c>
    </row>
    <row r="358" spans="1:16" x14ac:dyDescent="0.3">
      <c r="A358" s="123" t="s">
        <v>715</v>
      </c>
      <c r="B358" s="121" t="s">
        <v>716</v>
      </c>
      <c r="C358" s="121">
        <v>1</v>
      </c>
      <c r="D358" s="121">
        <v>0</v>
      </c>
      <c r="E358" s="124">
        <v>2626072012</v>
      </c>
      <c r="F358" s="124">
        <v>2942506202</v>
      </c>
      <c r="G358" s="124">
        <v>1706801579</v>
      </c>
      <c r="H358" s="124">
        <v>1780295058</v>
      </c>
      <c r="I358" s="124">
        <v>587031</v>
      </c>
      <c r="J358" s="124">
        <v>367604</v>
      </c>
      <c r="K358" s="125">
        <v>0.67500000000000004</v>
      </c>
      <c r="L358" s="125">
        <v>1.26</v>
      </c>
      <c r="M358" s="125">
        <v>0.96699999999999997</v>
      </c>
      <c r="N358" s="125">
        <v>0.42299999999999999</v>
      </c>
      <c r="O358" s="128">
        <v>0.95069999999999999</v>
      </c>
      <c r="P358" s="124">
        <v>4177</v>
      </c>
    </row>
    <row r="359" spans="1:16" x14ac:dyDescent="0.3">
      <c r="A359" s="123" t="s">
        <v>717</v>
      </c>
      <c r="B359" s="121" t="s">
        <v>718</v>
      </c>
      <c r="C359" s="121">
        <v>1</v>
      </c>
      <c r="D359" s="121">
        <v>0</v>
      </c>
      <c r="E359" s="124">
        <v>937447135</v>
      </c>
      <c r="F359" s="124">
        <v>1038173257</v>
      </c>
      <c r="G359" s="124">
        <v>424295258</v>
      </c>
      <c r="H359" s="124">
        <v>425050141</v>
      </c>
      <c r="I359" s="124">
        <v>633617</v>
      </c>
      <c r="J359" s="124">
        <v>272400</v>
      </c>
      <c r="K359" s="125">
        <v>0.72799999999999998</v>
      </c>
      <c r="L359" s="125">
        <v>0.93400000000000005</v>
      </c>
      <c r="M359" s="125">
        <v>0.83099999999999996</v>
      </c>
      <c r="N359" s="125">
        <v>0.48899999999999999</v>
      </c>
      <c r="O359" s="128">
        <v>0.94269999999999998</v>
      </c>
      <c r="P359" s="124">
        <v>1354</v>
      </c>
    </row>
    <row r="360" spans="1:16" x14ac:dyDescent="0.3">
      <c r="A360" s="123" t="s">
        <v>719</v>
      </c>
      <c r="B360" s="121" t="s">
        <v>720</v>
      </c>
      <c r="C360" s="121">
        <v>1</v>
      </c>
      <c r="D360" s="121">
        <v>0</v>
      </c>
      <c r="E360" s="124">
        <v>416173803</v>
      </c>
      <c r="F360" s="124">
        <v>476163911</v>
      </c>
      <c r="G360" s="124">
        <v>207479014</v>
      </c>
      <c r="H360" s="124">
        <v>182558706</v>
      </c>
      <c r="I360" s="124">
        <v>496847</v>
      </c>
      <c r="J360" s="124">
        <v>203294</v>
      </c>
      <c r="K360" s="125">
        <v>0.57099999999999995</v>
      </c>
      <c r="L360" s="125">
        <v>0.69699999999999995</v>
      </c>
      <c r="M360" s="125">
        <v>0.63300000000000001</v>
      </c>
      <c r="N360" s="125">
        <v>0.61099999999999999</v>
      </c>
      <c r="O360" s="128">
        <v>0.9355</v>
      </c>
      <c r="P360" s="124">
        <v>757</v>
      </c>
    </row>
    <row r="361" spans="1:16" x14ac:dyDescent="0.3">
      <c r="A361" s="123" t="s">
        <v>721</v>
      </c>
      <c r="B361" s="121" t="s">
        <v>722</v>
      </c>
      <c r="C361" s="121">
        <v>1</v>
      </c>
      <c r="D361" s="121">
        <v>0</v>
      </c>
      <c r="E361" s="124">
        <v>3616391440</v>
      </c>
      <c r="F361" s="124">
        <v>3993629275</v>
      </c>
      <c r="G361" s="124">
        <v>1619478059</v>
      </c>
      <c r="H361" s="124">
        <v>1646682654</v>
      </c>
      <c r="I361" s="124">
        <v>479099</v>
      </c>
      <c r="J361" s="124">
        <v>205625</v>
      </c>
      <c r="K361" s="125">
        <v>0.55100000000000005</v>
      </c>
      <c r="L361" s="125">
        <v>0.70499999999999996</v>
      </c>
      <c r="M361" s="125">
        <v>0.627</v>
      </c>
      <c r="N361" s="125">
        <v>0.61399999999999999</v>
      </c>
      <c r="O361" s="128">
        <v>0.92469999999999997</v>
      </c>
      <c r="P361" s="124">
        <v>6733</v>
      </c>
    </row>
    <row r="362" spans="1:16" x14ac:dyDescent="0.3">
      <c r="A362" s="123" t="s">
        <v>723</v>
      </c>
      <c r="B362" s="121" t="s">
        <v>724</v>
      </c>
      <c r="C362" s="121">
        <v>1</v>
      </c>
      <c r="D362" s="121">
        <v>0</v>
      </c>
      <c r="E362" s="124">
        <v>208044656</v>
      </c>
      <c r="F362" s="124">
        <v>218456371</v>
      </c>
      <c r="G362" s="124">
        <v>82978530</v>
      </c>
      <c r="H362" s="124">
        <v>83096146</v>
      </c>
      <c r="I362" s="124">
        <v>297835</v>
      </c>
      <c r="J362" s="124">
        <v>115973</v>
      </c>
      <c r="K362" s="125">
        <v>0.34200000000000003</v>
      </c>
      <c r="L362" s="125">
        <v>0.39700000000000002</v>
      </c>
      <c r="M362" s="125">
        <v>0.36899999999999999</v>
      </c>
      <c r="N362" s="125">
        <v>0.91700000000000004</v>
      </c>
      <c r="O362" s="128">
        <v>0.92949999999999999</v>
      </c>
      <c r="P362" s="124">
        <v>398</v>
      </c>
    </row>
    <row r="363" spans="1:16" x14ac:dyDescent="0.3">
      <c r="A363" s="123" t="s">
        <v>725</v>
      </c>
      <c r="B363" s="121" t="s">
        <v>726</v>
      </c>
      <c r="C363" s="121">
        <v>1</v>
      </c>
      <c r="D363" s="121">
        <v>0</v>
      </c>
      <c r="E363" s="124">
        <v>2222127678</v>
      </c>
      <c r="F363" s="124">
        <v>2602403181</v>
      </c>
      <c r="G363" s="124">
        <v>931409823</v>
      </c>
      <c r="H363" s="124">
        <v>715329484</v>
      </c>
      <c r="I363" s="124">
        <v>1800198</v>
      </c>
      <c r="J363" s="124">
        <v>533827</v>
      </c>
      <c r="K363" s="125">
        <v>2.0699999999999998</v>
      </c>
      <c r="L363" s="125">
        <v>1.83</v>
      </c>
      <c r="M363" s="125">
        <v>1.95</v>
      </c>
      <c r="N363" s="125">
        <v>0.17299999999999999</v>
      </c>
      <c r="O363" s="128">
        <v>0.94330000000000003</v>
      </c>
      <c r="P363" s="124">
        <v>1223</v>
      </c>
    </row>
    <row r="364" spans="1:16" x14ac:dyDescent="0.3">
      <c r="A364" s="123" t="s">
        <v>727</v>
      </c>
      <c r="B364" s="121" t="s">
        <v>728</v>
      </c>
      <c r="C364" s="121">
        <v>1</v>
      </c>
      <c r="D364" s="121">
        <v>1</v>
      </c>
      <c r="E364" s="124">
        <v>5223066632</v>
      </c>
      <c r="F364" s="124">
        <v>5811400542</v>
      </c>
      <c r="G364" s="124">
        <v>2332443460</v>
      </c>
      <c r="H364" s="124">
        <v>2461615965</v>
      </c>
      <c r="I364" s="124">
        <v>227383</v>
      </c>
      <c r="J364" s="124">
        <v>98789</v>
      </c>
      <c r="K364" s="125">
        <v>0.26100000000000001</v>
      </c>
      <c r="L364" s="125">
        <v>0.33800000000000002</v>
      </c>
      <c r="M364" s="125">
        <v>0.29899999999999999</v>
      </c>
      <c r="N364" s="125">
        <v>0.93</v>
      </c>
      <c r="O364" s="128">
        <v>0.85070000000000001</v>
      </c>
      <c r="P364" s="124">
        <v>19708</v>
      </c>
    </row>
    <row r="365" spans="1:16" x14ac:dyDescent="0.3">
      <c r="A365" s="123" t="s">
        <v>729</v>
      </c>
      <c r="B365" s="121" t="s">
        <v>730</v>
      </c>
      <c r="C365" s="121">
        <v>1</v>
      </c>
      <c r="D365" s="121">
        <v>0</v>
      </c>
      <c r="E365" s="124">
        <v>518047058</v>
      </c>
      <c r="F365" s="124">
        <v>578036320</v>
      </c>
      <c r="G365" s="124">
        <v>205601044</v>
      </c>
      <c r="H365" s="124">
        <v>208225549</v>
      </c>
      <c r="I365" s="124">
        <v>650108</v>
      </c>
      <c r="J365" s="124">
        <v>245448</v>
      </c>
      <c r="K365" s="125">
        <v>0.747</v>
      </c>
      <c r="L365" s="125">
        <v>0.84099999999999997</v>
      </c>
      <c r="M365" s="125">
        <v>0.79300000000000004</v>
      </c>
      <c r="N365" s="125">
        <v>0.51200000000000001</v>
      </c>
      <c r="O365" s="128">
        <v>0.94230000000000003</v>
      </c>
      <c r="P365" s="124">
        <v>728</v>
      </c>
    </row>
    <row r="366" spans="1:16" x14ac:dyDescent="0.3">
      <c r="A366" s="123" t="s">
        <v>731</v>
      </c>
      <c r="B366" s="121" t="s">
        <v>732</v>
      </c>
      <c r="C366" s="121">
        <v>1</v>
      </c>
      <c r="D366" s="121">
        <v>0</v>
      </c>
      <c r="E366" s="124">
        <v>2661368560</v>
      </c>
      <c r="F366" s="124">
        <v>2920350428</v>
      </c>
      <c r="G366" s="124">
        <v>955407099</v>
      </c>
      <c r="H366" s="124">
        <v>943695406</v>
      </c>
      <c r="I366" s="124">
        <v>705296</v>
      </c>
      <c r="J366" s="124">
        <v>238487</v>
      </c>
      <c r="K366" s="125">
        <v>0.81100000000000005</v>
      </c>
      <c r="L366" s="125">
        <v>0.81699999999999995</v>
      </c>
      <c r="M366" s="125">
        <v>0.81299999999999994</v>
      </c>
      <c r="N366" s="125">
        <v>0.5</v>
      </c>
      <c r="O366" s="128">
        <v>0.94720000000000004</v>
      </c>
      <c r="P366" s="124">
        <v>3169</v>
      </c>
    </row>
    <row r="367" spans="1:16" x14ac:dyDescent="0.3">
      <c r="A367" s="123" t="s">
        <v>733</v>
      </c>
      <c r="B367" s="121" t="s">
        <v>734</v>
      </c>
      <c r="C367" s="121">
        <v>1</v>
      </c>
      <c r="D367" s="121">
        <v>0</v>
      </c>
      <c r="E367" s="124">
        <v>532909014</v>
      </c>
      <c r="F367" s="124">
        <v>578753929</v>
      </c>
      <c r="G367" s="124">
        <v>213382458</v>
      </c>
      <c r="H367" s="124">
        <v>215310375</v>
      </c>
      <c r="I367" s="124">
        <v>618277</v>
      </c>
      <c r="J367" s="124">
        <v>238427</v>
      </c>
      <c r="K367" s="125">
        <v>0.71099999999999997</v>
      </c>
      <c r="L367" s="125">
        <v>0.81699999999999995</v>
      </c>
      <c r="M367" s="125">
        <v>0.76300000000000001</v>
      </c>
      <c r="N367" s="125">
        <v>0.53</v>
      </c>
      <c r="O367" s="128">
        <v>0.93820000000000003</v>
      </c>
      <c r="P367" s="124">
        <v>732</v>
      </c>
    </row>
    <row r="368" spans="1:16" x14ac:dyDescent="0.3">
      <c r="A368" s="123" t="s">
        <v>735</v>
      </c>
      <c r="B368" s="121" t="s">
        <v>736</v>
      </c>
      <c r="C368" s="121">
        <v>1</v>
      </c>
      <c r="D368" s="121">
        <v>0</v>
      </c>
      <c r="E368" s="124">
        <v>1041931118</v>
      </c>
      <c r="F368" s="124">
        <v>1175509191</v>
      </c>
      <c r="G368" s="124">
        <v>385487402</v>
      </c>
      <c r="H368" s="124">
        <v>380126518</v>
      </c>
      <c r="I368" s="124">
        <v>424309</v>
      </c>
      <c r="J368" s="124">
        <v>145475</v>
      </c>
      <c r="K368" s="125">
        <v>0.48799999999999999</v>
      </c>
      <c r="L368" s="125">
        <v>0.498</v>
      </c>
      <c r="M368" s="125">
        <v>0.49299999999999999</v>
      </c>
      <c r="N368" s="125">
        <v>0.80200000000000005</v>
      </c>
      <c r="O368" s="128">
        <v>0.90590000000000004</v>
      </c>
      <c r="P368" s="124">
        <v>2007</v>
      </c>
    </row>
    <row r="369" spans="1:16" x14ac:dyDescent="0.3">
      <c r="A369" s="123" t="s">
        <v>737</v>
      </c>
      <c r="B369" s="121" t="s">
        <v>738</v>
      </c>
      <c r="C369" s="121">
        <v>1</v>
      </c>
      <c r="D369" s="121">
        <v>0</v>
      </c>
      <c r="E369" s="124">
        <v>1199414242</v>
      </c>
      <c r="F369" s="124">
        <v>1303191380</v>
      </c>
      <c r="G369" s="124">
        <v>383259746</v>
      </c>
      <c r="H369" s="124">
        <v>294491958</v>
      </c>
      <c r="I369" s="124">
        <v>925519</v>
      </c>
      <c r="J369" s="124">
        <v>217819</v>
      </c>
      <c r="K369" s="125">
        <v>1.0640000000000001</v>
      </c>
      <c r="L369" s="125">
        <v>0.746</v>
      </c>
      <c r="M369" s="125">
        <v>0.90500000000000003</v>
      </c>
      <c r="N369" s="125">
        <v>0.44800000000000001</v>
      </c>
      <c r="O369" s="128">
        <v>0.93679999999999997</v>
      </c>
      <c r="P369" s="124">
        <v>1047</v>
      </c>
    </row>
    <row r="370" spans="1:16" x14ac:dyDescent="0.3">
      <c r="A370" s="123" t="s">
        <v>739</v>
      </c>
      <c r="B370" s="121" t="s">
        <v>740</v>
      </c>
      <c r="C370" s="121">
        <v>1</v>
      </c>
      <c r="D370" s="121">
        <v>0</v>
      </c>
      <c r="E370" s="124">
        <v>325963370</v>
      </c>
      <c r="F370" s="124">
        <v>353409577</v>
      </c>
      <c r="G370" s="124">
        <v>152105156</v>
      </c>
      <c r="H370" s="124">
        <v>148159184</v>
      </c>
      <c r="I370" s="124">
        <v>401995</v>
      </c>
      <c r="J370" s="124">
        <v>175336</v>
      </c>
      <c r="K370" s="125">
        <v>0.46200000000000002</v>
      </c>
      <c r="L370" s="125">
        <v>0.60099999999999998</v>
      </c>
      <c r="M370" s="125">
        <v>0.53100000000000003</v>
      </c>
      <c r="N370" s="125">
        <v>0.71699999999999997</v>
      </c>
      <c r="O370" s="128">
        <v>0.92869999999999997</v>
      </c>
      <c r="P370" s="124">
        <v>715</v>
      </c>
    </row>
    <row r="371" spans="1:16" x14ac:dyDescent="0.3">
      <c r="A371" s="123" t="s">
        <v>741</v>
      </c>
      <c r="B371" s="121" t="s">
        <v>742</v>
      </c>
      <c r="C371" s="121">
        <v>1</v>
      </c>
      <c r="D371" s="121">
        <v>0</v>
      </c>
      <c r="E371" s="124">
        <v>803990679</v>
      </c>
      <c r="F371" s="124">
        <v>883069188</v>
      </c>
      <c r="G371" s="124">
        <v>211681663</v>
      </c>
      <c r="H371" s="124">
        <v>179047956</v>
      </c>
      <c r="I371" s="124">
        <v>1193111</v>
      </c>
      <c r="J371" s="124">
        <v>253250</v>
      </c>
      <c r="K371" s="125">
        <v>1.3720000000000001</v>
      </c>
      <c r="L371" s="125">
        <v>0.86799999999999999</v>
      </c>
      <c r="M371" s="125">
        <v>1.1200000000000001</v>
      </c>
      <c r="N371" s="125">
        <v>0.36399999999999999</v>
      </c>
      <c r="O371" s="128">
        <v>0.94330000000000003</v>
      </c>
      <c r="P371" s="124">
        <v>574</v>
      </c>
    </row>
    <row r="372" spans="1:16" x14ac:dyDescent="0.3">
      <c r="A372" s="123" t="s">
        <v>743</v>
      </c>
      <c r="B372" s="121" t="s">
        <v>744</v>
      </c>
      <c r="C372" s="121">
        <v>1</v>
      </c>
      <c r="D372" s="121">
        <v>0</v>
      </c>
      <c r="E372" s="124">
        <v>710923151</v>
      </c>
      <c r="F372" s="124">
        <v>786008227</v>
      </c>
      <c r="G372" s="124">
        <v>277812488</v>
      </c>
      <c r="H372" s="124">
        <v>296703825</v>
      </c>
      <c r="I372" s="124">
        <v>406553</v>
      </c>
      <c r="J372" s="124">
        <v>156033</v>
      </c>
      <c r="K372" s="125">
        <v>0.46700000000000003</v>
      </c>
      <c r="L372" s="125">
        <v>0.53500000000000003</v>
      </c>
      <c r="M372" s="125">
        <v>0.5</v>
      </c>
      <c r="N372" s="125">
        <v>0.755</v>
      </c>
      <c r="O372" s="128">
        <v>0.93230000000000002</v>
      </c>
      <c r="P372" s="124">
        <v>1485</v>
      </c>
    </row>
    <row r="373" spans="1:16" x14ac:dyDescent="0.3">
      <c r="A373" s="123" t="s">
        <v>745</v>
      </c>
      <c r="B373" s="121" t="s">
        <v>746</v>
      </c>
      <c r="C373" s="121">
        <v>1</v>
      </c>
      <c r="D373" s="121">
        <v>0</v>
      </c>
      <c r="E373" s="124">
        <v>692648870</v>
      </c>
      <c r="F373" s="124">
        <v>773054588</v>
      </c>
      <c r="G373" s="124">
        <v>189937515</v>
      </c>
      <c r="H373" s="124">
        <v>184507176</v>
      </c>
      <c r="I373" s="124">
        <v>1127464</v>
      </c>
      <c r="J373" s="124">
        <v>283857</v>
      </c>
      <c r="K373" s="125">
        <v>1.296</v>
      </c>
      <c r="L373" s="125">
        <v>0.97299999999999998</v>
      </c>
      <c r="M373" s="125">
        <v>1.1339999999999999</v>
      </c>
      <c r="N373" s="125">
        <v>0.35799999999999998</v>
      </c>
      <c r="O373" s="128">
        <v>0.93589999999999995</v>
      </c>
      <c r="P373" s="124">
        <v>534</v>
      </c>
    </row>
    <row r="374" spans="1:16" x14ac:dyDescent="0.3">
      <c r="A374" s="123" t="s">
        <v>747</v>
      </c>
      <c r="B374" s="121" t="s">
        <v>748</v>
      </c>
      <c r="C374" s="121">
        <v>1</v>
      </c>
      <c r="D374" s="121">
        <v>0</v>
      </c>
      <c r="E374" s="124">
        <v>3108008074</v>
      </c>
      <c r="F374" s="124">
        <v>3474440899</v>
      </c>
      <c r="G374" s="124">
        <v>1500216308</v>
      </c>
      <c r="H374" s="124">
        <v>1380220641</v>
      </c>
      <c r="I374" s="124">
        <v>646987</v>
      </c>
      <c r="J374" s="124">
        <v>271323</v>
      </c>
      <c r="K374" s="125">
        <v>0.74399999999999999</v>
      </c>
      <c r="L374" s="125">
        <v>0.93</v>
      </c>
      <c r="M374" s="125">
        <v>0.83699999999999997</v>
      </c>
      <c r="N374" s="125">
        <v>0.48499999999999999</v>
      </c>
      <c r="O374" s="128">
        <v>0.94679999999999997</v>
      </c>
      <c r="P374" s="124">
        <v>4171</v>
      </c>
    </row>
    <row r="375" spans="1:16" x14ac:dyDescent="0.3">
      <c r="A375" s="123" t="s">
        <v>749</v>
      </c>
      <c r="B375" s="121" t="s">
        <v>750</v>
      </c>
      <c r="C375" s="121">
        <v>1</v>
      </c>
      <c r="D375" s="121">
        <v>0</v>
      </c>
      <c r="E375" s="124">
        <v>2781594401</v>
      </c>
      <c r="F375" s="124">
        <v>3209170382</v>
      </c>
      <c r="G375" s="124">
        <v>1010044922</v>
      </c>
      <c r="H375" s="124">
        <v>1008154392</v>
      </c>
      <c r="I375" s="124">
        <v>602207</v>
      </c>
      <c r="J375" s="124">
        <v>202684</v>
      </c>
      <c r="K375" s="125">
        <v>0.69199999999999995</v>
      </c>
      <c r="L375" s="125">
        <v>0.69499999999999995</v>
      </c>
      <c r="M375" s="125">
        <v>0.69299999999999995</v>
      </c>
      <c r="N375" s="125">
        <v>0.57399999999999995</v>
      </c>
      <c r="O375" s="128">
        <v>0.92789999999999995</v>
      </c>
      <c r="P375" s="124">
        <v>3883</v>
      </c>
    </row>
    <row r="376" spans="1:16" x14ac:dyDescent="0.3">
      <c r="A376" s="123" t="s">
        <v>751</v>
      </c>
      <c r="B376" s="121" t="s">
        <v>752</v>
      </c>
      <c r="C376" s="121">
        <v>1</v>
      </c>
      <c r="D376" s="121">
        <v>0</v>
      </c>
      <c r="E376" s="124">
        <v>873351564</v>
      </c>
      <c r="F376" s="124">
        <v>1015722704</v>
      </c>
      <c r="G376" s="124">
        <v>270762801</v>
      </c>
      <c r="H376" s="124">
        <v>271332056</v>
      </c>
      <c r="I376" s="124">
        <v>739074</v>
      </c>
      <c r="J376" s="124">
        <v>212087</v>
      </c>
      <c r="K376" s="125">
        <v>0.85</v>
      </c>
      <c r="L376" s="125">
        <v>0.72699999999999998</v>
      </c>
      <c r="M376" s="125">
        <v>0.78800000000000003</v>
      </c>
      <c r="N376" s="125">
        <v>0.51500000000000001</v>
      </c>
      <c r="O376" s="128">
        <v>0.9325</v>
      </c>
      <c r="P376" s="124">
        <v>950</v>
      </c>
    </row>
    <row r="377" spans="1:16" x14ac:dyDescent="0.3">
      <c r="A377" s="123" t="s">
        <v>753</v>
      </c>
      <c r="B377" s="121" t="s">
        <v>754</v>
      </c>
      <c r="C377" s="121">
        <v>1</v>
      </c>
      <c r="D377" s="121">
        <v>0</v>
      </c>
      <c r="E377" s="124">
        <v>2121629298</v>
      </c>
      <c r="F377" s="124">
        <v>2580311430</v>
      </c>
      <c r="G377" s="124">
        <v>864824343</v>
      </c>
      <c r="H377" s="124">
        <v>861671064</v>
      </c>
      <c r="I377" s="124">
        <v>627762</v>
      </c>
      <c r="J377" s="124">
        <v>230085</v>
      </c>
      <c r="K377" s="125">
        <v>0.72199999999999998</v>
      </c>
      <c r="L377" s="125">
        <v>0.78900000000000003</v>
      </c>
      <c r="M377" s="125">
        <v>0.755</v>
      </c>
      <c r="N377" s="125">
        <v>0.53500000000000003</v>
      </c>
      <c r="O377" s="128">
        <v>0.94420000000000004</v>
      </c>
      <c r="P377" s="124">
        <v>3017</v>
      </c>
    </row>
    <row r="378" spans="1:16" x14ac:dyDescent="0.3">
      <c r="A378" s="123" t="s">
        <v>755</v>
      </c>
      <c r="B378" s="121" t="s">
        <v>756</v>
      </c>
      <c r="C378" s="121">
        <v>1</v>
      </c>
      <c r="D378" s="121">
        <v>0</v>
      </c>
      <c r="E378" s="124">
        <v>2904669059</v>
      </c>
      <c r="F378" s="124">
        <v>3460251837</v>
      </c>
      <c r="G378" s="124">
        <v>1060466179</v>
      </c>
      <c r="H378" s="124">
        <v>1104621667</v>
      </c>
      <c r="I378" s="124">
        <v>540591</v>
      </c>
      <c r="J378" s="124">
        <v>183887</v>
      </c>
      <c r="K378" s="125">
        <v>0.621</v>
      </c>
      <c r="L378" s="125">
        <v>0.63</v>
      </c>
      <c r="M378" s="125">
        <v>0.625</v>
      </c>
      <c r="N378" s="125">
        <v>0.61499999999999999</v>
      </c>
      <c r="O378" s="128">
        <v>0.92900000000000005</v>
      </c>
      <c r="P378" s="124">
        <v>4634</v>
      </c>
    </row>
    <row r="379" spans="1:16" x14ac:dyDescent="0.3">
      <c r="A379" s="123" t="s">
        <v>757</v>
      </c>
      <c r="B379" s="121" t="s">
        <v>758</v>
      </c>
      <c r="C379" s="121">
        <v>1</v>
      </c>
      <c r="D379" s="121">
        <v>0</v>
      </c>
      <c r="E379" s="124">
        <v>2539325599</v>
      </c>
      <c r="F379" s="124">
        <v>2920367051</v>
      </c>
      <c r="G379" s="124">
        <v>914375777</v>
      </c>
      <c r="H379" s="124">
        <v>920636570</v>
      </c>
      <c r="I379" s="124">
        <v>773327</v>
      </c>
      <c r="J379" s="124">
        <v>259916</v>
      </c>
      <c r="K379" s="125">
        <v>0.88900000000000001</v>
      </c>
      <c r="L379" s="125">
        <v>0.89100000000000001</v>
      </c>
      <c r="M379" s="125">
        <v>0.88900000000000001</v>
      </c>
      <c r="N379" s="125">
        <v>0.45400000000000001</v>
      </c>
      <c r="O379" s="128">
        <v>0.9345</v>
      </c>
      <c r="P379" s="124">
        <v>2821</v>
      </c>
    </row>
    <row r="380" spans="1:16" x14ac:dyDescent="0.3">
      <c r="A380" s="123" t="s">
        <v>759</v>
      </c>
      <c r="B380" s="121" t="s">
        <v>760</v>
      </c>
      <c r="C380" s="121">
        <v>1</v>
      </c>
      <c r="D380" s="121">
        <v>0</v>
      </c>
      <c r="E380" s="124">
        <v>537053068</v>
      </c>
      <c r="F380" s="124">
        <v>659128252</v>
      </c>
      <c r="G380" s="124">
        <v>213097857</v>
      </c>
      <c r="H380" s="124">
        <v>213531893</v>
      </c>
      <c r="I380" s="124">
        <v>464356</v>
      </c>
      <c r="J380" s="124">
        <v>165617</v>
      </c>
      <c r="K380" s="125">
        <v>0.53400000000000003</v>
      </c>
      <c r="L380" s="125">
        <v>0.56699999999999995</v>
      </c>
      <c r="M380" s="125">
        <v>0.55000000000000004</v>
      </c>
      <c r="N380" s="125">
        <v>0.69399999999999995</v>
      </c>
      <c r="O380" s="128">
        <v>0.92720000000000002</v>
      </c>
      <c r="P380" s="124">
        <v>963</v>
      </c>
    </row>
    <row r="381" spans="1:16" x14ac:dyDescent="0.3">
      <c r="A381" s="123" t="s">
        <v>761</v>
      </c>
      <c r="B381" s="121" t="s">
        <v>762</v>
      </c>
      <c r="C381" s="121">
        <v>1</v>
      </c>
      <c r="D381" s="121">
        <v>0</v>
      </c>
      <c r="E381" s="124">
        <v>3701566006</v>
      </c>
      <c r="F381" s="124">
        <v>4181363230</v>
      </c>
      <c r="G381" s="124">
        <v>1187579448</v>
      </c>
      <c r="H381" s="124">
        <v>1230059669</v>
      </c>
      <c r="I381" s="124">
        <v>429868</v>
      </c>
      <c r="J381" s="124">
        <v>131837</v>
      </c>
      <c r="K381" s="125">
        <v>0.49399999999999999</v>
      </c>
      <c r="L381" s="125">
        <v>0.45200000000000001</v>
      </c>
      <c r="M381" s="125">
        <v>0.47299999999999998</v>
      </c>
      <c r="N381" s="125">
        <v>0.82799999999999996</v>
      </c>
      <c r="O381" s="128">
        <v>0.92559999999999998</v>
      </c>
      <c r="P381" s="124">
        <v>7387</v>
      </c>
    </row>
    <row r="382" spans="1:16" x14ac:dyDescent="0.3">
      <c r="A382" s="123" t="s">
        <v>763</v>
      </c>
      <c r="B382" s="121" t="s">
        <v>764</v>
      </c>
      <c r="C382" s="121">
        <v>1</v>
      </c>
      <c r="D382" s="121">
        <v>0</v>
      </c>
      <c r="E382" s="124">
        <v>2322456203</v>
      </c>
      <c r="F382" s="124">
        <v>2774151237</v>
      </c>
      <c r="G382" s="124">
        <v>850732497</v>
      </c>
      <c r="H382" s="124">
        <v>852600755</v>
      </c>
      <c r="I382" s="124">
        <v>536259</v>
      </c>
      <c r="J382" s="124">
        <v>179222</v>
      </c>
      <c r="K382" s="125">
        <v>0.61599999999999999</v>
      </c>
      <c r="L382" s="125">
        <v>0.61399999999999999</v>
      </c>
      <c r="M382" s="125">
        <v>0.61499999999999999</v>
      </c>
      <c r="N382" s="125">
        <v>0.622</v>
      </c>
      <c r="O382" s="128">
        <v>0.92910000000000004</v>
      </c>
      <c r="P382" s="124">
        <v>3573</v>
      </c>
    </row>
    <row r="383" spans="1:16" x14ac:dyDescent="0.3">
      <c r="A383" s="123" t="s">
        <v>765</v>
      </c>
      <c r="B383" s="121" t="s">
        <v>766</v>
      </c>
      <c r="C383" s="121">
        <v>1</v>
      </c>
      <c r="D383" s="121">
        <v>0</v>
      </c>
      <c r="E383" s="124">
        <v>5255349340</v>
      </c>
      <c r="F383" s="124">
        <v>6085378316</v>
      </c>
      <c r="G383" s="124">
        <v>1724845779</v>
      </c>
      <c r="H383" s="124">
        <v>1713877420</v>
      </c>
      <c r="I383" s="124">
        <v>668438</v>
      </c>
      <c r="J383" s="124">
        <v>202036</v>
      </c>
      <c r="K383" s="125">
        <v>0.76800000000000002</v>
      </c>
      <c r="L383" s="125">
        <v>0.69199999999999995</v>
      </c>
      <c r="M383" s="125">
        <v>0.73</v>
      </c>
      <c r="N383" s="125">
        <v>0.55100000000000005</v>
      </c>
      <c r="O383" s="128">
        <v>0.93430000000000002</v>
      </c>
      <c r="P383" s="124">
        <v>6450</v>
      </c>
    </row>
    <row r="384" spans="1:16" x14ac:dyDescent="0.3">
      <c r="A384" s="123" t="s">
        <v>767</v>
      </c>
      <c r="B384" s="121" t="s">
        <v>768</v>
      </c>
      <c r="C384" s="121">
        <v>1</v>
      </c>
      <c r="D384" s="121">
        <v>1</v>
      </c>
      <c r="E384" s="124">
        <v>1019299812</v>
      </c>
      <c r="F384" s="124">
        <v>1156379281</v>
      </c>
      <c r="G384" s="124">
        <v>421954503</v>
      </c>
      <c r="H384" s="124">
        <v>488939197</v>
      </c>
      <c r="I384" s="124">
        <v>3520516</v>
      </c>
      <c r="J384" s="124">
        <v>1473938</v>
      </c>
      <c r="K384" s="125">
        <v>4.0490000000000004</v>
      </c>
      <c r="L384" s="125">
        <v>5.0540000000000003</v>
      </c>
      <c r="M384" s="125">
        <v>4.5510000000000002</v>
      </c>
      <c r="N384" s="125">
        <v>0</v>
      </c>
      <c r="O384" s="128">
        <v>0.93379999999999996</v>
      </c>
      <c r="P384" s="124">
        <v>181</v>
      </c>
    </row>
    <row r="385" spans="1:16" x14ac:dyDescent="0.3">
      <c r="A385" s="123" t="s">
        <v>769</v>
      </c>
      <c r="B385" s="121" t="s">
        <v>770</v>
      </c>
      <c r="C385" s="121">
        <v>1</v>
      </c>
      <c r="D385" s="121">
        <v>0</v>
      </c>
      <c r="E385" s="124">
        <v>3194342643</v>
      </c>
      <c r="F385" s="124">
        <v>3672861146</v>
      </c>
      <c r="G385" s="124">
        <v>964728203</v>
      </c>
      <c r="H385" s="124">
        <v>1010593097</v>
      </c>
      <c r="I385" s="124">
        <v>655017</v>
      </c>
      <c r="J385" s="124">
        <v>188412</v>
      </c>
      <c r="K385" s="125">
        <v>0.753</v>
      </c>
      <c r="L385" s="125">
        <v>0.64600000000000002</v>
      </c>
      <c r="M385" s="125">
        <v>0.69899999999999995</v>
      </c>
      <c r="N385" s="125">
        <v>0.56999999999999995</v>
      </c>
      <c r="O385" s="128">
        <v>0.93049999999999999</v>
      </c>
      <c r="P385" s="124">
        <v>4153</v>
      </c>
    </row>
    <row r="386" spans="1:16" x14ac:dyDescent="0.3">
      <c r="A386" s="123" t="s">
        <v>771</v>
      </c>
      <c r="B386" s="121" t="s">
        <v>772</v>
      </c>
      <c r="C386" s="121">
        <v>1</v>
      </c>
      <c r="D386" s="121">
        <v>0</v>
      </c>
      <c r="E386" s="124">
        <v>5474627373</v>
      </c>
      <c r="F386" s="124">
        <v>6260136685</v>
      </c>
      <c r="G386" s="124">
        <v>1948109398</v>
      </c>
      <c r="H386" s="124">
        <v>1965680913</v>
      </c>
      <c r="I386" s="124">
        <v>440394</v>
      </c>
      <c r="J386" s="124">
        <v>146880</v>
      </c>
      <c r="K386" s="125">
        <v>0.50600000000000001</v>
      </c>
      <c r="L386" s="125">
        <v>0.503</v>
      </c>
      <c r="M386" s="125">
        <v>0.504</v>
      </c>
      <c r="N386" s="125">
        <v>0.78800000000000003</v>
      </c>
      <c r="O386" s="128">
        <v>0.90439999999999998</v>
      </c>
      <c r="P386" s="124">
        <v>10699</v>
      </c>
    </row>
    <row r="387" spans="1:16" x14ac:dyDescent="0.3">
      <c r="A387" s="123" t="s">
        <v>773</v>
      </c>
      <c r="B387" s="121" t="s">
        <v>774</v>
      </c>
      <c r="C387" s="121">
        <v>1</v>
      </c>
      <c r="D387" s="121">
        <v>0</v>
      </c>
      <c r="E387" s="124">
        <v>1145853911</v>
      </c>
      <c r="F387" s="124">
        <v>1447984306</v>
      </c>
      <c r="G387" s="124">
        <v>394856330</v>
      </c>
      <c r="H387" s="124">
        <v>401768653</v>
      </c>
      <c r="I387" s="124">
        <v>398194</v>
      </c>
      <c r="J387" s="124">
        <v>122294</v>
      </c>
      <c r="K387" s="125">
        <v>0.45800000000000002</v>
      </c>
      <c r="L387" s="125">
        <v>0.41899999999999998</v>
      </c>
      <c r="M387" s="125">
        <v>0.438</v>
      </c>
      <c r="N387" s="125">
        <v>0.873</v>
      </c>
      <c r="O387" s="128">
        <v>0.90620000000000001</v>
      </c>
      <c r="P387" s="124">
        <v>2372</v>
      </c>
    </row>
    <row r="388" spans="1:16" x14ac:dyDescent="0.3">
      <c r="A388" s="123" t="s">
        <v>775</v>
      </c>
      <c r="B388" s="121" t="s">
        <v>776</v>
      </c>
      <c r="C388" s="121">
        <v>1</v>
      </c>
      <c r="D388" s="121">
        <v>0</v>
      </c>
      <c r="E388" s="124">
        <v>911533305</v>
      </c>
      <c r="F388" s="124">
        <v>1128858153</v>
      </c>
      <c r="G388" s="124">
        <v>583107103</v>
      </c>
      <c r="H388" s="124">
        <v>1703699859</v>
      </c>
      <c r="I388" s="124">
        <v>4147137</v>
      </c>
      <c r="J388" s="124">
        <v>4647981</v>
      </c>
      <c r="K388" s="125">
        <v>4.7699999999999996</v>
      </c>
      <c r="L388" s="125">
        <v>15.939</v>
      </c>
      <c r="M388" s="125">
        <v>10.353999999999999</v>
      </c>
      <c r="N388" s="125">
        <v>0</v>
      </c>
      <c r="O388" s="128">
        <v>0.94769999999999999</v>
      </c>
      <c r="P388" s="124">
        <v>202</v>
      </c>
    </row>
    <row r="389" spans="1:16" x14ac:dyDescent="0.3">
      <c r="A389" s="123" t="s">
        <v>777</v>
      </c>
      <c r="B389" s="121" t="s">
        <v>778</v>
      </c>
      <c r="C389" s="121">
        <v>1</v>
      </c>
      <c r="D389" s="121">
        <v>0</v>
      </c>
      <c r="E389" s="124">
        <v>3188538688</v>
      </c>
      <c r="F389" s="124">
        <v>3703022768</v>
      </c>
      <c r="G389" s="124">
        <v>1240199278</v>
      </c>
      <c r="H389" s="124">
        <v>1212771374</v>
      </c>
      <c r="I389" s="124">
        <v>776251</v>
      </c>
      <c r="J389" s="124">
        <v>273208</v>
      </c>
      <c r="K389" s="125">
        <v>0.89200000000000002</v>
      </c>
      <c r="L389" s="125">
        <v>0.93600000000000005</v>
      </c>
      <c r="M389" s="125">
        <v>0.91400000000000003</v>
      </c>
      <c r="N389" s="125">
        <v>0.44400000000000001</v>
      </c>
      <c r="O389" s="128">
        <v>0.92279999999999995</v>
      </c>
      <c r="P389" s="124">
        <v>3773</v>
      </c>
    </row>
    <row r="390" spans="1:16" x14ac:dyDescent="0.3">
      <c r="A390" s="123" t="s">
        <v>779</v>
      </c>
      <c r="B390" s="121" t="s">
        <v>780</v>
      </c>
      <c r="C390" s="121">
        <v>1</v>
      </c>
      <c r="D390" s="121">
        <v>0</v>
      </c>
      <c r="E390" s="124">
        <v>839082160</v>
      </c>
      <c r="F390" s="124">
        <v>964266479</v>
      </c>
      <c r="G390" s="124">
        <v>231098996</v>
      </c>
      <c r="H390" s="124">
        <v>235805053</v>
      </c>
      <c r="I390" s="124">
        <v>977954</v>
      </c>
      <c r="J390" s="124">
        <v>253201</v>
      </c>
      <c r="K390" s="125">
        <v>1.1240000000000001</v>
      </c>
      <c r="L390" s="125">
        <v>0.86799999999999999</v>
      </c>
      <c r="M390" s="125">
        <v>0.996</v>
      </c>
      <c r="N390" s="125">
        <v>0.41199999999999998</v>
      </c>
      <c r="O390" s="128">
        <v>0.93269999999999997</v>
      </c>
      <c r="P390" s="124">
        <v>449</v>
      </c>
    </row>
    <row r="391" spans="1:16" x14ac:dyDescent="0.3">
      <c r="A391" s="123" t="s">
        <v>781</v>
      </c>
      <c r="B391" s="121" t="s">
        <v>782</v>
      </c>
      <c r="C391" s="121">
        <v>1</v>
      </c>
      <c r="D391" s="121">
        <v>0</v>
      </c>
      <c r="E391" s="124">
        <v>659379059</v>
      </c>
      <c r="F391" s="124">
        <v>759471239</v>
      </c>
      <c r="G391" s="124">
        <v>205100937</v>
      </c>
      <c r="H391" s="124">
        <v>223975806</v>
      </c>
      <c r="I391" s="124">
        <v>823954</v>
      </c>
      <c r="J391" s="124">
        <v>249173</v>
      </c>
      <c r="K391" s="125">
        <v>0.94699999999999995</v>
      </c>
      <c r="L391" s="125">
        <v>0.85399999999999998</v>
      </c>
      <c r="M391" s="125">
        <v>0.9</v>
      </c>
      <c r="N391" s="125">
        <v>0.44900000000000001</v>
      </c>
      <c r="O391" s="128">
        <v>0.93720000000000003</v>
      </c>
      <c r="P391" s="124">
        <v>716</v>
      </c>
    </row>
    <row r="392" spans="1:16" x14ac:dyDescent="0.3">
      <c r="A392" s="123" t="s">
        <v>783</v>
      </c>
      <c r="B392" s="121" t="s">
        <v>784</v>
      </c>
      <c r="C392" s="121">
        <v>1</v>
      </c>
      <c r="D392" s="121">
        <v>0</v>
      </c>
      <c r="E392" s="124">
        <v>651235419</v>
      </c>
      <c r="F392" s="124">
        <v>695878955</v>
      </c>
      <c r="G392" s="124">
        <v>265550536</v>
      </c>
      <c r="H392" s="124">
        <v>273143030</v>
      </c>
      <c r="I392" s="124">
        <v>348993</v>
      </c>
      <c r="J392" s="124">
        <v>139557</v>
      </c>
      <c r="K392" s="125">
        <v>0.40100000000000002</v>
      </c>
      <c r="L392" s="125">
        <v>0.47799999999999998</v>
      </c>
      <c r="M392" s="125">
        <v>0.439</v>
      </c>
      <c r="N392" s="125">
        <v>0.872</v>
      </c>
      <c r="O392" s="128">
        <v>0.91159999999999997</v>
      </c>
      <c r="P392" s="124">
        <v>1688</v>
      </c>
    </row>
    <row r="393" spans="1:16" x14ac:dyDescent="0.3">
      <c r="A393" s="123" t="s">
        <v>785</v>
      </c>
      <c r="B393" s="121" t="s">
        <v>786</v>
      </c>
      <c r="C393" s="121">
        <v>1</v>
      </c>
      <c r="D393" s="121">
        <v>0</v>
      </c>
      <c r="E393" s="124">
        <v>331512295</v>
      </c>
      <c r="F393" s="124">
        <v>385343340</v>
      </c>
      <c r="G393" s="124">
        <v>125284658</v>
      </c>
      <c r="H393" s="124">
        <v>134237489</v>
      </c>
      <c r="I393" s="124">
        <v>460112</v>
      </c>
      <c r="J393" s="124">
        <v>166573</v>
      </c>
      <c r="K393" s="125">
        <v>0.52900000000000003</v>
      </c>
      <c r="L393" s="125">
        <v>0.57099999999999995</v>
      </c>
      <c r="M393" s="125">
        <v>0.54900000000000004</v>
      </c>
      <c r="N393" s="125">
        <v>0.69499999999999995</v>
      </c>
      <c r="O393" s="128">
        <v>0.94010000000000005</v>
      </c>
      <c r="P393" s="124">
        <v>666</v>
      </c>
    </row>
    <row r="394" spans="1:16" x14ac:dyDescent="0.3">
      <c r="A394" s="123" t="s">
        <v>787</v>
      </c>
      <c r="B394" s="121" t="s">
        <v>788</v>
      </c>
      <c r="C394" s="121">
        <v>1</v>
      </c>
      <c r="D394" s="121">
        <v>0</v>
      </c>
      <c r="E394" s="124">
        <v>370171668</v>
      </c>
      <c r="F394" s="124">
        <v>410544931</v>
      </c>
      <c r="G394" s="124">
        <v>197629583</v>
      </c>
      <c r="H394" s="124">
        <v>170247049</v>
      </c>
      <c r="I394" s="124">
        <v>351991</v>
      </c>
      <c r="J394" s="124">
        <v>153514</v>
      </c>
      <c r="K394" s="125">
        <v>0.40400000000000003</v>
      </c>
      <c r="L394" s="125">
        <v>0.52600000000000002</v>
      </c>
      <c r="M394" s="125">
        <v>0.46500000000000002</v>
      </c>
      <c r="N394" s="125">
        <v>0.79900000000000004</v>
      </c>
      <c r="O394" s="128">
        <v>0.91990000000000005</v>
      </c>
      <c r="P394" s="124">
        <v>934</v>
      </c>
    </row>
    <row r="395" spans="1:16" x14ac:dyDescent="0.3">
      <c r="A395" s="123" t="s">
        <v>789</v>
      </c>
      <c r="B395" s="121" t="s">
        <v>790</v>
      </c>
      <c r="C395" s="121">
        <v>1</v>
      </c>
      <c r="D395" s="121">
        <v>0</v>
      </c>
      <c r="E395" s="124">
        <v>464852685</v>
      </c>
      <c r="F395" s="124">
        <v>535144021</v>
      </c>
      <c r="G395" s="124">
        <v>237017404</v>
      </c>
      <c r="H395" s="124">
        <v>248822034</v>
      </c>
      <c r="I395" s="124">
        <v>321956</v>
      </c>
      <c r="J395" s="124">
        <v>156419</v>
      </c>
      <c r="K395" s="125">
        <v>0.37</v>
      </c>
      <c r="L395" s="125">
        <v>0.53600000000000003</v>
      </c>
      <c r="M395" s="125">
        <v>0.45300000000000001</v>
      </c>
      <c r="N395" s="125">
        <v>0.85299999999999998</v>
      </c>
      <c r="O395" s="128">
        <v>0.91749999999999998</v>
      </c>
      <c r="P395" s="124">
        <v>1335</v>
      </c>
    </row>
    <row r="396" spans="1:16" x14ac:dyDescent="0.3">
      <c r="A396" s="123" t="s">
        <v>791</v>
      </c>
      <c r="B396" s="121" t="s">
        <v>792</v>
      </c>
      <c r="C396" s="121">
        <v>1</v>
      </c>
      <c r="D396" s="121">
        <v>0</v>
      </c>
      <c r="E396" s="124">
        <v>299473208</v>
      </c>
      <c r="F396" s="124">
        <v>336043173</v>
      </c>
      <c r="G396" s="124">
        <v>99044156</v>
      </c>
      <c r="H396" s="124">
        <v>98550213</v>
      </c>
      <c r="I396" s="124">
        <v>446917</v>
      </c>
      <c r="J396" s="124">
        <v>138607</v>
      </c>
      <c r="K396" s="125">
        <v>0.51400000000000001</v>
      </c>
      <c r="L396" s="125">
        <v>0.47499999999999998</v>
      </c>
      <c r="M396" s="125">
        <v>0.49399999999999999</v>
      </c>
      <c r="N396" s="125">
        <v>0.76300000000000001</v>
      </c>
      <c r="O396" s="128">
        <v>0.92810000000000004</v>
      </c>
      <c r="P396" s="124">
        <v>545</v>
      </c>
    </row>
    <row r="397" spans="1:16" x14ac:dyDescent="0.3">
      <c r="A397" s="123" t="s">
        <v>793</v>
      </c>
      <c r="B397" s="121" t="s">
        <v>794</v>
      </c>
      <c r="C397" s="121">
        <v>1</v>
      </c>
      <c r="D397" s="121">
        <v>0</v>
      </c>
      <c r="E397" s="124">
        <v>495351298</v>
      </c>
      <c r="F397" s="124">
        <v>533348254</v>
      </c>
      <c r="G397" s="124">
        <v>166811261</v>
      </c>
      <c r="H397" s="124">
        <v>166405219</v>
      </c>
      <c r="I397" s="124">
        <v>418510</v>
      </c>
      <c r="J397" s="124">
        <v>135398</v>
      </c>
      <c r="K397" s="125">
        <v>0.48099999999999998</v>
      </c>
      <c r="L397" s="125">
        <v>0.46400000000000002</v>
      </c>
      <c r="M397" s="125">
        <v>0.47199999999999998</v>
      </c>
      <c r="N397" s="125">
        <v>0.82899999999999996</v>
      </c>
      <c r="O397" s="128">
        <v>0.91279999999999994</v>
      </c>
      <c r="P397" s="124">
        <v>974</v>
      </c>
    </row>
    <row r="398" spans="1:16" x14ac:dyDescent="0.3">
      <c r="A398" s="123" t="s">
        <v>795</v>
      </c>
      <c r="B398" s="121" t="s">
        <v>796</v>
      </c>
      <c r="C398" s="121">
        <v>1</v>
      </c>
      <c r="D398" s="121">
        <v>0</v>
      </c>
      <c r="E398" s="124">
        <v>896301772</v>
      </c>
      <c r="F398" s="124">
        <v>1026829535</v>
      </c>
      <c r="G398" s="124">
        <v>430030008</v>
      </c>
      <c r="H398" s="124">
        <v>446346087</v>
      </c>
      <c r="I398" s="124">
        <v>266731</v>
      </c>
      <c r="J398" s="124">
        <v>121550</v>
      </c>
      <c r="K398" s="125">
        <v>0.30599999999999999</v>
      </c>
      <c r="L398" s="125">
        <v>0.41599999999999998</v>
      </c>
      <c r="M398" s="125">
        <v>0.36099999999999999</v>
      </c>
      <c r="N398" s="125">
        <v>0.93</v>
      </c>
      <c r="O398" s="128">
        <v>0.88100000000000001</v>
      </c>
      <c r="P398" s="124">
        <v>3082</v>
      </c>
    </row>
    <row r="399" spans="1:16" x14ac:dyDescent="0.3">
      <c r="A399" s="123" t="s">
        <v>797</v>
      </c>
      <c r="B399" s="121" t="s">
        <v>798</v>
      </c>
      <c r="C399" s="121">
        <v>1</v>
      </c>
      <c r="D399" s="121">
        <v>0</v>
      </c>
      <c r="E399" s="124">
        <v>332170006</v>
      </c>
      <c r="F399" s="124">
        <v>365993479</v>
      </c>
      <c r="G399" s="124">
        <v>161528036</v>
      </c>
      <c r="H399" s="124">
        <v>169970988</v>
      </c>
      <c r="I399" s="124">
        <v>244455</v>
      </c>
      <c r="J399" s="124">
        <v>116071</v>
      </c>
      <c r="K399" s="125">
        <v>0.28100000000000003</v>
      </c>
      <c r="L399" s="125">
        <v>0.39800000000000002</v>
      </c>
      <c r="M399" s="125">
        <v>0.33900000000000002</v>
      </c>
      <c r="N399" s="125">
        <v>0.93</v>
      </c>
      <c r="O399" s="128">
        <v>0.90339999999999998</v>
      </c>
      <c r="P399" s="124">
        <v>1196</v>
      </c>
    </row>
    <row r="400" spans="1:16" x14ac:dyDescent="0.3">
      <c r="A400" s="123" t="s">
        <v>799</v>
      </c>
      <c r="B400" s="121" t="s">
        <v>800</v>
      </c>
      <c r="C400" s="121">
        <v>1</v>
      </c>
      <c r="D400" s="121">
        <v>0</v>
      </c>
      <c r="E400" s="124">
        <v>1707135389</v>
      </c>
      <c r="F400" s="124">
        <v>1876210578</v>
      </c>
      <c r="G400" s="124">
        <v>748212181</v>
      </c>
      <c r="H400" s="124">
        <v>805917374</v>
      </c>
      <c r="I400" s="124">
        <v>436461</v>
      </c>
      <c r="J400" s="124">
        <v>189297</v>
      </c>
      <c r="K400" s="125">
        <v>0.502</v>
      </c>
      <c r="L400" s="125">
        <v>0.64900000000000002</v>
      </c>
      <c r="M400" s="125">
        <v>0.57499999999999996</v>
      </c>
      <c r="N400" s="125">
        <v>0.66300000000000003</v>
      </c>
      <c r="O400" s="128">
        <v>0.91949999999999998</v>
      </c>
      <c r="P400" s="124">
        <v>3450</v>
      </c>
    </row>
    <row r="401" spans="1:16" x14ac:dyDescent="0.3">
      <c r="A401" s="123" t="s">
        <v>801</v>
      </c>
      <c r="B401" s="121" t="s">
        <v>802</v>
      </c>
      <c r="C401" s="121">
        <v>1</v>
      </c>
      <c r="D401" s="121">
        <v>0</v>
      </c>
      <c r="E401" s="124">
        <v>1176940159</v>
      </c>
      <c r="F401" s="124">
        <v>1353189461</v>
      </c>
      <c r="G401" s="124">
        <v>313652872</v>
      </c>
      <c r="H401" s="124">
        <v>325758417</v>
      </c>
      <c r="I401" s="124">
        <v>538096</v>
      </c>
      <c r="J401" s="124">
        <v>135987</v>
      </c>
      <c r="K401" s="125">
        <v>0.61799999999999999</v>
      </c>
      <c r="L401" s="125">
        <v>0.46600000000000003</v>
      </c>
      <c r="M401" s="125">
        <v>0.54200000000000004</v>
      </c>
      <c r="N401" s="125">
        <v>0.70399999999999996</v>
      </c>
      <c r="O401" s="128">
        <v>0.91969999999999996</v>
      </c>
      <c r="P401" s="124">
        <v>1969</v>
      </c>
    </row>
    <row r="402" spans="1:16" x14ac:dyDescent="0.3">
      <c r="A402" s="123" t="s">
        <v>803</v>
      </c>
      <c r="B402" s="121" t="s">
        <v>804</v>
      </c>
      <c r="C402" s="121">
        <v>1</v>
      </c>
      <c r="D402" s="121">
        <v>0</v>
      </c>
      <c r="E402" s="124">
        <v>1532651731</v>
      </c>
      <c r="F402" s="124">
        <v>1709728495</v>
      </c>
      <c r="G402" s="124">
        <v>676161162</v>
      </c>
      <c r="H402" s="124">
        <v>692775477</v>
      </c>
      <c r="I402" s="124">
        <v>395798</v>
      </c>
      <c r="J402" s="124">
        <v>167106</v>
      </c>
      <c r="K402" s="125">
        <v>0.45500000000000002</v>
      </c>
      <c r="L402" s="125">
        <v>0.57299999999999995</v>
      </c>
      <c r="M402" s="125">
        <v>0.51300000000000001</v>
      </c>
      <c r="N402" s="125">
        <v>0.74</v>
      </c>
      <c r="O402" s="128">
        <v>0.90400000000000003</v>
      </c>
      <c r="P402" s="124">
        <v>3539</v>
      </c>
    </row>
    <row r="403" spans="1:16" x14ac:dyDescent="0.3">
      <c r="A403" s="123" t="s">
        <v>805</v>
      </c>
      <c r="B403" s="121" t="s">
        <v>806</v>
      </c>
      <c r="C403" s="121">
        <v>1</v>
      </c>
      <c r="D403" s="121">
        <v>0</v>
      </c>
      <c r="E403" s="124">
        <v>367106020</v>
      </c>
      <c r="F403" s="124">
        <v>438024070</v>
      </c>
      <c r="G403" s="124">
        <v>253999445</v>
      </c>
      <c r="H403" s="124">
        <v>143627931</v>
      </c>
      <c r="I403" s="124">
        <v>379420</v>
      </c>
      <c r="J403" s="124">
        <v>135370</v>
      </c>
      <c r="K403" s="125">
        <v>0.436</v>
      </c>
      <c r="L403" s="125">
        <v>0.46400000000000002</v>
      </c>
      <c r="M403" s="125">
        <v>0.45</v>
      </c>
      <c r="N403" s="125">
        <v>0.85699999999999998</v>
      </c>
      <c r="O403" s="128">
        <v>0.92269999999999996</v>
      </c>
      <c r="P403" s="124">
        <v>908</v>
      </c>
    </row>
    <row r="404" spans="1:16" x14ac:dyDescent="0.3">
      <c r="A404" s="123" t="s">
        <v>807</v>
      </c>
      <c r="B404" s="121" t="s">
        <v>808</v>
      </c>
      <c r="C404" s="121">
        <v>1</v>
      </c>
      <c r="D404" s="121">
        <v>0</v>
      </c>
      <c r="E404" s="124">
        <v>488125398</v>
      </c>
      <c r="F404" s="124">
        <v>544601002</v>
      </c>
      <c r="G404" s="124">
        <v>115288461</v>
      </c>
      <c r="H404" s="124">
        <v>120562006</v>
      </c>
      <c r="I404" s="124">
        <v>573736</v>
      </c>
      <c r="J404" s="124">
        <v>131028</v>
      </c>
      <c r="K404" s="125">
        <v>0.65900000000000003</v>
      </c>
      <c r="L404" s="125">
        <v>0.44900000000000001</v>
      </c>
      <c r="M404" s="125">
        <v>0.55300000000000005</v>
      </c>
      <c r="N404" s="125">
        <v>0.72399999999999998</v>
      </c>
      <c r="O404" s="128">
        <v>0.93669999999999998</v>
      </c>
      <c r="P404" s="124">
        <v>756</v>
      </c>
    </row>
    <row r="405" spans="1:16" x14ac:dyDescent="0.3">
      <c r="A405" s="123" t="s">
        <v>809</v>
      </c>
      <c r="B405" s="121" t="s">
        <v>810</v>
      </c>
      <c r="C405" s="121">
        <v>1</v>
      </c>
      <c r="D405" s="121">
        <v>0</v>
      </c>
      <c r="E405" s="124">
        <v>695734049</v>
      </c>
      <c r="F405" s="124">
        <v>796316555</v>
      </c>
      <c r="G405" s="124">
        <v>307628988</v>
      </c>
      <c r="H405" s="124">
        <v>355564519</v>
      </c>
      <c r="I405" s="124">
        <v>415612</v>
      </c>
      <c r="J405" s="124">
        <v>184733</v>
      </c>
      <c r="K405" s="125">
        <v>0.47799999999999998</v>
      </c>
      <c r="L405" s="125">
        <v>0.63300000000000001</v>
      </c>
      <c r="M405" s="125">
        <v>0.55500000000000005</v>
      </c>
      <c r="N405" s="125">
        <v>0.68799999999999994</v>
      </c>
      <c r="O405" s="128">
        <v>0.91569999999999996</v>
      </c>
      <c r="P405" s="124">
        <v>1603</v>
      </c>
    </row>
    <row r="406" spans="1:16" x14ac:dyDescent="0.3">
      <c r="A406" s="123" t="s">
        <v>811</v>
      </c>
      <c r="B406" s="121" t="s">
        <v>812</v>
      </c>
      <c r="C406" s="121">
        <v>1</v>
      </c>
      <c r="D406" s="121">
        <v>0</v>
      </c>
      <c r="E406" s="124">
        <v>201957793</v>
      </c>
      <c r="F406" s="124">
        <v>230233350</v>
      </c>
      <c r="G406" s="124">
        <v>67280773</v>
      </c>
      <c r="H406" s="124">
        <v>65363639</v>
      </c>
      <c r="I406" s="124">
        <v>515741</v>
      </c>
      <c r="J406" s="124">
        <v>155999</v>
      </c>
      <c r="K406" s="125">
        <v>0.59299999999999997</v>
      </c>
      <c r="L406" s="125">
        <v>0.53400000000000003</v>
      </c>
      <c r="M406" s="125">
        <v>0.56299999999999994</v>
      </c>
      <c r="N406" s="125">
        <v>0.71099999999999997</v>
      </c>
      <c r="O406" s="128">
        <v>0.9274</v>
      </c>
      <c r="P406" s="124">
        <v>323</v>
      </c>
    </row>
    <row r="407" spans="1:16" x14ac:dyDescent="0.3">
      <c r="A407" s="123" t="s">
        <v>813</v>
      </c>
      <c r="B407" s="121" t="s">
        <v>814</v>
      </c>
      <c r="C407" s="121">
        <v>1</v>
      </c>
      <c r="D407" s="121">
        <v>0</v>
      </c>
      <c r="E407" s="124">
        <v>233689356</v>
      </c>
      <c r="F407" s="124">
        <v>272485983</v>
      </c>
      <c r="G407" s="124">
        <v>70713173</v>
      </c>
      <c r="H407" s="124">
        <v>72356941</v>
      </c>
      <c r="I407" s="124">
        <v>558692</v>
      </c>
      <c r="J407" s="124">
        <v>157914</v>
      </c>
      <c r="K407" s="125">
        <v>0.64200000000000002</v>
      </c>
      <c r="L407" s="125">
        <v>0.54100000000000004</v>
      </c>
      <c r="M407" s="125">
        <v>0.59099999999999997</v>
      </c>
      <c r="N407" s="125">
        <v>0.67600000000000005</v>
      </c>
      <c r="O407" s="128">
        <v>0.94640000000000002</v>
      </c>
      <c r="P407" s="124">
        <v>373</v>
      </c>
    </row>
    <row r="408" spans="1:16" x14ac:dyDescent="0.3">
      <c r="A408" s="123" t="s">
        <v>815</v>
      </c>
      <c r="B408" s="121" t="s">
        <v>816</v>
      </c>
      <c r="C408" s="121">
        <v>1</v>
      </c>
      <c r="D408" s="121">
        <v>0</v>
      </c>
      <c r="E408" s="124">
        <v>183977758</v>
      </c>
      <c r="F408" s="124">
        <v>207525732</v>
      </c>
      <c r="G408" s="124">
        <v>57968373</v>
      </c>
      <c r="H408" s="124">
        <v>57841012</v>
      </c>
      <c r="I408" s="124">
        <v>570704</v>
      </c>
      <c r="J408" s="124">
        <v>168632</v>
      </c>
      <c r="K408" s="125">
        <v>0.65600000000000003</v>
      </c>
      <c r="L408" s="125">
        <v>0.57799999999999996</v>
      </c>
      <c r="M408" s="125">
        <v>0.61699999999999999</v>
      </c>
      <c r="N408" s="125">
        <v>0.65100000000000002</v>
      </c>
      <c r="O408" s="128">
        <v>0.93659999999999999</v>
      </c>
      <c r="P408" s="124">
        <v>291</v>
      </c>
    </row>
    <row r="409" spans="1:16" x14ac:dyDescent="0.3">
      <c r="A409" s="123" t="s">
        <v>817</v>
      </c>
      <c r="B409" s="121" t="s">
        <v>818</v>
      </c>
      <c r="C409" s="121">
        <v>1</v>
      </c>
      <c r="D409" s="121">
        <v>0</v>
      </c>
      <c r="E409" s="124">
        <v>195242125</v>
      </c>
      <c r="F409" s="124">
        <v>209399123</v>
      </c>
      <c r="G409" s="124">
        <v>50404979</v>
      </c>
      <c r="H409" s="124">
        <v>52723974</v>
      </c>
      <c r="I409" s="124">
        <v>605750</v>
      </c>
      <c r="J409" s="124">
        <v>154384</v>
      </c>
      <c r="K409" s="125">
        <v>0.69599999999999995</v>
      </c>
      <c r="L409" s="125">
        <v>0.52900000000000003</v>
      </c>
      <c r="M409" s="125">
        <v>0.61199999999999999</v>
      </c>
      <c r="N409" s="125">
        <v>0.65500000000000003</v>
      </c>
      <c r="O409" s="128">
        <v>0.96940000000000004</v>
      </c>
      <c r="P409" s="124">
        <v>241</v>
      </c>
    </row>
    <row r="410" spans="1:16" x14ac:dyDescent="0.3">
      <c r="A410" s="123" t="s">
        <v>819</v>
      </c>
      <c r="B410" s="121" t="s">
        <v>820</v>
      </c>
      <c r="C410" s="121">
        <v>1</v>
      </c>
      <c r="D410" s="121">
        <v>0</v>
      </c>
      <c r="E410" s="124">
        <v>289995295</v>
      </c>
      <c r="F410" s="124">
        <v>320892243</v>
      </c>
      <c r="G410" s="124">
        <v>71011241</v>
      </c>
      <c r="H410" s="124">
        <v>75997962</v>
      </c>
      <c r="I410" s="124">
        <v>718691</v>
      </c>
      <c r="J410" s="124">
        <v>172952</v>
      </c>
      <c r="K410" s="125">
        <v>0.82599999999999996</v>
      </c>
      <c r="L410" s="125">
        <v>0.59299999999999997</v>
      </c>
      <c r="M410" s="125">
        <v>0.70899999999999996</v>
      </c>
      <c r="N410" s="125">
        <v>0.59199999999999997</v>
      </c>
      <c r="O410" s="128">
        <v>0.94389999999999996</v>
      </c>
      <c r="P410" s="124">
        <v>337</v>
      </c>
    </row>
    <row r="411" spans="1:16" x14ac:dyDescent="0.3">
      <c r="A411" s="123" t="s">
        <v>821</v>
      </c>
      <c r="B411" s="121" t="s">
        <v>822</v>
      </c>
      <c r="C411" s="121">
        <v>1</v>
      </c>
      <c r="D411" s="121">
        <v>0</v>
      </c>
      <c r="E411" s="124">
        <v>192200129</v>
      </c>
      <c r="F411" s="124">
        <v>210659438</v>
      </c>
      <c r="G411" s="124">
        <v>59510009</v>
      </c>
      <c r="H411" s="124">
        <v>60675605</v>
      </c>
      <c r="I411" s="124">
        <v>531477</v>
      </c>
      <c r="J411" s="124">
        <v>158556</v>
      </c>
      <c r="K411" s="125">
        <v>0.61099999999999999</v>
      </c>
      <c r="L411" s="125">
        <v>0.54300000000000004</v>
      </c>
      <c r="M411" s="125">
        <v>0.57599999999999996</v>
      </c>
      <c r="N411" s="125">
        <v>0.69499999999999995</v>
      </c>
      <c r="O411" s="128">
        <v>0.92849999999999999</v>
      </c>
      <c r="P411" s="124">
        <v>300</v>
      </c>
    </row>
    <row r="412" spans="1:16" x14ac:dyDescent="0.3">
      <c r="A412" s="123" t="s">
        <v>823</v>
      </c>
      <c r="B412" s="121" t="s">
        <v>824</v>
      </c>
      <c r="C412" s="121">
        <v>1</v>
      </c>
      <c r="D412" s="121">
        <v>0</v>
      </c>
      <c r="E412" s="124">
        <v>1125821433</v>
      </c>
      <c r="F412" s="124">
        <v>1223880483</v>
      </c>
      <c r="G412" s="124">
        <v>373310397</v>
      </c>
      <c r="H412" s="124">
        <v>383016102</v>
      </c>
      <c r="I412" s="124">
        <v>571703</v>
      </c>
      <c r="J412" s="124">
        <v>184021</v>
      </c>
      <c r="K412" s="125">
        <v>0.65700000000000003</v>
      </c>
      <c r="L412" s="125">
        <v>0.63100000000000001</v>
      </c>
      <c r="M412" s="125">
        <v>0.64300000000000002</v>
      </c>
      <c r="N412" s="125">
        <v>0.60399999999999998</v>
      </c>
      <c r="O412" s="128">
        <v>0.92800000000000005</v>
      </c>
      <c r="P412" s="124">
        <v>1661</v>
      </c>
    </row>
    <row r="413" spans="1:16" x14ac:dyDescent="0.3">
      <c r="A413" s="123" t="s">
        <v>825</v>
      </c>
      <c r="B413" s="121" t="s">
        <v>826</v>
      </c>
      <c r="C413" s="121">
        <v>1</v>
      </c>
      <c r="D413" s="121">
        <v>0</v>
      </c>
      <c r="E413" s="124">
        <v>387541259</v>
      </c>
      <c r="F413" s="124">
        <v>437147193</v>
      </c>
      <c r="G413" s="124">
        <v>156573978</v>
      </c>
      <c r="H413" s="124">
        <v>162247217</v>
      </c>
      <c r="I413" s="124">
        <v>442429</v>
      </c>
      <c r="J413" s="124">
        <v>171041</v>
      </c>
      <c r="K413" s="125">
        <v>0.50800000000000001</v>
      </c>
      <c r="L413" s="125">
        <v>0.58599999999999997</v>
      </c>
      <c r="M413" s="125">
        <v>0.54700000000000004</v>
      </c>
      <c r="N413" s="125">
        <v>0.73199999999999998</v>
      </c>
      <c r="O413" s="128">
        <v>0.93389999999999995</v>
      </c>
      <c r="P413" s="124">
        <v>770</v>
      </c>
    </row>
    <row r="414" spans="1:16" x14ac:dyDescent="0.3">
      <c r="A414" s="123" t="s">
        <v>827</v>
      </c>
      <c r="B414" s="121" t="s">
        <v>828</v>
      </c>
      <c r="C414" s="121">
        <v>1</v>
      </c>
      <c r="D414" s="121">
        <v>0</v>
      </c>
      <c r="E414" s="124">
        <v>1071054832</v>
      </c>
      <c r="F414" s="124">
        <v>1178484505</v>
      </c>
      <c r="G414" s="124">
        <v>296350226</v>
      </c>
      <c r="H414" s="124">
        <v>291287373</v>
      </c>
      <c r="I414" s="124">
        <v>1259540</v>
      </c>
      <c r="J414" s="124">
        <v>326189</v>
      </c>
      <c r="K414" s="125">
        <v>1.448</v>
      </c>
      <c r="L414" s="125">
        <v>1.1180000000000001</v>
      </c>
      <c r="M414" s="125">
        <v>1.2829999999999999</v>
      </c>
      <c r="N414" s="125">
        <v>0.3</v>
      </c>
      <c r="O414" s="128">
        <v>0.93930000000000002</v>
      </c>
      <c r="P414" s="124">
        <v>797</v>
      </c>
    </row>
    <row r="415" spans="1:16" x14ac:dyDescent="0.3">
      <c r="A415" s="123" t="s">
        <v>829</v>
      </c>
      <c r="B415" s="121" t="s">
        <v>830</v>
      </c>
      <c r="C415" s="121">
        <v>1</v>
      </c>
      <c r="D415" s="121">
        <v>0</v>
      </c>
      <c r="E415" s="124">
        <v>363424159</v>
      </c>
      <c r="F415" s="124">
        <v>395861958</v>
      </c>
      <c r="G415" s="124">
        <v>85380102</v>
      </c>
      <c r="H415" s="124">
        <v>87948164</v>
      </c>
      <c r="I415" s="124">
        <v>719020</v>
      </c>
      <c r="J415" s="124">
        <v>164136</v>
      </c>
      <c r="K415" s="125">
        <v>0.82699999999999996</v>
      </c>
      <c r="L415" s="125">
        <v>0.56200000000000006</v>
      </c>
      <c r="M415" s="125">
        <v>0.69399999999999995</v>
      </c>
      <c r="N415" s="125">
        <v>0.60099999999999998</v>
      </c>
      <c r="O415" s="128">
        <v>0.92630000000000001</v>
      </c>
      <c r="P415" s="124">
        <v>420</v>
      </c>
    </row>
    <row r="416" spans="1:16" x14ac:dyDescent="0.3">
      <c r="A416" s="123" t="s">
        <v>831</v>
      </c>
      <c r="B416" s="121" t="s">
        <v>832</v>
      </c>
      <c r="C416" s="121">
        <v>1</v>
      </c>
      <c r="D416" s="121">
        <v>0</v>
      </c>
      <c r="E416" s="124">
        <v>449350996</v>
      </c>
      <c r="F416" s="124">
        <v>492832274</v>
      </c>
      <c r="G416" s="124">
        <v>99193892</v>
      </c>
      <c r="H416" s="124">
        <v>102514146</v>
      </c>
      <c r="I416" s="124">
        <v>875635</v>
      </c>
      <c r="J416" s="124">
        <v>187461</v>
      </c>
      <c r="K416" s="125">
        <v>1.0069999999999999</v>
      </c>
      <c r="L416" s="125">
        <v>0.64200000000000002</v>
      </c>
      <c r="M416" s="125">
        <v>0.82399999999999995</v>
      </c>
      <c r="N416" s="125">
        <v>0.51700000000000002</v>
      </c>
      <c r="O416" s="128">
        <v>0.92579999999999996</v>
      </c>
      <c r="P416" s="124">
        <v>427</v>
      </c>
    </row>
    <row r="417" spans="1:16" x14ac:dyDescent="0.3">
      <c r="A417" s="123" t="s">
        <v>833</v>
      </c>
      <c r="B417" s="121" t="s">
        <v>834</v>
      </c>
      <c r="C417" s="121">
        <v>1</v>
      </c>
      <c r="D417" s="121">
        <v>0</v>
      </c>
      <c r="E417" s="124">
        <v>180007255</v>
      </c>
      <c r="F417" s="124">
        <v>204171381</v>
      </c>
      <c r="G417" s="124">
        <v>57023491</v>
      </c>
      <c r="H417" s="124">
        <v>58811184</v>
      </c>
      <c r="I417" s="124">
        <v>493802</v>
      </c>
      <c r="J417" s="124">
        <v>148887</v>
      </c>
      <c r="K417" s="125">
        <v>0.56799999999999995</v>
      </c>
      <c r="L417" s="125">
        <v>0.51</v>
      </c>
      <c r="M417" s="125">
        <v>0.53900000000000003</v>
      </c>
      <c r="N417" s="125">
        <v>0.74299999999999999</v>
      </c>
      <c r="O417" s="128">
        <v>0.93710000000000004</v>
      </c>
      <c r="P417" s="124">
        <v>313</v>
      </c>
    </row>
    <row r="418" spans="1:16" x14ac:dyDescent="0.3">
      <c r="A418" s="123" t="s">
        <v>835</v>
      </c>
      <c r="B418" s="121" t="s">
        <v>836</v>
      </c>
      <c r="C418" s="121">
        <v>1</v>
      </c>
      <c r="D418" s="121">
        <v>0</v>
      </c>
      <c r="E418" s="124">
        <v>4070346125</v>
      </c>
      <c r="F418" s="124">
        <v>4427423253</v>
      </c>
      <c r="G418" s="124">
        <v>1361734703</v>
      </c>
      <c r="H418" s="124">
        <v>1349998876</v>
      </c>
      <c r="I418" s="124">
        <v>830996</v>
      </c>
      <c r="J418" s="124">
        <v>264032</v>
      </c>
      <c r="K418" s="125">
        <v>0.95499999999999996</v>
      </c>
      <c r="L418" s="125">
        <v>0.90500000000000003</v>
      </c>
      <c r="M418" s="125">
        <v>0.92900000000000005</v>
      </c>
      <c r="N418" s="125">
        <v>0.438</v>
      </c>
      <c r="O418" s="128">
        <v>0.94840000000000002</v>
      </c>
      <c r="P418" s="124">
        <v>3879</v>
      </c>
    </row>
    <row r="419" spans="1:16" x14ac:dyDescent="0.3">
      <c r="A419" s="123" t="s">
        <v>837</v>
      </c>
      <c r="B419" s="121" t="s">
        <v>838</v>
      </c>
      <c r="C419" s="121">
        <v>1</v>
      </c>
      <c r="D419" s="121">
        <v>0</v>
      </c>
      <c r="E419" s="124">
        <v>3868912313</v>
      </c>
      <c r="F419" s="124">
        <v>4186962975</v>
      </c>
      <c r="G419" s="124">
        <v>1303898223</v>
      </c>
      <c r="H419" s="124">
        <v>1342905362</v>
      </c>
      <c r="I419" s="124">
        <v>861222</v>
      </c>
      <c r="J419" s="124">
        <v>282959</v>
      </c>
      <c r="K419" s="125">
        <v>0.99</v>
      </c>
      <c r="L419" s="125">
        <v>0.97</v>
      </c>
      <c r="M419" s="125">
        <v>0.98</v>
      </c>
      <c r="N419" s="125">
        <v>0.41799999999999998</v>
      </c>
      <c r="O419" s="128">
        <v>0.94159999999999999</v>
      </c>
      <c r="P419" s="124">
        <v>3725</v>
      </c>
    </row>
    <row r="420" spans="1:16" x14ac:dyDescent="0.3">
      <c r="A420" s="123" t="s">
        <v>839</v>
      </c>
      <c r="B420" s="121" t="s">
        <v>840</v>
      </c>
      <c r="C420" s="121">
        <v>1</v>
      </c>
      <c r="D420" s="121">
        <v>0</v>
      </c>
      <c r="E420" s="124">
        <v>1234816871</v>
      </c>
      <c r="F420" s="124">
        <v>1408645683</v>
      </c>
      <c r="G420" s="124">
        <v>408282345</v>
      </c>
      <c r="H420" s="124">
        <v>404162741</v>
      </c>
      <c r="I420" s="124">
        <v>1447679</v>
      </c>
      <c r="J420" s="124">
        <v>442675</v>
      </c>
      <c r="K420" s="125">
        <v>1.665</v>
      </c>
      <c r="L420" s="125">
        <v>1.518</v>
      </c>
      <c r="M420" s="125">
        <v>1.591</v>
      </c>
      <c r="N420" s="125">
        <v>0.23499999999999999</v>
      </c>
      <c r="O420" s="128">
        <v>0.95309999999999995</v>
      </c>
      <c r="P420" s="124">
        <v>787</v>
      </c>
    </row>
    <row r="421" spans="1:16" x14ac:dyDescent="0.3">
      <c r="A421" s="123" t="s">
        <v>841</v>
      </c>
      <c r="B421" s="121" t="s">
        <v>842</v>
      </c>
      <c r="C421" s="121">
        <v>1</v>
      </c>
      <c r="D421" s="121">
        <v>0</v>
      </c>
      <c r="E421" s="124">
        <v>998306075</v>
      </c>
      <c r="F421" s="124">
        <v>1128932899</v>
      </c>
      <c r="G421" s="124">
        <v>298820695</v>
      </c>
      <c r="H421" s="124">
        <v>272115213</v>
      </c>
      <c r="I421" s="124">
        <v>3156140</v>
      </c>
      <c r="J421" s="124">
        <v>807463</v>
      </c>
      <c r="K421" s="125">
        <v>3.63</v>
      </c>
      <c r="L421" s="125">
        <v>2.7690000000000001</v>
      </c>
      <c r="M421" s="125">
        <v>3.1989999999999998</v>
      </c>
      <c r="N421" s="125">
        <v>0</v>
      </c>
      <c r="O421" s="128">
        <v>0.95940000000000003</v>
      </c>
      <c r="P421" s="124">
        <v>202</v>
      </c>
    </row>
    <row r="422" spans="1:16" x14ac:dyDescent="0.3">
      <c r="A422" s="123" t="s">
        <v>843</v>
      </c>
      <c r="B422" s="121" t="s">
        <v>844</v>
      </c>
      <c r="C422" s="121">
        <v>1</v>
      </c>
      <c r="D422" s="121">
        <v>0</v>
      </c>
      <c r="E422" s="124">
        <v>1561523807</v>
      </c>
      <c r="F422" s="124">
        <v>1724643614</v>
      </c>
      <c r="G422" s="124">
        <v>554333582</v>
      </c>
      <c r="H422" s="124">
        <v>575421185</v>
      </c>
      <c r="I422" s="124">
        <v>892980</v>
      </c>
      <c r="J422" s="124">
        <v>306998</v>
      </c>
      <c r="K422" s="125">
        <v>1.0269999999999999</v>
      </c>
      <c r="L422" s="125">
        <v>1.052</v>
      </c>
      <c r="M422" s="125">
        <v>1.0389999999999999</v>
      </c>
      <c r="N422" s="125">
        <v>0.39500000000000002</v>
      </c>
      <c r="O422" s="128">
        <v>0.93230000000000002</v>
      </c>
      <c r="P422" s="124">
        <v>1520</v>
      </c>
    </row>
    <row r="423" spans="1:16" x14ac:dyDescent="0.3">
      <c r="A423" s="123" t="s">
        <v>845</v>
      </c>
      <c r="B423" s="121" t="s">
        <v>846</v>
      </c>
      <c r="C423" s="121">
        <v>1</v>
      </c>
      <c r="D423" s="121">
        <v>0</v>
      </c>
      <c r="E423" s="124">
        <v>3463156912</v>
      </c>
      <c r="F423" s="124">
        <v>3760975003</v>
      </c>
      <c r="G423" s="124">
        <v>1082836202</v>
      </c>
      <c r="H423" s="124">
        <v>1031650084</v>
      </c>
      <c r="I423" s="124">
        <v>977026</v>
      </c>
      <c r="J423" s="124">
        <v>279050</v>
      </c>
      <c r="K423" s="125">
        <v>1.123</v>
      </c>
      <c r="L423" s="125">
        <v>0.95599999999999996</v>
      </c>
      <c r="M423" s="125">
        <v>1.0389999999999999</v>
      </c>
      <c r="N423" s="125">
        <v>0.39500000000000002</v>
      </c>
      <c r="O423" s="128">
        <v>0.9415</v>
      </c>
      <c r="P423" s="124">
        <v>2928</v>
      </c>
    </row>
    <row r="424" spans="1:16" x14ac:dyDescent="0.3">
      <c r="A424" s="123" t="s">
        <v>847</v>
      </c>
      <c r="B424" s="121" t="s">
        <v>848</v>
      </c>
      <c r="C424" s="121">
        <v>1</v>
      </c>
      <c r="D424" s="121">
        <v>0</v>
      </c>
      <c r="E424" s="124">
        <v>626714531</v>
      </c>
      <c r="F424" s="124">
        <v>713300097</v>
      </c>
      <c r="G424" s="124">
        <v>182454810</v>
      </c>
      <c r="H424" s="124">
        <v>195706693</v>
      </c>
      <c r="I424" s="124">
        <v>816086</v>
      </c>
      <c r="J424" s="124">
        <v>230305</v>
      </c>
      <c r="K424" s="125">
        <v>0.93799999999999994</v>
      </c>
      <c r="L424" s="125">
        <v>0.78900000000000003</v>
      </c>
      <c r="M424" s="125">
        <v>0.86299999999999999</v>
      </c>
      <c r="N424" s="125">
        <v>0.46899999999999997</v>
      </c>
      <c r="O424" s="128">
        <v>0.91859999999999997</v>
      </c>
      <c r="P424" s="124">
        <v>636</v>
      </c>
    </row>
    <row r="425" spans="1:16" x14ac:dyDescent="0.3">
      <c r="A425" s="123" t="s">
        <v>849</v>
      </c>
      <c r="B425" s="121" t="s">
        <v>850</v>
      </c>
      <c r="C425" s="121">
        <v>1</v>
      </c>
      <c r="D425" s="121">
        <v>0</v>
      </c>
      <c r="E425" s="124">
        <v>776988910</v>
      </c>
      <c r="F425" s="124">
        <v>883900768</v>
      </c>
      <c r="G425" s="124">
        <v>405576206</v>
      </c>
      <c r="H425" s="124">
        <v>331037825</v>
      </c>
      <c r="I425" s="124">
        <v>677914</v>
      </c>
      <c r="J425" s="124">
        <v>270234</v>
      </c>
      <c r="K425" s="125">
        <v>0.77900000000000003</v>
      </c>
      <c r="L425" s="125">
        <v>0.92600000000000005</v>
      </c>
      <c r="M425" s="125">
        <v>0.85199999999999998</v>
      </c>
      <c r="N425" s="125">
        <v>0.47599999999999998</v>
      </c>
      <c r="O425" s="128">
        <v>0.93389999999999995</v>
      </c>
      <c r="P425" s="124">
        <v>1062</v>
      </c>
    </row>
    <row r="426" spans="1:16" x14ac:dyDescent="0.3">
      <c r="A426" s="123" t="s">
        <v>851</v>
      </c>
      <c r="B426" s="121" t="s">
        <v>852</v>
      </c>
      <c r="C426" s="121">
        <v>1</v>
      </c>
      <c r="D426" s="121">
        <v>0</v>
      </c>
      <c r="E426" s="124">
        <v>3341899487</v>
      </c>
      <c r="F426" s="124">
        <v>3678654369</v>
      </c>
      <c r="G426" s="124">
        <v>1287138408</v>
      </c>
      <c r="H426" s="124">
        <v>1322811018</v>
      </c>
      <c r="I426" s="124">
        <v>717554</v>
      </c>
      <c r="J426" s="124">
        <v>266756</v>
      </c>
      <c r="K426" s="125">
        <v>0.82499999999999996</v>
      </c>
      <c r="L426" s="125">
        <v>0.91400000000000003</v>
      </c>
      <c r="M426" s="125">
        <v>0.86899999999999999</v>
      </c>
      <c r="N426" s="125">
        <v>0.46500000000000002</v>
      </c>
      <c r="O426" s="128">
        <v>0.94340000000000002</v>
      </c>
      <c r="P426" s="124">
        <v>4096</v>
      </c>
    </row>
    <row r="427" spans="1:16" x14ac:dyDescent="0.3">
      <c r="A427" s="123" t="s">
        <v>853</v>
      </c>
      <c r="B427" s="121" t="s">
        <v>854</v>
      </c>
      <c r="C427" s="121">
        <v>1</v>
      </c>
      <c r="D427" s="121">
        <v>0</v>
      </c>
      <c r="E427" s="124">
        <v>500579854</v>
      </c>
      <c r="F427" s="124">
        <v>563882073</v>
      </c>
      <c r="G427" s="124">
        <v>199508441</v>
      </c>
      <c r="H427" s="124">
        <v>205273634</v>
      </c>
      <c r="I427" s="124">
        <v>438772</v>
      </c>
      <c r="J427" s="124">
        <v>166851</v>
      </c>
      <c r="K427" s="125">
        <v>0.504</v>
      </c>
      <c r="L427" s="125">
        <v>0.57199999999999995</v>
      </c>
      <c r="M427" s="125">
        <v>0.53800000000000003</v>
      </c>
      <c r="N427" s="125">
        <v>0.70899999999999996</v>
      </c>
      <c r="O427" s="128">
        <v>0.91610000000000003</v>
      </c>
      <c r="P427" s="124">
        <v>1001</v>
      </c>
    </row>
    <row r="428" spans="1:16" x14ac:dyDescent="0.3">
      <c r="A428" s="123" t="s">
        <v>855</v>
      </c>
      <c r="B428" s="121" t="s">
        <v>856</v>
      </c>
      <c r="C428" s="121">
        <v>1</v>
      </c>
      <c r="D428" s="121">
        <v>0</v>
      </c>
      <c r="E428" s="124">
        <v>910430077</v>
      </c>
      <c r="F428" s="124">
        <v>1038015292</v>
      </c>
      <c r="G428" s="124">
        <v>384036927</v>
      </c>
      <c r="H428" s="124">
        <v>379158931</v>
      </c>
      <c r="I428" s="124">
        <v>374701</v>
      </c>
      <c r="J428" s="124">
        <v>145830</v>
      </c>
      <c r="K428" s="125">
        <v>0.43099999999999999</v>
      </c>
      <c r="L428" s="125">
        <v>0.5</v>
      </c>
      <c r="M428" s="125">
        <v>0.46500000000000002</v>
      </c>
      <c r="N428" s="125">
        <v>0.83799999999999997</v>
      </c>
      <c r="O428" s="128">
        <v>0.8589</v>
      </c>
      <c r="P428" s="124">
        <v>2138</v>
      </c>
    </row>
    <row r="429" spans="1:16" x14ac:dyDescent="0.3">
      <c r="A429" s="123" t="s">
        <v>857</v>
      </c>
      <c r="B429" s="121" t="s">
        <v>858</v>
      </c>
      <c r="C429" s="121">
        <v>1</v>
      </c>
      <c r="D429" s="121">
        <v>0</v>
      </c>
      <c r="E429" s="124">
        <v>300695446</v>
      </c>
      <c r="F429" s="124">
        <v>293962603</v>
      </c>
      <c r="G429" s="124">
        <v>120109962</v>
      </c>
      <c r="H429" s="124">
        <v>121167422</v>
      </c>
      <c r="I429" s="124">
        <v>669618</v>
      </c>
      <c r="J429" s="124">
        <v>274803</v>
      </c>
      <c r="K429" s="125">
        <v>0.77</v>
      </c>
      <c r="L429" s="125">
        <v>0.94199999999999995</v>
      </c>
      <c r="M429" s="125">
        <v>0.85599999999999998</v>
      </c>
      <c r="N429" s="125">
        <v>0.47299999999999998</v>
      </c>
      <c r="O429" s="128">
        <v>0.94630000000000003</v>
      </c>
      <c r="P429" s="124">
        <v>301</v>
      </c>
    </row>
    <row r="430" spans="1:16" x14ac:dyDescent="0.3">
      <c r="A430" s="123" t="s">
        <v>859</v>
      </c>
      <c r="B430" s="121" t="s">
        <v>860</v>
      </c>
      <c r="C430" s="121">
        <v>1</v>
      </c>
      <c r="D430" s="121">
        <v>0</v>
      </c>
      <c r="E430" s="124">
        <v>580978931</v>
      </c>
      <c r="F430" s="124">
        <v>565154445</v>
      </c>
      <c r="G430" s="124">
        <v>226294187</v>
      </c>
      <c r="H430" s="124">
        <v>236411804</v>
      </c>
      <c r="I430" s="124">
        <v>440838</v>
      </c>
      <c r="J430" s="124">
        <v>180462</v>
      </c>
      <c r="K430" s="125">
        <v>0.50700000000000001</v>
      </c>
      <c r="L430" s="125">
        <v>0.61799999999999999</v>
      </c>
      <c r="M430" s="125">
        <v>0.56200000000000006</v>
      </c>
      <c r="N430" s="125">
        <v>0.71199999999999997</v>
      </c>
      <c r="O430" s="128">
        <v>0.89859999999999995</v>
      </c>
      <c r="P430" s="124">
        <v>990</v>
      </c>
    </row>
    <row r="431" spans="1:16" x14ac:dyDescent="0.3">
      <c r="A431" s="123" t="s">
        <v>861</v>
      </c>
      <c r="B431" s="121" t="s">
        <v>862</v>
      </c>
      <c r="C431" s="121">
        <v>1</v>
      </c>
      <c r="D431" s="121">
        <v>0</v>
      </c>
      <c r="E431" s="124">
        <v>1761862380</v>
      </c>
      <c r="F431" s="124">
        <v>1982946163</v>
      </c>
      <c r="G431" s="124">
        <v>746399023</v>
      </c>
      <c r="H431" s="124">
        <v>761766961</v>
      </c>
      <c r="I431" s="124">
        <v>602834</v>
      </c>
      <c r="J431" s="124">
        <v>242782</v>
      </c>
      <c r="K431" s="125">
        <v>0.69299999999999995</v>
      </c>
      <c r="L431" s="125">
        <v>0.83199999999999996</v>
      </c>
      <c r="M431" s="125">
        <v>0.76200000000000001</v>
      </c>
      <c r="N431" s="125">
        <v>0.53100000000000003</v>
      </c>
      <c r="O431" s="128">
        <v>0.94640000000000002</v>
      </c>
      <c r="P431" s="124">
        <v>2609</v>
      </c>
    </row>
    <row r="432" spans="1:16" x14ac:dyDescent="0.3">
      <c r="A432" s="123" t="s">
        <v>863</v>
      </c>
      <c r="B432" s="121" t="s">
        <v>864</v>
      </c>
      <c r="C432" s="121">
        <v>1</v>
      </c>
      <c r="D432" s="121">
        <v>0</v>
      </c>
      <c r="E432" s="124">
        <v>567735176</v>
      </c>
      <c r="F432" s="124">
        <v>676045757</v>
      </c>
      <c r="G432" s="124">
        <v>212261815</v>
      </c>
      <c r="H432" s="124">
        <v>217202154</v>
      </c>
      <c r="I432" s="124">
        <v>589469</v>
      </c>
      <c r="J432" s="124">
        <v>203537</v>
      </c>
      <c r="K432" s="125">
        <v>0.67800000000000005</v>
      </c>
      <c r="L432" s="125">
        <v>0.69799999999999995</v>
      </c>
      <c r="M432" s="125">
        <v>0.68799999999999994</v>
      </c>
      <c r="N432" s="125">
        <v>0.57699999999999996</v>
      </c>
      <c r="O432" s="128">
        <v>0.93459999999999999</v>
      </c>
      <c r="P432" s="124">
        <v>848</v>
      </c>
    </row>
    <row r="433" spans="1:16" x14ac:dyDescent="0.3">
      <c r="A433" s="123" t="s">
        <v>865</v>
      </c>
      <c r="B433" s="121" t="s">
        <v>866</v>
      </c>
      <c r="C433" s="121">
        <v>1</v>
      </c>
      <c r="D433" s="121">
        <v>0</v>
      </c>
      <c r="E433" s="124">
        <v>637065059</v>
      </c>
      <c r="F433" s="124">
        <v>729368497</v>
      </c>
      <c r="G433" s="124">
        <v>226645713</v>
      </c>
      <c r="H433" s="124">
        <v>232435211</v>
      </c>
      <c r="I433" s="124">
        <v>643330</v>
      </c>
      <c r="J433" s="124">
        <v>216139</v>
      </c>
      <c r="K433" s="125">
        <v>0.74</v>
      </c>
      <c r="L433" s="125">
        <v>0.74099999999999999</v>
      </c>
      <c r="M433" s="125">
        <v>0.74</v>
      </c>
      <c r="N433" s="125">
        <v>0.54500000000000004</v>
      </c>
      <c r="O433" s="128">
        <v>0.93879999999999997</v>
      </c>
      <c r="P433" s="124">
        <v>859</v>
      </c>
    </row>
    <row r="434" spans="1:16" x14ac:dyDescent="0.3">
      <c r="A434" s="123" t="s">
        <v>867</v>
      </c>
      <c r="B434" s="121" t="s">
        <v>868</v>
      </c>
      <c r="C434" s="121">
        <v>1</v>
      </c>
      <c r="D434" s="121">
        <v>0</v>
      </c>
      <c r="E434" s="124">
        <v>1991222586</v>
      </c>
      <c r="F434" s="124">
        <v>2213251562</v>
      </c>
      <c r="G434" s="124">
        <v>858473091</v>
      </c>
      <c r="H434" s="124">
        <v>861364372</v>
      </c>
      <c r="I434" s="124">
        <v>406700</v>
      </c>
      <c r="J434" s="124">
        <v>166360</v>
      </c>
      <c r="K434" s="125">
        <v>0.46700000000000003</v>
      </c>
      <c r="L434" s="125">
        <v>0.56999999999999995</v>
      </c>
      <c r="M434" s="125">
        <v>0.51800000000000002</v>
      </c>
      <c r="N434" s="125">
        <v>0.76900000000000002</v>
      </c>
      <c r="O434" s="128">
        <v>0.88770000000000004</v>
      </c>
      <c r="P434" s="124">
        <v>4254</v>
      </c>
    </row>
    <row r="435" spans="1:16" x14ac:dyDescent="0.3">
      <c r="A435" s="123" t="s">
        <v>869</v>
      </c>
      <c r="B435" s="121" t="s">
        <v>870</v>
      </c>
      <c r="C435" s="121">
        <v>1</v>
      </c>
      <c r="D435" s="121">
        <v>0</v>
      </c>
      <c r="E435" s="124">
        <v>9075806979</v>
      </c>
      <c r="F435" s="124">
        <v>10197580710</v>
      </c>
      <c r="G435" s="124">
        <v>3064211396</v>
      </c>
      <c r="H435" s="124">
        <v>3032940986</v>
      </c>
      <c r="I435" s="124">
        <v>944959</v>
      </c>
      <c r="J435" s="124">
        <v>297405</v>
      </c>
      <c r="K435" s="125">
        <v>1.087</v>
      </c>
      <c r="L435" s="125">
        <v>1.0189999999999999</v>
      </c>
      <c r="M435" s="125">
        <v>1.052</v>
      </c>
      <c r="N435" s="125">
        <v>0.39</v>
      </c>
      <c r="O435" s="128">
        <v>0.94579999999999997</v>
      </c>
      <c r="P435" s="124">
        <v>7911</v>
      </c>
    </row>
    <row r="436" spans="1:16" x14ac:dyDescent="0.3">
      <c r="A436" s="123" t="s">
        <v>871</v>
      </c>
      <c r="B436" s="121" t="s">
        <v>872</v>
      </c>
      <c r="C436" s="121">
        <v>1</v>
      </c>
      <c r="D436" s="121">
        <v>0</v>
      </c>
      <c r="E436" s="124">
        <v>2298327437</v>
      </c>
      <c r="F436" s="124">
        <v>2580708561</v>
      </c>
      <c r="G436" s="124">
        <v>671307896</v>
      </c>
      <c r="H436" s="124">
        <v>689386344</v>
      </c>
      <c r="I436" s="124">
        <v>903525</v>
      </c>
      <c r="J436" s="124">
        <v>251980</v>
      </c>
      <c r="K436" s="125">
        <v>1.0389999999999999</v>
      </c>
      <c r="L436" s="125">
        <v>0.86399999999999999</v>
      </c>
      <c r="M436" s="125">
        <v>0.95099999999999996</v>
      </c>
      <c r="N436" s="125">
        <v>0.43</v>
      </c>
      <c r="O436" s="128">
        <v>0.94879999999999998</v>
      </c>
      <c r="P436" s="124">
        <v>2195</v>
      </c>
    </row>
    <row r="437" spans="1:16" x14ac:dyDescent="0.3">
      <c r="A437" s="123" t="s">
        <v>873</v>
      </c>
      <c r="B437" s="121" t="s">
        <v>874</v>
      </c>
      <c r="C437" s="121">
        <v>1</v>
      </c>
      <c r="D437" s="121">
        <v>0</v>
      </c>
      <c r="E437" s="124">
        <v>5282264194</v>
      </c>
      <c r="F437" s="124">
        <v>6010916986</v>
      </c>
      <c r="G437" s="124">
        <v>1733852551</v>
      </c>
      <c r="H437" s="124">
        <v>1773649389</v>
      </c>
      <c r="I437" s="124">
        <v>560010</v>
      </c>
      <c r="J437" s="124">
        <v>173931</v>
      </c>
      <c r="K437" s="125">
        <v>0.64400000000000002</v>
      </c>
      <c r="L437" s="125">
        <v>0.59599999999999997</v>
      </c>
      <c r="M437" s="125">
        <v>0.62</v>
      </c>
      <c r="N437" s="125">
        <v>0.61899999999999999</v>
      </c>
      <c r="O437" s="128">
        <v>0.94320000000000004</v>
      </c>
      <c r="P437" s="124">
        <v>7846</v>
      </c>
    </row>
    <row r="438" spans="1:16" x14ac:dyDescent="0.3">
      <c r="A438" s="123" t="s">
        <v>875</v>
      </c>
      <c r="B438" s="121" t="s">
        <v>876</v>
      </c>
      <c r="C438" s="121">
        <v>1</v>
      </c>
      <c r="D438" s="121">
        <v>0</v>
      </c>
      <c r="E438" s="124">
        <v>4277744639</v>
      </c>
      <c r="F438" s="124">
        <v>4860957004</v>
      </c>
      <c r="G438" s="124">
        <v>1396835222</v>
      </c>
      <c r="H438" s="124">
        <v>1478631985</v>
      </c>
      <c r="I438" s="124">
        <v>1270675</v>
      </c>
      <c r="J438" s="124">
        <v>399814</v>
      </c>
      <c r="K438" s="125">
        <v>1.4610000000000001</v>
      </c>
      <c r="L438" s="125">
        <v>1.371</v>
      </c>
      <c r="M438" s="125">
        <v>1.415</v>
      </c>
      <c r="N438" s="125">
        <v>0.26600000000000001</v>
      </c>
      <c r="O438" s="128">
        <v>0.94479999999999997</v>
      </c>
      <c r="P438" s="124">
        <v>2802</v>
      </c>
    </row>
    <row r="439" spans="1:16" x14ac:dyDescent="0.3">
      <c r="A439" s="123" t="s">
        <v>877</v>
      </c>
      <c r="B439" s="121" t="s">
        <v>878</v>
      </c>
      <c r="C439" s="121">
        <v>1</v>
      </c>
      <c r="D439" s="121">
        <v>0</v>
      </c>
      <c r="E439" s="124">
        <v>3363469123</v>
      </c>
      <c r="F439" s="124">
        <v>3805369104</v>
      </c>
      <c r="G439" s="124">
        <v>1513009056</v>
      </c>
      <c r="H439" s="124">
        <v>1394299085</v>
      </c>
      <c r="I439" s="124">
        <v>980152</v>
      </c>
      <c r="J439" s="124">
        <v>381268</v>
      </c>
      <c r="K439" s="125">
        <v>1.127</v>
      </c>
      <c r="L439" s="125">
        <v>1.3069999999999999</v>
      </c>
      <c r="M439" s="125">
        <v>1.216</v>
      </c>
      <c r="N439" s="125">
        <v>0.32600000000000001</v>
      </c>
      <c r="O439" s="128">
        <v>0.93330000000000002</v>
      </c>
      <c r="P439" s="124">
        <v>2858</v>
      </c>
    </row>
    <row r="440" spans="1:16" x14ac:dyDescent="0.3">
      <c r="A440" s="123" t="s">
        <v>879</v>
      </c>
      <c r="B440" s="121" t="s">
        <v>880</v>
      </c>
      <c r="C440" s="121">
        <v>1</v>
      </c>
      <c r="D440" s="121">
        <v>0</v>
      </c>
      <c r="E440" s="124">
        <v>2795731886</v>
      </c>
      <c r="F440" s="124">
        <v>3191132001</v>
      </c>
      <c r="G440" s="124">
        <v>1024411792</v>
      </c>
      <c r="H440" s="124">
        <v>926347276</v>
      </c>
      <c r="I440" s="124">
        <v>1055139</v>
      </c>
      <c r="J440" s="124">
        <v>326523</v>
      </c>
      <c r="K440" s="125">
        <v>1.2130000000000001</v>
      </c>
      <c r="L440" s="125">
        <v>1.119</v>
      </c>
      <c r="M440" s="125">
        <v>1.165</v>
      </c>
      <c r="N440" s="125">
        <v>0.34599999999999997</v>
      </c>
      <c r="O440" s="128">
        <v>0.9466</v>
      </c>
      <c r="P440" s="124">
        <v>2270</v>
      </c>
    </row>
    <row r="441" spans="1:16" x14ac:dyDescent="0.3">
      <c r="A441" s="123" t="s">
        <v>881</v>
      </c>
      <c r="B441" s="121" t="s">
        <v>882</v>
      </c>
      <c r="C441" s="121">
        <v>1</v>
      </c>
      <c r="D441" s="121">
        <v>0</v>
      </c>
      <c r="E441" s="124">
        <v>5062329537</v>
      </c>
      <c r="F441" s="124">
        <v>5673917722</v>
      </c>
      <c r="G441" s="124">
        <v>1517096283</v>
      </c>
      <c r="H441" s="124">
        <v>1542615886</v>
      </c>
      <c r="I441" s="124">
        <v>1095535</v>
      </c>
      <c r="J441" s="124">
        <v>312215</v>
      </c>
      <c r="K441" s="125">
        <v>1.26</v>
      </c>
      <c r="L441" s="125">
        <v>1.07</v>
      </c>
      <c r="M441" s="125">
        <v>1.165</v>
      </c>
      <c r="N441" s="125">
        <v>0.34599999999999997</v>
      </c>
      <c r="O441" s="128">
        <v>0.92959999999999998</v>
      </c>
      <c r="P441" s="124">
        <v>3874</v>
      </c>
    </row>
    <row r="442" spans="1:16" x14ac:dyDescent="0.3">
      <c r="A442" s="123" t="s">
        <v>883</v>
      </c>
      <c r="B442" s="121" t="s">
        <v>884</v>
      </c>
      <c r="C442" s="121">
        <v>1</v>
      </c>
      <c r="D442" s="121">
        <v>1</v>
      </c>
      <c r="E442" s="124">
        <v>11448843789</v>
      </c>
      <c r="F442" s="124">
        <v>12850778093</v>
      </c>
      <c r="G442" s="124">
        <v>4108622457</v>
      </c>
      <c r="H442" s="124">
        <v>3520404493</v>
      </c>
      <c r="I442" s="124">
        <v>975496</v>
      </c>
      <c r="J442" s="124">
        <v>282649</v>
      </c>
      <c r="K442" s="125">
        <v>1.1220000000000001</v>
      </c>
      <c r="L442" s="125">
        <v>0.96899999999999997</v>
      </c>
      <c r="M442" s="125">
        <v>1.0449999999999999</v>
      </c>
      <c r="N442" s="125">
        <v>0.41199999999999998</v>
      </c>
      <c r="O442" s="128">
        <v>0.89049999999999996</v>
      </c>
      <c r="P442" s="124">
        <v>10289</v>
      </c>
    </row>
    <row r="443" spans="1:16" x14ac:dyDescent="0.3">
      <c r="A443" s="123" t="s">
        <v>885</v>
      </c>
      <c r="B443" s="121" t="s">
        <v>886</v>
      </c>
      <c r="C443" s="121">
        <v>1</v>
      </c>
      <c r="D443" s="121">
        <v>0</v>
      </c>
      <c r="E443" s="124">
        <v>270958757</v>
      </c>
      <c r="F443" s="124">
        <v>298925669</v>
      </c>
      <c r="G443" s="124">
        <v>114993764</v>
      </c>
      <c r="H443" s="124">
        <v>123179033</v>
      </c>
      <c r="I443" s="124">
        <v>248207</v>
      </c>
      <c r="J443" s="124">
        <v>103733</v>
      </c>
      <c r="K443" s="125">
        <v>0.28499999999999998</v>
      </c>
      <c r="L443" s="125">
        <v>0.35499999999999998</v>
      </c>
      <c r="M443" s="125">
        <v>0.31900000000000001</v>
      </c>
      <c r="N443" s="125">
        <v>0.93</v>
      </c>
      <c r="O443" s="128">
        <v>0.93420000000000003</v>
      </c>
      <c r="P443" s="124">
        <v>927</v>
      </c>
    </row>
    <row r="444" spans="1:16" x14ac:dyDescent="0.3">
      <c r="A444" s="123" t="s">
        <v>887</v>
      </c>
      <c r="B444" s="121" t="s">
        <v>888</v>
      </c>
      <c r="C444" s="121">
        <v>1</v>
      </c>
      <c r="D444" s="121">
        <v>0</v>
      </c>
      <c r="E444" s="124">
        <v>504584608</v>
      </c>
      <c r="F444" s="124">
        <v>538366043</v>
      </c>
      <c r="G444" s="124">
        <v>301468083</v>
      </c>
      <c r="H444" s="124">
        <v>231326680</v>
      </c>
      <c r="I444" s="124">
        <v>407084</v>
      </c>
      <c r="J444" s="124">
        <v>180582</v>
      </c>
      <c r="K444" s="125">
        <v>0.46800000000000003</v>
      </c>
      <c r="L444" s="125">
        <v>0.61899999999999999</v>
      </c>
      <c r="M444" s="125">
        <v>0.54300000000000004</v>
      </c>
      <c r="N444" s="125">
        <v>0.70299999999999996</v>
      </c>
      <c r="O444" s="128">
        <v>0.93610000000000004</v>
      </c>
      <c r="P444" s="124">
        <v>1035</v>
      </c>
    </row>
    <row r="445" spans="1:16" x14ac:dyDescent="0.3">
      <c r="A445" s="123" t="s">
        <v>889</v>
      </c>
      <c r="B445" s="121" t="s">
        <v>890</v>
      </c>
      <c r="C445" s="121">
        <v>1</v>
      </c>
      <c r="D445" s="121">
        <v>0</v>
      </c>
      <c r="E445" s="124">
        <v>388529703</v>
      </c>
      <c r="F445" s="124">
        <v>401382487</v>
      </c>
      <c r="G445" s="124">
        <v>32678330</v>
      </c>
      <c r="H445" s="124">
        <v>33373939</v>
      </c>
      <c r="I445" s="124">
        <v>1338834</v>
      </c>
      <c r="J445" s="124">
        <v>111952</v>
      </c>
      <c r="K445" s="125">
        <v>1.54</v>
      </c>
      <c r="L445" s="125">
        <v>0.38300000000000001</v>
      </c>
      <c r="M445" s="125">
        <v>0.96099999999999997</v>
      </c>
      <c r="N445" s="125">
        <v>0.44700000000000001</v>
      </c>
      <c r="O445" s="128">
        <v>0.91639999999999999</v>
      </c>
      <c r="P445" s="124">
        <v>238</v>
      </c>
    </row>
    <row r="446" spans="1:16" x14ac:dyDescent="0.3">
      <c r="A446" s="123" t="s">
        <v>891</v>
      </c>
      <c r="B446" s="121" t="s">
        <v>892</v>
      </c>
      <c r="C446" s="121">
        <v>1</v>
      </c>
      <c r="D446" s="121">
        <v>0</v>
      </c>
      <c r="E446" s="124">
        <v>484904616</v>
      </c>
      <c r="F446" s="124">
        <v>515258591</v>
      </c>
      <c r="G446" s="124">
        <v>65581607</v>
      </c>
      <c r="H446" s="124">
        <v>65996236</v>
      </c>
      <c r="I446" s="124">
        <v>1207926</v>
      </c>
      <c r="J446" s="124">
        <v>158910</v>
      </c>
      <c r="K446" s="125">
        <v>1.389</v>
      </c>
      <c r="L446" s="125">
        <v>0.54400000000000004</v>
      </c>
      <c r="M446" s="125">
        <v>0.96599999999999997</v>
      </c>
      <c r="N446" s="125">
        <v>0.42399999999999999</v>
      </c>
      <c r="O446" s="128">
        <v>0.95030000000000003</v>
      </c>
      <c r="P446" s="124">
        <v>365</v>
      </c>
    </row>
    <row r="447" spans="1:16" x14ac:dyDescent="0.3">
      <c r="A447" s="123" t="s">
        <v>893</v>
      </c>
      <c r="B447" s="121" t="s">
        <v>894</v>
      </c>
      <c r="C447" s="121">
        <v>1</v>
      </c>
      <c r="D447" s="121">
        <v>0</v>
      </c>
      <c r="E447" s="124">
        <v>502639195</v>
      </c>
      <c r="F447" s="124">
        <v>573697239</v>
      </c>
      <c r="G447" s="124">
        <v>192636858</v>
      </c>
      <c r="H447" s="124">
        <v>195613033</v>
      </c>
      <c r="I447" s="124">
        <v>314350</v>
      </c>
      <c r="J447" s="124">
        <v>113390</v>
      </c>
      <c r="K447" s="125">
        <v>0.36099999999999999</v>
      </c>
      <c r="L447" s="125">
        <v>0.38800000000000001</v>
      </c>
      <c r="M447" s="125">
        <v>0.374</v>
      </c>
      <c r="N447" s="125">
        <v>0.93</v>
      </c>
      <c r="O447" s="128">
        <v>0.91969999999999996</v>
      </c>
      <c r="P447" s="124">
        <v>1386</v>
      </c>
    </row>
    <row r="448" spans="1:16" x14ac:dyDescent="0.3">
      <c r="A448" s="123" t="s">
        <v>895</v>
      </c>
      <c r="B448" s="121" t="s">
        <v>896</v>
      </c>
      <c r="C448" s="121">
        <v>1</v>
      </c>
      <c r="D448" s="121">
        <v>0</v>
      </c>
      <c r="E448" s="124">
        <v>274903417</v>
      </c>
      <c r="F448" s="124">
        <v>303653050</v>
      </c>
      <c r="G448" s="124">
        <v>35904610</v>
      </c>
      <c r="H448" s="124">
        <v>38021964</v>
      </c>
      <c r="I448" s="124">
        <v>1033136</v>
      </c>
      <c r="J448" s="124">
        <v>132011</v>
      </c>
      <c r="K448" s="125">
        <v>1.1879999999999999</v>
      </c>
      <c r="L448" s="125">
        <v>0.45200000000000001</v>
      </c>
      <c r="M448" s="125">
        <v>0.82</v>
      </c>
      <c r="N448" s="125">
        <v>0.51900000000000002</v>
      </c>
      <c r="O448" s="128">
        <v>0.93920000000000003</v>
      </c>
      <c r="P448" s="124">
        <v>221</v>
      </c>
    </row>
    <row r="449" spans="1:16" x14ac:dyDescent="0.3">
      <c r="A449" s="123" t="s">
        <v>897</v>
      </c>
      <c r="B449" s="121" t="s">
        <v>898</v>
      </c>
      <c r="C449" s="121">
        <v>1</v>
      </c>
      <c r="D449" s="121">
        <v>0</v>
      </c>
      <c r="E449" s="124">
        <v>165305962</v>
      </c>
      <c r="F449" s="124">
        <v>176667790</v>
      </c>
      <c r="G449" s="124">
        <v>45695824</v>
      </c>
      <c r="H449" s="124">
        <v>47332129</v>
      </c>
      <c r="I449" s="124">
        <v>391274</v>
      </c>
      <c r="J449" s="124">
        <v>106439</v>
      </c>
      <c r="K449" s="125">
        <v>0.45</v>
      </c>
      <c r="L449" s="125">
        <v>0.36499999999999999</v>
      </c>
      <c r="M449" s="125">
        <v>0.40699999999999997</v>
      </c>
      <c r="N449" s="125">
        <v>0.91300000000000003</v>
      </c>
      <c r="O449" s="128">
        <v>0.92930000000000001</v>
      </c>
      <c r="P449" s="124">
        <v>361</v>
      </c>
    </row>
    <row r="450" spans="1:16" x14ac:dyDescent="0.3">
      <c r="A450" s="123" t="s">
        <v>899</v>
      </c>
      <c r="B450" s="121" t="s">
        <v>900</v>
      </c>
      <c r="C450" s="121">
        <v>1</v>
      </c>
      <c r="D450" s="121">
        <v>0</v>
      </c>
      <c r="E450" s="124">
        <v>214785546</v>
      </c>
      <c r="F450" s="124">
        <v>233220270</v>
      </c>
      <c r="G450" s="124">
        <v>74486091</v>
      </c>
      <c r="H450" s="124">
        <v>81230264</v>
      </c>
      <c r="I450" s="124">
        <v>352760</v>
      </c>
      <c r="J450" s="124">
        <v>122611</v>
      </c>
      <c r="K450" s="125">
        <v>0.40500000000000003</v>
      </c>
      <c r="L450" s="125">
        <v>0.42</v>
      </c>
      <c r="M450" s="125">
        <v>0.41199999999999998</v>
      </c>
      <c r="N450" s="125">
        <v>0.90700000000000003</v>
      </c>
      <c r="O450" s="128">
        <v>0.94299999999999995</v>
      </c>
      <c r="P450" s="124">
        <v>532</v>
      </c>
    </row>
    <row r="451" spans="1:16" x14ac:dyDescent="0.3">
      <c r="A451" s="123" t="s">
        <v>901</v>
      </c>
      <c r="B451" s="121" t="s">
        <v>902</v>
      </c>
      <c r="C451" s="121">
        <v>1</v>
      </c>
      <c r="D451" s="121">
        <v>0</v>
      </c>
      <c r="E451" s="124">
        <v>279409612</v>
      </c>
      <c r="F451" s="124">
        <v>305093010</v>
      </c>
      <c r="G451" s="124">
        <v>105500683</v>
      </c>
      <c r="H451" s="124">
        <v>108076905</v>
      </c>
      <c r="I451" s="124">
        <v>413368</v>
      </c>
      <c r="J451" s="124">
        <v>151044</v>
      </c>
      <c r="K451" s="125">
        <v>0.47499999999999998</v>
      </c>
      <c r="L451" s="125">
        <v>0.51700000000000002</v>
      </c>
      <c r="M451" s="125">
        <v>0.495</v>
      </c>
      <c r="N451" s="125">
        <v>0.8</v>
      </c>
      <c r="O451" s="128">
        <v>0.94259999999999999</v>
      </c>
      <c r="P451" s="124">
        <v>600</v>
      </c>
    </row>
    <row r="452" spans="1:16" x14ac:dyDescent="0.3">
      <c r="A452" s="123" t="s">
        <v>903</v>
      </c>
      <c r="B452" s="121" t="s">
        <v>904</v>
      </c>
      <c r="C452" s="121">
        <v>1</v>
      </c>
      <c r="D452" s="121">
        <v>0</v>
      </c>
      <c r="E452" s="124">
        <v>801883807</v>
      </c>
      <c r="F452" s="124">
        <v>880708716</v>
      </c>
      <c r="G452" s="124">
        <v>325048003</v>
      </c>
      <c r="H452" s="124">
        <v>344664251</v>
      </c>
      <c r="I452" s="124">
        <v>291711</v>
      </c>
      <c r="J452" s="124">
        <v>116108</v>
      </c>
      <c r="K452" s="125">
        <v>0.33500000000000002</v>
      </c>
      <c r="L452" s="125">
        <v>0.39800000000000002</v>
      </c>
      <c r="M452" s="125">
        <v>0.36599999999999999</v>
      </c>
      <c r="N452" s="125">
        <v>0.93</v>
      </c>
      <c r="O452" s="128">
        <v>0.91069999999999995</v>
      </c>
      <c r="P452" s="124">
        <v>2344</v>
      </c>
    </row>
    <row r="453" spans="1:16" x14ac:dyDescent="0.3">
      <c r="A453" s="123" t="s">
        <v>905</v>
      </c>
      <c r="B453" s="121" t="s">
        <v>906</v>
      </c>
      <c r="C453" s="121">
        <v>1</v>
      </c>
      <c r="D453" s="121">
        <v>0</v>
      </c>
      <c r="E453" s="124">
        <v>269388930</v>
      </c>
      <c r="F453" s="124">
        <v>296067817</v>
      </c>
      <c r="G453" s="124">
        <v>51771498</v>
      </c>
      <c r="H453" s="124">
        <v>54757010</v>
      </c>
      <c r="I453" s="124">
        <v>794180</v>
      </c>
      <c r="J453" s="124">
        <v>149618</v>
      </c>
      <c r="K453" s="125">
        <v>0.91300000000000003</v>
      </c>
      <c r="L453" s="125">
        <v>0.51300000000000001</v>
      </c>
      <c r="M453" s="125">
        <v>0.71199999999999997</v>
      </c>
      <c r="N453" s="125">
        <v>0.59</v>
      </c>
      <c r="O453" s="128">
        <v>0.93669999999999998</v>
      </c>
      <c r="P453" s="124">
        <v>308</v>
      </c>
    </row>
    <row r="454" spans="1:16" x14ac:dyDescent="0.3">
      <c r="A454" s="123" t="s">
        <v>907</v>
      </c>
      <c r="B454" s="121" t="s">
        <v>908</v>
      </c>
      <c r="C454" s="121">
        <v>1</v>
      </c>
      <c r="D454" s="121">
        <v>0</v>
      </c>
      <c r="E454" s="124">
        <v>282170568</v>
      </c>
      <c r="F454" s="124">
        <v>304339792</v>
      </c>
      <c r="G454" s="124">
        <v>126580342</v>
      </c>
      <c r="H454" s="124">
        <v>133764053</v>
      </c>
      <c r="I454" s="124">
        <v>257467</v>
      </c>
      <c r="J454" s="124">
        <v>114286</v>
      </c>
      <c r="K454" s="125">
        <v>0.29599999999999999</v>
      </c>
      <c r="L454" s="125">
        <v>0.39100000000000001</v>
      </c>
      <c r="M454" s="125">
        <v>0.34300000000000003</v>
      </c>
      <c r="N454" s="125">
        <v>0.93</v>
      </c>
      <c r="O454" s="128">
        <v>0.92220000000000002</v>
      </c>
      <c r="P454" s="124">
        <v>917</v>
      </c>
    </row>
    <row r="455" spans="1:16" x14ac:dyDescent="0.3">
      <c r="A455" s="123" t="s">
        <v>909</v>
      </c>
      <c r="B455" s="121" t="s">
        <v>910</v>
      </c>
      <c r="C455" s="121">
        <v>1</v>
      </c>
      <c r="D455" s="121">
        <v>0</v>
      </c>
      <c r="E455" s="124">
        <v>392861949</v>
      </c>
      <c r="F455" s="124">
        <v>408040695</v>
      </c>
      <c r="G455" s="124">
        <v>191075301</v>
      </c>
      <c r="H455" s="124">
        <v>193267807</v>
      </c>
      <c r="I455" s="124">
        <v>230807</v>
      </c>
      <c r="J455" s="124">
        <v>110761</v>
      </c>
      <c r="K455" s="125">
        <v>0.26500000000000001</v>
      </c>
      <c r="L455" s="125">
        <v>0.379</v>
      </c>
      <c r="M455" s="125">
        <v>0.32100000000000001</v>
      </c>
      <c r="N455" s="125">
        <v>0.93</v>
      </c>
      <c r="O455" s="128">
        <v>0.92410000000000003</v>
      </c>
      <c r="P455" s="124">
        <v>1368</v>
      </c>
    </row>
    <row r="456" spans="1:16" x14ac:dyDescent="0.3">
      <c r="A456" s="123" t="s">
        <v>911</v>
      </c>
      <c r="B456" s="121" t="s">
        <v>912</v>
      </c>
      <c r="C456" s="121">
        <v>1</v>
      </c>
      <c r="D456" s="121">
        <v>0</v>
      </c>
      <c r="E456" s="124">
        <v>200629443</v>
      </c>
      <c r="F456" s="124">
        <v>213872036</v>
      </c>
      <c r="G456" s="124">
        <v>72541953</v>
      </c>
      <c r="H456" s="124">
        <v>80993862</v>
      </c>
      <c r="I456" s="124">
        <v>303441</v>
      </c>
      <c r="J456" s="124">
        <v>112398</v>
      </c>
      <c r="K456" s="125">
        <v>0.34899999999999998</v>
      </c>
      <c r="L456" s="125">
        <v>0.38500000000000001</v>
      </c>
      <c r="M456" s="125">
        <v>0.36599999999999999</v>
      </c>
      <c r="N456" s="125">
        <v>0.93</v>
      </c>
      <c r="O456" s="128">
        <v>0.9395</v>
      </c>
      <c r="P456" s="124">
        <v>544</v>
      </c>
    </row>
    <row r="457" spans="1:16" x14ac:dyDescent="0.3">
      <c r="A457" s="123" t="s">
        <v>913</v>
      </c>
      <c r="B457" s="121" t="s">
        <v>914</v>
      </c>
      <c r="C457" s="121">
        <v>1</v>
      </c>
      <c r="D457" s="121">
        <v>0</v>
      </c>
      <c r="E457" s="124">
        <v>265020313</v>
      </c>
      <c r="F457" s="124">
        <v>283355100</v>
      </c>
      <c r="G457" s="124">
        <v>60579722</v>
      </c>
      <c r="H457" s="124">
        <v>62045437</v>
      </c>
      <c r="I457" s="124">
        <v>725364</v>
      </c>
      <c r="J457" s="124">
        <v>162202</v>
      </c>
      <c r="K457" s="125">
        <v>0.83399999999999996</v>
      </c>
      <c r="L457" s="125">
        <v>0.55600000000000005</v>
      </c>
      <c r="M457" s="125">
        <v>0.69499999999999995</v>
      </c>
      <c r="N457" s="125">
        <v>0.6</v>
      </c>
      <c r="O457" s="128">
        <v>0.92600000000000005</v>
      </c>
      <c r="P457" s="124">
        <v>326</v>
      </c>
    </row>
    <row r="458" spans="1:16" x14ac:dyDescent="0.3">
      <c r="A458" s="123" t="s">
        <v>915</v>
      </c>
      <c r="B458" s="121" t="s">
        <v>916</v>
      </c>
      <c r="C458" s="121">
        <v>1</v>
      </c>
      <c r="D458" s="121">
        <v>0</v>
      </c>
      <c r="E458" s="124">
        <v>629956242</v>
      </c>
      <c r="F458" s="124">
        <v>682148527</v>
      </c>
      <c r="G458" s="124">
        <v>281459080</v>
      </c>
      <c r="H458" s="124">
        <v>277588381</v>
      </c>
      <c r="I458" s="124">
        <v>426008</v>
      </c>
      <c r="J458" s="124">
        <v>180252</v>
      </c>
      <c r="K458" s="125">
        <v>0.49</v>
      </c>
      <c r="L458" s="125">
        <v>0.61799999999999999</v>
      </c>
      <c r="M458" s="125">
        <v>0.55400000000000005</v>
      </c>
      <c r="N458" s="125">
        <v>0.68899999999999995</v>
      </c>
      <c r="O458" s="128">
        <v>0.93259999999999998</v>
      </c>
      <c r="P458" s="124">
        <v>1261</v>
      </c>
    </row>
    <row r="459" spans="1:16" x14ac:dyDescent="0.3">
      <c r="A459" s="123" t="s">
        <v>917</v>
      </c>
      <c r="B459" s="121" t="s">
        <v>918</v>
      </c>
      <c r="C459" s="121">
        <v>1</v>
      </c>
      <c r="D459" s="121">
        <v>0</v>
      </c>
      <c r="E459" s="124">
        <v>212996546</v>
      </c>
      <c r="F459" s="124">
        <v>238989683</v>
      </c>
      <c r="G459" s="124">
        <v>63128674</v>
      </c>
      <c r="H459" s="124">
        <v>72465729</v>
      </c>
      <c r="I459" s="124">
        <v>363918</v>
      </c>
      <c r="J459" s="124">
        <v>109174</v>
      </c>
      <c r="K459" s="125">
        <v>0.41799999999999998</v>
      </c>
      <c r="L459" s="125">
        <v>0.374</v>
      </c>
      <c r="M459" s="125">
        <v>0.39600000000000002</v>
      </c>
      <c r="N459" s="125">
        <v>0.92700000000000005</v>
      </c>
      <c r="O459" s="128">
        <v>0.93420000000000003</v>
      </c>
      <c r="P459" s="124">
        <v>494</v>
      </c>
    </row>
    <row r="460" spans="1:16" x14ac:dyDescent="0.3">
      <c r="A460" s="123" t="s">
        <v>919</v>
      </c>
      <c r="B460" s="121" t="s">
        <v>920</v>
      </c>
      <c r="C460" s="121">
        <v>1</v>
      </c>
      <c r="D460" s="121">
        <v>0</v>
      </c>
      <c r="E460" s="124">
        <v>2108505206</v>
      </c>
      <c r="F460" s="124">
        <v>2374597504</v>
      </c>
      <c r="G460" s="124">
        <v>844361895</v>
      </c>
      <c r="H460" s="124">
        <v>852525765</v>
      </c>
      <c r="I460" s="124">
        <v>586026</v>
      </c>
      <c r="J460" s="124">
        <v>221815</v>
      </c>
      <c r="K460" s="125">
        <v>0.67400000000000004</v>
      </c>
      <c r="L460" s="125">
        <v>0.76</v>
      </c>
      <c r="M460" s="125">
        <v>0.71699999999999997</v>
      </c>
      <c r="N460" s="125">
        <v>0.55900000000000005</v>
      </c>
      <c r="O460" s="128">
        <v>0.95</v>
      </c>
      <c r="P460" s="124">
        <v>3126</v>
      </c>
    </row>
    <row r="461" spans="1:16" x14ac:dyDescent="0.3">
      <c r="A461" s="123" t="s">
        <v>921</v>
      </c>
      <c r="B461" s="121" t="s">
        <v>922</v>
      </c>
      <c r="C461" s="121">
        <v>1</v>
      </c>
      <c r="D461" s="121">
        <v>0</v>
      </c>
      <c r="E461" s="124">
        <v>8055233099</v>
      </c>
      <c r="F461" s="124">
        <v>9133313922</v>
      </c>
      <c r="G461" s="124">
        <v>3281795760</v>
      </c>
      <c r="H461" s="124">
        <v>3372501437</v>
      </c>
      <c r="I461" s="124">
        <v>803428</v>
      </c>
      <c r="J461" s="124">
        <v>311035</v>
      </c>
      <c r="K461" s="125">
        <v>0.92400000000000004</v>
      </c>
      <c r="L461" s="125">
        <v>1.0660000000000001</v>
      </c>
      <c r="M461" s="125">
        <v>0.995</v>
      </c>
      <c r="N461" s="125">
        <v>0.41199999999999998</v>
      </c>
      <c r="O461" s="128">
        <v>0.94989999999999997</v>
      </c>
      <c r="P461" s="124">
        <v>9321</v>
      </c>
    </row>
    <row r="462" spans="1:16" x14ac:dyDescent="0.3">
      <c r="A462" s="123" t="s">
        <v>923</v>
      </c>
      <c r="B462" s="121" t="s">
        <v>924</v>
      </c>
      <c r="C462" s="121">
        <v>1</v>
      </c>
      <c r="D462" s="121">
        <v>0</v>
      </c>
      <c r="E462" s="124">
        <v>805021626</v>
      </c>
      <c r="F462" s="124">
        <v>769584105</v>
      </c>
      <c r="G462" s="124">
        <v>184226365</v>
      </c>
      <c r="H462" s="124">
        <v>190747695</v>
      </c>
      <c r="I462" s="124">
        <v>638129</v>
      </c>
      <c r="J462" s="124">
        <v>155461</v>
      </c>
      <c r="K462" s="125">
        <v>0.73399999999999999</v>
      </c>
      <c r="L462" s="125">
        <v>0.53300000000000003</v>
      </c>
      <c r="M462" s="125">
        <v>0.63300000000000001</v>
      </c>
      <c r="N462" s="125">
        <v>0.61099999999999999</v>
      </c>
      <c r="O462" s="128">
        <v>0.92979999999999996</v>
      </c>
      <c r="P462" s="124">
        <v>1031</v>
      </c>
    </row>
    <row r="463" spans="1:16" x14ac:dyDescent="0.3">
      <c r="A463" s="123" t="s">
        <v>925</v>
      </c>
      <c r="B463" s="121" t="s">
        <v>926</v>
      </c>
      <c r="C463" s="121">
        <v>1</v>
      </c>
      <c r="D463" s="121">
        <v>0</v>
      </c>
      <c r="E463" s="124">
        <v>504097998</v>
      </c>
      <c r="F463" s="124">
        <v>539668027</v>
      </c>
      <c r="G463" s="124">
        <v>36515707</v>
      </c>
      <c r="H463" s="124">
        <v>81385401</v>
      </c>
      <c r="I463" s="124">
        <v>4787917</v>
      </c>
      <c r="J463" s="124">
        <v>540830</v>
      </c>
      <c r="K463" s="125">
        <v>5.5069999999999997</v>
      </c>
      <c r="L463" s="125">
        <v>1.8540000000000001</v>
      </c>
      <c r="M463" s="125">
        <v>3.68</v>
      </c>
      <c r="N463" s="125">
        <v>0</v>
      </c>
      <c r="O463" s="128">
        <v>0.93769999999999998</v>
      </c>
      <c r="P463" s="124">
        <v>42</v>
      </c>
    </row>
    <row r="464" spans="1:16" x14ac:dyDescent="0.3">
      <c r="A464" s="123" t="s">
        <v>927</v>
      </c>
      <c r="B464" s="121" t="s">
        <v>928</v>
      </c>
      <c r="C464" s="121">
        <v>1</v>
      </c>
      <c r="D464" s="121">
        <v>0</v>
      </c>
      <c r="E464" s="124">
        <v>788716344</v>
      </c>
      <c r="F464" s="124">
        <v>874200178</v>
      </c>
      <c r="G464" s="124">
        <v>245110549</v>
      </c>
      <c r="H464" s="124">
        <v>256622904</v>
      </c>
      <c r="I464" s="124">
        <v>889260</v>
      </c>
      <c r="J464" s="124">
        <v>268306</v>
      </c>
      <c r="K464" s="125">
        <v>1.022</v>
      </c>
      <c r="L464" s="125">
        <v>0.92</v>
      </c>
      <c r="M464" s="125">
        <v>0.97099999999999997</v>
      </c>
      <c r="N464" s="125">
        <v>0.42199999999999999</v>
      </c>
      <c r="O464" s="128">
        <v>0.93930000000000002</v>
      </c>
      <c r="P464" s="124">
        <v>790</v>
      </c>
    </row>
    <row r="465" spans="1:16" x14ac:dyDescent="0.3">
      <c r="A465" s="123" t="s">
        <v>929</v>
      </c>
      <c r="B465" s="121" t="s">
        <v>930</v>
      </c>
      <c r="C465" s="121">
        <v>1</v>
      </c>
      <c r="D465" s="121">
        <v>0</v>
      </c>
      <c r="E465" s="124">
        <v>945161226</v>
      </c>
      <c r="F465" s="124">
        <v>1087116331</v>
      </c>
      <c r="G465" s="124">
        <v>301756947</v>
      </c>
      <c r="H465" s="124">
        <v>309836626</v>
      </c>
      <c r="I465" s="124">
        <v>623015</v>
      </c>
      <c r="J465" s="124">
        <v>187490</v>
      </c>
      <c r="K465" s="125">
        <v>0.71599999999999997</v>
      </c>
      <c r="L465" s="125">
        <v>0.64200000000000002</v>
      </c>
      <c r="M465" s="125">
        <v>0.67900000000000005</v>
      </c>
      <c r="N465" s="125">
        <v>0.58199999999999996</v>
      </c>
      <c r="O465" s="128">
        <v>0.91710000000000003</v>
      </c>
      <c r="P465" s="124">
        <v>1315</v>
      </c>
    </row>
    <row r="466" spans="1:16" x14ac:dyDescent="0.3">
      <c r="A466" s="123" t="s">
        <v>931</v>
      </c>
      <c r="B466" s="121" t="s">
        <v>932</v>
      </c>
      <c r="C466" s="121">
        <v>1</v>
      </c>
      <c r="D466" s="121">
        <v>0</v>
      </c>
      <c r="E466" s="124">
        <v>3274780227</v>
      </c>
      <c r="F466" s="124">
        <v>3656822330</v>
      </c>
      <c r="G466" s="124">
        <v>1192488261</v>
      </c>
      <c r="H466" s="124">
        <v>1232530134</v>
      </c>
      <c r="I466" s="124">
        <v>722644</v>
      </c>
      <c r="J466" s="124">
        <v>252816</v>
      </c>
      <c r="K466" s="125">
        <v>0.83099999999999996</v>
      </c>
      <c r="L466" s="125">
        <v>0.86599999999999999</v>
      </c>
      <c r="M466" s="125">
        <v>0.84799999999999998</v>
      </c>
      <c r="N466" s="125">
        <v>0.47799999999999998</v>
      </c>
      <c r="O466" s="128">
        <v>0.92659999999999998</v>
      </c>
      <c r="P466" s="124">
        <v>3871</v>
      </c>
    </row>
    <row r="467" spans="1:16" x14ac:dyDescent="0.3">
      <c r="A467" s="123" t="s">
        <v>933</v>
      </c>
      <c r="B467" s="121" t="s">
        <v>934</v>
      </c>
      <c r="C467" s="121">
        <v>1</v>
      </c>
      <c r="D467" s="121">
        <v>0</v>
      </c>
      <c r="E467" s="124">
        <v>2164743334</v>
      </c>
      <c r="F467" s="124">
        <v>2377191583</v>
      </c>
      <c r="G467" s="124">
        <v>639592394</v>
      </c>
      <c r="H467" s="124">
        <v>670793028</v>
      </c>
      <c r="I467" s="124">
        <v>660548</v>
      </c>
      <c r="J467" s="124">
        <v>190573</v>
      </c>
      <c r="K467" s="125">
        <v>0.75900000000000001</v>
      </c>
      <c r="L467" s="125">
        <v>0.65300000000000002</v>
      </c>
      <c r="M467" s="125">
        <v>0.70499999999999996</v>
      </c>
      <c r="N467" s="125">
        <v>0.56599999999999995</v>
      </c>
      <c r="O467" s="128">
        <v>0.93189999999999995</v>
      </c>
      <c r="P467" s="124">
        <v>2828</v>
      </c>
    </row>
    <row r="468" spans="1:16" x14ac:dyDescent="0.3">
      <c r="A468" s="123" t="s">
        <v>935</v>
      </c>
      <c r="B468" s="121" t="s">
        <v>936</v>
      </c>
      <c r="C468" s="121">
        <v>1</v>
      </c>
      <c r="D468" s="121">
        <v>0</v>
      </c>
      <c r="E468" s="124">
        <v>1041726032</v>
      </c>
      <c r="F468" s="124">
        <v>1208388317</v>
      </c>
      <c r="G468" s="124">
        <v>636445663</v>
      </c>
      <c r="H468" s="124">
        <v>403979248</v>
      </c>
      <c r="I468" s="124">
        <v>689373</v>
      </c>
      <c r="J468" s="124">
        <v>247536</v>
      </c>
      <c r="K468" s="125">
        <v>0.79300000000000004</v>
      </c>
      <c r="L468" s="125">
        <v>0.84799999999999998</v>
      </c>
      <c r="M468" s="125">
        <v>0.82</v>
      </c>
      <c r="N468" s="125">
        <v>0.495</v>
      </c>
      <c r="O468" s="128">
        <v>0.94179999999999997</v>
      </c>
      <c r="P468" s="124">
        <v>1355</v>
      </c>
    </row>
    <row r="469" spans="1:16" x14ac:dyDescent="0.3">
      <c r="A469" s="123" t="s">
        <v>937</v>
      </c>
      <c r="B469" s="121" t="s">
        <v>938</v>
      </c>
      <c r="C469" s="121">
        <v>1</v>
      </c>
      <c r="D469" s="121">
        <v>0</v>
      </c>
      <c r="E469" s="124">
        <v>8451478013</v>
      </c>
      <c r="F469" s="124">
        <v>9476803402</v>
      </c>
      <c r="G469" s="124">
        <v>3040928250</v>
      </c>
      <c r="H469" s="124">
        <v>2956505955</v>
      </c>
      <c r="I469" s="124">
        <v>1311121</v>
      </c>
      <c r="J469" s="124">
        <v>432427</v>
      </c>
      <c r="K469" s="125">
        <v>1.508</v>
      </c>
      <c r="L469" s="125">
        <v>1.482</v>
      </c>
      <c r="M469" s="125">
        <v>1.4950000000000001</v>
      </c>
      <c r="N469" s="125">
        <v>0.252</v>
      </c>
      <c r="O469" s="128">
        <v>0.93659999999999999</v>
      </c>
      <c r="P469" s="124">
        <v>5819</v>
      </c>
    </row>
    <row r="470" spans="1:16" x14ac:dyDescent="0.3">
      <c r="A470" s="123" t="s">
        <v>939</v>
      </c>
      <c r="B470" s="121" t="s">
        <v>940</v>
      </c>
      <c r="C470" s="121">
        <v>1</v>
      </c>
      <c r="D470" s="121">
        <v>0</v>
      </c>
      <c r="E470" s="124">
        <v>937033900</v>
      </c>
      <c r="F470" s="124">
        <v>1084779484</v>
      </c>
      <c r="G470" s="124">
        <v>344859858</v>
      </c>
      <c r="H470" s="124">
        <v>345375747</v>
      </c>
      <c r="I470" s="124">
        <v>843124</v>
      </c>
      <c r="J470" s="124">
        <v>287838</v>
      </c>
      <c r="K470" s="125">
        <v>0.96899999999999997</v>
      </c>
      <c r="L470" s="125">
        <v>0.98699999999999999</v>
      </c>
      <c r="M470" s="125">
        <v>0.97699999999999998</v>
      </c>
      <c r="N470" s="125">
        <v>0.41899999999999998</v>
      </c>
      <c r="O470" s="128">
        <v>0.93479999999999996</v>
      </c>
      <c r="P470" s="124">
        <v>995</v>
      </c>
    </row>
    <row r="471" spans="1:16" x14ac:dyDescent="0.3">
      <c r="A471" s="123" t="s">
        <v>941</v>
      </c>
      <c r="B471" s="121" t="s">
        <v>942</v>
      </c>
      <c r="C471" s="121">
        <v>1</v>
      </c>
      <c r="D471" s="121">
        <v>0</v>
      </c>
      <c r="E471" s="124">
        <v>570486270</v>
      </c>
      <c r="F471" s="124">
        <v>633331904</v>
      </c>
      <c r="G471" s="124">
        <v>158418392</v>
      </c>
      <c r="H471" s="124">
        <v>160679222</v>
      </c>
      <c r="I471" s="124">
        <v>694243</v>
      </c>
      <c r="J471" s="124">
        <v>184023</v>
      </c>
      <c r="K471" s="125">
        <v>0.79800000000000004</v>
      </c>
      <c r="L471" s="125">
        <v>0.63100000000000001</v>
      </c>
      <c r="M471" s="125">
        <v>0.71399999999999997</v>
      </c>
      <c r="N471" s="125">
        <v>0.56100000000000005</v>
      </c>
      <c r="O471" s="128">
        <v>0.91090000000000004</v>
      </c>
      <c r="P471" s="124">
        <v>726</v>
      </c>
    </row>
    <row r="472" spans="1:16" x14ac:dyDescent="0.3">
      <c r="A472" s="123" t="s">
        <v>943</v>
      </c>
      <c r="B472" s="121" t="s">
        <v>944</v>
      </c>
      <c r="C472" s="121">
        <v>1</v>
      </c>
      <c r="D472" s="121">
        <v>0</v>
      </c>
      <c r="E472" s="124">
        <v>465073347</v>
      </c>
      <c r="F472" s="124">
        <v>547939254</v>
      </c>
      <c r="G472" s="124">
        <v>186382779</v>
      </c>
      <c r="H472" s="124">
        <v>186561842</v>
      </c>
      <c r="I472" s="124">
        <v>660373</v>
      </c>
      <c r="J472" s="124">
        <v>243119</v>
      </c>
      <c r="K472" s="125">
        <v>0.75900000000000001</v>
      </c>
      <c r="L472" s="125">
        <v>0.83299999999999996</v>
      </c>
      <c r="M472" s="125">
        <v>0.79500000000000004</v>
      </c>
      <c r="N472" s="125">
        <v>0.51100000000000001</v>
      </c>
      <c r="O472" s="128">
        <v>0.94159999999999999</v>
      </c>
      <c r="P472" s="124">
        <v>639</v>
      </c>
    </row>
    <row r="473" spans="1:16" x14ac:dyDescent="0.3">
      <c r="A473" s="123" t="s">
        <v>945</v>
      </c>
      <c r="B473" s="121" t="s">
        <v>946</v>
      </c>
      <c r="C473" s="121">
        <v>1</v>
      </c>
      <c r="D473" s="121">
        <v>0</v>
      </c>
      <c r="E473" s="124">
        <v>1543650172</v>
      </c>
      <c r="F473" s="124">
        <v>1760016384</v>
      </c>
      <c r="G473" s="124">
        <v>618723172</v>
      </c>
      <c r="H473" s="124">
        <v>629927463</v>
      </c>
      <c r="I473" s="124">
        <v>630952</v>
      </c>
      <c r="J473" s="124">
        <v>238474</v>
      </c>
      <c r="K473" s="125">
        <v>0.72499999999999998</v>
      </c>
      <c r="L473" s="125">
        <v>0.81699999999999995</v>
      </c>
      <c r="M473" s="125">
        <v>0.77</v>
      </c>
      <c r="N473" s="125">
        <v>0.52600000000000002</v>
      </c>
      <c r="O473" s="128">
        <v>0.92430000000000001</v>
      </c>
      <c r="P473" s="124">
        <v>2174</v>
      </c>
    </row>
    <row r="474" spans="1:16" x14ac:dyDescent="0.3">
      <c r="A474" s="123" t="s">
        <v>947</v>
      </c>
      <c r="B474" s="121" t="s">
        <v>948</v>
      </c>
      <c r="C474" s="121">
        <v>1</v>
      </c>
      <c r="D474" s="121">
        <v>0</v>
      </c>
      <c r="E474" s="124">
        <v>2913061791</v>
      </c>
      <c r="F474" s="124">
        <v>3170267951</v>
      </c>
      <c r="G474" s="124">
        <v>1507375717</v>
      </c>
      <c r="H474" s="124">
        <v>1364234036</v>
      </c>
      <c r="I474" s="124">
        <v>598988</v>
      </c>
      <c r="J474" s="124">
        <v>268655</v>
      </c>
      <c r="K474" s="125">
        <v>0.68899999999999995</v>
      </c>
      <c r="L474" s="125">
        <v>0.92100000000000004</v>
      </c>
      <c r="M474" s="125">
        <v>0.80400000000000005</v>
      </c>
      <c r="N474" s="125">
        <v>0.505</v>
      </c>
      <c r="O474" s="128">
        <v>0.94430000000000003</v>
      </c>
      <c r="P474" s="124">
        <v>4353</v>
      </c>
    </row>
    <row r="475" spans="1:16" x14ac:dyDescent="0.3">
      <c r="A475" s="123" t="s">
        <v>949</v>
      </c>
      <c r="B475" s="121" t="s">
        <v>950</v>
      </c>
      <c r="C475" s="121">
        <v>1</v>
      </c>
      <c r="D475" s="121">
        <v>0</v>
      </c>
      <c r="E475" s="124">
        <v>1503544073</v>
      </c>
      <c r="F475" s="124">
        <v>1727411782</v>
      </c>
      <c r="G475" s="124">
        <v>528468231</v>
      </c>
      <c r="H475" s="124">
        <v>515620044</v>
      </c>
      <c r="I475" s="124">
        <v>768177</v>
      </c>
      <c r="J475" s="124">
        <v>245183</v>
      </c>
      <c r="K475" s="125">
        <v>0.88300000000000001</v>
      </c>
      <c r="L475" s="125">
        <v>0.84</v>
      </c>
      <c r="M475" s="125">
        <v>0.86099999999999999</v>
      </c>
      <c r="N475" s="125">
        <v>0.47</v>
      </c>
      <c r="O475" s="128">
        <v>0.93079999999999996</v>
      </c>
      <c r="P475" s="124">
        <v>1792</v>
      </c>
    </row>
    <row r="476" spans="1:16" x14ac:dyDescent="0.3">
      <c r="A476" s="123" t="s">
        <v>951</v>
      </c>
      <c r="B476" s="121" t="s">
        <v>952</v>
      </c>
      <c r="C476" s="121">
        <v>1</v>
      </c>
      <c r="D476" s="121">
        <v>0</v>
      </c>
      <c r="E476" s="124">
        <v>1598763618</v>
      </c>
      <c r="F476" s="124">
        <v>1826637342</v>
      </c>
      <c r="G476" s="124">
        <v>604503074</v>
      </c>
      <c r="H476" s="124">
        <v>620840825</v>
      </c>
      <c r="I476" s="124">
        <v>517119</v>
      </c>
      <c r="J476" s="124">
        <v>184985</v>
      </c>
      <c r="K476" s="125">
        <v>0.59399999999999997</v>
      </c>
      <c r="L476" s="125">
        <v>0.63400000000000001</v>
      </c>
      <c r="M476" s="125">
        <v>0.61399999999999999</v>
      </c>
      <c r="N476" s="125">
        <v>0.622</v>
      </c>
      <c r="O476" s="128">
        <v>0.92130000000000001</v>
      </c>
      <c r="P476" s="124">
        <v>2821</v>
      </c>
    </row>
    <row r="477" spans="1:16" x14ac:dyDescent="0.3">
      <c r="A477" s="123" t="s">
        <v>953</v>
      </c>
      <c r="B477" s="121" t="s">
        <v>954</v>
      </c>
      <c r="C477" s="121">
        <v>1</v>
      </c>
      <c r="D477" s="121">
        <v>0</v>
      </c>
      <c r="E477" s="124">
        <v>2764759552</v>
      </c>
      <c r="F477" s="124">
        <v>3064757432</v>
      </c>
      <c r="G477" s="124">
        <v>1223269428</v>
      </c>
      <c r="H477" s="124">
        <v>1257982028</v>
      </c>
      <c r="I477" s="124">
        <v>256219</v>
      </c>
      <c r="J477" s="124">
        <v>109056</v>
      </c>
      <c r="K477" s="125">
        <v>0.29399999999999998</v>
      </c>
      <c r="L477" s="125">
        <v>0.373</v>
      </c>
      <c r="M477" s="125">
        <v>0.33300000000000002</v>
      </c>
      <c r="N477" s="125">
        <v>0.93</v>
      </c>
      <c r="O477" s="128">
        <v>0.85819999999999996</v>
      </c>
      <c r="P477" s="124">
        <v>9425</v>
      </c>
    </row>
    <row r="478" spans="1:16" x14ac:dyDescent="0.3">
      <c r="A478" s="123" t="s">
        <v>955</v>
      </c>
      <c r="B478" s="121" t="s">
        <v>956</v>
      </c>
      <c r="C478" s="121">
        <v>1</v>
      </c>
      <c r="D478" s="121">
        <v>0</v>
      </c>
      <c r="E478" s="124">
        <v>589456855</v>
      </c>
      <c r="F478" s="124">
        <v>741128049</v>
      </c>
      <c r="G478" s="124">
        <v>60324917</v>
      </c>
      <c r="H478" s="124">
        <v>67983502</v>
      </c>
      <c r="I478" s="124">
        <v>2079038</v>
      </c>
      <c r="J478" s="124">
        <v>200481</v>
      </c>
      <c r="K478" s="125">
        <v>2.391</v>
      </c>
      <c r="L478" s="125">
        <v>0.68700000000000006</v>
      </c>
      <c r="M478" s="125">
        <v>1.538</v>
      </c>
      <c r="N478" s="125">
        <v>0.24399999999999999</v>
      </c>
      <c r="O478" s="128">
        <v>0.91679999999999995</v>
      </c>
      <c r="P478" s="124">
        <v>268</v>
      </c>
    </row>
    <row r="479" spans="1:16" x14ac:dyDescent="0.3">
      <c r="A479" s="123" t="s">
        <v>957</v>
      </c>
      <c r="B479" s="121" t="s">
        <v>958</v>
      </c>
      <c r="C479" s="121">
        <v>1</v>
      </c>
      <c r="D479" s="121">
        <v>0</v>
      </c>
      <c r="E479" s="124">
        <v>186691383</v>
      </c>
      <c r="F479" s="124">
        <v>216972974</v>
      </c>
      <c r="G479" s="124">
        <v>43061329</v>
      </c>
      <c r="H479" s="124">
        <v>45309204</v>
      </c>
      <c r="I479" s="124">
        <v>1215856</v>
      </c>
      <c r="J479" s="124">
        <v>266176</v>
      </c>
      <c r="K479" s="125">
        <v>1.3979999999999999</v>
      </c>
      <c r="L479" s="125">
        <v>0.91200000000000003</v>
      </c>
      <c r="M479" s="125">
        <v>1.155</v>
      </c>
      <c r="N479" s="125">
        <v>0.36699999999999999</v>
      </c>
      <c r="O479" s="128">
        <v>0.85629999999999995</v>
      </c>
      <c r="P479" s="124">
        <v>145</v>
      </c>
    </row>
    <row r="480" spans="1:16" x14ac:dyDescent="0.3">
      <c r="A480" s="123" t="s">
        <v>959</v>
      </c>
      <c r="B480" s="121" t="s">
        <v>960</v>
      </c>
      <c r="C480" s="121">
        <v>1</v>
      </c>
      <c r="D480" s="121">
        <v>0</v>
      </c>
      <c r="E480" s="124">
        <v>511533038</v>
      </c>
      <c r="F480" s="124">
        <v>593417433</v>
      </c>
      <c r="G480" s="124">
        <v>135983280</v>
      </c>
      <c r="H480" s="124">
        <v>139876222</v>
      </c>
      <c r="I480" s="124">
        <v>716569</v>
      </c>
      <c r="J480" s="124">
        <v>178897</v>
      </c>
      <c r="K480" s="125">
        <v>0.82399999999999995</v>
      </c>
      <c r="L480" s="125">
        <v>0.61299999999999999</v>
      </c>
      <c r="M480" s="125">
        <v>0.71799999999999997</v>
      </c>
      <c r="N480" s="125">
        <v>0.58499999999999996</v>
      </c>
      <c r="O480" s="128">
        <v>0.92920000000000003</v>
      </c>
      <c r="P480" s="124">
        <v>600</v>
      </c>
    </row>
    <row r="481" spans="1:16" x14ac:dyDescent="0.3">
      <c r="A481" s="123" t="s">
        <v>961</v>
      </c>
      <c r="B481" s="121" t="s">
        <v>962</v>
      </c>
      <c r="C481" s="121">
        <v>1</v>
      </c>
      <c r="D481" s="121">
        <v>0</v>
      </c>
      <c r="E481" s="124">
        <v>887701023</v>
      </c>
      <c r="F481" s="124">
        <v>1020271557</v>
      </c>
      <c r="G481" s="124">
        <v>306438975</v>
      </c>
      <c r="H481" s="124">
        <v>316012178</v>
      </c>
      <c r="I481" s="124">
        <v>546383</v>
      </c>
      <c r="J481" s="124">
        <v>178250</v>
      </c>
      <c r="K481" s="125">
        <v>0.628</v>
      </c>
      <c r="L481" s="125">
        <v>0.61099999999999999</v>
      </c>
      <c r="M481" s="125">
        <v>0.61899999999999999</v>
      </c>
      <c r="N481" s="125">
        <v>0.61899999999999999</v>
      </c>
      <c r="O481" s="128">
        <v>0.91990000000000005</v>
      </c>
      <c r="P481" s="124">
        <v>1508</v>
      </c>
    </row>
    <row r="482" spans="1:16" x14ac:dyDescent="0.3">
      <c r="A482" s="123" t="s">
        <v>963</v>
      </c>
      <c r="B482" s="121" t="s">
        <v>964</v>
      </c>
      <c r="C482" s="121">
        <v>1</v>
      </c>
      <c r="D482" s="121">
        <v>0</v>
      </c>
      <c r="E482" s="124">
        <v>442750405</v>
      </c>
      <c r="F482" s="124">
        <v>511683775</v>
      </c>
      <c r="G482" s="124">
        <v>195626272</v>
      </c>
      <c r="H482" s="124">
        <v>191062654</v>
      </c>
      <c r="I482" s="124">
        <v>476740</v>
      </c>
      <c r="J482" s="124">
        <v>190871</v>
      </c>
      <c r="K482" s="125">
        <v>0.54800000000000004</v>
      </c>
      <c r="L482" s="125">
        <v>0.65400000000000003</v>
      </c>
      <c r="M482" s="125">
        <v>0.60099999999999998</v>
      </c>
      <c r="N482" s="125">
        <v>0.63100000000000001</v>
      </c>
      <c r="O482" s="128">
        <v>0.92620000000000002</v>
      </c>
      <c r="P482" s="124">
        <v>822</v>
      </c>
    </row>
    <row r="483" spans="1:16" x14ac:dyDescent="0.3">
      <c r="A483" s="123" t="s">
        <v>965</v>
      </c>
      <c r="B483" s="121" t="s">
        <v>966</v>
      </c>
      <c r="C483" s="121">
        <v>1</v>
      </c>
      <c r="D483" s="121">
        <v>0</v>
      </c>
      <c r="E483" s="124">
        <v>148690868</v>
      </c>
      <c r="F483" s="124">
        <v>170930295</v>
      </c>
      <c r="G483" s="124">
        <v>78155473</v>
      </c>
      <c r="H483" s="124">
        <v>47959783</v>
      </c>
      <c r="I483" s="124">
        <v>499408</v>
      </c>
      <c r="J483" s="124">
        <v>149874</v>
      </c>
      <c r="K483" s="125">
        <v>0.57399999999999995</v>
      </c>
      <c r="L483" s="125">
        <v>0.51300000000000001</v>
      </c>
      <c r="M483" s="125">
        <v>0.54300000000000004</v>
      </c>
      <c r="N483" s="125">
        <v>0.73799999999999999</v>
      </c>
      <c r="O483" s="128">
        <v>0.92969999999999997</v>
      </c>
      <c r="P483" s="124">
        <v>259</v>
      </c>
    </row>
    <row r="484" spans="1:16" x14ac:dyDescent="0.3">
      <c r="A484" s="123" t="s">
        <v>967</v>
      </c>
      <c r="B484" s="121" t="s">
        <v>968</v>
      </c>
      <c r="C484" s="121">
        <v>1</v>
      </c>
      <c r="D484" s="121">
        <v>0</v>
      </c>
      <c r="E484" s="124">
        <v>358558989</v>
      </c>
      <c r="F484" s="124">
        <v>416256704</v>
      </c>
      <c r="G484" s="124">
        <v>126871996</v>
      </c>
      <c r="H484" s="124">
        <v>133505802</v>
      </c>
      <c r="I484" s="124">
        <v>485473</v>
      </c>
      <c r="J484" s="124">
        <v>163143</v>
      </c>
      <c r="K484" s="125">
        <v>0.55800000000000005</v>
      </c>
      <c r="L484" s="125">
        <v>0.55900000000000005</v>
      </c>
      <c r="M484" s="125">
        <v>0.55800000000000005</v>
      </c>
      <c r="N484" s="125">
        <v>0.71799999999999997</v>
      </c>
      <c r="O484" s="128">
        <v>0.93630000000000002</v>
      </c>
      <c r="P484" s="124">
        <v>673</v>
      </c>
    </row>
    <row r="485" spans="1:16" x14ac:dyDescent="0.3">
      <c r="A485" s="123" t="s">
        <v>969</v>
      </c>
      <c r="B485" s="121" t="s">
        <v>970</v>
      </c>
      <c r="C485" s="121">
        <v>1</v>
      </c>
      <c r="D485" s="121">
        <v>0</v>
      </c>
      <c r="E485" s="124">
        <v>887644424</v>
      </c>
      <c r="F485" s="124">
        <v>1054317671</v>
      </c>
      <c r="G485" s="124">
        <v>205958427</v>
      </c>
      <c r="H485" s="124">
        <v>216068997</v>
      </c>
      <c r="I485" s="124">
        <v>893266</v>
      </c>
      <c r="J485" s="124">
        <v>194124</v>
      </c>
      <c r="K485" s="125">
        <v>1.0269999999999999</v>
      </c>
      <c r="L485" s="125">
        <v>0.66500000000000004</v>
      </c>
      <c r="M485" s="125">
        <v>0.84499999999999997</v>
      </c>
      <c r="N485" s="125">
        <v>0.48</v>
      </c>
      <c r="O485" s="128">
        <v>0.94059999999999999</v>
      </c>
      <c r="P485" s="124">
        <v>869</v>
      </c>
    </row>
    <row r="486" spans="1:16" x14ac:dyDescent="0.3">
      <c r="A486" s="123" t="s">
        <v>971</v>
      </c>
      <c r="B486" s="121" t="s">
        <v>972</v>
      </c>
      <c r="C486" s="121">
        <v>1</v>
      </c>
      <c r="D486" s="121">
        <v>0</v>
      </c>
      <c r="E486" s="124">
        <v>694946874</v>
      </c>
      <c r="F486" s="124">
        <v>775935887</v>
      </c>
      <c r="G486" s="124">
        <v>137400540</v>
      </c>
      <c r="H486" s="124">
        <v>138205424</v>
      </c>
      <c r="I486" s="124">
        <v>951411</v>
      </c>
      <c r="J486" s="124">
        <v>178270</v>
      </c>
      <c r="K486" s="125">
        <v>1.0940000000000001</v>
      </c>
      <c r="L486" s="125">
        <v>0.61099999999999999</v>
      </c>
      <c r="M486" s="125">
        <v>0.85199999999999998</v>
      </c>
      <c r="N486" s="125">
        <v>0.499</v>
      </c>
      <c r="O486" s="128">
        <v>0.91059999999999997</v>
      </c>
      <c r="P486" s="124">
        <v>619</v>
      </c>
    </row>
    <row r="487" spans="1:16" x14ac:dyDescent="0.3">
      <c r="A487" s="123" t="s">
        <v>973</v>
      </c>
      <c r="B487" s="121" t="s">
        <v>974</v>
      </c>
      <c r="C487" s="121">
        <v>1</v>
      </c>
      <c r="D487" s="121">
        <v>0</v>
      </c>
      <c r="E487" s="124">
        <v>404468893</v>
      </c>
      <c r="F487" s="124">
        <v>460579492</v>
      </c>
      <c r="G487" s="124">
        <v>95146310</v>
      </c>
      <c r="H487" s="124">
        <v>96650056</v>
      </c>
      <c r="I487" s="124">
        <v>1094997</v>
      </c>
      <c r="J487" s="124">
        <v>242780</v>
      </c>
      <c r="K487" s="125">
        <v>1.2589999999999999</v>
      </c>
      <c r="L487" s="125">
        <v>0.83199999999999996</v>
      </c>
      <c r="M487" s="125">
        <v>1.0449999999999999</v>
      </c>
      <c r="N487" s="125">
        <v>0.39300000000000002</v>
      </c>
      <c r="O487" s="128">
        <v>0.93610000000000004</v>
      </c>
      <c r="P487" s="124">
        <v>418</v>
      </c>
    </row>
    <row r="488" spans="1:16" x14ac:dyDescent="0.3">
      <c r="A488" s="123" t="s">
        <v>975</v>
      </c>
      <c r="B488" s="121" t="s">
        <v>976</v>
      </c>
      <c r="C488" s="121">
        <v>1</v>
      </c>
      <c r="D488" s="121">
        <v>0</v>
      </c>
      <c r="E488" s="124">
        <v>596950706</v>
      </c>
      <c r="F488" s="124">
        <v>664818670</v>
      </c>
      <c r="G488" s="124">
        <v>265257253</v>
      </c>
      <c r="H488" s="124">
        <v>297772461</v>
      </c>
      <c r="I488" s="124">
        <v>435994</v>
      </c>
      <c r="J488" s="124">
        <v>194550</v>
      </c>
      <c r="K488" s="125">
        <v>0.501</v>
      </c>
      <c r="L488" s="125">
        <v>0.66700000000000004</v>
      </c>
      <c r="M488" s="125">
        <v>0.58299999999999996</v>
      </c>
      <c r="N488" s="125">
        <v>0.65300000000000002</v>
      </c>
      <c r="O488" s="128">
        <v>0.92049999999999998</v>
      </c>
      <c r="P488" s="124">
        <v>1190</v>
      </c>
    </row>
    <row r="489" spans="1:16" x14ac:dyDescent="0.3">
      <c r="A489" s="123" t="s">
        <v>977</v>
      </c>
      <c r="B489" s="121" t="s">
        <v>978</v>
      </c>
      <c r="C489" s="121">
        <v>1</v>
      </c>
      <c r="D489" s="121">
        <v>0</v>
      </c>
      <c r="E489" s="124">
        <v>731871641</v>
      </c>
      <c r="F489" s="124">
        <v>811032925</v>
      </c>
      <c r="G489" s="124">
        <v>248748496</v>
      </c>
      <c r="H489" s="124">
        <v>257501999</v>
      </c>
      <c r="I489" s="124">
        <v>452199</v>
      </c>
      <c r="J489" s="124">
        <v>148373</v>
      </c>
      <c r="K489" s="125">
        <v>0.52</v>
      </c>
      <c r="L489" s="125">
        <v>0.50800000000000001</v>
      </c>
      <c r="M489" s="125">
        <v>0.51400000000000001</v>
      </c>
      <c r="N489" s="125">
        <v>0.77400000000000002</v>
      </c>
      <c r="O489" s="128">
        <v>0.91369999999999996</v>
      </c>
      <c r="P489" s="124">
        <v>1392</v>
      </c>
    </row>
    <row r="490" spans="1:16" x14ac:dyDescent="0.3">
      <c r="A490" s="123" t="s">
        <v>979</v>
      </c>
      <c r="B490" s="121" t="s">
        <v>980</v>
      </c>
      <c r="C490" s="121">
        <v>1</v>
      </c>
      <c r="D490" s="121">
        <v>0</v>
      </c>
      <c r="E490" s="124">
        <v>445977591</v>
      </c>
      <c r="F490" s="124">
        <v>480047333</v>
      </c>
      <c r="G490" s="124">
        <v>139982105</v>
      </c>
      <c r="H490" s="124">
        <v>144142046</v>
      </c>
      <c r="I490" s="124">
        <v>389086</v>
      </c>
      <c r="J490" s="124">
        <v>119379</v>
      </c>
      <c r="K490" s="125">
        <v>0.44700000000000001</v>
      </c>
      <c r="L490" s="125">
        <v>0.40899999999999997</v>
      </c>
      <c r="M490" s="125">
        <v>0.42699999999999999</v>
      </c>
      <c r="N490" s="125">
        <v>0.88700000000000001</v>
      </c>
      <c r="O490" s="128">
        <v>0.92759999999999998</v>
      </c>
      <c r="P490" s="124">
        <v>967</v>
      </c>
    </row>
    <row r="491" spans="1:16" x14ac:dyDescent="0.3">
      <c r="A491" s="123" t="s">
        <v>981</v>
      </c>
      <c r="B491" s="121" t="s">
        <v>982</v>
      </c>
      <c r="C491" s="121">
        <v>1</v>
      </c>
      <c r="D491" s="121">
        <v>0</v>
      </c>
      <c r="E491" s="124">
        <v>215675469</v>
      </c>
      <c r="F491" s="124">
        <v>227652126</v>
      </c>
      <c r="G491" s="124">
        <v>65895177</v>
      </c>
      <c r="H491" s="124">
        <v>67461536</v>
      </c>
      <c r="I491" s="124">
        <v>466660</v>
      </c>
      <c r="J491" s="124">
        <v>140375</v>
      </c>
      <c r="K491" s="125">
        <v>0.53600000000000003</v>
      </c>
      <c r="L491" s="125">
        <v>0.48099999999999998</v>
      </c>
      <c r="M491" s="125">
        <v>0.50800000000000001</v>
      </c>
      <c r="N491" s="125">
        <v>0.78300000000000003</v>
      </c>
      <c r="O491" s="128">
        <v>0.93389999999999995</v>
      </c>
      <c r="P491" s="124">
        <v>385</v>
      </c>
    </row>
    <row r="492" spans="1:16" x14ac:dyDescent="0.3">
      <c r="A492" s="123" t="s">
        <v>983</v>
      </c>
      <c r="B492" s="121" t="s">
        <v>984</v>
      </c>
      <c r="C492" s="121">
        <v>1</v>
      </c>
      <c r="D492" s="121">
        <v>0</v>
      </c>
      <c r="E492" s="124">
        <v>544270060</v>
      </c>
      <c r="F492" s="124">
        <v>598464705</v>
      </c>
      <c r="G492" s="124">
        <v>190492994</v>
      </c>
      <c r="H492" s="124">
        <v>193141985</v>
      </c>
      <c r="I492" s="124">
        <v>338688</v>
      </c>
      <c r="J492" s="124">
        <v>113703</v>
      </c>
      <c r="K492" s="125">
        <v>0.38900000000000001</v>
      </c>
      <c r="L492" s="125">
        <v>0.38900000000000001</v>
      </c>
      <c r="M492" s="125">
        <v>0.38800000000000001</v>
      </c>
      <c r="N492" s="125">
        <v>0.93</v>
      </c>
      <c r="O492" s="128">
        <v>0.92959999999999998</v>
      </c>
      <c r="P492" s="124">
        <v>1377</v>
      </c>
    </row>
    <row r="493" spans="1:16" x14ac:dyDescent="0.3">
      <c r="A493" s="123" t="s">
        <v>985</v>
      </c>
      <c r="B493" s="121" t="s">
        <v>986</v>
      </c>
      <c r="C493" s="121">
        <v>1</v>
      </c>
      <c r="D493" s="121">
        <v>0</v>
      </c>
      <c r="E493" s="124">
        <v>157636833</v>
      </c>
      <c r="F493" s="124">
        <v>190296232</v>
      </c>
      <c r="G493" s="124">
        <v>38977475</v>
      </c>
      <c r="H493" s="124">
        <v>40497528</v>
      </c>
      <c r="I493" s="124">
        <v>656477</v>
      </c>
      <c r="J493" s="124">
        <v>149952</v>
      </c>
      <c r="K493" s="125">
        <v>0.755</v>
      </c>
      <c r="L493" s="125">
        <v>0.51400000000000001</v>
      </c>
      <c r="M493" s="125">
        <v>0.63400000000000001</v>
      </c>
      <c r="N493" s="125">
        <v>0.64</v>
      </c>
      <c r="O493" s="128">
        <v>0.93840000000000001</v>
      </c>
      <c r="P493" s="124">
        <v>237</v>
      </c>
    </row>
    <row r="494" spans="1:16" x14ac:dyDescent="0.3">
      <c r="A494" s="123" t="s">
        <v>987</v>
      </c>
      <c r="B494" s="121" t="s">
        <v>988</v>
      </c>
      <c r="C494" s="121">
        <v>1</v>
      </c>
      <c r="D494" s="121">
        <v>0</v>
      </c>
      <c r="E494" s="124">
        <v>305829339</v>
      </c>
      <c r="F494" s="124">
        <v>327700646</v>
      </c>
      <c r="G494" s="124">
        <v>117410705</v>
      </c>
      <c r="H494" s="124">
        <v>124031616</v>
      </c>
      <c r="I494" s="124">
        <v>367903</v>
      </c>
      <c r="J494" s="124">
        <v>140210</v>
      </c>
      <c r="K494" s="125">
        <v>0.42299999999999999</v>
      </c>
      <c r="L494" s="125">
        <v>0.48</v>
      </c>
      <c r="M494" s="125">
        <v>0.45100000000000001</v>
      </c>
      <c r="N494" s="125">
        <v>0.85599999999999998</v>
      </c>
      <c r="O494" s="128">
        <v>0.94030000000000002</v>
      </c>
      <c r="P494" s="124">
        <v>775</v>
      </c>
    </row>
    <row r="495" spans="1:16" x14ac:dyDescent="0.3">
      <c r="A495" s="123" t="s">
        <v>989</v>
      </c>
      <c r="B495" s="121" t="s">
        <v>990</v>
      </c>
      <c r="C495" s="121">
        <v>1</v>
      </c>
      <c r="D495" s="121">
        <v>0</v>
      </c>
      <c r="E495" s="124">
        <v>2391508940</v>
      </c>
      <c r="F495" s="124">
        <v>2585904475</v>
      </c>
      <c r="G495" s="124">
        <v>1223213437</v>
      </c>
      <c r="H495" s="124">
        <v>1230665625</v>
      </c>
      <c r="I495" s="124">
        <v>469833</v>
      </c>
      <c r="J495" s="124">
        <v>231629</v>
      </c>
      <c r="K495" s="125">
        <v>0.54</v>
      </c>
      <c r="L495" s="125">
        <v>0.79400000000000004</v>
      </c>
      <c r="M495" s="125">
        <v>0.66700000000000004</v>
      </c>
      <c r="N495" s="125">
        <v>0.59</v>
      </c>
      <c r="O495" s="128">
        <v>0.92859999999999998</v>
      </c>
      <c r="P495" s="124">
        <v>4395</v>
      </c>
    </row>
    <row r="496" spans="1:16" x14ac:dyDescent="0.3">
      <c r="A496" s="123" t="s">
        <v>991</v>
      </c>
      <c r="B496" s="121" t="s">
        <v>992</v>
      </c>
      <c r="C496" s="121">
        <v>1</v>
      </c>
      <c r="D496" s="121">
        <v>0</v>
      </c>
      <c r="E496" s="124">
        <v>355325986</v>
      </c>
      <c r="F496" s="124">
        <v>392331813</v>
      </c>
      <c r="G496" s="124">
        <v>113182311</v>
      </c>
      <c r="H496" s="124">
        <v>117057889</v>
      </c>
      <c r="I496" s="124">
        <v>332587</v>
      </c>
      <c r="J496" s="124">
        <v>102420</v>
      </c>
      <c r="K496" s="125">
        <v>0.38200000000000001</v>
      </c>
      <c r="L496" s="125">
        <v>0.35099999999999998</v>
      </c>
      <c r="M496" s="125">
        <v>0.36599999999999999</v>
      </c>
      <c r="N496" s="125">
        <v>0.93</v>
      </c>
      <c r="O496" s="128">
        <v>0.9325</v>
      </c>
      <c r="P496" s="124">
        <v>932</v>
      </c>
    </row>
    <row r="497" spans="1:16" x14ac:dyDescent="0.3">
      <c r="A497" s="123" t="s">
        <v>993</v>
      </c>
      <c r="B497" s="121" t="s">
        <v>994</v>
      </c>
      <c r="C497" s="121">
        <v>1</v>
      </c>
      <c r="D497" s="121">
        <v>0</v>
      </c>
      <c r="E497" s="124">
        <v>461684699</v>
      </c>
      <c r="F497" s="124">
        <v>482913290</v>
      </c>
      <c r="G497" s="124">
        <v>212612355</v>
      </c>
      <c r="H497" s="124">
        <v>211088189</v>
      </c>
      <c r="I497" s="124">
        <v>259504</v>
      </c>
      <c r="J497" s="124">
        <v>115982</v>
      </c>
      <c r="K497" s="125">
        <v>0.29799999999999999</v>
      </c>
      <c r="L497" s="125">
        <v>0.39700000000000002</v>
      </c>
      <c r="M497" s="125">
        <v>0.34699999999999998</v>
      </c>
      <c r="N497" s="125">
        <v>0.93</v>
      </c>
      <c r="O497" s="128">
        <v>0.90559999999999996</v>
      </c>
      <c r="P497" s="124">
        <v>1336</v>
      </c>
    </row>
    <row r="498" spans="1:16" x14ac:dyDescent="0.3">
      <c r="A498" s="123" t="s">
        <v>995</v>
      </c>
      <c r="B498" s="121" t="s">
        <v>996</v>
      </c>
      <c r="C498" s="121">
        <v>1</v>
      </c>
      <c r="D498" s="121">
        <v>0</v>
      </c>
      <c r="E498" s="124">
        <v>198531880</v>
      </c>
      <c r="F498" s="124">
        <v>209169818</v>
      </c>
      <c r="G498" s="124">
        <v>73211632</v>
      </c>
      <c r="H498" s="124">
        <v>73137588</v>
      </c>
      <c r="I498" s="124">
        <v>457064</v>
      </c>
      <c r="J498" s="124">
        <v>163985</v>
      </c>
      <c r="K498" s="125">
        <v>0.52500000000000002</v>
      </c>
      <c r="L498" s="125">
        <v>0.56200000000000006</v>
      </c>
      <c r="M498" s="125">
        <v>0.54300000000000004</v>
      </c>
      <c r="N498" s="125">
        <v>0.70299999999999996</v>
      </c>
      <c r="O498" s="128">
        <v>0.94769999999999999</v>
      </c>
      <c r="P498" s="124">
        <v>444</v>
      </c>
    </row>
    <row r="499" spans="1:16" x14ac:dyDescent="0.3">
      <c r="A499" s="123" t="s">
        <v>997</v>
      </c>
      <c r="B499" s="121" t="s">
        <v>998</v>
      </c>
      <c r="C499" s="121">
        <v>1</v>
      </c>
      <c r="D499" s="121">
        <v>0</v>
      </c>
      <c r="E499" s="124">
        <v>207633463</v>
      </c>
      <c r="F499" s="124">
        <v>219779634</v>
      </c>
      <c r="G499" s="124">
        <v>54848065</v>
      </c>
      <c r="H499" s="124">
        <v>57647844</v>
      </c>
      <c r="I499" s="124">
        <v>528976</v>
      </c>
      <c r="J499" s="124">
        <v>139227</v>
      </c>
      <c r="K499" s="125">
        <v>0.60799999999999998</v>
      </c>
      <c r="L499" s="125">
        <v>0.47699999999999998</v>
      </c>
      <c r="M499" s="125">
        <v>0.54200000000000004</v>
      </c>
      <c r="N499" s="125">
        <v>0.73899999999999999</v>
      </c>
      <c r="O499" s="128">
        <v>0.94310000000000005</v>
      </c>
      <c r="P499" s="124">
        <v>341</v>
      </c>
    </row>
    <row r="500" spans="1:16" x14ac:dyDescent="0.3">
      <c r="A500" s="123" t="s">
        <v>999</v>
      </c>
      <c r="B500" s="121" t="s">
        <v>1000</v>
      </c>
      <c r="C500" s="121">
        <v>1</v>
      </c>
      <c r="D500" s="121">
        <v>0</v>
      </c>
      <c r="E500" s="124">
        <v>216861425</v>
      </c>
      <c r="F500" s="124">
        <v>227048323</v>
      </c>
      <c r="G500" s="124">
        <v>50310789</v>
      </c>
      <c r="H500" s="124">
        <v>53449436</v>
      </c>
      <c r="I500" s="124">
        <v>496543</v>
      </c>
      <c r="J500" s="124">
        <v>116062</v>
      </c>
      <c r="K500" s="125">
        <v>0.57099999999999995</v>
      </c>
      <c r="L500" s="125">
        <v>0.39800000000000002</v>
      </c>
      <c r="M500" s="125">
        <v>0.48399999999999999</v>
      </c>
      <c r="N500" s="125">
        <v>0.81299999999999994</v>
      </c>
      <c r="O500" s="128">
        <v>0.94640000000000002</v>
      </c>
      <c r="P500" s="124">
        <v>379</v>
      </c>
    </row>
    <row r="501" spans="1:16" x14ac:dyDescent="0.3">
      <c r="A501" s="123" t="s">
        <v>1001</v>
      </c>
      <c r="B501" s="121" t="s">
        <v>1002</v>
      </c>
      <c r="C501" s="121">
        <v>1</v>
      </c>
      <c r="D501" s="121">
        <v>0</v>
      </c>
      <c r="E501" s="124">
        <v>962414617</v>
      </c>
      <c r="F501" s="124">
        <v>1051361577</v>
      </c>
      <c r="G501" s="124">
        <v>131656296</v>
      </c>
      <c r="H501" s="124">
        <v>127935045</v>
      </c>
      <c r="I501" s="124">
        <v>2309376</v>
      </c>
      <c r="J501" s="124">
        <v>293429</v>
      </c>
      <c r="K501" s="125">
        <v>2.6560000000000001</v>
      </c>
      <c r="L501" s="125">
        <v>1.006</v>
      </c>
      <c r="M501" s="125">
        <v>1.831</v>
      </c>
      <c r="N501" s="125">
        <v>0.19400000000000001</v>
      </c>
      <c r="O501" s="128">
        <v>0.9476</v>
      </c>
      <c r="P501" s="124">
        <v>385</v>
      </c>
    </row>
    <row r="502" spans="1:16" x14ac:dyDescent="0.3">
      <c r="A502" s="123" t="s">
        <v>1003</v>
      </c>
      <c r="B502" s="121" t="s">
        <v>1004</v>
      </c>
      <c r="C502" s="121">
        <v>1</v>
      </c>
      <c r="D502" s="121">
        <v>0</v>
      </c>
      <c r="E502" s="124">
        <v>517042145</v>
      </c>
      <c r="F502" s="124">
        <v>577416343</v>
      </c>
      <c r="G502" s="124">
        <v>205699853</v>
      </c>
      <c r="H502" s="124">
        <v>212182176</v>
      </c>
      <c r="I502" s="124">
        <v>372264</v>
      </c>
      <c r="J502" s="124">
        <v>142136</v>
      </c>
      <c r="K502" s="125">
        <v>0.42799999999999999</v>
      </c>
      <c r="L502" s="125">
        <v>0.48699999999999999</v>
      </c>
      <c r="M502" s="125">
        <v>0.45700000000000002</v>
      </c>
      <c r="N502" s="125">
        <v>0.80800000000000005</v>
      </c>
      <c r="O502" s="128">
        <v>0.92010000000000003</v>
      </c>
      <c r="P502" s="124">
        <v>1270</v>
      </c>
    </row>
    <row r="503" spans="1:16" x14ac:dyDescent="0.3">
      <c r="A503" s="123" t="s">
        <v>1005</v>
      </c>
      <c r="B503" s="121" t="s">
        <v>1006</v>
      </c>
      <c r="C503" s="121">
        <v>1</v>
      </c>
      <c r="D503" s="121">
        <v>0</v>
      </c>
      <c r="E503" s="124">
        <v>2189550115</v>
      </c>
      <c r="F503" s="124">
        <v>2455450128</v>
      </c>
      <c r="G503" s="124">
        <v>827627247</v>
      </c>
      <c r="H503" s="124">
        <v>861700902</v>
      </c>
      <c r="I503" s="124">
        <v>1187979</v>
      </c>
      <c r="J503" s="124">
        <v>432053</v>
      </c>
      <c r="K503" s="125">
        <v>1.3660000000000001</v>
      </c>
      <c r="L503" s="125">
        <v>1.4810000000000001</v>
      </c>
      <c r="M503" s="125">
        <v>1.423</v>
      </c>
      <c r="N503" s="125">
        <v>0.26400000000000001</v>
      </c>
      <c r="O503" s="128">
        <v>0.94850000000000001</v>
      </c>
      <c r="P503" s="124">
        <v>1544</v>
      </c>
    </row>
    <row r="504" spans="1:16" x14ac:dyDescent="0.3">
      <c r="A504" s="123" t="s">
        <v>1007</v>
      </c>
      <c r="B504" s="121" t="s">
        <v>1008</v>
      </c>
      <c r="C504" s="121">
        <v>1</v>
      </c>
      <c r="D504" s="121">
        <v>0</v>
      </c>
      <c r="E504" s="124">
        <v>3896316782</v>
      </c>
      <c r="F504" s="124">
        <v>4345536667</v>
      </c>
      <c r="G504" s="124">
        <v>1083345943</v>
      </c>
      <c r="H504" s="124">
        <v>1087828807</v>
      </c>
      <c r="I504" s="124">
        <v>878287</v>
      </c>
      <c r="J504" s="124">
        <v>231369</v>
      </c>
      <c r="K504" s="125">
        <v>1.01</v>
      </c>
      <c r="L504" s="125">
        <v>0.79300000000000004</v>
      </c>
      <c r="M504" s="125">
        <v>0.90100000000000002</v>
      </c>
      <c r="N504" s="125">
        <v>0.44900000000000001</v>
      </c>
      <c r="O504" s="128">
        <v>0.94420000000000004</v>
      </c>
      <c r="P504" s="124">
        <v>3696</v>
      </c>
    </row>
    <row r="505" spans="1:16" x14ac:dyDescent="0.3">
      <c r="A505" s="123" t="s">
        <v>1009</v>
      </c>
      <c r="B505" s="121" t="s">
        <v>1010</v>
      </c>
      <c r="C505" s="121">
        <v>1</v>
      </c>
      <c r="D505" s="121">
        <v>0</v>
      </c>
      <c r="E505" s="124">
        <v>3767364023</v>
      </c>
      <c r="F505" s="124">
        <v>4203178333</v>
      </c>
      <c r="G505" s="124">
        <v>1123612255</v>
      </c>
      <c r="H505" s="124">
        <v>1163925096</v>
      </c>
      <c r="I505" s="124">
        <v>690329</v>
      </c>
      <c r="J505" s="124">
        <v>198123</v>
      </c>
      <c r="K505" s="125">
        <v>0.79400000000000004</v>
      </c>
      <c r="L505" s="125">
        <v>0.67900000000000005</v>
      </c>
      <c r="M505" s="125">
        <v>0.73599999999999999</v>
      </c>
      <c r="N505" s="125">
        <v>0.54700000000000004</v>
      </c>
      <c r="O505" s="128">
        <v>0.93200000000000005</v>
      </c>
      <c r="P505" s="124">
        <v>4517</v>
      </c>
    </row>
    <row r="506" spans="1:16" x14ac:dyDescent="0.3">
      <c r="A506" s="123" t="s">
        <v>1011</v>
      </c>
      <c r="B506" s="121" t="s">
        <v>1012</v>
      </c>
      <c r="C506" s="121">
        <v>1</v>
      </c>
      <c r="D506" s="121">
        <v>0</v>
      </c>
      <c r="E506" s="124">
        <v>5060851034</v>
      </c>
      <c r="F506" s="124">
        <v>5660698974</v>
      </c>
      <c r="G506" s="124">
        <v>1502454386</v>
      </c>
      <c r="H506" s="124">
        <v>1542247047</v>
      </c>
      <c r="I506" s="124">
        <v>774790</v>
      </c>
      <c r="J506" s="124">
        <v>220024</v>
      </c>
      <c r="K506" s="125">
        <v>0.89100000000000001</v>
      </c>
      <c r="L506" s="125">
        <v>0.754</v>
      </c>
      <c r="M506" s="125">
        <v>0.82199999999999995</v>
      </c>
      <c r="N506" s="125">
        <v>0.49399999999999999</v>
      </c>
      <c r="O506" s="128">
        <v>0.93979999999999997</v>
      </c>
      <c r="P506" s="124">
        <v>5624</v>
      </c>
    </row>
    <row r="507" spans="1:16" x14ac:dyDescent="0.3">
      <c r="A507" s="123" t="s">
        <v>1013</v>
      </c>
      <c r="B507" s="121" t="s">
        <v>1014</v>
      </c>
      <c r="C507" s="121">
        <v>1</v>
      </c>
      <c r="D507" s="121">
        <v>0</v>
      </c>
      <c r="E507" s="124">
        <v>3547948966</v>
      </c>
      <c r="F507" s="124">
        <v>3954065641</v>
      </c>
      <c r="G507" s="124">
        <v>950319223</v>
      </c>
      <c r="H507" s="124">
        <v>976190143</v>
      </c>
      <c r="I507" s="124">
        <v>604611</v>
      </c>
      <c r="J507" s="124">
        <v>155263</v>
      </c>
      <c r="K507" s="125">
        <v>0.69499999999999995</v>
      </c>
      <c r="L507" s="125">
        <v>0.53200000000000003</v>
      </c>
      <c r="M507" s="125">
        <v>0.61299999999999999</v>
      </c>
      <c r="N507" s="125">
        <v>0.65400000000000003</v>
      </c>
      <c r="O507" s="128">
        <v>0.92359999999999998</v>
      </c>
      <c r="P507" s="124">
        <v>4852</v>
      </c>
    </row>
    <row r="508" spans="1:16" x14ac:dyDescent="0.3">
      <c r="A508" s="123" t="s">
        <v>1015</v>
      </c>
      <c r="B508" s="121" t="s">
        <v>1016</v>
      </c>
      <c r="C508" s="121">
        <v>1</v>
      </c>
      <c r="D508" s="121">
        <v>0</v>
      </c>
      <c r="E508" s="124">
        <v>3071956150</v>
      </c>
      <c r="F508" s="124">
        <v>3553311967</v>
      </c>
      <c r="G508" s="124">
        <v>954438580</v>
      </c>
      <c r="H508" s="124">
        <v>992423130</v>
      </c>
      <c r="I508" s="124">
        <v>913830</v>
      </c>
      <c r="J508" s="124">
        <v>268532</v>
      </c>
      <c r="K508" s="125">
        <v>1.0509999999999999</v>
      </c>
      <c r="L508" s="125">
        <v>0.92</v>
      </c>
      <c r="M508" s="125">
        <v>0.98499999999999999</v>
      </c>
      <c r="N508" s="125">
        <v>0.436</v>
      </c>
      <c r="O508" s="128">
        <v>0.91690000000000005</v>
      </c>
      <c r="P508" s="124">
        <v>2928</v>
      </c>
    </row>
    <row r="509" spans="1:16" x14ac:dyDescent="0.3">
      <c r="A509" s="123" t="s">
        <v>1017</v>
      </c>
      <c r="B509" s="121" t="s">
        <v>1018</v>
      </c>
      <c r="C509" s="121">
        <v>1</v>
      </c>
      <c r="D509" s="121">
        <v>0</v>
      </c>
      <c r="E509" s="124">
        <v>3896813448</v>
      </c>
      <c r="F509" s="124">
        <v>4352034487</v>
      </c>
      <c r="G509" s="124">
        <v>988779457</v>
      </c>
      <c r="H509" s="124">
        <v>1016382791</v>
      </c>
      <c r="I509" s="124">
        <v>803824</v>
      </c>
      <c r="J509" s="124">
        <v>195396</v>
      </c>
      <c r="K509" s="125">
        <v>0.92400000000000004</v>
      </c>
      <c r="L509" s="125">
        <v>0.67</v>
      </c>
      <c r="M509" s="125">
        <v>0.79700000000000004</v>
      </c>
      <c r="N509" s="125">
        <v>0.51</v>
      </c>
      <c r="O509" s="128">
        <v>0.93730000000000002</v>
      </c>
      <c r="P509" s="124">
        <v>3934</v>
      </c>
    </row>
    <row r="510" spans="1:16" x14ac:dyDescent="0.3">
      <c r="A510" s="123" t="s">
        <v>1019</v>
      </c>
      <c r="B510" s="121" t="s">
        <v>1020</v>
      </c>
      <c r="C510" s="121">
        <v>1</v>
      </c>
      <c r="D510" s="121">
        <v>1</v>
      </c>
      <c r="E510" s="124">
        <v>979213093</v>
      </c>
      <c r="F510" s="124">
        <v>1174451111</v>
      </c>
      <c r="G510" s="124">
        <v>275726804</v>
      </c>
      <c r="H510" s="124">
        <v>290412762</v>
      </c>
      <c r="I510" s="124">
        <v>291824</v>
      </c>
      <c r="J510" s="124">
        <v>76712</v>
      </c>
      <c r="K510" s="125">
        <v>0.33500000000000002</v>
      </c>
      <c r="L510" s="125">
        <v>0.26300000000000001</v>
      </c>
      <c r="M510" s="125">
        <v>0.29799999999999999</v>
      </c>
      <c r="N510" s="125">
        <v>0.93</v>
      </c>
      <c r="O510" s="128">
        <v>0.91259999999999997</v>
      </c>
      <c r="P510" s="124">
        <v>2787</v>
      </c>
    </row>
    <row r="511" spans="1:16" x14ac:dyDescent="0.3">
      <c r="A511" s="123" t="s">
        <v>1021</v>
      </c>
      <c r="B511" s="121" t="s">
        <v>1022</v>
      </c>
      <c r="C511" s="121">
        <v>1</v>
      </c>
      <c r="D511" s="121">
        <v>0</v>
      </c>
      <c r="E511" s="124">
        <v>7571759447</v>
      </c>
      <c r="F511" s="124">
        <v>9026184800</v>
      </c>
      <c r="G511" s="124">
        <v>5322525957</v>
      </c>
      <c r="H511" s="124">
        <v>4516004954</v>
      </c>
      <c r="I511" s="124">
        <v>1242175</v>
      </c>
      <c r="J511" s="124">
        <v>675947</v>
      </c>
      <c r="K511" s="125">
        <v>1.4279999999999999</v>
      </c>
      <c r="L511" s="125">
        <v>2.3180000000000001</v>
      </c>
      <c r="M511" s="125">
        <v>1.873</v>
      </c>
      <c r="N511" s="125">
        <v>0.186</v>
      </c>
      <c r="O511" s="128">
        <v>0.95730000000000004</v>
      </c>
      <c r="P511" s="124">
        <v>5541</v>
      </c>
    </row>
    <row r="512" spans="1:16" x14ac:dyDescent="0.3">
      <c r="A512" s="123" t="s">
        <v>1023</v>
      </c>
      <c r="B512" s="121" t="s">
        <v>1024</v>
      </c>
      <c r="C512" s="121">
        <v>1</v>
      </c>
      <c r="D512" s="121">
        <v>0</v>
      </c>
      <c r="E512" s="124">
        <v>2980950135</v>
      </c>
      <c r="F512" s="124">
        <v>3541926613</v>
      </c>
      <c r="G512" s="124">
        <v>891909597</v>
      </c>
      <c r="H512" s="124">
        <v>914036432</v>
      </c>
      <c r="I512" s="124">
        <v>720600</v>
      </c>
      <c r="J512" s="124">
        <v>199507</v>
      </c>
      <c r="K512" s="125">
        <v>0.82799999999999996</v>
      </c>
      <c r="L512" s="125">
        <v>0.68400000000000005</v>
      </c>
      <c r="M512" s="125">
        <v>0.75600000000000001</v>
      </c>
      <c r="N512" s="125">
        <v>0.53500000000000003</v>
      </c>
      <c r="O512" s="128">
        <v>0.93799999999999994</v>
      </c>
      <c r="P512" s="124">
        <v>3499</v>
      </c>
    </row>
    <row r="513" spans="1:16" x14ac:dyDescent="0.3">
      <c r="A513" s="123" t="s">
        <v>1025</v>
      </c>
      <c r="B513" s="121" t="s">
        <v>1026</v>
      </c>
      <c r="C513" s="121">
        <v>1</v>
      </c>
      <c r="D513" s="121">
        <v>0</v>
      </c>
      <c r="E513" s="124">
        <v>12047121792</v>
      </c>
      <c r="F513" s="124">
        <v>14099818912</v>
      </c>
      <c r="G513" s="124">
        <v>3470961083</v>
      </c>
      <c r="H513" s="124">
        <v>3506541571</v>
      </c>
      <c r="I513" s="124">
        <v>853359</v>
      </c>
      <c r="J513" s="124">
        <v>227725</v>
      </c>
      <c r="K513" s="125">
        <v>0.98099999999999998</v>
      </c>
      <c r="L513" s="125">
        <v>0.78</v>
      </c>
      <c r="M513" s="125">
        <v>0.88</v>
      </c>
      <c r="N513" s="125">
        <v>0.45800000000000002</v>
      </c>
      <c r="O513" s="128">
        <v>0.93610000000000004</v>
      </c>
      <c r="P513" s="124">
        <v>11717</v>
      </c>
    </row>
    <row r="514" spans="1:16" x14ac:dyDescent="0.3">
      <c r="A514" s="123" t="s">
        <v>1027</v>
      </c>
      <c r="B514" s="121" t="s">
        <v>1028</v>
      </c>
      <c r="C514" s="121">
        <v>1</v>
      </c>
      <c r="D514" s="121">
        <v>0</v>
      </c>
      <c r="E514" s="124">
        <v>3006884324</v>
      </c>
      <c r="F514" s="124">
        <v>3478381613</v>
      </c>
      <c r="G514" s="124">
        <v>864431449</v>
      </c>
      <c r="H514" s="124">
        <v>824047146</v>
      </c>
      <c r="I514" s="124">
        <v>2776226</v>
      </c>
      <c r="J514" s="124">
        <v>705519</v>
      </c>
      <c r="K514" s="125">
        <v>3.1930000000000001</v>
      </c>
      <c r="L514" s="125">
        <v>2.419</v>
      </c>
      <c r="M514" s="125">
        <v>2.8050000000000002</v>
      </c>
      <c r="N514" s="125">
        <v>2.5000000000000001E-2</v>
      </c>
      <c r="O514" s="128">
        <v>0.95289999999999997</v>
      </c>
      <c r="P514" s="124">
        <v>871</v>
      </c>
    </row>
    <row r="515" spans="1:16" x14ac:dyDescent="0.3">
      <c r="A515" s="123" t="s">
        <v>1029</v>
      </c>
      <c r="B515" s="121" t="s">
        <v>1030</v>
      </c>
      <c r="C515" s="121">
        <v>1</v>
      </c>
      <c r="D515" s="121">
        <v>0</v>
      </c>
      <c r="E515" s="124">
        <v>2091178514</v>
      </c>
      <c r="F515" s="124">
        <v>2496225323</v>
      </c>
      <c r="G515" s="124">
        <v>846172033</v>
      </c>
      <c r="H515" s="124">
        <v>825738175</v>
      </c>
      <c r="I515" s="124">
        <v>962931</v>
      </c>
      <c r="J515" s="124">
        <v>346657</v>
      </c>
      <c r="K515" s="125">
        <v>1.107</v>
      </c>
      <c r="L515" s="125">
        <v>1.1879999999999999</v>
      </c>
      <c r="M515" s="125">
        <v>1.147</v>
      </c>
      <c r="N515" s="125">
        <v>0.35299999999999998</v>
      </c>
      <c r="O515" s="128">
        <v>0.89449999999999996</v>
      </c>
      <c r="P515" s="124">
        <v>2053</v>
      </c>
    </row>
    <row r="516" spans="1:16" x14ac:dyDescent="0.3">
      <c r="A516" s="123" t="s">
        <v>1031</v>
      </c>
      <c r="B516" s="121" t="s">
        <v>1032</v>
      </c>
      <c r="C516" s="121">
        <v>1</v>
      </c>
      <c r="D516" s="121">
        <v>0</v>
      </c>
      <c r="E516" s="124">
        <v>2316083784</v>
      </c>
      <c r="F516" s="124">
        <v>2762823065</v>
      </c>
      <c r="G516" s="124">
        <v>834343061</v>
      </c>
      <c r="H516" s="124">
        <v>801550293</v>
      </c>
      <c r="I516" s="124">
        <v>846484</v>
      </c>
      <c r="J516" s="124">
        <v>267183</v>
      </c>
      <c r="K516" s="125">
        <v>0.97299999999999998</v>
      </c>
      <c r="L516" s="125">
        <v>0.91600000000000004</v>
      </c>
      <c r="M516" s="125">
        <v>0.94399999999999995</v>
      </c>
      <c r="N516" s="125">
        <v>0.432</v>
      </c>
      <c r="O516" s="128">
        <v>0.94330000000000003</v>
      </c>
      <c r="P516" s="124">
        <v>2298</v>
      </c>
    </row>
    <row r="517" spans="1:16" x14ac:dyDescent="0.3">
      <c r="A517" s="123" t="s">
        <v>1033</v>
      </c>
      <c r="B517" s="121" t="s">
        <v>1034</v>
      </c>
      <c r="C517" s="121">
        <v>1</v>
      </c>
      <c r="D517" s="121">
        <v>0</v>
      </c>
      <c r="E517" s="124">
        <v>2329837162</v>
      </c>
      <c r="F517" s="124">
        <v>2784512419</v>
      </c>
      <c r="G517" s="124">
        <v>697346855</v>
      </c>
      <c r="H517" s="124">
        <v>727046565</v>
      </c>
      <c r="I517" s="124">
        <v>743364</v>
      </c>
      <c r="J517" s="124">
        <v>207033</v>
      </c>
      <c r="K517" s="125">
        <v>0.85499999999999998</v>
      </c>
      <c r="L517" s="125">
        <v>0.70899999999999996</v>
      </c>
      <c r="M517" s="125">
        <v>0.78100000000000003</v>
      </c>
      <c r="N517" s="125">
        <v>0.51900000000000002</v>
      </c>
      <c r="O517" s="128">
        <v>0.93120000000000003</v>
      </c>
      <c r="P517" s="124">
        <v>2659</v>
      </c>
    </row>
    <row r="518" spans="1:16" x14ac:dyDescent="0.3">
      <c r="A518" s="123" t="s">
        <v>1035</v>
      </c>
      <c r="B518" s="121" t="s">
        <v>1036</v>
      </c>
      <c r="C518" s="121">
        <v>1</v>
      </c>
      <c r="D518" s="121">
        <v>0</v>
      </c>
      <c r="E518" s="124">
        <v>7142963378</v>
      </c>
      <c r="F518" s="124">
        <v>8539998710</v>
      </c>
      <c r="G518" s="124">
        <v>2221599028</v>
      </c>
      <c r="H518" s="124">
        <v>2279189463</v>
      </c>
      <c r="I518" s="124">
        <v>696277</v>
      </c>
      <c r="J518" s="124">
        <v>199821</v>
      </c>
      <c r="K518" s="125">
        <v>0.8</v>
      </c>
      <c r="L518" s="125">
        <v>0.68500000000000005</v>
      </c>
      <c r="M518" s="125">
        <v>0.74199999999999999</v>
      </c>
      <c r="N518" s="125">
        <v>0.54300000000000004</v>
      </c>
      <c r="O518" s="128">
        <v>0.93100000000000005</v>
      </c>
      <c r="P518" s="124">
        <v>9025</v>
      </c>
    </row>
    <row r="519" spans="1:16" x14ac:dyDescent="0.3">
      <c r="A519" s="123" t="s">
        <v>1037</v>
      </c>
      <c r="B519" s="121" t="s">
        <v>1038</v>
      </c>
      <c r="C519" s="121">
        <v>1</v>
      </c>
      <c r="D519" s="121">
        <v>0</v>
      </c>
      <c r="E519" s="124">
        <v>7057368919</v>
      </c>
      <c r="F519" s="124">
        <v>8500475645</v>
      </c>
      <c r="G519" s="124">
        <v>2275720187</v>
      </c>
      <c r="H519" s="124">
        <v>2316666980</v>
      </c>
      <c r="I519" s="124">
        <v>667031</v>
      </c>
      <c r="J519" s="124">
        <v>196895</v>
      </c>
      <c r="K519" s="125">
        <v>0.76700000000000002</v>
      </c>
      <c r="L519" s="125">
        <v>0.67500000000000004</v>
      </c>
      <c r="M519" s="125">
        <v>0.72</v>
      </c>
      <c r="N519" s="125">
        <v>0.55700000000000005</v>
      </c>
      <c r="O519" s="128">
        <v>0.91749999999999998</v>
      </c>
      <c r="P519" s="124">
        <v>9033</v>
      </c>
    </row>
    <row r="520" spans="1:16" x14ac:dyDescent="0.3">
      <c r="A520" s="123" t="s">
        <v>1039</v>
      </c>
      <c r="B520" s="121" t="s">
        <v>1040</v>
      </c>
      <c r="C520" s="121">
        <v>1</v>
      </c>
      <c r="D520" s="121">
        <v>0</v>
      </c>
      <c r="E520" s="124">
        <v>5867063919</v>
      </c>
      <c r="F520" s="124">
        <v>7006802742</v>
      </c>
      <c r="G520" s="124">
        <v>1934148879</v>
      </c>
      <c r="H520" s="124">
        <v>1949414882</v>
      </c>
      <c r="I520" s="124">
        <v>690880</v>
      </c>
      <c r="J520" s="124">
        <v>208412</v>
      </c>
      <c r="K520" s="125">
        <v>0.79400000000000004</v>
      </c>
      <c r="L520" s="125">
        <v>0.71399999999999997</v>
      </c>
      <c r="M520" s="125">
        <v>0.754</v>
      </c>
      <c r="N520" s="125">
        <v>0.53600000000000003</v>
      </c>
      <c r="O520" s="128">
        <v>0.9304</v>
      </c>
      <c r="P520" s="124">
        <v>7475</v>
      </c>
    </row>
    <row r="521" spans="1:16" x14ac:dyDescent="0.3">
      <c r="A521" s="123" t="s">
        <v>1041</v>
      </c>
      <c r="B521" s="121" t="s">
        <v>1042</v>
      </c>
      <c r="C521" s="121">
        <v>1</v>
      </c>
      <c r="D521" s="121">
        <v>0</v>
      </c>
      <c r="E521" s="124">
        <v>4463212162</v>
      </c>
      <c r="F521" s="124">
        <v>5337028710</v>
      </c>
      <c r="G521" s="124">
        <v>1379981264</v>
      </c>
      <c r="H521" s="124">
        <v>1431072245</v>
      </c>
      <c r="I521" s="124">
        <v>419998</v>
      </c>
      <c r="J521" s="124">
        <v>120470</v>
      </c>
      <c r="K521" s="125">
        <v>0.48299999999999998</v>
      </c>
      <c r="L521" s="125">
        <v>0.41299999999999998</v>
      </c>
      <c r="M521" s="125">
        <v>0.44700000000000001</v>
      </c>
      <c r="N521" s="125">
        <v>0.86199999999999999</v>
      </c>
      <c r="O521" s="128">
        <v>0.90200000000000002</v>
      </c>
      <c r="P521" s="124">
        <v>9514</v>
      </c>
    </row>
    <row r="522" spans="1:16" x14ac:dyDescent="0.3">
      <c r="A522" s="123" t="s">
        <v>1043</v>
      </c>
      <c r="B522" s="121" t="s">
        <v>1044</v>
      </c>
      <c r="C522" s="121">
        <v>1</v>
      </c>
      <c r="D522" s="121">
        <v>0</v>
      </c>
      <c r="E522" s="124">
        <v>1176750811</v>
      </c>
      <c r="F522" s="124">
        <v>1420865323</v>
      </c>
      <c r="G522" s="124">
        <v>404638742</v>
      </c>
      <c r="H522" s="124">
        <v>392549187</v>
      </c>
      <c r="I522" s="124">
        <v>686836</v>
      </c>
      <c r="J522" s="124">
        <v>207588</v>
      </c>
      <c r="K522" s="125">
        <v>0.79</v>
      </c>
      <c r="L522" s="125">
        <v>0.71099999999999997</v>
      </c>
      <c r="M522" s="125">
        <v>0.75</v>
      </c>
      <c r="N522" s="125">
        <v>0.53800000000000003</v>
      </c>
      <c r="O522" s="128">
        <v>0.93369999999999997</v>
      </c>
      <c r="P522" s="124">
        <v>1471</v>
      </c>
    </row>
    <row r="523" spans="1:16" x14ac:dyDescent="0.3">
      <c r="A523" s="123" t="s">
        <v>1045</v>
      </c>
      <c r="B523" s="121" t="s">
        <v>1046</v>
      </c>
      <c r="C523" s="121">
        <v>1</v>
      </c>
      <c r="D523" s="121">
        <v>0</v>
      </c>
      <c r="E523" s="124">
        <v>1041606622</v>
      </c>
      <c r="F523" s="124">
        <v>1246881290</v>
      </c>
      <c r="G523" s="124">
        <v>387924884</v>
      </c>
      <c r="H523" s="124">
        <v>403493037</v>
      </c>
      <c r="I523" s="124">
        <v>984719</v>
      </c>
      <c r="J523" s="124">
        <v>340541</v>
      </c>
      <c r="K523" s="125">
        <v>1.1319999999999999</v>
      </c>
      <c r="L523" s="125">
        <v>1.167</v>
      </c>
      <c r="M523" s="125">
        <v>1.149</v>
      </c>
      <c r="N523" s="125">
        <v>0.35199999999999998</v>
      </c>
      <c r="O523" s="128">
        <v>0.95860000000000001</v>
      </c>
      <c r="P523" s="124">
        <v>646</v>
      </c>
    </row>
    <row r="524" spans="1:16" x14ac:dyDescent="0.3">
      <c r="A524" s="123" t="s">
        <v>1047</v>
      </c>
      <c r="B524" s="121" t="s">
        <v>1048</v>
      </c>
      <c r="C524" s="121">
        <v>1</v>
      </c>
      <c r="D524" s="121">
        <v>0</v>
      </c>
      <c r="E524" s="124">
        <v>3602354054</v>
      </c>
      <c r="F524" s="124">
        <v>4326077419</v>
      </c>
      <c r="G524" s="124">
        <v>1172311067</v>
      </c>
      <c r="H524" s="124">
        <v>1169113325</v>
      </c>
      <c r="I524" s="124">
        <v>813172</v>
      </c>
      <c r="J524" s="124">
        <v>239818</v>
      </c>
      <c r="K524" s="125">
        <v>0.93500000000000005</v>
      </c>
      <c r="L524" s="125">
        <v>0.82199999999999995</v>
      </c>
      <c r="M524" s="125">
        <v>0.878</v>
      </c>
      <c r="N524" s="125">
        <v>0.46</v>
      </c>
      <c r="O524" s="128">
        <v>0.90749999999999997</v>
      </c>
      <c r="P524" s="124">
        <v>3959</v>
      </c>
    </row>
    <row r="525" spans="1:16" x14ac:dyDescent="0.3">
      <c r="A525" s="123" t="s">
        <v>1049</v>
      </c>
      <c r="B525" s="121" t="s">
        <v>1050</v>
      </c>
      <c r="C525" s="121">
        <v>1</v>
      </c>
      <c r="D525" s="121">
        <v>0</v>
      </c>
      <c r="E525" s="124">
        <v>16708711552</v>
      </c>
      <c r="F525" s="124">
        <v>21620277333</v>
      </c>
      <c r="G525" s="124">
        <v>2738726479</v>
      </c>
      <c r="H525" s="124">
        <v>2523703259</v>
      </c>
      <c r="I525" s="124">
        <v>12534005</v>
      </c>
      <c r="J525" s="124">
        <v>1650558</v>
      </c>
      <c r="K525" s="125">
        <v>14.417999999999999</v>
      </c>
      <c r="L525" s="125">
        <v>5.66</v>
      </c>
      <c r="M525" s="125">
        <v>10.039</v>
      </c>
      <c r="N525" s="125">
        <v>0</v>
      </c>
      <c r="O525" s="128">
        <v>0.9365</v>
      </c>
      <c r="P525" s="124">
        <v>1788</v>
      </c>
    </row>
    <row r="526" spans="1:16" x14ac:dyDescent="0.3">
      <c r="A526" s="123" t="s">
        <v>1051</v>
      </c>
      <c r="B526" s="121" t="s">
        <v>1052</v>
      </c>
      <c r="C526" s="121">
        <v>1</v>
      </c>
      <c r="D526" s="121">
        <v>0</v>
      </c>
      <c r="E526" s="124">
        <v>5489243793</v>
      </c>
      <c r="F526" s="124">
        <v>7093911333</v>
      </c>
      <c r="G526" s="124">
        <v>945604358</v>
      </c>
      <c r="H526" s="124">
        <v>408700007</v>
      </c>
      <c r="I526" s="124">
        <v>31936941</v>
      </c>
      <c r="J526" s="124">
        <v>2074619</v>
      </c>
      <c r="K526" s="125">
        <v>36.738</v>
      </c>
      <c r="L526" s="125">
        <v>7.1139999999999999</v>
      </c>
      <c r="M526" s="125">
        <v>21.925999999999998</v>
      </c>
      <c r="N526" s="125">
        <v>0</v>
      </c>
      <c r="O526" s="128">
        <v>0.90869999999999995</v>
      </c>
      <c r="P526" s="124">
        <v>93</v>
      </c>
    </row>
    <row r="527" spans="1:16" x14ac:dyDescent="0.3">
      <c r="A527" s="123" t="s">
        <v>1053</v>
      </c>
      <c r="B527" s="121" t="s">
        <v>1054</v>
      </c>
      <c r="C527" s="121">
        <v>1</v>
      </c>
      <c r="D527" s="121">
        <v>0</v>
      </c>
      <c r="E527" s="124">
        <v>4262053448</v>
      </c>
      <c r="F527" s="124">
        <v>5526421333</v>
      </c>
      <c r="G527" s="124">
        <v>504658165</v>
      </c>
      <c r="H527" s="124">
        <v>523663576</v>
      </c>
      <c r="I527" s="124">
        <v>4123199</v>
      </c>
      <c r="J527" s="124">
        <v>433159</v>
      </c>
      <c r="K527" s="125">
        <v>4.7430000000000003</v>
      </c>
      <c r="L527" s="125">
        <v>1.4850000000000001</v>
      </c>
      <c r="M527" s="125">
        <v>3.113</v>
      </c>
      <c r="N527" s="125">
        <v>0</v>
      </c>
      <c r="O527" s="128">
        <v>0.94320000000000004</v>
      </c>
      <c r="P527" s="124">
        <v>641</v>
      </c>
    </row>
    <row r="528" spans="1:16" x14ac:dyDescent="0.3">
      <c r="A528" s="123" t="s">
        <v>1055</v>
      </c>
      <c r="B528" s="121" t="s">
        <v>1056</v>
      </c>
      <c r="C528" s="121">
        <v>1</v>
      </c>
      <c r="D528" s="121">
        <v>0</v>
      </c>
      <c r="E528" s="124">
        <v>8868028794</v>
      </c>
      <c r="F528" s="124">
        <v>11575477034</v>
      </c>
      <c r="G528" s="124">
        <v>1393806331</v>
      </c>
      <c r="H528" s="124">
        <v>1286606026</v>
      </c>
      <c r="I528" s="124">
        <v>9233742</v>
      </c>
      <c r="J528" s="124">
        <v>1162245</v>
      </c>
      <c r="K528" s="125">
        <v>10.622</v>
      </c>
      <c r="L528" s="125">
        <v>3.9849999999999999</v>
      </c>
      <c r="M528" s="125">
        <v>7.3029999999999999</v>
      </c>
      <c r="N528" s="125">
        <v>0</v>
      </c>
      <c r="O528" s="128">
        <v>0.92869999999999997</v>
      </c>
      <c r="P528" s="124">
        <v>907</v>
      </c>
    </row>
    <row r="529" spans="1:16" x14ac:dyDescent="0.3">
      <c r="A529" s="123" t="s">
        <v>1057</v>
      </c>
      <c r="B529" s="121" t="s">
        <v>1058</v>
      </c>
      <c r="C529" s="121">
        <v>1</v>
      </c>
      <c r="D529" s="121">
        <v>0</v>
      </c>
      <c r="E529" s="124">
        <v>5604308276</v>
      </c>
      <c r="F529" s="124">
        <v>7324400667</v>
      </c>
      <c r="G529" s="124">
        <v>496590123</v>
      </c>
      <c r="H529" s="124">
        <v>428776866</v>
      </c>
      <c r="I529" s="124">
        <v>14270098</v>
      </c>
      <c r="J529" s="124">
        <v>946527</v>
      </c>
      <c r="K529" s="125">
        <v>16.414999999999999</v>
      </c>
      <c r="L529" s="125">
        <v>3.2450000000000001</v>
      </c>
      <c r="M529" s="125">
        <v>9.8290000000000006</v>
      </c>
      <c r="N529" s="125">
        <v>0</v>
      </c>
      <c r="O529" s="128">
        <v>0.9234</v>
      </c>
      <c r="P529" s="124">
        <v>271</v>
      </c>
    </row>
    <row r="530" spans="1:16" x14ac:dyDescent="0.3">
      <c r="A530" s="123" t="s">
        <v>1059</v>
      </c>
      <c r="B530" s="121" t="s">
        <v>1060</v>
      </c>
      <c r="C530" s="121">
        <v>1</v>
      </c>
      <c r="D530" s="121">
        <v>0</v>
      </c>
      <c r="E530" s="124">
        <v>2255209730</v>
      </c>
      <c r="F530" s="124">
        <v>2603194375</v>
      </c>
      <c r="G530" s="124">
        <v>844869464</v>
      </c>
      <c r="H530" s="124">
        <v>867248077</v>
      </c>
      <c r="I530" s="124">
        <v>991106</v>
      </c>
      <c r="J530" s="124">
        <v>349269</v>
      </c>
      <c r="K530" s="125">
        <v>1.1399999999999999</v>
      </c>
      <c r="L530" s="125">
        <v>1.1970000000000001</v>
      </c>
      <c r="M530" s="125">
        <v>1.1679999999999999</v>
      </c>
      <c r="N530" s="125">
        <v>0.34499999999999997</v>
      </c>
      <c r="O530" s="128">
        <v>0.95189999999999997</v>
      </c>
      <c r="P530" s="124">
        <v>1966</v>
      </c>
    </row>
    <row r="531" spans="1:16" x14ac:dyDescent="0.3">
      <c r="A531" s="123" t="s">
        <v>1061</v>
      </c>
      <c r="B531" s="121" t="s">
        <v>1062</v>
      </c>
      <c r="C531" s="121">
        <v>1</v>
      </c>
      <c r="D531" s="121">
        <v>0</v>
      </c>
      <c r="E531" s="124">
        <v>3506871637</v>
      </c>
      <c r="F531" s="124">
        <v>4023888813</v>
      </c>
      <c r="G531" s="124">
        <v>2439343617</v>
      </c>
      <c r="H531" s="124">
        <v>2602687362</v>
      </c>
      <c r="I531" s="124">
        <v>2071166</v>
      </c>
      <c r="J531" s="124">
        <v>1386697</v>
      </c>
      <c r="K531" s="125">
        <v>2.3820000000000001</v>
      </c>
      <c r="L531" s="125">
        <v>4.7549999999999999</v>
      </c>
      <c r="M531" s="125">
        <v>3.5680000000000001</v>
      </c>
      <c r="N531" s="125">
        <v>0</v>
      </c>
      <c r="O531" s="128">
        <v>0.94930000000000003</v>
      </c>
      <c r="P531" s="124">
        <v>1563</v>
      </c>
    </row>
    <row r="532" spans="1:16" x14ac:dyDescent="0.3">
      <c r="A532" s="123" t="s">
        <v>1063</v>
      </c>
      <c r="B532" s="121" t="s">
        <v>1064</v>
      </c>
      <c r="C532" s="121">
        <v>1</v>
      </c>
      <c r="D532" s="121">
        <v>0</v>
      </c>
      <c r="E532" s="124">
        <v>6057194459</v>
      </c>
      <c r="F532" s="124">
        <v>7008124531</v>
      </c>
      <c r="G532" s="124">
        <v>2477171808</v>
      </c>
      <c r="H532" s="124">
        <v>2378697682</v>
      </c>
      <c r="I532" s="124">
        <v>1319462</v>
      </c>
      <c r="J532" s="124">
        <v>480447</v>
      </c>
      <c r="K532" s="125">
        <v>1.5169999999999999</v>
      </c>
      <c r="L532" s="125">
        <v>1.647</v>
      </c>
      <c r="M532" s="125">
        <v>1.581</v>
      </c>
      <c r="N532" s="125">
        <v>0.23699999999999999</v>
      </c>
      <c r="O532" s="128">
        <v>0.91469999999999996</v>
      </c>
      <c r="P532" s="124">
        <v>4115</v>
      </c>
    </row>
    <row r="533" spans="1:16" x14ac:dyDescent="0.3">
      <c r="A533" s="123" t="s">
        <v>1065</v>
      </c>
      <c r="B533" s="121" t="s">
        <v>1066</v>
      </c>
      <c r="C533" s="121">
        <v>1</v>
      </c>
      <c r="D533" s="121">
        <v>0</v>
      </c>
      <c r="E533" s="124">
        <v>10264007568</v>
      </c>
      <c r="F533" s="124">
        <v>11483337344</v>
      </c>
      <c r="G533" s="124">
        <v>2619727031</v>
      </c>
      <c r="H533" s="124">
        <v>2428721012</v>
      </c>
      <c r="I533" s="124">
        <v>1969868</v>
      </c>
      <c r="J533" s="124">
        <v>439985</v>
      </c>
      <c r="K533" s="125">
        <v>2.266</v>
      </c>
      <c r="L533" s="125">
        <v>1.508</v>
      </c>
      <c r="M533" s="125">
        <v>1.887</v>
      </c>
      <c r="N533" s="125">
        <v>0.184</v>
      </c>
      <c r="O533" s="128">
        <v>0.94379999999999997</v>
      </c>
      <c r="P533" s="124">
        <v>4423</v>
      </c>
    </row>
    <row r="534" spans="1:16" x14ac:dyDescent="0.3">
      <c r="A534" s="123" t="s">
        <v>1067</v>
      </c>
      <c r="B534" s="121" t="s">
        <v>1068</v>
      </c>
      <c r="C534" s="121">
        <v>1</v>
      </c>
      <c r="D534" s="121">
        <v>0</v>
      </c>
      <c r="E534" s="124">
        <v>12513459023</v>
      </c>
      <c r="F534" s="124">
        <v>14334336499</v>
      </c>
      <c r="G534" s="124">
        <v>4393253754</v>
      </c>
      <c r="H534" s="124">
        <v>4155885535</v>
      </c>
      <c r="I534" s="124">
        <v>1456586</v>
      </c>
      <c r="J534" s="124">
        <v>450942</v>
      </c>
      <c r="K534" s="125">
        <v>1.675</v>
      </c>
      <c r="L534" s="125">
        <v>1.546</v>
      </c>
      <c r="M534" s="125">
        <v>1.61</v>
      </c>
      <c r="N534" s="125">
        <v>0.23200000000000001</v>
      </c>
      <c r="O534" s="128">
        <v>0.94169999999999998</v>
      </c>
      <c r="P534" s="124">
        <v>7214</v>
      </c>
    </row>
    <row r="535" spans="1:16" x14ac:dyDescent="0.3">
      <c r="A535" s="123" t="s">
        <v>1069</v>
      </c>
      <c r="B535" s="121" t="s">
        <v>1070</v>
      </c>
      <c r="C535" s="121">
        <v>1</v>
      </c>
      <c r="D535" s="121">
        <v>0</v>
      </c>
      <c r="E535" s="124">
        <v>3422915811</v>
      </c>
      <c r="F535" s="124">
        <v>3972270469</v>
      </c>
      <c r="G535" s="124">
        <v>1558677836</v>
      </c>
      <c r="H535" s="124">
        <v>1481283343</v>
      </c>
      <c r="I535" s="124">
        <v>1070524</v>
      </c>
      <c r="J535" s="124">
        <v>428860</v>
      </c>
      <c r="K535" s="125">
        <v>1.2310000000000001</v>
      </c>
      <c r="L535" s="125">
        <v>1.47</v>
      </c>
      <c r="M535" s="125">
        <v>1.35</v>
      </c>
      <c r="N535" s="125">
        <v>0.27700000000000002</v>
      </c>
      <c r="O535" s="128">
        <v>0.94769999999999999</v>
      </c>
      <c r="P535" s="124">
        <v>2780</v>
      </c>
    </row>
    <row r="536" spans="1:16" x14ac:dyDescent="0.3">
      <c r="A536" s="123" t="s">
        <v>1071</v>
      </c>
      <c r="B536" s="121" t="s">
        <v>1072</v>
      </c>
      <c r="C536" s="121">
        <v>1</v>
      </c>
      <c r="D536" s="121">
        <v>0</v>
      </c>
      <c r="E536" s="124">
        <v>6875315287</v>
      </c>
      <c r="F536" s="124">
        <v>7899983910</v>
      </c>
      <c r="G536" s="124">
        <v>2364982826</v>
      </c>
      <c r="H536" s="124">
        <v>2345328935</v>
      </c>
      <c r="I536" s="124">
        <v>1053271</v>
      </c>
      <c r="J536" s="124">
        <v>334378</v>
      </c>
      <c r="K536" s="125">
        <v>1.2110000000000001</v>
      </c>
      <c r="L536" s="125">
        <v>1.1459999999999999</v>
      </c>
      <c r="M536" s="125">
        <v>1.1779999999999999</v>
      </c>
      <c r="N536" s="125">
        <v>0.34100000000000003</v>
      </c>
      <c r="O536" s="128">
        <v>0.95230000000000004</v>
      </c>
      <c r="P536" s="124">
        <v>5500</v>
      </c>
    </row>
    <row r="537" spans="1:16" x14ac:dyDescent="0.3">
      <c r="A537" s="123" t="s">
        <v>1073</v>
      </c>
      <c r="B537" s="121" t="s">
        <v>1074</v>
      </c>
      <c r="C537" s="121">
        <v>1</v>
      </c>
      <c r="D537" s="121">
        <v>0</v>
      </c>
      <c r="E537" s="124">
        <v>5749534865</v>
      </c>
      <c r="F537" s="124">
        <v>6650425469</v>
      </c>
      <c r="G537" s="124">
        <v>1859457061</v>
      </c>
      <c r="H537" s="124">
        <v>1953972800</v>
      </c>
      <c r="I537" s="124">
        <v>838288</v>
      </c>
      <c r="J537" s="124">
        <v>257803</v>
      </c>
      <c r="K537" s="125">
        <v>0.96399999999999997</v>
      </c>
      <c r="L537" s="125">
        <v>0.88400000000000001</v>
      </c>
      <c r="M537" s="125">
        <v>0.92400000000000004</v>
      </c>
      <c r="N537" s="125">
        <v>0.44</v>
      </c>
      <c r="O537" s="128">
        <v>0.93200000000000005</v>
      </c>
      <c r="P537" s="124">
        <v>5811</v>
      </c>
    </row>
    <row r="538" spans="1:16" x14ac:dyDescent="0.3">
      <c r="A538" s="123" t="s">
        <v>1075</v>
      </c>
      <c r="B538" s="121" t="s">
        <v>1076</v>
      </c>
      <c r="C538" s="121">
        <v>1</v>
      </c>
      <c r="D538" s="121">
        <v>0</v>
      </c>
      <c r="E538" s="124">
        <v>5191069321</v>
      </c>
      <c r="F538" s="124">
        <v>5808632246</v>
      </c>
      <c r="G538" s="124">
        <v>1508996518</v>
      </c>
      <c r="H538" s="124">
        <v>1519295827</v>
      </c>
      <c r="I538" s="124">
        <v>745237</v>
      </c>
      <c r="J538" s="124">
        <v>205168</v>
      </c>
      <c r="K538" s="125">
        <v>0.85699999999999998</v>
      </c>
      <c r="L538" s="125">
        <v>0.70299999999999996</v>
      </c>
      <c r="M538" s="125">
        <v>0.77900000000000003</v>
      </c>
      <c r="N538" s="125">
        <v>0.52100000000000002</v>
      </c>
      <c r="O538" s="128">
        <v>0.94540000000000002</v>
      </c>
      <c r="P538" s="124">
        <v>5662</v>
      </c>
    </row>
    <row r="539" spans="1:16" x14ac:dyDescent="0.3">
      <c r="A539" s="123" t="s">
        <v>1077</v>
      </c>
      <c r="B539" s="121" t="s">
        <v>1078</v>
      </c>
      <c r="C539" s="121">
        <v>1</v>
      </c>
      <c r="D539" s="121">
        <v>0</v>
      </c>
      <c r="E539" s="124">
        <v>2868457263</v>
      </c>
      <c r="F539" s="124">
        <v>3217073816</v>
      </c>
      <c r="G539" s="124">
        <v>960489706</v>
      </c>
      <c r="H539" s="124">
        <v>996442000</v>
      </c>
      <c r="I539" s="124">
        <v>893616</v>
      </c>
      <c r="J539" s="124">
        <v>287361</v>
      </c>
      <c r="K539" s="125">
        <v>1.0269999999999999</v>
      </c>
      <c r="L539" s="125">
        <v>0.98499999999999999</v>
      </c>
      <c r="M539" s="125">
        <v>1.0049999999999999</v>
      </c>
      <c r="N539" s="125">
        <v>0.40899999999999997</v>
      </c>
      <c r="O539" s="128">
        <v>0.93730000000000002</v>
      </c>
      <c r="P539" s="124">
        <v>2716</v>
      </c>
    </row>
    <row r="540" spans="1:16" x14ac:dyDescent="0.3">
      <c r="A540" s="123" t="s">
        <v>1079</v>
      </c>
      <c r="B540" s="121" t="s">
        <v>1080</v>
      </c>
      <c r="C540" s="121">
        <v>1</v>
      </c>
      <c r="D540" s="121">
        <v>0</v>
      </c>
      <c r="E540" s="124">
        <v>3940724838</v>
      </c>
      <c r="F540" s="124">
        <v>4420565471</v>
      </c>
      <c r="G540" s="124">
        <v>1346403410</v>
      </c>
      <c r="H540" s="124">
        <v>1354719186</v>
      </c>
      <c r="I540" s="124">
        <v>957545</v>
      </c>
      <c r="J540" s="124">
        <v>309336</v>
      </c>
      <c r="K540" s="125">
        <v>1.101</v>
      </c>
      <c r="L540" s="125">
        <v>1.06</v>
      </c>
      <c r="M540" s="125">
        <v>1.08</v>
      </c>
      <c r="N540" s="125">
        <v>0.379</v>
      </c>
      <c r="O540" s="128">
        <v>0.93820000000000003</v>
      </c>
      <c r="P540" s="124">
        <v>3420</v>
      </c>
    </row>
    <row r="541" spans="1:16" x14ac:dyDescent="0.3">
      <c r="A541" s="123" t="s">
        <v>1081</v>
      </c>
      <c r="B541" s="121" t="s">
        <v>1082</v>
      </c>
      <c r="C541" s="121">
        <v>1</v>
      </c>
      <c r="D541" s="121">
        <v>0</v>
      </c>
      <c r="E541" s="124">
        <v>3033979623</v>
      </c>
      <c r="F541" s="124">
        <v>3395125882</v>
      </c>
      <c r="G541" s="124">
        <v>1110975373</v>
      </c>
      <c r="H541" s="124">
        <v>1010768223</v>
      </c>
      <c r="I541" s="124">
        <v>1069734</v>
      </c>
      <c r="J541" s="124">
        <v>336362</v>
      </c>
      <c r="K541" s="125">
        <v>1.23</v>
      </c>
      <c r="L541" s="125">
        <v>1.153</v>
      </c>
      <c r="M541" s="125">
        <v>1.1910000000000001</v>
      </c>
      <c r="N541" s="125">
        <v>0.33600000000000002</v>
      </c>
      <c r="O541" s="128">
        <v>0.94750000000000001</v>
      </c>
      <c r="P541" s="124">
        <v>2516</v>
      </c>
    </row>
    <row r="542" spans="1:16" x14ac:dyDescent="0.3">
      <c r="A542" s="123" t="s">
        <v>1083</v>
      </c>
      <c r="B542" s="121" t="s">
        <v>1084</v>
      </c>
      <c r="C542" s="121">
        <v>1</v>
      </c>
      <c r="D542" s="121">
        <v>0</v>
      </c>
      <c r="E542" s="124">
        <v>2346229778</v>
      </c>
      <c r="F542" s="124">
        <v>2701730505</v>
      </c>
      <c r="G542" s="124">
        <v>842898859</v>
      </c>
      <c r="H542" s="124">
        <v>894704825</v>
      </c>
      <c r="I542" s="124">
        <v>1103620</v>
      </c>
      <c r="J542" s="124">
        <v>379887</v>
      </c>
      <c r="K542" s="125">
        <v>1.2689999999999999</v>
      </c>
      <c r="L542" s="125">
        <v>1.302</v>
      </c>
      <c r="M542" s="125">
        <v>1.2849999999999999</v>
      </c>
      <c r="N542" s="125">
        <v>0.29899999999999999</v>
      </c>
      <c r="O542" s="128">
        <v>0.94199999999999995</v>
      </c>
      <c r="P542" s="124">
        <v>1816</v>
      </c>
    </row>
    <row r="543" spans="1:16" x14ac:dyDescent="0.3">
      <c r="A543" s="123" t="s">
        <v>1085</v>
      </c>
      <c r="B543" s="121" t="s">
        <v>1086</v>
      </c>
      <c r="C543" s="121">
        <v>1</v>
      </c>
      <c r="D543" s="121">
        <v>0</v>
      </c>
      <c r="E543" s="124">
        <v>6075004427</v>
      </c>
      <c r="F543" s="124">
        <v>6887936346</v>
      </c>
      <c r="G543" s="124">
        <v>1352743314</v>
      </c>
      <c r="H543" s="124">
        <v>1320070850</v>
      </c>
      <c r="I543" s="124">
        <v>1629328</v>
      </c>
      <c r="J543" s="124">
        <v>331842</v>
      </c>
      <c r="K543" s="125">
        <v>1.8740000000000001</v>
      </c>
      <c r="L543" s="125">
        <v>1.1379999999999999</v>
      </c>
      <c r="M543" s="125">
        <v>1.506</v>
      </c>
      <c r="N543" s="125">
        <v>0.25</v>
      </c>
      <c r="O543" s="128">
        <v>0.9405</v>
      </c>
      <c r="P543" s="124">
        <v>3195</v>
      </c>
    </row>
    <row r="544" spans="1:16" x14ac:dyDescent="0.3">
      <c r="A544" s="123" t="s">
        <v>1087</v>
      </c>
      <c r="B544" s="121" t="s">
        <v>1088</v>
      </c>
      <c r="C544" s="121">
        <v>1</v>
      </c>
      <c r="D544" s="121">
        <v>0</v>
      </c>
      <c r="E544" s="124">
        <v>7428780733</v>
      </c>
      <c r="F544" s="124">
        <v>8323427162</v>
      </c>
      <c r="G544" s="124">
        <v>1805040178</v>
      </c>
      <c r="H544" s="124">
        <v>1753613531</v>
      </c>
      <c r="I544" s="124">
        <v>1153163</v>
      </c>
      <c r="J544" s="124">
        <v>256751</v>
      </c>
      <c r="K544" s="125">
        <v>1.3260000000000001</v>
      </c>
      <c r="L544" s="125">
        <v>0.88</v>
      </c>
      <c r="M544" s="125">
        <v>1.103</v>
      </c>
      <c r="N544" s="125">
        <v>0.37</v>
      </c>
      <c r="O544" s="128">
        <v>0.94310000000000005</v>
      </c>
      <c r="P544" s="124">
        <v>5383</v>
      </c>
    </row>
    <row r="545" spans="1:16" x14ac:dyDescent="0.3">
      <c r="A545" s="123" t="s">
        <v>1089</v>
      </c>
      <c r="B545" s="121" t="s">
        <v>1090</v>
      </c>
      <c r="C545" s="121">
        <v>1</v>
      </c>
      <c r="D545" s="121">
        <v>0</v>
      </c>
      <c r="E545" s="124">
        <v>4676732468</v>
      </c>
      <c r="F545" s="124">
        <v>5253223792</v>
      </c>
      <c r="G545" s="124">
        <v>1512931111</v>
      </c>
      <c r="H545" s="124">
        <v>1573866820</v>
      </c>
      <c r="I545" s="124">
        <v>1099906</v>
      </c>
      <c r="J545" s="124">
        <v>341913</v>
      </c>
      <c r="K545" s="125">
        <v>1.2649999999999999</v>
      </c>
      <c r="L545" s="125">
        <v>1.1719999999999999</v>
      </c>
      <c r="M545" s="125">
        <v>1.218</v>
      </c>
      <c r="N545" s="125">
        <v>0.32500000000000001</v>
      </c>
      <c r="O545" s="128">
        <v>0.94479999999999997</v>
      </c>
      <c r="P545" s="124">
        <v>3739</v>
      </c>
    </row>
    <row r="546" spans="1:16" x14ac:dyDescent="0.3">
      <c r="A546" s="123" t="s">
        <v>1091</v>
      </c>
      <c r="B546" s="121" t="s">
        <v>1092</v>
      </c>
      <c r="C546" s="121">
        <v>1</v>
      </c>
      <c r="D546" s="121">
        <v>0</v>
      </c>
      <c r="E546" s="124">
        <v>7512635049</v>
      </c>
      <c r="F546" s="124">
        <v>8322205472</v>
      </c>
      <c r="G546" s="124">
        <v>2172350047</v>
      </c>
      <c r="H546" s="124">
        <v>2213229518</v>
      </c>
      <c r="I546" s="124">
        <v>343235</v>
      </c>
      <c r="J546" s="124">
        <v>95061</v>
      </c>
      <c r="K546" s="125">
        <v>0.39400000000000002</v>
      </c>
      <c r="L546" s="125">
        <v>0.32500000000000001</v>
      </c>
      <c r="M546" s="125">
        <v>0.35899999999999999</v>
      </c>
      <c r="N546" s="125">
        <v>0.93</v>
      </c>
      <c r="O546" s="128">
        <v>0.92730000000000001</v>
      </c>
      <c r="P546" s="124">
        <v>18680</v>
      </c>
    </row>
    <row r="547" spans="1:16" x14ac:dyDescent="0.3">
      <c r="A547" s="123" t="s">
        <v>1093</v>
      </c>
      <c r="B547" s="121" t="s">
        <v>1094</v>
      </c>
      <c r="C547" s="121">
        <v>1</v>
      </c>
      <c r="D547" s="121">
        <v>0</v>
      </c>
      <c r="E547" s="124">
        <v>3860339967</v>
      </c>
      <c r="F547" s="124">
        <v>4240321669</v>
      </c>
      <c r="G547" s="124">
        <v>1029741608</v>
      </c>
      <c r="H547" s="124">
        <v>1057950852</v>
      </c>
      <c r="I547" s="124">
        <v>443920</v>
      </c>
      <c r="J547" s="124">
        <v>114406</v>
      </c>
      <c r="K547" s="125">
        <v>0.51</v>
      </c>
      <c r="L547" s="125">
        <v>0.39200000000000002</v>
      </c>
      <c r="M547" s="125">
        <v>0.45100000000000001</v>
      </c>
      <c r="N547" s="125">
        <v>0.85599999999999998</v>
      </c>
      <c r="O547" s="128">
        <v>0.86309999999999998</v>
      </c>
      <c r="P547" s="124">
        <v>7768</v>
      </c>
    </row>
    <row r="548" spans="1:16" x14ac:dyDescent="0.3">
      <c r="A548" s="123" t="s">
        <v>1095</v>
      </c>
      <c r="B548" s="121" t="s">
        <v>1096</v>
      </c>
      <c r="C548" s="121">
        <v>1</v>
      </c>
      <c r="D548" s="121">
        <v>0</v>
      </c>
      <c r="E548" s="124">
        <v>3143474575</v>
      </c>
      <c r="F548" s="124">
        <v>3600717437</v>
      </c>
      <c r="G548" s="124">
        <v>113123667</v>
      </c>
      <c r="H548" s="124">
        <v>49279139</v>
      </c>
      <c r="I548" s="124">
        <v>120432000</v>
      </c>
      <c r="J548" s="124">
        <v>1759969</v>
      </c>
      <c r="K548" s="125">
        <v>138.53899999999999</v>
      </c>
      <c r="L548" s="125">
        <v>6.0350000000000001</v>
      </c>
      <c r="M548" s="125">
        <v>72.286000000000001</v>
      </c>
      <c r="N548" s="125">
        <v>0</v>
      </c>
      <c r="O548" s="128">
        <v>0.93859999999999999</v>
      </c>
      <c r="P548" s="124">
        <v>36</v>
      </c>
    </row>
    <row r="549" spans="1:16" x14ac:dyDescent="0.3">
      <c r="A549" s="123" t="s">
        <v>1097</v>
      </c>
      <c r="B549" s="121" t="s">
        <v>1098</v>
      </c>
      <c r="C549" s="121">
        <v>1</v>
      </c>
      <c r="D549" s="121">
        <v>0</v>
      </c>
      <c r="E549" s="124">
        <v>2975130900</v>
      </c>
      <c r="F549" s="124">
        <v>3520527426</v>
      </c>
      <c r="G549" s="124">
        <v>711155279</v>
      </c>
      <c r="H549" s="124">
        <v>714733922</v>
      </c>
      <c r="I549" s="124">
        <v>1301213</v>
      </c>
      <c r="J549" s="124">
        <v>285634</v>
      </c>
      <c r="K549" s="125">
        <v>1.496</v>
      </c>
      <c r="L549" s="125">
        <v>0.97899999999999998</v>
      </c>
      <c r="M549" s="125">
        <v>1.2370000000000001</v>
      </c>
      <c r="N549" s="125">
        <v>0.318</v>
      </c>
      <c r="O549" s="128">
        <v>0.94750000000000001</v>
      </c>
      <c r="P549" s="124">
        <v>1971</v>
      </c>
    </row>
    <row r="550" spans="1:16" x14ac:dyDescent="0.3">
      <c r="A550" s="123" t="s">
        <v>1099</v>
      </c>
      <c r="B550" s="121" t="s">
        <v>1100</v>
      </c>
      <c r="C550" s="121">
        <v>1</v>
      </c>
      <c r="D550" s="121">
        <v>0</v>
      </c>
      <c r="E550" s="124">
        <v>7591837921</v>
      </c>
      <c r="F550" s="124">
        <v>8976056223</v>
      </c>
      <c r="G550" s="124">
        <v>1487927048</v>
      </c>
      <c r="H550" s="124">
        <v>1418893171</v>
      </c>
      <c r="I550" s="124">
        <v>1083435</v>
      </c>
      <c r="J550" s="124">
        <v>185573</v>
      </c>
      <c r="K550" s="125">
        <v>1.246</v>
      </c>
      <c r="L550" s="125">
        <v>0.63600000000000001</v>
      </c>
      <c r="M550" s="125">
        <v>0.94099999999999995</v>
      </c>
      <c r="N550" s="125">
        <v>0.434</v>
      </c>
      <c r="O550" s="128">
        <v>0.91359999999999997</v>
      </c>
      <c r="P550" s="124">
        <v>6185</v>
      </c>
    </row>
    <row r="551" spans="1:16" x14ac:dyDescent="0.3">
      <c r="A551" s="123" t="s">
        <v>1101</v>
      </c>
      <c r="B551" s="121" t="s">
        <v>1102</v>
      </c>
      <c r="C551" s="121">
        <v>1</v>
      </c>
      <c r="D551" s="121">
        <v>0</v>
      </c>
      <c r="E551" s="124">
        <v>3788097235</v>
      </c>
      <c r="F551" s="124">
        <v>4274945722</v>
      </c>
      <c r="G551" s="124">
        <v>377395736</v>
      </c>
      <c r="H551" s="124">
        <v>258299123</v>
      </c>
      <c r="I551" s="124">
        <v>19665958</v>
      </c>
      <c r="J551" s="124">
        <v>1259995</v>
      </c>
      <c r="K551" s="125">
        <v>22.622</v>
      </c>
      <c r="L551" s="125">
        <v>4.32</v>
      </c>
      <c r="M551" s="125">
        <v>13.471</v>
      </c>
      <c r="N551" s="125">
        <v>0</v>
      </c>
      <c r="O551" s="128">
        <v>0.96479999999999999</v>
      </c>
      <c r="P551" s="124">
        <v>172</v>
      </c>
    </row>
    <row r="552" spans="1:16" x14ac:dyDescent="0.3">
      <c r="A552" s="123" t="s">
        <v>1103</v>
      </c>
      <c r="B552" s="121" t="s">
        <v>1104</v>
      </c>
      <c r="C552" s="121">
        <v>1</v>
      </c>
      <c r="D552" s="121">
        <v>0</v>
      </c>
      <c r="E552" s="124">
        <v>10641748482</v>
      </c>
      <c r="F552" s="124">
        <v>12179479184</v>
      </c>
      <c r="G552" s="124">
        <v>4838782359</v>
      </c>
      <c r="H552" s="124">
        <v>4531036327</v>
      </c>
      <c r="I552" s="124">
        <v>1177687</v>
      </c>
      <c r="J552" s="124">
        <v>467647</v>
      </c>
      <c r="K552" s="125">
        <v>1.3540000000000001</v>
      </c>
      <c r="L552" s="125">
        <v>1.603</v>
      </c>
      <c r="M552" s="125">
        <v>1.478</v>
      </c>
      <c r="N552" s="125">
        <v>0.255</v>
      </c>
      <c r="O552" s="128">
        <v>0.93559999999999999</v>
      </c>
      <c r="P552" s="124">
        <v>7665</v>
      </c>
    </row>
    <row r="553" spans="1:16" x14ac:dyDescent="0.3">
      <c r="A553" s="123" t="s">
        <v>1105</v>
      </c>
      <c r="B553" s="121" t="s">
        <v>1106</v>
      </c>
      <c r="C553" s="121">
        <v>1</v>
      </c>
      <c r="D553" s="121">
        <v>0</v>
      </c>
      <c r="E553" s="124">
        <v>4282240804</v>
      </c>
      <c r="F553" s="124">
        <v>4918789184</v>
      </c>
      <c r="G553" s="124">
        <v>1375070863</v>
      </c>
      <c r="H553" s="124">
        <v>1311642429</v>
      </c>
      <c r="I553" s="124">
        <v>1420350</v>
      </c>
      <c r="J553" s="124">
        <v>404952</v>
      </c>
      <c r="K553" s="125">
        <v>1.633</v>
      </c>
      <c r="L553" s="125">
        <v>1.3879999999999999</v>
      </c>
      <c r="M553" s="125">
        <v>1.51</v>
      </c>
      <c r="N553" s="125">
        <v>0.249</v>
      </c>
      <c r="O553" s="128">
        <v>0.94110000000000005</v>
      </c>
      <c r="P553" s="124">
        <v>2645</v>
      </c>
    </row>
    <row r="554" spans="1:16" x14ac:dyDescent="0.3">
      <c r="A554" s="123" t="s">
        <v>1107</v>
      </c>
      <c r="B554" s="121" t="s">
        <v>1108</v>
      </c>
      <c r="C554" s="121">
        <v>1</v>
      </c>
      <c r="D554" s="121">
        <v>0</v>
      </c>
      <c r="E554" s="124">
        <v>2407413044</v>
      </c>
      <c r="F554" s="124">
        <v>3094732432</v>
      </c>
      <c r="G554" s="124">
        <v>282986313</v>
      </c>
      <c r="H554" s="124">
        <v>269994698</v>
      </c>
      <c r="I554" s="124">
        <v>7771391</v>
      </c>
      <c r="J554" s="124">
        <v>762696</v>
      </c>
      <c r="K554" s="125">
        <v>8.9390000000000001</v>
      </c>
      <c r="L554" s="125">
        <v>2.6150000000000002</v>
      </c>
      <c r="M554" s="125">
        <v>5.7759999999999998</v>
      </c>
      <c r="N554" s="125">
        <v>0</v>
      </c>
      <c r="O554" s="128">
        <v>0.94369999999999998</v>
      </c>
      <c r="P554" s="124">
        <v>135</v>
      </c>
    </row>
    <row r="555" spans="1:16" x14ac:dyDescent="0.3">
      <c r="A555" s="123" t="s">
        <v>1109</v>
      </c>
      <c r="B555" s="121" t="s">
        <v>1110</v>
      </c>
      <c r="C555" s="121">
        <v>1</v>
      </c>
      <c r="D555" s="121">
        <v>0</v>
      </c>
      <c r="E555" s="124">
        <v>5362778126</v>
      </c>
      <c r="F555" s="124">
        <v>6877127562</v>
      </c>
      <c r="G555" s="124">
        <v>723614047</v>
      </c>
      <c r="H555" s="124">
        <v>655261696</v>
      </c>
      <c r="I555" s="124">
        <v>6047384</v>
      </c>
      <c r="J555" s="124">
        <v>647491</v>
      </c>
      <c r="K555" s="125">
        <v>6.9560000000000004</v>
      </c>
      <c r="L555" s="125">
        <v>2.2200000000000002</v>
      </c>
      <c r="M555" s="125">
        <v>4.5880000000000001</v>
      </c>
      <c r="N555" s="125">
        <v>0</v>
      </c>
      <c r="O555" s="128">
        <v>0.95020000000000004</v>
      </c>
      <c r="P555" s="124">
        <v>1729</v>
      </c>
    </row>
    <row r="556" spans="1:16" x14ac:dyDescent="0.3">
      <c r="A556" s="123" t="s">
        <v>1111</v>
      </c>
      <c r="B556" s="121" t="s">
        <v>1112</v>
      </c>
      <c r="C556" s="121">
        <v>1</v>
      </c>
      <c r="D556" s="121">
        <v>0</v>
      </c>
      <c r="E556" s="124">
        <v>4290728248</v>
      </c>
      <c r="F556" s="124">
        <v>5506168633</v>
      </c>
      <c r="G556" s="124">
        <v>351292853</v>
      </c>
      <c r="H556" s="124">
        <v>330890741</v>
      </c>
      <c r="I556" s="124">
        <v>37972468</v>
      </c>
      <c r="J556" s="124">
        <v>2565044</v>
      </c>
      <c r="K556" s="125">
        <v>43.680999999999997</v>
      </c>
      <c r="L556" s="125">
        <v>8.7959999999999994</v>
      </c>
      <c r="M556" s="125">
        <v>26.238</v>
      </c>
      <c r="N556" s="125">
        <v>0</v>
      </c>
      <c r="O556" s="128">
        <v>0.9274</v>
      </c>
      <c r="P556" s="124">
        <v>76</v>
      </c>
    </row>
    <row r="557" spans="1:16" x14ac:dyDescent="0.3">
      <c r="A557" s="123" t="s">
        <v>1113</v>
      </c>
      <c r="B557" s="121" t="s">
        <v>1114</v>
      </c>
      <c r="C557" s="121">
        <v>1</v>
      </c>
      <c r="D557" s="121">
        <v>0</v>
      </c>
      <c r="E557" s="124">
        <v>3842839575</v>
      </c>
      <c r="F557" s="124">
        <v>5010222576</v>
      </c>
      <c r="G557" s="124">
        <v>672409735</v>
      </c>
      <c r="H557" s="124">
        <v>686711442</v>
      </c>
      <c r="I557" s="124">
        <v>1736575</v>
      </c>
      <c r="J557" s="124">
        <v>266598</v>
      </c>
      <c r="K557" s="125">
        <v>1.9970000000000001</v>
      </c>
      <c r="L557" s="125">
        <v>0.91400000000000003</v>
      </c>
      <c r="M557" s="125">
        <v>1.4550000000000001</v>
      </c>
      <c r="N557" s="125">
        <v>0.25900000000000001</v>
      </c>
      <c r="O557" s="128">
        <v>0.94120000000000004</v>
      </c>
      <c r="P557" s="124">
        <v>2014</v>
      </c>
    </row>
    <row r="558" spans="1:16" x14ac:dyDescent="0.3">
      <c r="A558" s="123" t="s">
        <v>1115</v>
      </c>
      <c r="B558" s="121" t="s">
        <v>1116</v>
      </c>
      <c r="C558" s="121">
        <v>1</v>
      </c>
      <c r="D558" s="121">
        <v>0</v>
      </c>
      <c r="E558" s="124">
        <v>28927971592</v>
      </c>
      <c r="F558" s="124">
        <v>37298555956</v>
      </c>
      <c r="G558" s="124">
        <v>2615484323</v>
      </c>
      <c r="H558" s="124">
        <v>2503773763</v>
      </c>
      <c r="I558" s="124">
        <v>22931623</v>
      </c>
      <c r="J558" s="124">
        <v>1733915</v>
      </c>
      <c r="K558" s="125">
        <v>26.379000000000001</v>
      </c>
      <c r="L558" s="125">
        <v>5.9459999999999997</v>
      </c>
      <c r="M558" s="125">
        <v>16.161999999999999</v>
      </c>
      <c r="N558" s="125">
        <v>0</v>
      </c>
      <c r="O558" s="128">
        <v>0.93879999999999997</v>
      </c>
      <c r="P558" s="124">
        <v>1284</v>
      </c>
    </row>
    <row r="559" spans="1:16" x14ac:dyDescent="0.3">
      <c r="A559" s="123" t="s">
        <v>1117</v>
      </c>
      <c r="B559" s="121" t="s">
        <v>1118</v>
      </c>
      <c r="C559" s="121">
        <v>1</v>
      </c>
      <c r="D559" s="121">
        <v>0</v>
      </c>
      <c r="E559" s="124">
        <v>9022580815</v>
      </c>
      <c r="F559" s="124">
        <v>11656027849</v>
      </c>
      <c r="G559" s="124">
        <v>987319070</v>
      </c>
      <c r="H559" s="124">
        <v>622318479</v>
      </c>
      <c r="I559" s="124">
        <v>42548577</v>
      </c>
      <c r="J559" s="124">
        <v>2560981</v>
      </c>
      <c r="K559" s="125">
        <v>48.945</v>
      </c>
      <c r="L559" s="125">
        <v>8.782</v>
      </c>
      <c r="M559" s="125">
        <v>28.863</v>
      </c>
      <c r="N559" s="125">
        <v>0</v>
      </c>
      <c r="O559" s="128">
        <v>0.9587</v>
      </c>
      <c r="P559" s="124">
        <v>183</v>
      </c>
    </row>
    <row r="560" spans="1:16" x14ac:dyDescent="0.3">
      <c r="A560" s="123" t="s">
        <v>1119</v>
      </c>
      <c r="B560" s="121" t="s">
        <v>1120</v>
      </c>
      <c r="C560" s="121">
        <v>1</v>
      </c>
      <c r="D560" s="121">
        <v>0</v>
      </c>
      <c r="E560" s="124">
        <v>2745689971</v>
      </c>
      <c r="F560" s="124">
        <v>3271195546</v>
      </c>
      <c r="G560" s="124">
        <v>908874471</v>
      </c>
      <c r="H560" s="124">
        <v>918523460</v>
      </c>
      <c r="I560" s="124">
        <v>860784</v>
      </c>
      <c r="J560" s="124">
        <v>261430</v>
      </c>
      <c r="K560" s="125">
        <v>0.99</v>
      </c>
      <c r="L560" s="125">
        <v>0.89600000000000002</v>
      </c>
      <c r="M560" s="125">
        <v>0.94299999999999995</v>
      </c>
      <c r="N560" s="125">
        <v>0.433</v>
      </c>
      <c r="O560" s="128">
        <v>0.93100000000000005</v>
      </c>
      <c r="P560" s="124">
        <v>2778</v>
      </c>
    </row>
    <row r="561" spans="1:16" x14ac:dyDescent="0.3">
      <c r="A561" s="123" t="s">
        <v>1121</v>
      </c>
      <c r="B561" s="121" t="s">
        <v>1122</v>
      </c>
      <c r="C561" s="121">
        <v>1</v>
      </c>
      <c r="D561" s="121">
        <v>0</v>
      </c>
      <c r="E561" s="124">
        <v>2941895510</v>
      </c>
      <c r="F561" s="124">
        <v>3730726334</v>
      </c>
      <c r="G561" s="124">
        <v>364333145</v>
      </c>
      <c r="H561" s="124">
        <v>283630317</v>
      </c>
      <c r="I561" s="124">
        <v>7144134</v>
      </c>
      <c r="J561" s="124">
        <v>607345</v>
      </c>
      <c r="K561" s="125">
        <v>8.218</v>
      </c>
      <c r="L561" s="125">
        <v>2.0819999999999999</v>
      </c>
      <c r="M561" s="125">
        <v>5.15</v>
      </c>
      <c r="N561" s="125">
        <v>0</v>
      </c>
      <c r="O561" s="128">
        <v>0.93720000000000003</v>
      </c>
      <c r="P561" s="124">
        <v>233</v>
      </c>
    </row>
    <row r="562" spans="1:16" x14ac:dyDescent="0.3">
      <c r="A562" s="123" t="s">
        <v>1123</v>
      </c>
      <c r="B562" s="121" t="s">
        <v>1124</v>
      </c>
      <c r="C562" s="121">
        <v>1</v>
      </c>
      <c r="D562" s="121">
        <v>0</v>
      </c>
      <c r="E562" s="124">
        <v>2183887126</v>
      </c>
      <c r="F562" s="124">
        <v>2805940685</v>
      </c>
      <c r="G562" s="124">
        <v>354022078</v>
      </c>
      <c r="H562" s="124">
        <v>381626482</v>
      </c>
      <c r="I562" s="124">
        <v>2609742</v>
      </c>
      <c r="J562" s="124">
        <v>384753</v>
      </c>
      <c r="K562" s="125">
        <v>3.0019999999999998</v>
      </c>
      <c r="L562" s="125">
        <v>1.319</v>
      </c>
      <c r="M562" s="125">
        <v>2.16</v>
      </c>
      <c r="N562" s="125">
        <v>0.13700000000000001</v>
      </c>
      <c r="O562" s="128">
        <v>0.94279999999999997</v>
      </c>
      <c r="P562" s="124">
        <v>373</v>
      </c>
    </row>
    <row r="563" spans="1:16" x14ac:dyDescent="0.3">
      <c r="A563" s="123" t="s">
        <v>1125</v>
      </c>
      <c r="B563" s="121" t="s">
        <v>1126</v>
      </c>
      <c r="C563" s="121">
        <v>1</v>
      </c>
      <c r="D563" s="121">
        <v>0</v>
      </c>
      <c r="E563" s="124">
        <v>1610939432</v>
      </c>
      <c r="F563" s="124">
        <v>2054967286</v>
      </c>
      <c r="G563" s="124">
        <v>185412195</v>
      </c>
      <c r="H563" s="124">
        <v>184714737</v>
      </c>
      <c r="I563" s="124">
        <v>15938724</v>
      </c>
      <c r="J563" s="124">
        <v>1606215</v>
      </c>
      <c r="K563" s="125">
        <v>18.335000000000001</v>
      </c>
      <c r="L563" s="125">
        <v>5.508</v>
      </c>
      <c r="M563" s="125">
        <v>11.920999999999999</v>
      </c>
      <c r="N563" s="125">
        <v>0</v>
      </c>
      <c r="O563" s="128">
        <v>0.93310000000000004</v>
      </c>
      <c r="P563" s="124">
        <v>69</v>
      </c>
    </row>
    <row r="564" spans="1:16" x14ac:dyDescent="0.3">
      <c r="A564" s="123" t="s">
        <v>1127</v>
      </c>
      <c r="B564" s="121" t="s">
        <v>1128</v>
      </c>
      <c r="C564" s="121">
        <v>1</v>
      </c>
      <c r="D564" s="121">
        <v>0</v>
      </c>
      <c r="E564" s="124">
        <v>958077159</v>
      </c>
      <c r="F564" s="124">
        <v>1210330571</v>
      </c>
      <c r="G564" s="124">
        <v>35980281</v>
      </c>
      <c r="H564" s="124">
        <v>24345909</v>
      </c>
      <c r="I564" s="124">
        <v>25214043</v>
      </c>
      <c r="J564" s="124">
        <v>566183</v>
      </c>
      <c r="K564" s="125">
        <v>29.004000000000001</v>
      </c>
      <c r="L564" s="125">
        <v>1.9410000000000001</v>
      </c>
      <c r="M564" s="125">
        <v>15.472</v>
      </c>
      <c r="N564" s="125">
        <v>0</v>
      </c>
      <c r="O564" s="128">
        <v>0.96209999999999996</v>
      </c>
      <c r="P564" s="124">
        <v>56</v>
      </c>
    </row>
    <row r="565" spans="1:16" x14ac:dyDescent="0.3">
      <c r="A565" s="123" t="s">
        <v>1129</v>
      </c>
      <c r="B565" s="121" t="s">
        <v>1130</v>
      </c>
      <c r="C565" s="121">
        <v>1</v>
      </c>
      <c r="D565" s="121">
        <v>0</v>
      </c>
      <c r="E565" s="124">
        <v>3464451023</v>
      </c>
      <c r="F565" s="124">
        <v>4405025000</v>
      </c>
      <c r="G565" s="124">
        <v>606856024</v>
      </c>
      <c r="H565" s="124">
        <v>506310642</v>
      </c>
      <c r="I565" s="124">
        <v>4559371</v>
      </c>
      <c r="J565" s="124">
        <v>586686</v>
      </c>
      <c r="K565" s="125">
        <v>5.2439999999999998</v>
      </c>
      <c r="L565" s="125">
        <v>2.0110000000000001</v>
      </c>
      <c r="M565" s="125">
        <v>3.6269999999999998</v>
      </c>
      <c r="N565" s="125">
        <v>0</v>
      </c>
      <c r="O565" s="128">
        <v>0.93389999999999995</v>
      </c>
      <c r="P565" s="124">
        <v>674</v>
      </c>
    </row>
    <row r="566" spans="1:16" x14ac:dyDescent="0.3">
      <c r="A566" s="123" t="s">
        <v>1131</v>
      </c>
      <c r="B566" s="121" t="s">
        <v>1132</v>
      </c>
      <c r="C566" s="121">
        <v>1</v>
      </c>
      <c r="D566" s="121">
        <v>0</v>
      </c>
      <c r="E566" s="124">
        <v>1820302386</v>
      </c>
      <c r="F566" s="124">
        <v>2321017571</v>
      </c>
      <c r="G566" s="124">
        <v>253189972</v>
      </c>
      <c r="H566" s="124">
        <v>247556808</v>
      </c>
      <c r="I566" s="124">
        <v>2738968</v>
      </c>
      <c r="J566" s="124">
        <v>327456</v>
      </c>
      <c r="K566" s="125">
        <v>3.15</v>
      </c>
      <c r="L566" s="125">
        <v>1.1220000000000001</v>
      </c>
      <c r="M566" s="125">
        <v>2.1360000000000001</v>
      </c>
      <c r="N566" s="125">
        <v>0.14099999999999999</v>
      </c>
      <c r="O566" s="128">
        <v>0.93120000000000003</v>
      </c>
      <c r="P566" s="124">
        <v>641</v>
      </c>
    </row>
    <row r="567" spans="1:16" x14ac:dyDescent="0.3">
      <c r="A567" s="123" t="s">
        <v>1133</v>
      </c>
      <c r="B567" s="121" t="s">
        <v>1134</v>
      </c>
      <c r="C567" s="121">
        <v>1</v>
      </c>
      <c r="D567" s="121">
        <v>0</v>
      </c>
      <c r="E567" s="124">
        <v>4674884305</v>
      </c>
      <c r="F567" s="124">
        <v>5941328273</v>
      </c>
      <c r="G567" s="124">
        <v>823325868</v>
      </c>
      <c r="H567" s="124">
        <v>703977975</v>
      </c>
      <c r="I567" s="124">
        <v>4333147</v>
      </c>
      <c r="J567" s="124">
        <v>574675</v>
      </c>
      <c r="K567" s="125">
        <v>4.984</v>
      </c>
      <c r="L567" s="125">
        <v>1.97</v>
      </c>
      <c r="M567" s="125">
        <v>3.4769999999999999</v>
      </c>
      <c r="N567" s="125">
        <v>0</v>
      </c>
      <c r="O567" s="128">
        <v>0.9405</v>
      </c>
      <c r="P567" s="124">
        <v>976</v>
      </c>
    </row>
    <row r="568" spans="1:16" x14ac:dyDescent="0.3">
      <c r="A568" s="123" t="s">
        <v>1135</v>
      </c>
      <c r="B568" s="121" t="s">
        <v>1136</v>
      </c>
      <c r="C568" s="121">
        <v>1</v>
      </c>
      <c r="D568" s="121">
        <v>0</v>
      </c>
      <c r="E568" s="124">
        <v>912048694</v>
      </c>
      <c r="F568" s="124">
        <v>1099387858</v>
      </c>
      <c r="G568" s="124">
        <v>202217844</v>
      </c>
      <c r="H568" s="124">
        <v>223224380</v>
      </c>
      <c r="I568" s="124">
        <v>535811</v>
      </c>
      <c r="J568" s="124">
        <v>113330</v>
      </c>
      <c r="K568" s="125">
        <v>0.61599999999999999</v>
      </c>
      <c r="L568" s="125">
        <v>0.38800000000000001</v>
      </c>
      <c r="M568" s="125">
        <v>0.502</v>
      </c>
      <c r="N568" s="125">
        <v>0.79</v>
      </c>
      <c r="O568" s="128">
        <v>0.90790000000000004</v>
      </c>
      <c r="P568" s="124">
        <v>1504</v>
      </c>
    </row>
    <row r="569" spans="1:16" x14ac:dyDescent="0.3">
      <c r="A569" s="123" t="s">
        <v>1137</v>
      </c>
      <c r="B569" s="121" t="s">
        <v>1138</v>
      </c>
      <c r="C569" s="121">
        <v>1</v>
      </c>
      <c r="D569" s="121">
        <v>0</v>
      </c>
      <c r="E569" s="124">
        <v>893770013</v>
      </c>
      <c r="F569" s="124">
        <v>1067350921</v>
      </c>
      <c r="G569" s="124">
        <v>169390202</v>
      </c>
      <c r="H569" s="124">
        <v>173859510</v>
      </c>
      <c r="I569" s="124">
        <v>1757276</v>
      </c>
      <c r="J569" s="124">
        <v>307571</v>
      </c>
      <c r="K569" s="125">
        <v>2.0209999999999999</v>
      </c>
      <c r="L569" s="125">
        <v>1.054</v>
      </c>
      <c r="M569" s="125">
        <v>1.5369999999999999</v>
      </c>
      <c r="N569" s="125">
        <v>0.245</v>
      </c>
      <c r="O569" s="128">
        <v>0.92049999999999998</v>
      </c>
      <c r="P569" s="124">
        <v>447</v>
      </c>
    </row>
    <row r="570" spans="1:16" x14ac:dyDescent="0.3">
      <c r="A570" s="123" t="s">
        <v>1139</v>
      </c>
      <c r="B570" s="121" t="s">
        <v>1140</v>
      </c>
      <c r="C570" s="121">
        <v>1</v>
      </c>
      <c r="D570" s="121">
        <v>0</v>
      </c>
      <c r="E570" s="124">
        <v>765224474</v>
      </c>
      <c r="F570" s="124">
        <v>870246931</v>
      </c>
      <c r="G570" s="124">
        <v>282894074</v>
      </c>
      <c r="H570" s="124">
        <v>243524828</v>
      </c>
      <c r="I570" s="124">
        <v>386270</v>
      </c>
      <c r="J570" s="124">
        <v>115032</v>
      </c>
      <c r="K570" s="125">
        <v>0.44400000000000001</v>
      </c>
      <c r="L570" s="125">
        <v>0.39400000000000002</v>
      </c>
      <c r="M570" s="125">
        <v>0.41899999999999998</v>
      </c>
      <c r="N570" s="125">
        <v>0.89700000000000002</v>
      </c>
      <c r="O570" s="128">
        <v>0.89970000000000006</v>
      </c>
      <c r="P570" s="124">
        <v>1746</v>
      </c>
    </row>
    <row r="571" spans="1:16" x14ac:dyDescent="0.3">
      <c r="A571" s="123" t="s">
        <v>1141</v>
      </c>
      <c r="B571" s="121" t="s">
        <v>1142</v>
      </c>
      <c r="C571" s="121">
        <v>1</v>
      </c>
      <c r="D571" s="121">
        <v>0</v>
      </c>
      <c r="E571" s="124">
        <v>1250796376</v>
      </c>
      <c r="F571" s="124">
        <v>1394644626</v>
      </c>
      <c r="G571" s="124">
        <v>178054311</v>
      </c>
      <c r="H571" s="124">
        <v>191811062</v>
      </c>
      <c r="I571" s="124">
        <v>1340142</v>
      </c>
      <c r="J571" s="124">
        <v>187368</v>
      </c>
      <c r="K571" s="125">
        <v>1.5409999999999999</v>
      </c>
      <c r="L571" s="125">
        <v>0.64200000000000002</v>
      </c>
      <c r="M571" s="125">
        <v>1.091</v>
      </c>
      <c r="N571" s="125">
        <v>0.375</v>
      </c>
      <c r="O571" s="128">
        <v>0.90910000000000002</v>
      </c>
      <c r="P571" s="124">
        <v>841</v>
      </c>
    </row>
    <row r="572" spans="1:16" x14ac:dyDescent="0.3">
      <c r="A572" s="123" t="s">
        <v>1143</v>
      </c>
      <c r="B572" s="121" t="s">
        <v>1144</v>
      </c>
      <c r="C572" s="121">
        <v>1</v>
      </c>
      <c r="D572" s="121">
        <v>0</v>
      </c>
      <c r="E572" s="124">
        <v>377643560</v>
      </c>
      <c r="F572" s="124">
        <v>433037012</v>
      </c>
      <c r="G572" s="124">
        <v>53247869</v>
      </c>
      <c r="H572" s="124">
        <v>52694082</v>
      </c>
      <c r="I572" s="124">
        <v>1621361</v>
      </c>
      <c r="J572" s="124">
        <v>210776</v>
      </c>
      <c r="K572" s="125">
        <v>1.865</v>
      </c>
      <c r="L572" s="125">
        <v>0.72199999999999998</v>
      </c>
      <c r="M572" s="125">
        <v>1.2929999999999999</v>
      </c>
      <c r="N572" s="125">
        <v>0.29599999999999999</v>
      </c>
      <c r="O572" s="128">
        <v>0.91549999999999998</v>
      </c>
      <c r="P572" s="124">
        <v>201</v>
      </c>
    </row>
    <row r="573" spans="1:16" x14ac:dyDescent="0.3">
      <c r="A573" s="123" t="s">
        <v>1145</v>
      </c>
      <c r="B573" s="121" t="s">
        <v>1146</v>
      </c>
      <c r="C573" s="121">
        <v>1</v>
      </c>
      <c r="D573" s="121">
        <v>0</v>
      </c>
      <c r="E573" s="124">
        <v>572128217</v>
      </c>
      <c r="F573" s="124">
        <v>660635775</v>
      </c>
      <c r="G573" s="124">
        <v>117605142</v>
      </c>
      <c r="H573" s="124">
        <v>114769177</v>
      </c>
      <c r="I573" s="124">
        <v>1311451</v>
      </c>
      <c r="J573" s="124">
        <v>244189</v>
      </c>
      <c r="K573" s="125">
        <v>1.508</v>
      </c>
      <c r="L573" s="125">
        <v>0.83699999999999997</v>
      </c>
      <c r="M573" s="125">
        <v>1.1719999999999999</v>
      </c>
      <c r="N573" s="125">
        <v>0.36</v>
      </c>
      <c r="O573" s="128">
        <v>0.91839999999999999</v>
      </c>
      <c r="P573" s="124">
        <v>382</v>
      </c>
    </row>
    <row r="574" spans="1:16" x14ac:dyDescent="0.3">
      <c r="A574" s="123" t="s">
        <v>1147</v>
      </c>
      <c r="B574" s="121" t="s">
        <v>1148</v>
      </c>
      <c r="C574" s="121">
        <v>1</v>
      </c>
      <c r="D574" s="121">
        <v>0</v>
      </c>
      <c r="E574" s="124">
        <v>2799152543</v>
      </c>
      <c r="F574" s="124">
        <v>3326503637</v>
      </c>
      <c r="G574" s="124">
        <v>610266906</v>
      </c>
      <c r="H574" s="124">
        <v>610886483</v>
      </c>
      <c r="I574" s="124">
        <v>871359</v>
      </c>
      <c r="J574" s="124">
        <v>173706</v>
      </c>
      <c r="K574" s="125">
        <v>1.002</v>
      </c>
      <c r="L574" s="125">
        <v>0.59499999999999997</v>
      </c>
      <c r="M574" s="125">
        <v>0.79800000000000004</v>
      </c>
      <c r="N574" s="125">
        <v>0.53400000000000003</v>
      </c>
      <c r="O574" s="128">
        <v>0.89080000000000004</v>
      </c>
      <c r="P574" s="124">
        <v>2695</v>
      </c>
    </row>
    <row r="575" spans="1:16" x14ac:dyDescent="0.3">
      <c r="A575" s="123" t="s">
        <v>1149</v>
      </c>
      <c r="B575" s="121" t="s">
        <v>1150</v>
      </c>
      <c r="C575" s="121">
        <v>1</v>
      </c>
      <c r="D575" s="121">
        <v>0</v>
      </c>
      <c r="E575" s="124">
        <v>1447403639</v>
      </c>
      <c r="F575" s="124">
        <v>1788863388</v>
      </c>
      <c r="G575" s="124">
        <v>320452883</v>
      </c>
      <c r="H575" s="124">
        <v>335020408</v>
      </c>
      <c r="I575" s="124">
        <v>1392541</v>
      </c>
      <c r="J575" s="124">
        <v>282045</v>
      </c>
      <c r="K575" s="125">
        <v>1.601</v>
      </c>
      <c r="L575" s="125">
        <v>0.96699999999999997</v>
      </c>
      <c r="M575" s="125">
        <v>1.2829999999999999</v>
      </c>
      <c r="N575" s="125">
        <v>0.3</v>
      </c>
      <c r="O575" s="128">
        <v>0.91149999999999998</v>
      </c>
      <c r="P575" s="124">
        <v>1036</v>
      </c>
    </row>
    <row r="576" spans="1:16" x14ac:dyDescent="0.3">
      <c r="A576" s="123" t="s">
        <v>1151</v>
      </c>
      <c r="B576" s="121" t="s">
        <v>1152</v>
      </c>
      <c r="C576" s="121">
        <v>1</v>
      </c>
      <c r="D576" s="121">
        <v>0</v>
      </c>
      <c r="E576" s="124">
        <v>512708657</v>
      </c>
      <c r="F576" s="124">
        <v>565319892</v>
      </c>
      <c r="G576" s="124">
        <v>217939278</v>
      </c>
      <c r="H576" s="124">
        <v>219263923</v>
      </c>
      <c r="I576" s="124">
        <v>336883</v>
      </c>
      <c r="J576" s="124">
        <v>136626</v>
      </c>
      <c r="K576" s="125">
        <v>0.38700000000000001</v>
      </c>
      <c r="L576" s="125">
        <v>0.46800000000000003</v>
      </c>
      <c r="M576" s="125">
        <v>0.42699999999999999</v>
      </c>
      <c r="N576" s="125">
        <v>0.88700000000000001</v>
      </c>
      <c r="O576" s="128">
        <v>0.92230000000000001</v>
      </c>
      <c r="P576" s="124">
        <v>1523</v>
      </c>
    </row>
    <row r="577" spans="1:16" x14ac:dyDescent="0.3">
      <c r="A577" s="123" t="s">
        <v>1153</v>
      </c>
      <c r="B577" s="121" t="s">
        <v>1154</v>
      </c>
      <c r="C577" s="121">
        <v>1</v>
      </c>
      <c r="D577" s="121">
        <v>0</v>
      </c>
      <c r="E577" s="124">
        <v>271211187</v>
      </c>
      <c r="F577" s="124">
        <v>293373369</v>
      </c>
      <c r="G577" s="124">
        <v>108505301</v>
      </c>
      <c r="H577" s="124">
        <v>111543204</v>
      </c>
      <c r="I577" s="124">
        <v>339293</v>
      </c>
      <c r="J577" s="124">
        <v>132240</v>
      </c>
      <c r="K577" s="125">
        <v>0.39</v>
      </c>
      <c r="L577" s="125">
        <v>0.45300000000000001</v>
      </c>
      <c r="M577" s="125">
        <v>0.42099999999999999</v>
      </c>
      <c r="N577" s="125">
        <v>0.85299999999999998</v>
      </c>
      <c r="O577" s="128">
        <v>0.93120000000000003</v>
      </c>
      <c r="P577" s="124">
        <v>680</v>
      </c>
    </row>
    <row r="578" spans="1:16" x14ac:dyDescent="0.3">
      <c r="A578" s="123" t="s">
        <v>1155</v>
      </c>
      <c r="B578" s="121" t="s">
        <v>1156</v>
      </c>
      <c r="C578" s="121">
        <v>1</v>
      </c>
      <c r="D578" s="121">
        <v>0</v>
      </c>
      <c r="E578" s="124">
        <v>411829443</v>
      </c>
      <c r="F578" s="124">
        <v>447873348</v>
      </c>
      <c r="G578" s="124">
        <v>178646118</v>
      </c>
      <c r="H578" s="124">
        <v>188876303</v>
      </c>
      <c r="I578" s="124">
        <v>377062</v>
      </c>
      <c r="J578" s="124">
        <v>161194</v>
      </c>
      <c r="K578" s="125">
        <v>0.433</v>
      </c>
      <c r="L578" s="125">
        <v>0.55200000000000005</v>
      </c>
      <c r="M578" s="125">
        <v>0.49199999999999999</v>
      </c>
      <c r="N578" s="125">
        <v>0.76500000000000001</v>
      </c>
      <c r="O578" s="128">
        <v>0.92820000000000003</v>
      </c>
      <c r="P578" s="124">
        <v>967</v>
      </c>
    </row>
    <row r="579" spans="1:16" x14ac:dyDescent="0.3">
      <c r="A579" s="123" t="s">
        <v>1157</v>
      </c>
      <c r="B579" s="121" t="s">
        <v>1158</v>
      </c>
      <c r="C579" s="121">
        <v>1</v>
      </c>
      <c r="D579" s="121">
        <v>0</v>
      </c>
      <c r="E579" s="124">
        <v>906457109</v>
      </c>
      <c r="F579" s="124">
        <v>1000286479</v>
      </c>
      <c r="G579" s="124">
        <v>371398967</v>
      </c>
      <c r="H579" s="124">
        <v>406230042</v>
      </c>
      <c r="I579" s="124">
        <v>410405</v>
      </c>
      <c r="J579" s="124">
        <v>167376</v>
      </c>
      <c r="K579" s="125">
        <v>0.47199999999999998</v>
      </c>
      <c r="L579" s="125">
        <v>0.57299999999999995</v>
      </c>
      <c r="M579" s="125">
        <v>0.52200000000000002</v>
      </c>
      <c r="N579" s="125">
        <v>0.72799999999999998</v>
      </c>
      <c r="O579" s="128">
        <v>0.94720000000000004</v>
      </c>
      <c r="P579" s="124">
        <v>1901</v>
      </c>
    </row>
    <row r="580" spans="1:16" x14ac:dyDescent="0.3">
      <c r="A580" s="123" t="s">
        <v>1159</v>
      </c>
      <c r="B580" s="121" t="s">
        <v>1160</v>
      </c>
      <c r="C580" s="121">
        <v>1</v>
      </c>
      <c r="D580" s="121">
        <v>0</v>
      </c>
      <c r="E580" s="124">
        <v>411310599</v>
      </c>
      <c r="F580" s="124">
        <v>435072357</v>
      </c>
      <c r="G580" s="124">
        <v>141377010</v>
      </c>
      <c r="H580" s="124">
        <v>135363658</v>
      </c>
      <c r="I580" s="124">
        <v>456025</v>
      </c>
      <c r="J580" s="124">
        <v>145866</v>
      </c>
      <c r="K580" s="125">
        <v>0.52400000000000002</v>
      </c>
      <c r="L580" s="125">
        <v>0.5</v>
      </c>
      <c r="M580" s="125">
        <v>0.51200000000000001</v>
      </c>
      <c r="N580" s="125">
        <v>0.74099999999999999</v>
      </c>
      <c r="O580" s="128">
        <v>0.92679999999999996</v>
      </c>
      <c r="P580" s="124">
        <v>764</v>
      </c>
    </row>
    <row r="581" spans="1:16" x14ac:dyDescent="0.3">
      <c r="A581" s="123" t="s">
        <v>1161</v>
      </c>
      <c r="B581" s="121" t="s">
        <v>1162</v>
      </c>
      <c r="C581" s="121">
        <v>1</v>
      </c>
      <c r="D581" s="121">
        <v>0</v>
      </c>
      <c r="E581" s="124">
        <v>335648074</v>
      </c>
      <c r="F581" s="124">
        <v>364985245</v>
      </c>
      <c r="G581" s="124">
        <v>117307530</v>
      </c>
      <c r="H581" s="124">
        <v>123243208</v>
      </c>
      <c r="I581" s="124">
        <v>369532</v>
      </c>
      <c r="J581" s="124">
        <v>126872</v>
      </c>
      <c r="K581" s="125">
        <v>0.42499999999999999</v>
      </c>
      <c r="L581" s="125">
        <v>0.435</v>
      </c>
      <c r="M581" s="125">
        <v>0.42899999999999999</v>
      </c>
      <c r="N581" s="125">
        <v>0.88500000000000001</v>
      </c>
      <c r="O581" s="128">
        <v>0.93630000000000002</v>
      </c>
      <c r="P581" s="124">
        <v>875</v>
      </c>
    </row>
    <row r="582" spans="1:16" x14ac:dyDescent="0.3">
      <c r="A582" s="123" t="s">
        <v>1163</v>
      </c>
      <c r="B582" s="121" t="s">
        <v>1164</v>
      </c>
      <c r="C582" s="121">
        <v>1</v>
      </c>
      <c r="D582" s="121">
        <v>0</v>
      </c>
      <c r="E582" s="124">
        <v>886533512</v>
      </c>
      <c r="F582" s="124">
        <v>934148532</v>
      </c>
      <c r="G582" s="124">
        <v>327181887</v>
      </c>
      <c r="H582" s="124">
        <v>335144808</v>
      </c>
      <c r="I582" s="124">
        <v>577261</v>
      </c>
      <c r="J582" s="124">
        <v>209995</v>
      </c>
      <c r="K582" s="125">
        <v>0.66400000000000003</v>
      </c>
      <c r="L582" s="125">
        <v>0.72</v>
      </c>
      <c r="M582" s="125">
        <v>0.69199999999999995</v>
      </c>
      <c r="N582" s="125">
        <v>0.57399999999999995</v>
      </c>
      <c r="O582" s="128">
        <v>0.93420000000000003</v>
      </c>
      <c r="P582" s="124">
        <v>1262</v>
      </c>
    </row>
    <row r="583" spans="1:16" x14ac:dyDescent="0.3">
      <c r="A583" s="123" t="s">
        <v>1165</v>
      </c>
      <c r="B583" s="121" t="s">
        <v>1166</v>
      </c>
      <c r="C583" s="121">
        <v>1</v>
      </c>
      <c r="D583" s="121">
        <v>0</v>
      </c>
      <c r="E583" s="124">
        <v>344134864</v>
      </c>
      <c r="F583" s="124">
        <v>359407940</v>
      </c>
      <c r="G583" s="124">
        <v>136914028</v>
      </c>
      <c r="H583" s="124">
        <v>145902134</v>
      </c>
      <c r="I583" s="124">
        <v>402024</v>
      </c>
      <c r="J583" s="124">
        <v>161609</v>
      </c>
      <c r="K583" s="125">
        <v>0.46200000000000002</v>
      </c>
      <c r="L583" s="125">
        <v>0.55400000000000005</v>
      </c>
      <c r="M583" s="125">
        <v>0.50800000000000001</v>
      </c>
      <c r="N583" s="125">
        <v>0.746</v>
      </c>
      <c r="O583" s="128">
        <v>0.94510000000000005</v>
      </c>
      <c r="P583" s="124">
        <v>722</v>
      </c>
    </row>
    <row r="584" spans="1:16" x14ac:dyDescent="0.3">
      <c r="A584" s="123" t="s">
        <v>1167</v>
      </c>
      <c r="B584" s="121" t="s">
        <v>1168</v>
      </c>
      <c r="C584" s="121">
        <v>1</v>
      </c>
      <c r="D584" s="121">
        <v>0</v>
      </c>
      <c r="E584" s="124">
        <v>5671520930</v>
      </c>
      <c r="F584" s="124">
        <v>6153044943</v>
      </c>
      <c r="G584" s="124">
        <v>2093694875</v>
      </c>
      <c r="H584" s="124">
        <v>1882882434</v>
      </c>
      <c r="I584" s="124">
        <v>1002591</v>
      </c>
      <c r="J584" s="124">
        <v>319294</v>
      </c>
      <c r="K584" s="125">
        <v>1.153</v>
      </c>
      <c r="L584" s="125">
        <v>1.0940000000000001</v>
      </c>
      <c r="M584" s="125">
        <v>1.123</v>
      </c>
      <c r="N584" s="125">
        <v>0.36299999999999999</v>
      </c>
      <c r="O584" s="128">
        <v>0.92220000000000002</v>
      </c>
      <c r="P584" s="124">
        <v>4978</v>
      </c>
    </row>
    <row r="585" spans="1:16" x14ac:dyDescent="0.3">
      <c r="A585" s="123" t="s">
        <v>1169</v>
      </c>
      <c r="B585" s="121" t="s">
        <v>1170</v>
      </c>
      <c r="C585" s="121">
        <v>1</v>
      </c>
      <c r="D585" s="121">
        <v>0</v>
      </c>
      <c r="E585" s="124">
        <v>1012383172</v>
      </c>
      <c r="F585" s="124">
        <v>1086219536</v>
      </c>
      <c r="G585" s="124">
        <v>399592636</v>
      </c>
      <c r="H585" s="124">
        <v>382649389</v>
      </c>
      <c r="I585" s="124">
        <v>819126</v>
      </c>
      <c r="J585" s="124">
        <v>298711</v>
      </c>
      <c r="K585" s="125">
        <v>0.94199999999999995</v>
      </c>
      <c r="L585" s="125">
        <v>1.024</v>
      </c>
      <c r="M585" s="125">
        <v>0.98299999999999998</v>
      </c>
      <c r="N585" s="125">
        <v>0.41699999999999998</v>
      </c>
      <c r="O585" s="128">
        <v>0.94420000000000004</v>
      </c>
      <c r="P585" s="124">
        <v>1120</v>
      </c>
    </row>
    <row r="586" spans="1:16" x14ac:dyDescent="0.3">
      <c r="A586" s="123" t="s">
        <v>1171</v>
      </c>
      <c r="B586" s="121" t="s">
        <v>1172</v>
      </c>
      <c r="C586" s="121">
        <v>1</v>
      </c>
      <c r="D586" s="121">
        <v>0</v>
      </c>
      <c r="E586" s="124">
        <v>348203519</v>
      </c>
      <c r="F586" s="124">
        <v>387195409</v>
      </c>
      <c r="G586" s="124">
        <v>127375089</v>
      </c>
      <c r="H586" s="124">
        <v>127935762</v>
      </c>
      <c r="I586" s="124">
        <v>452274</v>
      </c>
      <c r="J586" s="124">
        <v>157017</v>
      </c>
      <c r="K586" s="125">
        <v>0.52</v>
      </c>
      <c r="L586" s="125">
        <v>0.53800000000000003</v>
      </c>
      <c r="M586" s="125">
        <v>0.52900000000000003</v>
      </c>
      <c r="N586" s="125">
        <v>0.75600000000000001</v>
      </c>
      <c r="O586" s="128">
        <v>0.92630000000000001</v>
      </c>
      <c r="P586" s="124">
        <v>660</v>
      </c>
    </row>
    <row r="587" spans="1:16" x14ac:dyDescent="0.3">
      <c r="A587" s="123" t="s">
        <v>1173</v>
      </c>
      <c r="B587" s="121" t="s">
        <v>1174</v>
      </c>
      <c r="C587" s="121">
        <v>1</v>
      </c>
      <c r="D587" s="121">
        <v>0</v>
      </c>
      <c r="E587" s="124">
        <v>672543478</v>
      </c>
      <c r="F587" s="124">
        <v>751948575</v>
      </c>
      <c r="G587" s="124">
        <v>237004450</v>
      </c>
      <c r="H587" s="124">
        <v>229601239</v>
      </c>
      <c r="I587" s="124">
        <v>638785</v>
      </c>
      <c r="J587" s="124">
        <v>205920</v>
      </c>
      <c r="K587" s="125">
        <v>0.73399999999999999</v>
      </c>
      <c r="L587" s="125">
        <v>0.70599999999999996</v>
      </c>
      <c r="M587" s="125">
        <v>0.72</v>
      </c>
      <c r="N587" s="125">
        <v>0.55700000000000005</v>
      </c>
      <c r="O587" s="128">
        <v>0.92700000000000005</v>
      </c>
      <c r="P587" s="124">
        <v>928</v>
      </c>
    </row>
    <row r="588" spans="1:16" x14ac:dyDescent="0.3">
      <c r="A588" s="123" t="s">
        <v>1175</v>
      </c>
      <c r="B588" s="121" t="s">
        <v>1176</v>
      </c>
      <c r="C588" s="121">
        <v>1</v>
      </c>
      <c r="D588" s="121">
        <v>0</v>
      </c>
      <c r="E588" s="124">
        <v>5345614571</v>
      </c>
      <c r="F588" s="124">
        <v>6325774537</v>
      </c>
      <c r="G588" s="124">
        <v>1642333124</v>
      </c>
      <c r="H588" s="124">
        <v>1702387212</v>
      </c>
      <c r="I588" s="124">
        <v>783735</v>
      </c>
      <c r="J588" s="124">
        <v>224598</v>
      </c>
      <c r="K588" s="125">
        <v>0.90100000000000002</v>
      </c>
      <c r="L588" s="125">
        <v>0.77</v>
      </c>
      <c r="M588" s="125">
        <v>0.83499999999999996</v>
      </c>
      <c r="N588" s="125">
        <v>0.51</v>
      </c>
      <c r="O588" s="128">
        <v>0.91830000000000001</v>
      </c>
      <c r="P588" s="124">
        <v>5890</v>
      </c>
    </row>
    <row r="589" spans="1:16" x14ac:dyDescent="0.3">
      <c r="A589" s="123" t="s">
        <v>1177</v>
      </c>
      <c r="B589" s="121" t="s">
        <v>1178</v>
      </c>
      <c r="C589" s="121">
        <v>1</v>
      </c>
      <c r="D589" s="121">
        <v>0</v>
      </c>
      <c r="E589" s="124">
        <v>1345858805</v>
      </c>
      <c r="F589" s="124">
        <v>1595313082</v>
      </c>
      <c r="G589" s="124">
        <v>482044690</v>
      </c>
      <c r="H589" s="124">
        <v>489022329</v>
      </c>
      <c r="I589" s="124">
        <v>743095</v>
      </c>
      <c r="J589" s="124">
        <v>245342</v>
      </c>
      <c r="K589" s="125">
        <v>0.85399999999999998</v>
      </c>
      <c r="L589" s="125">
        <v>0.84099999999999997</v>
      </c>
      <c r="M589" s="125">
        <v>0.84699999999999998</v>
      </c>
      <c r="N589" s="125">
        <v>0.47899999999999998</v>
      </c>
      <c r="O589" s="128">
        <v>0.92559999999999998</v>
      </c>
      <c r="P589" s="124">
        <v>1529</v>
      </c>
    </row>
    <row r="590" spans="1:16" x14ac:dyDescent="0.3">
      <c r="A590" s="123" t="s">
        <v>1179</v>
      </c>
      <c r="B590" s="121" t="s">
        <v>1180</v>
      </c>
      <c r="C590" s="121">
        <v>1</v>
      </c>
      <c r="D590" s="121">
        <v>0</v>
      </c>
      <c r="E590" s="124">
        <v>2379635356</v>
      </c>
      <c r="F590" s="124">
        <v>3225284369</v>
      </c>
      <c r="G590" s="124">
        <v>797257788</v>
      </c>
      <c r="H590" s="124">
        <v>734785682</v>
      </c>
      <c r="I590" s="124">
        <v>1355154</v>
      </c>
      <c r="J590" s="124">
        <v>355312</v>
      </c>
      <c r="K590" s="125">
        <v>1.5580000000000001</v>
      </c>
      <c r="L590" s="125">
        <v>1.218</v>
      </c>
      <c r="M590" s="125">
        <v>1.3879999999999999</v>
      </c>
      <c r="N590" s="125">
        <v>0.27</v>
      </c>
      <c r="O590" s="128">
        <v>0.92079999999999995</v>
      </c>
      <c r="P590" s="124">
        <v>1705</v>
      </c>
    </row>
    <row r="591" spans="1:16" x14ac:dyDescent="0.3">
      <c r="A591" s="123" t="s">
        <v>1181</v>
      </c>
      <c r="B591" s="121" t="s">
        <v>1182</v>
      </c>
      <c r="C591" s="121">
        <v>1</v>
      </c>
      <c r="D591" s="121">
        <v>0</v>
      </c>
      <c r="E591" s="124">
        <v>1413211162</v>
      </c>
      <c r="F591" s="124">
        <v>1690399675</v>
      </c>
      <c r="G591" s="124">
        <v>534384170</v>
      </c>
      <c r="H591" s="124">
        <v>574889584</v>
      </c>
      <c r="I591" s="124">
        <v>667443</v>
      </c>
      <c r="J591" s="124">
        <v>238553</v>
      </c>
      <c r="K591" s="125">
        <v>0.76700000000000002</v>
      </c>
      <c r="L591" s="125">
        <v>0.81799999999999995</v>
      </c>
      <c r="M591" s="125">
        <v>0.79200000000000004</v>
      </c>
      <c r="N591" s="125">
        <v>0.51300000000000001</v>
      </c>
      <c r="O591" s="128">
        <v>0.9274</v>
      </c>
      <c r="P591" s="124">
        <v>1859</v>
      </c>
    </row>
    <row r="592" spans="1:16" x14ac:dyDescent="0.3">
      <c r="A592" s="123" t="s">
        <v>1183</v>
      </c>
      <c r="B592" s="121" t="s">
        <v>1184</v>
      </c>
      <c r="C592" s="121">
        <v>1</v>
      </c>
      <c r="D592" s="121">
        <v>0</v>
      </c>
      <c r="E592" s="124">
        <v>2271146453</v>
      </c>
      <c r="F592" s="124">
        <v>2689115065</v>
      </c>
      <c r="G592" s="124">
        <v>832382126</v>
      </c>
      <c r="H592" s="124">
        <v>784310439</v>
      </c>
      <c r="I592" s="124">
        <v>1067181</v>
      </c>
      <c r="J592" s="124">
        <v>337482</v>
      </c>
      <c r="K592" s="125">
        <v>1.2270000000000001</v>
      </c>
      <c r="L592" s="125">
        <v>1.157</v>
      </c>
      <c r="M592" s="125">
        <v>1.1910000000000001</v>
      </c>
      <c r="N592" s="125">
        <v>0.33600000000000002</v>
      </c>
      <c r="O592" s="128">
        <v>0.95109999999999995</v>
      </c>
      <c r="P592" s="124">
        <v>1765</v>
      </c>
    </row>
    <row r="593" spans="1:16" x14ac:dyDescent="0.3">
      <c r="A593" s="123" t="s">
        <v>1185</v>
      </c>
      <c r="B593" s="121" t="s">
        <v>1186</v>
      </c>
      <c r="C593" s="121">
        <v>1</v>
      </c>
      <c r="D593" s="121">
        <v>0</v>
      </c>
      <c r="E593" s="124">
        <v>4047832383</v>
      </c>
      <c r="F593" s="124">
        <v>5043672893</v>
      </c>
      <c r="G593" s="124">
        <v>808396221</v>
      </c>
      <c r="H593" s="124">
        <v>796215584</v>
      </c>
      <c r="I593" s="124">
        <v>3291638</v>
      </c>
      <c r="J593" s="124">
        <v>576550</v>
      </c>
      <c r="K593" s="125">
        <v>3.786</v>
      </c>
      <c r="L593" s="125">
        <v>1.9770000000000001</v>
      </c>
      <c r="M593" s="125">
        <v>2.8809999999999998</v>
      </c>
      <c r="N593" s="125">
        <v>1.2E-2</v>
      </c>
      <c r="O593" s="128">
        <v>0.9163</v>
      </c>
      <c r="P593" s="124">
        <v>1072</v>
      </c>
    </row>
    <row r="594" spans="1:16" x14ac:dyDescent="0.3">
      <c r="A594" s="123" t="s">
        <v>1187</v>
      </c>
      <c r="B594" s="121" t="s">
        <v>1188</v>
      </c>
      <c r="C594" s="121">
        <v>1</v>
      </c>
      <c r="D594" s="121">
        <v>0</v>
      </c>
      <c r="E594" s="124">
        <v>2271955002</v>
      </c>
      <c r="F594" s="124">
        <v>2711833317</v>
      </c>
      <c r="G594" s="124">
        <v>742409777</v>
      </c>
      <c r="H594" s="124">
        <v>729762845</v>
      </c>
      <c r="I594" s="124">
        <v>908455</v>
      </c>
      <c r="J594" s="124">
        <v>266045</v>
      </c>
      <c r="K594" s="125">
        <v>1.0449999999999999</v>
      </c>
      <c r="L594" s="125">
        <v>0.91200000000000003</v>
      </c>
      <c r="M594" s="125">
        <v>0.97799999999999998</v>
      </c>
      <c r="N594" s="125">
        <v>0.41899999999999998</v>
      </c>
      <c r="O594" s="128">
        <v>0.91439999999999999</v>
      </c>
      <c r="P594" s="124">
        <v>2290</v>
      </c>
    </row>
    <row r="595" spans="1:16" x14ac:dyDescent="0.3">
      <c r="A595" s="123" t="s">
        <v>1189</v>
      </c>
      <c r="B595" s="121" t="s">
        <v>1190</v>
      </c>
      <c r="C595" s="121">
        <v>1</v>
      </c>
      <c r="D595" s="121">
        <v>0</v>
      </c>
      <c r="E595" s="124">
        <v>1904962649</v>
      </c>
      <c r="F595" s="124">
        <v>2322567450</v>
      </c>
      <c r="G595" s="124">
        <v>738119262</v>
      </c>
      <c r="H595" s="124">
        <v>776895971</v>
      </c>
      <c r="I595" s="124">
        <v>619327</v>
      </c>
      <c r="J595" s="124">
        <v>221947</v>
      </c>
      <c r="K595" s="125">
        <v>0.71199999999999997</v>
      </c>
      <c r="L595" s="125">
        <v>0.76100000000000001</v>
      </c>
      <c r="M595" s="125">
        <v>0.73599999999999999</v>
      </c>
      <c r="N595" s="125">
        <v>0.54700000000000004</v>
      </c>
      <c r="O595" s="128">
        <v>0.92249999999999999</v>
      </c>
      <c r="P595" s="124">
        <v>2770</v>
      </c>
    </row>
    <row r="596" spans="1:16" x14ac:dyDescent="0.3">
      <c r="A596" s="123" t="s">
        <v>1191</v>
      </c>
      <c r="B596" s="121" t="s">
        <v>1192</v>
      </c>
      <c r="C596" s="121">
        <v>1</v>
      </c>
      <c r="D596" s="121">
        <v>0</v>
      </c>
      <c r="E596" s="124">
        <v>1247315146</v>
      </c>
      <c r="F596" s="124">
        <v>1455992503</v>
      </c>
      <c r="G596" s="124">
        <v>248304369</v>
      </c>
      <c r="H596" s="124">
        <v>260228841</v>
      </c>
      <c r="I596" s="124">
        <v>798849</v>
      </c>
      <c r="J596" s="124">
        <v>150275</v>
      </c>
      <c r="K596" s="125">
        <v>0.91800000000000004</v>
      </c>
      <c r="L596" s="125">
        <v>0.51500000000000001</v>
      </c>
      <c r="M596" s="125">
        <v>0.71599999999999997</v>
      </c>
      <c r="N596" s="125">
        <v>0.58599999999999997</v>
      </c>
      <c r="O596" s="128">
        <v>0.88029999999999997</v>
      </c>
      <c r="P596" s="124">
        <v>1397</v>
      </c>
    </row>
    <row r="597" spans="1:16" x14ac:dyDescent="0.3">
      <c r="A597" s="123" t="s">
        <v>1193</v>
      </c>
      <c r="B597" s="121" t="s">
        <v>1194</v>
      </c>
      <c r="C597" s="121">
        <v>1</v>
      </c>
      <c r="D597" s="121">
        <v>0</v>
      </c>
      <c r="E597" s="124">
        <v>1688453406</v>
      </c>
      <c r="F597" s="124">
        <v>1889722853</v>
      </c>
      <c r="G597" s="124">
        <v>91165070</v>
      </c>
      <c r="H597" s="124">
        <v>85525305</v>
      </c>
      <c r="I597" s="124">
        <v>13657161</v>
      </c>
      <c r="J597" s="124">
        <v>652864</v>
      </c>
      <c r="K597" s="125">
        <v>15.71</v>
      </c>
      <c r="L597" s="125">
        <v>2.238</v>
      </c>
      <c r="M597" s="125">
        <v>8.9740000000000002</v>
      </c>
      <c r="N597" s="125">
        <v>0</v>
      </c>
      <c r="O597" s="128">
        <v>0.9395</v>
      </c>
      <c r="P597" s="124">
        <v>164</v>
      </c>
    </row>
    <row r="598" spans="1:16" x14ac:dyDescent="0.3">
      <c r="A598" s="123" t="s">
        <v>1195</v>
      </c>
      <c r="B598" s="121" t="s">
        <v>1196</v>
      </c>
      <c r="C598" s="121">
        <v>1</v>
      </c>
      <c r="D598" s="121">
        <v>0</v>
      </c>
      <c r="E598" s="124">
        <v>1404642811</v>
      </c>
      <c r="F598" s="124">
        <v>1586634095</v>
      </c>
      <c r="G598" s="124">
        <v>121027675</v>
      </c>
      <c r="H598" s="124">
        <v>125161499</v>
      </c>
      <c r="I598" s="124">
        <v>2719342</v>
      </c>
      <c r="J598" s="124">
        <v>223808</v>
      </c>
      <c r="K598" s="125">
        <v>3.1280000000000001</v>
      </c>
      <c r="L598" s="125">
        <v>0.76700000000000002</v>
      </c>
      <c r="M598" s="125">
        <v>1.9470000000000001</v>
      </c>
      <c r="N598" s="125">
        <v>0.17399999999999999</v>
      </c>
      <c r="O598" s="128">
        <v>0.93420000000000003</v>
      </c>
      <c r="P598" s="124">
        <v>459</v>
      </c>
    </row>
    <row r="599" spans="1:16" x14ac:dyDescent="0.3">
      <c r="A599" s="123" t="s">
        <v>1197</v>
      </c>
      <c r="B599" s="121" t="s">
        <v>1198</v>
      </c>
      <c r="C599" s="121">
        <v>1</v>
      </c>
      <c r="D599" s="121">
        <v>0</v>
      </c>
      <c r="E599" s="124">
        <v>1208591188</v>
      </c>
      <c r="F599" s="124">
        <v>1462474782</v>
      </c>
      <c r="G599" s="124">
        <v>433774461</v>
      </c>
      <c r="H599" s="124">
        <v>456457910</v>
      </c>
      <c r="I599" s="124">
        <v>565185</v>
      </c>
      <c r="J599" s="124">
        <v>188369</v>
      </c>
      <c r="K599" s="125">
        <v>0.65</v>
      </c>
      <c r="L599" s="125">
        <v>0.64500000000000002</v>
      </c>
      <c r="M599" s="125">
        <v>0.64700000000000002</v>
      </c>
      <c r="N599" s="125">
        <v>0.60199999999999998</v>
      </c>
      <c r="O599" s="128">
        <v>0.92420000000000002</v>
      </c>
      <c r="P599" s="124">
        <v>1945</v>
      </c>
    </row>
    <row r="600" spans="1:16" x14ac:dyDescent="0.3">
      <c r="A600" s="123" t="s">
        <v>1199</v>
      </c>
      <c r="B600" s="121" t="s">
        <v>1200</v>
      </c>
      <c r="C600" s="121">
        <v>1</v>
      </c>
      <c r="D600" s="121">
        <v>0</v>
      </c>
      <c r="E600" s="124">
        <v>519415334</v>
      </c>
      <c r="F600" s="124">
        <v>634326578</v>
      </c>
      <c r="G600" s="124">
        <v>55887450</v>
      </c>
      <c r="H600" s="124">
        <v>56631700</v>
      </c>
      <c r="I600" s="124">
        <v>1872957</v>
      </c>
      <c r="J600" s="124">
        <v>182660</v>
      </c>
      <c r="K600" s="125">
        <v>2.1539999999999999</v>
      </c>
      <c r="L600" s="125">
        <v>0.626</v>
      </c>
      <c r="M600" s="125">
        <v>1.39</v>
      </c>
      <c r="N600" s="125">
        <v>0.27</v>
      </c>
      <c r="O600" s="128">
        <v>0.92030000000000001</v>
      </c>
      <c r="P600" s="124">
        <v>247</v>
      </c>
    </row>
    <row r="601" spans="1:16" x14ac:dyDescent="0.3">
      <c r="A601" s="123" t="s">
        <v>1201</v>
      </c>
      <c r="B601" s="121" t="s">
        <v>1202</v>
      </c>
      <c r="C601" s="121">
        <v>1</v>
      </c>
      <c r="D601" s="121">
        <v>0</v>
      </c>
      <c r="E601" s="124">
        <v>3277245282</v>
      </c>
      <c r="F601" s="124">
        <v>3732355406</v>
      </c>
      <c r="G601" s="124">
        <v>373922416</v>
      </c>
      <c r="H601" s="124">
        <v>394138234</v>
      </c>
      <c r="I601" s="124">
        <v>4888145</v>
      </c>
      <c r="J601" s="124">
        <v>535607</v>
      </c>
      <c r="K601" s="125">
        <v>5.6230000000000002</v>
      </c>
      <c r="L601" s="125">
        <v>1.8360000000000001</v>
      </c>
      <c r="M601" s="125">
        <v>3.7290000000000001</v>
      </c>
      <c r="N601" s="125">
        <v>0</v>
      </c>
      <c r="O601" s="128">
        <v>0.95150000000000001</v>
      </c>
      <c r="P601" s="124">
        <v>611</v>
      </c>
    </row>
    <row r="602" spans="1:16" x14ac:dyDescent="0.3">
      <c r="A602" s="123" t="s">
        <v>1203</v>
      </c>
      <c r="B602" s="121" t="s">
        <v>1204</v>
      </c>
      <c r="C602" s="121">
        <v>1</v>
      </c>
      <c r="D602" s="121">
        <v>0</v>
      </c>
      <c r="E602" s="124">
        <v>1107283645</v>
      </c>
      <c r="F602" s="124">
        <v>1260335136</v>
      </c>
      <c r="G602" s="124">
        <v>152796193</v>
      </c>
      <c r="H602" s="124">
        <v>156245381</v>
      </c>
      <c r="I602" s="124">
        <v>1504205</v>
      </c>
      <c r="J602" s="124">
        <v>196341</v>
      </c>
      <c r="K602" s="125">
        <v>1.73</v>
      </c>
      <c r="L602" s="125">
        <v>0.67300000000000004</v>
      </c>
      <c r="M602" s="125">
        <v>1.2010000000000001</v>
      </c>
      <c r="N602" s="125">
        <v>0.33200000000000002</v>
      </c>
      <c r="O602" s="128">
        <v>0.92830000000000001</v>
      </c>
      <c r="P602" s="124">
        <v>621</v>
      </c>
    </row>
    <row r="603" spans="1:16" x14ac:dyDescent="0.3">
      <c r="A603" s="123" t="s">
        <v>1205</v>
      </c>
      <c r="B603" s="121" t="s">
        <v>1206</v>
      </c>
      <c r="C603" s="121">
        <v>1</v>
      </c>
      <c r="D603" s="121">
        <v>0</v>
      </c>
      <c r="E603" s="124">
        <v>2343127015</v>
      </c>
      <c r="F603" s="124">
        <v>2603819968</v>
      </c>
      <c r="G603" s="124">
        <v>857140128</v>
      </c>
      <c r="H603" s="124">
        <v>837957156</v>
      </c>
      <c r="I603" s="124">
        <v>675627</v>
      </c>
      <c r="J603" s="124">
        <v>228887</v>
      </c>
      <c r="K603" s="125">
        <v>0.77700000000000002</v>
      </c>
      <c r="L603" s="125">
        <v>0.78400000000000003</v>
      </c>
      <c r="M603" s="125">
        <v>0.78</v>
      </c>
      <c r="N603" s="125">
        <v>0.52</v>
      </c>
      <c r="O603" s="128">
        <v>0.93430000000000002</v>
      </c>
      <c r="P603" s="124">
        <v>2996</v>
      </c>
    </row>
    <row r="604" spans="1:16" x14ac:dyDescent="0.3">
      <c r="A604" s="123" t="s">
        <v>1207</v>
      </c>
      <c r="B604" s="121" t="s">
        <v>1208</v>
      </c>
      <c r="C604" s="121">
        <v>1</v>
      </c>
      <c r="D604" s="121">
        <v>0</v>
      </c>
      <c r="E604" s="124">
        <v>212856616</v>
      </c>
      <c r="F604" s="124">
        <v>247596580</v>
      </c>
      <c r="G604" s="124">
        <v>40656085</v>
      </c>
      <c r="H604" s="124">
        <v>42140671</v>
      </c>
      <c r="I604" s="124">
        <v>675151</v>
      </c>
      <c r="J604" s="124">
        <v>121402</v>
      </c>
      <c r="K604" s="125">
        <v>0.77600000000000002</v>
      </c>
      <c r="L604" s="125">
        <v>0.41599999999999998</v>
      </c>
      <c r="M604" s="125">
        <v>0.59599999999999997</v>
      </c>
      <c r="N604" s="125">
        <v>0.66800000000000004</v>
      </c>
      <c r="O604" s="128">
        <v>0.93859999999999999</v>
      </c>
      <c r="P604" s="124">
        <v>147</v>
      </c>
    </row>
    <row r="605" spans="1:16" x14ac:dyDescent="0.3">
      <c r="A605" s="123" t="s">
        <v>1209</v>
      </c>
      <c r="B605" s="121" t="s">
        <v>1210</v>
      </c>
      <c r="C605" s="121">
        <v>1</v>
      </c>
      <c r="D605" s="121">
        <v>0</v>
      </c>
      <c r="E605" s="124">
        <v>615360813</v>
      </c>
      <c r="F605" s="124">
        <v>646206273</v>
      </c>
      <c r="G605" s="124">
        <v>124534186</v>
      </c>
      <c r="H605" s="124">
        <v>126040782</v>
      </c>
      <c r="I605" s="124">
        <v>855879</v>
      </c>
      <c r="J605" s="124">
        <v>169996</v>
      </c>
      <c r="K605" s="125">
        <v>0.98399999999999999</v>
      </c>
      <c r="L605" s="125">
        <v>0.58199999999999996</v>
      </c>
      <c r="M605" s="125">
        <v>0.78300000000000003</v>
      </c>
      <c r="N605" s="125">
        <v>0.54300000000000004</v>
      </c>
      <c r="O605" s="128">
        <v>0.90659999999999996</v>
      </c>
      <c r="P605" s="124">
        <v>621</v>
      </c>
    </row>
    <row r="606" spans="1:16" x14ac:dyDescent="0.3">
      <c r="A606" s="123" t="s">
        <v>1211</v>
      </c>
      <c r="B606" s="121" t="s">
        <v>1212</v>
      </c>
      <c r="C606" s="121">
        <v>1</v>
      </c>
      <c r="D606" s="121">
        <v>0</v>
      </c>
      <c r="E606" s="124">
        <v>339955317</v>
      </c>
      <c r="F606" s="124">
        <v>372373276</v>
      </c>
      <c r="G606" s="124">
        <v>101359108</v>
      </c>
      <c r="H606" s="124">
        <v>99315952</v>
      </c>
      <c r="I606" s="124">
        <v>625947</v>
      </c>
      <c r="J606" s="124">
        <v>174544</v>
      </c>
      <c r="K606" s="125">
        <v>0.72</v>
      </c>
      <c r="L606" s="125">
        <v>0.59799999999999998</v>
      </c>
      <c r="M606" s="125">
        <v>0.65900000000000003</v>
      </c>
      <c r="N606" s="125">
        <v>0.59499999999999997</v>
      </c>
      <c r="O606" s="128">
        <v>0.93220000000000003</v>
      </c>
      <c r="P606" s="124">
        <v>484</v>
      </c>
    </row>
    <row r="607" spans="1:16" x14ac:dyDescent="0.3">
      <c r="A607" s="123" t="s">
        <v>1213</v>
      </c>
      <c r="B607" s="121" t="s">
        <v>1214</v>
      </c>
      <c r="C607" s="121">
        <v>1</v>
      </c>
      <c r="D607" s="121">
        <v>0</v>
      </c>
      <c r="E607" s="124">
        <v>400457862</v>
      </c>
      <c r="F607" s="124">
        <v>490044475</v>
      </c>
      <c r="G607" s="124">
        <v>85755964</v>
      </c>
      <c r="H607" s="124">
        <v>87006498</v>
      </c>
      <c r="I607" s="124">
        <v>846485</v>
      </c>
      <c r="J607" s="124">
        <v>164222</v>
      </c>
      <c r="K607" s="125">
        <v>0.97299999999999998</v>
      </c>
      <c r="L607" s="125">
        <v>0.56299999999999994</v>
      </c>
      <c r="M607" s="125">
        <v>0.76700000000000002</v>
      </c>
      <c r="N607" s="125">
        <v>0.52800000000000002</v>
      </c>
      <c r="O607" s="128">
        <v>0.92079999999999995</v>
      </c>
      <c r="P607" s="124">
        <v>430</v>
      </c>
    </row>
    <row r="608" spans="1:16" x14ac:dyDescent="0.3">
      <c r="A608" s="123" t="s">
        <v>1215</v>
      </c>
      <c r="B608" s="121" t="s">
        <v>1216</v>
      </c>
      <c r="C608" s="121">
        <v>1</v>
      </c>
      <c r="D608" s="121">
        <v>0</v>
      </c>
      <c r="E608" s="124">
        <v>166138219</v>
      </c>
      <c r="F608" s="124">
        <v>192458907</v>
      </c>
      <c r="G608" s="124">
        <v>67937834</v>
      </c>
      <c r="H608" s="124">
        <v>69169031</v>
      </c>
      <c r="I608" s="124">
        <v>412180</v>
      </c>
      <c r="J608" s="124">
        <v>157594</v>
      </c>
      <c r="K608" s="125">
        <v>0.47399999999999998</v>
      </c>
      <c r="L608" s="125">
        <v>0.54</v>
      </c>
      <c r="M608" s="125">
        <v>0.50700000000000001</v>
      </c>
      <c r="N608" s="125">
        <v>0.78400000000000003</v>
      </c>
      <c r="O608" s="128">
        <v>0.91959999999999997</v>
      </c>
      <c r="P608" s="124">
        <v>366</v>
      </c>
    </row>
    <row r="609" spans="1:16" x14ac:dyDescent="0.3">
      <c r="A609" s="123" t="s">
        <v>1217</v>
      </c>
      <c r="B609" s="121" t="s">
        <v>1218</v>
      </c>
      <c r="C609" s="121">
        <v>1</v>
      </c>
      <c r="D609" s="121">
        <v>0</v>
      </c>
      <c r="E609" s="124">
        <v>482392848</v>
      </c>
      <c r="F609" s="124">
        <v>514253494</v>
      </c>
      <c r="G609" s="124">
        <v>148178337</v>
      </c>
      <c r="H609" s="124">
        <v>155172760</v>
      </c>
      <c r="I609" s="124">
        <v>437125</v>
      </c>
      <c r="J609" s="124">
        <v>133048</v>
      </c>
      <c r="K609" s="125">
        <v>0.502</v>
      </c>
      <c r="L609" s="125">
        <v>0.45600000000000002</v>
      </c>
      <c r="M609" s="125">
        <v>0.47899999999999998</v>
      </c>
      <c r="N609" s="125">
        <v>0.82</v>
      </c>
      <c r="O609" s="128">
        <v>0.91900000000000004</v>
      </c>
      <c r="P609" s="124">
        <v>992</v>
      </c>
    </row>
    <row r="610" spans="1:16" x14ac:dyDescent="0.3">
      <c r="A610" s="123" t="s">
        <v>1219</v>
      </c>
      <c r="B610" s="121" t="s">
        <v>1220</v>
      </c>
      <c r="C610" s="121">
        <v>1</v>
      </c>
      <c r="D610" s="121">
        <v>0</v>
      </c>
      <c r="E610" s="124">
        <v>674880346</v>
      </c>
      <c r="F610" s="124">
        <v>764084690</v>
      </c>
      <c r="G610" s="124">
        <v>219868265</v>
      </c>
      <c r="H610" s="124">
        <v>213969668</v>
      </c>
      <c r="I610" s="124">
        <v>701250</v>
      </c>
      <c r="J610" s="124">
        <v>208547</v>
      </c>
      <c r="K610" s="125">
        <v>0.80600000000000005</v>
      </c>
      <c r="L610" s="125">
        <v>0.71499999999999997</v>
      </c>
      <c r="M610" s="125">
        <v>0.76</v>
      </c>
      <c r="N610" s="125">
        <v>0.53200000000000003</v>
      </c>
      <c r="O610" s="128">
        <v>0.93899999999999995</v>
      </c>
      <c r="P610" s="124">
        <v>840</v>
      </c>
    </row>
    <row r="611" spans="1:16" x14ac:dyDescent="0.3">
      <c r="A611" s="123" t="s">
        <v>1221</v>
      </c>
      <c r="B611" s="121" t="s">
        <v>1222</v>
      </c>
      <c r="C611" s="121">
        <v>1</v>
      </c>
      <c r="D611" s="121">
        <v>0</v>
      </c>
      <c r="E611" s="124">
        <v>212888551</v>
      </c>
      <c r="F611" s="124">
        <v>229866497</v>
      </c>
      <c r="G611" s="124">
        <v>68936479</v>
      </c>
      <c r="H611" s="124">
        <v>73570947</v>
      </c>
      <c r="I611" s="124">
        <v>491950</v>
      </c>
      <c r="J611" s="124">
        <v>158341</v>
      </c>
      <c r="K611" s="125">
        <v>0.56499999999999995</v>
      </c>
      <c r="L611" s="125">
        <v>0.54300000000000004</v>
      </c>
      <c r="M611" s="125">
        <v>0.55300000000000005</v>
      </c>
      <c r="N611" s="125">
        <v>0.69</v>
      </c>
      <c r="O611" s="128">
        <v>0.94140000000000001</v>
      </c>
      <c r="P611" s="124">
        <v>349</v>
      </c>
    </row>
    <row r="612" spans="1:16" x14ac:dyDescent="0.3">
      <c r="A612" s="123" t="s">
        <v>1223</v>
      </c>
      <c r="B612" s="121" t="s">
        <v>1224</v>
      </c>
      <c r="C612" s="121">
        <v>1</v>
      </c>
      <c r="D612" s="121">
        <v>0</v>
      </c>
      <c r="E612" s="124">
        <v>1004217292</v>
      </c>
      <c r="F612" s="124">
        <v>1087960002</v>
      </c>
      <c r="G612" s="124">
        <v>326575867</v>
      </c>
      <c r="H612" s="124">
        <v>345537503</v>
      </c>
      <c r="I612" s="124">
        <v>398661</v>
      </c>
      <c r="J612" s="124">
        <v>128070</v>
      </c>
      <c r="K612" s="125">
        <v>0.45800000000000002</v>
      </c>
      <c r="L612" s="125">
        <v>0.439</v>
      </c>
      <c r="M612" s="125">
        <v>0.44800000000000001</v>
      </c>
      <c r="N612" s="125">
        <v>0.85899999999999999</v>
      </c>
      <c r="O612" s="128">
        <v>0.91510000000000002</v>
      </c>
      <c r="P612" s="124">
        <v>2093</v>
      </c>
    </row>
    <row r="613" spans="1:16" x14ac:dyDescent="0.3">
      <c r="A613" s="123" t="s">
        <v>1225</v>
      </c>
      <c r="B613" s="121" t="s">
        <v>1226</v>
      </c>
      <c r="C613" s="121">
        <v>1</v>
      </c>
      <c r="D613" s="121">
        <v>0</v>
      </c>
      <c r="E613" s="124">
        <v>301617520</v>
      </c>
      <c r="F613" s="124">
        <v>374955752</v>
      </c>
      <c r="G613" s="124">
        <v>33055532</v>
      </c>
      <c r="H613" s="124">
        <v>24789118</v>
      </c>
      <c r="I613" s="124">
        <v>4125446</v>
      </c>
      <c r="J613" s="124">
        <v>302306</v>
      </c>
      <c r="K613" s="125">
        <v>4.7450000000000001</v>
      </c>
      <c r="L613" s="125">
        <v>1.036</v>
      </c>
      <c r="M613" s="125">
        <v>2.89</v>
      </c>
      <c r="N613" s="125">
        <v>1.0999999999999999E-2</v>
      </c>
      <c r="O613" s="128">
        <v>0.92830000000000001</v>
      </c>
      <c r="P613" s="124">
        <v>32</v>
      </c>
    </row>
    <row r="614" spans="1:16" x14ac:dyDescent="0.3">
      <c r="A614" s="123" t="s">
        <v>1227</v>
      </c>
      <c r="B614" s="121" t="s">
        <v>1228</v>
      </c>
      <c r="C614" s="121">
        <v>1</v>
      </c>
      <c r="D614" s="121">
        <v>0</v>
      </c>
      <c r="E614" s="124">
        <v>323139544</v>
      </c>
      <c r="F614" s="124">
        <v>385647356</v>
      </c>
      <c r="G614" s="124">
        <v>96818255</v>
      </c>
      <c r="H614" s="124">
        <v>95965753</v>
      </c>
      <c r="I614" s="124">
        <v>543548</v>
      </c>
      <c r="J614" s="124">
        <v>147186</v>
      </c>
      <c r="K614" s="125">
        <v>0.625</v>
      </c>
      <c r="L614" s="125">
        <v>0.504</v>
      </c>
      <c r="M614" s="125">
        <v>0.56399999999999995</v>
      </c>
      <c r="N614" s="125">
        <v>0.67700000000000005</v>
      </c>
      <c r="O614" s="128">
        <v>0.92459999999999998</v>
      </c>
      <c r="P614" s="124">
        <v>530</v>
      </c>
    </row>
    <row r="615" spans="1:16" x14ac:dyDescent="0.3">
      <c r="A615" s="123" t="s">
        <v>1229</v>
      </c>
      <c r="B615" s="121" t="s">
        <v>1230</v>
      </c>
      <c r="C615" s="121">
        <v>1</v>
      </c>
      <c r="D615" s="121">
        <v>0</v>
      </c>
      <c r="E615" s="124">
        <v>514577808</v>
      </c>
      <c r="F615" s="124">
        <v>637359549</v>
      </c>
      <c r="G615" s="124">
        <v>168473889</v>
      </c>
      <c r="H615" s="124">
        <v>167595500</v>
      </c>
      <c r="I615" s="124">
        <v>599343</v>
      </c>
      <c r="J615" s="124">
        <v>174396</v>
      </c>
      <c r="K615" s="125">
        <v>0.68899999999999995</v>
      </c>
      <c r="L615" s="125">
        <v>0.59799999999999998</v>
      </c>
      <c r="M615" s="125">
        <v>0.64300000000000002</v>
      </c>
      <c r="N615" s="125">
        <v>0.60399999999999998</v>
      </c>
      <c r="O615" s="128">
        <v>0.92669999999999997</v>
      </c>
      <c r="P615" s="124">
        <v>778</v>
      </c>
    </row>
    <row r="616" spans="1:16" x14ac:dyDescent="0.3">
      <c r="A616" s="123" t="s">
        <v>1231</v>
      </c>
      <c r="B616" s="121" t="s">
        <v>1232</v>
      </c>
      <c r="C616" s="121">
        <v>1</v>
      </c>
      <c r="D616" s="121">
        <v>0</v>
      </c>
      <c r="E616" s="124">
        <v>548656449</v>
      </c>
      <c r="F616" s="124">
        <v>614792998</v>
      </c>
      <c r="G616" s="124">
        <v>99807128</v>
      </c>
      <c r="H616" s="124">
        <v>99431161</v>
      </c>
      <c r="I616" s="124">
        <v>719066</v>
      </c>
      <c r="J616" s="124">
        <v>122906</v>
      </c>
      <c r="K616" s="125">
        <v>0.82699999999999996</v>
      </c>
      <c r="L616" s="125">
        <v>0.42099999999999999</v>
      </c>
      <c r="M616" s="125">
        <v>0.623</v>
      </c>
      <c r="N616" s="125">
        <v>0.61699999999999999</v>
      </c>
      <c r="O616" s="128">
        <v>0.89980000000000004</v>
      </c>
      <c r="P616" s="124">
        <v>662</v>
      </c>
    </row>
    <row r="617" spans="1:16" x14ac:dyDescent="0.3">
      <c r="A617" s="123" t="s">
        <v>1233</v>
      </c>
      <c r="B617" s="121" t="s">
        <v>1234</v>
      </c>
      <c r="C617" s="121">
        <v>1</v>
      </c>
      <c r="D617" s="121">
        <v>0</v>
      </c>
      <c r="E617" s="124">
        <v>761353865</v>
      </c>
      <c r="F617" s="124">
        <v>862524208</v>
      </c>
      <c r="G617" s="124">
        <v>316666741</v>
      </c>
      <c r="H617" s="124">
        <v>324914573</v>
      </c>
      <c r="I617" s="124">
        <v>360701</v>
      </c>
      <c r="J617" s="124">
        <v>142510</v>
      </c>
      <c r="K617" s="125">
        <v>0.41399999999999998</v>
      </c>
      <c r="L617" s="125">
        <v>0.48799999999999999</v>
      </c>
      <c r="M617" s="125">
        <v>0.45100000000000001</v>
      </c>
      <c r="N617" s="125">
        <v>0.85599999999999998</v>
      </c>
      <c r="O617" s="128">
        <v>0.91610000000000003</v>
      </c>
      <c r="P617" s="124">
        <v>1823</v>
      </c>
    </row>
    <row r="618" spans="1:16" x14ac:dyDescent="0.3">
      <c r="A618" s="123" t="s">
        <v>1235</v>
      </c>
      <c r="B618" s="121" t="s">
        <v>1236</v>
      </c>
      <c r="C618" s="121">
        <v>1</v>
      </c>
      <c r="D618" s="121">
        <v>0</v>
      </c>
      <c r="E618" s="124">
        <v>276184915</v>
      </c>
      <c r="F618" s="124">
        <v>294762609</v>
      </c>
      <c r="G618" s="124">
        <v>109872122</v>
      </c>
      <c r="H618" s="124">
        <v>119682265</v>
      </c>
      <c r="I618" s="124">
        <v>310635</v>
      </c>
      <c r="J618" s="124">
        <v>124893</v>
      </c>
      <c r="K618" s="125">
        <v>0.35699999999999998</v>
      </c>
      <c r="L618" s="125">
        <v>0.42799999999999999</v>
      </c>
      <c r="M618" s="125">
        <v>0.39200000000000002</v>
      </c>
      <c r="N618" s="125">
        <v>0.93</v>
      </c>
      <c r="O618" s="128">
        <v>0.91500000000000004</v>
      </c>
      <c r="P618" s="124">
        <v>741</v>
      </c>
    </row>
    <row r="619" spans="1:16" x14ac:dyDescent="0.3">
      <c r="A619" s="123" t="s">
        <v>1237</v>
      </c>
      <c r="B619" s="121" t="s">
        <v>1238</v>
      </c>
      <c r="C619" s="121">
        <v>1</v>
      </c>
      <c r="D619" s="121">
        <v>0</v>
      </c>
      <c r="E619" s="124">
        <v>309890145</v>
      </c>
      <c r="F619" s="124">
        <v>338104162</v>
      </c>
      <c r="G619" s="124">
        <v>128408461</v>
      </c>
      <c r="H619" s="124">
        <v>130363453</v>
      </c>
      <c r="I619" s="124">
        <v>299442</v>
      </c>
      <c r="J619" s="124">
        <v>119580</v>
      </c>
      <c r="K619" s="125">
        <v>0.34399999999999997</v>
      </c>
      <c r="L619" s="125">
        <v>0.41</v>
      </c>
      <c r="M619" s="125">
        <v>0.377</v>
      </c>
      <c r="N619" s="125">
        <v>0.93</v>
      </c>
      <c r="O619" s="128">
        <v>0.91069999999999995</v>
      </c>
      <c r="P619" s="124">
        <v>863</v>
      </c>
    </row>
    <row r="620" spans="1:16" x14ac:dyDescent="0.3">
      <c r="A620" s="123" t="s">
        <v>1239</v>
      </c>
      <c r="B620" s="121" t="s">
        <v>1240</v>
      </c>
      <c r="C620" s="121">
        <v>1</v>
      </c>
      <c r="D620" s="121">
        <v>0</v>
      </c>
      <c r="E620" s="124">
        <v>341649700</v>
      </c>
      <c r="F620" s="124">
        <v>401132153</v>
      </c>
      <c r="G620" s="124">
        <v>176728782</v>
      </c>
      <c r="H620" s="124">
        <v>187876405</v>
      </c>
      <c r="I620" s="124">
        <v>482325</v>
      </c>
      <c r="J620" s="124">
        <v>236756</v>
      </c>
      <c r="K620" s="125">
        <v>0.55400000000000005</v>
      </c>
      <c r="L620" s="125">
        <v>0.81100000000000005</v>
      </c>
      <c r="M620" s="125">
        <v>0.68200000000000005</v>
      </c>
      <c r="N620" s="125">
        <v>0.57999999999999996</v>
      </c>
      <c r="O620" s="128">
        <v>0.94120000000000004</v>
      </c>
      <c r="P620" s="124">
        <v>616</v>
      </c>
    </row>
    <row r="621" spans="1:16" x14ac:dyDescent="0.3">
      <c r="A621" s="123" t="s">
        <v>1241</v>
      </c>
      <c r="B621" s="121" t="s">
        <v>1242</v>
      </c>
      <c r="C621" s="121">
        <v>1</v>
      </c>
      <c r="D621" s="121">
        <v>0</v>
      </c>
      <c r="E621" s="124">
        <v>1562102578</v>
      </c>
      <c r="F621" s="124">
        <v>1653324854</v>
      </c>
      <c r="G621" s="124">
        <v>553990795</v>
      </c>
      <c r="H621" s="124">
        <v>530676672</v>
      </c>
      <c r="I621" s="124">
        <v>663795</v>
      </c>
      <c r="J621" s="124">
        <v>219106</v>
      </c>
      <c r="K621" s="125">
        <v>0.76300000000000001</v>
      </c>
      <c r="L621" s="125">
        <v>0.751</v>
      </c>
      <c r="M621" s="125">
        <v>0.75600000000000001</v>
      </c>
      <c r="N621" s="125">
        <v>0.53500000000000003</v>
      </c>
      <c r="O621" s="128">
        <v>0.9365</v>
      </c>
      <c r="P621" s="124">
        <v>2021</v>
      </c>
    </row>
    <row r="622" spans="1:16" x14ac:dyDescent="0.3">
      <c r="A622" s="123" t="s">
        <v>1243</v>
      </c>
      <c r="B622" s="121" t="s">
        <v>1244</v>
      </c>
      <c r="C622" s="121">
        <v>1</v>
      </c>
      <c r="D622" s="121">
        <v>0</v>
      </c>
      <c r="E622" s="124">
        <v>898610356</v>
      </c>
      <c r="F622" s="124">
        <v>980445701</v>
      </c>
      <c r="G622" s="124">
        <v>336824121</v>
      </c>
      <c r="H622" s="124">
        <v>349108456</v>
      </c>
      <c r="I622" s="124">
        <v>474030</v>
      </c>
      <c r="J622" s="124">
        <v>173040</v>
      </c>
      <c r="K622" s="125">
        <v>0.54500000000000004</v>
      </c>
      <c r="L622" s="125">
        <v>0.59299999999999997</v>
      </c>
      <c r="M622" s="125">
        <v>0.56799999999999995</v>
      </c>
      <c r="N622" s="125">
        <v>0.67200000000000004</v>
      </c>
      <c r="O622" s="128">
        <v>0.93259999999999998</v>
      </c>
      <c r="P622" s="124">
        <v>1679</v>
      </c>
    </row>
    <row r="623" spans="1:16" x14ac:dyDescent="0.3">
      <c r="A623" s="123" t="s">
        <v>1245</v>
      </c>
      <c r="B623" s="121" t="s">
        <v>1246</v>
      </c>
      <c r="C623" s="121">
        <v>1</v>
      </c>
      <c r="D623" s="121">
        <v>0</v>
      </c>
      <c r="E623" s="124">
        <v>403850834</v>
      </c>
      <c r="F623" s="124">
        <v>427314461</v>
      </c>
      <c r="G623" s="124">
        <v>182630488</v>
      </c>
      <c r="H623" s="124">
        <v>184950834</v>
      </c>
      <c r="I623" s="124">
        <v>427994</v>
      </c>
      <c r="J623" s="124">
        <v>189279</v>
      </c>
      <c r="K623" s="125">
        <v>0.49199999999999999</v>
      </c>
      <c r="L623" s="125">
        <v>0.64900000000000002</v>
      </c>
      <c r="M623" s="125">
        <v>0.56999999999999995</v>
      </c>
      <c r="N623" s="125">
        <v>0.66900000000000004</v>
      </c>
      <c r="O623" s="128">
        <v>0.95040000000000002</v>
      </c>
      <c r="P623" s="124">
        <v>801</v>
      </c>
    </row>
    <row r="624" spans="1:16" x14ac:dyDescent="0.3">
      <c r="A624" s="123" t="s">
        <v>1247</v>
      </c>
      <c r="B624" s="121" t="s">
        <v>1248</v>
      </c>
      <c r="C624" s="121">
        <v>1</v>
      </c>
      <c r="D624" s="121">
        <v>0</v>
      </c>
      <c r="E624" s="124">
        <v>479896536</v>
      </c>
      <c r="F624" s="124">
        <v>551018739</v>
      </c>
      <c r="G624" s="124">
        <v>180858246</v>
      </c>
      <c r="H624" s="124">
        <v>166578761</v>
      </c>
      <c r="I624" s="124">
        <v>428476</v>
      </c>
      <c r="J624" s="124">
        <v>138469</v>
      </c>
      <c r="K624" s="125">
        <v>0.49199999999999999</v>
      </c>
      <c r="L624" s="125">
        <v>0.47399999999999998</v>
      </c>
      <c r="M624" s="125">
        <v>0.48299999999999998</v>
      </c>
      <c r="N624" s="125">
        <v>0.81399999999999995</v>
      </c>
      <c r="O624" s="128">
        <v>0.91320000000000001</v>
      </c>
      <c r="P624" s="124">
        <v>1015</v>
      </c>
    </row>
    <row r="625" spans="1:16" x14ac:dyDescent="0.3">
      <c r="A625" s="123" t="s">
        <v>1249</v>
      </c>
      <c r="B625" s="121" t="s">
        <v>1250</v>
      </c>
      <c r="C625" s="121">
        <v>1</v>
      </c>
      <c r="D625" s="121">
        <v>0</v>
      </c>
      <c r="E625" s="124">
        <v>495658183</v>
      </c>
      <c r="F625" s="124">
        <v>557152659</v>
      </c>
      <c r="G625" s="124">
        <v>205662266</v>
      </c>
      <c r="H625" s="124">
        <v>208231212</v>
      </c>
      <c r="I625" s="124">
        <v>472960</v>
      </c>
      <c r="J625" s="124">
        <v>185935</v>
      </c>
      <c r="K625" s="125">
        <v>0.54400000000000004</v>
      </c>
      <c r="L625" s="125">
        <v>0.63700000000000001</v>
      </c>
      <c r="M625" s="125">
        <v>0.59</v>
      </c>
      <c r="N625" s="125">
        <v>0.64500000000000002</v>
      </c>
      <c r="O625" s="128">
        <v>0.93730000000000002</v>
      </c>
      <c r="P625" s="124">
        <v>958</v>
      </c>
    </row>
    <row r="626" spans="1:16" x14ac:dyDescent="0.3">
      <c r="A626" s="123" t="s">
        <v>1251</v>
      </c>
      <c r="B626" s="121" t="s">
        <v>1252</v>
      </c>
      <c r="C626" s="121">
        <v>1</v>
      </c>
      <c r="D626" s="121">
        <v>0</v>
      </c>
      <c r="E626" s="124">
        <v>708103505</v>
      </c>
      <c r="F626" s="124">
        <v>816343362</v>
      </c>
      <c r="G626" s="124">
        <v>182881021</v>
      </c>
      <c r="H626" s="124">
        <v>190934025</v>
      </c>
      <c r="I626" s="124">
        <v>595487</v>
      </c>
      <c r="J626" s="124">
        <v>146021</v>
      </c>
      <c r="K626" s="125">
        <v>0.68500000000000005</v>
      </c>
      <c r="L626" s="125">
        <v>0.5</v>
      </c>
      <c r="M626" s="125">
        <v>0.59199999999999997</v>
      </c>
      <c r="N626" s="125">
        <v>0.67400000000000004</v>
      </c>
      <c r="O626" s="128">
        <v>0.9143</v>
      </c>
      <c r="P626" s="124">
        <v>1061</v>
      </c>
    </row>
    <row r="627" spans="1:16" x14ac:dyDescent="0.3">
      <c r="A627" s="123" t="s">
        <v>1253</v>
      </c>
      <c r="B627" s="121" t="s">
        <v>1254</v>
      </c>
      <c r="C627" s="121">
        <v>1</v>
      </c>
      <c r="D627" s="121">
        <v>0</v>
      </c>
      <c r="E627" s="124">
        <v>384222252</v>
      </c>
      <c r="F627" s="124">
        <v>417869377</v>
      </c>
      <c r="G627" s="124">
        <v>122881903</v>
      </c>
      <c r="H627" s="124">
        <v>126886873</v>
      </c>
      <c r="I627" s="124">
        <v>428467</v>
      </c>
      <c r="J627" s="124">
        <v>133423</v>
      </c>
      <c r="K627" s="125">
        <v>0.49199999999999999</v>
      </c>
      <c r="L627" s="125">
        <v>0.45700000000000002</v>
      </c>
      <c r="M627" s="125">
        <v>0.47399999999999998</v>
      </c>
      <c r="N627" s="125">
        <v>0.82599999999999996</v>
      </c>
      <c r="O627" s="128">
        <v>0.93420000000000003</v>
      </c>
      <c r="P627" s="124">
        <v>765</v>
      </c>
    </row>
    <row r="628" spans="1:16" x14ac:dyDescent="0.3">
      <c r="A628" s="123" t="s">
        <v>1255</v>
      </c>
      <c r="B628" s="121" t="s">
        <v>1256</v>
      </c>
      <c r="C628" s="121">
        <v>1</v>
      </c>
      <c r="D628" s="121">
        <v>0</v>
      </c>
      <c r="E628" s="124">
        <v>4760734803</v>
      </c>
      <c r="F628" s="124">
        <v>5738635536</v>
      </c>
      <c r="G628" s="124">
        <v>2824208700</v>
      </c>
      <c r="H628" s="124">
        <v>2660215405</v>
      </c>
      <c r="I628" s="124">
        <v>1544479</v>
      </c>
      <c r="J628" s="124">
        <v>782646</v>
      </c>
      <c r="K628" s="125">
        <v>1.776</v>
      </c>
      <c r="L628" s="125">
        <v>2.6829999999999998</v>
      </c>
      <c r="M628" s="125">
        <v>2.2290000000000001</v>
      </c>
      <c r="N628" s="125">
        <v>0.125</v>
      </c>
      <c r="O628" s="128">
        <v>0.95309999999999995</v>
      </c>
      <c r="P628" s="124">
        <v>2789</v>
      </c>
    </row>
    <row r="629" spans="1:16" x14ac:dyDescent="0.3">
      <c r="A629" s="123" t="s">
        <v>1257</v>
      </c>
      <c r="B629" s="121" t="s">
        <v>1258</v>
      </c>
      <c r="C629" s="121">
        <v>1</v>
      </c>
      <c r="D629" s="121">
        <v>0</v>
      </c>
      <c r="E629" s="124">
        <v>7841097236</v>
      </c>
      <c r="F629" s="124">
        <v>9286848969</v>
      </c>
      <c r="G629" s="124">
        <v>5150550686</v>
      </c>
      <c r="H629" s="124">
        <v>3747737035</v>
      </c>
      <c r="I629" s="124">
        <v>2036616</v>
      </c>
      <c r="J629" s="124">
        <v>891257</v>
      </c>
      <c r="K629" s="125">
        <v>2.3420000000000001</v>
      </c>
      <c r="L629" s="125">
        <v>3.056</v>
      </c>
      <c r="M629" s="125">
        <v>2.6989999999999998</v>
      </c>
      <c r="N629" s="125">
        <v>4.3999999999999997E-2</v>
      </c>
      <c r="O629" s="128">
        <v>0.95499999999999996</v>
      </c>
      <c r="P629" s="124">
        <v>3511</v>
      </c>
    </row>
    <row r="630" spans="1:16" x14ac:dyDescent="0.3">
      <c r="A630" s="123" t="s">
        <v>1259</v>
      </c>
      <c r="B630" s="121" t="s">
        <v>1260</v>
      </c>
      <c r="C630" s="121">
        <v>1</v>
      </c>
      <c r="D630" s="121">
        <v>0</v>
      </c>
      <c r="E630" s="124">
        <v>2215881256</v>
      </c>
      <c r="F630" s="124">
        <v>2497805547</v>
      </c>
      <c r="G630" s="124">
        <v>1054514900</v>
      </c>
      <c r="H630" s="124">
        <v>1133484184</v>
      </c>
      <c r="I630" s="124">
        <v>1230085</v>
      </c>
      <c r="J630" s="124">
        <v>570980</v>
      </c>
      <c r="K630" s="125">
        <v>1.415</v>
      </c>
      <c r="L630" s="125">
        <v>1.958</v>
      </c>
      <c r="M630" s="125">
        <v>1.6859999999999999</v>
      </c>
      <c r="N630" s="125">
        <v>0.219</v>
      </c>
      <c r="O630" s="128">
        <v>0.95199999999999996</v>
      </c>
      <c r="P630" s="124">
        <v>1578</v>
      </c>
    </row>
    <row r="631" spans="1:16" x14ac:dyDescent="0.3">
      <c r="A631" s="123" t="s">
        <v>1261</v>
      </c>
      <c r="B631" s="121" t="s">
        <v>1262</v>
      </c>
      <c r="C631" s="121">
        <v>1</v>
      </c>
      <c r="D631" s="121">
        <v>1</v>
      </c>
      <c r="E631" s="124">
        <v>3113175751</v>
      </c>
      <c r="F631" s="124">
        <v>3513015975</v>
      </c>
      <c r="G631" s="124">
        <v>964342895</v>
      </c>
      <c r="H631" s="124">
        <v>946881351</v>
      </c>
      <c r="I631" s="124">
        <v>1176943</v>
      </c>
      <c r="J631" s="124">
        <v>336369</v>
      </c>
      <c r="K631" s="125">
        <v>1.353</v>
      </c>
      <c r="L631" s="125">
        <v>1.153</v>
      </c>
      <c r="M631" s="125">
        <v>1.252</v>
      </c>
      <c r="N631" s="125">
        <v>0.312</v>
      </c>
      <c r="O631" s="128">
        <v>0.95350000000000001</v>
      </c>
      <c r="P631" s="124">
        <v>2203</v>
      </c>
    </row>
    <row r="632" spans="1:16" x14ac:dyDescent="0.3">
      <c r="A632" s="123" t="s">
        <v>1263</v>
      </c>
      <c r="B632" s="121" t="s">
        <v>1264</v>
      </c>
      <c r="C632" s="121">
        <v>1</v>
      </c>
      <c r="D632" s="121">
        <v>0</v>
      </c>
      <c r="E632" s="124">
        <v>4630439167</v>
      </c>
      <c r="F632" s="124">
        <v>4871516699</v>
      </c>
      <c r="G632" s="124">
        <v>1483575782</v>
      </c>
      <c r="H632" s="124">
        <v>1507935633</v>
      </c>
      <c r="I632" s="124">
        <v>1298791</v>
      </c>
      <c r="J632" s="124">
        <v>408899</v>
      </c>
      <c r="K632" s="125">
        <v>1.494</v>
      </c>
      <c r="L632" s="125">
        <v>1.4019999999999999</v>
      </c>
      <c r="M632" s="125">
        <v>1.448</v>
      </c>
      <c r="N632" s="125">
        <v>0.26</v>
      </c>
      <c r="O632" s="128">
        <v>0.94830000000000003</v>
      </c>
      <c r="P632" s="124">
        <v>3028</v>
      </c>
    </row>
    <row r="633" spans="1:16" x14ac:dyDescent="0.3">
      <c r="A633" s="123" t="s">
        <v>1265</v>
      </c>
      <c r="B633" s="121" t="s">
        <v>1266</v>
      </c>
      <c r="C633" s="121">
        <v>1</v>
      </c>
      <c r="D633" s="121">
        <v>0</v>
      </c>
      <c r="E633" s="124">
        <v>1773131386</v>
      </c>
      <c r="F633" s="124">
        <v>1763065196</v>
      </c>
      <c r="G633" s="124">
        <v>772119899</v>
      </c>
      <c r="H633" s="124">
        <v>716001526</v>
      </c>
      <c r="I633" s="124">
        <v>1295418</v>
      </c>
      <c r="J633" s="124">
        <v>526084</v>
      </c>
      <c r="K633" s="125">
        <v>1.49</v>
      </c>
      <c r="L633" s="125">
        <v>1.804</v>
      </c>
      <c r="M633" s="125">
        <v>1.647</v>
      </c>
      <c r="N633" s="125">
        <v>0.22600000000000001</v>
      </c>
      <c r="O633" s="128">
        <v>0.95740000000000003</v>
      </c>
      <c r="P633" s="124">
        <v>1093</v>
      </c>
    </row>
    <row r="634" spans="1:16" x14ac:dyDescent="0.3">
      <c r="A634" s="123" t="s">
        <v>1267</v>
      </c>
      <c r="B634" s="121" t="s">
        <v>1268</v>
      </c>
      <c r="C634" s="121">
        <v>1</v>
      </c>
      <c r="D634" s="121">
        <v>0</v>
      </c>
      <c r="E634" s="124">
        <v>3125917333</v>
      </c>
      <c r="F634" s="124">
        <v>3232463421</v>
      </c>
      <c r="G634" s="124">
        <v>3733205924</v>
      </c>
      <c r="H634" s="124">
        <v>2999089438</v>
      </c>
      <c r="I634" s="124">
        <v>1805332</v>
      </c>
      <c r="J634" s="124">
        <v>1703060</v>
      </c>
      <c r="K634" s="125">
        <v>2.0760000000000001</v>
      </c>
      <c r="L634" s="125">
        <v>5.84</v>
      </c>
      <c r="M634" s="125">
        <v>3.9580000000000002</v>
      </c>
      <c r="N634" s="125">
        <v>0</v>
      </c>
      <c r="O634" s="128">
        <v>0.95709999999999995</v>
      </c>
      <c r="P634" s="124">
        <v>1553</v>
      </c>
    </row>
    <row r="635" spans="1:16" x14ac:dyDescent="0.3">
      <c r="A635" s="123" t="s">
        <v>1269</v>
      </c>
      <c r="B635" s="121" t="s">
        <v>1270</v>
      </c>
      <c r="C635" s="121">
        <v>1</v>
      </c>
      <c r="D635" s="121">
        <v>0</v>
      </c>
      <c r="E635" s="124">
        <v>3040519517</v>
      </c>
      <c r="F635" s="124">
        <v>3375158789</v>
      </c>
      <c r="G635" s="124">
        <v>1498574166</v>
      </c>
      <c r="H635" s="124">
        <v>1487886444</v>
      </c>
      <c r="I635" s="124">
        <v>975323</v>
      </c>
      <c r="J635" s="124">
        <v>452382</v>
      </c>
      <c r="K635" s="125">
        <v>1.121</v>
      </c>
      <c r="L635" s="125">
        <v>1.5509999999999999</v>
      </c>
      <c r="M635" s="125">
        <v>1.335</v>
      </c>
      <c r="N635" s="125">
        <v>0.28000000000000003</v>
      </c>
      <c r="O635" s="128">
        <v>0.94940000000000002</v>
      </c>
      <c r="P635" s="124">
        <v>2643</v>
      </c>
    </row>
    <row r="636" spans="1:16" x14ac:dyDescent="0.3">
      <c r="A636" s="123" t="s">
        <v>1271</v>
      </c>
      <c r="B636" s="121" t="s">
        <v>1272</v>
      </c>
      <c r="C636" s="121">
        <v>1</v>
      </c>
      <c r="D636" s="121">
        <v>0</v>
      </c>
      <c r="E636" s="124">
        <v>2949171215</v>
      </c>
      <c r="F636" s="124">
        <v>3107217567</v>
      </c>
      <c r="G636" s="124">
        <v>1524598888</v>
      </c>
      <c r="H636" s="124">
        <v>1405705393</v>
      </c>
      <c r="I636" s="124">
        <v>1407807</v>
      </c>
      <c r="J636" s="124">
        <v>653512</v>
      </c>
      <c r="K636" s="125">
        <v>1.619</v>
      </c>
      <c r="L636" s="125">
        <v>2.2410000000000001</v>
      </c>
      <c r="M636" s="125">
        <v>1.929</v>
      </c>
      <c r="N636" s="125">
        <v>0.17699999999999999</v>
      </c>
      <c r="O636" s="128">
        <v>0.95330000000000004</v>
      </c>
      <c r="P636" s="124">
        <v>1740</v>
      </c>
    </row>
    <row r="637" spans="1:16" x14ac:dyDescent="0.3">
      <c r="A637" s="123" t="s">
        <v>1273</v>
      </c>
      <c r="B637" s="121" t="s">
        <v>1274</v>
      </c>
      <c r="C637" s="121">
        <v>1</v>
      </c>
      <c r="D637" s="121">
        <v>0</v>
      </c>
      <c r="E637" s="124">
        <v>1898011867</v>
      </c>
      <c r="F637" s="124">
        <v>2042905946</v>
      </c>
      <c r="G637" s="124">
        <v>1086804752</v>
      </c>
      <c r="H637" s="124">
        <v>923880995</v>
      </c>
      <c r="I637" s="124">
        <v>1061097</v>
      </c>
      <c r="J637" s="124">
        <v>497512</v>
      </c>
      <c r="K637" s="125">
        <v>1.22</v>
      </c>
      <c r="L637" s="125">
        <v>1.706</v>
      </c>
      <c r="M637" s="125">
        <v>1.4630000000000001</v>
      </c>
      <c r="N637" s="125">
        <v>0.25700000000000001</v>
      </c>
      <c r="O637" s="128">
        <v>0.95209999999999995</v>
      </c>
      <c r="P637" s="124">
        <v>1498</v>
      </c>
    </row>
    <row r="638" spans="1:16" x14ac:dyDescent="0.3">
      <c r="A638" s="123" t="s">
        <v>1275</v>
      </c>
      <c r="B638" s="121" t="s">
        <v>1276</v>
      </c>
      <c r="C638" s="121">
        <v>1</v>
      </c>
      <c r="D638" s="121">
        <v>0</v>
      </c>
      <c r="E638" s="124">
        <v>2147194523</v>
      </c>
      <c r="F638" s="124">
        <v>2301117292</v>
      </c>
      <c r="G638" s="124">
        <v>1078175930</v>
      </c>
      <c r="H638" s="124">
        <v>978858413</v>
      </c>
      <c r="I638" s="124">
        <v>1126725</v>
      </c>
      <c r="J638" s="124">
        <v>495875</v>
      </c>
      <c r="K638" s="125">
        <v>1.296</v>
      </c>
      <c r="L638" s="125">
        <v>1.7</v>
      </c>
      <c r="M638" s="125">
        <v>1.498</v>
      </c>
      <c r="N638" s="125">
        <v>0.251</v>
      </c>
      <c r="O638" s="128">
        <v>0.95409999999999995</v>
      </c>
      <c r="P638" s="124">
        <v>1584</v>
      </c>
    </row>
    <row r="639" spans="1:16" x14ac:dyDescent="0.3">
      <c r="A639" s="123" t="s">
        <v>1277</v>
      </c>
      <c r="B639" s="121" t="s">
        <v>1278</v>
      </c>
      <c r="C639" s="121">
        <v>1</v>
      </c>
      <c r="D639" s="121">
        <v>0</v>
      </c>
      <c r="E639" s="124">
        <v>2756414475</v>
      </c>
      <c r="F639" s="124">
        <v>2988200920</v>
      </c>
      <c r="G639" s="124">
        <v>1125988131</v>
      </c>
      <c r="H639" s="124">
        <v>1127540028</v>
      </c>
      <c r="I639" s="124">
        <v>1035812</v>
      </c>
      <c r="J639" s="124">
        <v>406333</v>
      </c>
      <c r="K639" s="125">
        <v>1.1910000000000001</v>
      </c>
      <c r="L639" s="125">
        <v>1.393</v>
      </c>
      <c r="M639" s="125">
        <v>1.2909999999999999</v>
      </c>
      <c r="N639" s="125">
        <v>0.29699999999999999</v>
      </c>
      <c r="O639" s="128">
        <v>0.95369999999999999</v>
      </c>
      <c r="P639" s="124">
        <v>2329</v>
      </c>
    </row>
    <row r="640" spans="1:16" x14ac:dyDescent="0.3">
      <c r="A640" s="123" t="s">
        <v>1279</v>
      </c>
      <c r="B640" s="121" t="s">
        <v>1280</v>
      </c>
      <c r="C640" s="121">
        <v>1</v>
      </c>
      <c r="D640" s="121">
        <v>0</v>
      </c>
      <c r="E640" s="124">
        <v>2650837734</v>
      </c>
      <c r="F640" s="124">
        <v>2830202014</v>
      </c>
      <c r="G640" s="124">
        <v>1572045671</v>
      </c>
      <c r="H640" s="124">
        <v>1467182814</v>
      </c>
      <c r="I640" s="124">
        <v>1246257</v>
      </c>
      <c r="J640" s="124">
        <v>667204</v>
      </c>
      <c r="K640" s="125">
        <v>1.4330000000000001</v>
      </c>
      <c r="L640" s="125">
        <v>2.2879999999999998</v>
      </c>
      <c r="M640" s="125">
        <v>1.86</v>
      </c>
      <c r="N640" s="125">
        <v>0.189</v>
      </c>
      <c r="O640" s="128">
        <v>0.95499999999999996</v>
      </c>
      <c r="P640" s="124">
        <v>1854</v>
      </c>
    </row>
    <row r="641" spans="1:16" x14ac:dyDescent="0.3">
      <c r="A641" s="123" t="s">
        <v>1281</v>
      </c>
      <c r="B641" s="121" t="s">
        <v>1282</v>
      </c>
      <c r="C641" s="121">
        <v>1</v>
      </c>
      <c r="D641" s="121">
        <v>0</v>
      </c>
      <c r="E641" s="124">
        <v>4178979941</v>
      </c>
      <c r="F641" s="124">
        <v>4462177878</v>
      </c>
      <c r="G641" s="124">
        <v>1286481003</v>
      </c>
      <c r="H641" s="124">
        <v>1269845768</v>
      </c>
      <c r="I641" s="124">
        <v>2096350</v>
      </c>
      <c r="J641" s="124">
        <v>616130</v>
      </c>
      <c r="K641" s="125">
        <v>2.411</v>
      </c>
      <c r="L641" s="125">
        <v>2.1120000000000001</v>
      </c>
      <c r="M641" s="125">
        <v>2.2610000000000001</v>
      </c>
      <c r="N641" s="125">
        <v>0.11899999999999999</v>
      </c>
      <c r="O641" s="128">
        <v>0.94110000000000005</v>
      </c>
      <c r="P641" s="124">
        <v>1580</v>
      </c>
    </row>
    <row r="642" spans="1:16" x14ac:dyDescent="0.3">
      <c r="A642" s="123" t="s">
        <v>1283</v>
      </c>
      <c r="B642" s="121" t="s">
        <v>1284</v>
      </c>
      <c r="C642" s="121">
        <v>1</v>
      </c>
      <c r="D642" s="121">
        <v>0</v>
      </c>
      <c r="E642" s="124">
        <v>1754875865</v>
      </c>
      <c r="F642" s="124">
        <v>1951249250</v>
      </c>
      <c r="G642" s="124">
        <v>442493663</v>
      </c>
      <c r="H642" s="124">
        <v>454674480</v>
      </c>
      <c r="I642" s="124">
        <v>1448837</v>
      </c>
      <c r="J642" s="124">
        <v>350730</v>
      </c>
      <c r="K642" s="125">
        <v>1.6659999999999999</v>
      </c>
      <c r="L642" s="125">
        <v>1.202</v>
      </c>
      <c r="M642" s="125">
        <v>1.4339999999999999</v>
      </c>
      <c r="N642" s="125">
        <v>0.26200000000000001</v>
      </c>
      <c r="O642" s="128">
        <v>0.93659999999999999</v>
      </c>
      <c r="P642" s="124">
        <v>1039</v>
      </c>
    </row>
    <row r="643" spans="1:16" x14ac:dyDescent="0.3">
      <c r="A643" s="123" t="s">
        <v>1285</v>
      </c>
      <c r="B643" s="121" t="s">
        <v>1286</v>
      </c>
      <c r="C643" s="121">
        <v>1</v>
      </c>
      <c r="D643" s="121">
        <v>0</v>
      </c>
      <c r="E643" s="124">
        <v>8917389707</v>
      </c>
      <c r="F643" s="124">
        <v>9719772330</v>
      </c>
      <c r="G643" s="124">
        <v>5228434174</v>
      </c>
      <c r="H643" s="124">
        <v>4679903383</v>
      </c>
      <c r="I643" s="124">
        <v>2008747</v>
      </c>
      <c r="J643" s="124">
        <v>1008817</v>
      </c>
      <c r="K643" s="125">
        <v>2.31</v>
      </c>
      <c r="L643" s="125">
        <v>3.4590000000000001</v>
      </c>
      <c r="M643" s="125">
        <v>2.8839999999999999</v>
      </c>
      <c r="N643" s="125">
        <v>1.2E-2</v>
      </c>
      <c r="O643" s="128">
        <v>0.94359999999999999</v>
      </c>
      <c r="P643" s="124">
        <v>3743</v>
      </c>
    </row>
    <row r="644" spans="1:16" x14ac:dyDescent="0.3">
      <c r="A644" s="123" t="s">
        <v>1287</v>
      </c>
      <c r="B644" s="121" t="s">
        <v>1288</v>
      </c>
      <c r="C644" s="121">
        <v>1</v>
      </c>
      <c r="D644" s="121">
        <v>0</v>
      </c>
      <c r="E644" s="124">
        <v>9746632595</v>
      </c>
      <c r="F644" s="124">
        <v>10407517500</v>
      </c>
      <c r="G644" s="124">
        <v>6522569857</v>
      </c>
      <c r="H644" s="124">
        <v>5782895150</v>
      </c>
      <c r="I644" s="124">
        <v>1513074</v>
      </c>
      <c r="J644" s="124">
        <v>868302</v>
      </c>
      <c r="K644" s="125">
        <v>1.74</v>
      </c>
      <c r="L644" s="125">
        <v>2.9769999999999999</v>
      </c>
      <c r="M644" s="125">
        <v>2.3580000000000001</v>
      </c>
      <c r="N644" s="125">
        <v>0.10299999999999999</v>
      </c>
      <c r="O644" s="128">
        <v>0.94499999999999995</v>
      </c>
      <c r="P644" s="124">
        <v>5530</v>
      </c>
    </row>
    <row r="645" spans="1:16" x14ac:dyDescent="0.3">
      <c r="A645" s="123" t="s">
        <v>1289</v>
      </c>
      <c r="B645" s="121" t="s">
        <v>1290</v>
      </c>
      <c r="C645" s="121">
        <v>1</v>
      </c>
      <c r="D645" s="121">
        <v>0</v>
      </c>
      <c r="E645" s="124">
        <v>3167147801</v>
      </c>
      <c r="F645" s="124">
        <v>3460373446</v>
      </c>
      <c r="G645" s="124">
        <v>852997795</v>
      </c>
      <c r="H645" s="124">
        <v>847803565</v>
      </c>
      <c r="I645" s="124">
        <v>1373864</v>
      </c>
      <c r="J645" s="124">
        <v>351494</v>
      </c>
      <c r="K645" s="125">
        <v>1.58</v>
      </c>
      <c r="L645" s="125">
        <v>1.2050000000000001</v>
      </c>
      <c r="M645" s="125">
        <v>1.3919999999999999</v>
      </c>
      <c r="N645" s="125">
        <v>0.27</v>
      </c>
      <c r="O645" s="128">
        <v>0.94579999999999997</v>
      </c>
      <c r="P645" s="124">
        <v>1941</v>
      </c>
    </row>
    <row r="646" spans="1:16" x14ac:dyDescent="0.3">
      <c r="A646" s="123" t="s">
        <v>1291</v>
      </c>
      <c r="B646" s="121" t="s">
        <v>1292</v>
      </c>
      <c r="C646" s="121">
        <v>1</v>
      </c>
      <c r="D646" s="121">
        <v>0</v>
      </c>
      <c r="E646" s="124">
        <v>2819704881</v>
      </c>
      <c r="F646" s="124">
        <v>2882313086</v>
      </c>
      <c r="G646" s="124">
        <v>242094376</v>
      </c>
      <c r="H646" s="124">
        <v>209306730</v>
      </c>
      <c r="I646" s="124">
        <v>5748001</v>
      </c>
      <c r="J646" s="124">
        <v>421989</v>
      </c>
      <c r="K646" s="125">
        <v>6.6120000000000001</v>
      </c>
      <c r="L646" s="125">
        <v>1.4470000000000001</v>
      </c>
      <c r="M646" s="125">
        <v>4.0289999999999999</v>
      </c>
      <c r="N646" s="125">
        <v>0</v>
      </c>
      <c r="O646" s="128">
        <v>0.95240000000000002</v>
      </c>
      <c r="P646" s="124">
        <v>300</v>
      </c>
    </row>
    <row r="647" spans="1:16" x14ac:dyDescent="0.3">
      <c r="A647" s="123" t="s">
        <v>1293</v>
      </c>
      <c r="B647" s="121" t="s">
        <v>1294</v>
      </c>
      <c r="C647" s="121">
        <v>1</v>
      </c>
      <c r="D647" s="121">
        <v>0</v>
      </c>
      <c r="E647" s="124">
        <v>2290722196</v>
      </c>
      <c r="F647" s="124">
        <v>2524403126</v>
      </c>
      <c r="G647" s="124">
        <v>595361957</v>
      </c>
      <c r="H647" s="124">
        <v>594762182</v>
      </c>
      <c r="I647" s="124">
        <v>1439069</v>
      </c>
      <c r="J647" s="124">
        <v>355506</v>
      </c>
      <c r="K647" s="125">
        <v>1.655</v>
      </c>
      <c r="L647" s="125">
        <v>1.2190000000000001</v>
      </c>
      <c r="M647" s="125">
        <v>1.4359999999999999</v>
      </c>
      <c r="N647" s="125">
        <v>0.26200000000000001</v>
      </c>
      <c r="O647" s="128">
        <v>0.9536</v>
      </c>
      <c r="P647" s="124">
        <v>1421</v>
      </c>
    </row>
    <row r="648" spans="1:16" x14ac:dyDescent="0.3">
      <c r="A648" s="123" t="s">
        <v>1295</v>
      </c>
      <c r="B648" s="121" t="s">
        <v>1296</v>
      </c>
      <c r="C648" s="121">
        <v>1</v>
      </c>
      <c r="D648" s="121">
        <v>0</v>
      </c>
      <c r="E648" s="124">
        <v>1927815401</v>
      </c>
      <c r="F648" s="124">
        <v>2107682824</v>
      </c>
      <c r="G648" s="124">
        <v>838093559</v>
      </c>
      <c r="H648" s="124">
        <v>829916098</v>
      </c>
      <c r="I648" s="124">
        <v>1017010</v>
      </c>
      <c r="J648" s="124">
        <v>418304</v>
      </c>
      <c r="K648" s="125">
        <v>1.169</v>
      </c>
      <c r="L648" s="125">
        <v>1.4339999999999999</v>
      </c>
      <c r="M648" s="125">
        <v>1.3009999999999999</v>
      </c>
      <c r="N648" s="125">
        <v>0.29299999999999998</v>
      </c>
      <c r="O648" s="128">
        <v>0.95189999999999997</v>
      </c>
      <c r="P648" s="124">
        <v>1633</v>
      </c>
    </row>
    <row r="649" spans="1:16" x14ac:dyDescent="0.3">
      <c r="A649" s="123" t="s">
        <v>1297</v>
      </c>
      <c r="B649" s="121" t="s">
        <v>1298</v>
      </c>
      <c r="C649" s="121">
        <v>1</v>
      </c>
      <c r="D649" s="121">
        <v>0</v>
      </c>
      <c r="E649" s="124">
        <v>6646674545</v>
      </c>
      <c r="F649" s="124">
        <v>7327763134</v>
      </c>
      <c r="G649" s="124">
        <v>2030933569</v>
      </c>
      <c r="H649" s="124">
        <v>2107688248</v>
      </c>
      <c r="I649" s="124">
        <v>773778</v>
      </c>
      <c r="J649" s="124">
        <v>229159</v>
      </c>
      <c r="K649" s="125">
        <v>0.89</v>
      </c>
      <c r="L649" s="125">
        <v>0.78500000000000003</v>
      </c>
      <c r="M649" s="125">
        <v>0.83699999999999997</v>
      </c>
      <c r="N649" s="125">
        <v>0.50900000000000001</v>
      </c>
      <c r="O649" s="128">
        <v>0.92159999999999997</v>
      </c>
      <c r="P649" s="124">
        <v>7091</v>
      </c>
    </row>
    <row r="650" spans="1:16" x14ac:dyDescent="0.3">
      <c r="A650" s="123" t="s">
        <v>1299</v>
      </c>
      <c r="B650" s="121" t="s">
        <v>1300</v>
      </c>
      <c r="C650" s="121">
        <v>1</v>
      </c>
      <c r="D650" s="121">
        <v>0</v>
      </c>
      <c r="E650" s="124">
        <v>5210615631</v>
      </c>
      <c r="F650" s="124">
        <v>6027212612</v>
      </c>
      <c r="G650" s="124">
        <v>5193550090</v>
      </c>
      <c r="H650" s="124">
        <v>3861038521</v>
      </c>
      <c r="I650" s="124">
        <v>1341029</v>
      </c>
      <c r="J650" s="124">
        <v>921488</v>
      </c>
      <c r="K650" s="125">
        <v>1.542</v>
      </c>
      <c r="L650" s="125">
        <v>3.16</v>
      </c>
      <c r="M650" s="125">
        <v>2.351</v>
      </c>
      <c r="N650" s="125">
        <v>0.104</v>
      </c>
      <c r="O650" s="128">
        <v>0.95269999999999999</v>
      </c>
      <c r="P650" s="124">
        <v>3562</v>
      </c>
    </row>
    <row r="651" spans="1:16" x14ac:dyDescent="0.3">
      <c r="A651" s="123" t="s">
        <v>1301</v>
      </c>
      <c r="B651" s="121" t="s">
        <v>1302</v>
      </c>
      <c r="C651" s="121">
        <v>1</v>
      </c>
      <c r="D651" s="121">
        <v>0</v>
      </c>
      <c r="E651" s="124">
        <v>11316103419</v>
      </c>
      <c r="F651" s="124">
        <v>12186664083</v>
      </c>
      <c r="G651" s="124">
        <v>4992893552</v>
      </c>
      <c r="H651" s="124">
        <v>5245086156</v>
      </c>
      <c r="I651" s="124">
        <v>974086</v>
      </c>
      <c r="J651" s="124">
        <v>424319</v>
      </c>
      <c r="K651" s="125">
        <v>1.1200000000000001</v>
      </c>
      <c r="L651" s="125">
        <v>1.4550000000000001</v>
      </c>
      <c r="M651" s="125">
        <v>1.2869999999999999</v>
      </c>
      <c r="N651" s="125">
        <v>0.29899999999999999</v>
      </c>
      <c r="O651" s="128">
        <v>0.90569999999999995</v>
      </c>
      <c r="P651" s="124">
        <v>9711</v>
      </c>
    </row>
    <row r="652" spans="1:16" x14ac:dyDescent="0.3">
      <c r="A652" s="123" t="s">
        <v>1303</v>
      </c>
      <c r="B652" s="121" t="s">
        <v>1304</v>
      </c>
      <c r="C652" s="121">
        <v>1</v>
      </c>
      <c r="D652" s="121">
        <v>0</v>
      </c>
      <c r="E652" s="124">
        <v>5340528168</v>
      </c>
      <c r="F652" s="124">
        <v>6126466433</v>
      </c>
      <c r="G652" s="124">
        <v>3186778686</v>
      </c>
      <c r="H652" s="124">
        <v>2723638060</v>
      </c>
      <c r="I652" s="124">
        <v>2059445</v>
      </c>
      <c r="J652" s="124">
        <v>978318</v>
      </c>
      <c r="K652" s="125">
        <v>2.3690000000000002</v>
      </c>
      <c r="L652" s="125">
        <v>3.355</v>
      </c>
      <c r="M652" s="125">
        <v>2.8610000000000002</v>
      </c>
      <c r="N652" s="125">
        <v>1.6E-2</v>
      </c>
      <c r="O652" s="128">
        <v>0.96060000000000001</v>
      </c>
      <c r="P652" s="124">
        <v>2345</v>
      </c>
    </row>
    <row r="653" spans="1:16" x14ac:dyDescent="0.3">
      <c r="A653" s="123" t="s">
        <v>1305</v>
      </c>
      <c r="B653" s="121" t="s">
        <v>1306</v>
      </c>
      <c r="C653" s="121">
        <v>1</v>
      </c>
      <c r="D653" s="121">
        <v>0</v>
      </c>
      <c r="E653" s="124">
        <v>2013495131</v>
      </c>
      <c r="F653" s="124">
        <v>2099972773</v>
      </c>
      <c r="G653" s="124">
        <v>933868139</v>
      </c>
      <c r="H653" s="124">
        <v>822096151</v>
      </c>
      <c r="I653" s="124">
        <v>1745954</v>
      </c>
      <c r="J653" s="124">
        <v>697874</v>
      </c>
      <c r="K653" s="125">
        <v>2.008</v>
      </c>
      <c r="L653" s="125">
        <v>2.3929999999999998</v>
      </c>
      <c r="M653" s="125">
        <v>2.2000000000000002</v>
      </c>
      <c r="N653" s="125">
        <v>0.13</v>
      </c>
      <c r="O653" s="128">
        <v>0.94289999999999996</v>
      </c>
      <c r="P653" s="124">
        <v>968</v>
      </c>
    </row>
    <row r="654" spans="1:16" x14ac:dyDescent="0.3">
      <c r="A654" s="123" t="s">
        <v>1307</v>
      </c>
      <c r="B654" s="121" t="s">
        <v>1308</v>
      </c>
      <c r="C654" s="121">
        <v>1</v>
      </c>
      <c r="D654" s="121">
        <v>0</v>
      </c>
      <c r="E654" s="124">
        <v>4297055932</v>
      </c>
      <c r="F654" s="124">
        <v>4832758391</v>
      </c>
      <c r="G654" s="124">
        <v>1755842050</v>
      </c>
      <c r="H654" s="124">
        <v>1803119208</v>
      </c>
      <c r="I654" s="124">
        <v>759551</v>
      </c>
      <c r="J654" s="124">
        <v>296086</v>
      </c>
      <c r="K654" s="125">
        <v>0.873</v>
      </c>
      <c r="L654" s="125">
        <v>1.0149999999999999</v>
      </c>
      <c r="M654" s="125">
        <v>0.94299999999999995</v>
      </c>
      <c r="N654" s="125">
        <v>0.433</v>
      </c>
      <c r="O654" s="128">
        <v>0.94730000000000003</v>
      </c>
      <c r="P654" s="124">
        <v>4765</v>
      </c>
    </row>
    <row r="655" spans="1:16" x14ac:dyDescent="0.3">
      <c r="A655" s="123" t="s">
        <v>1309</v>
      </c>
      <c r="B655" s="121" t="s">
        <v>1310</v>
      </c>
      <c r="C655" s="121">
        <v>1</v>
      </c>
      <c r="D655" s="121">
        <v>0</v>
      </c>
      <c r="E655" s="124">
        <v>2052333648</v>
      </c>
      <c r="F655" s="124">
        <v>2214165300</v>
      </c>
      <c r="G655" s="124">
        <v>1289780561</v>
      </c>
      <c r="H655" s="124">
        <v>1151274818</v>
      </c>
      <c r="I655" s="124">
        <v>1489699</v>
      </c>
      <c r="J655" s="124">
        <v>803962</v>
      </c>
      <c r="K655" s="125">
        <v>1.7130000000000001</v>
      </c>
      <c r="L655" s="125">
        <v>2.7570000000000001</v>
      </c>
      <c r="M655" s="125">
        <v>2.234</v>
      </c>
      <c r="N655" s="125">
        <v>0.124</v>
      </c>
      <c r="O655" s="128">
        <v>0.95989999999999998</v>
      </c>
      <c r="P655" s="124">
        <v>1347</v>
      </c>
    </row>
    <row r="656" spans="1:16" x14ac:dyDescent="0.3">
      <c r="A656" s="123" t="s">
        <v>1311</v>
      </c>
      <c r="B656" s="121" t="s">
        <v>1312</v>
      </c>
      <c r="C656" s="121">
        <v>1</v>
      </c>
      <c r="D656" s="121">
        <v>0</v>
      </c>
      <c r="E656" s="124">
        <v>2015106608</v>
      </c>
      <c r="F656" s="124">
        <v>2250519070</v>
      </c>
      <c r="G656" s="124">
        <v>703330916</v>
      </c>
      <c r="H656" s="124">
        <v>717557967</v>
      </c>
      <c r="I656" s="124">
        <v>470508</v>
      </c>
      <c r="J656" s="124">
        <v>156727</v>
      </c>
      <c r="K656" s="125">
        <v>0.54100000000000004</v>
      </c>
      <c r="L656" s="125">
        <v>0.53700000000000003</v>
      </c>
      <c r="M656" s="125">
        <v>0.53800000000000003</v>
      </c>
      <c r="N656" s="125">
        <v>0.74399999999999999</v>
      </c>
      <c r="O656" s="128">
        <v>0.9395</v>
      </c>
      <c r="P656" s="124">
        <v>3561</v>
      </c>
    </row>
    <row r="657" spans="1:16" x14ac:dyDescent="0.3">
      <c r="A657" s="123" t="s">
        <v>1313</v>
      </c>
      <c r="B657" s="121" t="s">
        <v>1314</v>
      </c>
      <c r="C657" s="121">
        <v>1</v>
      </c>
      <c r="D657" s="121">
        <v>0</v>
      </c>
      <c r="E657" s="124">
        <v>3564334160</v>
      </c>
      <c r="F657" s="124">
        <v>3893365656</v>
      </c>
      <c r="G657" s="124">
        <v>1942472416</v>
      </c>
      <c r="H657" s="124">
        <v>1845659755</v>
      </c>
      <c r="I657" s="124">
        <v>1150524</v>
      </c>
      <c r="J657" s="124">
        <v>569472</v>
      </c>
      <c r="K657" s="125">
        <v>1.323</v>
      </c>
      <c r="L657" s="125">
        <v>1.952</v>
      </c>
      <c r="M657" s="125">
        <v>1.637</v>
      </c>
      <c r="N657" s="125">
        <v>0.22700000000000001</v>
      </c>
      <c r="O657" s="128">
        <v>0.95189999999999997</v>
      </c>
      <c r="P657" s="124">
        <v>2841</v>
      </c>
    </row>
    <row r="658" spans="1:16" x14ac:dyDescent="0.3">
      <c r="A658" s="123" t="s">
        <v>1315</v>
      </c>
      <c r="B658" s="121" t="s">
        <v>1316</v>
      </c>
      <c r="C658" s="121">
        <v>1</v>
      </c>
      <c r="D658" s="121">
        <v>0</v>
      </c>
      <c r="E658" s="124">
        <v>7877036145</v>
      </c>
      <c r="F658" s="124">
        <v>9250382653</v>
      </c>
      <c r="G658" s="124">
        <v>6882053493</v>
      </c>
      <c r="H658" s="124">
        <v>4834146597</v>
      </c>
      <c r="I658" s="124">
        <v>2501814</v>
      </c>
      <c r="J658" s="124">
        <v>1412254</v>
      </c>
      <c r="K658" s="125">
        <v>2.8769999999999998</v>
      </c>
      <c r="L658" s="125">
        <v>4.843</v>
      </c>
      <c r="M658" s="125">
        <v>3.859</v>
      </c>
      <c r="N658" s="125">
        <v>0</v>
      </c>
      <c r="O658" s="128">
        <v>0.95860000000000001</v>
      </c>
      <c r="P658" s="124">
        <v>2834</v>
      </c>
    </row>
    <row r="659" spans="1:16" x14ac:dyDescent="0.3">
      <c r="A659" s="123" t="s">
        <v>1317</v>
      </c>
      <c r="B659" s="121" t="s">
        <v>1318</v>
      </c>
      <c r="C659" s="121">
        <v>1</v>
      </c>
      <c r="D659" s="121">
        <v>0</v>
      </c>
      <c r="E659" s="124">
        <v>2513289604</v>
      </c>
      <c r="F659" s="124">
        <v>2752657956</v>
      </c>
      <c r="G659" s="124">
        <v>1246219747</v>
      </c>
      <c r="H659" s="124">
        <v>1179265295</v>
      </c>
      <c r="I659" s="124">
        <v>1491769</v>
      </c>
      <c r="J659" s="124">
        <v>668138</v>
      </c>
      <c r="K659" s="125">
        <v>1.716</v>
      </c>
      <c r="L659" s="125">
        <v>2.2909999999999999</v>
      </c>
      <c r="M659" s="125">
        <v>2.0030000000000001</v>
      </c>
      <c r="N659" s="125">
        <v>0.16400000000000001</v>
      </c>
      <c r="O659" s="128">
        <v>0.95779999999999998</v>
      </c>
      <c r="P659" s="124">
        <v>1488</v>
      </c>
    </row>
    <row r="660" spans="1:16" x14ac:dyDescent="0.3">
      <c r="A660" s="123" t="s">
        <v>1319</v>
      </c>
      <c r="B660" s="121" t="s">
        <v>1320</v>
      </c>
      <c r="C660" s="121">
        <v>1</v>
      </c>
      <c r="D660" s="121">
        <v>0</v>
      </c>
      <c r="E660" s="124">
        <v>4206359446</v>
      </c>
      <c r="F660" s="124">
        <v>4498390229</v>
      </c>
      <c r="G660" s="124">
        <v>1115491023</v>
      </c>
      <c r="H660" s="124">
        <v>1133542813</v>
      </c>
      <c r="I660" s="124">
        <v>740955</v>
      </c>
      <c r="J660" s="124">
        <v>191439</v>
      </c>
      <c r="K660" s="125">
        <v>0.85199999999999998</v>
      </c>
      <c r="L660" s="125">
        <v>0.65600000000000003</v>
      </c>
      <c r="M660" s="125">
        <v>0.754</v>
      </c>
      <c r="N660" s="125">
        <v>0.56200000000000006</v>
      </c>
      <c r="O660" s="128">
        <v>0.92959999999999998</v>
      </c>
      <c r="P660" s="124">
        <v>4499</v>
      </c>
    </row>
    <row r="661" spans="1:16" x14ac:dyDescent="0.3">
      <c r="A661" s="123" t="s">
        <v>1321</v>
      </c>
      <c r="B661" s="121" t="s">
        <v>1322</v>
      </c>
      <c r="C661" s="121">
        <v>1</v>
      </c>
      <c r="D661" s="121">
        <v>0</v>
      </c>
      <c r="E661" s="124">
        <v>2373594777</v>
      </c>
      <c r="F661" s="124">
        <v>2538187855</v>
      </c>
      <c r="G661" s="124">
        <v>1094780424</v>
      </c>
      <c r="H661" s="124">
        <v>1043851301</v>
      </c>
      <c r="I661" s="124">
        <v>1534932</v>
      </c>
      <c r="J661" s="124">
        <v>652407</v>
      </c>
      <c r="K661" s="125">
        <v>1.7649999999999999</v>
      </c>
      <c r="L661" s="125">
        <v>2.2370000000000001</v>
      </c>
      <c r="M661" s="125">
        <v>2</v>
      </c>
      <c r="N661" s="125">
        <v>0.16400000000000001</v>
      </c>
      <c r="O661" s="128">
        <v>0.96079999999999999</v>
      </c>
      <c r="P661" s="124">
        <v>1304</v>
      </c>
    </row>
    <row r="662" spans="1:16" x14ac:dyDescent="0.3">
      <c r="A662" s="123" t="s">
        <v>1323</v>
      </c>
      <c r="B662" s="121" t="s">
        <v>1324</v>
      </c>
      <c r="C662" s="121">
        <v>1</v>
      </c>
      <c r="D662" s="121">
        <v>0</v>
      </c>
      <c r="E662" s="124">
        <v>9456424290</v>
      </c>
      <c r="F662" s="124">
        <v>10873763503</v>
      </c>
      <c r="G662" s="124">
        <v>10498555304</v>
      </c>
      <c r="H662" s="124">
        <v>8793710046</v>
      </c>
      <c r="I662" s="124">
        <v>1809379</v>
      </c>
      <c r="J662" s="124">
        <v>1565274</v>
      </c>
      <c r="K662" s="125">
        <v>2.081</v>
      </c>
      <c r="L662" s="125">
        <v>5.367</v>
      </c>
      <c r="M662" s="125">
        <v>3.7229999999999999</v>
      </c>
      <c r="N662" s="125">
        <v>0</v>
      </c>
      <c r="O662" s="128">
        <v>0.96709999999999996</v>
      </c>
      <c r="P662" s="124">
        <v>4708</v>
      </c>
    </row>
    <row r="663" spans="1:16" x14ac:dyDescent="0.3">
      <c r="A663" s="123" t="s">
        <v>1325</v>
      </c>
      <c r="B663" s="121" t="s">
        <v>1326</v>
      </c>
      <c r="C663" s="121">
        <v>1</v>
      </c>
      <c r="D663" s="121">
        <v>0</v>
      </c>
      <c r="E663" s="124">
        <v>4013935485</v>
      </c>
      <c r="F663" s="124">
        <v>4438214801</v>
      </c>
      <c r="G663" s="124">
        <v>1490410739</v>
      </c>
      <c r="H663" s="124">
        <v>1530232331</v>
      </c>
      <c r="I663" s="124">
        <v>1305553</v>
      </c>
      <c r="J663" s="124">
        <v>466580</v>
      </c>
      <c r="K663" s="125">
        <v>1.5009999999999999</v>
      </c>
      <c r="L663" s="125">
        <v>1.6</v>
      </c>
      <c r="M663" s="125">
        <v>1.55</v>
      </c>
      <c r="N663" s="125">
        <v>0.24199999999999999</v>
      </c>
      <c r="O663" s="128">
        <v>0.95169999999999999</v>
      </c>
      <c r="P663" s="124">
        <v>2538</v>
      </c>
    </row>
    <row r="664" spans="1:16" x14ac:dyDescent="0.3">
      <c r="A664" s="123" t="s">
        <v>1327</v>
      </c>
      <c r="B664" s="121" t="s">
        <v>1328</v>
      </c>
      <c r="C664" s="121">
        <v>1</v>
      </c>
      <c r="D664" s="121">
        <v>0</v>
      </c>
      <c r="E664" s="124">
        <v>10657395940</v>
      </c>
      <c r="F664" s="124">
        <v>11037889767</v>
      </c>
      <c r="G664" s="124">
        <v>4114578565</v>
      </c>
      <c r="H664" s="124">
        <v>3874613665</v>
      </c>
      <c r="I664" s="124">
        <v>1252180</v>
      </c>
      <c r="J664" s="124">
        <v>447260</v>
      </c>
      <c r="K664" s="125">
        <v>1.44</v>
      </c>
      <c r="L664" s="125">
        <v>1.5329999999999999</v>
      </c>
      <c r="M664" s="125">
        <v>1.486</v>
      </c>
      <c r="N664" s="125">
        <v>0.253</v>
      </c>
      <c r="O664" s="128">
        <v>0.95860000000000001</v>
      </c>
      <c r="P664" s="124">
        <v>6767</v>
      </c>
    </row>
    <row r="665" spans="1:16" x14ac:dyDescent="0.3">
      <c r="A665" s="123" t="s">
        <v>1329</v>
      </c>
      <c r="B665" s="121" t="s">
        <v>1330</v>
      </c>
      <c r="C665" s="121">
        <v>1</v>
      </c>
      <c r="D665" s="121">
        <v>1</v>
      </c>
      <c r="E665" s="124">
        <v>21944881627</v>
      </c>
      <c r="F665" s="124">
        <v>24281814211</v>
      </c>
      <c r="G665" s="124">
        <v>6758498197</v>
      </c>
      <c r="H665" s="124">
        <v>6855488530</v>
      </c>
      <c r="I665" s="124">
        <v>729933</v>
      </c>
      <c r="J665" s="124">
        <v>214968</v>
      </c>
      <c r="K665" s="125">
        <v>0.83899999999999997</v>
      </c>
      <c r="L665" s="125">
        <v>0.73699999999999999</v>
      </c>
      <c r="M665" s="125">
        <v>0.78700000000000003</v>
      </c>
      <c r="N665" s="125">
        <v>0.54100000000000004</v>
      </c>
      <c r="O665" s="128">
        <v>0.89710000000000001</v>
      </c>
      <c r="P665" s="124">
        <v>23699</v>
      </c>
    </row>
    <row r="666" spans="1:16" x14ac:dyDescent="0.3">
      <c r="A666" s="123" t="s">
        <v>1331</v>
      </c>
      <c r="B666" s="121" t="s">
        <v>1332</v>
      </c>
      <c r="C666" s="121">
        <v>1</v>
      </c>
      <c r="D666" s="121">
        <v>0</v>
      </c>
      <c r="E666" s="124">
        <v>5271541142</v>
      </c>
      <c r="F666" s="124">
        <v>5897752713</v>
      </c>
      <c r="G666" s="124">
        <v>1830089328</v>
      </c>
      <c r="H666" s="124">
        <v>1721748501</v>
      </c>
      <c r="I666" s="124">
        <v>811957</v>
      </c>
      <c r="J666" s="124">
        <v>250326</v>
      </c>
      <c r="K666" s="125">
        <v>0.93400000000000005</v>
      </c>
      <c r="L666" s="125">
        <v>0.85799999999999998</v>
      </c>
      <c r="M666" s="125">
        <v>0.89600000000000002</v>
      </c>
      <c r="N666" s="125">
        <v>0.45100000000000001</v>
      </c>
      <c r="O666" s="128">
        <v>0.95540000000000003</v>
      </c>
      <c r="P666" s="124">
        <v>5343</v>
      </c>
    </row>
    <row r="667" spans="1:16" x14ac:dyDescent="0.3">
      <c r="A667" s="123" t="s">
        <v>1333</v>
      </c>
      <c r="B667" s="121" t="s">
        <v>1334</v>
      </c>
      <c r="C667" s="121">
        <v>1</v>
      </c>
      <c r="D667" s="121">
        <v>0</v>
      </c>
      <c r="E667" s="124">
        <v>3813064011</v>
      </c>
      <c r="F667" s="124">
        <v>4215945983</v>
      </c>
      <c r="G667" s="124">
        <v>1725685186</v>
      </c>
      <c r="H667" s="124">
        <v>1505422548</v>
      </c>
      <c r="I667" s="124">
        <v>914674</v>
      </c>
      <c r="J667" s="124">
        <v>342998</v>
      </c>
      <c r="K667" s="125">
        <v>1.052</v>
      </c>
      <c r="L667" s="125">
        <v>1.1759999999999999</v>
      </c>
      <c r="M667" s="125">
        <v>1.1140000000000001</v>
      </c>
      <c r="N667" s="125">
        <v>0.36599999999999999</v>
      </c>
      <c r="O667" s="128">
        <v>0.95120000000000005</v>
      </c>
      <c r="P667" s="124">
        <v>3432</v>
      </c>
    </row>
    <row r="668" spans="1:16" x14ac:dyDescent="0.3">
      <c r="A668" s="123" t="s">
        <v>1335</v>
      </c>
      <c r="B668" s="121" t="s">
        <v>1336</v>
      </c>
      <c r="C668" s="121">
        <v>1</v>
      </c>
      <c r="D668" s="121">
        <v>0</v>
      </c>
      <c r="E668" s="124">
        <v>747833407</v>
      </c>
      <c r="F668" s="124">
        <v>812227401</v>
      </c>
      <c r="G668" s="124">
        <v>262190307</v>
      </c>
      <c r="H668" s="124">
        <v>266211553</v>
      </c>
      <c r="I668" s="124">
        <v>579517</v>
      </c>
      <c r="J668" s="124">
        <v>196285</v>
      </c>
      <c r="K668" s="125">
        <v>0.66600000000000004</v>
      </c>
      <c r="L668" s="125">
        <v>0.67300000000000004</v>
      </c>
      <c r="M668" s="125">
        <v>0.66900000000000004</v>
      </c>
      <c r="N668" s="125">
        <v>0.58799999999999997</v>
      </c>
      <c r="O668" s="128">
        <v>0.93369999999999997</v>
      </c>
      <c r="P668" s="124">
        <v>1097</v>
      </c>
    </row>
    <row r="669" spans="1:16" x14ac:dyDescent="0.3">
      <c r="A669" s="123" t="s">
        <v>1337</v>
      </c>
      <c r="B669" s="121" t="s">
        <v>1338</v>
      </c>
      <c r="C669" s="121">
        <v>1</v>
      </c>
      <c r="D669" s="121">
        <v>0</v>
      </c>
      <c r="E669" s="124">
        <v>382226437</v>
      </c>
      <c r="F669" s="124">
        <v>408867034</v>
      </c>
      <c r="G669" s="124">
        <v>129452333</v>
      </c>
      <c r="H669" s="124">
        <v>132568700</v>
      </c>
      <c r="I669" s="124">
        <v>394363</v>
      </c>
      <c r="J669" s="124">
        <v>130618</v>
      </c>
      <c r="K669" s="125">
        <v>0.45300000000000001</v>
      </c>
      <c r="L669" s="125">
        <v>0.44700000000000001</v>
      </c>
      <c r="M669" s="125">
        <v>0.44900000000000001</v>
      </c>
      <c r="N669" s="125">
        <v>0.81799999999999995</v>
      </c>
      <c r="O669" s="128">
        <v>0.94830000000000003</v>
      </c>
      <c r="P669" s="124">
        <v>836</v>
      </c>
    </row>
    <row r="670" spans="1:16" x14ac:dyDescent="0.3">
      <c r="A670" s="123" t="s">
        <v>1339</v>
      </c>
      <c r="B670" s="121" t="s">
        <v>1340</v>
      </c>
      <c r="C670" s="121">
        <v>1</v>
      </c>
      <c r="D670" s="121">
        <v>0</v>
      </c>
      <c r="E670" s="124">
        <v>141283660</v>
      </c>
      <c r="F670" s="124">
        <v>143300141</v>
      </c>
      <c r="G670" s="124">
        <v>42064898</v>
      </c>
      <c r="H670" s="124">
        <v>42964384</v>
      </c>
      <c r="I670" s="124">
        <v>661822</v>
      </c>
      <c r="J670" s="124">
        <v>197742</v>
      </c>
      <c r="K670" s="125">
        <v>0.76100000000000001</v>
      </c>
      <c r="L670" s="125">
        <v>0.67800000000000005</v>
      </c>
      <c r="M670" s="125">
        <v>0.71899999999999997</v>
      </c>
      <c r="N670" s="125">
        <v>0.55800000000000005</v>
      </c>
      <c r="O670" s="128">
        <v>0.95369999999999999</v>
      </c>
      <c r="P670" s="124">
        <v>127</v>
      </c>
    </row>
    <row r="671" spans="1:16" x14ac:dyDescent="0.3">
      <c r="A671" s="123" t="s">
        <v>1341</v>
      </c>
      <c r="B671" s="121" t="s">
        <v>1342</v>
      </c>
      <c r="C671" s="121">
        <v>1</v>
      </c>
      <c r="D671" s="121">
        <v>0</v>
      </c>
      <c r="E671" s="124">
        <v>461007380</v>
      </c>
      <c r="F671" s="124">
        <v>489955191</v>
      </c>
      <c r="G671" s="124">
        <v>147645591</v>
      </c>
      <c r="H671" s="124">
        <v>166546846</v>
      </c>
      <c r="I671" s="124">
        <v>547159</v>
      </c>
      <c r="J671" s="124">
        <v>180778</v>
      </c>
      <c r="K671" s="125">
        <v>0.629</v>
      </c>
      <c r="L671" s="125">
        <v>0.61899999999999999</v>
      </c>
      <c r="M671" s="125">
        <v>0.623</v>
      </c>
      <c r="N671" s="125">
        <v>0.61699999999999999</v>
      </c>
      <c r="O671" s="128">
        <v>0.9335</v>
      </c>
      <c r="P671" s="124">
        <v>715</v>
      </c>
    </row>
    <row r="672" spans="1:16" x14ac:dyDescent="0.3">
      <c r="A672" s="123" t="s">
        <v>1343</v>
      </c>
      <c r="B672" s="121" t="s">
        <v>1344</v>
      </c>
      <c r="C672" s="121">
        <v>1</v>
      </c>
      <c r="D672" s="121">
        <v>0</v>
      </c>
      <c r="E672" s="124">
        <v>407849737</v>
      </c>
      <c r="F672" s="124">
        <v>434881082</v>
      </c>
      <c r="G672" s="124">
        <v>148765917</v>
      </c>
      <c r="H672" s="124">
        <v>154496037</v>
      </c>
      <c r="I672" s="124">
        <v>441682</v>
      </c>
      <c r="J672" s="124">
        <v>158942</v>
      </c>
      <c r="K672" s="125">
        <v>0.50800000000000001</v>
      </c>
      <c r="L672" s="125">
        <v>0.54500000000000004</v>
      </c>
      <c r="M672" s="125">
        <v>0.52600000000000002</v>
      </c>
      <c r="N672" s="125">
        <v>0.72399999999999998</v>
      </c>
      <c r="O672" s="128">
        <v>0.93869999999999998</v>
      </c>
      <c r="P672" s="124">
        <v>773</v>
      </c>
    </row>
    <row r="673" spans="1:16" x14ac:dyDescent="0.3">
      <c r="A673" s="123" t="s">
        <v>1345</v>
      </c>
      <c r="B673" s="121" t="s">
        <v>1346</v>
      </c>
      <c r="C673" s="121">
        <v>1</v>
      </c>
      <c r="D673" s="121">
        <v>0</v>
      </c>
      <c r="E673" s="124">
        <v>2090138589</v>
      </c>
      <c r="F673" s="124">
        <v>2214651993</v>
      </c>
      <c r="G673" s="124">
        <v>403358425</v>
      </c>
      <c r="H673" s="124">
        <v>402517382</v>
      </c>
      <c r="I673" s="124">
        <v>1435887</v>
      </c>
      <c r="J673" s="124">
        <v>268523</v>
      </c>
      <c r="K673" s="125">
        <v>1.651</v>
      </c>
      <c r="L673" s="125">
        <v>0.92</v>
      </c>
      <c r="M673" s="125">
        <v>1.2849999999999999</v>
      </c>
      <c r="N673" s="125">
        <v>0.29899999999999999</v>
      </c>
      <c r="O673" s="128">
        <v>0.93079999999999996</v>
      </c>
      <c r="P673" s="124">
        <v>1254</v>
      </c>
    </row>
    <row r="674" spans="1:16" x14ac:dyDescent="0.3">
      <c r="A674" s="123" t="s">
        <v>1347</v>
      </c>
      <c r="B674" s="121" t="s">
        <v>1348</v>
      </c>
      <c r="C674" s="121">
        <v>1</v>
      </c>
      <c r="D674" s="121">
        <v>0</v>
      </c>
      <c r="E674" s="124">
        <v>591397452</v>
      </c>
      <c r="F674" s="124">
        <v>671688413</v>
      </c>
      <c r="G674" s="124">
        <v>129949682</v>
      </c>
      <c r="H674" s="124">
        <v>137154203</v>
      </c>
      <c r="I674" s="124">
        <v>879586</v>
      </c>
      <c r="J674" s="124">
        <v>186005</v>
      </c>
      <c r="K674" s="125">
        <v>1.0109999999999999</v>
      </c>
      <c r="L674" s="125">
        <v>0.63700000000000001</v>
      </c>
      <c r="M674" s="125">
        <v>0.82299999999999995</v>
      </c>
      <c r="N674" s="125">
        <v>0.51800000000000002</v>
      </c>
      <c r="O674" s="128">
        <v>0.93500000000000005</v>
      </c>
      <c r="P674" s="124">
        <v>587</v>
      </c>
    </row>
    <row r="675" spans="1:16" x14ac:dyDescent="0.3">
      <c r="A675" s="123" t="s">
        <v>1353</v>
      </c>
      <c r="B675" s="121" t="s">
        <v>1354</v>
      </c>
      <c r="C675" s="121">
        <v>1</v>
      </c>
      <c r="D675" s="121">
        <v>1</v>
      </c>
      <c r="E675" s="124">
        <f t="shared" ref="E675:P675" si="0">SUM(E2:E674)</f>
        <v>2629498407869</v>
      </c>
      <c r="F675" s="124">
        <f t="shared" si="0"/>
        <v>2936980171419</v>
      </c>
      <c r="G675" s="124">
        <f t="shared" si="0"/>
        <v>986255007725</v>
      </c>
      <c r="H675" s="124">
        <f t="shared" si="0"/>
        <v>938375337214</v>
      </c>
      <c r="I675" s="124">
        <f t="shared" si="0"/>
        <v>994711308</v>
      </c>
      <c r="J675" s="124">
        <f t="shared" si="0"/>
        <v>192807684</v>
      </c>
      <c r="K675" s="125">
        <f t="shared" si="0"/>
        <v>1143.9279999999994</v>
      </c>
      <c r="L675" s="125">
        <f t="shared" si="0"/>
        <v>660.87399999999946</v>
      </c>
      <c r="M675" s="125">
        <f t="shared" si="0"/>
        <v>902.07799999999997</v>
      </c>
      <c r="N675" s="125">
        <f t="shared" si="0"/>
        <v>357.33700000000078</v>
      </c>
      <c r="O675" s="128">
        <f t="shared" si="0"/>
        <v>625.84450000000015</v>
      </c>
      <c r="P675" s="124">
        <f t="shared" si="0"/>
        <v>2443919</v>
      </c>
    </row>
    <row r="676" spans="1:16" x14ac:dyDescent="0.3">
      <c r="E676" s="124"/>
      <c r="F676" s="124"/>
      <c r="G676" s="124"/>
      <c r="H676" s="124"/>
      <c r="I676" s="124"/>
      <c r="J676" s="124"/>
      <c r="K676" s="125"/>
      <c r="L676" s="125"/>
      <c r="M676" s="125"/>
      <c r="N676" s="125"/>
      <c r="O676" s="128"/>
      <c r="P676" s="124"/>
    </row>
    <row r="677" spans="1:16" x14ac:dyDescent="0.3">
      <c r="E677" s="124"/>
      <c r="F677" s="124"/>
      <c r="G677" s="124"/>
      <c r="H677" s="124"/>
      <c r="I677" s="124"/>
      <c r="J677" s="124"/>
      <c r="K677" s="125"/>
      <c r="L677" s="125"/>
      <c r="M677" s="125"/>
      <c r="N677" s="125"/>
      <c r="O677" s="128"/>
      <c r="P677" s="124"/>
    </row>
    <row r="678" spans="1:16" x14ac:dyDescent="0.3">
      <c r="A678" s="123" t="s">
        <v>1482</v>
      </c>
      <c r="E678" s="124"/>
      <c r="F678" s="124"/>
      <c r="G678" s="124"/>
      <c r="H678" s="124"/>
      <c r="I678" s="124"/>
      <c r="J678" s="124"/>
      <c r="K678" s="125"/>
      <c r="L678" s="125"/>
      <c r="M678" s="125"/>
      <c r="N678" s="125"/>
      <c r="O678" s="128"/>
      <c r="P678" s="124"/>
    </row>
    <row r="679" spans="1:16" x14ac:dyDescent="0.3">
      <c r="A679" s="123" t="s">
        <v>1355</v>
      </c>
      <c r="B679" s="121" t="s">
        <v>1356</v>
      </c>
      <c r="E679" s="124" t="s">
        <v>1357</v>
      </c>
      <c r="F679" s="124"/>
      <c r="G679" s="124"/>
      <c r="H679" s="124"/>
      <c r="I679" s="124"/>
      <c r="J679" s="124"/>
      <c r="K679" s="125"/>
      <c r="L679" s="125"/>
      <c r="M679" s="125"/>
      <c r="N679" s="125"/>
      <c r="O679" s="128"/>
      <c r="P679" s="124"/>
    </row>
    <row r="680" spans="1:16" x14ac:dyDescent="0.3">
      <c r="A680" s="123" t="s">
        <v>1355</v>
      </c>
      <c r="B680" s="121" t="s">
        <v>1358</v>
      </c>
      <c r="E680" s="124" t="s">
        <v>1359</v>
      </c>
      <c r="F680" s="124"/>
      <c r="G680" s="124"/>
      <c r="H680" s="124"/>
      <c r="I680" s="124"/>
      <c r="J680" s="124"/>
      <c r="K680" s="125"/>
      <c r="L680" s="125"/>
      <c r="M680" s="125"/>
      <c r="N680" s="125"/>
      <c r="O680" s="128"/>
      <c r="P680" s="124"/>
    </row>
  </sheetData>
  <hyperlinks>
    <hyperlink ref="A1" location="'Key'!F1" display="DCSAF1" xr:uid="{A971B39E-1E5A-4CF1-911F-BEF2E17C8963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8CD0B3-407F-40FE-80AE-68A874580DA0}">
  <sheetPr codeName="Sheet8"/>
  <dimension ref="A1:AA682"/>
  <sheetViews>
    <sheetView workbookViewId="0">
      <pane xSplit="2" ySplit="1" topLeftCell="C630" activePane="bottomRight" state="frozen"/>
      <selection activeCell="D674" sqref="A2:D674"/>
      <selection pane="topRight" activeCell="D674" sqref="A2:D674"/>
      <selection pane="bottomLeft" activeCell="D674" sqref="A2:D674"/>
      <selection pane="bottomRight" activeCell="D674" sqref="A2:D674"/>
    </sheetView>
  </sheetViews>
  <sheetFormatPr defaultRowHeight="14" x14ac:dyDescent="0.3"/>
  <cols>
    <col min="1" max="1" width="8.7265625" style="121"/>
    <col min="2" max="2" width="21.81640625" style="121" bestFit="1" customWidth="1"/>
    <col min="3" max="3" width="4.1796875" style="121" bestFit="1" customWidth="1"/>
    <col min="4" max="4" width="5.1796875" style="121" bestFit="1" customWidth="1"/>
    <col min="5" max="5" width="14.7265625" style="121" bestFit="1" customWidth="1"/>
    <col min="6" max="6" width="10.7265625" style="121" bestFit="1" customWidth="1"/>
    <col min="7" max="7" width="11.81640625" style="121" bestFit="1" customWidth="1"/>
    <col min="8" max="8" width="8.7265625" style="121"/>
    <col min="9" max="10" width="13.453125" style="121" bestFit="1" customWidth="1"/>
    <col min="11" max="12" width="8.7265625" style="121"/>
    <col min="13" max="13" width="10.7265625" style="121" bestFit="1" customWidth="1"/>
    <col min="14" max="14" width="11.81640625" style="121" bestFit="1" customWidth="1"/>
    <col min="15" max="15" width="10.7265625" style="121" bestFit="1" customWidth="1"/>
    <col min="16" max="16" width="13.453125" style="121" bestFit="1" customWidth="1"/>
    <col min="17" max="18" width="11.81640625" style="121" bestFit="1" customWidth="1"/>
    <col min="19" max="20" width="10.7265625" style="121" bestFit="1" customWidth="1"/>
    <col min="21" max="21" width="11.81640625" style="121" bestFit="1" customWidth="1"/>
    <col min="22" max="22" width="10.7265625" style="121" bestFit="1" customWidth="1"/>
    <col min="23" max="23" width="9.54296875" style="121" bestFit="1" customWidth="1"/>
    <col min="24" max="24" width="13.453125" style="121" bestFit="1" customWidth="1"/>
    <col min="25" max="25" width="9.6328125" style="121" bestFit="1" customWidth="1"/>
    <col min="26" max="26" width="10.7265625" style="121" bestFit="1" customWidth="1"/>
    <col min="27" max="27" width="14.7265625" style="121" bestFit="1" customWidth="1"/>
    <col min="28" max="257" width="8.7265625" style="121"/>
    <col min="258" max="258" width="21.81640625" style="121" bestFit="1" customWidth="1"/>
    <col min="259" max="259" width="4.1796875" style="121" bestFit="1" customWidth="1"/>
    <col min="260" max="260" width="5.1796875" style="121" bestFit="1" customWidth="1"/>
    <col min="261" max="261" width="14.7265625" style="121" bestFit="1" customWidth="1"/>
    <col min="262" max="262" width="10.7265625" style="121" bestFit="1" customWidth="1"/>
    <col min="263" max="263" width="11.81640625" style="121" bestFit="1" customWidth="1"/>
    <col min="264" max="264" width="8.7265625" style="121"/>
    <col min="265" max="266" width="13.453125" style="121" bestFit="1" customWidth="1"/>
    <col min="267" max="268" width="8.7265625" style="121"/>
    <col min="269" max="269" width="10.7265625" style="121" bestFit="1" customWidth="1"/>
    <col min="270" max="270" width="11.81640625" style="121" bestFit="1" customWidth="1"/>
    <col min="271" max="271" width="10.7265625" style="121" bestFit="1" customWidth="1"/>
    <col min="272" max="272" width="13.453125" style="121" bestFit="1" customWidth="1"/>
    <col min="273" max="274" width="11.81640625" style="121" bestFit="1" customWidth="1"/>
    <col min="275" max="276" width="10.7265625" style="121" bestFit="1" customWidth="1"/>
    <col min="277" max="277" width="11.81640625" style="121" bestFit="1" customWidth="1"/>
    <col min="278" max="278" width="10.7265625" style="121" bestFit="1" customWidth="1"/>
    <col min="279" max="279" width="9.54296875" style="121" bestFit="1" customWidth="1"/>
    <col min="280" max="280" width="13.453125" style="121" bestFit="1" customWidth="1"/>
    <col min="281" max="281" width="9.6328125" style="121" bestFit="1" customWidth="1"/>
    <col min="282" max="282" width="10.7265625" style="121" bestFit="1" customWidth="1"/>
    <col min="283" max="283" width="14.7265625" style="121" bestFit="1" customWidth="1"/>
    <col min="284" max="513" width="8.7265625" style="121"/>
    <col min="514" max="514" width="21.81640625" style="121" bestFit="1" customWidth="1"/>
    <col min="515" max="515" width="4.1796875" style="121" bestFit="1" customWidth="1"/>
    <col min="516" max="516" width="5.1796875" style="121" bestFit="1" customWidth="1"/>
    <col min="517" max="517" width="14.7265625" style="121" bestFit="1" customWidth="1"/>
    <col min="518" max="518" width="10.7265625" style="121" bestFit="1" customWidth="1"/>
    <col min="519" max="519" width="11.81640625" style="121" bestFit="1" customWidth="1"/>
    <col min="520" max="520" width="8.7265625" style="121"/>
    <col min="521" max="522" width="13.453125" style="121" bestFit="1" customWidth="1"/>
    <col min="523" max="524" width="8.7265625" style="121"/>
    <col min="525" max="525" width="10.7265625" style="121" bestFit="1" customWidth="1"/>
    <col min="526" max="526" width="11.81640625" style="121" bestFit="1" customWidth="1"/>
    <col min="527" max="527" width="10.7265625" style="121" bestFit="1" customWidth="1"/>
    <col min="528" max="528" width="13.453125" style="121" bestFit="1" customWidth="1"/>
    <col min="529" max="530" width="11.81640625" style="121" bestFit="1" customWidth="1"/>
    <col min="531" max="532" width="10.7265625" style="121" bestFit="1" customWidth="1"/>
    <col min="533" max="533" width="11.81640625" style="121" bestFit="1" customWidth="1"/>
    <col min="534" max="534" width="10.7265625" style="121" bestFit="1" customWidth="1"/>
    <col min="535" max="535" width="9.54296875" style="121" bestFit="1" customWidth="1"/>
    <col min="536" max="536" width="13.453125" style="121" bestFit="1" customWidth="1"/>
    <col min="537" max="537" width="9.6328125" style="121" bestFit="1" customWidth="1"/>
    <col min="538" max="538" width="10.7265625" style="121" bestFit="1" customWidth="1"/>
    <col min="539" max="539" width="14.7265625" style="121" bestFit="1" customWidth="1"/>
    <col min="540" max="769" width="8.7265625" style="121"/>
    <col min="770" max="770" width="21.81640625" style="121" bestFit="1" customWidth="1"/>
    <col min="771" max="771" width="4.1796875" style="121" bestFit="1" customWidth="1"/>
    <col min="772" max="772" width="5.1796875" style="121" bestFit="1" customWidth="1"/>
    <col min="773" max="773" width="14.7265625" style="121" bestFit="1" customWidth="1"/>
    <col min="774" max="774" width="10.7265625" style="121" bestFit="1" customWidth="1"/>
    <col min="775" max="775" width="11.81640625" style="121" bestFit="1" customWidth="1"/>
    <col min="776" max="776" width="8.7265625" style="121"/>
    <col min="777" max="778" width="13.453125" style="121" bestFit="1" customWidth="1"/>
    <col min="779" max="780" width="8.7265625" style="121"/>
    <col min="781" max="781" width="10.7265625" style="121" bestFit="1" customWidth="1"/>
    <col min="782" max="782" width="11.81640625" style="121" bestFit="1" customWidth="1"/>
    <col min="783" max="783" width="10.7265625" style="121" bestFit="1" customWidth="1"/>
    <col min="784" max="784" width="13.453125" style="121" bestFit="1" customWidth="1"/>
    <col min="785" max="786" width="11.81640625" style="121" bestFit="1" customWidth="1"/>
    <col min="787" max="788" width="10.7265625" style="121" bestFit="1" customWidth="1"/>
    <col min="789" max="789" width="11.81640625" style="121" bestFit="1" customWidth="1"/>
    <col min="790" max="790" width="10.7265625" style="121" bestFit="1" customWidth="1"/>
    <col min="791" max="791" width="9.54296875" style="121" bestFit="1" customWidth="1"/>
    <col min="792" max="792" width="13.453125" style="121" bestFit="1" customWidth="1"/>
    <col min="793" max="793" width="9.6328125" style="121" bestFit="1" customWidth="1"/>
    <col min="794" max="794" width="10.7265625" style="121" bestFit="1" customWidth="1"/>
    <col min="795" max="795" width="14.7265625" style="121" bestFit="1" customWidth="1"/>
    <col min="796" max="1025" width="8.7265625" style="121"/>
    <col min="1026" max="1026" width="21.81640625" style="121" bestFit="1" customWidth="1"/>
    <col min="1027" max="1027" width="4.1796875" style="121" bestFit="1" customWidth="1"/>
    <col min="1028" max="1028" width="5.1796875" style="121" bestFit="1" customWidth="1"/>
    <col min="1029" max="1029" width="14.7265625" style="121" bestFit="1" customWidth="1"/>
    <col min="1030" max="1030" width="10.7265625" style="121" bestFit="1" customWidth="1"/>
    <col min="1031" max="1031" width="11.81640625" style="121" bestFit="1" customWidth="1"/>
    <col min="1032" max="1032" width="8.7265625" style="121"/>
    <col min="1033" max="1034" width="13.453125" style="121" bestFit="1" customWidth="1"/>
    <col min="1035" max="1036" width="8.7265625" style="121"/>
    <col min="1037" max="1037" width="10.7265625" style="121" bestFit="1" customWidth="1"/>
    <col min="1038" max="1038" width="11.81640625" style="121" bestFit="1" customWidth="1"/>
    <col min="1039" max="1039" width="10.7265625" style="121" bestFit="1" customWidth="1"/>
    <col min="1040" max="1040" width="13.453125" style="121" bestFit="1" customWidth="1"/>
    <col min="1041" max="1042" width="11.81640625" style="121" bestFit="1" customWidth="1"/>
    <col min="1043" max="1044" width="10.7265625" style="121" bestFit="1" customWidth="1"/>
    <col min="1045" max="1045" width="11.81640625" style="121" bestFit="1" customWidth="1"/>
    <col min="1046" max="1046" width="10.7265625" style="121" bestFit="1" customWidth="1"/>
    <col min="1047" max="1047" width="9.54296875" style="121" bestFit="1" customWidth="1"/>
    <col min="1048" max="1048" width="13.453125" style="121" bestFit="1" customWidth="1"/>
    <col min="1049" max="1049" width="9.6328125" style="121" bestFit="1" customWidth="1"/>
    <col min="1050" max="1050" width="10.7265625" style="121" bestFit="1" customWidth="1"/>
    <col min="1051" max="1051" width="14.7265625" style="121" bestFit="1" customWidth="1"/>
    <col min="1052" max="1281" width="8.7265625" style="121"/>
    <col min="1282" max="1282" width="21.81640625" style="121" bestFit="1" customWidth="1"/>
    <col min="1283" max="1283" width="4.1796875" style="121" bestFit="1" customWidth="1"/>
    <col min="1284" max="1284" width="5.1796875" style="121" bestFit="1" customWidth="1"/>
    <col min="1285" max="1285" width="14.7265625" style="121" bestFit="1" customWidth="1"/>
    <col min="1286" max="1286" width="10.7265625" style="121" bestFit="1" customWidth="1"/>
    <col min="1287" max="1287" width="11.81640625" style="121" bestFit="1" customWidth="1"/>
    <col min="1288" max="1288" width="8.7265625" style="121"/>
    <col min="1289" max="1290" width="13.453125" style="121" bestFit="1" customWidth="1"/>
    <col min="1291" max="1292" width="8.7265625" style="121"/>
    <col min="1293" max="1293" width="10.7265625" style="121" bestFit="1" customWidth="1"/>
    <col min="1294" max="1294" width="11.81640625" style="121" bestFit="1" customWidth="1"/>
    <col min="1295" max="1295" width="10.7265625" style="121" bestFit="1" customWidth="1"/>
    <col min="1296" max="1296" width="13.453125" style="121" bestFit="1" customWidth="1"/>
    <col min="1297" max="1298" width="11.81640625" style="121" bestFit="1" customWidth="1"/>
    <col min="1299" max="1300" width="10.7265625" style="121" bestFit="1" customWidth="1"/>
    <col min="1301" max="1301" width="11.81640625" style="121" bestFit="1" customWidth="1"/>
    <col min="1302" max="1302" width="10.7265625" style="121" bestFit="1" customWidth="1"/>
    <col min="1303" max="1303" width="9.54296875" style="121" bestFit="1" customWidth="1"/>
    <col min="1304" max="1304" width="13.453125" style="121" bestFit="1" customWidth="1"/>
    <col min="1305" max="1305" width="9.6328125" style="121" bestFit="1" customWidth="1"/>
    <col min="1306" max="1306" width="10.7265625" style="121" bestFit="1" customWidth="1"/>
    <col min="1307" max="1307" width="14.7265625" style="121" bestFit="1" customWidth="1"/>
    <col min="1308" max="1537" width="8.7265625" style="121"/>
    <col min="1538" max="1538" width="21.81640625" style="121" bestFit="1" customWidth="1"/>
    <col min="1539" max="1539" width="4.1796875" style="121" bestFit="1" customWidth="1"/>
    <col min="1540" max="1540" width="5.1796875" style="121" bestFit="1" customWidth="1"/>
    <col min="1541" max="1541" width="14.7265625" style="121" bestFit="1" customWidth="1"/>
    <col min="1542" max="1542" width="10.7265625" style="121" bestFit="1" customWidth="1"/>
    <col min="1543" max="1543" width="11.81640625" style="121" bestFit="1" customWidth="1"/>
    <col min="1544" max="1544" width="8.7265625" style="121"/>
    <col min="1545" max="1546" width="13.453125" style="121" bestFit="1" customWidth="1"/>
    <col min="1547" max="1548" width="8.7265625" style="121"/>
    <col min="1549" max="1549" width="10.7265625" style="121" bestFit="1" customWidth="1"/>
    <col min="1550" max="1550" width="11.81640625" style="121" bestFit="1" customWidth="1"/>
    <col min="1551" max="1551" width="10.7265625" style="121" bestFit="1" customWidth="1"/>
    <col min="1552" max="1552" width="13.453125" style="121" bestFit="1" customWidth="1"/>
    <col min="1553" max="1554" width="11.81640625" style="121" bestFit="1" customWidth="1"/>
    <col min="1555" max="1556" width="10.7265625" style="121" bestFit="1" customWidth="1"/>
    <col min="1557" max="1557" width="11.81640625" style="121" bestFit="1" customWidth="1"/>
    <col min="1558" max="1558" width="10.7265625" style="121" bestFit="1" customWidth="1"/>
    <col min="1559" max="1559" width="9.54296875" style="121" bestFit="1" customWidth="1"/>
    <col min="1560" max="1560" width="13.453125" style="121" bestFit="1" customWidth="1"/>
    <col min="1561" max="1561" width="9.6328125" style="121" bestFit="1" customWidth="1"/>
    <col min="1562" max="1562" width="10.7265625" style="121" bestFit="1" customWidth="1"/>
    <col min="1563" max="1563" width="14.7265625" style="121" bestFit="1" customWidth="1"/>
    <col min="1564" max="1793" width="8.7265625" style="121"/>
    <col min="1794" max="1794" width="21.81640625" style="121" bestFit="1" customWidth="1"/>
    <col min="1795" max="1795" width="4.1796875" style="121" bestFit="1" customWidth="1"/>
    <col min="1796" max="1796" width="5.1796875" style="121" bestFit="1" customWidth="1"/>
    <col min="1797" max="1797" width="14.7265625" style="121" bestFit="1" customWidth="1"/>
    <col min="1798" max="1798" width="10.7265625" style="121" bestFit="1" customWidth="1"/>
    <col min="1799" max="1799" width="11.81640625" style="121" bestFit="1" customWidth="1"/>
    <col min="1800" max="1800" width="8.7265625" style="121"/>
    <col min="1801" max="1802" width="13.453125" style="121" bestFit="1" customWidth="1"/>
    <col min="1803" max="1804" width="8.7265625" style="121"/>
    <col min="1805" max="1805" width="10.7265625" style="121" bestFit="1" customWidth="1"/>
    <col min="1806" max="1806" width="11.81640625" style="121" bestFit="1" customWidth="1"/>
    <col min="1807" max="1807" width="10.7265625" style="121" bestFit="1" customWidth="1"/>
    <col min="1808" max="1808" width="13.453125" style="121" bestFit="1" customWidth="1"/>
    <col min="1809" max="1810" width="11.81640625" style="121" bestFit="1" customWidth="1"/>
    <col min="1811" max="1812" width="10.7265625" style="121" bestFit="1" customWidth="1"/>
    <col min="1813" max="1813" width="11.81640625" style="121" bestFit="1" customWidth="1"/>
    <col min="1814" max="1814" width="10.7265625" style="121" bestFit="1" customWidth="1"/>
    <col min="1815" max="1815" width="9.54296875" style="121" bestFit="1" customWidth="1"/>
    <col min="1816" max="1816" width="13.453125" style="121" bestFit="1" customWidth="1"/>
    <col min="1817" max="1817" width="9.6328125" style="121" bestFit="1" customWidth="1"/>
    <col min="1818" max="1818" width="10.7265625" style="121" bestFit="1" customWidth="1"/>
    <col min="1819" max="1819" width="14.7265625" style="121" bestFit="1" customWidth="1"/>
    <col min="1820" max="2049" width="8.7265625" style="121"/>
    <col min="2050" max="2050" width="21.81640625" style="121" bestFit="1" customWidth="1"/>
    <col min="2051" max="2051" width="4.1796875" style="121" bestFit="1" customWidth="1"/>
    <col min="2052" max="2052" width="5.1796875" style="121" bestFit="1" customWidth="1"/>
    <col min="2053" max="2053" width="14.7265625" style="121" bestFit="1" customWidth="1"/>
    <col min="2054" max="2054" width="10.7265625" style="121" bestFit="1" customWidth="1"/>
    <col min="2055" max="2055" width="11.81640625" style="121" bestFit="1" customWidth="1"/>
    <col min="2056" max="2056" width="8.7265625" style="121"/>
    <col min="2057" max="2058" width="13.453125" style="121" bestFit="1" customWidth="1"/>
    <col min="2059" max="2060" width="8.7265625" style="121"/>
    <col min="2061" max="2061" width="10.7265625" style="121" bestFit="1" customWidth="1"/>
    <col min="2062" max="2062" width="11.81640625" style="121" bestFit="1" customWidth="1"/>
    <col min="2063" max="2063" width="10.7265625" style="121" bestFit="1" customWidth="1"/>
    <col min="2064" max="2064" width="13.453125" style="121" bestFit="1" customWidth="1"/>
    <col min="2065" max="2066" width="11.81640625" style="121" bestFit="1" customWidth="1"/>
    <col min="2067" max="2068" width="10.7265625" style="121" bestFit="1" customWidth="1"/>
    <col min="2069" max="2069" width="11.81640625" style="121" bestFit="1" customWidth="1"/>
    <col min="2070" max="2070" width="10.7265625" style="121" bestFit="1" customWidth="1"/>
    <col min="2071" max="2071" width="9.54296875" style="121" bestFit="1" customWidth="1"/>
    <col min="2072" max="2072" width="13.453125" style="121" bestFit="1" customWidth="1"/>
    <col min="2073" max="2073" width="9.6328125" style="121" bestFit="1" customWidth="1"/>
    <col min="2074" max="2074" width="10.7265625" style="121" bestFit="1" customWidth="1"/>
    <col min="2075" max="2075" width="14.7265625" style="121" bestFit="1" customWidth="1"/>
    <col min="2076" max="2305" width="8.7265625" style="121"/>
    <col min="2306" max="2306" width="21.81640625" style="121" bestFit="1" customWidth="1"/>
    <col min="2307" max="2307" width="4.1796875" style="121" bestFit="1" customWidth="1"/>
    <col min="2308" max="2308" width="5.1796875" style="121" bestFit="1" customWidth="1"/>
    <col min="2309" max="2309" width="14.7265625" style="121" bestFit="1" customWidth="1"/>
    <col min="2310" max="2310" width="10.7265625" style="121" bestFit="1" customWidth="1"/>
    <col min="2311" max="2311" width="11.81640625" style="121" bestFit="1" customWidth="1"/>
    <col min="2312" max="2312" width="8.7265625" style="121"/>
    <col min="2313" max="2314" width="13.453125" style="121" bestFit="1" customWidth="1"/>
    <col min="2315" max="2316" width="8.7265625" style="121"/>
    <col min="2317" max="2317" width="10.7265625" style="121" bestFit="1" customWidth="1"/>
    <col min="2318" max="2318" width="11.81640625" style="121" bestFit="1" customWidth="1"/>
    <col min="2319" max="2319" width="10.7265625" style="121" bestFit="1" customWidth="1"/>
    <col min="2320" max="2320" width="13.453125" style="121" bestFit="1" customWidth="1"/>
    <col min="2321" max="2322" width="11.81640625" style="121" bestFit="1" customWidth="1"/>
    <col min="2323" max="2324" width="10.7265625" style="121" bestFit="1" customWidth="1"/>
    <col min="2325" max="2325" width="11.81640625" style="121" bestFit="1" customWidth="1"/>
    <col min="2326" max="2326" width="10.7265625" style="121" bestFit="1" customWidth="1"/>
    <col min="2327" max="2327" width="9.54296875" style="121" bestFit="1" customWidth="1"/>
    <col min="2328" max="2328" width="13.453125" style="121" bestFit="1" customWidth="1"/>
    <col min="2329" max="2329" width="9.6328125" style="121" bestFit="1" customWidth="1"/>
    <col min="2330" max="2330" width="10.7265625" style="121" bestFit="1" customWidth="1"/>
    <col min="2331" max="2331" width="14.7265625" style="121" bestFit="1" customWidth="1"/>
    <col min="2332" max="2561" width="8.7265625" style="121"/>
    <col min="2562" max="2562" width="21.81640625" style="121" bestFit="1" customWidth="1"/>
    <col min="2563" max="2563" width="4.1796875" style="121" bestFit="1" customWidth="1"/>
    <col min="2564" max="2564" width="5.1796875" style="121" bestFit="1" customWidth="1"/>
    <col min="2565" max="2565" width="14.7265625" style="121" bestFit="1" customWidth="1"/>
    <col min="2566" max="2566" width="10.7265625" style="121" bestFit="1" customWidth="1"/>
    <col min="2567" max="2567" width="11.81640625" style="121" bestFit="1" customWidth="1"/>
    <col min="2568" max="2568" width="8.7265625" style="121"/>
    <col min="2569" max="2570" width="13.453125" style="121" bestFit="1" customWidth="1"/>
    <col min="2571" max="2572" width="8.7265625" style="121"/>
    <col min="2573" max="2573" width="10.7265625" style="121" bestFit="1" customWidth="1"/>
    <col min="2574" max="2574" width="11.81640625" style="121" bestFit="1" customWidth="1"/>
    <col min="2575" max="2575" width="10.7265625" style="121" bestFit="1" customWidth="1"/>
    <col min="2576" max="2576" width="13.453125" style="121" bestFit="1" customWidth="1"/>
    <col min="2577" max="2578" width="11.81640625" style="121" bestFit="1" customWidth="1"/>
    <col min="2579" max="2580" width="10.7265625" style="121" bestFit="1" customWidth="1"/>
    <col min="2581" max="2581" width="11.81640625" style="121" bestFit="1" customWidth="1"/>
    <col min="2582" max="2582" width="10.7265625" style="121" bestFit="1" customWidth="1"/>
    <col min="2583" max="2583" width="9.54296875" style="121" bestFit="1" customWidth="1"/>
    <col min="2584" max="2584" width="13.453125" style="121" bestFit="1" customWidth="1"/>
    <col min="2585" max="2585" width="9.6328125" style="121" bestFit="1" customWidth="1"/>
    <col min="2586" max="2586" width="10.7265625" style="121" bestFit="1" customWidth="1"/>
    <col min="2587" max="2587" width="14.7265625" style="121" bestFit="1" customWidth="1"/>
    <col min="2588" max="2817" width="8.7265625" style="121"/>
    <col min="2818" max="2818" width="21.81640625" style="121" bestFit="1" customWidth="1"/>
    <col min="2819" max="2819" width="4.1796875" style="121" bestFit="1" customWidth="1"/>
    <col min="2820" max="2820" width="5.1796875" style="121" bestFit="1" customWidth="1"/>
    <col min="2821" max="2821" width="14.7265625" style="121" bestFit="1" customWidth="1"/>
    <col min="2822" max="2822" width="10.7265625" style="121" bestFit="1" customWidth="1"/>
    <col min="2823" max="2823" width="11.81640625" style="121" bestFit="1" customWidth="1"/>
    <col min="2824" max="2824" width="8.7265625" style="121"/>
    <col min="2825" max="2826" width="13.453125" style="121" bestFit="1" customWidth="1"/>
    <col min="2827" max="2828" width="8.7265625" style="121"/>
    <col min="2829" max="2829" width="10.7265625" style="121" bestFit="1" customWidth="1"/>
    <col min="2830" max="2830" width="11.81640625" style="121" bestFit="1" customWidth="1"/>
    <col min="2831" max="2831" width="10.7265625" style="121" bestFit="1" customWidth="1"/>
    <col min="2832" max="2832" width="13.453125" style="121" bestFit="1" customWidth="1"/>
    <col min="2833" max="2834" width="11.81640625" style="121" bestFit="1" customWidth="1"/>
    <col min="2835" max="2836" width="10.7265625" style="121" bestFit="1" customWidth="1"/>
    <col min="2837" max="2837" width="11.81640625" style="121" bestFit="1" customWidth="1"/>
    <col min="2838" max="2838" width="10.7265625" style="121" bestFit="1" customWidth="1"/>
    <col min="2839" max="2839" width="9.54296875" style="121" bestFit="1" customWidth="1"/>
    <col min="2840" max="2840" width="13.453125" style="121" bestFit="1" customWidth="1"/>
    <col min="2841" max="2841" width="9.6328125" style="121" bestFit="1" customWidth="1"/>
    <col min="2842" max="2842" width="10.7265625" style="121" bestFit="1" customWidth="1"/>
    <col min="2843" max="2843" width="14.7265625" style="121" bestFit="1" customWidth="1"/>
    <col min="2844" max="3073" width="8.7265625" style="121"/>
    <col min="3074" max="3074" width="21.81640625" style="121" bestFit="1" customWidth="1"/>
    <col min="3075" max="3075" width="4.1796875" style="121" bestFit="1" customWidth="1"/>
    <col min="3076" max="3076" width="5.1796875" style="121" bestFit="1" customWidth="1"/>
    <col min="3077" max="3077" width="14.7265625" style="121" bestFit="1" customWidth="1"/>
    <col min="3078" max="3078" width="10.7265625" style="121" bestFit="1" customWidth="1"/>
    <col min="3079" max="3079" width="11.81640625" style="121" bestFit="1" customWidth="1"/>
    <col min="3080" max="3080" width="8.7265625" style="121"/>
    <col min="3081" max="3082" width="13.453125" style="121" bestFit="1" customWidth="1"/>
    <col min="3083" max="3084" width="8.7265625" style="121"/>
    <col min="3085" max="3085" width="10.7265625" style="121" bestFit="1" customWidth="1"/>
    <col min="3086" max="3086" width="11.81640625" style="121" bestFit="1" customWidth="1"/>
    <col min="3087" max="3087" width="10.7265625" style="121" bestFit="1" customWidth="1"/>
    <col min="3088" max="3088" width="13.453125" style="121" bestFit="1" customWidth="1"/>
    <col min="3089" max="3090" width="11.81640625" style="121" bestFit="1" customWidth="1"/>
    <col min="3091" max="3092" width="10.7265625" style="121" bestFit="1" customWidth="1"/>
    <col min="3093" max="3093" width="11.81640625" style="121" bestFit="1" customWidth="1"/>
    <col min="3094" max="3094" width="10.7265625" style="121" bestFit="1" customWidth="1"/>
    <col min="3095" max="3095" width="9.54296875" style="121" bestFit="1" customWidth="1"/>
    <col min="3096" max="3096" width="13.453125" style="121" bestFit="1" customWidth="1"/>
    <col min="3097" max="3097" width="9.6328125" style="121" bestFit="1" customWidth="1"/>
    <col min="3098" max="3098" width="10.7265625" style="121" bestFit="1" customWidth="1"/>
    <col min="3099" max="3099" width="14.7265625" style="121" bestFit="1" customWidth="1"/>
    <col min="3100" max="3329" width="8.7265625" style="121"/>
    <col min="3330" max="3330" width="21.81640625" style="121" bestFit="1" customWidth="1"/>
    <col min="3331" max="3331" width="4.1796875" style="121" bestFit="1" customWidth="1"/>
    <col min="3332" max="3332" width="5.1796875" style="121" bestFit="1" customWidth="1"/>
    <col min="3333" max="3333" width="14.7265625" style="121" bestFit="1" customWidth="1"/>
    <col min="3334" max="3334" width="10.7265625" style="121" bestFit="1" customWidth="1"/>
    <col min="3335" max="3335" width="11.81640625" style="121" bestFit="1" customWidth="1"/>
    <col min="3336" max="3336" width="8.7265625" style="121"/>
    <col min="3337" max="3338" width="13.453125" style="121" bestFit="1" customWidth="1"/>
    <col min="3339" max="3340" width="8.7265625" style="121"/>
    <col min="3341" max="3341" width="10.7265625" style="121" bestFit="1" customWidth="1"/>
    <col min="3342" max="3342" width="11.81640625" style="121" bestFit="1" customWidth="1"/>
    <col min="3343" max="3343" width="10.7265625" style="121" bestFit="1" customWidth="1"/>
    <col min="3344" max="3344" width="13.453125" style="121" bestFit="1" customWidth="1"/>
    <col min="3345" max="3346" width="11.81640625" style="121" bestFit="1" customWidth="1"/>
    <col min="3347" max="3348" width="10.7265625" style="121" bestFit="1" customWidth="1"/>
    <col min="3349" max="3349" width="11.81640625" style="121" bestFit="1" customWidth="1"/>
    <col min="3350" max="3350" width="10.7265625" style="121" bestFit="1" customWidth="1"/>
    <col min="3351" max="3351" width="9.54296875" style="121" bestFit="1" customWidth="1"/>
    <col min="3352" max="3352" width="13.453125" style="121" bestFit="1" customWidth="1"/>
    <col min="3353" max="3353" width="9.6328125" style="121" bestFit="1" customWidth="1"/>
    <col min="3354" max="3354" width="10.7265625" style="121" bestFit="1" customWidth="1"/>
    <col min="3355" max="3355" width="14.7265625" style="121" bestFit="1" customWidth="1"/>
    <col min="3356" max="3585" width="8.7265625" style="121"/>
    <col min="3586" max="3586" width="21.81640625" style="121" bestFit="1" customWidth="1"/>
    <col min="3587" max="3587" width="4.1796875" style="121" bestFit="1" customWidth="1"/>
    <col min="3588" max="3588" width="5.1796875" style="121" bestFit="1" customWidth="1"/>
    <col min="3589" max="3589" width="14.7265625" style="121" bestFit="1" customWidth="1"/>
    <col min="3590" max="3590" width="10.7265625" style="121" bestFit="1" customWidth="1"/>
    <col min="3591" max="3591" width="11.81640625" style="121" bestFit="1" customWidth="1"/>
    <col min="3592" max="3592" width="8.7265625" style="121"/>
    <col min="3593" max="3594" width="13.453125" style="121" bestFit="1" customWidth="1"/>
    <col min="3595" max="3596" width="8.7265625" style="121"/>
    <col min="3597" max="3597" width="10.7265625" style="121" bestFit="1" customWidth="1"/>
    <col min="3598" max="3598" width="11.81640625" style="121" bestFit="1" customWidth="1"/>
    <col min="3599" max="3599" width="10.7265625" style="121" bestFit="1" customWidth="1"/>
    <col min="3600" max="3600" width="13.453125" style="121" bestFit="1" customWidth="1"/>
    <col min="3601" max="3602" width="11.81640625" style="121" bestFit="1" customWidth="1"/>
    <col min="3603" max="3604" width="10.7265625" style="121" bestFit="1" customWidth="1"/>
    <col min="3605" max="3605" width="11.81640625" style="121" bestFit="1" customWidth="1"/>
    <col min="3606" max="3606" width="10.7265625" style="121" bestFit="1" customWidth="1"/>
    <col min="3607" max="3607" width="9.54296875" style="121" bestFit="1" customWidth="1"/>
    <col min="3608" max="3608" width="13.453125" style="121" bestFit="1" customWidth="1"/>
    <col min="3609" max="3609" width="9.6328125" style="121" bestFit="1" customWidth="1"/>
    <col min="3610" max="3610" width="10.7265625" style="121" bestFit="1" customWidth="1"/>
    <col min="3611" max="3611" width="14.7265625" style="121" bestFit="1" customWidth="1"/>
    <col min="3612" max="3841" width="8.7265625" style="121"/>
    <col min="3842" max="3842" width="21.81640625" style="121" bestFit="1" customWidth="1"/>
    <col min="3843" max="3843" width="4.1796875" style="121" bestFit="1" customWidth="1"/>
    <col min="3844" max="3844" width="5.1796875" style="121" bestFit="1" customWidth="1"/>
    <col min="3845" max="3845" width="14.7265625" style="121" bestFit="1" customWidth="1"/>
    <col min="3846" max="3846" width="10.7265625" style="121" bestFit="1" customWidth="1"/>
    <col min="3847" max="3847" width="11.81640625" style="121" bestFit="1" customWidth="1"/>
    <col min="3848" max="3848" width="8.7265625" style="121"/>
    <col min="3849" max="3850" width="13.453125" style="121" bestFit="1" customWidth="1"/>
    <col min="3851" max="3852" width="8.7265625" style="121"/>
    <col min="3853" max="3853" width="10.7265625" style="121" bestFit="1" customWidth="1"/>
    <col min="3854" max="3854" width="11.81640625" style="121" bestFit="1" customWidth="1"/>
    <col min="3855" max="3855" width="10.7265625" style="121" bestFit="1" customWidth="1"/>
    <col min="3856" max="3856" width="13.453125" style="121" bestFit="1" customWidth="1"/>
    <col min="3857" max="3858" width="11.81640625" style="121" bestFit="1" customWidth="1"/>
    <col min="3859" max="3860" width="10.7265625" style="121" bestFit="1" customWidth="1"/>
    <col min="3861" max="3861" width="11.81640625" style="121" bestFit="1" customWidth="1"/>
    <col min="3862" max="3862" width="10.7265625" style="121" bestFit="1" customWidth="1"/>
    <col min="3863" max="3863" width="9.54296875" style="121" bestFit="1" customWidth="1"/>
    <col min="3864" max="3864" width="13.453125" style="121" bestFit="1" customWidth="1"/>
    <col min="3865" max="3865" width="9.6328125" style="121" bestFit="1" customWidth="1"/>
    <col min="3866" max="3866" width="10.7265625" style="121" bestFit="1" customWidth="1"/>
    <col min="3867" max="3867" width="14.7265625" style="121" bestFit="1" customWidth="1"/>
    <col min="3868" max="4097" width="8.7265625" style="121"/>
    <col min="4098" max="4098" width="21.81640625" style="121" bestFit="1" customWidth="1"/>
    <col min="4099" max="4099" width="4.1796875" style="121" bestFit="1" customWidth="1"/>
    <col min="4100" max="4100" width="5.1796875" style="121" bestFit="1" customWidth="1"/>
    <col min="4101" max="4101" width="14.7265625" style="121" bestFit="1" customWidth="1"/>
    <col min="4102" max="4102" width="10.7265625" style="121" bestFit="1" customWidth="1"/>
    <col min="4103" max="4103" width="11.81640625" style="121" bestFit="1" customWidth="1"/>
    <col min="4104" max="4104" width="8.7265625" style="121"/>
    <col min="4105" max="4106" width="13.453125" style="121" bestFit="1" customWidth="1"/>
    <col min="4107" max="4108" width="8.7265625" style="121"/>
    <col min="4109" max="4109" width="10.7265625" style="121" bestFit="1" customWidth="1"/>
    <col min="4110" max="4110" width="11.81640625" style="121" bestFit="1" customWidth="1"/>
    <col min="4111" max="4111" width="10.7265625" style="121" bestFit="1" customWidth="1"/>
    <col min="4112" max="4112" width="13.453125" style="121" bestFit="1" customWidth="1"/>
    <col min="4113" max="4114" width="11.81640625" style="121" bestFit="1" customWidth="1"/>
    <col min="4115" max="4116" width="10.7265625" style="121" bestFit="1" customWidth="1"/>
    <col min="4117" max="4117" width="11.81640625" style="121" bestFit="1" customWidth="1"/>
    <col min="4118" max="4118" width="10.7265625" style="121" bestFit="1" customWidth="1"/>
    <col min="4119" max="4119" width="9.54296875" style="121" bestFit="1" customWidth="1"/>
    <col min="4120" max="4120" width="13.453125" style="121" bestFit="1" customWidth="1"/>
    <col min="4121" max="4121" width="9.6328125" style="121" bestFit="1" customWidth="1"/>
    <col min="4122" max="4122" width="10.7265625" style="121" bestFit="1" customWidth="1"/>
    <col min="4123" max="4123" width="14.7265625" style="121" bestFit="1" customWidth="1"/>
    <col min="4124" max="4353" width="8.7265625" style="121"/>
    <col min="4354" max="4354" width="21.81640625" style="121" bestFit="1" customWidth="1"/>
    <col min="4355" max="4355" width="4.1796875" style="121" bestFit="1" customWidth="1"/>
    <col min="4356" max="4356" width="5.1796875" style="121" bestFit="1" customWidth="1"/>
    <col min="4357" max="4357" width="14.7265625" style="121" bestFit="1" customWidth="1"/>
    <col min="4358" max="4358" width="10.7265625" style="121" bestFit="1" customWidth="1"/>
    <col min="4359" max="4359" width="11.81640625" style="121" bestFit="1" customWidth="1"/>
    <col min="4360" max="4360" width="8.7265625" style="121"/>
    <col min="4361" max="4362" width="13.453125" style="121" bestFit="1" customWidth="1"/>
    <col min="4363" max="4364" width="8.7265625" style="121"/>
    <col min="4365" max="4365" width="10.7265625" style="121" bestFit="1" customWidth="1"/>
    <col min="4366" max="4366" width="11.81640625" style="121" bestFit="1" customWidth="1"/>
    <col min="4367" max="4367" width="10.7265625" style="121" bestFit="1" customWidth="1"/>
    <col min="4368" max="4368" width="13.453125" style="121" bestFit="1" customWidth="1"/>
    <col min="4369" max="4370" width="11.81640625" style="121" bestFit="1" customWidth="1"/>
    <col min="4371" max="4372" width="10.7265625" style="121" bestFit="1" customWidth="1"/>
    <col min="4373" max="4373" width="11.81640625" style="121" bestFit="1" customWidth="1"/>
    <col min="4374" max="4374" width="10.7265625" style="121" bestFit="1" customWidth="1"/>
    <col min="4375" max="4375" width="9.54296875" style="121" bestFit="1" customWidth="1"/>
    <col min="4376" max="4376" width="13.453125" style="121" bestFit="1" customWidth="1"/>
    <col min="4377" max="4377" width="9.6328125" style="121" bestFit="1" customWidth="1"/>
    <col min="4378" max="4378" width="10.7265625" style="121" bestFit="1" customWidth="1"/>
    <col min="4379" max="4379" width="14.7265625" style="121" bestFit="1" customWidth="1"/>
    <col min="4380" max="4609" width="8.7265625" style="121"/>
    <col min="4610" max="4610" width="21.81640625" style="121" bestFit="1" customWidth="1"/>
    <col min="4611" max="4611" width="4.1796875" style="121" bestFit="1" customWidth="1"/>
    <col min="4612" max="4612" width="5.1796875" style="121" bestFit="1" customWidth="1"/>
    <col min="4613" max="4613" width="14.7265625" style="121" bestFit="1" customWidth="1"/>
    <col min="4614" max="4614" width="10.7265625" style="121" bestFit="1" customWidth="1"/>
    <col min="4615" max="4615" width="11.81640625" style="121" bestFit="1" customWidth="1"/>
    <col min="4616" max="4616" width="8.7265625" style="121"/>
    <col min="4617" max="4618" width="13.453125" style="121" bestFit="1" customWidth="1"/>
    <col min="4619" max="4620" width="8.7265625" style="121"/>
    <col min="4621" max="4621" width="10.7265625" style="121" bestFit="1" customWidth="1"/>
    <col min="4622" max="4622" width="11.81640625" style="121" bestFit="1" customWidth="1"/>
    <col min="4623" max="4623" width="10.7265625" style="121" bestFit="1" customWidth="1"/>
    <col min="4624" max="4624" width="13.453125" style="121" bestFit="1" customWidth="1"/>
    <col min="4625" max="4626" width="11.81640625" style="121" bestFit="1" customWidth="1"/>
    <col min="4627" max="4628" width="10.7265625" style="121" bestFit="1" customWidth="1"/>
    <col min="4629" max="4629" width="11.81640625" style="121" bestFit="1" customWidth="1"/>
    <col min="4630" max="4630" width="10.7265625" style="121" bestFit="1" customWidth="1"/>
    <col min="4631" max="4631" width="9.54296875" style="121" bestFit="1" customWidth="1"/>
    <col min="4632" max="4632" width="13.453125" style="121" bestFit="1" customWidth="1"/>
    <col min="4633" max="4633" width="9.6328125" style="121" bestFit="1" customWidth="1"/>
    <col min="4634" max="4634" width="10.7265625" style="121" bestFit="1" customWidth="1"/>
    <col min="4635" max="4635" width="14.7265625" style="121" bestFit="1" customWidth="1"/>
    <col min="4636" max="4865" width="8.7265625" style="121"/>
    <col min="4866" max="4866" width="21.81640625" style="121" bestFit="1" customWidth="1"/>
    <col min="4867" max="4867" width="4.1796875" style="121" bestFit="1" customWidth="1"/>
    <col min="4868" max="4868" width="5.1796875" style="121" bestFit="1" customWidth="1"/>
    <col min="4869" max="4869" width="14.7265625" style="121" bestFit="1" customWidth="1"/>
    <col min="4870" max="4870" width="10.7265625" style="121" bestFit="1" customWidth="1"/>
    <col min="4871" max="4871" width="11.81640625" style="121" bestFit="1" customWidth="1"/>
    <col min="4872" max="4872" width="8.7265625" style="121"/>
    <col min="4873" max="4874" width="13.453125" style="121" bestFit="1" customWidth="1"/>
    <col min="4875" max="4876" width="8.7265625" style="121"/>
    <col min="4877" max="4877" width="10.7265625" style="121" bestFit="1" customWidth="1"/>
    <col min="4878" max="4878" width="11.81640625" style="121" bestFit="1" customWidth="1"/>
    <col min="4879" max="4879" width="10.7265625" style="121" bestFit="1" customWidth="1"/>
    <col min="4880" max="4880" width="13.453125" style="121" bestFit="1" customWidth="1"/>
    <col min="4881" max="4882" width="11.81640625" style="121" bestFit="1" customWidth="1"/>
    <col min="4883" max="4884" width="10.7265625" style="121" bestFit="1" customWidth="1"/>
    <col min="4885" max="4885" width="11.81640625" style="121" bestFit="1" customWidth="1"/>
    <col min="4886" max="4886" width="10.7265625" style="121" bestFit="1" customWidth="1"/>
    <col min="4887" max="4887" width="9.54296875" style="121" bestFit="1" customWidth="1"/>
    <col min="4888" max="4888" width="13.453125" style="121" bestFit="1" customWidth="1"/>
    <col min="4889" max="4889" width="9.6328125" style="121" bestFit="1" customWidth="1"/>
    <col min="4890" max="4890" width="10.7265625" style="121" bestFit="1" customWidth="1"/>
    <col min="4891" max="4891" width="14.7265625" style="121" bestFit="1" customWidth="1"/>
    <col min="4892" max="5121" width="8.7265625" style="121"/>
    <col min="5122" max="5122" width="21.81640625" style="121" bestFit="1" customWidth="1"/>
    <col min="5123" max="5123" width="4.1796875" style="121" bestFit="1" customWidth="1"/>
    <col min="5124" max="5124" width="5.1796875" style="121" bestFit="1" customWidth="1"/>
    <col min="5125" max="5125" width="14.7265625" style="121" bestFit="1" customWidth="1"/>
    <col min="5126" max="5126" width="10.7265625" style="121" bestFit="1" customWidth="1"/>
    <col min="5127" max="5127" width="11.81640625" style="121" bestFit="1" customWidth="1"/>
    <col min="5128" max="5128" width="8.7265625" style="121"/>
    <col min="5129" max="5130" width="13.453125" style="121" bestFit="1" customWidth="1"/>
    <col min="5131" max="5132" width="8.7265625" style="121"/>
    <col min="5133" max="5133" width="10.7265625" style="121" bestFit="1" customWidth="1"/>
    <col min="5134" max="5134" width="11.81640625" style="121" bestFit="1" customWidth="1"/>
    <col min="5135" max="5135" width="10.7265625" style="121" bestFit="1" customWidth="1"/>
    <col min="5136" max="5136" width="13.453125" style="121" bestFit="1" customWidth="1"/>
    <col min="5137" max="5138" width="11.81640625" style="121" bestFit="1" customWidth="1"/>
    <col min="5139" max="5140" width="10.7265625" style="121" bestFit="1" customWidth="1"/>
    <col min="5141" max="5141" width="11.81640625" style="121" bestFit="1" customWidth="1"/>
    <col min="5142" max="5142" width="10.7265625" style="121" bestFit="1" customWidth="1"/>
    <col min="5143" max="5143" width="9.54296875" style="121" bestFit="1" customWidth="1"/>
    <col min="5144" max="5144" width="13.453125" style="121" bestFit="1" customWidth="1"/>
    <col min="5145" max="5145" width="9.6328125" style="121" bestFit="1" customWidth="1"/>
    <col min="5146" max="5146" width="10.7265625" style="121" bestFit="1" customWidth="1"/>
    <col min="5147" max="5147" width="14.7265625" style="121" bestFit="1" customWidth="1"/>
    <col min="5148" max="5377" width="8.7265625" style="121"/>
    <col min="5378" max="5378" width="21.81640625" style="121" bestFit="1" customWidth="1"/>
    <col min="5379" max="5379" width="4.1796875" style="121" bestFit="1" customWidth="1"/>
    <col min="5380" max="5380" width="5.1796875" style="121" bestFit="1" customWidth="1"/>
    <col min="5381" max="5381" width="14.7265625" style="121" bestFit="1" customWidth="1"/>
    <col min="5382" max="5382" width="10.7265625" style="121" bestFit="1" customWidth="1"/>
    <col min="5383" max="5383" width="11.81640625" style="121" bestFit="1" customWidth="1"/>
    <col min="5384" max="5384" width="8.7265625" style="121"/>
    <col min="5385" max="5386" width="13.453125" style="121" bestFit="1" customWidth="1"/>
    <col min="5387" max="5388" width="8.7265625" style="121"/>
    <col min="5389" max="5389" width="10.7265625" style="121" bestFit="1" customWidth="1"/>
    <col min="5390" max="5390" width="11.81640625" style="121" bestFit="1" customWidth="1"/>
    <col min="5391" max="5391" width="10.7265625" style="121" bestFit="1" customWidth="1"/>
    <col min="5392" max="5392" width="13.453125" style="121" bestFit="1" customWidth="1"/>
    <col min="5393" max="5394" width="11.81640625" style="121" bestFit="1" customWidth="1"/>
    <col min="5395" max="5396" width="10.7265625" style="121" bestFit="1" customWidth="1"/>
    <col min="5397" max="5397" width="11.81640625" style="121" bestFit="1" customWidth="1"/>
    <col min="5398" max="5398" width="10.7265625" style="121" bestFit="1" customWidth="1"/>
    <col min="5399" max="5399" width="9.54296875" style="121" bestFit="1" customWidth="1"/>
    <col min="5400" max="5400" width="13.453125" style="121" bestFit="1" customWidth="1"/>
    <col min="5401" max="5401" width="9.6328125" style="121" bestFit="1" customWidth="1"/>
    <col min="5402" max="5402" width="10.7265625" style="121" bestFit="1" customWidth="1"/>
    <col min="5403" max="5403" width="14.7265625" style="121" bestFit="1" customWidth="1"/>
    <col min="5404" max="5633" width="8.7265625" style="121"/>
    <col min="5634" max="5634" width="21.81640625" style="121" bestFit="1" customWidth="1"/>
    <col min="5635" max="5635" width="4.1796875" style="121" bestFit="1" customWidth="1"/>
    <col min="5636" max="5636" width="5.1796875" style="121" bestFit="1" customWidth="1"/>
    <col min="5637" max="5637" width="14.7265625" style="121" bestFit="1" customWidth="1"/>
    <col min="5638" max="5638" width="10.7265625" style="121" bestFit="1" customWidth="1"/>
    <col min="5639" max="5639" width="11.81640625" style="121" bestFit="1" customWidth="1"/>
    <col min="5640" max="5640" width="8.7265625" style="121"/>
    <col min="5641" max="5642" width="13.453125" style="121" bestFit="1" customWidth="1"/>
    <col min="5643" max="5644" width="8.7265625" style="121"/>
    <col min="5645" max="5645" width="10.7265625" style="121" bestFit="1" customWidth="1"/>
    <col min="5646" max="5646" width="11.81640625" style="121" bestFit="1" customWidth="1"/>
    <col min="5647" max="5647" width="10.7265625" style="121" bestFit="1" customWidth="1"/>
    <col min="5648" max="5648" width="13.453125" style="121" bestFit="1" customWidth="1"/>
    <col min="5649" max="5650" width="11.81640625" style="121" bestFit="1" customWidth="1"/>
    <col min="5651" max="5652" width="10.7265625" style="121" bestFit="1" customWidth="1"/>
    <col min="5653" max="5653" width="11.81640625" style="121" bestFit="1" customWidth="1"/>
    <col min="5654" max="5654" width="10.7265625" style="121" bestFit="1" customWidth="1"/>
    <col min="5655" max="5655" width="9.54296875" style="121" bestFit="1" customWidth="1"/>
    <col min="5656" max="5656" width="13.453125" style="121" bestFit="1" customWidth="1"/>
    <col min="5657" max="5657" width="9.6328125" style="121" bestFit="1" customWidth="1"/>
    <col min="5658" max="5658" width="10.7265625" style="121" bestFit="1" customWidth="1"/>
    <col min="5659" max="5659" width="14.7265625" style="121" bestFit="1" customWidth="1"/>
    <col min="5660" max="5889" width="8.7265625" style="121"/>
    <col min="5890" max="5890" width="21.81640625" style="121" bestFit="1" customWidth="1"/>
    <col min="5891" max="5891" width="4.1796875" style="121" bestFit="1" customWidth="1"/>
    <col min="5892" max="5892" width="5.1796875" style="121" bestFit="1" customWidth="1"/>
    <col min="5893" max="5893" width="14.7265625" style="121" bestFit="1" customWidth="1"/>
    <col min="5894" max="5894" width="10.7265625" style="121" bestFit="1" customWidth="1"/>
    <col min="5895" max="5895" width="11.81640625" style="121" bestFit="1" customWidth="1"/>
    <col min="5896" max="5896" width="8.7265625" style="121"/>
    <col min="5897" max="5898" width="13.453125" style="121" bestFit="1" customWidth="1"/>
    <col min="5899" max="5900" width="8.7265625" style="121"/>
    <col min="5901" max="5901" width="10.7265625" style="121" bestFit="1" customWidth="1"/>
    <col min="5902" max="5902" width="11.81640625" style="121" bestFit="1" customWidth="1"/>
    <col min="5903" max="5903" width="10.7265625" style="121" bestFit="1" customWidth="1"/>
    <col min="5904" max="5904" width="13.453125" style="121" bestFit="1" customWidth="1"/>
    <col min="5905" max="5906" width="11.81640625" style="121" bestFit="1" customWidth="1"/>
    <col min="5907" max="5908" width="10.7265625" style="121" bestFit="1" customWidth="1"/>
    <col min="5909" max="5909" width="11.81640625" style="121" bestFit="1" customWidth="1"/>
    <col min="5910" max="5910" width="10.7265625" style="121" bestFit="1" customWidth="1"/>
    <col min="5911" max="5911" width="9.54296875" style="121" bestFit="1" customWidth="1"/>
    <col min="5912" max="5912" width="13.453125" style="121" bestFit="1" customWidth="1"/>
    <col min="5913" max="5913" width="9.6328125" style="121" bestFit="1" customWidth="1"/>
    <col min="5914" max="5914" width="10.7265625" style="121" bestFit="1" customWidth="1"/>
    <col min="5915" max="5915" width="14.7265625" style="121" bestFit="1" customWidth="1"/>
    <col min="5916" max="6145" width="8.7265625" style="121"/>
    <col min="6146" max="6146" width="21.81640625" style="121" bestFit="1" customWidth="1"/>
    <col min="6147" max="6147" width="4.1796875" style="121" bestFit="1" customWidth="1"/>
    <col min="6148" max="6148" width="5.1796875" style="121" bestFit="1" customWidth="1"/>
    <col min="6149" max="6149" width="14.7265625" style="121" bestFit="1" customWidth="1"/>
    <col min="6150" max="6150" width="10.7265625" style="121" bestFit="1" customWidth="1"/>
    <col min="6151" max="6151" width="11.81640625" style="121" bestFit="1" customWidth="1"/>
    <col min="6152" max="6152" width="8.7265625" style="121"/>
    <col min="6153" max="6154" width="13.453125" style="121" bestFit="1" customWidth="1"/>
    <col min="6155" max="6156" width="8.7265625" style="121"/>
    <col min="6157" max="6157" width="10.7265625" style="121" bestFit="1" customWidth="1"/>
    <col min="6158" max="6158" width="11.81640625" style="121" bestFit="1" customWidth="1"/>
    <col min="6159" max="6159" width="10.7265625" style="121" bestFit="1" customWidth="1"/>
    <col min="6160" max="6160" width="13.453125" style="121" bestFit="1" customWidth="1"/>
    <col min="6161" max="6162" width="11.81640625" style="121" bestFit="1" customWidth="1"/>
    <col min="6163" max="6164" width="10.7265625" style="121" bestFit="1" customWidth="1"/>
    <col min="6165" max="6165" width="11.81640625" style="121" bestFit="1" customWidth="1"/>
    <col min="6166" max="6166" width="10.7265625" style="121" bestFit="1" customWidth="1"/>
    <col min="6167" max="6167" width="9.54296875" style="121" bestFit="1" customWidth="1"/>
    <col min="6168" max="6168" width="13.453125" style="121" bestFit="1" customWidth="1"/>
    <col min="6169" max="6169" width="9.6328125" style="121" bestFit="1" customWidth="1"/>
    <col min="6170" max="6170" width="10.7265625" style="121" bestFit="1" customWidth="1"/>
    <col min="6171" max="6171" width="14.7265625" style="121" bestFit="1" customWidth="1"/>
    <col min="6172" max="6401" width="8.7265625" style="121"/>
    <col min="6402" max="6402" width="21.81640625" style="121" bestFit="1" customWidth="1"/>
    <col min="6403" max="6403" width="4.1796875" style="121" bestFit="1" customWidth="1"/>
    <col min="6404" max="6404" width="5.1796875" style="121" bestFit="1" customWidth="1"/>
    <col min="6405" max="6405" width="14.7265625" style="121" bestFit="1" customWidth="1"/>
    <col min="6406" max="6406" width="10.7265625" style="121" bestFit="1" customWidth="1"/>
    <col min="6407" max="6407" width="11.81640625" style="121" bestFit="1" customWidth="1"/>
    <col min="6408" max="6408" width="8.7265625" style="121"/>
    <col min="6409" max="6410" width="13.453125" style="121" bestFit="1" customWidth="1"/>
    <col min="6411" max="6412" width="8.7265625" style="121"/>
    <col min="6413" max="6413" width="10.7265625" style="121" bestFit="1" customWidth="1"/>
    <col min="6414" max="6414" width="11.81640625" style="121" bestFit="1" customWidth="1"/>
    <col min="6415" max="6415" width="10.7265625" style="121" bestFit="1" customWidth="1"/>
    <col min="6416" max="6416" width="13.453125" style="121" bestFit="1" customWidth="1"/>
    <col min="6417" max="6418" width="11.81640625" style="121" bestFit="1" customWidth="1"/>
    <col min="6419" max="6420" width="10.7265625" style="121" bestFit="1" customWidth="1"/>
    <col min="6421" max="6421" width="11.81640625" style="121" bestFit="1" customWidth="1"/>
    <col min="6422" max="6422" width="10.7265625" style="121" bestFit="1" customWidth="1"/>
    <col min="6423" max="6423" width="9.54296875" style="121" bestFit="1" customWidth="1"/>
    <col min="6424" max="6424" width="13.453125" style="121" bestFit="1" customWidth="1"/>
    <col min="6425" max="6425" width="9.6328125" style="121" bestFit="1" customWidth="1"/>
    <col min="6426" max="6426" width="10.7265625" style="121" bestFit="1" customWidth="1"/>
    <col min="6427" max="6427" width="14.7265625" style="121" bestFit="1" customWidth="1"/>
    <col min="6428" max="6657" width="8.7265625" style="121"/>
    <col min="6658" max="6658" width="21.81640625" style="121" bestFit="1" customWidth="1"/>
    <col min="6659" max="6659" width="4.1796875" style="121" bestFit="1" customWidth="1"/>
    <col min="6660" max="6660" width="5.1796875" style="121" bestFit="1" customWidth="1"/>
    <col min="6661" max="6661" width="14.7265625" style="121" bestFit="1" customWidth="1"/>
    <col min="6662" max="6662" width="10.7265625" style="121" bestFit="1" customWidth="1"/>
    <col min="6663" max="6663" width="11.81640625" style="121" bestFit="1" customWidth="1"/>
    <col min="6664" max="6664" width="8.7265625" style="121"/>
    <col min="6665" max="6666" width="13.453125" style="121" bestFit="1" customWidth="1"/>
    <col min="6667" max="6668" width="8.7265625" style="121"/>
    <col min="6669" max="6669" width="10.7265625" style="121" bestFit="1" customWidth="1"/>
    <col min="6670" max="6670" width="11.81640625" style="121" bestFit="1" customWidth="1"/>
    <col min="6671" max="6671" width="10.7265625" style="121" bestFit="1" customWidth="1"/>
    <col min="6672" max="6672" width="13.453125" style="121" bestFit="1" customWidth="1"/>
    <col min="6673" max="6674" width="11.81640625" style="121" bestFit="1" customWidth="1"/>
    <col min="6675" max="6676" width="10.7265625" style="121" bestFit="1" customWidth="1"/>
    <col min="6677" max="6677" width="11.81640625" style="121" bestFit="1" customWidth="1"/>
    <col min="6678" max="6678" width="10.7265625" style="121" bestFit="1" customWidth="1"/>
    <col min="6679" max="6679" width="9.54296875" style="121" bestFit="1" customWidth="1"/>
    <col min="6680" max="6680" width="13.453125" style="121" bestFit="1" customWidth="1"/>
    <col min="6681" max="6681" width="9.6328125" style="121" bestFit="1" customWidth="1"/>
    <col min="6682" max="6682" width="10.7265625" style="121" bestFit="1" customWidth="1"/>
    <col min="6683" max="6683" width="14.7265625" style="121" bestFit="1" customWidth="1"/>
    <col min="6684" max="6913" width="8.7265625" style="121"/>
    <col min="6914" max="6914" width="21.81640625" style="121" bestFit="1" customWidth="1"/>
    <col min="6915" max="6915" width="4.1796875" style="121" bestFit="1" customWidth="1"/>
    <col min="6916" max="6916" width="5.1796875" style="121" bestFit="1" customWidth="1"/>
    <col min="6917" max="6917" width="14.7265625" style="121" bestFit="1" customWidth="1"/>
    <col min="6918" max="6918" width="10.7265625" style="121" bestFit="1" customWidth="1"/>
    <col min="6919" max="6919" width="11.81640625" style="121" bestFit="1" customWidth="1"/>
    <col min="6920" max="6920" width="8.7265625" style="121"/>
    <col min="6921" max="6922" width="13.453125" style="121" bestFit="1" customWidth="1"/>
    <col min="6923" max="6924" width="8.7265625" style="121"/>
    <col min="6925" max="6925" width="10.7265625" style="121" bestFit="1" customWidth="1"/>
    <col min="6926" max="6926" width="11.81640625" style="121" bestFit="1" customWidth="1"/>
    <col min="6927" max="6927" width="10.7265625" style="121" bestFit="1" customWidth="1"/>
    <col min="6928" max="6928" width="13.453125" style="121" bestFit="1" customWidth="1"/>
    <col min="6929" max="6930" width="11.81640625" style="121" bestFit="1" customWidth="1"/>
    <col min="6931" max="6932" width="10.7265625" style="121" bestFit="1" customWidth="1"/>
    <col min="6933" max="6933" width="11.81640625" style="121" bestFit="1" customWidth="1"/>
    <col min="6934" max="6934" width="10.7265625" style="121" bestFit="1" customWidth="1"/>
    <col min="6935" max="6935" width="9.54296875" style="121" bestFit="1" customWidth="1"/>
    <col min="6936" max="6936" width="13.453125" style="121" bestFit="1" customWidth="1"/>
    <col min="6937" max="6937" width="9.6328125" style="121" bestFit="1" customWidth="1"/>
    <col min="6938" max="6938" width="10.7265625" style="121" bestFit="1" customWidth="1"/>
    <col min="6939" max="6939" width="14.7265625" style="121" bestFit="1" customWidth="1"/>
    <col min="6940" max="7169" width="8.7265625" style="121"/>
    <col min="7170" max="7170" width="21.81640625" style="121" bestFit="1" customWidth="1"/>
    <col min="7171" max="7171" width="4.1796875" style="121" bestFit="1" customWidth="1"/>
    <col min="7172" max="7172" width="5.1796875" style="121" bestFit="1" customWidth="1"/>
    <col min="7173" max="7173" width="14.7265625" style="121" bestFit="1" customWidth="1"/>
    <col min="7174" max="7174" width="10.7265625" style="121" bestFit="1" customWidth="1"/>
    <col min="7175" max="7175" width="11.81640625" style="121" bestFit="1" customWidth="1"/>
    <col min="7176" max="7176" width="8.7265625" style="121"/>
    <col min="7177" max="7178" width="13.453125" style="121" bestFit="1" customWidth="1"/>
    <col min="7179" max="7180" width="8.7265625" style="121"/>
    <col min="7181" max="7181" width="10.7265625" style="121" bestFit="1" customWidth="1"/>
    <col min="7182" max="7182" width="11.81640625" style="121" bestFit="1" customWidth="1"/>
    <col min="7183" max="7183" width="10.7265625" style="121" bestFit="1" customWidth="1"/>
    <col min="7184" max="7184" width="13.453125" style="121" bestFit="1" customWidth="1"/>
    <col min="7185" max="7186" width="11.81640625" style="121" bestFit="1" customWidth="1"/>
    <col min="7187" max="7188" width="10.7265625" style="121" bestFit="1" customWidth="1"/>
    <col min="7189" max="7189" width="11.81640625" style="121" bestFit="1" customWidth="1"/>
    <col min="7190" max="7190" width="10.7265625" style="121" bestFit="1" customWidth="1"/>
    <col min="7191" max="7191" width="9.54296875" style="121" bestFit="1" customWidth="1"/>
    <col min="7192" max="7192" width="13.453125" style="121" bestFit="1" customWidth="1"/>
    <col min="7193" max="7193" width="9.6328125" style="121" bestFit="1" customWidth="1"/>
    <col min="7194" max="7194" width="10.7265625" style="121" bestFit="1" customWidth="1"/>
    <col min="7195" max="7195" width="14.7265625" style="121" bestFit="1" customWidth="1"/>
    <col min="7196" max="7425" width="8.7265625" style="121"/>
    <col min="7426" max="7426" width="21.81640625" style="121" bestFit="1" customWidth="1"/>
    <col min="7427" max="7427" width="4.1796875" style="121" bestFit="1" customWidth="1"/>
    <col min="7428" max="7428" width="5.1796875" style="121" bestFit="1" customWidth="1"/>
    <col min="7429" max="7429" width="14.7265625" style="121" bestFit="1" customWidth="1"/>
    <col min="7430" max="7430" width="10.7265625" style="121" bestFit="1" customWidth="1"/>
    <col min="7431" max="7431" width="11.81640625" style="121" bestFit="1" customWidth="1"/>
    <col min="7432" max="7432" width="8.7265625" style="121"/>
    <col min="7433" max="7434" width="13.453125" style="121" bestFit="1" customWidth="1"/>
    <col min="7435" max="7436" width="8.7265625" style="121"/>
    <col min="7437" max="7437" width="10.7265625" style="121" bestFit="1" customWidth="1"/>
    <col min="7438" max="7438" width="11.81640625" style="121" bestFit="1" customWidth="1"/>
    <col min="7439" max="7439" width="10.7265625" style="121" bestFit="1" customWidth="1"/>
    <col min="7440" max="7440" width="13.453125" style="121" bestFit="1" customWidth="1"/>
    <col min="7441" max="7442" width="11.81640625" style="121" bestFit="1" customWidth="1"/>
    <col min="7443" max="7444" width="10.7265625" style="121" bestFit="1" customWidth="1"/>
    <col min="7445" max="7445" width="11.81640625" style="121" bestFit="1" customWidth="1"/>
    <col min="7446" max="7446" width="10.7265625" style="121" bestFit="1" customWidth="1"/>
    <col min="7447" max="7447" width="9.54296875" style="121" bestFit="1" customWidth="1"/>
    <col min="7448" max="7448" width="13.453125" style="121" bestFit="1" customWidth="1"/>
    <col min="7449" max="7449" width="9.6328125" style="121" bestFit="1" customWidth="1"/>
    <col min="7450" max="7450" width="10.7265625" style="121" bestFit="1" customWidth="1"/>
    <col min="7451" max="7451" width="14.7265625" style="121" bestFit="1" customWidth="1"/>
    <col min="7452" max="7681" width="8.7265625" style="121"/>
    <col min="7682" max="7682" width="21.81640625" style="121" bestFit="1" customWidth="1"/>
    <col min="7683" max="7683" width="4.1796875" style="121" bestFit="1" customWidth="1"/>
    <col min="7684" max="7684" width="5.1796875" style="121" bestFit="1" customWidth="1"/>
    <col min="7685" max="7685" width="14.7265625" style="121" bestFit="1" customWidth="1"/>
    <col min="7686" max="7686" width="10.7265625" style="121" bestFit="1" customWidth="1"/>
    <col min="7687" max="7687" width="11.81640625" style="121" bestFit="1" customWidth="1"/>
    <col min="7688" max="7688" width="8.7265625" style="121"/>
    <col min="7689" max="7690" width="13.453125" style="121" bestFit="1" customWidth="1"/>
    <col min="7691" max="7692" width="8.7265625" style="121"/>
    <col min="7693" max="7693" width="10.7265625" style="121" bestFit="1" customWidth="1"/>
    <col min="7694" max="7694" width="11.81640625" style="121" bestFit="1" customWidth="1"/>
    <col min="7695" max="7695" width="10.7265625" style="121" bestFit="1" customWidth="1"/>
    <col min="7696" max="7696" width="13.453125" style="121" bestFit="1" customWidth="1"/>
    <col min="7697" max="7698" width="11.81640625" style="121" bestFit="1" customWidth="1"/>
    <col min="7699" max="7700" width="10.7265625" style="121" bestFit="1" customWidth="1"/>
    <col min="7701" max="7701" width="11.81640625" style="121" bestFit="1" customWidth="1"/>
    <col min="7702" max="7702" width="10.7265625" style="121" bestFit="1" customWidth="1"/>
    <col min="7703" max="7703" width="9.54296875" style="121" bestFit="1" customWidth="1"/>
    <col min="7704" max="7704" width="13.453125" style="121" bestFit="1" customWidth="1"/>
    <col min="7705" max="7705" width="9.6328125" style="121" bestFit="1" customWidth="1"/>
    <col min="7706" max="7706" width="10.7265625" style="121" bestFit="1" customWidth="1"/>
    <col min="7707" max="7707" width="14.7265625" style="121" bestFit="1" customWidth="1"/>
    <col min="7708" max="7937" width="8.7265625" style="121"/>
    <col min="7938" max="7938" width="21.81640625" style="121" bestFit="1" customWidth="1"/>
    <col min="7939" max="7939" width="4.1796875" style="121" bestFit="1" customWidth="1"/>
    <col min="7940" max="7940" width="5.1796875" style="121" bestFit="1" customWidth="1"/>
    <col min="7941" max="7941" width="14.7265625" style="121" bestFit="1" customWidth="1"/>
    <col min="7942" max="7942" width="10.7265625" style="121" bestFit="1" customWidth="1"/>
    <col min="7943" max="7943" width="11.81640625" style="121" bestFit="1" customWidth="1"/>
    <col min="7944" max="7944" width="8.7265625" style="121"/>
    <col min="7945" max="7946" width="13.453125" style="121" bestFit="1" customWidth="1"/>
    <col min="7947" max="7948" width="8.7265625" style="121"/>
    <col min="7949" max="7949" width="10.7265625" style="121" bestFit="1" customWidth="1"/>
    <col min="7950" max="7950" width="11.81640625" style="121" bestFit="1" customWidth="1"/>
    <col min="7951" max="7951" width="10.7265625" style="121" bestFit="1" customWidth="1"/>
    <col min="7952" max="7952" width="13.453125" style="121" bestFit="1" customWidth="1"/>
    <col min="7953" max="7954" width="11.81640625" style="121" bestFit="1" customWidth="1"/>
    <col min="7955" max="7956" width="10.7265625" style="121" bestFit="1" customWidth="1"/>
    <col min="7957" max="7957" width="11.81640625" style="121" bestFit="1" customWidth="1"/>
    <col min="7958" max="7958" width="10.7265625" style="121" bestFit="1" customWidth="1"/>
    <col min="7959" max="7959" width="9.54296875" style="121" bestFit="1" customWidth="1"/>
    <col min="7960" max="7960" width="13.453125" style="121" bestFit="1" customWidth="1"/>
    <col min="7961" max="7961" width="9.6328125" style="121" bestFit="1" customWidth="1"/>
    <col min="7962" max="7962" width="10.7265625" style="121" bestFit="1" customWidth="1"/>
    <col min="7963" max="7963" width="14.7265625" style="121" bestFit="1" customWidth="1"/>
    <col min="7964" max="8193" width="8.7265625" style="121"/>
    <col min="8194" max="8194" width="21.81640625" style="121" bestFit="1" customWidth="1"/>
    <col min="8195" max="8195" width="4.1796875" style="121" bestFit="1" customWidth="1"/>
    <col min="8196" max="8196" width="5.1796875" style="121" bestFit="1" customWidth="1"/>
    <col min="8197" max="8197" width="14.7265625" style="121" bestFit="1" customWidth="1"/>
    <col min="8198" max="8198" width="10.7265625" style="121" bestFit="1" customWidth="1"/>
    <col min="8199" max="8199" width="11.81640625" style="121" bestFit="1" customWidth="1"/>
    <col min="8200" max="8200" width="8.7265625" style="121"/>
    <col min="8201" max="8202" width="13.453125" style="121" bestFit="1" customWidth="1"/>
    <col min="8203" max="8204" width="8.7265625" style="121"/>
    <col min="8205" max="8205" width="10.7265625" style="121" bestFit="1" customWidth="1"/>
    <col min="8206" max="8206" width="11.81640625" style="121" bestFit="1" customWidth="1"/>
    <col min="8207" max="8207" width="10.7265625" style="121" bestFit="1" customWidth="1"/>
    <col min="8208" max="8208" width="13.453125" style="121" bestFit="1" customWidth="1"/>
    <col min="8209" max="8210" width="11.81640625" style="121" bestFit="1" customWidth="1"/>
    <col min="8211" max="8212" width="10.7265625" style="121" bestFit="1" customWidth="1"/>
    <col min="8213" max="8213" width="11.81640625" style="121" bestFit="1" customWidth="1"/>
    <col min="8214" max="8214" width="10.7265625" style="121" bestFit="1" customWidth="1"/>
    <col min="8215" max="8215" width="9.54296875" style="121" bestFit="1" customWidth="1"/>
    <col min="8216" max="8216" width="13.453125" style="121" bestFit="1" customWidth="1"/>
    <col min="8217" max="8217" width="9.6328125" style="121" bestFit="1" customWidth="1"/>
    <col min="8218" max="8218" width="10.7265625" style="121" bestFit="1" customWidth="1"/>
    <col min="8219" max="8219" width="14.7265625" style="121" bestFit="1" customWidth="1"/>
    <col min="8220" max="8449" width="8.7265625" style="121"/>
    <col min="8450" max="8450" width="21.81640625" style="121" bestFit="1" customWidth="1"/>
    <col min="8451" max="8451" width="4.1796875" style="121" bestFit="1" customWidth="1"/>
    <col min="8452" max="8452" width="5.1796875" style="121" bestFit="1" customWidth="1"/>
    <col min="8453" max="8453" width="14.7265625" style="121" bestFit="1" customWidth="1"/>
    <col min="8454" max="8454" width="10.7265625" style="121" bestFit="1" customWidth="1"/>
    <col min="8455" max="8455" width="11.81640625" style="121" bestFit="1" customWidth="1"/>
    <col min="8456" max="8456" width="8.7265625" style="121"/>
    <col min="8457" max="8458" width="13.453125" style="121" bestFit="1" customWidth="1"/>
    <col min="8459" max="8460" width="8.7265625" style="121"/>
    <col min="8461" max="8461" width="10.7265625" style="121" bestFit="1" customWidth="1"/>
    <col min="8462" max="8462" width="11.81640625" style="121" bestFit="1" customWidth="1"/>
    <col min="8463" max="8463" width="10.7265625" style="121" bestFit="1" customWidth="1"/>
    <col min="8464" max="8464" width="13.453125" style="121" bestFit="1" customWidth="1"/>
    <col min="8465" max="8466" width="11.81640625" style="121" bestFit="1" customWidth="1"/>
    <col min="8467" max="8468" width="10.7265625" style="121" bestFit="1" customWidth="1"/>
    <col min="8469" max="8469" width="11.81640625" style="121" bestFit="1" customWidth="1"/>
    <col min="8470" max="8470" width="10.7265625" style="121" bestFit="1" customWidth="1"/>
    <col min="8471" max="8471" width="9.54296875" style="121" bestFit="1" customWidth="1"/>
    <col min="8472" max="8472" width="13.453125" style="121" bestFit="1" customWidth="1"/>
    <col min="8473" max="8473" width="9.6328125" style="121" bestFit="1" customWidth="1"/>
    <col min="8474" max="8474" width="10.7265625" style="121" bestFit="1" customWidth="1"/>
    <col min="8475" max="8475" width="14.7265625" style="121" bestFit="1" customWidth="1"/>
    <col min="8476" max="8705" width="8.7265625" style="121"/>
    <col min="8706" max="8706" width="21.81640625" style="121" bestFit="1" customWidth="1"/>
    <col min="8707" max="8707" width="4.1796875" style="121" bestFit="1" customWidth="1"/>
    <col min="8708" max="8708" width="5.1796875" style="121" bestFit="1" customWidth="1"/>
    <col min="8709" max="8709" width="14.7265625" style="121" bestFit="1" customWidth="1"/>
    <col min="8710" max="8710" width="10.7265625" style="121" bestFit="1" customWidth="1"/>
    <col min="8711" max="8711" width="11.81640625" style="121" bestFit="1" customWidth="1"/>
    <col min="8712" max="8712" width="8.7265625" style="121"/>
    <col min="8713" max="8714" width="13.453125" style="121" bestFit="1" customWidth="1"/>
    <col min="8715" max="8716" width="8.7265625" style="121"/>
    <col min="8717" max="8717" width="10.7265625" style="121" bestFit="1" customWidth="1"/>
    <col min="8718" max="8718" width="11.81640625" style="121" bestFit="1" customWidth="1"/>
    <col min="8719" max="8719" width="10.7265625" style="121" bestFit="1" customWidth="1"/>
    <col min="8720" max="8720" width="13.453125" style="121" bestFit="1" customWidth="1"/>
    <col min="8721" max="8722" width="11.81640625" style="121" bestFit="1" customWidth="1"/>
    <col min="8723" max="8724" width="10.7265625" style="121" bestFit="1" customWidth="1"/>
    <col min="8725" max="8725" width="11.81640625" style="121" bestFit="1" customWidth="1"/>
    <col min="8726" max="8726" width="10.7265625" style="121" bestFit="1" customWidth="1"/>
    <col min="8727" max="8727" width="9.54296875" style="121" bestFit="1" customWidth="1"/>
    <col min="8728" max="8728" width="13.453125" style="121" bestFit="1" customWidth="1"/>
    <col min="8729" max="8729" width="9.6328125" style="121" bestFit="1" customWidth="1"/>
    <col min="8730" max="8730" width="10.7265625" style="121" bestFit="1" customWidth="1"/>
    <col min="8731" max="8731" width="14.7265625" style="121" bestFit="1" customWidth="1"/>
    <col min="8732" max="8961" width="8.7265625" style="121"/>
    <col min="8962" max="8962" width="21.81640625" style="121" bestFit="1" customWidth="1"/>
    <col min="8963" max="8963" width="4.1796875" style="121" bestFit="1" customWidth="1"/>
    <col min="8964" max="8964" width="5.1796875" style="121" bestFit="1" customWidth="1"/>
    <col min="8965" max="8965" width="14.7265625" style="121" bestFit="1" customWidth="1"/>
    <col min="8966" max="8966" width="10.7265625" style="121" bestFit="1" customWidth="1"/>
    <col min="8967" max="8967" width="11.81640625" style="121" bestFit="1" customWidth="1"/>
    <col min="8968" max="8968" width="8.7265625" style="121"/>
    <col min="8969" max="8970" width="13.453125" style="121" bestFit="1" customWidth="1"/>
    <col min="8971" max="8972" width="8.7265625" style="121"/>
    <col min="8973" max="8973" width="10.7265625" style="121" bestFit="1" customWidth="1"/>
    <col min="8974" max="8974" width="11.81640625" style="121" bestFit="1" customWidth="1"/>
    <col min="8975" max="8975" width="10.7265625" style="121" bestFit="1" customWidth="1"/>
    <col min="8976" max="8976" width="13.453125" style="121" bestFit="1" customWidth="1"/>
    <col min="8977" max="8978" width="11.81640625" style="121" bestFit="1" customWidth="1"/>
    <col min="8979" max="8980" width="10.7265625" style="121" bestFit="1" customWidth="1"/>
    <col min="8981" max="8981" width="11.81640625" style="121" bestFit="1" customWidth="1"/>
    <col min="8982" max="8982" width="10.7265625" style="121" bestFit="1" customWidth="1"/>
    <col min="8983" max="8983" width="9.54296875" style="121" bestFit="1" customWidth="1"/>
    <col min="8984" max="8984" width="13.453125" style="121" bestFit="1" customWidth="1"/>
    <col min="8985" max="8985" width="9.6328125" style="121" bestFit="1" customWidth="1"/>
    <col min="8986" max="8986" width="10.7265625" style="121" bestFit="1" customWidth="1"/>
    <col min="8987" max="8987" width="14.7265625" style="121" bestFit="1" customWidth="1"/>
    <col min="8988" max="9217" width="8.7265625" style="121"/>
    <col min="9218" max="9218" width="21.81640625" style="121" bestFit="1" customWidth="1"/>
    <col min="9219" max="9219" width="4.1796875" style="121" bestFit="1" customWidth="1"/>
    <col min="9220" max="9220" width="5.1796875" style="121" bestFit="1" customWidth="1"/>
    <col min="9221" max="9221" width="14.7265625" style="121" bestFit="1" customWidth="1"/>
    <col min="9222" max="9222" width="10.7265625" style="121" bestFit="1" customWidth="1"/>
    <col min="9223" max="9223" width="11.81640625" style="121" bestFit="1" customWidth="1"/>
    <col min="9224" max="9224" width="8.7265625" style="121"/>
    <col min="9225" max="9226" width="13.453125" style="121" bestFit="1" customWidth="1"/>
    <col min="9227" max="9228" width="8.7265625" style="121"/>
    <col min="9229" max="9229" width="10.7265625" style="121" bestFit="1" customWidth="1"/>
    <col min="9230" max="9230" width="11.81640625" style="121" bestFit="1" customWidth="1"/>
    <col min="9231" max="9231" width="10.7265625" style="121" bestFit="1" customWidth="1"/>
    <col min="9232" max="9232" width="13.453125" style="121" bestFit="1" customWidth="1"/>
    <col min="9233" max="9234" width="11.81640625" style="121" bestFit="1" customWidth="1"/>
    <col min="9235" max="9236" width="10.7265625" style="121" bestFit="1" customWidth="1"/>
    <col min="9237" max="9237" width="11.81640625" style="121" bestFit="1" customWidth="1"/>
    <col min="9238" max="9238" width="10.7265625" style="121" bestFit="1" customWidth="1"/>
    <col min="9239" max="9239" width="9.54296875" style="121" bestFit="1" customWidth="1"/>
    <col min="9240" max="9240" width="13.453125" style="121" bestFit="1" customWidth="1"/>
    <col min="9241" max="9241" width="9.6328125" style="121" bestFit="1" customWidth="1"/>
    <col min="9242" max="9242" width="10.7265625" style="121" bestFit="1" customWidth="1"/>
    <col min="9243" max="9243" width="14.7265625" style="121" bestFit="1" customWidth="1"/>
    <col min="9244" max="9473" width="8.7265625" style="121"/>
    <col min="9474" max="9474" width="21.81640625" style="121" bestFit="1" customWidth="1"/>
    <col min="9475" max="9475" width="4.1796875" style="121" bestFit="1" customWidth="1"/>
    <col min="9476" max="9476" width="5.1796875" style="121" bestFit="1" customWidth="1"/>
    <col min="9477" max="9477" width="14.7265625" style="121" bestFit="1" customWidth="1"/>
    <col min="9478" max="9478" width="10.7265625" style="121" bestFit="1" customWidth="1"/>
    <col min="9479" max="9479" width="11.81640625" style="121" bestFit="1" customWidth="1"/>
    <col min="9480" max="9480" width="8.7265625" style="121"/>
    <col min="9481" max="9482" width="13.453125" style="121" bestFit="1" customWidth="1"/>
    <col min="9483" max="9484" width="8.7265625" style="121"/>
    <col min="9485" max="9485" width="10.7265625" style="121" bestFit="1" customWidth="1"/>
    <col min="9486" max="9486" width="11.81640625" style="121" bestFit="1" customWidth="1"/>
    <col min="9487" max="9487" width="10.7265625" style="121" bestFit="1" customWidth="1"/>
    <col min="9488" max="9488" width="13.453125" style="121" bestFit="1" customWidth="1"/>
    <col min="9489" max="9490" width="11.81640625" style="121" bestFit="1" customWidth="1"/>
    <col min="9491" max="9492" width="10.7265625" style="121" bestFit="1" customWidth="1"/>
    <col min="9493" max="9493" width="11.81640625" style="121" bestFit="1" customWidth="1"/>
    <col min="9494" max="9494" width="10.7265625" style="121" bestFit="1" customWidth="1"/>
    <col min="9495" max="9495" width="9.54296875" style="121" bestFit="1" customWidth="1"/>
    <col min="9496" max="9496" width="13.453125" style="121" bestFit="1" customWidth="1"/>
    <col min="9497" max="9497" width="9.6328125" style="121" bestFit="1" customWidth="1"/>
    <col min="9498" max="9498" width="10.7265625" style="121" bestFit="1" customWidth="1"/>
    <col min="9499" max="9499" width="14.7265625" style="121" bestFit="1" customWidth="1"/>
    <col min="9500" max="9729" width="8.7265625" style="121"/>
    <col min="9730" max="9730" width="21.81640625" style="121" bestFit="1" customWidth="1"/>
    <col min="9731" max="9731" width="4.1796875" style="121" bestFit="1" customWidth="1"/>
    <col min="9732" max="9732" width="5.1796875" style="121" bestFit="1" customWidth="1"/>
    <col min="9733" max="9733" width="14.7265625" style="121" bestFit="1" customWidth="1"/>
    <col min="9734" max="9734" width="10.7265625" style="121" bestFit="1" customWidth="1"/>
    <col min="9735" max="9735" width="11.81640625" style="121" bestFit="1" customWidth="1"/>
    <col min="9736" max="9736" width="8.7265625" style="121"/>
    <col min="9737" max="9738" width="13.453125" style="121" bestFit="1" customWidth="1"/>
    <col min="9739" max="9740" width="8.7265625" style="121"/>
    <col min="9741" max="9741" width="10.7265625" style="121" bestFit="1" customWidth="1"/>
    <col min="9742" max="9742" width="11.81640625" style="121" bestFit="1" customWidth="1"/>
    <col min="9743" max="9743" width="10.7265625" style="121" bestFit="1" customWidth="1"/>
    <col min="9744" max="9744" width="13.453125" style="121" bestFit="1" customWidth="1"/>
    <col min="9745" max="9746" width="11.81640625" style="121" bestFit="1" customWidth="1"/>
    <col min="9747" max="9748" width="10.7265625" style="121" bestFit="1" customWidth="1"/>
    <col min="9749" max="9749" width="11.81640625" style="121" bestFit="1" customWidth="1"/>
    <col min="9750" max="9750" width="10.7265625" style="121" bestFit="1" customWidth="1"/>
    <col min="9751" max="9751" width="9.54296875" style="121" bestFit="1" customWidth="1"/>
    <col min="9752" max="9752" width="13.453125" style="121" bestFit="1" customWidth="1"/>
    <col min="9753" max="9753" width="9.6328125" style="121" bestFit="1" customWidth="1"/>
    <col min="9754" max="9754" width="10.7265625" style="121" bestFit="1" customWidth="1"/>
    <col min="9755" max="9755" width="14.7265625" style="121" bestFit="1" customWidth="1"/>
    <col min="9756" max="9985" width="8.7265625" style="121"/>
    <col min="9986" max="9986" width="21.81640625" style="121" bestFit="1" customWidth="1"/>
    <col min="9987" max="9987" width="4.1796875" style="121" bestFit="1" customWidth="1"/>
    <col min="9988" max="9988" width="5.1796875" style="121" bestFit="1" customWidth="1"/>
    <col min="9989" max="9989" width="14.7265625" style="121" bestFit="1" customWidth="1"/>
    <col min="9990" max="9990" width="10.7265625" style="121" bestFit="1" customWidth="1"/>
    <col min="9991" max="9991" width="11.81640625" style="121" bestFit="1" customWidth="1"/>
    <col min="9992" max="9992" width="8.7265625" style="121"/>
    <col min="9993" max="9994" width="13.453125" style="121" bestFit="1" customWidth="1"/>
    <col min="9995" max="9996" width="8.7265625" style="121"/>
    <col min="9997" max="9997" width="10.7265625" style="121" bestFit="1" customWidth="1"/>
    <col min="9998" max="9998" width="11.81640625" style="121" bestFit="1" customWidth="1"/>
    <col min="9999" max="9999" width="10.7265625" style="121" bestFit="1" customWidth="1"/>
    <col min="10000" max="10000" width="13.453125" style="121" bestFit="1" customWidth="1"/>
    <col min="10001" max="10002" width="11.81640625" style="121" bestFit="1" customWidth="1"/>
    <col min="10003" max="10004" width="10.7265625" style="121" bestFit="1" customWidth="1"/>
    <col min="10005" max="10005" width="11.81640625" style="121" bestFit="1" customWidth="1"/>
    <col min="10006" max="10006" width="10.7265625" style="121" bestFit="1" customWidth="1"/>
    <col min="10007" max="10007" width="9.54296875" style="121" bestFit="1" customWidth="1"/>
    <col min="10008" max="10008" width="13.453125" style="121" bestFit="1" customWidth="1"/>
    <col min="10009" max="10009" width="9.6328125" style="121" bestFit="1" customWidth="1"/>
    <col min="10010" max="10010" width="10.7265625" style="121" bestFit="1" customWidth="1"/>
    <col min="10011" max="10011" width="14.7265625" style="121" bestFit="1" customWidth="1"/>
    <col min="10012" max="10241" width="8.7265625" style="121"/>
    <col min="10242" max="10242" width="21.81640625" style="121" bestFit="1" customWidth="1"/>
    <col min="10243" max="10243" width="4.1796875" style="121" bestFit="1" customWidth="1"/>
    <col min="10244" max="10244" width="5.1796875" style="121" bestFit="1" customWidth="1"/>
    <col min="10245" max="10245" width="14.7265625" style="121" bestFit="1" customWidth="1"/>
    <col min="10246" max="10246" width="10.7265625" style="121" bestFit="1" customWidth="1"/>
    <col min="10247" max="10247" width="11.81640625" style="121" bestFit="1" customWidth="1"/>
    <col min="10248" max="10248" width="8.7265625" style="121"/>
    <col min="10249" max="10250" width="13.453125" style="121" bestFit="1" customWidth="1"/>
    <col min="10251" max="10252" width="8.7265625" style="121"/>
    <col min="10253" max="10253" width="10.7265625" style="121" bestFit="1" customWidth="1"/>
    <col min="10254" max="10254" width="11.81640625" style="121" bestFit="1" customWidth="1"/>
    <col min="10255" max="10255" width="10.7265625" style="121" bestFit="1" customWidth="1"/>
    <col min="10256" max="10256" width="13.453125" style="121" bestFit="1" customWidth="1"/>
    <col min="10257" max="10258" width="11.81640625" style="121" bestFit="1" customWidth="1"/>
    <col min="10259" max="10260" width="10.7265625" style="121" bestFit="1" customWidth="1"/>
    <col min="10261" max="10261" width="11.81640625" style="121" bestFit="1" customWidth="1"/>
    <col min="10262" max="10262" width="10.7265625" style="121" bestFit="1" customWidth="1"/>
    <col min="10263" max="10263" width="9.54296875" style="121" bestFit="1" customWidth="1"/>
    <col min="10264" max="10264" width="13.453125" style="121" bestFit="1" customWidth="1"/>
    <col min="10265" max="10265" width="9.6328125" style="121" bestFit="1" customWidth="1"/>
    <col min="10266" max="10266" width="10.7265625" style="121" bestFit="1" customWidth="1"/>
    <col min="10267" max="10267" width="14.7265625" style="121" bestFit="1" customWidth="1"/>
    <col min="10268" max="10497" width="8.7265625" style="121"/>
    <col min="10498" max="10498" width="21.81640625" style="121" bestFit="1" customWidth="1"/>
    <col min="10499" max="10499" width="4.1796875" style="121" bestFit="1" customWidth="1"/>
    <col min="10500" max="10500" width="5.1796875" style="121" bestFit="1" customWidth="1"/>
    <col min="10501" max="10501" width="14.7265625" style="121" bestFit="1" customWidth="1"/>
    <col min="10502" max="10502" width="10.7265625" style="121" bestFit="1" customWidth="1"/>
    <col min="10503" max="10503" width="11.81640625" style="121" bestFit="1" customWidth="1"/>
    <col min="10504" max="10504" width="8.7265625" style="121"/>
    <col min="10505" max="10506" width="13.453125" style="121" bestFit="1" customWidth="1"/>
    <col min="10507" max="10508" width="8.7265625" style="121"/>
    <col min="10509" max="10509" width="10.7265625" style="121" bestFit="1" customWidth="1"/>
    <col min="10510" max="10510" width="11.81640625" style="121" bestFit="1" customWidth="1"/>
    <col min="10511" max="10511" width="10.7265625" style="121" bestFit="1" customWidth="1"/>
    <col min="10512" max="10512" width="13.453125" style="121" bestFit="1" customWidth="1"/>
    <col min="10513" max="10514" width="11.81640625" style="121" bestFit="1" customWidth="1"/>
    <col min="10515" max="10516" width="10.7265625" style="121" bestFit="1" customWidth="1"/>
    <col min="10517" max="10517" width="11.81640625" style="121" bestFit="1" customWidth="1"/>
    <col min="10518" max="10518" width="10.7265625" style="121" bestFit="1" customWidth="1"/>
    <col min="10519" max="10519" width="9.54296875" style="121" bestFit="1" customWidth="1"/>
    <col min="10520" max="10520" width="13.453125" style="121" bestFit="1" customWidth="1"/>
    <col min="10521" max="10521" width="9.6328125" style="121" bestFit="1" customWidth="1"/>
    <col min="10522" max="10522" width="10.7265625" style="121" bestFit="1" customWidth="1"/>
    <col min="10523" max="10523" width="14.7265625" style="121" bestFit="1" customWidth="1"/>
    <col min="10524" max="10753" width="8.7265625" style="121"/>
    <col min="10754" max="10754" width="21.81640625" style="121" bestFit="1" customWidth="1"/>
    <col min="10755" max="10755" width="4.1796875" style="121" bestFit="1" customWidth="1"/>
    <col min="10756" max="10756" width="5.1796875" style="121" bestFit="1" customWidth="1"/>
    <col min="10757" max="10757" width="14.7265625" style="121" bestFit="1" customWidth="1"/>
    <col min="10758" max="10758" width="10.7265625" style="121" bestFit="1" customWidth="1"/>
    <col min="10759" max="10759" width="11.81640625" style="121" bestFit="1" customWidth="1"/>
    <col min="10760" max="10760" width="8.7265625" style="121"/>
    <col min="10761" max="10762" width="13.453125" style="121" bestFit="1" customWidth="1"/>
    <col min="10763" max="10764" width="8.7265625" style="121"/>
    <col min="10765" max="10765" width="10.7265625" style="121" bestFit="1" customWidth="1"/>
    <col min="10766" max="10766" width="11.81640625" style="121" bestFit="1" customWidth="1"/>
    <col min="10767" max="10767" width="10.7265625" style="121" bestFit="1" customWidth="1"/>
    <col min="10768" max="10768" width="13.453125" style="121" bestFit="1" customWidth="1"/>
    <col min="10769" max="10770" width="11.81640625" style="121" bestFit="1" customWidth="1"/>
    <col min="10771" max="10772" width="10.7265625" style="121" bestFit="1" customWidth="1"/>
    <col min="10773" max="10773" width="11.81640625" style="121" bestFit="1" customWidth="1"/>
    <col min="10774" max="10774" width="10.7265625" style="121" bestFit="1" customWidth="1"/>
    <col min="10775" max="10775" width="9.54296875" style="121" bestFit="1" customWidth="1"/>
    <col min="10776" max="10776" width="13.453125" style="121" bestFit="1" customWidth="1"/>
    <col min="10777" max="10777" width="9.6328125" style="121" bestFit="1" customWidth="1"/>
    <col min="10778" max="10778" width="10.7265625" style="121" bestFit="1" customWidth="1"/>
    <col min="10779" max="10779" width="14.7265625" style="121" bestFit="1" customWidth="1"/>
    <col min="10780" max="11009" width="8.7265625" style="121"/>
    <col min="11010" max="11010" width="21.81640625" style="121" bestFit="1" customWidth="1"/>
    <col min="11011" max="11011" width="4.1796875" style="121" bestFit="1" customWidth="1"/>
    <col min="11012" max="11012" width="5.1796875" style="121" bestFit="1" customWidth="1"/>
    <col min="11013" max="11013" width="14.7265625" style="121" bestFit="1" customWidth="1"/>
    <col min="11014" max="11014" width="10.7265625" style="121" bestFit="1" customWidth="1"/>
    <col min="11015" max="11015" width="11.81640625" style="121" bestFit="1" customWidth="1"/>
    <col min="11016" max="11016" width="8.7265625" style="121"/>
    <col min="11017" max="11018" width="13.453125" style="121" bestFit="1" customWidth="1"/>
    <col min="11019" max="11020" width="8.7265625" style="121"/>
    <col min="11021" max="11021" width="10.7265625" style="121" bestFit="1" customWidth="1"/>
    <col min="11022" max="11022" width="11.81640625" style="121" bestFit="1" customWidth="1"/>
    <col min="11023" max="11023" width="10.7265625" style="121" bestFit="1" customWidth="1"/>
    <col min="11024" max="11024" width="13.453125" style="121" bestFit="1" customWidth="1"/>
    <col min="11025" max="11026" width="11.81640625" style="121" bestFit="1" customWidth="1"/>
    <col min="11027" max="11028" width="10.7265625" style="121" bestFit="1" customWidth="1"/>
    <col min="11029" max="11029" width="11.81640625" style="121" bestFit="1" customWidth="1"/>
    <col min="11030" max="11030" width="10.7265625" style="121" bestFit="1" customWidth="1"/>
    <col min="11031" max="11031" width="9.54296875" style="121" bestFit="1" customWidth="1"/>
    <col min="11032" max="11032" width="13.453125" style="121" bestFit="1" customWidth="1"/>
    <col min="11033" max="11033" width="9.6328125" style="121" bestFit="1" customWidth="1"/>
    <col min="11034" max="11034" width="10.7265625" style="121" bestFit="1" customWidth="1"/>
    <col min="11035" max="11035" width="14.7265625" style="121" bestFit="1" customWidth="1"/>
    <col min="11036" max="11265" width="8.7265625" style="121"/>
    <col min="11266" max="11266" width="21.81640625" style="121" bestFit="1" customWidth="1"/>
    <col min="11267" max="11267" width="4.1796875" style="121" bestFit="1" customWidth="1"/>
    <col min="11268" max="11268" width="5.1796875" style="121" bestFit="1" customWidth="1"/>
    <col min="11269" max="11269" width="14.7265625" style="121" bestFit="1" customWidth="1"/>
    <col min="11270" max="11270" width="10.7265625" style="121" bestFit="1" customWidth="1"/>
    <col min="11271" max="11271" width="11.81640625" style="121" bestFit="1" customWidth="1"/>
    <col min="11272" max="11272" width="8.7265625" style="121"/>
    <col min="11273" max="11274" width="13.453125" style="121" bestFit="1" customWidth="1"/>
    <col min="11275" max="11276" width="8.7265625" style="121"/>
    <col min="11277" max="11277" width="10.7265625" style="121" bestFit="1" customWidth="1"/>
    <col min="11278" max="11278" width="11.81640625" style="121" bestFit="1" customWidth="1"/>
    <col min="11279" max="11279" width="10.7265625" style="121" bestFit="1" customWidth="1"/>
    <col min="11280" max="11280" width="13.453125" style="121" bestFit="1" customWidth="1"/>
    <col min="11281" max="11282" width="11.81640625" style="121" bestFit="1" customWidth="1"/>
    <col min="11283" max="11284" width="10.7265625" style="121" bestFit="1" customWidth="1"/>
    <col min="11285" max="11285" width="11.81640625" style="121" bestFit="1" customWidth="1"/>
    <col min="11286" max="11286" width="10.7265625" style="121" bestFit="1" customWidth="1"/>
    <col min="11287" max="11287" width="9.54296875" style="121" bestFit="1" customWidth="1"/>
    <col min="11288" max="11288" width="13.453125" style="121" bestFit="1" customWidth="1"/>
    <col min="11289" max="11289" width="9.6328125" style="121" bestFit="1" customWidth="1"/>
    <col min="11290" max="11290" width="10.7265625" style="121" bestFit="1" customWidth="1"/>
    <col min="11291" max="11291" width="14.7265625" style="121" bestFit="1" customWidth="1"/>
    <col min="11292" max="11521" width="8.7265625" style="121"/>
    <col min="11522" max="11522" width="21.81640625" style="121" bestFit="1" customWidth="1"/>
    <col min="11523" max="11523" width="4.1796875" style="121" bestFit="1" customWidth="1"/>
    <col min="11524" max="11524" width="5.1796875" style="121" bestFit="1" customWidth="1"/>
    <col min="11525" max="11525" width="14.7265625" style="121" bestFit="1" customWidth="1"/>
    <col min="11526" max="11526" width="10.7265625" style="121" bestFit="1" customWidth="1"/>
    <col min="11527" max="11527" width="11.81640625" style="121" bestFit="1" customWidth="1"/>
    <col min="11528" max="11528" width="8.7265625" style="121"/>
    <col min="11529" max="11530" width="13.453125" style="121" bestFit="1" customWidth="1"/>
    <col min="11531" max="11532" width="8.7265625" style="121"/>
    <col min="11533" max="11533" width="10.7265625" style="121" bestFit="1" customWidth="1"/>
    <col min="11534" max="11534" width="11.81640625" style="121" bestFit="1" customWidth="1"/>
    <col min="11535" max="11535" width="10.7265625" style="121" bestFit="1" customWidth="1"/>
    <col min="11536" max="11536" width="13.453125" style="121" bestFit="1" customWidth="1"/>
    <col min="11537" max="11538" width="11.81640625" style="121" bestFit="1" customWidth="1"/>
    <col min="11539" max="11540" width="10.7265625" style="121" bestFit="1" customWidth="1"/>
    <col min="11541" max="11541" width="11.81640625" style="121" bestFit="1" customWidth="1"/>
    <col min="11542" max="11542" width="10.7265625" style="121" bestFit="1" customWidth="1"/>
    <col min="11543" max="11543" width="9.54296875" style="121" bestFit="1" customWidth="1"/>
    <col min="11544" max="11544" width="13.453125" style="121" bestFit="1" customWidth="1"/>
    <col min="11545" max="11545" width="9.6328125" style="121" bestFit="1" customWidth="1"/>
    <col min="11546" max="11546" width="10.7265625" style="121" bestFit="1" customWidth="1"/>
    <col min="11547" max="11547" width="14.7265625" style="121" bestFit="1" customWidth="1"/>
    <col min="11548" max="11777" width="8.7265625" style="121"/>
    <col min="11778" max="11778" width="21.81640625" style="121" bestFit="1" customWidth="1"/>
    <col min="11779" max="11779" width="4.1796875" style="121" bestFit="1" customWidth="1"/>
    <col min="11780" max="11780" width="5.1796875" style="121" bestFit="1" customWidth="1"/>
    <col min="11781" max="11781" width="14.7265625" style="121" bestFit="1" customWidth="1"/>
    <col min="11782" max="11782" width="10.7265625" style="121" bestFit="1" customWidth="1"/>
    <col min="11783" max="11783" width="11.81640625" style="121" bestFit="1" customWidth="1"/>
    <col min="11784" max="11784" width="8.7265625" style="121"/>
    <col min="11785" max="11786" width="13.453125" style="121" bestFit="1" customWidth="1"/>
    <col min="11787" max="11788" width="8.7265625" style="121"/>
    <col min="11789" max="11789" width="10.7265625" style="121" bestFit="1" customWidth="1"/>
    <col min="11790" max="11790" width="11.81640625" style="121" bestFit="1" customWidth="1"/>
    <col min="11791" max="11791" width="10.7265625" style="121" bestFit="1" customWidth="1"/>
    <col min="11792" max="11792" width="13.453125" style="121" bestFit="1" customWidth="1"/>
    <col min="11793" max="11794" width="11.81640625" style="121" bestFit="1" customWidth="1"/>
    <col min="11795" max="11796" width="10.7265625" style="121" bestFit="1" customWidth="1"/>
    <col min="11797" max="11797" width="11.81640625" style="121" bestFit="1" customWidth="1"/>
    <col min="11798" max="11798" width="10.7265625" style="121" bestFit="1" customWidth="1"/>
    <col min="11799" max="11799" width="9.54296875" style="121" bestFit="1" customWidth="1"/>
    <col min="11800" max="11800" width="13.453125" style="121" bestFit="1" customWidth="1"/>
    <col min="11801" max="11801" width="9.6328125" style="121" bestFit="1" customWidth="1"/>
    <col min="11802" max="11802" width="10.7265625" style="121" bestFit="1" customWidth="1"/>
    <col min="11803" max="11803" width="14.7265625" style="121" bestFit="1" customWidth="1"/>
    <col min="11804" max="12033" width="8.7265625" style="121"/>
    <col min="12034" max="12034" width="21.81640625" style="121" bestFit="1" customWidth="1"/>
    <col min="12035" max="12035" width="4.1796875" style="121" bestFit="1" customWidth="1"/>
    <col min="12036" max="12036" width="5.1796875" style="121" bestFit="1" customWidth="1"/>
    <col min="12037" max="12037" width="14.7265625" style="121" bestFit="1" customWidth="1"/>
    <col min="12038" max="12038" width="10.7265625" style="121" bestFit="1" customWidth="1"/>
    <col min="12039" max="12039" width="11.81640625" style="121" bestFit="1" customWidth="1"/>
    <col min="12040" max="12040" width="8.7265625" style="121"/>
    <col min="12041" max="12042" width="13.453125" style="121" bestFit="1" customWidth="1"/>
    <col min="12043" max="12044" width="8.7265625" style="121"/>
    <col min="12045" max="12045" width="10.7265625" style="121" bestFit="1" customWidth="1"/>
    <col min="12046" max="12046" width="11.81640625" style="121" bestFit="1" customWidth="1"/>
    <col min="12047" max="12047" width="10.7265625" style="121" bestFit="1" customWidth="1"/>
    <col min="12048" max="12048" width="13.453125" style="121" bestFit="1" customWidth="1"/>
    <col min="12049" max="12050" width="11.81640625" style="121" bestFit="1" customWidth="1"/>
    <col min="12051" max="12052" width="10.7265625" style="121" bestFit="1" customWidth="1"/>
    <col min="12053" max="12053" width="11.81640625" style="121" bestFit="1" customWidth="1"/>
    <col min="12054" max="12054" width="10.7265625" style="121" bestFit="1" customWidth="1"/>
    <col min="12055" max="12055" width="9.54296875" style="121" bestFit="1" customWidth="1"/>
    <col min="12056" max="12056" width="13.453125" style="121" bestFit="1" customWidth="1"/>
    <col min="12057" max="12057" width="9.6328125" style="121" bestFit="1" customWidth="1"/>
    <col min="12058" max="12058" width="10.7265625" style="121" bestFit="1" customWidth="1"/>
    <col min="12059" max="12059" width="14.7265625" style="121" bestFit="1" customWidth="1"/>
    <col min="12060" max="12289" width="8.7265625" style="121"/>
    <col min="12290" max="12290" width="21.81640625" style="121" bestFit="1" customWidth="1"/>
    <col min="12291" max="12291" width="4.1796875" style="121" bestFit="1" customWidth="1"/>
    <col min="12292" max="12292" width="5.1796875" style="121" bestFit="1" customWidth="1"/>
    <col min="12293" max="12293" width="14.7265625" style="121" bestFit="1" customWidth="1"/>
    <col min="12294" max="12294" width="10.7265625" style="121" bestFit="1" customWidth="1"/>
    <col min="12295" max="12295" width="11.81640625" style="121" bestFit="1" customWidth="1"/>
    <col min="12296" max="12296" width="8.7265625" style="121"/>
    <col min="12297" max="12298" width="13.453125" style="121" bestFit="1" customWidth="1"/>
    <col min="12299" max="12300" width="8.7265625" style="121"/>
    <col min="12301" max="12301" width="10.7265625" style="121" bestFit="1" customWidth="1"/>
    <col min="12302" max="12302" width="11.81640625" style="121" bestFit="1" customWidth="1"/>
    <col min="12303" max="12303" width="10.7265625" style="121" bestFit="1" customWidth="1"/>
    <col min="12304" max="12304" width="13.453125" style="121" bestFit="1" customWidth="1"/>
    <col min="12305" max="12306" width="11.81640625" style="121" bestFit="1" customWidth="1"/>
    <col min="12307" max="12308" width="10.7265625" style="121" bestFit="1" customWidth="1"/>
    <col min="12309" max="12309" width="11.81640625" style="121" bestFit="1" customWidth="1"/>
    <col min="12310" max="12310" width="10.7265625" style="121" bestFit="1" customWidth="1"/>
    <col min="12311" max="12311" width="9.54296875" style="121" bestFit="1" customWidth="1"/>
    <col min="12312" max="12312" width="13.453125" style="121" bestFit="1" customWidth="1"/>
    <col min="12313" max="12313" width="9.6328125" style="121" bestFit="1" customWidth="1"/>
    <col min="12314" max="12314" width="10.7265625" style="121" bestFit="1" customWidth="1"/>
    <col min="12315" max="12315" width="14.7265625" style="121" bestFit="1" customWidth="1"/>
    <col min="12316" max="12545" width="8.7265625" style="121"/>
    <col min="12546" max="12546" width="21.81640625" style="121" bestFit="1" customWidth="1"/>
    <col min="12547" max="12547" width="4.1796875" style="121" bestFit="1" customWidth="1"/>
    <col min="12548" max="12548" width="5.1796875" style="121" bestFit="1" customWidth="1"/>
    <col min="12549" max="12549" width="14.7265625" style="121" bestFit="1" customWidth="1"/>
    <col min="12550" max="12550" width="10.7265625" style="121" bestFit="1" customWidth="1"/>
    <col min="12551" max="12551" width="11.81640625" style="121" bestFit="1" customWidth="1"/>
    <col min="12552" max="12552" width="8.7265625" style="121"/>
    <col min="12553" max="12554" width="13.453125" style="121" bestFit="1" customWidth="1"/>
    <col min="12555" max="12556" width="8.7265625" style="121"/>
    <col min="12557" max="12557" width="10.7265625" style="121" bestFit="1" customWidth="1"/>
    <col min="12558" max="12558" width="11.81640625" style="121" bestFit="1" customWidth="1"/>
    <col min="12559" max="12559" width="10.7265625" style="121" bestFit="1" customWidth="1"/>
    <col min="12560" max="12560" width="13.453125" style="121" bestFit="1" customWidth="1"/>
    <col min="12561" max="12562" width="11.81640625" style="121" bestFit="1" customWidth="1"/>
    <col min="12563" max="12564" width="10.7265625" style="121" bestFit="1" customWidth="1"/>
    <col min="12565" max="12565" width="11.81640625" style="121" bestFit="1" customWidth="1"/>
    <col min="12566" max="12566" width="10.7265625" style="121" bestFit="1" customWidth="1"/>
    <col min="12567" max="12567" width="9.54296875" style="121" bestFit="1" customWidth="1"/>
    <col min="12568" max="12568" width="13.453125" style="121" bestFit="1" customWidth="1"/>
    <col min="12569" max="12569" width="9.6328125" style="121" bestFit="1" customWidth="1"/>
    <col min="12570" max="12570" width="10.7265625" style="121" bestFit="1" customWidth="1"/>
    <col min="12571" max="12571" width="14.7265625" style="121" bestFit="1" customWidth="1"/>
    <col min="12572" max="12801" width="8.7265625" style="121"/>
    <col min="12802" max="12802" width="21.81640625" style="121" bestFit="1" customWidth="1"/>
    <col min="12803" max="12803" width="4.1796875" style="121" bestFit="1" customWidth="1"/>
    <col min="12804" max="12804" width="5.1796875" style="121" bestFit="1" customWidth="1"/>
    <col min="12805" max="12805" width="14.7265625" style="121" bestFit="1" customWidth="1"/>
    <col min="12806" max="12806" width="10.7265625" style="121" bestFit="1" customWidth="1"/>
    <col min="12807" max="12807" width="11.81640625" style="121" bestFit="1" customWidth="1"/>
    <col min="12808" max="12808" width="8.7265625" style="121"/>
    <col min="12809" max="12810" width="13.453125" style="121" bestFit="1" customWidth="1"/>
    <col min="12811" max="12812" width="8.7265625" style="121"/>
    <col min="12813" max="12813" width="10.7265625" style="121" bestFit="1" customWidth="1"/>
    <col min="12814" max="12814" width="11.81640625" style="121" bestFit="1" customWidth="1"/>
    <col min="12815" max="12815" width="10.7265625" style="121" bestFit="1" customWidth="1"/>
    <col min="12816" max="12816" width="13.453125" style="121" bestFit="1" customWidth="1"/>
    <col min="12817" max="12818" width="11.81640625" style="121" bestFit="1" customWidth="1"/>
    <col min="12819" max="12820" width="10.7265625" style="121" bestFit="1" customWidth="1"/>
    <col min="12821" max="12821" width="11.81640625" style="121" bestFit="1" customWidth="1"/>
    <col min="12822" max="12822" width="10.7265625" style="121" bestFit="1" customWidth="1"/>
    <col min="12823" max="12823" width="9.54296875" style="121" bestFit="1" customWidth="1"/>
    <col min="12824" max="12824" width="13.453125" style="121" bestFit="1" customWidth="1"/>
    <col min="12825" max="12825" width="9.6328125" style="121" bestFit="1" customWidth="1"/>
    <col min="12826" max="12826" width="10.7265625" style="121" bestFit="1" customWidth="1"/>
    <col min="12827" max="12827" width="14.7265625" style="121" bestFit="1" customWidth="1"/>
    <col min="12828" max="13057" width="8.7265625" style="121"/>
    <col min="13058" max="13058" width="21.81640625" style="121" bestFit="1" customWidth="1"/>
    <col min="13059" max="13059" width="4.1796875" style="121" bestFit="1" customWidth="1"/>
    <col min="13060" max="13060" width="5.1796875" style="121" bestFit="1" customWidth="1"/>
    <col min="13061" max="13061" width="14.7265625" style="121" bestFit="1" customWidth="1"/>
    <col min="13062" max="13062" width="10.7265625" style="121" bestFit="1" customWidth="1"/>
    <col min="13063" max="13063" width="11.81640625" style="121" bestFit="1" customWidth="1"/>
    <col min="13064" max="13064" width="8.7265625" style="121"/>
    <col min="13065" max="13066" width="13.453125" style="121" bestFit="1" customWidth="1"/>
    <col min="13067" max="13068" width="8.7265625" style="121"/>
    <col min="13069" max="13069" width="10.7265625" style="121" bestFit="1" customWidth="1"/>
    <col min="13070" max="13070" width="11.81640625" style="121" bestFit="1" customWidth="1"/>
    <col min="13071" max="13071" width="10.7265625" style="121" bestFit="1" customWidth="1"/>
    <col min="13072" max="13072" width="13.453125" style="121" bestFit="1" customWidth="1"/>
    <col min="13073" max="13074" width="11.81640625" style="121" bestFit="1" customWidth="1"/>
    <col min="13075" max="13076" width="10.7265625" style="121" bestFit="1" customWidth="1"/>
    <col min="13077" max="13077" width="11.81640625" style="121" bestFit="1" customWidth="1"/>
    <col min="13078" max="13078" width="10.7265625" style="121" bestFit="1" customWidth="1"/>
    <col min="13079" max="13079" width="9.54296875" style="121" bestFit="1" customWidth="1"/>
    <col min="13080" max="13080" width="13.453125" style="121" bestFit="1" customWidth="1"/>
    <col min="13081" max="13081" width="9.6328125" style="121" bestFit="1" customWidth="1"/>
    <col min="13082" max="13082" width="10.7265625" style="121" bestFit="1" customWidth="1"/>
    <col min="13083" max="13083" width="14.7265625" style="121" bestFit="1" customWidth="1"/>
    <col min="13084" max="13313" width="8.7265625" style="121"/>
    <col min="13314" max="13314" width="21.81640625" style="121" bestFit="1" customWidth="1"/>
    <col min="13315" max="13315" width="4.1796875" style="121" bestFit="1" customWidth="1"/>
    <col min="13316" max="13316" width="5.1796875" style="121" bestFit="1" customWidth="1"/>
    <col min="13317" max="13317" width="14.7265625" style="121" bestFit="1" customWidth="1"/>
    <col min="13318" max="13318" width="10.7265625" style="121" bestFit="1" customWidth="1"/>
    <col min="13319" max="13319" width="11.81640625" style="121" bestFit="1" customWidth="1"/>
    <col min="13320" max="13320" width="8.7265625" style="121"/>
    <col min="13321" max="13322" width="13.453125" style="121" bestFit="1" customWidth="1"/>
    <col min="13323" max="13324" width="8.7265625" style="121"/>
    <col min="13325" max="13325" width="10.7265625" style="121" bestFit="1" customWidth="1"/>
    <col min="13326" max="13326" width="11.81640625" style="121" bestFit="1" customWidth="1"/>
    <col min="13327" max="13327" width="10.7265625" style="121" bestFit="1" customWidth="1"/>
    <col min="13328" max="13328" width="13.453125" style="121" bestFit="1" customWidth="1"/>
    <col min="13329" max="13330" width="11.81640625" style="121" bestFit="1" customWidth="1"/>
    <col min="13331" max="13332" width="10.7265625" style="121" bestFit="1" customWidth="1"/>
    <col min="13333" max="13333" width="11.81640625" style="121" bestFit="1" customWidth="1"/>
    <col min="13334" max="13334" width="10.7265625" style="121" bestFit="1" customWidth="1"/>
    <col min="13335" max="13335" width="9.54296875" style="121" bestFit="1" customWidth="1"/>
    <col min="13336" max="13336" width="13.453125" style="121" bestFit="1" customWidth="1"/>
    <col min="13337" max="13337" width="9.6328125" style="121" bestFit="1" customWidth="1"/>
    <col min="13338" max="13338" width="10.7265625" style="121" bestFit="1" customWidth="1"/>
    <col min="13339" max="13339" width="14.7265625" style="121" bestFit="1" customWidth="1"/>
    <col min="13340" max="13569" width="8.7265625" style="121"/>
    <col min="13570" max="13570" width="21.81640625" style="121" bestFit="1" customWidth="1"/>
    <col min="13571" max="13571" width="4.1796875" style="121" bestFit="1" customWidth="1"/>
    <col min="13572" max="13572" width="5.1796875" style="121" bestFit="1" customWidth="1"/>
    <col min="13573" max="13573" width="14.7265625" style="121" bestFit="1" customWidth="1"/>
    <col min="13574" max="13574" width="10.7265625" style="121" bestFit="1" customWidth="1"/>
    <col min="13575" max="13575" width="11.81640625" style="121" bestFit="1" customWidth="1"/>
    <col min="13576" max="13576" width="8.7265625" style="121"/>
    <col min="13577" max="13578" width="13.453125" style="121" bestFit="1" customWidth="1"/>
    <col min="13579" max="13580" width="8.7265625" style="121"/>
    <col min="13581" max="13581" width="10.7265625" style="121" bestFit="1" customWidth="1"/>
    <col min="13582" max="13582" width="11.81640625" style="121" bestFit="1" customWidth="1"/>
    <col min="13583" max="13583" width="10.7265625" style="121" bestFit="1" customWidth="1"/>
    <col min="13584" max="13584" width="13.453125" style="121" bestFit="1" customWidth="1"/>
    <col min="13585" max="13586" width="11.81640625" style="121" bestFit="1" customWidth="1"/>
    <col min="13587" max="13588" width="10.7265625" style="121" bestFit="1" customWidth="1"/>
    <col min="13589" max="13589" width="11.81640625" style="121" bestFit="1" customWidth="1"/>
    <col min="13590" max="13590" width="10.7265625" style="121" bestFit="1" customWidth="1"/>
    <col min="13591" max="13591" width="9.54296875" style="121" bestFit="1" customWidth="1"/>
    <col min="13592" max="13592" width="13.453125" style="121" bestFit="1" customWidth="1"/>
    <col min="13593" max="13593" width="9.6328125" style="121" bestFit="1" customWidth="1"/>
    <col min="13594" max="13594" width="10.7265625" style="121" bestFit="1" customWidth="1"/>
    <col min="13595" max="13595" width="14.7265625" style="121" bestFit="1" customWidth="1"/>
    <col min="13596" max="13825" width="8.7265625" style="121"/>
    <col min="13826" max="13826" width="21.81640625" style="121" bestFit="1" customWidth="1"/>
    <col min="13827" max="13827" width="4.1796875" style="121" bestFit="1" customWidth="1"/>
    <col min="13828" max="13828" width="5.1796875" style="121" bestFit="1" customWidth="1"/>
    <col min="13829" max="13829" width="14.7265625" style="121" bestFit="1" customWidth="1"/>
    <col min="13830" max="13830" width="10.7265625" style="121" bestFit="1" customWidth="1"/>
    <col min="13831" max="13831" width="11.81640625" style="121" bestFit="1" customWidth="1"/>
    <col min="13832" max="13832" width="8.7265625" style="121"/>
    <col min="13833" max="13834" width="13.453125" style="121" bestFit="1" customWidth="1"/>
    <col min="13835" max="13836" width="8.7265625" style="121"/>
    <col min="13837" max="13837" width="10.7265625" style="121" bestFit="1" customWidth="1"/>
    <col min="13838" max="13838" width="11.81640625" style="121" bestFit="1" customWidth="1"/>
    <col min="13839" max="13839" width="10.7265625" style="121" bestFit="1" customWidth="1"/>
    <col min="13840" max="13840" width="13.453125" style="121" bestFit="1" customWidth="1"/>
    <col min="13841" max="13842" width="11.81640625" style="121" bestFit="1" customWidth="1"/>
    <col min="13843" max="13844" width="10.7265625" style="121" bestFit="1" customWidth="1"/>
    <col min="13845" max="13845" width="11.81640625" style="121" bestFit="1" customWidth="1"/>
    <col min="13846" max="13846" width="10.7265625" style="121" bestFit="1" customWidth="1"/>
    <col min="13847" max="13847" width="9.54296875" style="121" bestFit="1" customWidth="1"/>
    <col min="13848" max="13848" width="13.453125" style="121" bestFit="1" customWidth="1"/>
    <col min="13849" max="13849" width="9.6328125" style="121" bestFit="1" customWidth="1"/>
    <col min="13850" max="13850" width="10.7265625" style="121" bestFit="1" customWidth="1"/>
    <col min="13851" max="13851" width="14.7265625" style="121" bestFit="1" customWidth="1"/>
    <col min="13852" max="14081" width="8.7265625" style="121"/>
    <col min="14082" max="14082" width="21.81640625" style="121" bestFit="1" customWidth="1"/>
    <col min="14083" max="14083" width="4.1796875" style="121" bestFit="1" customWidth="1"/>
    <col min="14084" max="14084" width="5.1796875" style="121" bestFit="1" customWidth="1"/>
    <col min="14085" max="14085" width="14.7265625" style="121" bestFit="1" customWidth="1"/>
    <col min="14086" max="14086" width="10.7265625" style="121" bestFit="1" customWidth="1"/>
    <col min="14087" max="14087" width="11.81640625" style="121" bestFit="1" customWidth="1"/>
    <col min="14088" max="14088" width="8.7265625" style="121"/>
    <col min="14089" max="14090" width="13.453125" style="121" bestFit="1" customWidth="1"/>
    <col min="14091" max="14092" width="8.7265625" style="121"/>
    <col min="14093" max="14093" width="10.7265625" style="121" bestFit="1" customWidth="1"/>
    <col min="14094" max="14094" width="11.81640625" style="121" bestFit="1" customWidth="1"/>
    <col min="14095" max="14095" width="10.7265625" style="121" bestFit="1" customWidth="1"/>
    <col min="14096" max="14096" width="13.453125" style="121" bestFit="1" customWidth="1"/>
    <col min="14097" max="14098" width="11.81640625" style="121" bestFit="1" customWidth="1"/>
    <col min="14099" max="14100" width="10.7265625" style="121" bestFit="1" customWidth="1"/>
    <col min="14101" max="14101" width="11.81640625" style="121" bestFit="1" customWidth="1"/>
    <col min="14102" max="14102" width="10.7265625" style="121" bestFit="1" customWidth="1"/>
    <col min="14103" max="14103" width="9.54296875" style="121" bestFit="1" customWidth="1"/>
    <col min="14104" max="14104" width="13.453125" style="121" bestFit="1" customWidth="1"/>
    <col min="14105" max="14105" width="9.6328125" style="121" bestFit="1" customWidth="1"/>
    <col min="14106" max="14106" width="10.7265625" style="121" bestFit="1" customWidth="1"/>
    <col min="14107" max="14107" width="14.7265625" style="121" bestFit="1" customWidth="1"/>
    <col min="14108" max="14337" width="8.7265625" style="121"/>
    <col min="14338" max="14338" width="21.81640625" style="121" bestFit="1" customWidth="1"/>
    <col min="14339" max="14339" width="4.1796875" style="121" bestFit="1" customWidth="1"/>
    <col min="14340" max="14340" width="5.1796875" style="121" bestFit="1" customWidth="1"/>
    <col min="14341" max="14341" width="14.7265625" style="121" bestFit="1" customWidth="1"/>
    <col min="14342" max="14342" width="10.7265625" style="121" bestFit="1" customWidth="1"/>
    <col min="14343" max="14343" width="11.81640625" style="121" bestFit="1" customWidth="1"/>
    <col min="14344" max="14344" width="8.7265625" style="121"/>
    <col min="14345" max="14346" width="13.453125" style="121" bestFit="1" customWidth="1"/>
    <col min="14347" max="14348" width="8.7265625" style="121"/>
    <col min="14349" max="14349" width="10.7265625" style="121" bestFit="1" customWidth="1"/>
    <col min="14350" max="14350" width="11.81640625" style="121" bestFit="1" customWidth="1"/>
    <col min="14351" max="14351" width="10.7265625" style="121" bestFit="1" customWidth="1"/>
    <col min="14352" max="14352" width="13.453125" style="121" bestFit="1" customWidth="1"/>
    <col min="14353" max="14354" width="11.81640625" style="121" bestFit="1" customWidth="1"/>
    <col min="14355" max="14356" width="10.7265625" style="121" bestFit="1" customWidth="1"/>
    <col min="14357" max="14357" width="11.81640625" style="121" bestFit="1" customWidth="1"/>
    <col min="14358" max="14358" width="10.7265625" style="121" bestFit="1" customWidth="1"/>
    <col min="14359" max="14359" width="9.54296875" style="121" bestFit="1" customWidth="1"/>
    <col min="14360" max="14360" width="13.453125" style="121" bestFit="1" customWidth="1"/>
    <col min="14361" max="14361" width="9.6328125" style="121" bestFit="1" customWidth="1"/>
    <col min="14362" max="14362" width="10.7265625" style="121" bestFit="1" customWidth="1"/>
    <col min="14363" max="14363" width="14.7265625" style="121" bestFit="1" customWidth="1"/>
    <col min="14364" max="14593" width="8.7265625" style="121"/>
    <col min="14594" max="14594" width="21.81640625" style="121" bestFit="1" customWidth="1"/>
    <col min="14595" max="14595" width="4.1796875" style="121" bestFit="1" customWidth="1"/>
    <col min="14596" max="14596" width="5.1796875" style="121" bestFit="1" customWidth="1"/>
    <col min="14597" max="14597" width="14.7265625" style="121" bestFit="1" customWidth="1"/>
    <col min="14598" max="14598" width="10.7265625" style="121" bestFit="1" customWidth="1"/>
    <col min="14599" max="14599" width="11.81640625" style="121" bestFit="1" customWidth="1"/>
    <col min="14600" max="14600" width="8.7265625" style="121"/>
    <col min="14601" max="14602" width="13.453125" style="121" bestFit="1" customWidth="1"/>
    <col min="14603" max="14604" width="8.7265625" style="121"/>
    <col min="14605" max="14605" width="10.7265625" style="121" bestFit="1" customWidth="1"/>
    <col min="14606" max="14606" width="11.81640625" style="121" bestFit="1" customWidth="1"/>
    <col min="14607" max="14607" width="10.7265625" style="121" bestFit="1" customWidth="1"/>
    <col min="14608" max="14608" width="13.453125" style="121" bestFit="1" customWidth="1"/>
    <col min="14609" max="14610" width="11.81640625" style="121" bestFit="1" customWidth="1"/>
    <col min="14611" max="14612" width="10.7265625" style="121" bestFit="1" customWidth="1"/>
    <col min="14613" max="14613" width="11.81640625" style="121" bestFit="1" customWidth="1"/>
    <col min="14614" max="14614" width="10.7265625" style="121" bestFit="1" customWidth="1"/>
    <col min="14615" max="14615" width="9.54296875" style="121" bestFit="1" customWidth="1"/>
    <col min="14616" max="14616" width="13.453125" style="121" bestFit="1" customWidth="1"/>
    <col min="14617" max="14617" width="9.6328125" style="121" bestFit="1" customWidth="1"/>
    <col min="14618" max="14618" width="10.7265625" style="121" bestFit="1" customWidth="1"/>
    <col min="14619" max="14619" width="14.7265625" style="121" bestFit="1" customWidth="1"/>
    <col min="14620" max="14849" width="8.7265625" style="121"/>
    <col min="14850" max="14850" width="21.81640625" style="121" bestFit="1" customWidth="1"/>
    <col min="14851" max="14851" width="4.1796875" style="121" bestFit="1" customWidth="1"/>
    <col min="14852" max="14852" width="5.1796875" style="121" bestFit="1" customWidth="1"/>
    <col min="14853" max="14853" width="14.7265625" style="121" bestFit="1" customWidth="1"/>
    <col min="14854" max="14854" width="10.7265625" style="121" bestFit="1" customWidth="1"/>
    <col min="14855" max="14855" width="11.81640625" style="121" bestFit="1" customWidth="1"/>
    <col min="14856" max="14856" width="8.7265625" style="121"/>
    <col min="14857" max="14858" width="13.453125" style="121" bestFit="1" customWidth="1"/>
    <col min="14859" max="14860" width="8.7265625" style="121"/>
    <col min="14861" max="14861" width="10.7265625" style="121" bestFit="1" customWidth="1"/>
    <col min="14862" max="14862" width="11.81640625" style="121" bestFit="1" customWidth="1"/>
    <col min="14863" max="14863" width="10.7265625" style="121" bestFit="1" customWidth="1"/>
    <col min="14864" max="14864" width="13.453125" style="121" bestFit="1" customWidth="1"/>
    <col min="14865" max="14866" width="11.81640625" style="121" bestFit="1" customWidth="1"/>
    <col min="14867" max="14868" width="10.7265625" style="121" bestFit="1" customWidth="1"/>
    <col min="14869" max="14869" width="11.81640625" style="121" bestFit="1" customWidth="1"/>
    <col min="14870" max="14870" width="10.7265625" style="121" bestFit="1" customWidth="1"/>
    <col min="14871" max="14871" width="9.54296875" style="121" bestFit="1" customWidth="1"/>
    <col min="14872" max="14872" width="13.453125" style="121" bestFit="1" customWidth="1"/>
    <col min="14873" max="14873" width="9.6328125" style="121" bestFit="1" customWidth="1"/>
    <col min="14874" max="14874" width="10.7265625" style="121" bestFit="1" customWidth="1"/>
    <col min="14875" max="14875" width="14.7265625" style="121" bestFit="1" customWidth="1"/>
    <col min="14876" max="15105" width="8.7265625" style="121"/>
    <col min="15106" max="15106" width="21.81640625" style="121" bestFit="1" customWidth="1"/>
    <col min="15107" max="15107" width="4.1796875" style="121" bestFit="1" customWidth="1"/>
    <col min="15108" max="15108" width="5.1796875" style="121" bestFit="1" customWidth="1"/>
    <col min="15109" max="15109" width="14.7265625" style="121" bestFit="1" customWidth="1"/>
    <col min="15110" max="15110" width="10.7265625" style="121" bestFit="1" customWidth="1"/>
    <col min="15111" max="15111" width="11.81640625" style="121" bestFit="1" customWidth="1"/>
    <col min="15112" max="15112" width="8.7265625" style="121"/>
    <col min="15113" max="15114" width="13.453125" style="121" bestFit="1" customWidth="1"/>
    <col min="15115" max="15116" width="8.7265625" style="121"/>
    <col min="15117" max="15117" width="10.7265625" style="121" bestFit="1" customWidth="1"/>
    <col min="15118" max="15118" width="11.81640625" style="121" bestFit="1" customWidth="1"/>
    <col min="15119" max="15119" width="10.7265625" style="121" bestFit="1" customWidth="1"/>
    <col min="15120" max="15120" width="13.453125" style="121" bestFit="1" customWidth="1"/>
    <col min="15121" max="15122" width="11.81640625" style="121" bestFit="1" customWidth="1"/>
    <col min="15123" max="15124" width="10.7265625" style="121" bestFit="1" customWidth="1"/>
    <col min="15125" max="15125" width="11.81640625" style="121" bestFit="1" customWidth="1"/>
    <col min="15126" max="15126" width="10.7265625" style="121" bestFit="1" customWidth="1"/>
    <col min="15127" max="15127" width="9.54296875" style="121" bestFit="1" customWidth="1"/>
    <col min="15128" max="15128" width="13.453125" style="121" bestFit="1" customWidth="1"/>
    <col min="15129" max="15129" width="9.6328125" style="121" bestFit="1" customWidth="1"/>
    <col min="15130" max="15130" width="10.7265625" style="121" bestFit="1" customWidth="1"/>
    <col min="15131" max="15131" width="14.7265625" style="121" bestFit="1" customWidth="1"/>
    <col min="15132" max="15361" width="8.7265625" style="121"/>
    <col min="15362" max="15362" width="21.81640625" style="121" bestFit="1" customWidth="1"/>
    <col min="15363" max="15363" width="4.1796875" style="121" bestFit="1" customWidth="1"/>
    <col min="15364" max="15364" width="5.1796875" style="121" bestFit="1" customWidth="1"/>
    <col min="15365" max="15365" width="14.7265625" style="121" bestFit="1" customWidth="1"/>
    <col min="15366" max="15366" width="10.7265625" style="121" bestFit="1" customWidth="1"/>
    <col min="15367" max="15367" width="11.81640625" style="121" bestFit="1" customWidth="1"/>
    <col min="15368" max="15368" width="8.7265625" style="121"/>
    <col min="15369" max="15370" width="13.453125" style="121" bestFit="1" customWidth="1"/>
    <col min="15371" max="15372" width="8.7265625" style="121"/>
    <col min="15373" max="15373" width="10.7265625" style="121" bestFit="1" customWidth="1"/>
    <col min="15374" max="15374" width="11.81640625" style="121" bestFit="1" customWidth="1"/>
    <col min="15375" max="15375" width="10.7265625" style="121" bestFit="1" customWidth="1"/>
    <col min="15376" max="15376" width="13.453125" style="121" bestFit="1" customWidth="1"/>
    <col min="15377" max="15378" width="11.81640625" style="121" bestFit="1" customWidth="1"/>
    <col min="15379" max="15380" width="10.7265625" style="121" bestFit="1" customWidth="1"/>
    <col min="15381" max="15381" width="11.81640625" style="121" bestFit="1" customWidth="1"/>
    <col min="15382" max="15382" width="10.7265625" style="121" bestFit="1" customWidth="1"/>
    <col min="15383" max="15383" width="9.54296875" style="121" bestFit="1" customWidth="1"/>
    <col min="15384" max="15384" width="13.453125" style="121" bestFit="1" customWidth="1"/>
    <col min="15385" max="15385" width="9.6328125" style="121" bestFit="1" customWidth="1"/>
    <col min="15386" max="15386" width="10.7265625" style="121" bestFit="1" customWidth="1"/>
    <col min="15387" max="15387" width="14.7265625" style="121" bestFit="1" customWidth="1"/>
    <col min="15388" max="15617" width="8.7265625" style="121"/>
    <col min="15618" max="15618" width="21.81640625" style="121" bestFit="1" customWidth="1"/>
    <col min="15619" max="15619" width="4.1796875" style="121" bestFit="1" customWidth="1"/>
    <col min="15620" max="15620" width="5.1796875" style="121" bestFit="1" customWidth="1"/>
    <col min="15621" max="15621" width="14.7265625" style="121" bestFit="1" customWidth="1"/>
    <col min="15622" max="15622" width="10.7265625" style="121" bestFit="1" customWidth="1"/>
    <col min="15623" max="15623" width="11.81640625" style="121" bestFit="1" customWidth="1"/>
    <col min="15624" max="15624" width="8.7265625" style="121"/>
    <col min="15625" max="15626" width="13.453125" style="121" bestFit="1" customWidth="1"/>
    <col min="15627" max="15628" width="8.7265625" style="121"/>
    <col min="15629" max="15629" width="10.7265625" style="121" bestFit="1" customWidth="1"/>
    <col min="15630" max="15630" width="11.81640625" style="121" bestFit="1" customWidth="1"/>
    <col min="15631" max="15631" width="10.7265625" style="121" bestFit="1" customWidth="1"/>
    <col min="15632" max="15632" width="13.453125" style="121" bestFit="1" customWidth="1"/>
    <col min="15633" max="15634" width="11.81640625" style="121" bestFit="1" customWidth="1"/>
    <col min="15635" max="15636" width="10.7265625" style="121" bestFit="1" customWidth="1"/>
    <col min="15637" max="15637" width="11.81640625" style="121" bestFit="1" customWidth="1"/>
    <col min="15638" max="15638" width="10.7265625" style="121" bestFit="1" customWidth="1"/>
    <col min="15639" max="15639" width="9.54296875" style="121" bestFit="1" customWidth="1"/>
    <col min="15640" max="15640" width="13.453125" style="121" bestFit="1" customWidth="1"/>
    <col min="15641" max="15641" width="9.6328125" style="121" bestFit="1" customWidth="1"/>
    <col min="15642" max="15642" width="10.7265625" style="121" bestFit="1" customWidth="1"/>
    <col min="15643" max="15643" width="14.7265625" style="121" bestFit="1" customWidth="1"/>
    <col min="15644" max="15873" width="8.7265625" style="121"/>
    <col min="15874" max="15874" width="21.81640625" style="121" bestFit="1" customWidth="1"/>
    <col min="15875" max="15875" width="4.1796875" style="121" bestFit="1" customWidth="1"/>
    <col min="15876" max="15876" width="5.1796875" style="121" bestFit="1" customWidth="1"/>
    <col min="15877" max="15877" width="14.7265625" style="121" bestFit="1" customWidth="1"/>
    <col min="15878" max="15878" width="10.7265625" style="121" bestFit="1" customWidth="1"/>
    <col min="15879" max="15879" width="11.81640625" style="121" bestFit="1" customWidth="1"/>
    <col min="15880" max="15880" width="8.7265625" style="121"/>
    <col min="15881" max="15882" width="13.453125" style="121" bestFit="1" customWidth="1"/>
    <col min="15883" max="15884" width="8.7265625" style="121"/>
    <col min="15885" max="15885" width="10.7265625" style="121" bestFit="1" customWidth="1"/>
    <col min="15886" max="15886" width="11.81640625" style="121" bestFit="1" customWidth="1"/>
    <col min="15887" max="15887" width="10.7265625" style="121" bestFit="1" customWidth="1"/>
    <col min="15888" max="15888" width="13.453125" style="121" bestFit="1" customWidth="1"/>
    <col min="15889" max="15890" width="11.81640625" style="121" bestFit="1" customWidth="1"/>
    <col min="15891" max="15892" width="10.7265625" style="121" bestFit="1" customWidth="1"/>
    <col min="15893" max="15893" width="11.81640625" style="121" bestFit="1" customWidth="1"/>
    <col min="15894" max="15894" width="10.7265625" style="121" bestFit="1" customWidth="1"/>
    <col min="15895" max="15895" width="9.54296875" style="121" bestFit="1" customWidth="1"/>
    <col min="15896" max="15896" width="13.453125" style="121" bestFit="1" customWidth="1"/>
    <col min="15897" max="15897" width="9.6328125" style="121" bestFit="1" customWidth="1"/>
    <col min="15898" max="15898" width="10.7265625" style="121" bestFit="1" customWidth="1"/>
    <col min="15899" max="15899" width="14.7265625" style="121" bestFit="1" customWidth="1"/>
    <col min="15900" max="16129" width="8.7265625" style="121"/>
    <col min="16130" max="16130" width="21.81640625" style="121" bestFit="1" customWidth="1"/>
    <col min="16131" max="16131" width="4.1796875" style="121" bestFit="1" customWidth="1"/>
    <col min="16132" max="16132" width="5.1796875" style="121" bestFit="1" customWidth="1"/>
    <col min="16133" max="16133" width="14.7265625" style="121" bestFit="1" customWidth="1"/>
    <col min="16134" max="16134" width="10.7265625" style="121" bestFit="1" customWidth="1"/>
    <col min="16135" max="16135" width="11.81640625" style="121" bestFit="1" customWidth="1"/>
    <col min="16136" max="16136" width="8.7265625" style="121"/>
    <col min="16137" max="16138" width="13.453125" style="121" bestFit="1" customWidth="1"/>
    <col min="16139" max="16140" width="8.7265625" style="121"/>
    <col min="16141" max="16141" width="10.7265625" style="121" bestFit="1" customWidth="1"/>
    <col min="16142" max="16142" width="11.81640625" style="121" bestFit="1" customWidth="1"/>
    <col min="16143" max="16143" width="10.7265625" style="121" bestFit="1" customWidth="1"/>
    <col min="16144" max="16144" width="13.453125" style="121" bestFit="1" customWidth="1"/>
    <col min="16145" max="16146" width="11.81640625" style="121" bestFit="1" customWidth="1"/>
    <col min="16147" max="16148" width="10.7265625" style="121" bestFit="1" customWidth="1"/>
    <col min="16149" max="16149" width="11.81640625" style="121" bestFit="1" customWidth="1"/>
    <col min="16150" max="16150" width="10.7265625" style="121" bestFit="1" customWidth="1"/>
    <col min="16151" max="16151" width="9.54296875" style="121" bestFit="1" customWidth="1"/>
    <col min="16152" max="16152" width="13.453125" style="121" bestFit="1" customWidth="1"/>
    <col min="16153" max="16153" width="9.6328125" style="121" bestFit="1" customWidth="1"/>
    <col min="16154" max="16154" width="10.7265625" style="121" bestFit="1" customWidth="1"/>
    <col min="16155" max="16155" width="14.7265625" style="121" bestFit="1" customWidth="1"/>
    <col min="16156" max="16384" width="8.7265625" style="121"/>
  </cols>
  <sheetData>
    <row r="1" spans="1:27" ht="126" x14ac:dyDescent="0.3">
      <c r="A1" s="120" t="s">
        <v>0</v>
      </c>
      <c r="B1" s="121" t="s">
        <v>1541</v>
      </c>
      <c r="C1" s="121" t="s">
        <v>1</v>
      </c>
      <c r="D1" s="121" t="s">
        <v>2</v>
      </c>
      <c r="E1" s="122" t="s">
        <v>1459</v>
      </c>
      <c r="F1" s="122" t="s">
        <v>1460</v>
      </c>
      <c r="G1" s="122" t="s">
        <v>1461</v>
      </c>
      <c r="H1" s="122" t="s">
        <v>1462</v>
      </c>
      <c r="I1" s="122" t="s">
        <v>1463</v>
      </c>
      <c r="J1" s="122" t="s">
        <v>1464</v>
      </c>
      <c r="K1" s="122" t="s">
        <v>1465</v>
      </c>
      <c r="L1" s="122" t="s">
        <v>1466</v>
      </c>
      <c r="M1" s="122" t="s">
        <v>1467</v>
      </c>
      <c r="N1" s="122" t="s">
        <v>1468</v>
      </c>
      <c r="O1" s="122" t="s">
        <v>1469</v>
      </c>
      <c r="P1" s="122" t="s">
        <v>1470</v>
      </c>
      <c r="Q1" s="122" t="s">
        <v>1471</v>
      </c>
      <c r="R1" s="122" t="s">
        <v>1472</v>
      </c>
      <c r="S1" s="122" t="s">
        <v>1473</v>
      </c>
      <c r="T1" s="122" t="s">
        <v>1474</v>
      </c>
      <c r="U1" s="122" t="s">
        <v>1475</v>
      </c>
      <c r="V1" s="122" t="s">
        <v>1476</v>
      </c>
      <c r="W1" s="122" t="s">
        <v>1477</v>
      </c>
      <c r="X1" s="122" t="s">
        <v>1478</v>
      </c>
      <c r="Y1" s="122" t="s">
        <v>1479</v>
      </c>
      <c r="Z1" s="122" t="s">
        <v>1480</v>
      </c>
      <c r="AA1" s="122" t="s">
        <v>1481</v>
      </c>
    </row>
    <row r="2" spans="1:27" x14ac:dyDescent="0.3">
      <c r="A2" s="123" t="s">
        <v>3</v>
      </c>
      <c r="B2" s="121" t="s">
        <v>4</v>
      </c>
      <c r="C2" s="121">
        <v>1</v>
      </c>
      <c r="D2" s="121">
        <v>1</v>
      </c>
      <c r="E2" s="124">
        <v>140954401</v>
      </c>
      <c r="F2" s="124">
        <v>2802360</v>
      </c>
      <c r="G2" s="124">
        <v>0</v>
      </c>
      <c r="H2" s="124">
        <v>0</v>
      </c>
      <c r="I2" s="124">
        <v>11071060</v>
      </c>
      <c r="J2" s="124">
        <v>14822172</v>
      </c>
      <c r="K2" s="124">
        <v>0</v>
      </c>
      <c r="L2" s="124">
        <v>0</v>
      </c>
      <c r="M2" s="124">
        <v>462130</v>
      </c>
      <c r="N2" s="124">
        <v>3810725</v>
      </c>
      <c r="O2" s="124">
        <v>1679018</v>
      </c>
      <c r="P2" s="124">
        <v>0</v>
      </c>
      <c r="Q2" s="124">
        <v>1327903</v>
      </c>
      <c r="R2" s="124">
        <v>3669610</v>
      </c>
      <c r="S2" s="124">
        <v>198545</v>
      </c>
      <c r="T2" s="124">
        <v>82838</v>
      </c>
      <c r="U2" s="124">
        <v>693466</v>
      </c>
      <c r="V2" s="124">
        <v>236069</v>
      </c>
      <c r="W2" s="124">
        <v>0</v>
      </c>
      <c r="X2" s="124">
        <v>7336720</v>
      </c>
      <c r="Y2" s="124">
        <v>0</v>
      </c>
      <c r="Z2" s="124">
        <v>1247799</v>
      </c>
      <c r="AA2" s="124">
        <v>190394816</v>
      </c>
    </row>
    <row r="3" spans="1:27" x14ac:dyDescent="0.3">
      <c r="A3" s="123" t="s">
        <v>5</v>
      </c>
      <c r="B3" s="121" t="s">
        <v>6</v>
      </c>
      <c r="C3" s="121">
        <v>1</v>
      </c>
      <c r="D3" s="121">
        <v>0</v>
      </c>
      <c r="E3" s="124">
        <v>7213947</v>
      </c>
      <c r="F3" s="124">
        <v>0</v>
      </c>
      <c r="G3" s="124">
        <v>0</v>
      </c>
      <c r="H3" s="124">
        <v>3818</v>
      </c>
      <c r="I3" s="124">
        <v>1298224</v>
      </c>
      <c r="J3" s="124">
        <v>1649164</v>
      </c>
      <c r="K3" s="124">
        <v>0</v>
      </c>
      <c r="L3" s="124">
        <v>0</v>
      </c>
      <c r="M3" s="124">
        <v>0</v>
      </c>
      <c r="N3" s="124">
        <v>0</v>
      </c>
      <c r="O3" s="124">
        <v>0</v>
      </c>
      <c r="P3" s="124">
        <v>829253</v>
      </c>
      <c r="Q3" s="124">
        <v>139113</v>
      </c>
      <c r="R3" s="124">
        <v>392536</v>
      </c>
      <c r="S3" s="124">
        <v>10396</v>
      </c>
      <c r="T3" s="124">
        <v>4338</v>
      </c>
      <c r="U3" s="124">
        <v>40717</v>
      </c>
      <c r="V3" s="124">
        <v>8884</v>
      </c>
      <c r="W3" s="124">
        <v>0</v>
      </c>
      <c r="X3" s="124">
        <v>196086</v>
      </c>
      <c r="Y3" s="124">
        <v>0</v>
      </c>
      <c r="Z3" s="124">
        <v>0</v>
      </c>
      <c r="AA3" s="124">
        <v>11786476</v>
      </c>
    </row>
    <row r="4" spans="1:27" x14ac:dyDescent="0.3">
      <c r="A4" s="123" t="s">
        <v>7</v>
      </c>
      <c r="B4" s="121" t="s">
        <v>8</v>
      </c>
      <c r="C4" s="121">
        <v>1</v>
      </c>
      <c r="D4" s="121">
        <v>0</v>
      </c>
      <c r="E4" s="124">
        <v>19629911</v>
      </c>
      <c r="F4" s="124">
        <v>0</v>
      </c>
      <c r="G4" s="124">
        <v>950728</v>
      </c>
      <c r="H4" s="124">
        <v>0</v>
      </c>
      <c r="I4" s="124">
        <v>5055212</v>
      </c>
      <c r="J4" s="124">
        <v>5779743</v>
      </c>
      <c r="K4" s="124">
        <v>0</v>
      </c>
      <c r="L4" s="124">
        <v>0</v>
      </c>
      <c r="M4" s="124">
        <v>0</v>
      </c>
      <c r="N4" s="124">
        <v>0</v>
      </c>
      <c r="O4" s="124">
        <v>0</v>
      </c>
      <c r="P4" s="124">
        <v>1797970</v>
      </c>
      <c r="Q4" s="124">
        <v>378012</v>
      </c>
      <c r="R4" s="124">
        <v>694766</v>
      </c>
      <c r="S4" s="124">
        <v>63845</v>
      </c>
      <c r="T4" s="124">
        <v>26638</v>
      </c>
      <c r="U4" s="124">
        <v>256883</v>
      </c>
      <c r="V4" s="124">
        <v>63741</v>
      </c>
      <c r="W4" s="124">
        <v>0</v>
      </c>
      <c r="X4" s="124">
        <v>1269000</v>
      </c>
      <c r="Y4" s="124">
        <v>0</v>
      </c>
      <c r="Z4" s="124">
        <v>0</v>
      </c>
      <c r="AA4" s="124">
        <v>35966449</v>
      </c>
    </row>
    <row r="5" spans="1:27" x14ac:dyDescent="0.3">
      <c r="A5" s="123" t="s">
        <v>9</v>
      </c>
      <c r="B5" s="121" t="s">
        <v>10</v>
      </c>
      <c r="C5" s="121">
        <v>1</v>
      </c>
      <c r="D5" s="121">
        <v>0</v>
      </c>
      <c r="E5" s="124">
        <v>15063322</v>
      </c>
      <c r="F5" s="124">
        <v>0</v>
      </c>
      <c r="G5" s="124">
        <v>0</v>
      </c>
      <c r="H5" s="124">
        <v>0</v>
      </c>
      <c r="I5" s="124">
        <v>3343048</v>
      </c>
      <c r="J5" s="124">
        <v>1624811</v>
      </c>
      <c r="K5" s="124">
        <v>0</v>
      </c>
      <c r="L5" s="124">
        <v>0</v>
      </c>
      <c r="M5" s="124">
        <v>0</v>
      </c>
      <c r="N5" s="124">
        <v>0</v>
      </c>
      <c r="O5" s="124">
        <v>0</v>
      </c>
      <c r="P5" s="124">
        <v>1247851</v>
      </c>
      <c r="Q5" s="124">
        <v>215015</v>
      </c>
      <c r="R5" s="124">
        <v>605052</v>
      </c>
      <c r="S5" s="124">
        <v>25211</v>
      </c>
      <c r="T5" s="124">
        <v>10519</v>
      </c>
      <c r="U5" s="124">
        <v>103569</v>
      </c>
      <c r="V5" s="124">
        <v>25007</v>
      </c>
      <c r="W5" s="124">
        <v>0</v>
      </c>
      <c r="X5" s="124">
        <v>913548</v>
      </c>
      <c r="Y5" s="124">
        <v>0</v>
      </c>
      <c r="Z5" s="124">
        <v>0</v>
      </c>
      <c r="AA5" s="124">
        <v>23176953</v>
      </c>
    </row>
    <row r="6" spans="1:27" x14ac:dyDescent="0.3">
      <c r="A6" s="123" t="s">
        <v>11</v>
      </c>
      <c r="B6" s="121" t="s">
        <v>12</v>
      </c>
      <c r="C6" s="121">
        <v>1</v>
      </c>
      <c r="D6" s="121">
        <v>0</v>
      </c>
      <c r="E6" s="124">
        <v>28387885</v>
      </c>
      <c r="F6" s="124">
        <v>114912</v>
      </c>
      <c r="G6" s="124">
        <v>0</v>
      </c>
      <c r="H6" s="124">
        <v>0</v>
      </c>
      <c r="I6" s="124">
        <v>1862912</v>
      </c>
      <c r="J6" s="124">
        <v>761738</v>
      </c>
      <c r="K6" s="124">
        <v>0</v>
      </c>
      <c r="L6" s="124">
        <v>0</v>
      </c>
      <c r="M6" s="124">
        <v>0</v>
      </c>
      <c r="N6" s="124">
        <v>0</v>
      </c>
      <c r="O6" s="124">
        <v>0</v>
      </c>
      <c r="P6" s="124">
        <v>1884350</v>
      </c>
      <c r="Q6" s="124">
        <v>699273</v>
      </c>
      <c r="R6" s="124">
        <v>1279707</v>
      </c>
      <c r="S6" s="124">
        <v>28267</v>
      </c>
      <c r="T6" s="124">
        <v>11794</v>
      </c>
      <c r="U6" s="124">
        <v>118830</v>
      </c>
      <c r="V6" s="124">
        <v>34157</v>
      </c>
      <c r="W6" s="124">
        <v>0</v>
      </c>
      <c r="X6" s="124">
        <v>1109437</v>
      </c>
      <c r="Y6" s="124">
        <v>0</v>
      </c>
      <c r="Z6" s="124">
        <v>0</v>
      </c>
      <c r="AA6" s="124">
        <v>36293262</v>
      </c>
    </row>
    <row r="7" spans="1:27" x14ac:dyDescent="0.3">
      <c r="A7" s="123" t="s">
        <v>13</v>
      </c>
      <c r="B7" s="121" t="s">
        <v>14</v>
      </c>
      <c r="C7" s="121">
        <v>1</v>
      </c>
      <c r="D7" s="121">
        <v>0</v>
      </c>
      <c r="E7" s="124">
        <v>35938921</v>
      </c>
      <c r="F7" s="124">
        <v>0</v>
      </c>
      <c r="G7" s="124">
        <v>0</v>
      </c>
      <c r="H7" s="124">
        <v>10501</v>
      </c>
      <c r="I7" s="124">
        <v>3980350</v>
      </c>
      <c r="J7" s="124">
        <v>1803192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1746775</v>
      </c>
      <c r="Q7" s="124">
        <v>482432</v>
      </c>
      <c r="R7" s="124">
        <v>792736</v>
      </c>
      <c r="S7" s="124">
        <v>87453</v>
      </c>
      <c r="T7" s="124">
        <v>36488</v>
      </c>
      <c r="U7" s="124">
        <v>305114</v>
      </c>
      <c r="V7" s="124">
        <v>82507</v>
      </c>
      <c r="W7" s="124">
        <v>0</v>
      </c>
      <c r="X7" s="124">
        <v>970078</v>
      </c>
      <c r="Y7" s="124">
        <v>0</v>
      </c>
      <c r="Z7" s="124">
        <v>0</v>
      </c>
      <c r="AA7" s="124">
        <v>46236547</v>
      </c>
    </row>
    <row r="8" spans="1:27" x14ac:dyDescent="0.3">
      <c r="A8" s="123" t="s">
        <v>15</v>
      </c>
      <c r="B8" s="121" t="s">
        <v>16</v>
      </c>
      <c r="C8" s="121">
        <v>1</v>
      </c>
      <c r="D8" s="121">
        <v>0</v>
      </c>
      <c r="E8" s="124">
        <v>1594886</v>
      </c>
      <c r="F8" s="124">
        <v>0</v>
      </c>
      <c r="G8" s="124">
        <v>0</v>
      </c>
      <c r="H8" s="124">
        <v>1188</v>
      </c>
      <c r="I8" s="124">
        <v>464455</v>
      </c>
      <c r="J8" s="124">
        <v>453988</v>
      </c>
      <c r="K8" s="124">
        <v>0</v>
      </c>
      <c r="L8" s="124">
        <v>0</v>
      </c>
      <c r="M8" s="124">
        <v>0</v>
      </c>
      <c r="N8" s="124">
        <v>0</v>
      </c>
      <c r="O8" s="124">
        <v>0</v>
      </c>
      <c r="P8" s="124">
        <v>273123</v>
      </c>
      <c r="Q8" s="124">
        <v>82437</v>
      </c>
      <c r="R8" s="124">
        <v>104441</v>
      </c>
      <c r="S8" s="124">
        <v>4449</v>
      </c>
      <c r="T8" s="124">
        <v>1856</v>
      </c>
      <c r="U8" s="124">
        <v>30989</v>
      </c>
      <c r="V8" s="124">
        <v>3888</v>
      </c>
      <c r="W8" s="124">
        <v>0</v>
      </c>
      <c r="X8" s="124">
        <v>108000</v>
      </c>
      <c r="Y8" s="124">
        <v>0</v>
      </c>
      <c r="Z8" s="124">
        <v>0</v>
      </c>
      <c r="AA8" s="124">
        <v>3123700</v>
      </c>
    </row>
    <row r="9" spans="1:27" x14ac:dyDescent="0.3">
      <c r="A9" s="123" t="s">
        <v>17</v>
      </c>
      <c r="B9" s="121" t="s">
        <v>18</v>
      </c>
      <c r="C9" s="121">
        <v>1</v>
      </c>
      <c r="D9" s="121">
        <v>1</v>
      </c>
      <c r="E9" s="124">
        <v>34892706</v>
      </c>
      <c r="F9" s="124">
        <v>0</v>
      </c>
      <c r="G9" s="124">
        <v>0</v>
      </c>
      <c r="H9" s="124">
        <v>5576</v>
      </c>
      <c r="I9" s="124">
        <v>4902994</v>
      </c>
      <c r="J9" s="124">
        <v>5443626</v>
      </c>
      <c r="K9" s="124">
        <v>1259953</v>
      </c>
      <c r="L9" s="124">
        <v>0</v>
      </c>
      <c r="M9" s="124">
        <v>0</v>
      </c>
      <c r="N9" s="124">
        <v>0</v>
      </c>
      <c r="O9" s="124">
        <v>0</v>
      </c>
      <c r="P9" s="124">
        <v>1938112</v>
      </c>
      <c r="Q9" s="124">
        <v>377745</v>
      </c>
      <c r="R9" s="124">
        <v>399534</v>
      </c>
      <c r="S9" s="124">
        <v>104815</v>
      </c>
      <c r="T9" s="124">
        <v>43731</v>
      </c>
      <c r="U9" s="124">
        <v>375130</v>
      </c>
      <c r="V9" s="124">
        <v>96855</v>
      </c>
      <c r="W9" s="124">
        <v>0</v>
      </c>
      <c r="X9" s="124">
        <v>1576800</v>
      </c>
      <c r="Y9" s="124">
        <v>531</v>
      </c>
      <c r="Z9" s="124">
        <v>0</v>
      </c>
      <c r="AA9" s="124">
        <v>51418108</v>
      </c>
    </row>
    <row r="10" spans="1:27" x14ac:dyDescent="0.3">
      <c r="A10" s="123" t="s">
        <v>19</v>
      </c>
      <c r="B10" s="121" t="s">
        <v>20</v>
      </c>
      <c r="C10" s="121">
        <v>1</v>
      </c>
      <c r="D10" s="121">
        <v>0</v>
      </c>
      <c r="E10" s="124">
        <v>2803442</v>
      </c>
      <c r="F10" s="124">
        <v>6625</v>
      </c>
      <c r="G10" s="124">
        <v>0</v>
      </c>
      <c r="H10" s="124">
        <v>0</v>
      </c>
      <c r="I10" s="124">
        <v>293209</v>
      </c>
      <c r="J10" s="124">
        <v>73287</v>
      </c>
      <c r="K10" s="124">
        <v>0</v>
      </c>
      <c r="L10" s="124">
        <v>0</v>
      </c>
      <c r="M10" s="124">
        <v>0</v>
      </c>
      <c r="N10" s="124">
        <v>0</v>
      </c>
      <c r="O10" s="124">
        <v>0</v>
      </c>
      <c r="P10" s="124">
        <v>340878</v>
      </c>
      <c r="Q10" s="124">
        <v>18258</v>
      </c>
      <c r="R10" s="124">
        <v>209194</v>
      </c>
      <c r="S10" s="124">
        <v>3281</v>
      </c>
      <c r="T10" s="124">
        <v>1369</v>
      </c>
      <c r="U10" s="124">
        <v>14388</v>
      </c>
      <c r="V10" s="124">
        <v>3179</v>
      </c>
      <c r="W10" s="124">
        <v>0</v>
      </c>
      <c r="X10" s="124">
        <v>127520</v>
      </c>
      <c r="Y10" s="124">
        <v>0</v>
      </c>
      <c r="Z10" s="124">
        <v>0</v>
      </c>
      <c r="AA10" s="124">
        <v>3894630</v>
      </c>
    </row>
    <row r="11" spans="1:27" x14ac:dyDescent="0.3">
      <c r="A11" s="123" t="s">
        <v>21</v>
      </c>
      <c r="B11" s="121" t="s">
        <v>22</v>
      </c>
      <c r="C11" s="121">
        <v>1</v>
      </c>
      <c r="D11" s="121">
        <v>0</v>
      </c>
      <c r="E11" s="124">
        <v>27031311</v>
      </c>
      <c r="F11" s="124">
        <v>0</v>
      </c>
      <c r="G11" s="124">
        <v>0</v>
      </c>
      <c r="H11" s="124">
        <v>3560</v>
      </c>
      <c r="I11" s="124">
        <v>5946399</v>
      </c>
      <c r="J11" s="124">
        <v>4423231</v>
      </c>
      <c r="K11" s="124">
        <v>0</v>
      </c>
      <c r="L11" s="124">
        <v>0</v>
      </c>
      <c r="M11" s="124">
        <v>0</v>
      </c>
      <c r="N11" s="124">
        <v>0</v>
      </c>
      <c r="O11" s="124">
        <v>0</v>
      </c>
      <c r="P11" s="124">
        <v>2513015</v>
      </c>
      <c r="Q11" s="124">
        <v>647738</v>
      </c>
      <c r="R11" s="124">
        <v>827832</v>
      </c>
      <c r="S11" s="124">
        <v>74436</v>
      </c>
      <c r="T11" s="124">
        <v>31056</v>
      </c>
      <c r="U11" s="124">
        <v>296726</v>
      </c>
      <c r="V11" s="124">
        <v>72630</v>
      </c>
      <c r="W11" s="124">
        <v>0</v>
      </c>
      <c r="X11" s="124">
        <v>2279600</v>
      </c>
      <c r="Y11" s="124">
        <v>0</v>
      </c>
      <c r="Z11" s="124">
        <v>0</v>
      </c>
      <c r="AA11" s="124">
        <v>44147534</v>
      </c>
    </row>
    <row r="12" spans="1:27" x14ac:dyDescent="0.3">
      <c r="A12" s="123" t="s">
        <v>23</v>
      </c>
      <c r="B12" s="121" t="s">
        <v>24</v>
      </c>
      <c r="C12" s="121">
        <v>1</v>
      </c>
      <c r="D12" s="121">
        <v>0</v>
      </c>
      <c r="E12" s="124">
        <v>5940720</v>
      </c>
      <c r="F12" s="124">
        <v>0</v>
      </c>
      <c r="G12" s="124">
        <v>0</v>
      </c>
      <c r="H12" s="124">
        <v>0</v>
      </c>
      <c r="I12" s="124">
        <v>1249098</v>
      </c>
      <c r="J12" s="124">
        <v>642578</v>
      </c>
      <c r="K12" s="124">
        <v>0</v>
      </c>
      <c r="L12" s="124">
        <v>0</v>
      </c>
      <c r="M12" s="124">
        <v>0</v>
      </c>
      <c r="N12" s="124">
        <v>0</v>
      </c>
      <c r="O12" s="124">
        <v>0</v>
      </c>
      <c r="P12" s="124">
        <v>1069305</v>
      </c>
      <c r="Q12" s="124">
        <v>192886</v>
      </c>
      <c r="R12" s="124">
        <v>126328</v>
      </c>
      <c r="S12" s="124">
        <v>18336</v>
      </c>
      <c r="T12" s="124">
        <v>7650</v>
      </c>
      <c r="U12" s="124">
        <v>73803</v>
      </c>
      <c r="V12" s="124">
        <v>17180</v>
      </c>
      <c r="W12" s="124">
        <v>0</v>
      </c>
      <c r="X12" s="124">
        <v>361800</v>
      </c>
      <c r="Y12" s="124">
        <v>0</v>
      </c>
      <c r="Z12" s="124">
        <v>0</v>
      </c>
      <c r="AA12" s="124">
        <v>9699684</v>
      </c>
    </row>
    <row r="13" spans="1:27" x14ac:dyDescent="0.3">
      <c r="A13" s="123" t="s">
        <v>25</v>
      </c>
      <c r="B13" s="121" t="s">
        <v>26</v>
      </c>
      <c r="C13" s="121">
        <v>1</v>
      </c>
      <c r="D13" s="121">
        <v>0</v>
      </c>
      <c r="E13" s="124">
        <v>28367696</v>
      </c>
      <c r="F13" s="124">
        <v>82886</v>
      </c>
      <c r="G13" s="124">
        <v>0</v>
      </c>
      <c r="H13" s="124">
        <v>4525</v>
      </c>
      <c r="I13" s="124">
        <v>2046256</v>
      </c>
      <c r="J13" s="124">
        <v>1425597</v>
      </c>
      <c r="K13" s="124">
        <v>0</v>
      </c>
      <c r="L13" s="124">
        <v>0</v>
      </c>
      <c r="M13" s="124">
        <v>0</v>
      </c>
      <c r="N13" s="124">
        <v>0</v>
      </c>
      <c r="O13" s="124">
        <v>0</v>
      </c>
      <c r="P13" s="124">
        <v>1284455</v>
      </c>
      <c r="Q13" s="124">
        <v>986071</v>
      </c>
      <c r="R13" s="124">
        <v>963530</v>
      </c>
      <c r="S13" s="124">
        <v>22425</v>
      </c>
      <c r="T13" s="124">
        <v>9356</v>
      </c>
      <c r="U13" s="124">
        <v>97161</v>
      </c>
      <c r="V13" s="124">
        <v>30250</v>
      </c>
      <c r="W13" s="124">
        <v>0</v>
      </c>
      <c r="X13" s="124">
        <v>752433</v>
      </c>
      <c r="Y13" s="124">
        <v>0</v>
      </c>
      <c r="Z13" s="124">
        <v>0</v>
      </c>
      <c r="AA13" s="124">
        <v>36072641</v>
      </c>
    </row>
    <row r="14" spans="1:27" x14ac:dyDescent="0.3">
      <c r="A14" s="123" t="s">
        <v>27</v>
      </c>
      <c r="B14" s="121" t="s">
        <v>28</v>
      </c>
      <c r="C14" s="121">
        <v>1</v>
      </c>
      <c r="D14" s="121">
        <v>0</v>
      </c>
      <c r="E14" s="124">
        <v>7354232</v>
      </c>
      <c r="F14" s="124">
        <v>0</v>
      </c>
      <c r="G14" s="124">
        <v>0</v>
      </c>
      <c r="H14" s="124">
        <v>0</v>
      </c>
      <c r="I14" s="124">
        <v>875205</v>
      </c>
      <c r="J14" s="124">
        <v>1285337</v>
      </c>
      <c r="K14" s="124">
        <v>0</v>
      </c>
      <c r="L14" s="124">
        <v>0</v>
      </c>
      <c r="M14" s="124">
        <v>0</v>
      </c>
      <c r="N14" s="124">
        <v>0</v>
      </c>
      <c r="O14" s="124">
        <v>0</v>
      </c>
      <c r="P14" s="124">
        <v>1512575</v>
      </c>
      <c r="Q14" s="124">
        <v>118070</v>
      </c>
      <c r="R14" s="124">
        <v>0</v>
      </c>
      <c r="S14" s="124">
        <v>7250</v>
      </c>
      <c r="T14" s="124">
        <v>3025</v>
      </c>
      <c r="U14" s="124">
        <v>27552</v>
      </c>
      <c r="V14" s="124">
        <v>8971</v>
      </c>
      <c r="W14" s="124">
        <v>0</v>
      </c>
      <c r="X14" s="124">
        <v>263273</v>
      </c>
      <c r="Y14" s="124">
        <v>0</v>
      </c>
      <c r="Z14" s="124">
        <v>0</v>
      </c>
      <c r="AA14" s="124">
        <v>11455490</v>
      </c>
    </row>
    <row r="15" spans="1:27" x14ac:dyDescent="0.3">
      <c r="A15" s="123" t="s">
        <v>29</v>
      </c>
      <c r="B15" s="121" t="s">
        <v>30</v>
      </c>
      <c r="C15" s="121">
        <v>1</v>
      </c>
      <c r="D15" s="121">
        <v>0</v>
      </c>
      <c r="E15" s="124">
        <v>4606396</v>
      </c>
      <c r="F15" s="124">
        <v>0</v>
      </c>
      <c r="G15" s="124">
        <v>0</v>
      </c>
      <c r="H15" s="124">
        <v>0</v>
      </c>
      <c r="I15" s="124">
        <v>428632</v>
      </c>
      <c r="J15" s="124">
        <v>611191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879964</v>
      </c>
      <c r="Q15" s="124">
        <v>57843</v>
      </c>
      <c r="R15" s="124">
        <v>0</v>
      </c>
      <c r="S15" s="124">
        <v>3670</v>
      </c>
      <c r="T15" s="124">
        <v>1531</v>
      </c>
      <c r="U15" s="124">
        <v>13165</v>
      </c>
      <c r="V15" s="124">
        <v>4553</v>
      </c>
      <c r="W15" s="124">
        <v>0</v>
      </c>
      <c r="X15" s="124">
        <v>196484</v>
      </c>
      <c r="Y15" s="124">
        <v>0</v>
      </c>
      <c r="Z15" s="124">
        <v>0</v>
      </c>
      <c r="AA15" s="124">
        <v>6803429</v>
      </c>
    </row>
    <row r="16" spans="1:27" x14ac:dyDescent="0.3">
      <c r="A16" s="123" t="s">
        <v>31</v>
      </c>
      <c r="B16" s="121" t="s">
        <v>32</v>
      </c>
      <c r="C16" s="121">
        <v>1</v>
      </c>
      <c r="D16" s="121">
        <v>0</v>
      </c>
      <c r="E16" s="124">
        <v>8799973</v>
      </c>
      <c r="F16" s="124">
        <v>0</v>
      </c>
      <c r="G16" s="124">
        <v>0</v>
      </c>
      <c r="H16" s="124">
        <v>0</v>
      </c>
      <c r="I16" s="124">
        <v>765649</v>
      </c>
      <c r="J16" s="124">
        <v>3292317</v>
      </c>
      <c r="K16" s="124">
        <v>1</v>
      </c>
      <c r="L16" s="124">
        <v>0</v>
      </c>
      <c r="M16" s="124">
        <v>0</v>
      </c>
      <c r="N16" s="124">
        <v>0</v>
      </c>
      <c r="O16" s="124">
        <v>0</v>
      </c>
      <c r="P16" s="124">
        <v>1376658</v>
      </c>
      <c r="Q16" s="124">
        <v>62029</v>
      </c>
      <c r="R16" s="124">
        <v>0</v>
      </c>
      <c r="S16" s="124">
        <v>7835</v>
      </c>
      <c r="T16" s="124">
        <v>3269</v>
      </c>
      <c r="U16" s="124">
        <v>26154</v>
      </c>
      <c r="V16" s="124">
        <v>9644</v>
      </c>
      <c r="W16" s="124">
        <v>0</v>
      </c>
      <c r="X16" s="124">
        <v>464204</v>
      </c>
      <c r="Y16" s="124">
        <v>0</v>
      </c>
      <c r="Z16" s="124">
        <v>0</v>
      </c>
      <c r="AA16" s="124">
        <v>14807733</v>
      </c>
    </row>
    <row r="17" spans="1:27" x14ac:dyDescent="0.3">
      <c r="A17" s="123" t="s">
        <v>33</v>
      </c>
      <c r="B17" s="121" t="s">
        <v>34</v>
      </c>
      <c r="C17" s="121">
        <v>1</v>
      </c>
      <c r="D17" s="121">
        <v>0</v>
      </c>
      <c r="E17" s="124">
        <v>6496601</v>
      </c>
      <c r="F17" s="124">
        <v>0</v>
      </c>
      <c r="G17" s="124">
        <v>0</v>
      </c>
      <c r="H17" s="124">
        <v>4463</v>
      </c>
      <c r="I17" s="124">
        <v>518059</v>
      </c>
      <c r="J17" s="124">
        <v>1034896</v>
      </c>
      <c r="K17" s="124">
        <v>0</v>
      </c>
      <c r="L17" s="124">
        <v>0</v>
      </c>
      <c r="M17" s="124">
        <v>0</v>
      </c>
      <c r="N17" s="124">
        <v>0</v>
      </c>
      <c r="O17" s="124">
        <v>0</v>
      </c>
      <c r="P17" s="124">
        <v>1267703</v>
      </c>
      <c r="Q17" s="124">
        <v>20377</v>
      </c>
      <c r="R17" s="124">
        <v>0</v>
      </c>
      <c r="S17" s="124">
        <v>4554</v>
      </c>
      <c r="T17" s="124">
        <v>1900</v>
      </c>
      <c r="U17" s="124">
        <v>17533</v>
      </c>
      <c r="V17" s="124">
        <v>6047</v>
      </c>
      <c r="W17" s="124">
        <v>0</v>
      </c>
      <c r="X17" s="124">
        <v>148844</v>
      </c>
      <c r="Y17" s="124">
        <v>0</v>
      </c>
      <c r="Z17" s="124">
        <v>0</v>
      </c>
      <c r="AA17" s="124">
        <v>9520977</v>
      </c>
    </row>
    <row r="18" spans="1:27" x14ac:dyDescent="0.3">
      <c r="A18" s="123" t="s">
        <v>35</v>
      </c>
      <c r="B18" s="121" t="s">
        <v>36</v>
      </c>
      <c r="C18" s="121">
        <v>1</v>
      </c>
      <c r="D18" s="121">
        <v>0</v>
      </c>
      <c r="E18" s="124">
        <v>3563032</v>
      </c>
      <c r="F18" s="124">
        <v>0</v>
      </c>
      <c r="G18" s="124">
        <v>0</v>
      </c>
      <c r="H18" s="124">
        <v>0</v>
      </c>
      <c r="I18" s="124">
        <v>482301</v>
      </c>
      <c r="J18" s="124">
        <v>792841</v>
      </c>
      <c r="K18" s="124">
        <v>0</v>
      </c>
      <c r="L18" s="124">
        <v>0</v>
      </c>
      <c r="M18" s="124">
        <v>0</v>
      </c>
      <c r="N18" s="124">
        <v>0</v>
      </c>
      <c r="O18" s="124">
        <v>0</v>
      </c>
      <c r="P18" s="124">
        <v>619617</v>
      </c>
      <c r="Q18" s="124">
        <v>0</v>
      </c>
      <c r="R18" s="124">
        <v>49615</v>
      </c>
      <c r="S18" s="124">
        <v>2936</v>
      </c>
      <c r="T18" s="124">
        <v>1225</v>
      </c>
      <c r="U18" s="124">
        <v>10602</v>
      </c>
      <c r="V18" s="124">
        <v>3496</v>
      </c>
      <c r="W18" s="124">
        <v>0</v>
      </c>
      <c r="X18" s="124">
        <v>82278</v>
      </c>
      <c r="Y18" s="124">
        <v>0</v>
      </c>
      <c r="Z18" s="124">
        <v>0</v>
      </c>
      <c r="AA18" s="124">
        <v>5607943</v>
      </c>
    </row>
    <row r="19" spans="1:27" x14ac:dyDescent="0.3">
      <c r="A19" s="123" t="s">
        <v>37</v>
      </c>
      <c r="B19" s="121" t="s">
        <v>38</v>
      </c>
      <c r="C19" s="121">
        <v>1</v>
      </c>
      <c r="D19" s="121">
        <v>0</v>
      </c>
      <c r="E19" s="124">
        <v>5674365</v>
      </c>
      <c r="F19" s="124">
        <v>0</v>
      </c>
      <c r="G19" s="124">
        <v>0</v>
      </c>
      <c r="H19" s="124">
        <v>0</v>
      </c>
      <c r="I19" s="124">
        <v>392772</v>
      </c>
      <c r="J19" s="124">
        <v>399794</v>
      </c>
      <c r="K19" s="124">
        <v>0</v>
      </c>
      <c r="L19" s="124">
        <v>0</v>
      </c>
      <c r="M19" s="124">
        <v>0</v>
      </c>
      <c r="N19" s="124">
        <v>0</v>
      </c>
      <c r="O19" s="124">
        <v>0</v>
      </c>
      <c r="P19" s="124">
        <v>1319835</v>
      </c>
      <c r="Q19" s="124">
        <v>226237</v>
      </c>
      <c r="R19" s="124">
        <v>0</v>
      </c>
      <c r="S19" s="124">
        <v>4284</v>
      </c>
      <c r="T19" s="124">
        <v>1788</v>
      </c>
      <c r="U19" s="124">
        <v>16718</v>
      </c>
      <c r="V19" s="124">
        <v>5814</v>
      </c>
      <c r="W19" s="124">
        <v>0</v>
      </c>
      <c r="X19" s="124">
        <v>109929</v>
      </c>
      <c r="Y19" s="124">
        <v>0</v>
      </c>
      <c r="Z19" s="124">
        <v>0</v>
      </c>
      <c r="AA19" s="124">
        <v>8151536</v>
      </c>
    </row>
    <row r="20" spans="1:27" x14ac:dyDescent="0.3">
      <c r="A20" s="123" t="s">
        <v>39</v>
      </c>
      <c r="B20" s="121" t="s">
        <v>40</v>
      </c>
      <c r="C20" s="121">
        <v>0</v>
      </c>
      <c r="D20" s="121">
        <v>0</v>
      </c>
      <c r="E20" s="124">
        <v>11203892</v>
      </c>
      <c r="F20" s="124">
        <v>0</v>
      </c>
      <c r="G20" s="124">
        <v>0</v>
      </c>
      <c r="H20" s="124">
        <v>2945</v>
      </c>
      <c r="I20" s="124">
        <v>1301421</v>
      </c>
      <c r="J20" s="124">
        <v>1604585</v>
      </c>
      <c r="K20" s="124">
        <v>0</v>
      </c>
      <c r="L20" s="124">
        <v>0</v>
      </c>
      <c r="M20" s="124">
        <v>0</v>
      </c>
      <c r="N20" s="124">
        <v>0</v>
      </c>
      <c r="O20" s="124">
        <v>0</v>
      </c>
      <c r="P20" s="124">
        <v>1577847</v>
      </c>
      <c r="Q20" s="124">
        <v>31340</v>
      </c>
      <c r="R20" s="124">
        <v>0</v>
      </c>
      <c r="S20" s="124">
        <v>9932</v>
      </c>
      <c r="T20" s="124">
        <v>4144</v>
      </c>
      <c r="U20" s="124">
        <v>32970</v>
      </c>
      <c r="V20" s="124">
        <v>13365</v>
      </c>
      <c r="W20" s="124">
        <v>0</v>
      </c>
      <c r="X20" s="124">
        <v>587390</v>
      </c>
      <c r="Y20" s="124">
        <v>0</v>
      </c>
      <c r="Z20" s="124">
        <v>0</v>
      </c>
      <c r="AA20" s="124">
        <v>16369831</v>
      </c>
    </row>
    <row r="21" spans="1:27" x14ac:dyDescent="0.3">
      <c r="A21" s="123" t="s">
        <v>41</v>
      </c>
      <c r="B21" s="121" t="s">
        <v>42</v>
      </c>
      <c r="C21" s="121">
        <v>1</v>
      </c>
      <c r="D21" s="121">
        <v>0</v>
      </c>
      <c r="E21" s="124">
        <v>3670092</v>
      </c>
      <c r="F21" s="124">
        <v>0</v>
      </c>
      <c r="G21" s="124">
        <v>0</v>
      </c>
      <c r="H21" s="124">
        <v>5276</v>
      </c>
      <c r="I21" s="124">
        <v>346432</v>
      </c>
      <c r="J21" s="124">
        <v>495781</v>
      </c>
      <c r="K21" s="124">
        <v>0</v>
      </c>
      <c r="L21" s="124">
        <v>0</v>
      </c>
      <c r="M21" s="124">
        <v>0</v>
      </c>
      <c r="N21" s="124">
        <v>0</v>
      </c>
      <c r="O21" s="124">
        <v>0</v>
      </c>
      <c r="P21" s="124">
        <v>565400</v>
      </c>
      <c r="Q21" s="124">
        <v>6923</v>
      </c>
      <c r="R21" s="124">
        <v>0</v>
      </c>
      <c r="S21" s="124">
        <v>1768</v>
      </c>
      <c r="T21" s="124">
        <v>738</v>
      </c>
      <c r="U21" s="124">
        <v>6582</v>
      </c>
      <c r="V21" s="124">
        <v>1919</v>
      </c>
      <c r="W21" s="124">
        <v>0</v>
      </c>
      <c r="X21" s="124">
        <v>37407</v>
      </c>
      <c r="Y21" s="124">
        <v>0</v>
      </c>
      <c r="Z21" s="124">
        <v>0</v>
      </c>
      <c r="AA21" s="124">
        <v>5138318</v>
      </c>
    </row>
    <row r="22" spans="1:27" x14ac:dyDescent="0.3">
      <c r="A22" s="123" t="s">
        <v>43</v>
      </c>
      <c r="B22" s="121" t="s">
        <v>44</v>
      </c>
      <c r="C22" s="121">
        <v>1</v>
      </c>
      <c r="D22" s="121">
        <v>0</v>
      </c>
      <c r="E22" s="124">
        <v>11453915</v>
      </c>
      <c r="F22" s="124">
        <v>0</v>
      </c>
      <c r="G22" s="124">
        <v>0</v>
      </c>
      <c r="H22" s="124">
        <v>2100</v>
      </c>
      <c r="I22" s="124">
        <v>1085289</v>
      </c>
      <c r="J22" s="124">
        <v>1696170</v>
      </c>
      <c r="K22" s="124">
        <v>0</v>
      </c>
      <c r="L22" s="124">
        <v>0</v>
      </c>
      <c r="M22" s="124">
        <v>0</v>
      </c>
      <c r="N22" s="124">
        <v>0</v>
      </c>
      <c r="O22" s="124">
        <v>0</v>
      </c>
      <c r="P22" s="124">
        <v>2022467</v>
      </c>
      <c r="Q22" s="124">
        <v>201104</v>
      </c>
      <c r="R22" s="124">
        <v>189057</v>
      </c>
      <c r="S22" s="124">
        <v>10591</v>
      </c>
      <c r="T22" s="124">
        <v>4419</v>
      </c>
      <c r="U22" s="124">
        <v>41125</v>
      </c>
      <c r="V22" s="124">
        <v>11805</v>
      </c>
      <c r="W22" s="124">
        <v>0</v>
      </c>
      <c r="X22" s="124">
        <v>495527</v>
      </c>
      <c r="Y22" s="124">
        <v>0</v>
      </c>
      <c r="Z22" s="124">
        <v>0</v>
      </c>
      <c r="AA22" s="124">
        <v>17213569</v>
      </c>
    </row>
    <row r="23" spans="1:27" x14ac:dyDescent="0.3">
      <c r="A23" s="123" t="s">
        <v>45</v>
      </c>
      <c r="B23" s="121" t="s">
        <v>46</v>
      </c>
      <c r="C23" s="121">
        <v>1</v>
      </c>
      <c r="D23" s="121">
        <v>0</v>
      </c>
      <c r="E23" s="124">
        <v>5740472</v>
      </c>
      <c r="F23" s="124">
        <v>0</v>
      </c>
      <c r="G23" s="124">
        <v>0</v>
      </c>
      <c r="H23" s="124">
        <v>3360</v>
      </c>
      <c r="I23" s="124">
        <v>561200</v>
      </c>
      <c r="J23" s="124">
        <v>915253</v>
      </c>
      <c r="K23" s="124">
        <v>0</v>
      </c>
      <c r="L23" s="124">
        <v>0</v>
      </c>
      <c r="M23" s="124">
        <v>0</v>
      </c>
      <c r="N23" s="124">
        <v>0</v>
      </c>
      <c r="O23" s="124">
        <v>0</v>
      </c>
      <c r="P23" s="124">
        <v>1285731</v>
      </c>
      <c r="Q23" s="124">
        <v>131204</v>
      </c>
      <c r="R23" s="124">
        <v>0</v>
      </c>
      <c r="S23" s="124">
        <v>4030</v>
      </c>
      <c r="T23" s="124">
        <v>1681</v>
      </c>
      <c r="U23" s="124">
        <v>14330</v>
      </c>
      <c r="V23" s="124">
        <v>5396</v>
      </c>
      <c r="W23" s="124">
        <v>0</v>
      </c>
      <c r="X23" s="124">
        <v>101006</v>
      </c>
      <c r="Y23" s="124">
        <v>0</v>
      </c>
      <c r="Z23" s="124">
        <v>0</v>
      </c>
      <c r="AA23" s="124">
        <v>8763663</v>
      </c>
    </row>
    <row r="24" spans="1:27" x14ac:dyDescent="0.3">
      <c r="A24" s="123" t="s">
        <v>47</v>
      </c>
      <c r="B24" s="121" t="s">
        <v>48</v>
      </c>
      <c r="C24" s="121">
        <v>1</v>
      </c>
      <c r="D24" s="121">
        <v>0</v>
      </c>
      <c r="E24" s="124">
        <v>20632282</v>
      </c>
      <c r="F24" s="124">
        <v>0</v>
      </c>
      <c r="G24" s="124">
        <v>0</v>
      </c>
      <c r="H24" s="124">
        <v>0</v>
      </c>
      <c r="I24" s="124">
        <v>1604458</v>
      </c>
      <c r="J24" s="124">
        <v>1891616</v>
      </c>
      <c r="K24" s="124">
        <v>0</v>
      </c>
      <c r="L24" s="124">
        <v>0</v>
      </c>
      <c r="M24" s="124">
        <v>0</v>
      </c>
      <c r="N24" s="124">
        <v>0</v>
      </c>
      <c r="O24" s="124">
        <v>0</v>
      </c>
      <c r="P24" s="124">
        <v>2620355</v>
      </c>
      <c r="Q24" s="124">
        <v>461181</v>
      </c>
      <c r="R24" s="124">
        <v>91737</v>
      </c>
      <c r="S24" s="124">
        <v>16733</v>
      </c>
      <c r="T24" s="124">
        <v>6981</v>
      </c>
      <c r="U24" s="124">
        <v>61920</v>
      </c>
      <c r="V24" s="124">
        <v>22030</v>
      </c>
      <c r="W24" s="124">
        <v>0</v>
      </c>
      <c r="X24" s="124">
        <v>487062</v>
      </c>
      <c r="Y24" s="124">
        <v>0</v>
      </c>
      <c r="Z24" s="124">
        <v>0</v>
      </c>
      <c r="AA24" s="124">
        <v>27896355</v>
      </c>
    </row>
    <row r="25" spans="1:27" x14ac:dyDescent="0.3">
      <c r="A25" s="123" t="s">
        <v>49</v>
      </c>
      <c r="B25" s="121" t="s">
        <v>50</v>
      </c>
      <c r="C25" s="121">
        <v>1</v>
      </c>
      <c r="D25" s="121">
        <v>0</v>
      </c>
      <c r="E25" s="124">
        <v>12815970</v>
      </c>
      <c r="F25" s="124">
        <v>0</v>
      </c>
      <c r="G25" s="124">
        <v>0</v>
      </c>
      <c r="H25" s="124">
        <v>0</v>
      </c>
      <c r="I25" s="124">
        <v>1178519</v>
      </c>
      <c r="J25" s="124">
        <v>1787200</v>
      </c>
      <c r="K25" s="124">
        <v>0</v>
      </c>
      <c r="L25" s="124">
        <v>0</v>
      </c>
      <c r="M25" s="124">
        <v>0</v>
      </c>
      <c r="N25" s="124">
        <v>0</v>
      </c>
      <c r="O25" s="124">
        <v>0</v>
      </c>
      <c r="P25" s="124">
        <v>2259719</v>
      </c>
      <c r="Q25" s="124">
        <v>261427</v>
      </c>
      <c r="R25" s="124">
        <v>0</v>
      </c>
      <c r="S25" s="124">
        <v>10037</v>
      </c>
      <c r="T25" s="124">
        <v>4188</v>
      </c>
      <c r="U25" s="124">
        <v>36173</v>
      </c>
      <c r="V25" s="124">
        <v>14009</v>
      </c>
      <c r="W25" s="124">
        <v>0</v>
      </c>
      <c r="X25" s="124">
        <v>461659</v>
      </c>
      <c r="Y25" s="124">
        <v>0</v>
      </c>
      <c r="Z25" s="124">
        <v>0</v>
      </c>
      <c r="AA25" s="124">
        <v>18828901</v>
      </c>
    </row>
    <row r="26" spans="1:27" x14ac:dyDescent="0.3">
      <c r="A26" s="123" t="s">
        <v>51</v>
      </c>
      <c r="B26" s="121" t="s">
        <v>52</v>
      </c>
      <c r="C26" s="121">
        <v>1</v>
      </c>
      <c r="D26" s="121">
        <v>0</v>
      </c>
      <c r="E26" s="124">
        <v>14266040</v>
      </c>
      <c r="F26" s="124">
        <v>0</v>
      </c>
      <c r="G26" s="124">
        <v>0</v>
      </c>
      <c r="H26" s="124">
        <v>0</v>
      </c>
      <c r="I26" s="124">
        <v>2109155</v>
      </c>
      <c r="J26" s="124">
        <v>2302005</v>
      </c>
      <c r="K26" s="124">
        <v>0</v>
      </c>
      <c r="L26" s="124">
        <v>0</v>
      </c>
      <c r="M26" s="124">
        <v>0</v>
      </c>
      <c r="N26" s="124">
        <v>0</v>
      </c>
      <c r="O26" s="124">
        <v>0</v>
      </c>
      <c r="P26" s="124">
        <v>2603739</v>
      </c>
      <c r="Q26" s="124">
        <v>245571</v>
      </c>
      <c r="R26" s="124">
        <v>72926</v>
      </c>
      <c r="S26" s="124">
        <v>18890</v>
      </c>
      <c r="T26" s="124">
        <v>7881</v>
      </c>
      <c r="U26" s="124">
        <v>72987</v>
      </c>
      <c r="V26" s="124">
        <v>24352</v>
      </c>
      <c r="W26" s="124">
        <v>0</v>
      </c>
      <c r="X26" s="124">
        <v>348240</v>
      </c>
      <c r="Y26" s="124">
        <v>47253</v>
      </c>
      <c r="Z26" s="124">
        <v>0</v>
      </c>
      <c r="AA26" s="124">
        <v>22119039</v>
      </c>
    </row>
    <row r="27" spans="1:27" x14ac:dyDescent="0.3">
      <c r="A27" s="123" t="s">
        <v>53</v>
      </c>
      <c r="B27" s="121" t="s">
        <v>54</v>
      </c>
      <c r="C27" s="121">
        <v>1</v>
      </c>
      <c r="D27" s="121">
        <v>0</v>
      </c>
      <c r="E27" s="124">
        <v>72463273</v>
      </c>
      <c r="F27" s="124">
        <v>0</v>
      </c>
      <c r="G27" s="124">
        <v>0</v>
      </c>
      <c r="H27" s="124">
        <v>0</v>
      </c>
      <c r="I27" s="124">
        <v>3200173</v>
      </c>
      <c r="J27" s="124">
        <v>7237335</v>
      </c>
      <c r="K27" s="124">
        <v>0</v>
      </c>
      <c r="L27" s="124">
        <v>0</v>
      </c>
      <c r="M27" s="124">
        <v>0</v>
      </c>
      <c r="N27" s="124">
        <v>0</v>
      </c>
      <c r="O27" s="124">
        <v>0</v>
      </c>
      <c r="P27" s="124">
        <v>11288268</v>
      </c>
      <c r="Q27" s="124">
        <v>915833</v>
      </c>
      <c r="R27" s="124">
        <v>1204157</v>
      </c>
      <c r="S27" s="124">
        <v>76038</v>
      </c>
      <c r="T27" s="124">
        <v>31725</v>
      </c>
      <c r="U27" s="124">
        <v>288804</v>
      </c>
      <c r="V27" s="124">
        <v>100114</v>
      </c>
      <c r="W27" s="124">
        <v>0</v>
      </c>
      <c r="X27" s="124">
        <v>3045554</v>
      </c>
      <c r="Y27" s="124">
        <v>0</v>
      </c>
      <c r="Z27" s="124">
        <v>0</v>
      </c>
      <c r="AA27" s="124">
        <v>99851274</v>
      </c>
    </row>
    <row r="28" spans="1:27" x14ac:dyDescent="0.3">
      <c r="A28" s="123" t="s">
        <v>55</v>
      </c>
      <c r="B28" s="121" t="s">
        <v>56</v>
      </c>
      <c r="C28" s="121">
        <v>1</v>
      </c>
      <c r="D28" s="121">
        <v>0</v>
      </c>
      <c r="E28" s="124">
        <v>11760056</v>
      </c>
      <c r="F28" s="124">
        <v>0</v>
      </c>
      <c r="G28" s="124">
        <v>0</v>
      </c>
      <c r="H28" s="124">
        <v>2177</v>
      </c>
      <c r="I28" s="124">
        <v>1565702</v>
      </c>
      <c r="J28" s="124">
        <v>2123676</v>
      </c>
      <c r="K28" s="124">
        <v>0</v>
      </c>
      <c r="L28" s="124">
        <v>0</v>
      </c>
      <c r="M28" s="124">
        <v>0</v>
      </c>
      <c r="N28" s="124">
        <v>0</v>
      </c>
      <c r="O28" s="124">
        <v>0</v>
      </c>
      <c r="P28" s="124">
        <v>1593556</v>
      </c>
      <c r="Q28" s="124">
        <v>324708</v>
      </c>
      <c r="R28" s="124">
        <v>176963</v>
      </c>
      <c r="S28" s="124">
        <v>8688</v>
      </c>
      <c r="T28" s="124">
        <v>3625</v>
      </c>
      <c r="U28" s="124">
        <v>33902</v>
      </c>
      <c r="V28" s="124">
        <v>10709</v>
      </c>
      <c r="W28" s="124">
        <v>0</v>
      </c>
      <c r="X28" s="124">
        <v>166175</v>
      </c>
      <c r="Y28" s="124">
        <v>0</v>
      </c>
      <c r="Z28" s="124">
        <v>0</v>
      </c>
      <c r="AA28" s="124">
        <v>17769937</v>
      </c>
    </row>
    <row r="29" spans="1:27" x14ac:dyDescent="0.3">
      <c r="A29" s="123" t="s">
        <v>57</v>
      </c>
      <c r="B29" s="121" t="s">
        <v>58</v>
      </c>
      <c r="C29" s="121">
        <v>1</v>
      </c>
      <c r="D29" s="121">
        <v>0</v>
      </c>
      <c r="E29" s="124">
        <v>14807389</v>
      </c>
      <c r="F29" s="124">
        <v>0</v>
      </c>
      <c r="G29" s="124">
        <v>0</v>
      </c>
      <c r="H29" s="124">
        <v>2906</v>
      </c>
      <c r="I29" s="124">
        <v>1694502</v>
      </c>
      <c r="J29" s="124">
        <v>3361730</v>
      </c>
      <c r="K29" s="124">
        <v>0</v>
      </c>
      <c r="L29" s="124">
        <v>0</v>
      </c>
      <c r="M29" s="124">
        <v>0</v>
      </c>
      <c r="N29" s="124">
        <v>0</v>
      </c>
      <c r="O29" s="124">
        <v>0</v>
      </c>
      <c r="P29" s="124">
        <v>2493950</v>
      </c>
      <c r="Q29" s="124">
        <v>234225</v>
      </c>
      <c r="R29" s="124">
        <v>223824</v>
      </c>
      <c r="S29" s="124">
        <v>21436</v>
      </c>
      <c r="T29" s="124">
        <v>8944</v>
      </c>
      <c r="U29" s="124">
        <v>83239</v>
      </c>
      <c r="V29" s="124">
        <v>27185</v>
      </c>
      <c r="W29" s="124">
        <v>0</v>
      </c>
      <c r="X29" s="124">
        <v>660297</v>
      </c>
      <c r="Y29" s="124">
        <v>0</v>
      </c>
      <c r="Z29" s="124">
        <v>0</v>
      </c>
      <c r="AA29" s="124">
        <v>23619627</v>
      </c>
    </row>
    <row r="30" spans="1:27" x14ac:dyDescent="0.3">
      <c r="A30" s="123" t="s">
        <v>59</v>
      </c>
      <c r="B30" s="121" t="s">
        <v>60</v>
      </c>
      <c r="C30" s="121">
        <v>1</v>
      </c>
      <c r="D30" s="121">
        <v>0</v>
      </c>
      <c r="E30" s="124">
        <v>16897579</v>
      </c>
      <c r="F30" s="124">
        <v>0</v>
      </c>
      <c r="G30" s="124">
        <v>0</v>
      </c>
      <c r="H30" s="124">
        <v>1334</v>
      </c>
      <c r="I30" s="124">
        <v>1564873</v>
      </c>
      <c r="J30" s="124">
        <v>3497740</v>
      </c>
      <c r="K30" s="124">
        <v>0</v>
      </c>
      <c r="L30" s="124">
        <v>0</v>
      </c>
      <c r="M30" s="124">
        <v>0</v>
      </c>
      <c r="N30" s="124">
        <v>0</v>
      </c>
      <c r="O30" s="124">
        <v>0</v>
      </c>
      <c r="P30" s="124">
        <v>3651576</v>
      </c>
      <c r="Q30" s="124">
        <v>839992</v>
      </c>
      <c r="R30" s="124">
        <v>130404</v>
      </c>
      <c r="S30" s="124">
        <v>24612</v>
      </c>
      <c r="T30" s="124">
        <v>10269</v>
      </c>
      <c r="U30" s="124">
        <v>96404</v>
      </c>
      <c r="V30" s="124">
        <v>31172</v>
      </c>
      <c r="W30" s="124">
        <v>0</v>
      </c>
      <c r="X30" s="124">
        <v>389366</v>
      </c>
      <c r="Y30" s="124">
        <v>0</v>
      </c>
      <c r="Z30" s="124">
        <v>0</v>
      </c>
      <c r="AA30" s="124">
        <v>27135321</v>
      </c>
    </row>
    <row r="31" spans="1:27" x14ac:dyDescent="0.3">
      <c r="A31" s="123" t="s">
        <v>61</v>
      </c>
      <c r="B31" s="121" t="s">
        <v>62</v>
      </c>
      <c r="C31" s="121">
        <v>1</v>
      </c>
      <c r="D31" s="121">
        <v>0</v>
      </c>
      <c r="E31" s="124">
        <v>29033199</v>
      </c>
      <c r="F31" s="124">
        <v>0</v>
      </c>
      <c r="G31" s="124">
        <v>0</v>
      </c>
      <c r="H31" s="124">
        <v>8757</v>
      </c>
      <c r="I31" s="124">
        <v>3081843</v>
      </c>
      <c r="J31" s="124">
        <v>3274052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4920238</v>
      </c>
      <c r="Q31" s="124">
        <v>1408373</v>
      </c>
      <c r="R31" s="124">
        <v>362356</v>
      </c>
      <c r="S31" s="124">
        <v>38169</v>
      </c>
      <c r="T31" s="124">
        <v>15925</v>
      </c>
      <c r="U31" s="124">
        <v>150052</v>
      </c>
      <c r="V31" s="124">
        <v>51487</v>
      </c>
      <c r="W31" s="124">
        <v>0</v>
      </c>
      <c r="X31" s="124">
        <v>1253184</v>
      </c>
      <c r="Y31" s="124">
        <v>0</v>
      </c>
      <c r="Z31" s="124">
        <v>0</v>
      </c>
      <c r="AA31" s="124">
        <v>43597635</v>
      </c>
    </row>
    <row r="32" spans="1:27" x14ac:dyDescent="0.3">
      <c r="A32" s="123" t="s">
        <v>63</v>
      </c>
      <c r="B32" s="121" t="s">
        <v>64</v>
      </c>
      <c r="C32" s="121">
        <v>1</v>
      </c>
      <c r="D32" s="121">
        <v>0</v>
      </c>
      <c r="E32" s="124">
        <v>5805325</v>
      </c>
      <c r="F32" s="124">
        <v>0</v>
      </c>
      <c r="G32" s="124">
        <v>290478</v>
      </c>
      <c r="H32" s="124">
        <v>1897</v>
      </c>
      <c r="I32" s="124">
        <v>595850</v>
      </c>
      <c r="J32" s="124">
        <v>1172272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544333</v>
      </c>
      <c r="Q32" s="124">
        <v>38406</v>
      </c>
      <c r="R32" s="124">
        <v>0</v>
      </c>
      <c r="S32" s="124">
        <v>7235</v>
      </c>
      <c r="T32" s="124">
        <v>3019</v>
      </c>
      <c r="U32" s="124">
        <v>27960</v>
      </c>
      <c r="V32" s="124">
        <v>4243</v>
      </c>
      <c r="W32" s="124">
        <v>0</v>
      </c>
      <c r="X32" s="124">
        <v>348000</v>
      </c>
      <c r="Y32" s="124">
        <v>0</v>
      </c>
      <c r="Z32" s="124">
        <v>0</v>
      </c>
      <c r="AA32" s="124">
        <v>8839018</v>
      </c>
    </row>
    <row r="33" spans="1:27" x14ac:dyDescent="0.3">
      <c r="A33" s="123" t="s">
        <v>65</v>
      </c>
      <c r="B33" s="121" t="s">
        <v>66</v>
      </c>
      <c r="C33" s="121">
        <v>1</v>
      </c>
      <c r="D33" s="121">
        <v>0</v>
      </c>
      <c r="E33" s="124">
        <v>24602723</v>
      </c>
      <c r="F33" s="124">
        <v>0</v>
      </c>
      <c r="G33" s="124">
        <v>0</v>
      </c>
      <c r="H33" s="124">
        <v>9782</v>
      </c>
      <c r="I33" s="124">
        <v>3453505</v>
      </c>
      <c r="J33" s="124">
        <v>5983203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3174876</v>
      </c>
      <c r="Q33" s="124">
        <v>446877</v>
      </c>
      <c r="R33" s="124">
        <v>270292</v>
      </c>
      <c r="S33" s="124">
        <v>20343</v>
      </c>
      <c r="T33" s="124">
        <v>8488</v>
      </c>
      <c r="U33" s="124">
        <v>78754</v>
      </c>
      <c r="V33" s="124">
        <v>27605</v>
      </c>
      <c r="W33" s="124">
        <v>0</v>
      </c>
      <c r="X33" s="124">
        <v>1707412</v>
      </c>
      <c r="Y33" s="124">
        <v>0</v>
      </c>
      <c r="Z33" s="124">
        <v>0</v>
      </c>
      <c r="AA33" s="124">
        <v>39783860</v>
      </c>
    </row>
    <row r="34" spans="1:27" x14ac:dyDescent="0.3">
      <c r="A34" s="123" t="s">
        <v>67</v>
      </c>
      <c r="B34" s="121" t="s">
        <v>68</v>
      </c>
      <c r="C34" s="121">
        <v>1</v>
      </c>
      <c r="D34" s="121">
        <v>0</v>
      </c>
      <c r="E34" s="124">
        <v>39507370</v>
      </c>
      <c r="F34" s="124">
        <v>0</v>
      </c>
      <c r="G34" s="124">
        <v>0</v>
      </c>
      <c r="H34" s="124">
        <v>0</v>
      </c>
      <c r="I34" s="124">
        <v>3383833</v>
      </c>
      <c r="J34" s="124">
        <v>4110550</v>
      </c>
      <c r="K34" s="124">
        <v>0</v>
      </c>
      <c r="L34" s="124">
        <v>0</v>
      </c>
      <c r="M34" s="124">
        <v>0</v>
      </c>
      <c r="N34" s="124">
        <v>0</v>
      </c>
      <c r="O34" s="124">
        <v>0</v>
      </c>
      <c r="P34" s="124">
        <v>7735022</v>
      </c>
      <c r="Q34" s="124">
        <v>1214458</v>
      </c>
      <c r="R34" s="124">
        <v>542067</v>
      </c>
      <c r="S34" s="124">
        <v>55636</v>
      </c>
      <c r="T34" s="124">
        <v>23213</v>
      </c>
      <c r="U34" s="124">
        <v>222806</v>
      </c>
      <c r="V34" s="124">
        <v>71004</v>
      </c>
      <c r="W34" s="124">
        <v>0</v>
      </c>
      <c r="X34" s="124">
        <v>860447</v>
      </c>
      <c r="Y34" s="124">
        <v>0</v>
      </c>
      <c r="Z34" s="124">
        <v>0</v>
      </c>
      <c r="AA34" s="124">
        <v>57726406</v>
      </c>
    </row>
    <row r="35" spans="1:27" x14ac:dyDescent="0.3">
      <c r="A35" s="123" t="s">
        <v>69</v>
      </c>
      <c r="B35" s="121" t="s">
        <v>70</v>
      </c>
      <c r="C35" s="121">
        <v>1</v>
      </c>
      <c r="D35" s="121">
        <v>0</v>
      </c>
      <c r="E35" s="124">
        <v>34551072</v>
      </c>
      <c r="F35" s="124">
        <v>0</v>
      </c>
      <c r="G35" s="124">
        <v>0</v>
      </c>
      <c r="H35" s="124">
        <v>0</v>
      </c>
      <c r="I35" s="124">
        <v>3337679</v>
      </c>
      <c r="J35" s="124">
        <v>6253265</v>
      </c>
      <c r="K35" s="124">
        <v>0</v>
      </c>
      <c r="L35" s="124">
        <v>0</v>
      </c>
      <c r="M35" s="124">
        <v>0</v>
      </c>
      <c r="N35" s="124">
        <v>0</v>
      </c>
      <c r="O35" s="124">
        <v>0</v>
      </c>
      <c r="P35" s="124">
        <v>3436665</v>
      </c>
      <c r="Q35" s="124">
        <v>569650</v>
      </c>
      <c r="R35" s="124">
        <v>306097</v>
      </c>
      <c r="S35" s="124">
        <v>38019</v>
      </c>
      <c r="T35" s="124">
        <v>15863</v>
      </c>
      <c r="U35" s="124">
        <v>142538</v>
      </c>
      <c r="V35" s="124">
        <v>48337</v>
      </c>
      <c r="W35" s="124">
        <v>0</v>
      </c>
      <c r="X35" s="124">
        <v>759226</v>
      </c>
      <c r="Y35" s="124">
        <v>0</v>
      </c>
      <c r="Z35" s="124">
        <v>0</v>
      </c>
      <c r="AA35" s="124">
        <v>49458411</v>
      </c>
    </row>
    <row r="36" spans="1:27" x14ac:dyDescent="0.3">
      <c r="A36" s="123" t="s">
        <v>71</v>
      </c>
      <c r="B36" s="121" t="s">
        <v>72</v>
      </c>
      <c r="C36" s="121">
        <v>1</v>
      </c>
      <c r="D36" s="121">
        <v>0</v>
      </c>
      <c r="E36" s="124">
        <v>23865523</v>
      </c>
      <c r="F36" s="124">
        <v>0</v>
      </c>
      <c r="G36" s="124">
        <v>0</v>
      </c>
      <c r="H36" s="124">
        <v>0</v>
      </c>
      <c r="I36" s="124">
        <v>3875824</v>
      </c>
      <c r="J36" s="124">
        <v>2589762</v>
      </c>
      <c r="K36" s="124">
        <v>0</v>
      </c>
      <c r="L36" s="124">
        <v>0</v>
      </c>
      <c r="M36" s="124">
        <v>0</v>
      </c>
      <c r="N36" s="124">
        <v>0</v>
      </c>
      <c r="O36" s="124">
        <v>0</v>
      </c>
      <c r="P36" s="124">
        <v>4871385</v>
      </c>
      <c r="Q36" s="124">
        <v>1711444</v>
      </c>
      <c r="R36" s="124">
        <v>427224</v>
      </c>
      <c r="S36" s="124">
        <v>55066</v>
      </c>
      <c r="T36" s="124">
        <v>22975</v>
      </c>
      <c r="U36" s="124">
        <v>213195</v>
      </c>
      <c r="V36" s="124">
        <v>62894</v>
      </c>
      <c r="W36" s="124">
        <v>0</v>
      </c>
      <c r="X36" s="124">
        <v>834300</v>
      </c>
      <c r="Y36" s="124">
        <v>4264</v>
      </c>
      <c r="Z36" s="124">
        <v>0</v>
      </c>
      <c r="AA36" s="124">
        <v>38533856</v>
      </c>
    </row>
    <row r="37" spans="1:27" x14ac:dyDescent="0.3">
      <c r="A37" s="123" t="s">
        <v>73</v>
      </c>
      <c r="B37" s="121" t="s">
        <v>74</v>
      </c>
      <c r="C37" s="121">
        <v>1</v>
      </c>
      <c r="D37" s="121">
        <v>0</v>
      </c>
      <c r="E37" s="124">
        <v>19382214</v>
      </c>
      <c r="F37" s="124">
        <v>0</v>
      </c>
      <c r="G37" s="124">
        <v>0</v>
      </c>
      <c r="H37" s="124">
        <v>0</v>
      </c>
      <c r="I37" s="124">
        <v>2850002</v>
      </c>
      <c r="J37" s="124">
        <v>5206385</v>
      </c>
      <c r="K37" s="124">
        <v>0</v>
      </c>
      <c r="L37" s="124">
        <v>0</v>
      </c>
      <c r="M37" s="124">
        <v>0</v>
      </c>
      <c r="N37" s="124">
        <v>0</v>
      </c>
      <c r="O37" s="124">
        <v>0</v>
      </c>
      <c r="P37" s="124">
        <v>3803080</v>
      </c>
      <c r="Q37" s="124">
        <v>396921</v>
      </c>
      <c r="R37" s="124">
        <v>171810</v>
      </c>
      <c r="S37" s="124">
        <v>21976</v>
      </c>
      <c r="T37" s="124">
        <v>9169</v>
      </c>
      <c r="U37" s="124">
        <v>83006</v>
      </c>
      <c r="V37" s="124">
        <v>26377</v>
      </c>
      <c r="W37" s="124">
        <v>0</v>
      </c>
      <c r="X37" s="124">
        <v>540343</v>
      </c>
      <c r="Y37" s="124">
        <v>0</v>
      </c>
      <c r="Z37" s="124">
        <v>0</v>
      </c>
      <c r="AA37" s="124">
        <v>32491283</v>
      </c>
    </row>
    <row r="38" spans="1:27" x14ac:dyDescent="0.3">
      <c r="A38" s="123" t="s">
        <v>75</v>
      </c>
      <c r="B38" s="121" t="s">
        <v>76</v>
      </c>
      <c r="C38" s="121">
        <v>1</v>
      </c>
      <c r="D38" s="121">
        <v>0</v>
      </c>
      <c r="E38" s="124">
        <v>3742210</v>
      </c>
      <c r="F38" s="124">
        <v>0</v>
      </c>
      <c r="G38" s="124">
        <v>166648</v>
      </c>
      <c r="H38" s="124">
        <v>2958</v>
      </c>
      <c r="I38" s="124">
        <v>433197</v>
      </c>
      <c r="J38" s="124">
        <v>404144</v>
      </c>
      <c r="K38" s="124">
        <v>0</v>
      </c>
      <c r="L38" s="124">
        <v>0</v>
      </c>
      <c r="M38" s="124">
        <v>0</v>
      </c>
      <c r="N38" s="124">
        <v>0</v>
      </c>
      <c r="O38" s="124">
        <v>0</v>
      </c>
      <c r="P38" s="124">
        <v>622800</v>
      </c>
      <c r="Q38" s="124">
        <v>0</v>
      </c>
      <c r="R38" s="124">
        <v>0</v>
      </c>
      <c r="S38" s="124">
        <v>2786</v>
      </c>
      <c r="T38" s="124">
        <v>1163</v>
      </c>
      <c r="U38" s="124">
        <v>10427</v>
      </c>
      <c r="V38" s="124">
        <v>2714</v>
      </c>
      <c r="W38" s="124">
        <v>0</v>
      </c>
      <c r="X38" s="124">
        <v>76933</v>
      </c>
      <c r="Y38" s="124">
        <v>4176</v>
      </c>
      <c r="Z38" s="124">
        <v>0</v>
      </c>
      <c r="AA38" s="124">
        <v>5470156</v>
      </c>
    </row>
    <row r="39" spans="1:27" x14ac:dyDescent="0.3">
      <c r="A39" s="123" t="s">
        <v>77</v>
      </c>
      <c r="B39" s="121" t="s">
        <v>78</v>
      </c>
      <c r="C39" s="121">
        <v>1</v>
      </c>
      <c r="D39" s="121">
        <v>0</v>
      </c>
      <c r="E39" s="124">
        <v>13253755</v>
      </c>
      <c r="F39" s="124">
        <v>0</v>
      </c>
      <c r="G39" s="124">
        <v>0</v>
      </c>
      <c r="H39" s="124">
        <v>0</v>
      </c>
      <c r="I39" s="124">
        <v>1671805</v>
      </c>
      <c r="J39" s="124">
        <v>2796134</v>
      </c>
      <c r="K39" s="124">
        <v>54428</v>
      </c>
      <c r="L39" s="124">
        <v>0</v>
      </c>
      <c r="M39" s="124">
        <v>0</v>
      </c>
      <c r="N39" s="124">
        <v>0</v>
      </c>
      <c r="O39" s="124">
        <v>0</v>
      </c>
      <c r="P39" s="124">
        <v>2627902</v>
      </c>
      <c r="Q39" s="124">
        <v>294736</v>
      </c>
      <c r="R39" s="124">
        <v>46028</v>
      </c>
      <c r="S39" s="124">
        <v>15100</v>
      </c>
      <c r="T39" s="124">
        <v>6300</v>
      </c>
      <c r="U39" s="124">
        <v>56095</v>
      </c>
      <c r="V39" s="124">
        <v>18953</v>
      </c>
      <c r="W39" s="124">
        <v>0</v>
      </c>
      <c r="X39" s="124">
        <v>337050</v>
      </c>
      <c r="Y39" s="124">
        <v>0</v>
      </c>
      <c r="Z39" s="124">
        <v>0</v>
      </c>
      <c r="AA39" s="124">
        <v>21178286</v>
      </c>
    </row>
    <row r="40" spans="1:27" x14ac:dyDescent="0.3">
      <c r="A40" s="123" t="s">
        <v>79</v>
      </c>
      <c r="B40" s="121" t="s">
        <v>80</v>
      </c>
      <c r="C40" s="121">
        <v>1</v>
      </c>
      <c r="D40" s="121">
        <v>0</v>
      </c>
      <c r="E40" s="124">
        <v>3205640</v>
      </c>
      <c r="F40" s="124">
        <v>0</v>
      </c>
      <c r="G40" s="124">
        <v>0</v>
      </c>
      <c r="H40" s="124">
        <v>0</v>
      </c>
      <c r="I40" s="124">
        <v>297515</v>
      </c>
      <c r="J40" s="124">
        <v>970486</v>
      </c>
      <c r="K40" s="124">
        <v>0</v>
      </c>
      <c r="L40" s="124">
        <v>0</v>
      </c>
      <c r="M40" s="124">
        <v>0</v>
      </c>
      <c r="N40" s="124">
        <v>0</v>
      </c>
      <c r="O40" s="124">
        <v>0</v>
      </c>
      <c r="P40" s="124">
        <v>568785</v>
      </c>
      <c r="Q40" s="124">
        <v>61370</v>
      </c>
      <c r="R40" s="124">
        <v>36930</v>
      </c>
      <c r="S40" s="124">
        <v>7490</v>
      </c>
      <c r="T40" s="124">
        <v>3125</v>
      </c>
      <c r="U40" s="124">
        <v>23475</v>
      </c>
      <c r="V40" s="124">
        <v>0</v>
      </c>
      <c r="W40" s="124">
        <v>0</v>
      </c>
      <c r="X40" s="124">
        <v>362014</v>
      </c>
      <c r="Y40" s="124">
        <v>0</v>
      </c>
      <c r="Z40" s="124">
        <v>0</v>
      </c>
      <c r="AA40" s="124">
        <v>5536830</v>
      </c>
    </row>
    <row r="41" spans="1:27" x14ac:dyDescent="0.3">
      <c r="A41" s="123" t="s">
        <v>81</v>
      </c>
      <c r="B41" s="121" t="s">
        <v>82</v>
      </c>
      <c r="C41" s="121">
        <v>1</v>
      </c>
      <c r="D41" s="121">
        <v>0</v>
      </c>
      <c r="E41" s="124">
        <v>11275319</v>
      </c>
      <c r="F41" s="124">
        <v>0</v>
      </c>
      <c r="G41" s="124">
        <v>0</v>
      </c>
      <c r="H41" s="124">
        <v>1302</v>
      </c>
      <c r="I41" s="124">
        <v>1582881</v>
      </c>
      <c r="J41" s="124">
        <v>1566657</v>
      </c>
      <c r="K41" s="124">
        <v>0</v>
      </c>
      <c r="L41" s="124">
        <v>0</v>
      </c>
      <c r="M41" s="124">
        <v>0</v>
      </c>
      <c r="N41" s="124">
        <v>0</v>
      </c>
      <c r="O41" s="124">
        <v>0</v>
      </c>
      <c r="P41" s="124">
        <v>1929062</v>
      </c>
      <c r="Q41" s="124">
        <v>346861</v>
      </c>
      <c r="R41" s="124">
        <v>132105</v>
      </c>
      <c r="S41" s="124">
        <v>9377</v>
      </c>
      <c r="T41" s="124">
        <v>3913</v>
      </c>
      <c r="U41" s="124">
        <v>35183</v>
      </c>
      <c r="V41" s="124">
        <v>11831</v>
      </c>
      <c r="W41" s="124">
        <v>0</v>
      </c>
      <c r="X41" s="124">
        <v>426451</v>
      </c>
      <c r="Y41" s="124">
        <v>0</v>
      </c>
      <c r="Z41" s="124">
        <v>0</v>
      </c>
      <c r="AA41" s="124">
        <v>17320942</v>
      </c>
    </row>
    <row r="42" spans="1:27" x14ac:dyDescent="0.3">
      <c r="A42" s="123" t="s">
        <v>83</v>
      </c>
      <c r="B42" s="121" t="s">
        <v>84</v>
      </c>
      <c r="C42" s="121">
        <v>1</v>
      </c>
      <c r="D42" s="121">
        <v>0</v>
      </c>
      <c r="E42" s="124">
        <v>5872068</v>
      </c>
      <c r="F42" s="124">
        <v>0</v>
      </c>
      <c r="G42" s="124">
        <v>0</v>
      </c>
      <c r="H42" s="124">
        <v>1278</v>
      </c>
      <c r="I42" s="124">
        <v>604107</v>
      </c>
      <c r="J42" s="124">
        <v>677042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1308015</v>
      </c>
      <c r="Q42" s="124">
        <v>236508</v>
      </c>
      <c r="R42" s="124">
        <v>0</v>
      </c>
      <c r="S42" s="124">
        <v>5228</v>
      </c>
      <c r="T42" s="124">
        <v>2181</v>
      </c>
      <c r="U42" s="124">
        <v>17999</v>
      </c>
      <c r="V42" s="124">
        <v>6131</v>
      </c>
      <c r="W42" s="124">
        <v>0</v>
      </c>
      <c r="X42" s="124">
        <v>98300</v>
      </c>
      <c r="Y42" s="124">
        <v>0</v>
      </c>
      <c r="Z42" s="124">
        <v>0</v>
      </c>
      <c r="AA42" s="124">
        <v>8828857</v>
      </c>
    </row>
    <row r="43" spans="1:27" x14ac:dyDescent="0.3">
      <c r="A43" s="123" t="s">
        <v>85</v>
      </c>
      <c r="B43" s="121" t="s">
        <v>86</v>
      </c>
      <c r="C43" s="121">
        <v>1</v>
      </c>
      <c r="D43" s="121">
        <v>0</v>
      </c>
      <c r="E43" s="124">
        <v>13598489</v>
      </c>
      <c r="F43" s="124">
        <v>0</v>
      </c>
      <c r="G43" s="124">
        <v>0</v>
      </c>
      <c r="H43" s="124">
        <v>1593</v>
      </c>
      <c r="I43" s="124">
        <v>2505146</v>
      </c>
      <c r="J43" s="124">
        <v>4457843</v>
      </c>
      <c r="K43" s="124">
        <v>176300</v>
      </c>
      <c r="L43" s="124">
        <v>0</v>
      </c>
      <c r="M43" s="124">
        <v>0</v>
      </c>
      <c r="N43" s="124">
        <v>0</v>
      </c>
      <c r="O43" s="124">
        <v>0</v>
      </c>
      <c r="P43" s="124">
        <v>2008402</v>
      </c>
      <c r="Q43" s="124">
        <v>730313</v>
      </c>
      <c r="R43" s="124">
        <v>331198</v>
      </c>
      <c r="S43" s="124">
        <v>11924</v>
      </c>
      <c r="T43" s="124">
        <v>4975</v>
      </c>
      <c r="U43" s="124">
        <v>46367</v>
      </c>
      <c r="V43" s="124">
        <v>14235</v>
      </c>
      <c r="W43" s="124">
        <v>0</v>
      </c>
      <c r="X43" s="124">
        <v>484972</v>
      </c>
      <c r="Y43" s="124">
        <v>45377</v>
      </c>
      <c r="Z43" s="124">
        <v>0</v>
      </c>
      <c r="AA43" s="124">
        <v>24417134</v>
      </c>
    </row>
    <row r="44" spans="1:27" x14ac:dyDescent="0.3">
      <c r="A44" s="123" t="s">
        <v>87</v>
      </c>
      <c r="B44" s="121" t="s">
        <v>88</v>
      </c>
      <c r="C44" s="121">
        <v>1</v>
      </c>
      <c r="D44" s="121">
        <v>0</v>
      </c>
      <c r="E44" s="124">
        <v>27649279</v>
      </c>
      <c r="F44" s="124">
        <v>0</v>
      </c>
      <c r="G44" s="124">
        <v>0</v>
      </c>
      <c r="H44" s="124">
        <v>9501</v>
      </c>
      <c r="I44" s="124">
        <v>1614363</v>
      </c>
      <c r="J44" s="124">
        <v>6166616</v>
      </c>
      <c r="K44" s="124">
        <v>0</v>
      </c>
      <c r="L44" s="124">
        <v>0</v>
      </c>
      <c r="M44" s="124">
        <v>0</v>
      </c>
      <c r="N44" s="124">
        <v>0</v>
      </c>
      <c r="O44" s="124">
        <v>0</v>
      </c>
      <c r="P44" s="124">
        <v>3993623</v>
      </c>
      <c r="Q44" s="124">
        <v>721411</v>
      </c>
      <c r="R44" s="124">
        <v>280795</v>
      </c>
      <c r="S44" s="124">
        <v>28327</v>
      </c>
      <c r="T44" s="124">
        <v>11819</v>
      </c>
      <c r="U44" s="124">
        <v>107413</v>
      </c>
      <c r="V44" s="124">
        <v>38440</v>
      </c>
      <c r="W44" s="124">
        <v>0</v>
      </c>
      <c r="X44" s="124">
        <v>477387</v>
      </c>
      <c r="Y44" s="124">
        <v>0</v>
      </c>
      <c r="Z44" s="124">
        <v>0</v>
      </c>
      <c r="AA44" s="124">
        <v>41098974</v>
      </c>
    </row>
    <row r="45" spans="1:27" x14ac:dyDescent="0.3">
      <c r="A45" s="123" t="s">
        <v>89</v>
      </c>
      <c r="B45" s="121" t="s">
        <v>90</v>
      </c>
      <c r="C45" s="121">
        <v>1</v>
      </c>
      <c r="D45" s="121">
        <v>0</v>
      </c>
      <c r="E45" s="124">
        <v>20002525</v>
      </c>
      <c r="F45" s="124">
        <v>0</v>
      </c>
      <c r="G45" s="124">
        <v>0</v>
      </c>
      <c r="H45" s="124">
        <v>6919</v>
      </c>
      <c r="I45" s="124">
        <v>1948249</v>
      </c>
      <c r="J45" s="124">
        <v>2640012</v>
      </c>
      <c r="K45" s="124">
        <v>0</v>
      </c>
      <c r="L45" s="124">
        <v>0</v>
      </c>
      <c r="M45" s="124">
        <v>0</v>
      </c>
      <c r="N45" s="124">
        <v>0</v>
      </c>
      <c r="O45" s="124">
        <v>0</v>
      </c>
      <c r="P45" s="124">
        <v>1558843</v>
      </c>
      <c r="Q45" s="124">
        <v>635306</v>
      </c>
      <c r="R45" s="124">
        <v>475969</v>
      </c>
      <c r="S45" s="124">
        <v>15729</v>
      </c>
      <c r="T45" s="124">
        <v>6563</v>
      </c>
      <c r="U45" s="124">
        <v>62968</v>
      </c>
      <c r="V45" s="124">
        <v>20684</v>
      </c>
      <c r="W45" s="124">
        <v>0</v>
      </c>
      <c r="X45" s="124">
        <v>417714</v>
      </c>
      <c r="Y45" s="124">
        <v>0</v>
      </c>
      <c r="Z45" s="124">
        <v>0</v>
      </c>
      <c r="AA45" s="124">
        <v>27791481</v>
      </c>
    </row>
    <row r="46" spans="1:27" x14ac:dyDescent="0.3">
      <c r="A46" s="123" t="s">
        <v>91</v>
      </c>
      <c r="B46" s="121" t="s">
        <v>92</v>
      </c>
      <c r="C46" s="121">
        <v>1</v>
      </c>
      <c r="D46" s="121">
        <v>0</v>
      </c>
      <c r="E46" s="124">
        <v>12813247</v>
      </c>
      <c r="F46" s="124">
        <v>0</v>
      </c>
      <c r="G46" s="124">
        <v>0</v>
      </c>
      <c r="H46" s="124">
        <v>0</v>
      </c>
      <c r="I46" s="124">
        <v>1196557</v>
      </c>
      <c r="J46" s="124">
        <v>2270301</v>
      </c>
      <c r="K46" s="124">
        <v>0</v>
      </c>
      <c r="L46" s="124">
        <v>0</v>
      </c>
      <c r="M46" s="124">
        <v>0</v>
      </c>
      <c r="N46" s="124">
        <v>0</v>
      </c>
      <c r="O46" s="124">
        <v>0</v>
      </c>
      <c r="P46" s="124">
        <v>1882751</v>
      </c>
      <c r="Q46" s="124">
        <v>107579</v>
      </c>
      <c r="R46" s="124">
        <v>196914</v>
      </c>
      <c r="S46" s="124">
        <v>14201</v>
      </c>
      <c r="T46" s="124">
        <v>5925</v>
      </c>
      <c r="U46" s="124">
        <v>38911</v>
      </c>
      <c r="V46" s="124">
        <v>19546</v>
      </c>
      <c r="W46" s="124">
        <v>0</v>
      </c>
      <c r="X46" s="124">
        <v>169472</v>
      </c>
      <c r="Y46" s="124">
        <v>0</v>
      </c>
      <c r="Z46" s="124">
        <v>0</v>
      </c>
      <c r="AA46" s="124">
        <v>18715404</v>
      </c>
    </row>
    <row r="47" spans="1:27" x14ac:dyDescent="0.3">
      <c r="A47" s="123" t="s">
        <v>93</v>
      </c>
      <c r="B47" s="121" t="s">
        <v>94</v>
      </c>
      <c r="C47" s="121">
        <v>1</v>
      </c>
      <c r="D47" s="121">
        <v>0</v>
      </c>
      <c r="E47" s="124">
        <v>10964788</v>
      </c>
      <c r="F47" s="124">
        <v>0</v>
      </c>
      <c r="G47" s="124">
        <v>0</v>
      </c>
      <c r="H47" s="124">
        <v>23243</v>
      </c>
      <c r="I47" s="124">
        <v>1275990</v>
      </c>
      <c r="J47" s="124">
        <v>571087</v>
      </c>
      <c r="K47" s="124">
        <v>0</v>
      </c>
      <c r="L47" s="124">
        <v>0</v>
      </c>
      <c r="M47" s="124">
        <v>0</v>
      </c>
      <c r="N47" s="124">
        <v>0</v>
      </c>
      <c r="O47" s="124">
        <v>0</v>
      </c>
      <c r="P47" s="124">
        <v>1689586</v>
      </c>
      <c r="Q47" s="124">
        <v>293081</v>
      </c>
      <c r="R47" s="124">
        <v>139763</v>
      </c>
      <c r="S47" s="124">
        <v>14291</v>
      </c>
      <c r="T47" s="124">
        <v>5963</v>
      </c>
      <c r="U47" s="124">
        <v>54347</v>
      </c>
      <c r="V47" s="124">
        <v>14914</v>
      </c>
      <c r="W47" s="124">
        <v>0</v>
      </c>
      <c r="X47" s="124">
        <v>340730</v>
      </c>
      <c r="Y47" s="124">
        <v>0</v>
      </c>
      <c r="Z47" s="124">
        <v>0</v>
      </c>
      <c r="AA47" s="124">
        <v>15387783</v>
      </c>
    </row>
    <row r="48" spans="1:27" x14ac:dyDescent="0.3">
      <c r="A48" s="123" t="s">
        <v>95</v>
      </c>
      <c r="B48" s="121" t="s">
        <v>96</v>
      </c>
      <c r="C48" s="121">
        <v>1</v>
      </c>
      <c r="D48" s="121">
        <v>0</v>
      </c>
      <c r="E48" s="124">
        <v>23298986</v>
      </c>
      <c r="F48" s="124">
        <v>0</v>
      </c>
      <c r="G48" s="124">
        <v>0</v>
      </c>
      <c r="H48" s="124">
        <v>4914</v>
      </c>
      <c r="I48" s="124">
        <v>1439600</v>
      </c>
      <c r="J48" s="124">
        <v>2651174</v>
      </c>
      <c r="K48" s="124">
        <v>0</v>
      </c>
      <c r="L48" s="124">
        <v>0</v>
      </c>
      <c r="M48" s="124">
        <v>0</v>
      </c>
      <c r="N48" s="124">
        <v>0</v>
      </c>
      <c r="O48" s="124">
        <v>0</v>
      </c>
      <c r="P48" s="124">
        <v>3661989</v>
      </c>
      <c r="Q48" s="124">
        <v>4964153</v>
      </c>
      <c r="R48" s="124">
        <v>278556</v>
      </c>
      <c r="S48" s="124">
        <v>20178</v>
      </c>
      <c r="T48" s="124">
        <v>8419</v>
      </c>
      <c r="U48" s="124">
        <v>77414</v>
      </c>
      <c r="V48" s="124">
        <v>29859</v>
      </c>
      <c r="W48" s="124">
        <v>0</v>
      </c>
      <c r="X48" s="124">
        <v>560628</v>
      </c>
      <c r="Y48" s="124">
        <v>0</v>
      </c>
      <c r="Z48" s="124">
        <v>0</v>
      </c>
      <c r="AA48" s="124">
        <v>36995870</v>
      </c>
    </row>
    <row r="49" spans="1:27" x14ac:dyDescent="0.3">
      <c r="A49" s="123" t="s">
        <v>97</v>
      </c>
      <c r="B49" s="121" t="s">
        <v>98</v>
      </c>
      <c r="C49" s="121">
        <v>1</v>
      </c>
      <c r="D49" s="121">
        <v>0</v>
      </c>
      <c r="E49" s="124">
        <v>34126805</v>
      </c>
      <c r="F49" s="124">
        <v>0</v>
      </c>
      <c r="G49" s="124">
        <v>0</v>
      </c>
      <c r="H49" s="124">
        <v>0</v>
      </c>
      <c r="I49" s="124">
        <v>3185562</v>
      </c>
      <c r="J49" s="124">
        <v>5880181</v>
      </c>
      <c r="K49" s="124">
        <v>4468</v>
      </c>
      <c r="L49" s="124">
        <v>0</v>
      </c>
      <c r="M49" s="124">
        <v>0</v>
      </c>
      <c r="N49" s="124">
        <v>0</v>
      </c>
      <c r="O49" s="124">
        <v>0</v>
      </c>
      <c r="P49" s="124">
        <v>4015734</v>
      </c>
      <c r="Q49" s="124">
        <v>720717</v>
      </c>
      <c r="R49" s="124">
        <v>308438</v>
      </c>
      <c r="S49" s="124">
        <v>32776</v>
      </c>
      <c r="T49" s="124">
        <v>13675</v>
      </c>
      <c r="U49" s="124">
        <v>125238</v>
      </c>
      <c r="V49" s="124">
        <v>39023</v>
      </c>
      <c r="W49" s="124">
        <v>0</v>
      </c>
      <c r="X49" s="124">
        <v>890402</v>
      </c>
      <c r="Y49" s="124">
        <v>12169</v>
      </c>
      <c r="Z49" s="124">
        <v>0</v>
      </c>
      <c r="AA49" s="124">
        <v>49355188</v>
      </c>
    </row>
    <row r="50" spans="1:27" x14ac:dyDescent="0.3">
      <c r="A50" s="123" t="s">
        <v>99</v>
      </c>
      <c r="B50" s="121" t="s">
        <v>100</v>
      </c>
      <c r="C50" s="121">
        <v>1</v>
      </c>
      <c r="D50" s="121">
        <v>0</v>
      </c>
      <c r="E50" s="124">
        <v>47038576</v>
      </c>
      <c r="F50" s="124">
        <v>0</v>
      </c>
      <c r="G50" s="124">
        <v>0</v>
      </c>
      <c r="H50" s="124">
        <v>0</v>
      </c>
      <c r="I50" s="124">
        <v>3165175</v>
      </c>
      <c r="J50" s="124">
        <v>4277883</v>
      </c>
      <c r="K50" s="124">
        <v>0</v>
      </c>
      <c r="L50" s="124">
        <v>0</v>
      </c>
      <c r="M50" s="124">
        <v>0</v>
      </c>
      <c r="N50" s="124">
        <v>0</v>
      </c>
      <c r="O50" s="124">
        <v>0</v>
      </c>
      <c r="P50" s="124">
        <v>7116255</v>
      </c>
      <c r="Q50" s="124">
        <v>1303925</v>
      </c>
      <c r="R50" s="124">
        <v>40954</v>
      </c>
      <c r="S50" s="124">
        <v>59845</v>
      </c>
      <c r="T50" s="124">
        <v>24969</v>
      </c>
      <c r="U50" s="124">
        <v>232301</v>
      </c>
      <c r="V50" s="124">
        <v>73379</v>
      </c>
      <c r="W50" s="124">
        <v>0</v>
      </c>
      <c r="X50" s="124">
        <v>3527361</v>
      </c>
      <c r="Y50" s="124">
        <v>0</v>
      </c>
      <c r="Z50" s="124">
        <v>0</v>
      </c>
      <c r="AA50" s="124">
        <v>66860623</v>
      </c>
    </row>
    <row r="51" spans="1:27" x14ac:dyDescent="0.3">
      <c r="A51" s="123" t="s">
        <v>101</v>
      </c>
      <c r="B51" s="121" t="s">
        <v>102</v>
      </c>
      <c r="C51" s="121">
        <v>1</v>
      </c>
      <c r="D51" s="121">
        <v>0</v>
      </c>
      <c r="E51" s="124">
        <v>7813641</v>
      </c>
      <c r="F51" s="124">
        <v>0</v>
      </c>
      <c r="G51" s="124">
        <v>0</v>
      </c>
      <c r="H51" s="124">
        <v>0</v>
      </c>
      <c r="I51" s="124">
        <v>913954</v>
      </c>
      <c r="J51" s="124">
        <v>2813602</v>
      </c>
      <c r="K51" s="124">
        <v>0</v>
      </c>
      <c r="L51" s="124">
        <v>0</v>
      </c>
      <c r="M51" s="124">
        <v>0</v>
      </c>
      <c r="N51" s="124">
        <v>0</v>
      </c>
      <c r="O51" s="124">
        <v>0</v>
      </c>
      <c r="P51" s="124">
        <v>1501832</v>
      </c>
      <c r="Q51" s="124">
        <v>50586</v>
      </c>
      <c r="R51" s="124">
        <v>0</v>
      </c>
      <c r="S51" s="124">
        <v>10126</v>
      </c>
      <c r="T51" s="124">
        <v>4225</v>
      </c>
      <c r="U51" s="124">
        <v>39261</v>
      </c>
      <c r="V51" s="124">
        <v>11795</v>
      </c>
      <c r="W51" s="124">
        <v>0</v>
      </c>
      <c r="X51" s="124">
        <v>346330</v>
      </c>
      <c r="Y51" s="124">
        <v>0</v>
      </c>
      <c r="Z51" s="124">
        <v>0</v>
      </c>
      <c r="AA51" s="124">
        <v>13505352</v>
      </c>
    </row>
    <row r="52" spans="1:27" x14ac:dyDescent="0.3">
      <c r="A52" s="123" t="s">
        <v>103</v>
      </c>
      <c r="B52" s="121" t="s">
        <v>104</v>
      </c>
      <c r="C52" s="121">
        <v>1</v>
      </c>
      <c r="D52" s="121">
        <v>0</v>
      </c>
      <c r="E52" s="124">
        <v>10891319</v>
      </c>
      <c r="F52" s="124">
        <v>0</v>
      </c>
      <c r="G52" s="124">
        <v>0</v>
      </c>
      <c r="H52" s="124">
        <v>2238</v>
      </c>
      <c r="I52" s="124">
        <v>1743352</v>
      </c>
      <c r="J52" s="124">
        <v>1023170</v>
      </c>
      <c r="K52" s="124">
        <v>0</v>
      </c>
      <c r="L52" s="124">
        <v>0</v>
      </c>
      <c r="M52" s="124">
        <v>0</v>
      </c>
      <c r="N52" s="124">
        <v>0</v>
      </c>
      <c r="O52" s="124">
        <v>0</v>
      </c>
      <c r="P52" s="124">
        <v>1895609</v>
      </c>
      <c r="Q52" s="124">
        <v>233189</v>
      </c>
      <c r="R52" s="124">
        <v>42740</v>
      </c>
      <c r="S52" s="124">
        <v>12314</v>
      </c>
      <c r="T52" s="124">
        <v>5138</v>
      </c>
      <c r="U52" s="124">
        <v>47940</v>
      </c>
      <c r="V52" s="124">
        <v>15476</v>
      </c>
      <c r="W52" s="124">
        <v>0</v>
      </c>
      <c r="X52" s="124">
        <v>369455</v>
      </c>
      <c r="Y52" s="124">
        <v>0</v>
      </c>
      <c r="Z52" s="124">
        <v>0</v>
      </c>
      <c r="AA52" s="124">
        <v>16281940</v>
      </c>
    </row>
    <row r="53" spans="1:27" x14ac:dyDescent="0.3">
      <c r="A53" s="123" t="s">
        <v>105</v>
      </c>
      <c r="B53" s="121" t="s">
        <v>106</v>
      </c>
      <c r="C53" s="121">
        <v>1</v>
      </c>
      <c r="D53" s="121">
        <v>0</v>
      </c>
      <c r="E53" s="124">
        <v>7409525</v>
      </c>
      <c r="F53" s="124">
        <v>0</v>
      </c>
      <c r="G53" s="124">
        <v>0</v>
      </c>
      <c r="H53" s="124">
        <v>2867</v>
      </c>
      <c r="I53" s="124">
        <v>865151</v>
      </c>
      <c r="J53" s="124">
        <v>1099640</v>
      </c>
      <c r="K53" s="124">
        <v>0</v>
      </c>
      <c r="L53" s="124">
        <v>0</v>
      </c>
      <c r="M53" s="124">
        <v>0</v>
      </c>
      <c r="N53" s="124">
        <v>0</v>
      </c>
      <c r="O53" s="124">
        <v>0</v>
      </c>
      <c r="P53" s="124">
        <v>803421</v>
      </c>
      <c r="Q53" s="124">
        <v>129201</v>
      </c>
      <c r="R53" s="124">
        <v>0</v>
      </c>
      <c r="S53" s="124">
        <v>9722</v>
      </c>
      <c r="T53" s="124">
        <v>4056</v>
      </c>
      <c r="U53" s="124">
        <v>37979</v>
      </c>
      <c r="V53" s="124">
        <v>7507</v>
      </c>
      <c r="W53" s="124">
        <v>0</v>
      </c>
      <c r="X53" s="124">
        <v>296824</v>
      </c>
      <c r="Y53" s="124">
        <v>0</v>
      </c>
      <c r="Z53" s="124">
        <v>0</v>
      </c>
      <c r="AA53" s="124">
        <v>10665893</v>
      </c>
    </row>
    <row r="54" spans="1:27" x14ac:dyDescent="0.3">
      <c r="A54" s="123" t="s">
        <v>107</v>
      </c>
      <c r="B54" s="121" t="s">
        <v>108</v>
      </c>
      <c r="C54" s="121">
        <v>1</v>
      </c>
      <c r="D54" s="121">
        <v>0</v>
      </c>
      <c r="E54" s="124">
        <v>11030615</v>
      </c>
      <c r="F54" s="124">
        <v>0</v>
      </c>
      <c r="G54" s="124">
        <v>0</v>
      </c>
      <c r="H54" s="124">
        <v>0</v>
      </c>
      <c r="I54" s="124">
        <v>1602948</v>
      </c>
      <c r="J54" s="124">
        <v>1513954</v>
      </c>
      <c r="K54" s="124">
        <v>0</v>
      </c>
      <c r="L54" s="124">
        <v>0</v>
      </c>
      <c r="M54" s="124">
        <v>0</v>
      </c>
      <c r="N54" s="124">
        <v>0</v>
      </c>
      <c r="O54" s="124">
        <v>0</v>
      </c>
      <c r="P54" s="124">
        <v>2018426</v>
      </c>
      <c r="Q54" s="124">
        <v>229809</v>
      </c>
      <c r="R54" s="124">
        <v>42069</v>
      </c>
      <c r="S54" s="124">
        <v>11894</v>
      </c>
      <c r="T54" s="124">
        <v>4963</v>
      </c>
      <c r="U54" s="124">
        <v>46600</v>
      </c>
      <c r="V54" s="124">
        <v>14968</v>
      </c>
      <c r="W54" s="124">
        <v>0</v>
      </c>
      <c r="X54" s="124">
        <v>390820</v>
      </c>
      <c r="Y54" s="124">
        <v>0</v>
      </c>
      <c r="Z54" s="124">
        <v>0</v>
      </c>
      <c r="AA54" s="124">
        <v>16907066</v>
      </c>
    </row>
    <row r="55" spans="1:27" x14ac:dyDescent="0.3">
      <c r="A55" s="123" t="s">
        <v>109</v>
      </c>
      <c r="B55" s="121" t="s">
        <v>110</v>
      </c>
      <c r="C55" s="121">
        <v>1</v>
      </c>
      <c r="D55" s="121">
        <v>0</v>
      </c>
      <c r="E55" s="124">
        <v>11357972</v>
      </c>
      <c r="F55" s="124">
        <v>0</v>
      </c>
      <c r="G55" s="124">
        <v>0</v>
      </c>
      <c r="H55" s="124">
        <v>0</v>
      </c>
      <c r="I55" s="124">
        <v>1688626</v>
      </c>
      <c r="J55" s="124">
        <v>1546916</v>
      </c>
      <c r="K55" s="124">
        <v>0</v>
      </c>
      <c r="L55" s="124">
        <v>0</v>
      </c>
      <c r="M55" s="124">
        <v>0</v>
      </c>
      <c r="N55" s="124">
        <v>0</v>
      </c>
      <c r="O55" s="124">
        <v>0</v>
      </c>
      <c r="P55" s="124">
        <v>2028429</v>
      </c>
      <c r="Q55" s="124">
        <v>172138</v>
      </c>
      <c r="R55" s="124">
        <v>0</v>
      </c>
      <c r="S55" s="124">
        <v>12643</v>
      </c>
      <c r="T55" s="124">
        <v>5275</v>
      </c>
      <c r="U55" s="124">
        <v>50328</v>
      </c>
      <c r="V55" s="124">
        <v>13562</v>
      </c>
      <c r="W55" s="124">
        <v>0</v>
      </c>
      <c r="X55" s="124">
        <v>502815</v>
      </c>
      <c r="Y55" s="124">
        <v>0</v>
      </c>
      <c r="Z55" s="124">
        <v>0</v>
      </c>
      <c r="AA55" s="124">
        <v>17378704</v>
      </c>
    </row>
    <row r="56" spans="1:27" x14ac:dyDescent="0.3">
      <c r="A56" s="123" t="s">
        <v>111</v>
      </c>
      <c r="B56" s="121" t="s">
        <v>112</v>
      </c>
      <c r="C56" s="121">
        <v>1</v>
      </c>
      <c r="D56" s="121">
        <v>0</v>
      </c>
      <c r="E56" s="124">
        <v>7971948</v>
      </c>
      <c r="F56" s="124">
        <v>0</v>
      </c>
      <c r="G56" s="124">
        <v>0</v>
      </c>
      <c r="H56" s="124">
        <v>2276</v>
      </c>
      <c r="I56" s="124">
        <v>838307</v>
      </c>
      <c r="J56" s="124">
        <v>1513973</v>
      </c>
      <c r="K56" s="124">
        <v>0</v>
      </c>
      <c r="L56" s="124">
        <v>0</v>
      </c>
      <c r="M56" s="124">
        <v>0</v>
      </c>
      <c r="N56" s="124">
        <v>0</v>
      </c>
      <c r="O56" s="124">
        <v>0</v>
      </c>
      <c r="P56" s="124">
        <v>1191273</v>
      </c>
      <c r="Q56" s="124">
        <v>54047</v>
      </c>
      <c r="R56" s="124">
        <v>0</v>
      </c>
      <c r="S56" s="124">
        <v>11954</v>
      </c>
      <c r="T56" s="124">
        <v>4988</v>
      </c>
      <c r="U56" s="124">
        <v>42756</v>
      </c>
      <c r="V56" s="124">
        <v>11625</v>
      </c>
      <c r="W56" s="124">
        <v>0</v>
      </c>
      <c r="X56" s="124">
        <v>300000</v>
      </c>
      <c r="Y56" s="124">
        <v>0</v>
      </c>
      <c r="Z56" s="124">
        <v>0</v>
      </c>
      <c r="AA56" s="124">
        <v>11943147</v>
      </c>
    </row>
    <row r="57" spans="1:27" x14ac:dyDescent="0.3">
      <c r="A57" s="123" t="s">
        <v>113</v>
      </c>
      <c r="B57" s="121" t="s">
        <v>114</v>
      </c>
      <c r="C57" s="121">
        <v>1</v>
      </c>
      <c r="D57" s="121">
        <v>0</v>
      </c>
      <c r="E57" s="124">
        <v>11519198</v>
      </c>
      <c r="F57" s="124">
        <v>0</v>
      </c>
      <c r="G57" s="124">
        <v>0</v>
      </c>
      <c r="H57" s="124">
        <v>4614</v>
      </c>
      <c r="I57" s="124">
        <v>1289574</v>
      </c>
      <c r="J57" s="124">
        <v>3655652</v>
      </c>
      <c r="K57" s="124">
        <v>0</v>
      </c>
      <c r="L57" s="124">
        <v>0</v>
      </c>
      <c r="M57" s="124">
        <v>0</v>
      </c>
      <c r="N57" s="124">
        <v>0</v>
      </c>
      <c r="O57" s="124">
        <v>0</v>
      </c>
      <c r="P57" s="124">
        <v>1817162</v>
      </c>
      <c r="Q57" s="124">
        <v>450934</v>
      </c>
      <c r="R57" s="124">
        <v>123519</v>
      </c>
      <c r="S57" s="124">
        <v>20642</v>
      </c>
      <c r="T57" s="124">
        <v>8613</v>
      </c>
      <c r="U57" s="124">
        <v>71065</v>
      </c>
      <c r="V57" s="124">
        <v>24177</v>
      </c>
      <c r="W57" s="124">
        <v>0</v>
      </c>
      <c r="X57" s="124">
        <v>375614</v>
      </c>
      <c r="Y57" s="124">
        <v>1094</v>
      </c>
      <c r="Z57" s="124">
        <v>0</v>
      </c>
      <c r="AA57" s="124">
        <v>19361858</v>
      </c>
    </row>
    <row r="58" spans="1:27" x14ac:dyDescent="0.3">
      <c r="A58" s="123" t="s">
        <v>115</v>
      </c>
      <c r="B58" s="121" t="s">
        <v>116</v>
      </c>
      <c r="C58" s="121">
        <v>1</v>
      </c>
      <c r="D58" s="121">
        <v>0</v>
      </c>
      <c r="E58" s="124">
        <v>11071309</v>
      </c>
      <c r="F58" s="124">
        <v>0</v>
      </c>
      <c r="G58" s="124">
        <v>0</v>
      </c>
      <c r="H58" s="124">
        <v>0</v>
      </c>
      <c r="I58" s="124">
        <v>1031118</v>
      </c>
      <c r="J58" s="124">
        <v>2083590</v>
      </c>
      <c r="K58" s="124">
        <v>0</v>
      </c>
      <c r="L58" s="124">
        <v>0</v>
      </c>
      <c r="M58" s="124">
        <v>0</v>
      </c>
      <c r="N58" s="124">
        <v>0</v>
      </c>
      <c r="O58" s="124">
        <v>0</v>
      </c>
      <c r="P58" s="124">
        <v>1013902</v>
      </c>
      <c r="Q58" s="124">
        <v>385996</v>
      </c>
      <c r="R58" s="124">
        <v>136491</v>
      </c>
      <c r="S58" s="124">
        <v>10696</v>
      </c>
      <c r="T58" s="124">
        <v>4463</v>
      </c>
      <c r="U58" s="124">
        <v>39727</v>
      </c>
      <c r="V58" s="124">
        <v>14462</v>
      </c>
      <c r="W58" s="124">
        <v>0</v>
      </c>
      <c r="X58" s="124">
        <v>481615</v>
      </c>
      <c r="Y58" s="124">
        <v>0</v>
      </c>
      <c r="Z58" s="124">
        <v>0</v>
      </c>
      <c r="AA58" s="124">
        <v>16273369</v>
      </c>
    </row>
    <row r="59" spans="1:27" x14ac:dyDescent="0.3">
      <c r="A59" s="123" t="s">
        <v>117</v>
      </c>
      <c r="B59" s="121" t="s">
        <v>118</v>
      </c>
      <c r="C59" s="121">
        <v>1</v>
      </c>
      <c r="D59" s="121">
        <v>0</v>
      </c>
      <c r="E59" s="124">
        <v>13348465</v>
      </c>
      <c r="F59" s="124">
        <v>0</v>
      </c>
      <c r="G59" s="124">
        <v>0</v>
      </c>
      <c r="H59" s="124">
        <v>4596</v>
      </c>
      <c r="I59" s="124">
        <v>1390999</v>
      </c>
      <c r="J59" s="124">
        <v>2538418</v>
      </c>
      <c r="K59" s="124">
        <v>0</v>
      </c>
      <c r="L59" s="124">
        <v>0</v>
      </c>
      <c r="M59" s="124">
        <v>0</v>
      </c>
      <c r="N59" s="124">
        <v>0</v>
      </c>
      <c r="O59" s="124">
        <v>0</v>
      </c>
      <c r="P59" s="124">
        <v>1021264</v>
      </c>
      <c r="Q59" s="124">
        <v>577783</v>
      </c>
      <c r="R59" s="124">
        <v>0</v>
      </c>
      <c r="S59" s="124">
        <v>11460</v>
      </c>
      <c r="T59" s="124">
        <v>4781</v>
      </c>
      <c r="U59" s="124">
        <v>46309</v>
      </c>
      <c r="V59" s="124">
        <v>14144</v>
      </c>
      <c r="W59" s="124">
        <v>0</v>
      </c>
      <c r="X59" s="124">
        <v>450508</v>
      </c>
      <c r="Y59" s="124">
        <v>0</v>
      </c>
      <c r="Z59" s="124">
        <v>0</v>
      </c>
      <c r="AA59" s="124">
        <v>19408727</v>
      </c>
    </row>
    <row r="60" spans="1:27" x14ac:dyDescent="0.3">
      <c r="A60" s="123" t="s">
        <v>119</v>
      </c>
      <c r="B60" s="121" t="s">
        <v>120</v>
      </c>
      <c r="C60" s="121">
        <v>1</v>
      </c>
      <c r="D60" s="121">
        <v>0</v>
      </c>
      <c r="E60" s="124">
        <v>4897712</v>
      </c>
      <c r="F60" s="124">
        <v>0</v>
      </c>
      <c r="G60" s="124">
        <v>256703</v>
      </c>
      <c r="H60" s="124">
        <v>0</v>
      </c>
      <c r="I60" s="124">
        <v>479665</v>
      </c>
      <c r="J60" s="124">
        <v>2521716</v>
      </c>
      <c r="K60" s="124">
        <v>235312</v>
      </c>
      <c r="L60" s="124">
        <v>0</v>
      </c>
      <c r="M60" s="124">
        <v>0</v>
      </c>
      <c r="N60" s="124">
        <v>0</v>
      </c>
      <c r="O60" s="124">
        <v>0</v>
      </c>
      <c r="P60" s="124">
        <v>451355</v>
      </c>
      <c r="Q60" s="124">
        <v>74848</v>
      </c>
      <c r="R60" s="124">
        <v>27975</v>
      </c>
      <c r="S60" s="124">
        <v>11819</v>
      </c>
      <c r="T60" s="124">
        <v>4931</v>
      </c>
      <c r="U60" s="124">
        <v>39668</v>
      </c>
      <c r="V60" s="124">
        <v>0</v>
      </c>
      <c r="W60" s="124">
        <v>0</v>
      </c>
      <c r="X60" s="124">
        <v>162000</v>
      </c>
      <c r="Y60" s="124">
        <v>0</v>
      </c>
      <c r="Z60" s="124">
        <v>0</v>
      </c>
      <c r="AA60" s="124">
        <v>9163704</v>
      </c>
    </row>
    <row r="61" spans="1:27" x14ac:dyDescent="0.3">
      <c r="A61" s="123" t="s">
        <v>121</v>
      </c>
      <c r="B61" s="121" t="s">
        <v>122</v>
      </c>
      <c r="C61" s="121">
        <v>1</v>
      </c>
      <c r="D61" s="121">
        <v>0</v>
      </c>
      <c r="E61" s="124">
        <v>9007604</v>
      </c>
      <c r="F61" s="124">
        <v>0</v>
      </c>
      <c r="G61" s="124">
        <v>0</v>
      </c>
      <c r="H61" s="124">
        <v>7105</v>
      </c>
      <c r="I61" s="124">
        <v>1284350</v>
      </c>
      <c r="J61" s="124">
        <v>1685959</v>
      </c>
      <c r="K61" s="124">
        <v>0</v>
      </c>
      <c r="L61" s="124">
        <v>0</v>
      </c>
      <c r="M61" s="124">
        <v>0</v>
      </c>
      <c r="N61" s="124">
        <v>0</v>
      </c>
      <c r="O61" s="124">
        <v>0</v>
      </c>
      <c r="P61" s="124">
        <v>965700</v>
      </c>
      <c r="Q61" s="124">
        <v>208909</v>
      </c>
      <c r="R61" s="124">
        <v>76032</v>
      </c>
      <c r="S61" s="124">
        <v>9422</v>
      </c>
      <c r="T61" s="124">
        <v>3931</v>
      </c>
      <c r="U61" s="124">
        <v>36348</v>
      </c>
      <c r="V61" s="124">
        <v>11598</v>
      </c>
      <c r="W61" s="124">
        <v>0</v>
      </c>
      <c r="X61" s="124">
        <v>279112</v>
      </c>
      <c r="Y61" s="124">
        <v>0</v>
      </c>
      <c r="Z61" s="124">
        <v>0</v>
      </c>
      <c r="AA61" s="124">
        <v>13576070</v>
      </c>
    </row>
    <row r="62" spans="1:27" x14ac:dyDescent="0.3">
      <c r="A62" s="123" t="s">
        <v>123</v>
      </c>
      <c r="B62" s="121" t="s">
        <v>124</v>
      </c>
      <c r="C62" s="121">
        <v>1</v>
      </c>
      <c r="D62" s="121">
        <v>0</v>
      </c>
      <c r="E62" s="124">
        <v>4500276</v>
      </c>
      <c r="F62" s="124">
        <v>0</v>
      </c>
      <c r="G62" s="124">
        <v>111903</v>
      </c>
      <c r="H62" s="124">
        <v>0</v>
      </c>
      <c r="I62" s="124">
        <v>331620</v>
      </c>
      <c r="J62" s="124">
        <v>356957</v>
      </c>
      <c r="K62" s="124">
        <v>0</v>
      </c>
      <c r="L62" s="124">
        <v>0</v>
      </c>
      <c r="M62" s="124">
        <v>0</v>
      </c>
      <c r="N62" s="124">
        <v>0</v>
      </c>
      <c r="O62" s="124">
        <v>0</v>
      </c>
      <c r="P62" s="124">
        <v>423603</v>
      </c>
      <c r="Q62" s="124">
        <v>147502</v>
      </c>
      <c r="R62" s="124">
        <v>0</v>
      </c>
      <c r="S62" s="124">
        <v>6112</v>
      </c>
      <c r="T62" s="124">
        <v>2550</v>
      </c>
      <c r="U62" s="124">
        <v>23242</v>
      </c>
      <c r="V62" s="124">
        <v>5973</v>
      </c>
      <c r="W62" s="124">
        <v>0</v>
      </c>
      <c r="X62" s="124">
        <v>219416</v>
      </c>
      <c r="Y62" s="124">
        <v>0</v>
      </c>
      <c r="Z62" s="124">
        <v>0</v>
      </c>
      <c r="AA62" s="124">
        <v>6129154</v>
      </c>
    </row>
    <row r="63" spans="1:27" x14ac:dyDescent="0.3">
      <c r="A63" s="123" t="s">
        <v>125</v>
      </c>
      <c r="B63" s="121" t="s">
        <v>126</v>
      </c>
      <c r="C63" s="121">
        <v>1</v>
      </c>
      <c r="D63" s="121">
        <v>0</v>
      </c>
      <c r="E63" s="124">
        <v>34987902</v>
      </c>
      <c r="F63" s="124">
        <v>0</v>
      </c>
      <c r="G63" s="124">
        <v>0</v>
      </c>
      <c r="H63" s="124">
        <v>0</v>
      </c>
      <c r="I63" s="124">
        <v>1165196</v>
      </c>
      <c r="J63" s="124">
        <v>4934192</v>
      </c>
      <c r="K63" s="124">
        <v>0</v>
      </c>
      <c r="L63" s="124">
        <v>0</v>
      </c>
      <c r="M63" s="124">
        <v>0</v>
      </c>
      <c r="N63" s="124">
        <v>0</v>
      </c>
      <c r="O63" s="124">
        <v>0</v>
      </c>
      <c r="P63" s="124">
        <v>2798822</v>
      </c>
      <c r="Q63" s="124">
        <v>1275923</v>
      </c>
      <c r="R63" s="124">
        <v>691930</v>
      </c>
      <c r="S63" s="124">
        <v>31293</v>
      </c>
      <c r="T63" s="124">
        <v>13056</v>
      </c>
      <c r="U63" s="124">
        <v>117840</v>
      </c>
      <c r="V63" s="124">
        <v>42616</v>
      </c>
      <c r="W63" s="124">
        <v>0</v>
      </c>
      <c r="X63" s="124">
        <v>2478781</v>
      </c>
      <c r="Y63" s="124">
        <v>0</v>
      </c>
      <c r="Z63" s="124">
        <v>0</v>
      </c>
      <c r="AA63" s="124">
        <v>48537551</v>
      </c>
    </row>
    <row r="64" spans="1:27" x14ac:dyDescent="0.3">
      <c r="A64" s="123" t="s">
        <v>127</v>
      </c>
      <c r="B64" s="121" t="s">
        <v>128</v>
      </c>
      <c r="C64" s="121">
        <v>1</v>
      </c>
      <c r="D64" s="121">
        <v>0</v>
      </c>
      <c r="E64" s="124">
        <v>4059003</v>
      </c>
      <c r="F64" s="124">
        <v>0</v>
      </c>
      <c r="G64" s="124">
        <v>0</v>
      </c>
      <c r="H64" s="124">
        <v>1035</v>
      </c>
      <c r="I64" s="124">
        <v>595621</v>
      </c>
      <c r="J64" s="124">
        <v>1206715</v>
      </c>
      <c r="K64" s="124">
        <v>0</v>
      </c>
      <c r="L64" s="124">
        <v>0</v>
      </c>
      <c r="M64" s="124">
        <v>0</v>
      </c>
      <c r="N64" s="124">
        <v>0</v>
      </c>
      <c r="O64" s="124">
        <v>0</v>
      </c>
      <c r="P64" s="124">
        <v>338020</v>
      </c>
      <c r="Q64" s="124">
        <v>113023</v>
      </c>
      <c r="R64" s="124">
        <v>32885</v>
      </c>
      <c r="S64" s="124">
        <v>8284</v>
      </c>
      <c r="T64" s="124">
        <v>3456</v>
      </c>
      <c r="U64" s="124">
        <v>31630</v>
      </c>
      <c r="V64" s="124">
        <v>5701</v>
      </c>
      <c r="W64" s="124">
        <v>0</v>
      </c>
      <c r="X64" s="124">
        <v>175500</v>
      </c>
      <c r="Y64" s="124">
        <v>0</v>
      </c>
      <c r="Z64" s="124">
        <v>0</v>
      </c>
      <c r="AA64" s="124">
        <v>6570873</v>
      </c>
    </row>
    <row r="65" spans="1:27" x14ac:dyDescent="0.3">
      <c r="A65" s="123" t="s">
        <v>129</v>
      </c>
      <c r="B65" s="121" t="s">
        <v>130</v>
      </c>
      <c r="C65" s="121">
        <v>1</v>
      </c>
      <c r="D65" s="121">
        <v>0</v>
      </c>
      <c r="E65" s="124">
        <v>16766162</v>
      </c>
      <c r="F65" s="124">
        <v>0</v>
      </c>
      <c r="G65" s="124">
        <v>0</v>
      </c>
      <c r="H65" s="124">
        <v>0</v>
      </c>
      <c r="I65" s="124">
        <v>1368884</v>
      </c>
      <c r="J65" s="124">
        <v>1993932</v>
      </c>
      <c r="K65" s="124">
        <v>0</v>
      </c>
      <c r="L65" s="124">
        <v>0</v>
      </c>
      <c r="M65" s="124">
        <v>0</v>
      </c>
      <c r="N65" s="124">
        <v>0</v>
      </c>
      <c r="O65" s="124">
        <v>0</v>
      </c>
      <c r="P65" s="124">
        <v>1419297</v>
      </c>
      <c r="Q65" s="124">
        <v>162684</v>
      </c>
      <c r="R65" s="124">
        <v>228868</v>
      </c>
      <c r="S65" s="124">
        <v>15789</v>
      </c>
      <c r="T65" s="124">
        <v>6588</v>
      </c>
      <c r="U65" s="124">
        <v>61163</v>
      </c>
      <c r="V65" s="124">
        <v>20813</v>
      </c>
      <c r="W65" s="124">
        <v>0</v>
      </c>
      <c r="X65" s="124">
        <v>381712</v>
      </c>
      <c r="Y65" s="124">
        <v>0</v>
      </c>
      <c r="Z65" s="124">
        <v>0</v>
      </c>
      <c r="AA65" s="124">
        <v>22425892</v>
      </c>
    </row>
    <row r="66" spans="1:27" x14ac:dyDescent="0.3">
      <c r="A66" s="123" t="s">
        <v>131</v>
      </c>
      <c r="B66" s="121" t="s">
        <v>132</v>
      </c>
      <c r="C66" s="121">
        <v>1</v>
      </c>
      <c r="D66" s="121">
        <v>0</v>
      </c>
      <c r="E66" s="124">
        <v>14246299</v>
      </c>
      <c r="F66" s="124">
        <v>0</v>
      </c>
      <c r="G66" s="124">
        <v>0</v>
      </c>
      <c r="H66" s="124">
        <v>4165</v>
      </c>
      <c r="I66" s="124">
        <v>1249929</v>
      </c>
      <c r="J66" s="124">
        <v>2278303</v>
      </c>
      <c r="K66" s="124">
        <v>0</v>
      </c>
      <c r="L66" s="124">
        <v>0</v>
      </c>
      <c r="M66" s="124">
        <v>0</v>
      </c>
      <c r="N66" s="124">
        <v>0</v>
      </c>
      <c r="O66" s="124">
        <v>0</v>
      </c>
      <c r="P66" s="124">
        <v>2065445</v>
      </c>
      <c r="Q66" s="124">
        <v>364249</v>
      </c>
      <c r="R66" s="124">
        <v>220392</v>
      </c>
      <c r="S66" s="124">
        <v>13572</v>
      </c>
      <c r="T66" s="124">
        <v>5663</v>
      </c>
      <c r="U66" s="124">
        <v>54464</v>
      </c>
      <c r="V66" s="124">
        <v>16948</v>
      </c>
      <c r="W66" s="124">
        <v>0</v>
      </c>
      <c r="X66" s="124">
        <v>297145</v>
      </c>
      <c r="Y66" s="124">
        <v>0</v>
      </c>
      <c r="Z66" s="124">
        <v>0</v>
      </c>
      <c r="AA66" s="124">
        <v>20816574</v>
      </c>
    </row>
    <row r="67" spans="1:27" x14ac:dyDescent="0.3">
      <c r="A67" s="123" t="s">
        <v>133</v>
      </c>
      <c r="B67" s="121" t="s">
        <v>134</v>
      </c>
      <c r="C67" s="121">
        <v>1</v>
      </c>
      <c r="D67" s="121">
        <v>0</v>
      </c>
      <c r="E67" s="124">
        <v>5639575</v>
      </c>
      <c r="F67" s="124">
        <v>0</v>
      </c>
      <c r="G67" s="124">
        <v>0</v>
      </c>
      <c r="H67" s="124">
        <v>1632</v>
      </c>
      <c r="I67" s="124">
        <v>1064361</v>
      </c>
      <c r="J67" s="124">
        <v>1262598</v>
      </c>
      <c r="K67" s="124">
        <v>0</v>
      </c>
      <c r="L67" s="124">
        <v>0</v>
      </c>
      <c r="M67" s="124">
        <v>0</v>
      </c>
      <c r="N67" s="124">
        <v>0</v>
      </c>
      <c r="O67" s="124">
        <v>0</v>
      </c>
      <c r="P67" s="124">
        <v>607510</v>
      </c>
      <c r="Q67" s="124">
        <v>53037</v>
      </c>
      <c r="R67" s="124">
        <v>129007</v>
      </c>
      <c r="S67" s="124">
        <v>5782</v>
      </c>
      <c r="T67" s="124">
        <v>2413</v>
      </c>
      <c r="U67" s="124">
        <v>23067</v>
      </c>
      <c r="V67" s="124">
        <v>6520</v>
      </c>
      <c r="W67" s="124">
        <v>0</v>
      </c>
      <c r="X67" s="124">
        <v>193378</v>
      </c>
      <c r="Y67" s="124">
        <v>0</v>
      </c>
      <c r="Z67" s="124">
        <v>0</v>
      </c>
      <c r="AA67" s="124">
        <v>8988880</v>
      </c>
    </row>
    <row r="68" spans="1:27" x14ac:dyDescent="0.3">
      <c r="A68" s="123" t="s">
        <v>135</v>
      </c>
      <c r="B68" s="121" t="s">
        <v>136</v>
      </c>
      <c r="C68" s="121">
        <v>1</v>
      </c>
      <c r="D68" s="121">
        <v>0</v>
      </c>
      <c r="E68" s="124">
        <v>7303520</v>
      </c>
      <c r="F68" s="124">
        <v>0</v>
      </c>
      <c r="G68" s="124">
        <v>0</v>
      </c>
      <c r="H68" s="124">
        <v>1322</v>
      </c>
      <c r="I68" s="124">
        <v>621321</v>
      </c>
      <c r="J68" s="124">
        <v>526739</v>
      </c>
      <c r="K68" s="124">
        <v>0</v>
      </c>
      <c r="L68" s="124">
        <v>0</v>
      </c>
      <c r="M68" s="124">
        <v>0</v>
      </c>
      <c r="N68" s="124">
        <v>0</v>
      </c>
      <c r="O68" s="124">
        <v>0</v>
      </c>
      <c r="P68" s="124">
        <v>625499</v>
      </c>
      <c r="Q68" s="124">
        <v>55377</v>
      </c>
      <c r="R68" s="124">
        <v>91490</v>
      </c>
      <c r="S68" s="124">
        <v>5902</v>
      </c>
      <c r="T68" s="124">
        <v>2463</v>
      </c>
      <c r="U68" s="124">
        <v>22776</v>
      </c>
      <c r="V68" s="124">
        <v>7122</v>
      </c>
      <c r="W68" s="124">
        <v>0</v>
      </c>
      <c r="X68" s="124">
        <v>232315</v>
      </c>
      <c r="Y68" s="124">
        <v>0</v>
      </c>
      <c r="Z68" s="124">
        <v>0</v>
      </c>
      <c r="AA68" s="124">
        <v>9495846</v>
      </c>
    </row>
    <row r="69" spans="1:27" x14ac:dyDescent="0.3">
      <c r="A69" s="123" t="s">
        <v>137</v>
      </c>
      <c r="B69" s="121" t="s">
        <v>138</v>
      </c>
      <c r="C69" s="121">
        <v>1</v>
      </c>
      <c r="D69" s="121">
        <v>0</v>
      </c>
      <c r="E69" s="124">
        <v>75830684</v>
      </c>
      <c r="F69" s="124">
        <v>0</v>
      </c>
      <c r="G69" s="124">
        <v>0</v>
      </c>
      <c r="H69" s="124">
        <v>0</v>
      </c>
      <c r="I69" s="124">
        <v>2269930</v>
      </c>
      <c r="J69" s="124">
        <v>6507067</v>
      </c>
      <c r="K69" s="124">
        <v>0</v>
      </c>
      <c r="L69" s="124">
        <v>0</v>
      </c>
      <c r="M69" s="124">
        <v>0</v>
      </c>
      <c r="N69" s="124">
        <v>0</v>
      </c>
      <c r="O69" s="124">
        <v>0</v>
      </c>
      <c r="P69" s="124">
        <v>5442603</v>
      </c>
      <c r="Q69" s="124">
        <v>1657774</v>
      </c>
      <c r="R69" s="124">
        <v>576208</v>
      </c>
      <c r="S69" s="124">
        <v>62991</v>
      </c>
      <c r="T69" s="124">
        <v>26281</v>
      </c>
      <c r="U69" s="124">
        <v>245873</v>
      </c>
      <c r="V69" s="124">
        <v>91992</v>
      </c>
      <c r="W69" s="124">
        <v>0</v>
      </c>
      <c r="X69" s="124">
        <v>3066147</v>
      </c>
      <c r="Y69" s="124">
        <v>0</v>
      </c>
      <c r="Z69" s="124">
        <v>0</v>
      </c>
      <c r="AA69" s="124">
        <v>95777550</v>
      </c>
    </row>
    <row r="70" spans="1:27" x14ac:dyDescent="0.3">
      <c r="A70" s="123" t="s">
        <v>139</v>
      </c>
      <c r="B70" s="121" t="s">
        <v>140</v>
      </c>
      <c r="C70" s="121">
        <v>1</v>
      </c>
      <c r="D70" s="121">
        <v>0</v>
      </c>
      <c r="E70" s="124">
        <v>14062223</v>
      </c>
      <c r="F70" s="124">
        <v>0</v>
      </c>
      <c r="G70" s="124">
        <v>0</v>
      </c>
      <c r="H70" s="124">
        <v>0</v>
      </c>
      <c r="I70" s="124">
        <v>1449044</v>
      </c>
      <c r="J70" s="124">
        <v>1004567</v>
      </c>
      <c r="K70" s="124">
        <v>0</v>
      </c>
      <c r="L70" s="124">
        <v>0</v>
      </c>
      <c r="M70" s="124">
        <v>0</v>
      </c>
      <c r="N70" s="124">
        <v>0</v>
      </c>
      <c r="O70" s="124">
        <v>0</v>
      </c>
      <c r="P70" s="124">
        <v>1539074</v>
      </c>
      <c r="Q70" s="124">
        <v>604231</v>
      </c>
      <c r="R70" s="124">
        <v>343196</v>
      </c>
      <c r="S70" s="124">
        <v>21691</v>
      </c>
      <c r="T70" s="124">
        <v>9050</v>
      </c>
      <c r="U70" s="124">
        <v>86793</v>
      </c>
      <c r="V70" s="124">
        <v>25475</v>
      </c>
      <c r="W70" s="124">
        <v>0</v>
      </c>
      <c r="X70" s="124">
        <v>302479</v>
      </c>
      <c r="Y70" s="124">
        <v>0</v>
      </c>
      <c r="Z70" s="124">
        <v>0</v>
      </c>
      <c r="AA70" s="124">
        <v>19447823</v>
      </c>
    </row>
    <row r="71" spans="1:27" x14ac:dyDescent="0.3">
      <c r="A71" s="123" t="s">
        <v>141</v>
      </c>
      <c r="B71" s="121" t="s">
        <v>142</v>
      </c>
      <c r="C71" s="121">
        <v>1</v>
      </c>
      <c r="D71" s="121">
        <v>0</v>
      </c>
      <c r="E71" s="124">
        <v>9714673</v>
      </c>
      <c r="F71" s="124">
        <v>0</v>
      </c>
      <c r="G71" s="124">
        <v>275127</v>
      </c>
      <c r="H71" s="124">
        <v>0</v>
      </c>
      <c r="I71" s="124">
        <v>890120</v>
      </c>
      <c r="J71" s="124">
        <v>1870014</v>
      </c>
      <c r="K71" s="124">
        <v>0</v>
      </c>
      <c r="L71" s="124">
        <v>0</v>
      </c>
      <c r="M71" s="124">
        <v>0</v>
      </c>
      <c r="N71" s="124">
        <v>0</v>
      </c>
      <c r="O71" s="124">
        <v>0</v>
      </c>
      <c r="P71" s="124">
        <v>884219</v>
      </c>
      <c r="Q71" s="124">
        <v>496693</v>
      </c>
      <c r="R71" s="124">
        <v>44901</v>
      </c>
      <c r="S71" s="124">
        <v>7250</v>
      </c>
      <c r="T71" s="124">
        <v>3025</v>
      </c>
      <c r="U71" s="124">
        <v>29649</v>
      </c>
      <c r="V71" s="124">
        <v>9405</v>
      </c>
      <c r="W71" s="124">
        <v>0</v>
      </c>
      <c r="X71" s="124">
        <v>447419</v>
      </c>
      <c r="Y71" s="124">
        <v>0</v>
      </c>
      <c r="Z71" s="124">
        <v>0</v>
      </c>
      <c r="AA71" s="124">
        <v>14672495</v>
      </c>
    </row>
    <row r="72" spans="1:27" x14ac:dyDescent="0.3">
      <c r="A72" s="123" t="s">
        <v>143</v>
      </c>
      <c r="B72" s="121" t="s">
        <v>144</v>
      </c>
      <c r="C72" s="121">
        <v>1</v>
      </c>
      <c r="D72" s="121">
        <v>0</v>
      </c>
      <c r="E72" s="124">
        <v>5026064</v>
      </c>
      <c r="F72" s="124">
        <v>0</v>
      </c>
      <c r="G72" s="124">
        <v>147825</v>
      </c>
      <c r="H72" s="124">
        <v>0</v>
      </c>
      <c r="I72" s="124">
        <v>722821</v>
      </c>
      <c r="J72" s="124">
        <v>631307</v>
      </c>
      <c r="K72" s="124">
        <v>0</v>
      </c>
      <c r="L72" s="124">
        <v>0</v>
      </c>
      <c r="M72" s="124">
        <v>0</v>
      </c>
      <c r="N72" s="124">
        <v>0</v>
      </c>
      <c r="O72" s="124">
        <v>0</v>
      </c>
      <c r="P72" s="124">
        <v>560787</v>
      </c>
      <c r="Q72" s="124">
        <v>0</v>
      </c>
      <c r="R72" s="124">
        <v>0</v>
      </c>
      <c r="S72" s="124">
        <v>2052</v>
      </c>
      <c r="T72" s="124">
        <v>856</v>
      </c>
      <c r="U72" s="124">
        <v>14796</v>
      </c>
      <c r="V72" s="124">
        <v>2665</v>
      </c>
      <c r="W72" s="124">
        <v>0</v>
      </c>
      <c r="X72" s="124">
        <v>194319</v>
      </c>
      <c r="Y72" s="124">
        <v>0</v>
      </c>
      <c r="Z72" s="124">
        <v>0</v>
      </c>
      <c r="AA72" s="124">
        <v>7303492</v>
      </c>
    </row>
    <row r="73" spans="1:27" x14ac:dyDescent="0.3">
      <c r="A73" s="123" t="s">
        <v>145</v>
      </c>
      <c r="B73" s="121" t="s">
        <v>146</v>
      </c>
      <c r="C73" s="121">
        <v>1</v>
      </c>
      <c r="D73" s="121">
        <v>0</v>
      </c>
      <c r="E73" s="124">
        <v>7028026</v>
      </c>
      <c r="F73" s="124">
        <v>0</v>
      </c>
      <c r="G73" s="124">
        <v>0</v>
      </c>
      <c r="H73" s="124">
        <v>2227</v>
      </c>
      <c r="I73" s="124">
        <v>390274</v>
      </c>
      <c r="J73" s="124">
        <v>670111</v>
      </c>
      <c r="K73" s="124">
        <v>0</v>
      </c>
      <c r="L73" s="124">
        <v>0</v>
      </c>
      <c r="M73" s="124">
        <v>0</v>
      </c>
      <c r="N73" s="124">
        <v>0</v>
      </c>
      <c r="O73" s="124">
        <v>0</v>
      </c>
      <c r="P73" s="124">
        <v>578813</v>
      </c>
      <c r="Q73" s="124">
        <v>0</v>
      </c>
      <c r="R73" s="124">
        <v>0</v>
      </c>
      <c r="S73" s="124">
        <v>6846</v>
      </c>
      <c r="T73" s="124">
        <v>2856</v>
      </c>
      <c r="U73" s="124">
        <v>22776</v>
      </c>
      <c r="V73" s="124">
        <v>8350</v>
      </c>
      <c r="W73" s="124">
        <v>0</v>
      </c>
      <c r="X73" s="124">
        <v>234016</v>
      </c>
      <c r="Y73" s="124">
        <v>0</v>
      </c>
      <c r="Z73" s="124">
        <v>0</v>
      </c>
      <c r="AA73" s="124">
        <v>8944295</v>
      </c>
    </row>
    <row r="74" spans="1:27" x14ac:dyDescent="0.3">
      <c r="A74" s="123" t="s">
        <v>147</v>
      </c>
      <c r="B74" s="121" t="s">
        <v>148</v>
      </c>
      <c r="C74" s="121">
        <v>1</v>
      </c>
      <c r="D74" s="121">
        <v>0</v>
      </c>
      <c r="E74" s="124">
        <v>9556217</v>
      </c>
      <c r="F74" s="124">
        <v>0</v>
      </c>
      <c r="G74" s="124">
        <v>250006</v>
      </c>
      <c r="H74" s="124">
        <v>0</v>
      </c>
      <c r="I74" s="124">
        <v>991686</v>
      </c>
      <c r="J74" s="124">
        <v>725141</v>
      </c>
      <c r="K74" s="124">
        <v>0</v>
      </c>
      <c r="L74" s="124">
        <v>0</v>
      </c>
      <c r="M74" s="124">
        <v>0</v>
      </c>
      <c r="N74" s="124">
        <v>0</v>
      </c>
      <c r="O74" s="124">
        <v>0</v>
      </c>
      <c r="P74" s="124">
        <v>832932</v>
      </c>
      <c r="Q74" s="124">
        <v>297642</v>
      </c>
      <c r="R74" s="124">
        <v>0</v>
      </c>
      <c r="S74" s="124">
        <v>9063</v>
      </c>
      <c r="T74" s="124">
        <v>3781</v>
      </c>
      <c r="U74" s="124">
        <v>35649</v>
      </c>
      <c r="V74" s="124">
        <v>10542</v>
      </c>
      <c r="W74" s="124">
        <v>0</v>
      </c>
      <c r="X74" s="124">
        <v>71567</v>
      </c>
      <c r="Y74" s="124">
        <v>0</v>
      </c>
      <c r="Z74" s="124">
        <v>0</v>
      </c>
      <c r="AA74" s="124">
        <v>12784226</v>
      </c>
    </row>
    <row r="75" spans="1:27" x14ac:dyDescent="0.3">
      <c r="A75" s="123" t="s">
        <v>149</v>
      </c>
      <c r="B75" s="121" t="s">
        <v>150</v>
      </c>
      <c r="C75" s="121">
        <v>1</v>
      </c>
      <c r="D75" s="121">
        <v>0</v>
      </c>
      <c r="E75" s="124">
        <v>87244522</v>
      </c>
      <c r="F75" s="124">
        <v>564938</v>
      </c>
      <c r="G75" s="124">
        <v>0</v>
      </c>
      <c r="H75" s="124">
        <v>30172</v>
      </c>
      <c r="I75" s="124">
        <v>5515265</v>
      </c>
      <c r="J75" s="124">
        <v>5366769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11799608</v>
      </c>
      <c r="Q75" s="124">
        <v>1081411</v>
      </c>
      <c r="R75" s="124">
        <v>166083</v>
      </c>
      <c r="S75" s="124">
        <v>90569</v>
      </c>
      <c r="T75" s="124">
        <v>37788</v>
      </c>
      <c r="U75" s="124">
        <v>352354</v>
      </c>
      <c r="V75" s="124">
        <v>123634</v>
      </c>
      <c r="W75" s="124">
        <v>0</v>
      </c>
      <c r="X75" s="124">
        <v>2265034</v>
      </c>
      <c r="Y75" s="124">
        <v>0</v>
      </c>
      <c r="Z75" s="124">
        <v>0</v>
      </c>
      <c r="AA75" s="124">
        <v>114638147</v>
      </c>
    </row>
    <row r="76" spans="1:27" x14ac:dyDescent="0.3">
      <c r="A76" s="123" t="s">
        <v>151</v>
      </c>
      <c r="B76" s="121" t="s">
        <v>152</v>
      </c>
      <c r="C76" s="121">
        <v>1</v>
      </c>
      <c r="D76" s="121">
        <v>0</v>
      </c>
      <c r="E76" s="124">
        <v>28158859</v>
      </c>
      <c r="F76" s="124">
        <v>0</v>
      </c>
      <c r="G76" s="124">
        <v>0</v>
      </c>
      <c r="H76" s="124">
        <v>15885</v>
      </c>
      <c r="I76" s="124">
        <v>4766157</v>
      </c>
      <c r="J76" s="124">
        <v>9127581</v>
      </c>
      <c r="K76" s="124">
        <v>0</v>
      </c>
      <c r="L76" s="124">
        <v>0</v>
      </c>
      <c r="M76" s="124">
        <v>0</v>
      </c>
      <c r="N76" s="124">
        <v>0</v>
      </c>
      <c r="O76" s="124">
        <v>0</v>
      </c>
      <c r="P76" s="124">
        <v>4835976</v>
      </c>
      <c r="Q76" s="124">
        <v>601220</v>
      </c>
      <c r="R76" s="124">
        <v>0</v>
      </c>
      <c r="S76" s="124">
        <v>59830</v>
      </c>
      <c r="T76" s="124">
        <v>24963</v>
      </c>
      <c r="U76" s="124">
        <v>219952</v>
      </c>
      <c r="V76" s="124">
        <v>67561</v>
      </c>
      <c r="W76" s="124">
        <v>0</v>
      </c>
      <c r="X76" s="124">
        <v>745436</v>
      </c>
      <c r="Y76" s="124">
        <v>50827</v>
      </c>
      <c r="Z76" s="124">
        <v>0</v>
      </c>
      <c r="AA76" s="124">
        <v>48674247</v>
      </c>
    </row>
    <row r="77" spans="1:27" x14ac:dyDescent="0.3">
      <c r="A77" s="123" t="s">
        <v>153</v>
      </c>
      <c r="B77" s="121" t="s">
        <v>154</v>
      </c>
      <c r="C77" s="121">
        <v>1</v>
      </c>
      <c r="D77" s="121">
        <v>0</v>
      </c>
      <c r="E77" s="124">
        <v>14193312</v>
      </c>
      <c r="F77" s="124">
        <v>0</v>
      </c>
      <c r="G77" s="124">
        <v>0</v>
      </c>
      <c r="H77" s="124">
        <v>0</v>
      </c>
      <c r="I77" s="124">
        <v>775902</v>
      </c>
      <c r="J77" s="124">
        <v>1327550</v>
      </c>
      <c r="K77" s="124">
        <v>0</v>
      </c>
      <c r="L77" s="124">
        <v>0</v>
      </c>
      <c r="M77" s="124">
        <v>0</v>
      </c>
      <c r="N77" s="124">
        <v>0</v>
      </c>
      <c r="O77" s="124">
        <v>0</v>
      </c>
      <c r="P77" s="124">
        <v>2740478</v>
      </c>
      <c r="Q77" s="124">
        <v>479906</v>
      </c>
      <c r="R77" s="124">
        <v>42375</v>
      </c>
      <c r="S77" s="124">
        <v>15220</v>
      </c>
      <c r="T77" s="124">
        <v>6350</v>
      </c>
      <c r="U77" s="124">
        <v>58600</v>
      </c>
      <c r="V77" s="124">
        <v>20063</v>
      </c>
      <c r="W77" s="124">
        <v>0</v>
      </c>
      <c r="X77" s="124">
        <v>340155</v>
      </c>
      <c r="Y77" s="124">
        <v>0</v>
      </c>
      <c r="Z77" s="124">
        <v>0</v>
      </c>
      <c r="AA77" s="124">
        <v>19999911</v>
      </c>
    </row>
    <row r="78" spans="1:27" x14ac:dyDescent="0.3">
      <c r="A78" s="123" t="s">
        <v>155</v>
      </c>
      <c r="B78" s="121" t="s">
        <v>156</v>
      </c>
      <c r="C78" s="121">
        <v>1</v>
      </c>
      <c r="D78" s="121">
        <v>0</v>
      </c>
      <c r="E78" s="124">
        <v>8390387</v>
      </c>
      <c r="F78" s="124">
        <v>0</v>
      </c>
      <c r="G78" s="124">
        <v>283125</v>
      </c>
      <c r="H78" s="124">
        <v>0</v>
      </c>
      <c r="I78" s="124">
        <v>1011048</v>
      </c>
      <c r="J78" s="124">
        <v>2120800</v>
      </c>
      <c r="K78" s="124">
        <v>0</v>
      </c>
      <c r="L78" s="124">
        <v>0</v>
      </c>
      <c r="M78" s="124">
        <v>0</v>
      </c>
      <c r="N78" s="124">
        <v>0</v>
      </c>
      <c r="O78" s="124">
        <v>0</v>
      </c>
      <c r="P78" s="124">
        <v>1300221</v>
      </c>
      <c r="Q78" s="124">
        <v>23389</v>
      </c>
      <c r="R78" s="124">
        <v>120210</v>
      </c>
      <c r="S78" s="124">
        <v>7775</v>
      </c>
      <c r="T78" s="124">
        <v>3244</v>
      </c>
      <c r="U78" s="124">
        <v>29999</v>
      </c>
      <c r="V78" s="124">
        <v>9457</v>
      </c>
      <c r="W78" s="124">
        <v>0</v>
      </c>
      <c r="X78" s="124">
        <v>303497</v>
      </c>
      <c r="Y78" s="124">
        <v>0</v>
      </c>
      <c r="Z78" s="124">
        <v>0</v>
      </c>
      <c r="AA78" s="124">
        <v>13603152</v>
      </c>
    </row>
    <row r="79" spans="1:27" x14ac:dyDescent="0.3">
      <c r="A79" s="123" t="s">
        <v>157</v>
      </c>
      <c r="B79" s="121" t="s">
        <v>158</v>
      </c>
      <c r="C79" s="121">
        <v>1</v>
      </c>
      <c r="D79" s="121">
        <v>0</v>
      </c>
      <c r="E79" s="124">
        <v>11990587</v>
      </c>
      <c r="F79" s="124">
        <v>0</v>
      </c>
      <c r="G79" s="124">
        <v>0</v>
      </c>
      <c r="H79" s="124">
        <v>0</v>
      </c>
      <c r="I79" s="124">
        <v>1218573</v>
      </c>
      <c r="J79" s="124">
        <v>1477417</v>
      </c>
      <c r="K79" s="124">
        <v>0</v>
      </c>
      <c r="L79" s="124">
        <v>0</v>
      </c>
      <c r="M79" s="124">
        <v>0</v>
      </c>
      <c r="N79" s="124">
        <v>0</v>
      </c>
      <c r="O79" s="124">
        <v>0</v>
      </c>
      <c r="P79" s="124">
        <v>1842843</v>
      </c>
      <c r="Q79" s="124">
        <v>152291</v>
      </c>
      <c r="R79" s="124">
        <v>0</v>
      </c>
      <c r="S79" s="124">
        <v>11595</v>
      </c>
      <c r="T79" s="124">
        <v>4838</v>
      </c>
      <c r="U79" s="124">
        <v>42057</v>
      </c>
      <c r="V79" s="124">
        <v>14572</v>
      </c>
      <c r="W79" s="124">
        <v>0</v>
      </c>
      <c r="X79" s="124">
        <v>128230</v>
      </c>
      <c r="Y79" s="124">
        <v>0</v>
      </c>
      <c r="Z79" s="124">
        <v>0</v>
      </c>
      <c r="AA79" s="124">
        <v>16883003</v>
      </c>
    </row>
    <row r="80" spans="1:27" x14ac:dyDescent="0.3">
      <c r="A80" s="123" t="s">
        <v>159</v>
      </c>
      <c r="B80" s="121" t="s">
        <v>160</v>
      </c>
      <c r="C80" s="121">
        <v>1</v>
      </c>
      <c r="D80" s="121">
        <v>0</v>
      </c>
      <c r="E80" s="124">
        <v>12956015</v>
      </c>
      <c r="F80" s="124">
        <v>0</v>
      </c>
      <c r="G80" s="124">
        <v>0</v>
      </c>
      <c r="H80" s="124">
        <v>0</v>
      </c>
      <c r="I80" s="124">
        <v>1997752</v>
      </c>
      <c r="J80" s="124">
        <v>2341809</v>
      </c>
      <c r="K80" s="124">
        <v>0</v>
      </c>
      <c r="L80" s="124">
        <v>0</v>
      </c>
      <c r="M80" s="124">
        <v>0</v>
      </c>
      <c r="N80" s="124">
        <v>0</v>
      </c>
      <c r="O80" s="124">
        <v>0</v>
      </c>
      <c r="P80" s="124">
        <v>2239069</v>
      </c>
      <c r="Q80" s="124">
        <v>336759</v>
      </c>
      <c r="R80" s="124">
        <v>138278</v>
      </c>
      <c r="S80" s="124">
        <v>13227</v>
      </c>
      <c r="T80" s="124">
        <v>5519</v>
      </c>
      <c r="U80" s="124">
        <v>51144</v>
      </c>
      <c r="V80" s="124">
        <v>16432</v>
      </c>
      <c r="W80" s="124">
        <v>0</v>
      </c>
      <c r="X80" s="124">
        <v>380696</v>
      </c>
      <c r="Y80" s="124">
        <v>0</v>
      </c>
      <c r="Z80" s="124">
        <v>0</v>
      </c>
      <c r="AA80" s="124">
        <v>20476700</v>
      </c>
    </row>
    <row r="81" spans="1:27" x14ac:dyDescent="0.3">
      <c r="A81" s="123" t="s">
        <v>161</v>
      </c>
      <c r="B81" s="121" t="s">
        <v>162</v>
      </c>
      <c r="C81" s="121">
        <v>1</v>
      </c>
      <c r="D81" s="121">
        <v>0</v>
      </c>
      <c r="E81" s="124">
        <v>13263847</v>
      </c>
      <c r="F81" s="124">
        <v>0</v>
      </c>
      <c r="G81" s="124">
        <v>0</v>
      </c>
      <c r="H81" s="124">
        <v>1394</v>
      </c>
      <c r="I81" s="124">
        <v>1251243</v>
      </c>
      <c r="J81" s="124">
        <v>2223514</v>
      </c>
      <c r="K81" s="124">
        <v>2</v>
      </c>
      <c r="L81" s="124">
        <v>0</v>
      </c>
      <c r="M81" s="124">
        <v>0</v>
      </c>
      <c r="N81" s="124">
        <v>0</v>
      </c>
      <c r="O81" s="124">
        <v>0</v>
      </c>
      <c r="P81" s="124">
        <v>1622580</v>
      </c>
      <c r="Q81" s="124">
        <v>76265</v>
      </c>
      <c r="R81" s="124">
        <v>220030</v>
      </c>
      <c r="S81" s="124">
        <v>11265</v>
      </c>
      <c r="T81" s="124">
        <v>4700</v>
      </c>
      <c r="U81" s="124">
        <v>42523</v>
      </c>
      <c r="V81" s="124">
        <v>13976</v>
      </c>
      <c r="W81" s="124">
        <v>0</v>
      </c>
      <c r="X81" s="124">
        <v>363867</v>
      </c>
      <c r="Y81" s="124">
        <v>0</v>
      </c>
      <c r="Z81" s="124">
        <v>0</v>
      </c>
      <c r="AA81" s="124">
        <v>19095206</v>
      </c>
    </row>
    <row r="82" spans="1:27" x14ac:dyDescent="0.3">
      <c r="A82" s="123" t="s">
        <v>163</v>
      </c>
      <c r="B82" s="121" t="s">
        <v>164</v>
      </c>
      <c r="C82" s="121">
        <v>1</v>
      </c>
      <c r="D82" s="121">
        <v>0</v>
      </c>
      <c r="E82" s="124">
        <v>26080393</v>
      </c>
      <c r="F82" s="124">
        <v>0</v>
      </c>
      <c r="G82" s="124">
        <v>0</v>
      </c>
      <c r="H82" s="124">
        <v>8951</v>
      </c>
      <c r="I82" s="124">
        <v>1935500</v>
      </c>
      <c r="J82" s="124">
        <v>2500724</v>
      </c>
      <c r="K82" s="124">
        <v>0</v>
      </c>
      <c r="L82" s="124">
        <v>0</v>
      </c>
      <c r="M82" s="124">
        <v>0</v>
      </c>
      <c r="N82" s="124">
        <v>0</v>
      </c>
      <c r="O82" s="124">
        <v>0</v>
      </c>
      <c r="P82" s="124">
        <v>4349606</v>
      </c>
      <c r="Q82" s="124">
        <v>600077</v>
      </c>
      <c r="R82" s="124">
        <v>184662</v>
      </c>
      <c r="S82" s="124">
        <v>25331</v>
      </c>
      <c r="T82" s="124">
        <v>10569</v>
      </c>
      <c r="U82" s="124">
        <v>95938</v>
      </c>
      <c r="V82" s="124">
        <v>33024</v>
      </c>
      <c r="W82" s="124">
        <v>0</v>
      </c>
      <c r="X82" s="124">
        <v>597491</v>
      </c>
      <c r="Y82" s="124">
        <v>0</v>
      </c>
      <c r="Z82" s="124">
        <v>0</v>
      </c>
      <c r="AA82" s="124">
        <v>36422266</v>
      </c>
    </row>
    <row r="83" spans="1:27" x14ac:dyDescent="0.3">
      <c r="A83" s="123" t="s">
        <v>165</v>
      </c>
      <c r="B83" s="121" t="s">
        <v>166</v>
      </c>
      <c r="C83" s="121">
        <v>1</v>
      </c>
      <c r="D83" s="121">
        <v>0</v>
      </c>
      <c r="E83" s="124">
        <v>5174428</v>
      </c>
      <c r="F83" s="124">
        <v>0</v>
      </c>
      <c r="G83" s="124">
        <v>0</v>
      </c>
      <c r="H83" s="124">
        <v>6467</v>
      </c>
      <c r="I83" s="124">
        <v>830279</v>
      </c>
      <c r="J83" s="124">
        <v>1387740</v>
      </c>
      <c r="K83" s="124">
        <v>0</v>
      </c>
      <c r="L83" s="124">
        <v>0</v>
      </c>
      <c r="M83" s="124">
        <v>0</v>
      </c>
      <c r="N83" s="124">
        <v>0</v>
      </c>
      <c r="O83" s="124">
        <v>0</v>
      </c>
      <c r="P83" s="124">
        <v>956287</v>
      </c>
      <c r="Q83" s="124">
        <v>55493</v>
      </c>
      <c r="R83" s="124">
        <v>0</v>
      </c>
      <c r="S83" s="124">
        <v>3910</v>
      </c>
      <c r="T83" s="124">
        <v>1631</v>
      </c>
      <c r="U83" s="124">
        <v>15320</v>
      </c>
      <c r="V83" s="124">
        <v>4225</v>
      </c>
      <c r="W83" s="124">
        <v>0</v>
      </c>
      <c r="X83" s="124">
        <v>151833</v>
      </c>
      <c r="Y83" s="124">
        <v>0</v>
      </c>
      <c r="Z83" s="124">
        <v>0</v>
      </c>
      <c r="AA83" s="124">
        <v>8587613</v>
      </c>
    </row>
    <row r="84" spans="1:27" x14ac:dyDescent="0.3">
      <c r="A84" s="123" t="s">
        <v>167</v>
      </c>
      <c r="B84" s="121" t="s">
        <v>168</v>
      </c>
      <c r="C84" s="121">
        <v>1</v>
      </c>
      <c r="D84" s="121">
        <v>0</v>
      </c>
      <c r="E84" s="124">
        <v>12211518</v>
      </c>
      <c r="F84" s="124">
        <v>0</v>
      </c>
      <c r="G84" s="124">
        <v>0</v>
      </c>
      <c r="H84" s="124">
        <v>6637</v>
      </c>
      <c r="I84" s="124">
        <v>1173787</v>
      </c>
      <c r="J84" s="124">
        <v>1924155</v>
      </c>
      <c r="K84" s="124">
        <v>0</v>
      </c>
      <c r="L84" s="124">
        <v>0</v>
      </c>
      <c r="M84" s="124">
        <v>0</v>
      </c>
      <c r="N84" s="124">
        <v>0</v>
      </c>
      <c r="O84" s="124">
        <v>0</v>
      </c>
      <c r="P84" s="124">
        <v>1813219</v>
      </c>
      <c r="Q84" s="124">
        <v>108728</v>
      </c>
      <c r="R84" s="124">
        <v>38963</v>
      </c>
      <c r="S84" s="124">
        <v>10216</v>
      </c>
      <c r="T84" s="124">
        <v>4263</v>
      </c>
      <c r="U84" s="124">
        <v>39668</v>
      </c>
      <c r="V84" s="124">
        <v>13385</v>
      </c>
      <c r="W84" s="124">
        <v>0</v>
      </c>
      <c r="X84" s="124">
        <v>136589</v>
      </c>
      <c r="Y84" s="124">
        <v>0</v>
      </c>
      <c r="Z84" s="124">
        <v>0</v>
      </c>
      <c r="AA84" s="124">
        <v>17481128</v>
      </c>
    </row>
    <row r="85" spans="1:27" x14ac:dyDescent="0.3">
      <c r="A85" s="123" t="s">
        <v>169</v>
      </c>
      <c r="B85" s="121" t="s">
        <v>170</v>
      </c>
      <c r="C85" s="121">
        <v>1</v>
      </c>
      <c r="D85" s="121">
        <v>0</v>
      </c>
      <c r="E85" s="124">
        <v>22345214</v>
      </c>
      <c r="F85" s="124">
        <v>0</v>
      </c>
      <c r="G85" s="124">
        <v>0</v>
      </c>
      <c r="H85" s="124">
        <v>7561</v>
      </c>
      <c r="I85" s="124">
        <v>2569468</v>
      </c>
      <c r="J85" s="124">
        <v>2521764</v>
      </c>
      <c r="K85" s="124">
        <v>47188</v>
      </c>
      <c r="L85" s="124">
        <v>0</v>
      </c>
      <c r="M85" s="124">
        <v>0</v>
      </c>
      <c r="N85" s="124">
        <v>0</v>
      </c>
      <c r="O85" s="124">
        <v>0</v>
      </c>
      <c r="P85" s="124">
        <v>3126993</v>
      </c>
      <c r="Q85" s="124">
        <v>146028</v>
      </c>
      <c r="R85" s="124">
        <v>295136</v>
      </c>
      <c r="S85" s="124">
        <v>18575</v>
      </c>
      <c r="T85" s="124">
        <v>7750</v>
      </c>
      <c r="U85" s="124">
        <v>72405</v>
      </c>
      <c r="V85" s="124">
        <v>24366</v>
      </c>
      <c r="W85" s="124">
        <v>0</v>
      </c>
      <c r="X85" s="124">
        <v>539230</v>
      </c>
      <c r="Y85" s="124">
        <v>0</v>
      </c>
      <c r="Z85" s="124">
        <v>0</v>
      </c>
      <c r="AA85" s="124">
        <v>31721678</v>
      </c>
    </row>
    <row r="86" spans="1:27" x14ac:dyDescent="0.3">
      <c r="A86" s="123" t="s">
        <v>171</v>
      </c>
      <c r="B86" s="121" t="s">
        <v>172</v>
      </c>
      <c r="C86" s="121">
        <v>1</v>
      </c>
      <c r="D86" s="121">
        <v>0</v>
      </c>
      <c r="E86" s="124">
        <v>13434693</v>
      </c>
      <c r="F86" s="124">
        <v>0</v>
      </c>
      <c r="G86" s="124">
        <v>283996</v>
      </c>
      <c r="H86" s="124">
        <v>9380</v>
      </c>
      <c r="I86" s="124">
        <v>1885418</v>
      </c>
      <c r="J86" s="124">
        <v>2048794</v>
      </c>
      <c r="K86" s="124">
        <v>460979</v>
      </c>
      <c r="L86" s="124">
        <v>0</v>
      </c>
      <c r="M86" s="124">
        <v>0</v>
      </c>
      <c r="N86" s="124">
        <v>0</v>
      </c>
      <c r="O86" s="124">
        <v>0</v>
      </c>
      <c r="P86" s="124">
        <v>1578476</v>
      </c>
      <c r="Q86" s="124">
        <v>311412</v>
      </c>
      <c r="R86" s="124">
        <v>0</v>
      </c>
      <c r="S86" s="124">
        <v>17512</v>
      </c>
      <c r="T86" s="124">
        <v>7306</v>
      </c>
      <c r="U86" s="124">
        <v>63493</v>
      </c>
      <c r="V86" s="124">
        <v>17256</v>
      </c>
      <c r="W86" s="124">
        <v>0</v>
      </c>
      <c r="X86" s="124">
        <v>522240</v>
      </c>
      <c r="Y86" s="124">
        <v>0</v>
      </c>
      <c r="Z86" s="124">
        <v>0</v>
      </c>
      <c r="AA86" s="124">
        <v>20640955</v>
      </c>
    </row>
    <row r="87" spans="1:27" x14ac:dyDescent="0.3">
      <c r="A87" s="123" t="s">
        <v>173</v>
      </c>
      <c r="B87" s="121" t="s">
        <v>174</v>
      </c>
      <c r="C87" s="121">
        <v>1</v>
      </c>
      <c r="D87" s="121">
        <v>0</v>
      </c>
      <c r="E87" s="124">
        <v>20479846</v>
      </c>
      <c r="F87" s="124">
        <v>0</v>
      </c>
      <c r="G87" s="124">
        <v>0</v>
      </c>
      <c r="H87" s="124">
        <v>9150</v>
      </c>
      <c r="I87" s="124">
        <v>2047218</v>
      </c>
      <c r="J87" s="124">
        <v>1893324</v>
      </c>
      <c r="K87" s="124">
        <v>0</v>
      </c>
      <c r="L87" s="124">
        <v>0</v>
      </c>
      <c r="M87" s="124">
        <v>0</v>
      </c>
      <c r="N87" s="124">
        <v>0</v>
      </c>
      <c r="O87" s="124">
        <v>0</v>
      </c>
      <c r="P87" s="124">
        <v>2194647</v>
      </c>
      <c r="Q87" s="124">
        <v>290171</v>
      </c>
      <c r="R87" s="124">
        <v>32952</v>
      </c>
      <c r="S87" s="124">
        <v>28807</v>
      </c>
      <c r="T87" s="124">
        <v>12019</v>
      </c>
      <c r="U87" s="124">
        <v>113588</v>
      </c>
      <c r="V87" s="124">
        <v>31877</v>
      </c>
      <c r="W87" s="124">
        <v>0</v>
      </c>
      <c r="X87" s="124">
        <v>618792</v>
      </c>
      <c r="Y87" s="124">
        <v>0</v>
      </c>
      <c r="Z87" s="124">
        <v>0</v>
      </c>
      <c r="AA87" s="124">
        <v>27752391</v>
      </c>
    </row>
    <row r="88" spans="1:27" x14ac:dyDescent="0.3">
      <c r="A88" s="123" t="s">
        <v>175</v>
      </c>
      <c r="B88" s="121" t="s">
        <v>176</v>
      </c>
      <c r="C88" s="121">
        <v>1</v>
      </c>
      <c r="D88" s="121">
        <v>0</v>
      </c>
      <c r="E88" s="124">
        <v>16660665</v>
      </c>
      <c r="F88" s="124">
        <v>0</v>
      </c>
      <c r="G88" s="124">
        <v>0</v>
      </c>
      <c r="H88" s="124">
        <v>0</v>
      </c>
      <c r="I88" s="124">
        <v>2237535</v>
      </c>
      <c r="J88" s="124">
        <v>2231780</v>
      </c>
      <c r="K88" s="124">
        <v>21745</v>
      </c>
      <c r="L88" s="124">
        <v>0</v>
      </c>
      <c r="M88" s="124">
        <v>0</v>
      </c>
      <c r="N88" s="124">
        <v>0</v>
      </c>
      <c r="O88" s="124">
        <v>0</v>
      </c>
      <c r="P88" s="124">
        <v>1932691</v>
      </c>
      <c r="Q88" s="124">
        <v>521929</v>
      </c>
      <c r="R88" s="124">
        <v>0</v>
      </c>
      <c r="S88" s="124">
        <v>18261</v>
      </c>
      <c r="T88" s="124">
        <v>7619</v>
      </c>
      <c r="U88" s="124">
        <v>69492</v>
      </c>
      <c r="V88" s="124">
        <v>22508</v>
      </c>
      <c r="W88" s="124">
        <v>0</v>
      </c>
      <c r="X88" s="124">
        <v>540975</v>
      </c>
      <c r="Y88" s="124">
        <v>0</v>
      </c>
      <c r="Z88" s="124">
        <v>0</v>
      </c>
      <c r="AA88" s="124">
        <v>24265200</v>
      </c>
    </row>
    <row r="89" spans="1:27" x14ac:dyDescent="0.3">
      <c r="A89" s="123" t="s">
        <v>177</v>
      </c>
      <c r="B89" s="121" t="s">
        <v>178</v>
      </c>
      <c r="C89" s="121">
        <v>1</v>
      </c>
      <c r="D89" s="121">
        <v>0</v>
      </c>
      <c r="E89" s="124">
        <v>5187877</v>
      </c>
      <c r="F89" s="124">
        <v>0</v>
      </c>
      <c r="G89" s="124">
        <v>0</v>
      </c>
      <c r="H89" s="124">
        <v>5967</v>
      </c>
      <c r="I89" s="124">
        <v>555100</v>
      </c>
      <c r="J89" s="124">
        <v>209766</v>
      </c>
      <c r="K89" s="124">
        <v>0</v>
      </c>
      <c r="L89" s="124">
        <v>0</v>
      </c>
      <c r="M89" s="124">
        <v>0</v>
      </c>
      <c r="N89" s="124">
        <v>0</v>
      </c>
      <c r="O89" s="124">
        <v>0</v>
      </c>
      <c r="P89" s="124">
        <v>830843</v>
      </c>
      <c r="Q89" s="124">
        <v>212638</v>
      </c>
      <c r="R89" s="124">
        <v>0</v>
      </c>
      <c r="S89" s="124">
        <v>6936</v>
      </c>
      <c r="T89" s="124">
        <v>2894</v>
      </c>
      <c r="U89" s="124">
        <v>26213</v>
      </c>
      <c r="V89" s="124">
        <v>8201</v>
      </c>
      <c r="W89" s="124">
        <v>0</v>
      </c>
      <c r="X89" s="124">
        <v>300198</v>
      </c>
      <c r="Y89" s="124">
        <v>0</v>
      </c>
      <c r="Z89" s="124">
        <v>0</v>
      </c>
      <c r="AA89" s="124">
        <v>7346633</v>
      </c>
    </row>
    <row r="90" spans="1:27" x14ac:dyDescent="0.3">
      <c r="A90" s="123" t="s">
        <v>179</v>
      </c>
      <c r="B90" s="121" t="s">
        <v>180</v>
      </c>
      <c r="C90" s="121">
        <v>1</v>
      </c>
      <c r="D90" s="121">
        <v>0</v>
      </c>
      <c r="E90" s="124">
        <v>12909178</v>
      </c>
      <c r="F90" s="124">
        <v>0</v>
      </c>
      <c r="G90" s="124">
        <v>0</v>
      </c>
      <c r="H90" s="124">
        <v>0</v>
      </c>
      <c r="I90" s="124">
        <v>1678048</v>
      </c>
      <c r="J90" s="124">
        <v>1844855</v>
      </c>
      <c r="K90" s="124">
        <v>0</v>
      </c>
      <c r="L90" s="124">
        <v>0</v>
      </c>
      <c r="M90" s="124">
        <v>0</v>
      </c>
      <c r="N90" s="124">
        <v>0</v>
      </c>
      <c r="O90" s="124">
        <v>0</v>
      </c>
      <c r="P90" s="124">
        <v>1494890</v>
      </c>
      <c r="Q90" s="124">
        <v>324414</v>
      </c>
      <c r="R90" s="124">
        <v>0</v>
      </c>
      <c r="S90" s="124">
        <v>12044</v>
      </c>
      <c r="T90" s="124">
        <v>5025</v>
      </c>
      <c r="U90" s="124">
        <v>46484</v>
      </c>
      <c r="V90" s="124">
        <v>14145</v>
      </c>
      <c r="W90" s="124">
        <v>0</v>
      </c>
      <c r="X90" s="124">
        <v>323662</v>
      </c>
      <c r="Y90" s="124">
        <v>0</v>
      </c>
      <c r="Z90" s="124">
        <v>0</v>
      </c>
      <c r="AA90" s="124">
        <v>18652745</v>
      </c>
    </row>
    <row r="91" spans="1:27" x14ac:dyDescent="0.3">
      <c r="A91" s="123" t="s">
        <v>181</v>
      </c>
      <c r="B91" s="121" t="s">
        <v>182</v>
      </c>
      <c r="C91" s="121">
        <v>1</v>
      </c>
      <c r="D91" s="121">
        <v>0</v>
      </c>
      <c r="E91" s="124">
        <v>21695852</v>
      </c>
      <c r="F91" s="124">
        <v>0</v>
      </c>
      <c r="G91" s="124">
        <v>0</v>
      </c>
      <c r="H91" s="124">
        <v>0</v>
      </c>
      <c r="I91" s="124">
        <v>3529821</v>
      </c>
      <c r="J91" s="124">
        <v>1879392</v>
      </c>
      <c r="K91" s="124">
        <v>0</v>
      </c>
      <c r="L91" s="124">
        <v>0</v>
      </c>
      <c r="M91" s="124">
        <v>0</v>
      </c>
      <c r="N91" s="124">
        <v>0</v>
      </c>
      <c r="O91" s="124">
        <v>0</v>
      </c>
      <c r="P91" s="124">
        <v>2640743</v>
      </c>
      <c r="Q91" s="124">
        <v>472911</v>
      </c>
      <c r="R91" s="124">
        <v>193387</v>
      </c>
      <c r="S91" s="124">
        <v>29091</v>
      </c>
      <c r="T91" s="124">
        <v>12138</v>
      </c>
      <c r="U91" s="124">
        <v>105316</v>
      </c>
      <c r="V91" s="124">
        <v>34260</v>
      </c>
      <c r="W91" s="124">
        <v>0</v>
      </c>
      <c r="X91" s="124">
        <v>809006</v>
      </c>
      <c r="Y91" s="124">
        <v>2222</v>
      </c>
      <c r="Z91" s="124">
        <v>0</v>
      </c>
      <c r="AA91" s="124">
        <v>31404139</v>
      </c>
    </row>
    <row r="92" spans="1:27" x14ac:dyDescent="0.3">
      <c r="A92" s="123" t="s">
        <v>183</v>
      </c>
      <c r="B92" s="121" t="s">
        <v>184</v>
      </c>
      <c r="C92" s="121">
        <v>1</v>
      </c>
      <c r="D92" s="121">
        <v>0</v>
      </c>
      <c r="E92" s="124">
        <v>19696680</v>
      </c>
      <c r="F92" s="124">
        <v>0</v>
      </c>
      <c r="G92" s="124">
        <v>507748</v>
      </c>
      <c r="H92" s="124">
        <v>0</v>
      </c>
      <c r="I92" s="124">
        <v>373476</v>
      </c>
      <c r="J92" s="124">
        <v>1643636</v>
      </c>
      <c r="K92" s="124">
        <v>0</v>
      </c>
      <c r="L92" s="124">
        <v>0</v>
      </c>
      <c r="M92" s="124">
        <v>0</v>
      </c>
      <c r="N92" s="124">
        <v>0</v>
      </c>
      <c r="O92" s="124">
        <v>0</v>
      </c>
      <c r="P92" s="124">
        <v>2430432</v>
      </c>
      <c r="Q92" s="124">
        <v>670296</v>
      </c>
      <c r="R92" s="124">
        <v>0</v>
      </c>
      <c r="S92" s="124">
        <v>27039</v>
      </c>
      <c r="T92" s="124">
        <v>11281</v>
      </c>
      <c r="U92" s="124">
        <v>107530</v>
      </c>
      <c r="V92" s="124">
        <v>31800</v>
      </c>
      <c r="W92" s="124">
        <v>0</v>
      </c>
      <c r="X92" s="124">
        <v>573951</v>
      </c>
      <c r="Y92" s="124">
        <v>43246</v>
      </c>
      <c r="Z92" s="124">
        <v>0</v>
      </c>
      <c r="AA92" s="124">
        <v>26117115</v>
      </c>
    </row>
    <row r="93" spans="1:27" x14ac:dyDescent="0.3">
      <c r="A93" s="123" t="s">
        <v>185</v>
      </c>
      <c r="B93" s="121" t="s">
        <v>186</v>
      </c>
      <c r="C93" s="121">
        <v>1</v>
      </c>
      <c r="D93" s="121">
        <v>0</v>
      </c>
      <c r="E93" s="124">
        <v>19513327</v>
      </c>
      <c r="F93" s="124">
        <v>0</v>
      </c>
      <c r="G93" s="124">
        <v>0</v>
      </c>
      <c r="H93" s="124">
        <v>0</v>
      </c>
      <c r="I93" s="124">
        <v>2400089</v>
      </c>
      <c r="J93" s="124">
        <v>2082218</v>
      </c>
      <c r="K93" s="124">
        <v>0</v>
      </c>
      <c r="L93" s="124">
        <v>0</v>
      </c>
      <c r="M93" s="124">
        <v>0</v>
      </c>
      <c r="N93" s="124">
        <v>0</v>
      </c>
      <c r="O93" s="124">
        <v>0</v>
      </c>
      <c r="P93" s="124">
        <v>1694752</v>
      </c>
      <c r="Q93" s="124">
        <v>612147</v>
      </c>
      <c r="R93" s="124">
        <v>0</v>
      </c>
      <c r="S93" s="124">
        <v>22665</v>
      </c>
      <c r="T93" s="124">
        <v>9456</v>
      </c>
      <c r="U93" s="124">
        <v>87375</v>
      </c>
      <c r="V93" s="124">
        <v>28156</v>
      </c>
      <c r="W93" s="124">
        <v>0</v>
      </c>
      <c r="X93" s="124">
        <v>748338</v>
      </c>
      <c r="Y93" s="124">
        <v>0</v>
      </c>
      <c r="Z93" s="124">
        <v>0</v>
      </c>
      <c r="AA93" s="124">
        <v>27198523</v>
      </c>
    </row>
    <row r="94" spans="1:27" x14ac:dyDescent="0.3">
      <c r="A94" s="123" t="s">
        <v>187</v>
      </c>
      <c r="B94" s="121" t="s">
        <v>188</v>
      </c>
      <c r="C94" s="121">
        <v>1</v>
      </c>
      <c r="D94" s="121">
        <v>0</v>
      </c>
      <c r="E94" s="124">
        <v>8380948</v>
      </c>
      <c r="F94" s="124">
        <v>0</v>
      </c>
      <c r="G94" s="124">
        <v>352002</v>
      </c>
      <c r="H94" s="124">
        <v>242</v>
      </c>
      <c r="I94" s="124">
        <v>227904</v>
      </c>
      <c r="J94" s="124">
        <v>2730761</v>
      </c>
      <c r="K94" s="124">
        <v>5806</v>
      </c>
      <c r="L94" s="124">
        <v>0</v>
      </c>
      <c r="M94" s="124">
        <v>0</v>
      </c>
      <c r="N94" s="124">
        <v>0</v>
      </c>
      <c r="O94" s="124">
        <v>0</v>
      </c>
      <c r="P94" s="124">
        <v>812165</v>
      </c>
      <c r="Q94" s="124">
        <v>15850</v>
      </c>
      <c r="R94" s="124">
        <v>211685</v>
      </c>
      <c r="S94" s="124">
        <v>18455</v>
      </c>
      <c r="T94" s="124">
        <v>7700</v>
      </c>
      <c r="U94" s="124">
        <v>61337</v>
      </c>
      <c r="V94" s="124">
        <v>0</v>
      </c>
      <c r="W94" s="124">
        <v>0</v>
      </c>
      <c r="X94" s="124">
        <v>302400</v>
      </c>
      <c r="Y94" s="124">
        <v>0</v>
      </c>
      <c r="Z94" s="124">
        <v>0</v>
      </c>
      <c r="AA94" s="124">
        <v>13127255</v>
      </c>
    </row>
    <row r="95" spans="1:27" x14ac:dyDescent="0.3">
      <c r="A95" s="123" t="s">
        <v>189</v>
      </c>
      <c r="B95" s="121" t="s">
        <v>190</v>
      </c>
      <c r="C95" s="121">
        <v>1</v>
      </c>
      <c r="D95" s="121">
        <v>0</v>
      </c>
      <c r="E95" s="124">
        <v>4107922</v>
      </c>
      <c r="F95" s="124">
        <v>0</v>
      </c>
      <c r="G95" s="124">
        <v>143067</v>
      </c>
      <c r="H95" s="124">
        <v>0</v>
      </c>
      <c r="I95" s="124">
        <v>303789</v>
      </c>
      <c r="J95" s="124">
        <v>405273</v>
      </c>
      <c r="K95" s="124">
        <v>0</v>
      </c>
      <c r="L95" s="124">
        <v>0</v>
      </c>
      <c r="M95" s="124">
        <v>0</v>
      </c>
      <c r="N95" s="124">
        <v>0</v>
      </c>
      <c r="O95" s="124">
        <v>0</v>
      </c>
      <c r="P95" s="124">
        <v>273253</v>
      </c>
      <c r="Q95" s="124">
        <v>15775</v>
      </c>
      <c r="R95" s="124">
        <v>78977</v>
      </c>
      <c r="S95" s="124">
        <v>6367</v>
      </c>
      <c r="T95" s="124">
        <v>2656</v>
      </c>
      <c r="U95" s="124">
        <v>26853</v>
      </c>
      <c r="V95" s="124">
        <v>453</v>
      </c>
      <c r="W95" s="124">
        <v>0</v>
      </c>
      <c r="X95" s="124">
        <v>380000</v>
      </c>
      <c r="Y95" s="124">
        <v>70</v>
      </c>
      <c r="Z95" s="124">
        <v>0</v>
      </c>
      <c r="AA95" s="124">
        <v>5744455</v>
      </c>
    </row>
    <row r="96" spans="1:27" x14ac:dyDescent="0.3">
      <c r="A96" s="123" t="s">
        <v>191</v>
      </c>
      <c r="B96" s="121" t="s">
        <v>192</v>
      </c>
      <c r="C96" s="121">
        <v>1</v>
      </c>
      <c r="D96" s="121">
        <v>0</v>
      </c>
      <c r="E96" s="124">
        <v>5433552</v>
      </c>
      <c r="F96" s="124">
        <v>0</v>
      </c>
      <c r="G96" s="124">
        <v>148960</v>
      </c>
      <c r="H96" s="124">
        <v>0</v>
      </c>
      <c r="I96" s="124">
        <v>560884</v>
      </c>
      <c r="J96" s="124">
        <v>640198</v>
      </c>
      <c r="K96" s="124">
        <v>0</v>
      </c>
      <c r="L96" s="124">
        <v>0</v>
      </c>
      <c r="M96" s="124">
        <v>0</v>
      </c>
      <c r="N96" s="124">
        <v>0</v>
      </c>
      <c r="O96" s="124">
        <v>0</v>
      </c>
      <c r="P96" s="124">
        <v>626607</v>
      </c>
      <c r="Q96" s="124">
        <v>40998</v>
      </c>
      <c r="R96" s="124">
        <v>122914</v>
      </c>
      <c r="S96" s="124">
        <v>13272</v>
      </c>
      <c r="T96" s="124">
        <v>5538</v>
      </c>
      <c r="U96" s="124">
        <v>55745</v>
      </c>
      <c r="V96" s="124">
        <v>0</v>
      </c>
      <c r="W96" s="124">
        <v>0</v>
      </c>
      <c r="X96" s="124">
        <v>426800</v>
      </c>
      <c r="Y96" s="124">
        <v>0</v>
      </c>
      <c r="Z96" s="124">
        <v>0</v>
      </c>
      <c r="AA96" s="124">
        <v>8075468</v>
      </c>
    </row>
    <row r="97" spans="1:27" x14ac:dyDescent="0.3">
      <c r="A97" s="123" t="s">
        <v>193</v>
      </c>
      <c r="B97" s="121" t="s">
        <v>194</v>
      </c>
      <c r="C97" s="121">
        <v>1</v>
      </c>
      <c r="D97" s="121">
        <v>0</v>
      </c>
      <c r="E97" s="124">
        <v>18221545</v>
      </c>
      <c r="F97" s="124">
        <v>0</v>
      </c>
      <c r="G97" s="124">
        <v>218990</v>
      </c>
      <c r="H97" s="124">
        <v>0</v>
      </c>
      <c r="I97" s="124">
        <v>2087141</v>
      </c>
      <c r="J97" s="124">
        <v>3784888</v>
      </c>
      <c r="K97" s="124">
        <v>683280</v>
      </c>
      <c r="L97" s="124">
        <v>0</v>
      </c>
      <c r="M97" s="124">
        <v>0</v>
      </c>
      <c r="N97" s="124">
        <v>0</v>
      </c>
      <c r="O97" s="124">
        <v>0</v>
      </c>
      <c r="P97" s="124">
        <v>903105</v>
      </c>
      <c r="Q97" s="124">
        <v>90373</v>
      </c>
      <c r="R97" s="124">
        <v>759037</v>
      </c>
      <c r="S97" s="124">
        <v>22455</v>
      </c>
      <c r="T97" s="124">
        <v>9369</v>
      </c>
      <c r="U97" s="124">
        <v>91919</v>
      </c>
      <c r="V97" s="124">
        <v>13023</v>
      </c>
      <c r="W97" s="124">
        <v>0</v>
      </c>
      <c r="X97" s="124">
        <v>738441</v>
      </c>
      <c r="Y97" s="124">
        <v>0</v>
      </c>
      <c r="Z97" s="124">
        <v>0</v>
      </c>
      <c r="AA97" s="124">
        <v>27623566</v>
      </c>
    </row>
    <row r="98" spans="1:27" x14ac:dyDescent="0.3">
      <c r="A98" s="123" t="s">
        <v>195</v>
      </c>
      <c r="B98" s="121" t="s">
        <v>196</v>
      </c>
      <c r="C98" s="121">
        <v>1</v>
      </c>
      <c r="D98" s="121">
        <v>0</v>
      </c>
      <c r="E98" s="124">
        <v>12896430</v>
      </c>
      <c r="F98" s="124">
        <v>0</v>
      </c>
      <c r="G98" s="124">
        <v>224558</v>
      </c>
      <c r="H98" s="124">
        <v>11955</v>
      </c>
      <c r="I98" s="124">
        <v>1978323</v>
      </c>
      <c r="J98" s="124">
        <v>2477709</v>
      </c>
      <c r="K98" s="124">
        <v>0</v>
      </c>
      <c r="L98" s="124">
        <v>0</v>
      </c>
      <c r="M98" s="124">
        <v>0</v>
      </c>
      <c r="N98" s="124">
        <v>0</v>
      </c>
      <c r="O98" s="124">
        <v>0</v>
      </c>
      <c r="P98" s="124">
        <v>1614557</v>
      </c>
      <c r="Q98" s="124">
        <v>168103</v>
      </c>
      <c r="R98" s="124">
        <v>204801</v>
      </c>
      <c r="S98" s="124">
        <v>25346</v>
      </c>
      <c r="T98" s="124">
        <v>10575</v>
      </c>
      <c r="U98" s="124">
        <v>103336</v>
      </c>
      <c r="V98" s="124">
        <v>22111</v>
      </c>
      <c r="W98" s="124">
        <v>0</v>
      </c>
      <c r="X98" s="124">
        <v>541192</v>
      </c>
      <c r="Y98" s="124">
        <v>2199</v>
      </c>
      <c r="Z98" s="124">
        <v>0</v>
      </c>
      <c r="AA98" s="124">
        <v>20281195</v>
      </c>
    </row>
    <row r="99" spans="1:27" x14ac:dyDescent="0.3">
      <c r="A99" s="123" t="s">
        <v>197</v>
      </c>
      <c r="B99" s="121" t="s">
        <v>198</v>
      </c>
      <c r="C99" s="121">
        <v>1</v>
      </c>
      <c r="D99" s="121">
        <v>0</v>
      </c>
      <c r="E99" s="124">
        <v>2643190</v>
      </c>
      <c r="F99" s="124">
        <v>0</v>
      </c>
      <c r="G99" s="124">
        <v>143187</v>
      </c>
      <c r="H99" s="124">
        <v>0</v>
      </c>
      <c r="I99" s="124">
        <v>331569</v>
      </c>
      <c r="J99" s="124">
        <v>475823</v>
      </c>
      <c r="K99" s="124">
        <v>855</v>
      </c>
      <c r="L99" s="124">
        <v>0</v>
      </c>
      <c r="M99" s="124">
        <v>0</v>
      </c>
      <c r="N99" s="124">
        <v>0</v>
      </c>
      <c r="O99" s="124">
        <v>0</v>
      </c>
      <c r="P99" s="124">
        <v>178320</v>
      </c>
      <c r="Q99" s="124">
        <v>18345</v>
      </c>
      <c r="R99" s="124">
        <v>45138</v>
      </c>
      <c r="S99" s="124">
        <v>7250</v>
      </c>
      <c r="T99" s="124">
        <v>3025</v>
      </c>
      <c r="U99" s="124">
        <v>24640</v>
      </c>
      <c r="V99" s="124">
        <v>1159</v>
      </c>
      <c r="W99" s="124">
        <v>0</v>
      </c>
      <c r="X99" s="124">
        <v>108000</v>
      </c>
      <c r="Y99" s="124">
        <v>3825</v>
      </c>
      <c r="Z99" s="124">
        <v>0</v>
      </c>
      <c r="AA99" s="124">
        <v>3984326</v>
      </c>
    </row>
    <row r="100" spans="1:27" x14ac:dyDescent="0.3">
      <c r="A100" s="123" t="s">
        <v>199</v>
      </c>
      <c r="B100" s="121" t="s">
        <v>200</v>
      </c>
      <c r="C100" s="121">
        <v>1</v>
      </c>
      <c r="D100" s="121">
        <v>0</v>
      </c>
      <c r="E100" s="124">
        <v>10125201</v>
      </c>
      <c r="F100" s="124">
        <v>0</v>
      </c>
      <c r="G100" s="124">
        <v>0</v>
      </c>
      <c r="H100" s="124">
        <v>0</v>
      </c>
      <c r="I100" s="124">
        <v>1054024</v>
      </c>
      <c r="J100" s="124">
        <v>1071436</v>
      </c>
      <c r="K100" s="124">
        <v>0</v>
      </c>
      <c r="L100" s="124">
        <v>0</v>
      </c>
      <c r="M100" s="124">
        <v>0</v>
      </c>
      <c r="N100" s="124">
        <v>0</v>
      </c>
      <c r="O100" s="124">
        <v>0</v>
      </c>
      <c r="P100" s="124">
        <v>1399191</v>
      </c>
      <c r="Q100" s="124">
        <v>189816</v>
      </c>
      <c r="R100" s="124">
        <v>38953</v>
      </c>
      <c r="S100" s="124">
        <v>6876</v>
      </c>
      <c r="T100" s="124">
        <v>2869</v>
      </c>
      <c r="U100" s="124">
        <v>27261</v>
      </c>
      <c r="V100" s="124">
        <v>8686</v>
      </c>
      <c r="W100" s="124">
        <v>0</v>
      </c>
      <c r="X100" s="124">
        <v>156015</v>
      </c>
      <c r="Y100" s="124">
        <v>0</v>
      </c>
      <c r="Z100" s="124">
        <v>0</v>
      </c>
      <c r="AA100" s="124">
        <v>14080328</v>
      </c>
    </row>
    <row r="101" spans="1:27" x14ac:dyDescent="0.3">
      <c r="A101" s="123" t="s">
        <v>201</v>
      </c>
      <c r="B101" s="121" t="s">
        <v>202</v>
      </c>
      <c r="C101" s="121">
        <v>1</v>
      </c>
      <c r="D101" s="121">
        <v>0</v>
      </c>
      <c r="E101" s="124">
        <v>23794636</v>
      </c>
      <c r="F101" s="124">
        <v>0</v>
      </c>
      <c r="G101" s="124">
        <v>0</v>
      </c>
      <c r="H101" s="124">
        <v>6849</v>
      </c>
      <c r="I101" s="124">
        <v>1745883</v>
      </c>
      <c r="J101" s="124">
        <v>3666689</v>
      </c>
      <c r="K101" s="124">
        <v>0</v>
      </c>
      <c r="L101" s="124">
        <v>0</v>
      </c>
      <c r="M101" s="124">
        <v>0</v>
      </c>
      <c r="N101" s="124">
        <v>0</v>
      </c>
      <c r="O101" s="124">
        <v>0</v>
      </c>
      <c r="P101" s="124">
        <v>2827114</v>
      </c>
      <c r="Q101" s="124">
        <v>673814</v>
      </c>
      <c r="R101" s="124">
        <v>154845</v>
      </c>
      <c r="S101" s="124">
        <v>31158</v>
      </c>
      <c r="T101" s="124">
        <v>13000</v>
      </c>
      <c r="U101" s="124">
        <v>118830</v>
      </c>
      <c r="V101" s="124">
        <v>37500</v>
      </c>
      <c r="W101" s="124">
        <v>0</v>
      </c>
      <c r="X101" s="124">
        <v>897843</v>
      </c>
      <c r="Y101" s="124">
        <v>0</v>
      </c>
      <c r="Z101" s="124">
        <v>0</v>
      </c>
      <c r="AA101" s="124">
        <v>33968161</v>
      </c>
    </row>
    <row r="102" spans="1:27" x14ac:dyDescent="0.3">
      <c r="A102" s="123" t="s">
        <v>203</v>
      </c>
      <c r="B102" s="121" t="s">
        <v>204</v>
      </c>
      <c r="C102" s="121">
        <v>1</v>
      </c>
      <c r="D102" s="121">
        <v>0</v>
      </c>
      <c r="E102" s="124">
        <v>9082712</v>
      </c>
      <c r="F102" s="124">
        <v>0</v>
      </c>
      <c r="G102" s="124">
        <v>0</v>
      </c>
      <c r="H102" s="124">
        <v>2301</v>
      </c>
      <c r="I102" s="124">
        <v>475946</v>
      </c>
      <c r="J102" s="124">
        <v>1353361</v>
      </c>
      <c r="K102" s="124">
        <v>0</v>
      </c>
      <c r="L102" s="124">
        <v>0</v>
      </c>
      <c r="M102" s="124">
        <v>0</v>
      </c>
      <c r="N102" s="124">
        <v>0</v>
      </c>
      <c r="O102" s="124">
        <v>0</v>
      </c>
      <c r="P102" s="124">
        <v>1029931</v>
      </c>
      <c r="Q102" s="124">
        <v>182496</v>
      </c>
      <c r="R102" s="124">
        <v>40602</v>
      </c>
      <c r="S102" s="124">
        <v>6981</v>
      </c>
      <c r="T102" s="124">
        <v>2913</v>
      </c>
      <c r="U102" s="124">
        <v>27669</v>
      </c>
      <c r="V102" s="124">
        <v>9101</v>
      </c>
      <c r="W102" s="124">
        <v>0</v>
      </c>
      <c r="X102" s="124">
        <v>260512</v>
      </c>
      <c r="Y102" s="124">
        <v>0</v>
      </c>
      <c r="Z102" s="124">
        <v>0</v>
      </c>
      <c r="AA102" s="124">
        <v>12474525</v>
      </c>
    </row>
    <row r="103" spans="1:27" x14ac:dyDescent="0.3">
      <c r="A103" s="123" t="s">
        <v>205</v>
      </c>
      <c r="B103" s="121" t="s">
        <v>206</v>
      </c>
      <c r="C103" s="121">
        <v>1</v>
      </c>
      <c r="D103" s="121">
        <v>0</v>
      </c>
      <c r="E103" s="124">
        <v>20051801</v>
      </c>
      <c r="F103" s="124">
        <v>0</v>
      </c>
      <c r="G103" s="124">
        <v>0</v>
      </c>
      <c r="H103" s="124">
        <v>6289</v>
      </c>
      <c r="I103" s="124">
        <v>2220054</v>
      </c>
      <c r="J103" s="124">
        <v>3202275</v>
      </c>
      <c r="K103" s="124">
        <v>0</v>
      </c>
      <c r="L103" s="124">
        <v>0</v>
      </c>
      <c r="M103" s="124">
        <v>0</v>
      </c>
      <c r="N103" s="124">
        <v>0</v>
      </c>
      <c r="O103" s="124">
        <v>0</v>
      </c>
      <c r="P103" s="124">
        <v>2606308</v>
      </c>
      <c r="Q103" s="124">
        <v>66103</v>
      </c>
      <c r="R103" s="124">
        <v>89079</v>
      </c>
      <c r="S103" s="124">
        <v>27668</v>
      </c>
      <c r="T103" s="124">
        <v>11544</v>
      </c>
      <c r="U103" s="124">
        <v>104442</v>
      </c>
      <c r="V103" s="124">
        <v>33389</v>
      </c>
      <c r="W103" s="124">
        <v>0</v>
      </c>
      <c r="X103" s="124">
        <v>971848</v>
      </c>
      <c r="Y103" s="124">
        <v>0</v>
      </c>
      <c r="Z103" s="124">
        <v>0</v>
      </c>
      <c r="AA103" s="124">
        <v>29390800</v>
      </c>
    </row>
    <row r="104" spans="1:27" x14ac:dyDescent="0.3">
      <c r="A104" s="123" t="s">
        <v>207</v>
      </c>
      <c r="B104" s="121" t="s">
        <v>208</v>
      </c>
      <c r="C104" s="121">
        <v>1</v>
      </c>
      <c r="D104" s="121">
        <v>0</v>
      </c>
      <c r="E104" s="124">
        <v>11950658</v>
      </c>
      <c r="F104" s="124">
        <v>0</v>
      </c>
      <c r="G104" s="124">
        <v>0</v>
      </c>
      <c r="H104" s="124">
        <v>0</v>
      </c>
      <c r="I104" s="124">
        <v>889006</v>
      </c>
      <c r="J104" s="124">
        <v>1835627</v>
      </c>
      <c r="K104" s="124">
        <v>0</v>
      </c>
      <c r="L104" s="124">
        <v>0</v>
      </c>
      <c r="M104" s="124">
        <v>0</v>
      </c>
      <c r="N104" s="124">
        <v>0</v>
      </c>
      <c r="O104" s="124">
        <v>0</v>
      </c>
      <c r="P104" s="124">
        <v>1648931</v>
      </c>
      <c r="Q104" s="124">
        <v>120589</v>
      </c>
      <c r="R104" s="124">
        <v>0</v>
      </c>
      <c r="S104" s="124">
        <v>9887</v>
      </c>
      <c r="T104" s="124">
        <v>4125</v>
      </c>
      <c r="U104" s="124">
        <v>38329</v>
      </c>
      <c r="V104" s="124">
        <v>12810</v>
      </c>
      <c r="W104" s="124">
        <v>0</v>
      </c>
      <c r="X104" s="124">
        <v>331003</v>
      </c>
      <c r="Y104" s="124">
        <v>0</v>
      </c>
      <c r="Z104" s="124">
        <v>0</v>
      </c>
      <c r="AA104" s="124">
        <v>16840965</v>
      </c>
    </row>
    <row r="105" spans="1:27" x14ac:dyDescent="0.3">
      <c r="A105" s="123" t="s">
        <v>209</v>
      </c>
      <c r="B105" s="121" t="s">
        <v>210</v>
      </c>
      <c r="C105" s="121">
        <v>1</v>
      </c>
      <c r="D105" s="121">
        <v>0</v>
      </c>
      <c r="E105" s="124">
        <v>749688</v>
      </c>
      <c r="F105" s="124">
        <v>0</v>
      </c>
      <c r="G105" s="124">
        <v>100000</v>
      </c>
      <c r="H105" s="124">
        <v>0</v>
      </c>
      <c r="I105" s="124">
        <v>27518</v>
      </c>
      <c r="J105" s="124">
        <v>72665</v>
      </c>
      <c r="K105" s="124">
        <v>0</v>
      </c>
      <c r="L105" s="124">
        <v>0</v>
      </c>
      <c r="M105" s="124">
        <v>0</v>
      </c>
      <c r="N105" s="124">
        <v>0</v>
      </c>
      <c r="O105" s="124">
        <v>0</v>
      </c>
      <c r="P105" s="124">
        <v>185788</v>
      </c>
      <c r="Q105" s="124">
        <v>0</v>
      </c>
      <c r="R105" s="124">
        <v>0</v>
      </c>
      <c r="S105" s="124">
        <v>1034</v>
      </c>
      <c r="T105" s="124">
        <v>431</v>
      </c>
      <c r="U105" s="124">
        <v>3670</v>
      </c>
      <c r="V105" s="124">
        <v>0</v>
      </c>
      <c r="W105" s="124">
        <v>0</v>
      </c>
      <c r="X105" s="124">
        <v>16200</v>
      </c>
      <c r="Y105" s="124">
        <v>1318</v>
      </c>
      <c r="Z105" s="124">
        <v>0</v>
      </c>
      <c r="AA105" s="124">
        <v>1158312</v>
      </c>
    </row>
    <row r="106" spans="1:27" x14ac:dyDescent="0.3">
      <c r="A106" s="123" t="s">
        <v>211</v>
      </c>
      <c r="B106" s="121" t="s">
        <v>212</v>
      </c>
      <c r="C106" s="121">
        <v>1</v>
      </c>
      <c r="D106" s="121">
        <v>0</v>
      </c>
      <c r="E106" s="124">
        <v>1281521</v>
      </c>
      <c r="F106" s="124">
        <v>0</v>
      </c>
      <c r="G106" s="124">
        <v>237714</v>
      </c>
      <c r="H106" s="124">
        <v>234</v>
      </c>
      <c r="I106" s="124">
        <v>40814</v>
      </c>
      <c r="J106" s="124">
        <v>54135</v>
      </c>
      <c r="K106" s="124">
        <v>0</v>
      </c>
      <c r="L106" s="124">
        <v>0</v>
      </c>
      <c r="M106" s="124">
        <v>0</v>
      </c>
      <c r="N106" s="124">
        <v>0</v>
      </c>
      <c r="O106" s="124">
        <v>0</v>
      </c>
      <c r="P106" s="124">
        <v>283072</v>
      </c>
      <c r="Q106" s="124">
        <v>0</v>
      </c>
      <c r="R106" s="124">
        <v>5686</v>
      </c>
      <c r="S106" s="124">
        <v>3161</v>
      </c>
      <c r="T106" s="124">
        <v>1319</v>
      </c>
      <c r="U106" s="124">
        <v>12524</v>
      </c>
      <c r="V106" s="124">
        <v>0</v>
      </c>
      <c r="W106" s="124">
        <v>0</v>
      </c>
      <c r="X106" s="124">
        <v>0</v>
      </c>
      <c r="Y106" s="124">
        <v>0</v>
      </c>
      <c r="Z106" s="124">
        <v>0</v>
      </c>
      <c r="AA106" s="124">
        <v>1920180</v>
      </c>
    </row>
    <row r="107" spans="1:27" x14ac:dyDescent="0.3">
      <c r="A107" s="123" t="s">
        <v>213</v>
      </c>
      <c r="B107" s="121" t="s">
        <v>214</v>
      </c>
      <c r="C107" s="121">
        <v>1</v>
      </c>
      <c r="D107" s="121">
        <v>0</v>
      </c>
      <c r="E107" s="124">
        <v>5078355</v>
      </c>
      <c r="F107" s="124">
        <v>0</v>
      </c>
      <c r="G107" s="124">
        <v>70000</v>
      </c>
      <c r="H107" s="124">
        <v>0</v>
      </c>
      <c r="I107" s="124">
        <v>459174</v>
      </c>
      <c r="J107" s="124">
        <v>555884</v>
      </c>
      <c r="K107" s="124">
        <v>0</v>
      </c>
      <c r="L107" s="124">
        <v>0</v>
      </c>
      <c r="M107" s="124">
        <v>0</v>
      </c>
      <c r="N107" s="124">
        <v>0</v>
      </c>
      <c r="O107" s="124">
        <v>0</v>
      </c>
      <c r="P107" s="124">
        <v>785876</v>
      </c>
      <c r="Q107" s="124">
        <v>45772</v>
      </c>
      <c r="R107" s="124">
        <v>47859</v>
      </c>
      <c r="S107" s="124">
        <v>4524</v>
      </c>
      <c r="T107" s="124">
        <v>1888</v>
      </c>
      <c r="U107" s="124">
        <v>17475</v>
      </c>
      <c r="V107" s="124">
        <v>4209</v>
      </c>
      <c r="W107" s="124">
        <v>0</v>
      </c>
      <c r="X107" s="124">
        <v>80000</v>
      </c>
      <c r="Y107" s="124">
        <v>0</v>
      </c>
      <c r="Z107" s="124">
        <v>0</v>
      </c>
      <c r="AA107" s="124">
        <v>7151016</v>
      </c>
    </row>
    <row r="108" spans="1:27" x14ac:dyDescent="0.3">
      <c r="A108" s="123" t="s">
        <v>215</v>
      </c>
      <c r="B108" s="121" t="s">
        <v>216</v>
      </c>
      <c r="C108" s="121">
        <v>1</v>
      </c>
      <c r="D108" s="121">
        <v>0</v>
      </c>
      <c r="E108" s="124">
        <v>6819216</v>
      </c>
      <c r="F108" s="124">
        <v>0</v>
      </c>
      <c r="G108" s="124">
        <v>181328</v>
      </c>
      <c r="H108" s="124">
        <v>3787</v>
      </c>
      <c r="I108" s="124">
        <v>647909</v>
      </c>
      <c r="J108" s="124">
        <v>1122941</v>
      </c>
      <c r="K108" s="124">
        <v>0</v>
      </c>
      <c r="L108" s="124">
        <v>0</v>
      </c>
      <c r="M108" s="124">
        <v>0</v>
      </c>
      <c r="N108" s="124">
        <v>0</v>
      </c>
      <c r="O108" s="124">
        <v>0</v>
      </c>
      <c r="P108" s="124">
        <v>894064</v>
      </c>
      <c r="Q108" s="124">
        <v>92658</v>
      </c>
      <c r="R108" s="124">
        <v>182096</v>
      </c>
      <c r="S108" s="124">
        <v>10771</v>
      </c>
      <c r="T108" s="124">
        <v>4494</v>
      </c>
      <c r="U108" s="124">
        <v>41765</v>
      </c>
      <c r="V108" s="124">
        <v>9169</v>
      </c>
      <c r="W108" s="124">
        <v>0</v>
      </c>
      <c r="X108" s="124">
        <v>118900</v>
      </c>
      <c r="Y108" s="124">
        <v>16795</v>
      </c>
      <c r="Z108" s="124">
        <v>0</v>
      </c>
      <c r="AA108" s="124">
        <v>10145893</v>
      </c>
    </row>
    <row r="109" spans="1:27" x14ac:dyDescent="0.3">
      <c r="A109" s="123" t="s">
        <v>217</v>
      </c>
      <c r="B109" s="121" t="s">
        <v>218</v>
      </c>
      <c r="C109" s="121">
        <v>1</v>
      </c>
      <c r="D109" s="121">
        <v>0</v>
      </c>
      <c r="E109" s="124">
        <v>3119430</v>
      </c>
      <c r="F109" s="124">
        <v>0</v>
      </c>
      <c r="G109" s="124">
        <v>100000</v>
      </c>
      <c r="H109" s="124">
        <v>0</v>
      </c>
      <c r="I109" s="124">
        <v>672018</v>
      </c>
      <c r="J109" s="124">
        <v>411779</v>
      </c>
      <c r="K109" s="124">
        <v>0</v>
      </c>
      <c r="L109" s="124">
        <v>0</v>
      </c>
      <c r="M109" s="124">
        <v>0</v>
      </c>
      <c r="N109" s="124">
        <v>0</v>
      </c>
      <c r="O109" s="124">
        <v>0</v>
      </c>
      <c r="P109" s="124">
        <v>421245</v>
      </c>
      <c r="Q109" s="124">
        <v>0</v>
      </c>
      <c r="R109" s="124">
        <v>42138</v>
      </c>
      <c r="S109" s="124">
        <v>2981</v>
      </c>
      <c r="T109" s="124">
        <v>1244</v>
      </c>
      <c r="U109" s="124">
        <v>11417</v>
      </c>
      <c r="V109" s="124">
        <v>2643</v>
      </c>
      <c r="W109" s="124">
        <v>0</v>
      </c>
      <c r="X109" s="124">
        <v>34623</v>
      </c>
      <c r="Y109" s="124">
        <v>3938</v>
      </c>
      <c r="Z109" s="124">
        <v>0</v>
      </c>
      <c r="AA109" s="124">
        <v>4823456</v>
      </c>
    </row>
    <row r="110" spans="1:27" x14ac:dyDescent="0.3">
      <c r="A110" s="123" t="s">
        <v>219</v>
      </c>
      <c r="B110" s="121" t="s">
        <v>220</v>
      </c>
      <c r="C110" s="121">
        <v>1</v>
      </c>
      <c r="D110" s="121">
        <v>0</v>
      </c>
      <c r="E110" s="124">
        <v>5409984</v>
      </c>
      <c r="F110" s="124">
        <v>0</v>
      </c>
      <c r="G110" s="124">
        <v>249655</v>
      </c>
      <c r="H110" s="124">
        <v>1398</v>
      </c>
      <c r="I110" s="124">
        <v>419192</v>
      </c>
      <c r="J110" s="124">
        <v>1124442</v>
      </c>
      <c r="K110" s="124">
        <v>0</v>
      </c>
      <c r="L110" s="124">
        <v>0</v>
      </c>
      <c r="M110" s="124">
        <v>0</v>
      </c>
      <c r="N110" s="124">
        <v>0</v>
      </c>
      <c r="O110" s="124">
        <v>0</v>
      </c>
      <c r="P110" s="124">
        <v>490713</v>
      </c>
      <c r="Q110" s="124">
        <v>0</v>
      </c>
      <c r="R110" s="124">
        <v>0</v>
      </c>
      <c r="S110" s="124">
        <v>4314</v>
      </c>
      <c r="T110" s="124">
        <v>1800</v>
      </c>
      <c r="U110" s="124">
        <v>14446</v>
      </c>
      <c r="V110" s="124">
        <v>2795</v>
      </c>
      <c r="W110" s="124">
        <v>0</v>
      </c>
      <c r="X110" s="124">
        <v>141016</v>
      </c>
      <c r="Y110" s="124">
        <v>3994</v>
      </c>
      <c r="Z110" s="124">
        <v>0</v>
      </c>
      <c r="AA110" s="124">
        <v>7863749</v>
      </c>
    </row>
    <row r="111" spans="1:27" x14ac:dyDescent="0.3">
      <c r="A111" s="123" t="s">
        <v>221</v>
      </c>
      <c r="B111" s="121" t="s">
        <v>222</v>
      </c>
      <c r="C111" s="121">
        <v>1</v>
      </c>
      <c r="D111" s="121">
        <v>0</v>
      </c>
      <c r="E111" s="124">
        <v>2683355</v>
      </c>
      <c r="F111" s="124">
        <v>0</v>
      </c>
      <c r="G111" s="124">
        <v>70000</v>
      </c>
      <c r="H111" s="124">
        <v>0</v>
      </c>
      <c r="I111" s="124">
        <v>204988</v>
      </c>
      <c r="J111" s="124">
        <v>205599</v>
      </c>
      <c r="K111" s="124">
        <v>0</v>
      </c>
      <c r="L111" s="124">
        <v>0</v>
      </c>
      <c r="M111" s="124">
        <v>0</v>
      </c>
      <c r="N111" s="124">
        <v>0</v>
      </c>
      <c r="O111" s="124">
        <v>0</v>
      </c>
      <c r="P111" s="124">
        <v>399309</v>
      </c>
      <c r="Q111" s="124">
        <v>6709</v>
      </c>
      <c r="R111" s="124">
        <v>0</v>
      </c>
      <c r="S111" s="124">
        <v>4419</v>
      </c>
      <c r="T111" s="124">
        <v>1844</v>
      </c>
      <c r="U111" s="124">
        <v>16718</v>
      </c>
      <c r="V111" s="124">
        <v>0</v>
      </c>
      <c r="W111" s="124">
        <v>0</v>
      </c>
      <c r="X111" s="124">
        <v>48000</v>
      </c>
      <c r="Y111" s="124">
        <v>10960</v>
      </c>
      <c r="Z111" s="124">
        <v>0</v>
      </c>
      <c r="AA111" s="124">
        <v>3651901</v>
      </c>
    </row>
    <row r="112" spans="1:27" x14ac:dyDescent="0.3">
      <c r="A112" s="123" t="s">
        <v>223</v>
      </c>
      <c r="B112" s="121" t="s">
        <v>224</v>
      </c>
      <c r="C112" s="121">
        <v>1</v>
      </c>
      <c r="D112" s="121">
        <v>0</v>
      </c>
      <c r="E112" s="124">
        <v>2727529</v>
      </c>
      <c r="F112" s="124">
        <v>0</v>
      </c>
      <c r="G112" s="124">
        <v>192600</v>
      </c>
      <c r="H112" s="124">
        <v>0</v>
      </c>
      <c r="I112" s="124">
        <v>211764</v>
      </c>
      <c r="J112" s="124">
        <v>214460</v>
      </c>
      <c r="K112" s="124">
        <v>0</v>
      </c>
      <c r="L112" s="124">
        <v>0</v>
      </c>
      <c r="M112" s="124">
        <v>0</v>
      </c>
      <c r="N112" s="124">
        <v>0</v>
      </c>
      <c r="O112" s="124">
        <v>0</v>
      </c>
      <c r="P112" s="124">
        <v>359279</v>
      </c>
      <c r="Q112" s="124">
        <v>0</v>
      </c>
      <c r="R112" s="124">
        <v>27727</v>
      </c>
      <c r="S112" s="124">
        <v>3385</v>
      </c>
      <c r="T112" s="124">
        <v>1413</v>
      </c>
      <c r="U112" s="124">
        <v>12873</v>
      </c>
      <c r="V112" s="124">
        <v>0</v>
      </c>
      <c r="W112" s="124">
        <v>0</v>
      </c>
      <c r="X112" s="124">
        <v>128350</v>
      </c>
      <c r="Y112" s="124">
        <v>290</v>
      </c>
      <c r="Z112" s="124">
        <v>0</v>
      </c>
      <c r="AA112" s="124">
        <v>3879670</v>
      </c>
    </row>
    <row r="113" spans="1:27" x14ac:dyDescent="0.3">
      <c r="A113" s="123" t="s">
        <v>225</v>
      </c>
      <c r="B113" s="121" t="s">
        <v>226</v>
      </c>
      <c r="C113" s="121">
        <v>1</v>
      </c>
      <c r="D113" s="121">
        <v>0</v>
      </c>
      <c r="E113" s="124">
        <v>17371691</v>
      </c>
      <c r="F113" s="124">
        <v>0</v>
      </c>
      <c r="G113" s="124">
        <v>125580</v>
      </c>
      <c r="H113" s="124">
        <v>4462</v>
      </c>
      <c r="I113" s="124">
        <v>1421303</v>
      </c>
      <c r="J113" s="124">
        <v>3865651</v>
      </c>
      <c r="K113" s="124">
        <v>0</v>
      </c>
      <c r="L113" s="124">
        <v>0</v>
      </c>
      <c r="M113" s="124">
        <v>0</v>
      </c>
      <c r="N113" s="124">
        <v>0</v>
      </c>
      <c r="O113" s="124">
        <v>0</v>
      </c>
      <c r="P113" s="124">
        <v>3280312</v>
      </c>
      <c r="Q113" s="124">
        <v>550730</v>
      </c>
      <c r="R113" s="124">
        <v>56212</v>
      </c>
      <c r="S113" s="124">
        <v>15355</v>
      </c>
      <c r="T113" s="124">
        <v>6406</v>
      </c>
      <c r="U113" s="124">
        <v>58483</v>
      </c>
      <c r="V113" s="124">
        <v>20018</v>
      </c>
      <c r="W113" s="124">
        <v>0</v>
      </c>
      <c r="X113" s="124">
        <v>463383</v>
      </c>
      <c r="Y113" s="124">
        <v>0</v>
      </c>
      <c r="Z113" s="124">
        <v>0</v>
      </c>
      <c r="AA113" s="124">
        <v>27239586</v>
      </c>
    </row>
    <row r="114" spans="1:27" x14ac:dyDescent="0.3">
      <c r="A114" s="123" t="s">
        <v>227</v>
      </c>
      <c r="B114" s="121" t="s">
        <v>228</v>
      </c>
      <c r="C114" s="121">
        <v>1</v>
      </c>
      <c r="D114" s="121">
        <v>0</v>
      </c>
      <c r="E114" s="124">
        <v>4620132</v>
      </c>
      <c r="F114" s="124">
        <v>0</v>
      </c>
      <c r="G114" s="124">
        <v>92649</v>
      </c>
      <c r="H114" s="124">
        <v>0</v>
      </c>
      <c r="I114" s="124">
        <v>500659</v>
      </c>
      <c r="J114" s="124">
        <v>402412</v>
      </c>
      <c r="K114" s="124">
        <v>0</v>
      </c>
      <c r="L114" s="124">
        <v>0</v>
      </c>
      <c r="M114" s="124">
        <v>0</v>
      </c>
      <c r="N114" s="124">
        <v>0</v>
      </c>
      <c r="O114" s="124">
        <v>0</v>
      </c>
      <c r="P114" s="124">
        <v>530031</v>
      </c>
      <c r="Q114" s="124">
        <v>5535</v>
      </c>
      <c r="R114" s="124">
        <v>94415</v>
      </c>
      <c r="S114" s="124">
        <v>3550</v>
      </c>
      <c r="T114" s="124">
        <v>1481</v>
      </c>
      <c r="U114" s="124">
        <v>13980</v>
      </c>
      <c r="V114" s="124">
        <v>3194</v>
      </c>
      <c r="W114" s="124">
        <v>0</v>
      </c>
      <c r="X114" s="124">
        <v>39199</v>
      </c>
      <c r="Y114" s="124">
        <v>0</v>
      </c>
      <c r="Z114" s="124">
        <v>0</v>
      </c>
      <c r="AA114" s="124">
        <v>6307237</v>
      </c>
    </row>
    <row r="115" spans="1:27" x14ac:dyDescent="0.3">
      <c r="A115" s="123" t="s">
        <v>229</v>
      </c>
      <c r="B115" s="121" t="s">
        <v>230</v>
      </c>
      <c r="C115" s="121">
        <v>1</v>
      </c>
      <c r="D115" s="121">
        <v>0</v>
      </c>
      <c r="E115" s="124">
        <v>3508540</v>
      </c>
      <c r="F115" s="124">
        <v>0</v>
      </c>
      <c r="G115" s="124">
        <v>100000</v>
      </c>
      <c r="H115" s="124">
        <v>2613</v>
      </c>
      <c r="I115" s="124">
        <v>555318</v>
      </c>
      <c r="J115" s="124">
        <v>813224</v>
      </c>
      <c r="K115" s="124">
        <v>0</v>
      </c>
      <c r="L115" s="124">
        <v>0</v>
      </c>
      <c r="M115" s="124">
        <v>0</v>
      </c>
      <c r="N115" s="124">
        <v>0</v>
      </c>
      <c r="O115" s="124">
        <v>0</v>
      </c>
      <c r="P115" s="124">
        <v>500451</v>
      </c>
      <c r="Q115" s="124">
        <v>32620</v>
      </c>
      <c r="R115" s="124">
        <v>91812</v>
      </c>
      <c r="S115" s="124">
        <v>4644</v>
      </c>
      <c r="T115" s="124">
        <v>1938</v>
      </c>
      <c r="U115" s="124">
        <v>15378</v>
      </c>
      <c r="V115" s="124">
        <v>3428</v>
      </c>
      <c r="W115" s="124">
        <v>0</v>
      </c>
      <c r="X115" s="124">
        <v>56250</v>
      </c>
      <c r="Y115" s="124">
        <v>0</v>
      </c>
      <c r="Z115" s="124">
        <v>0</v>
      </c>
      <c r="AA115" s="124">
        <v>5686216</v>
      </c>
    </row>
    <row r="116" spans="1:27" x14ac:dyDescent="0.3">
      <c r="A116" s="123" t="s">
        <v>231</v>
      </c>
      <c r="B116" s="121" t="s">
        <v>232</v>
      </c>
      <c r="C116" s="121">
        <v>1</v>
      </c>
      <c r="D116" s="121">
        <v>0</v>
      </c>
      <c r="E116" s="124">
        <v>11487711</v>
      </c>
      <c r="F116" s="124">
        <v>0</v>
      </c>
      <c r="G116" s="124">
        <v>117847</v>
      </c>
      <c r="H116" s="124">
        <v>0</v>
      </c>
      <c r="I116" s="124">
        <v>1427037</v>
      </c>
      <c r="J116" s="124">
        <v>1345581</v>
      </c>
      <c r="K116" s="124">
        <v>0</v>
      </c>
      <c r="L116" s="124">
        <v>0</v>
      </c>
      <c r="M116" s="124">
        <v>0</v>
      </c>
      <c r="N116" s="124">
        <v>0</v>
      </c>
      <c r="O116" s="124">
        <v>0</v>
      </c>
      <c r="P116" s="124">
        <v>1428309</v>
      </c>
      <c r="Q116" s="124">
        <v>131545</v>
      </c>
      <c r="R116" s="124">
        <v>51722</v>
      </c>
      <c r="S116" s="124">
        <v>11834</v>
      </c>
      <c r="T116" s="124">
        <v>4938</v>
      </c>
      <c r="U116" s="124">
        <v>45959</v>
      </c>
      <c r="V116" s="124">
        <v>12503</v>
      </c>
      <c r="W116" s="124">
        <v>0</v>
      </c>
      <c r="X116" s="124">
        <v>298435</v>
      </c>
      <c r="Y116" s="124">
        <v>0</v>
      </c>
      <c r="Z116" s="124">
        <v>0</v>
      </c>
      <c r="AA116" s="124">
        <v>16363421</v>
      </c>
    </row>
    <row r="117" spans="1:27" x14ac:dyDescent="0.3">
      <c r="A117" s="123" t="s">
        <v>233</v>
      </c>
      <c r="B117" s="121" t="s">
        <v>234</v>
      </c>
      <c r="C117" s="121">
        <v>1</v>
      </c>
      <c r="D117" s="121">
        <v>0</v>
      </c>
      <c r="E117" s="124">
        <v>21740900</v>
      </c>
      <c r="F117" s="124">
        <v>0</v>
      </c>
      <c r="G117" s="124">
        <v>0</v>
      </c>
      <c r="H117" s="124">
        <v>15197</v>
      </c>
      <c r="I117" s="124">
        <v>2507178</v>
      </c>
      <c r="J117" s="124">
        <v>3387223</v>
      </c>
      <c r="K117" s="124">
        <v>522510</v>
      </c>
      <c r="L117" s="124">
        <v>0</v>
      </c>
      <c r="M117" s="124">
        <v>0</v>
      </c>
      <c r="N117" s="124">
        <v>0</v>
      </c>
      <c r="O117" s="124">
        <v>0</v>
      </c>
      <c r="P117" s="124">
        <v>1258878</v>
      </c>
      <c r="Q117" s="124">
        <v>290829</v>
      </c>
      <c r="R117" s="124">
        <v>971478</v>
      </c>
      <c r="S117" s="124">
        <v>38004</v>
      </c>
      <c r="T117" s="124">
        <v>15856</v>
      </c>
      <c r="U117" s="124">
        <v>156867</v>
      </c>
      <c r="V117" s="124">
        <v>28978</v>
      </c>
      <c r="W117" s="124">
        <v>0</v>
      </c>
      <c r="X117" s="124">
        <v>635651</v>
      </c>
      <c r="Y117" s="124">
        <v>0</v>
      </c>
      <c r="Z117" s="124">
        <v>0</v>
      </c>
      <c r="AA117" s="124">
        <v>31569549</v>
      </c>
    </row>
    <row r="118" spans="1:27" x14ac:dyDescent="0.3">
      <c r="A118" s="123" t="s">
        <v>235</v>
      </c>
      <c r="B118" s="121" t="s">
        <v>236</v>
      </c>
      <c r="C118" s="121">
        <v>1</v>
      </c>
      <c r="D118" s="121">
        <v>0</v>
      </c>
      <c r="E118" s="124">
        <v>18892962</v>
      </c>
      <c r="F118" s="124">
        <v>0</v>
      </c>
      <c r="G118" s="124">
        <v>0</v>
      </c>
      <c r="H118" s="124">
        <v>0</v>
      </c>
      <c r="I118" s="124">
        <v>2260052</v>
      </c>
      <c r="J118" s="124">
        <v>611454</v>
      </c>
      <c r="K118" s="124">
        <v>0</v>
      </c>
      <c r="L118" s="124">
        <v>0</v>
      </c>
      <c r="M118" s="124">
        <v>0</v>
      </c>
      <c r="N118" s="124">
        <v>0</v>
      </c>
      <c r="O118" s="124">
        <v>0</v>
      </c>
      <c r="P118" s="124">
        <v>1040364</v>
      </c>
      <c r="Q118" s="124">
        <v>183675</v>
      </c>
      <c r="R118" s="124">
        <v>592272</v>
      </c>
      <c r="S118" s="124">
        <v>20133</v>
      </c>
      <c r="T118" s="124">
        <v>8400</v>
      </c>
      <c r="U118" s="124">
        <v>90521</v>
      </c>
      <c r="V118" s="124">
        <v>21238</v>
      </c>
      <c r="W118" s="124">
        <v>0</v>
      </c>
      <c r="X118" s="124">
        <v>529145</v>
      </c>
      <c r="Y118" s="124">
        <v>0</v>
      </c>
      <c r="Z118" s="124">
        <v>0</v>
      </c>
      <c r="AA118" s="124">
        <v>24250216</v>
      </c>
    </row>
    <row r="119" spans="1:27" x14ac:dyDescent="0.3">
      <c r="A119" s="123" t="s">
        <v>237</v>
      </c>
      <c r="B119" s="121" t="s">
        <v>238</v>
      </c>
      <c r="C119" s="121">
        <v>1</v>
      </c>
      <c r="D119" s="121">
        <v>0</v>
      </c>
      <c r="E119" s="124">
        <v>30488016</v>
      </c>
      <c r="F119" s="124">
        <v>0</v>
      </c>
      <c r="G119" s="124">
        <v>727915</v>
      </c>
      <c r="H119" s="124">
        <v>17122</v>
      </c>
      <c r="I119" s="124">
        <v>5216517</v>
      </c>
      <c r="J119" s="124">
        <v>2749439</v>
      </c>
      <c r="K119" s="124">
        <v>0</v>
      </c>
      <c r="L119" s="124">
        <v>0</v>
      </c>
      <c r="M119" s="124">
        <v>0</v>
      </c>
      <c r="N119" s="124">
        <v>0</v>
      </c>
      <c r="O119" s="124">
        <v>0</v>
      </c>
      <c r="P119" s="124">
        <v>3118095</v>
      </c>
      <c r="Q119" s="124">
        <v>574082</v>
      </c>
      <c r="R119" s="124">
        <v>1304456</v>
      </c>
      <c r="S119" s="124">
        <v>50707</v>
      </c>
      <c r="T119" s="124">
        <v>21156</v>
      </c>
      <c r="U119" s="124">
        <v>205623</v>
      </c>
      <c r="V119" s="124">
        <v>46283</v>
      </c>
      <c r="W119" s="124">
        <v>0</v>
      </c>
      <c r="X119" s="124">
        <v>1619489</v>
      </c>
      <c r="Y119" s="124">
        <v>0</v>
      </c>
      <c r="Z119" s="124">
        <v>0</v>
      </c>
      <c r="AA119" s="124">
        <v>46138900</v>
      </c>
    </row>
    <row r="120" spans="1:27" x14ac:dyDescent="0.3">
      <c r="A120" s="123" t="s">
        <v>239</v>
      </c>
      <c r="B120" s="121" t="s">
        <v>240</v>
      </c>
      <c r="C120" s="121">
        <v>1</v>
      </c>
      <c r="D120" s="121">
        <v>0</v>
      </c>
      <c r="E120" s="124">
        <v>4525727</v>
      </c>
      <c r="F120" s="124">
        <v>0</v>
      </c>
      <c r="G120" s="124">
        <v>232682</v>
      </c>
      <c r="H120" s="124">
        <v>0</v>
      </c>
      <c r="I120" s="124">
        <v>398730</v>
      </c>
      <c r="J120" s="124">
        <v>240051</v>
      </c>
      <c r="K120" s="124">
        <v>0</v>
      </c>
      <c r="L120" s="124">
        <v>0</v>
      </c>
      <c r="M120" s="124">
        <v>0</v>
      </c>
      <c r="N120" s="124">
        <v>0</v>
      </c>
      <c r="O120" s="124">
        <v>0</v>
      </c>
      <c r="P120" s="124">
        <v>479637</v>
      </c>
      <c r="Q120" s="124">
        <v>97298</v>
      </c>
      <c r="R120" s="124">
        <v>137166</v>
      </c>
      <c r="S120" s="124">
        <v>14950</v>
      </c>
      <c r="T120" s="124">
        <v>6238</v>
      </c>
      <c r="U120" s="124">
        <v>38911</v>
      </c>
      <c r="V120" s="124">
        <v>0</v>
      </c>
      <c r="W120" s="124">
        <v>0</v>
      </c>
      <c r="X120" s="124">
        <v>185002</v>
      </c>
      <c r="Y120" s="124">
        <v>0</v>
      </c>
      <c r="Z120" s="124">
        <v>0</v>
      </c>
      <c r="AA120" s="124">
        <v>6356392</v>
      </c>
    </row>
    <row r="121" spans="1:27" x14ac:dyDescent="0.3">
      <c r="A121" s="123" t="s">
        <v>241</v>
      </c>
      <c r="B121" s="121" t="s">
        <v>242</v>
      </c>
      <c r="C121" s="121">
        <v>1</v>
      </c>
      <c r="D121" s="121">
        <v>0</v>
      </c>
      <c r="E121" s="124">
        <v>6258264</v>
      </c>
      <c r="F121" s="124">
        <v>0</v>
      </c>
      <c r="G121" s="124">
        <v>505490</v>
      </c>
      <c r="H121" s="124">
        <v>2750</v>
      </c>
      <c r="I121" s="124">
        <v>1426929</v>
      </c>
      <c r="J121" s="124">
        <v>1624733</v>
      </c>
      <c r="K121" s="124">
        <v>0</v>
      </c>
      <c r="L121" s="124">
        <v>0</v>
      </c>
      <c r="M121" s="124">
        <v>0</v>
      </c>
      <c r="N121" s="124">
        <v>0</v>
      </c>
      <c r="O121" s="124">
        <v>0</v>
      </c>
      <c r="P121" s="124">
        <v>1267345</v>
      </c>
      <c r="Q121" s="124">
        <v>124300</v>
      </c>
      <c r="R121" s="124">
        <v>84821</v>
      </c>
      <c r="S121" s="124">
        <v>21631</v>
      </c>
      <c r="T121" s="124">
        <v>9025</v>
      </c>
      <c r="U121" s="124">
        <v>65065</v>
      </c>
      <c r="V121" s="124">
        <v>14013</v>
      </c>
      <c r="W121" s="124">
        <v>0</v>
      </c>
      <c r="X121" s="124">
        <v>345600</v>
      </c>
      <c r="Y121" s="124">
        <v>0</v>
      </c>
      <c r="Z121" s="124">
        <v>0</v>
      </c>
      <c r="AA121" s="124">
        <v>11749966</v>
      </c>
    </row>
    <row r="122" spans="1:27" x14ac:dyDescent="0.3">
      <c r="A122" s="123" t="s">
        <v>243</v>
      </c>
      <c r="B122" s="121" t="s">
        <v>244</v>
      </c>
      <c r="C122" s="121">
        <v>1</v>
      </c>
      <c r="D122" s="121">
        <v>0</v>
      </c>
      <c r="E122" s="124">
        <v>6521607</v>
      </c>
      <c r="F122" s="124">
        <v>0</v>
      </c>
      <c r="G122" s="124">
        <v>27384</v>
      </c>
      <c r="H122" s="124">
        <v>962</v>
      </c>
      <c r="I122" s="124">
        <v>262688</v>
      </c>
      <c r="J122" s="124">
        <v>778765</v>
      </c>
      <c r="K122" s="124">
        <v>0</v>
      </c>
      <c r="L122" s="124">
        <v>0</v>
      </c>
      <c r="M122" s="124">
        <v>0</v>
      </c>
      <c r="N122" s="124">
        <v>0</v>
      </c>
      <c r="O122" s="124">
        <v>0</v>
      </c>
      <c r="P122" s="124">
        <v>567617</v>
      </c>
      <c r="Q122" s="124">
        <v>24377</v>
      </c>
      <c r="R122" s="124">
        <v>280337</v>
      </c>
      <c r="S122" s="124">
        <v>11520</v>
      </c>
      <c r="T122" s="124">
        <v>4806</v>
      </c>
      <c r="U122" s="124">
        <v>47183</v>
      </c>
      <c r="V122" s="124">
        <v>0</v>
      </c>
      <c r="W122" s="124">
        <v>0</v>
      </c>
      <c r="X122" s="124">
        <v>253800</v>
      </c>
      <c r="Y122" s="124">
        <v>2989</v>
      </c>
      <c r="Z122" s="124">
        <v>0</v>
      </c>
      <c r="AA122" s="124">
        <v>8784035</v>
      </c>
    </row>
    <row r="123" spans="1:27" x14ac:dyDescent="0.3">
      <c r="A123" s="123" t="s">
        <v>245</v>
      </c>
      <c r="B123" s="121" t="s">
        <v>246</v>
      </c>
      <c r="C123" s="121">
        <v>1</v>
      </c>
      <c r="D123" s="121">
        <v>0</v>
      </c>
      <c r="E123" s="124">
        <v>81459885</v>
      </c>
      <c r="F123" s="124">
        <v>1822540</v>
      </c>
      <c r="G123" s="124">
        <v>0</v>
      </c>
      <c r="H123" s="124">
        <v>0</v>
      </c>
      <c r="I123" s="124">
        <v>4736206</v>
      </c>
      <c r="J123" s="124">
        <v>4852648</v>
      </c>
      <c r="K123" s="124">
        <v>0</v>
      </c>
      <c r="L123" s="124">
        <v>0</v>
      </c>
      <c r="M123" s="124">
        <v>0</v>
      </c>
      <c r="N123" s="124">
        <v>0</v>
      </c>
      <c r="O123" s="124">
        <v>0</v>
      </c>
      <c r="P123" s="124">
        <v>2803306</v>
      </c>
      <c r="Q123" s="124">
        <v>1226764</v>
      </c>
      <c r="R123" s="124">
        <v>3560581</v>
      </c>
      <c r="S123" s="124">
        <v>60609</v>
      </c>
      <c r="T123" s="124">
        <v>25288</v>
      </c>
      <c r="U123" s="124">
        <v>252456</v>
      </c>
      <c r="V123" s="124">
        <v>72064</v>
      </c>
      <c r="W123" s="124">
        <v>0</v>
      </c>
      <c r="X123" s="124">
        <v>3027487</v>
      </c>
      <c r="Y123" s="124">
        <v>0</v>
      </c>
      <c r="Z123" s="124">
        <v>0</v>
      </c>
      <c r="AA123" s="124">
        <v>103899834</v>
      </c>
    </row>
    <row r="124" spans="1:27" x14ac:dyDescent="0.3">
      <c r="A124" s="123" t="s">
        <v>247</v>
      </c>
      <c r="B124" s="121" t="s">
        <v>248</v>
      </c>
      <c r="C124" s="121">
        <v>1</v>
      </c>
      <c r="D124" s="121">
        <v>0</v>
      </c>
      <c r="E124" s="124">
        <v>63626961</v>
      </c>
      <c r="F124" s="124">
        <v>0</v>
      </c>
      <c r="G124" s="124">
        <v>222138</v>
      </c>
      <c r="H124" s="124">
        <v>0</v>
      </c>
      <c r="I124" s="124">
        <v>13251995</v>
      </c>
      <c r="J124" s="124">
        <v>4415687</v>
      </c>
      <c r="K124" s="124">
        <v>0</v>
      </c>
      <c r="L124" s="124">
        <v>0</v>
      </c>
      <c r="M124" s="124">
        <v>0</v>
      </c>
      <c r="N124" s="124">
        <v>0</v>
      </c>
      <c r="O124" s="124">
        <v>0</v>
      </c>
      <c r="P124" s="124">
        <v>5410573</v>
      </c>
      <c r="Q124" s="124">
        <v>1781634</v>
      </c>
      <c r="R124" s="124">
        <v>2752807</v>
      </c>
      <c r="S124" s="124">
        <v>136168</v>
      </c>
      <c r="T124" s="124">
        <v>56813</v>
      </c>
      <c r="U124" s="124">
        <v>484640</v>
      </c>
      <c r="V124" s="124">
        <v>134187</v>
      </c>
      <c r="W124" s="124">
        <v>0</v>
      </c>
      <c r="X124" s="124">
        <v>2668180</v>
      </c>
      <c r="Y124" s="124">
        <v>0</v>
      </c>
      <c r="Z124" s="124">
        <v>0</v>
      </c>
      <c r="AA124" s="124">
        <v>94941783</v>
      </c>
    </row>
    <row r="125" spans="1:27" x14ac:dyDescent="0.3">
      <c r="A125" s="123" t="s">
        <v>249</v>
      </c>
      <c r="B125" s="121" t="s">
        <v>250</v>
      </c>
      <c r="C125" s="121">
        <v>1</v>
      </c>
      <c r="D125" s="121">
        <v>0</v>
      </c>
      <c r="E125" s="124">
        <v>14026053</v>
      </c>
      <c r="F125" s="124">
        <v>0</v>
      </c>
      <c r="G125" s="124">
        <v>341381</v>
      </c>
      <c r="H125" s="124">
        <v>0</v>
      </c>
      <c r="I125" s="124">
        <v>1796208</v>
      </c>
      <c r="J125" s="124">
        <v>1020171</v>
      </c>
      <c r="K125" s="124">
        <v>0</v>
      </c>
      <c r="L125" s="124">
        <v>0</v>
      </c>
      <c r="M125" s="124">
        <v>0</v>
      </c>
      <c r="N125" s="124">
        <v>0</v>
      </c>
      <c r="O125" s="124">
        <v>0</v>
      </c>
      <c r="P125" s="124">
        <v>1762319</v>
      </c>
      <c r="Q125" s="124">
        <v>15376</v>
      </c>
      <c r="R125" s="124">
        <v>404737</v>
      </c>
      <c r="S125" s="124">
        <v>27923</v>
      </c>
      <c r="T125" s="124">
        <v>11650</v>
      </c>
      <c r="U125" s="124">
        <v>90812</v>
      </c>
      <c r="V125" s="124">
        <v>31711</v>
      </c>
      <c r="W125" s="124">
        <v>0</v>
      </c>
      <c r="X125" s="124">
        <v>436342</v>
      </c>
      <c r="Y125" s="124">
        <v>0</v>
      </c>
      <c r="Z125" s="124">
        <v>0</v>
      </c>
      <c r="AA125" s="124">
        <v>19964683</v>
      </c>
    </row>
    <row r="126" spans="1:27" x14ac:dyDescent="0.3">
      <c r="A126" s="123" t="s">
        <v>251</v>
      </c>
      <c r="B126" s="121" t="s">
        <v>252</v>
      </c>
      <c r="C126" s="121">
        <v>1</v>
      </c>
      <c r="D126" s="121">
        <v>0</v>
      </c>
      <c r="E126" s="124">
        <v>11470706</v>
      </c>
      <c r="F126" s="124">
        <v>0</v>
      </c>
      <c r="G126" s="124">
        <v>438238</v>
      </c>
      <c r="H126" s="124">
        <v>0</v>
      </c>
      <c r="I126" s="124">
        <v>1882280</v>
      </c>
      <c r="J126" s="124">
        <v>1897395</v>
      </c>
      <c r="K126" s="124">
        <v>0</v>
      </c>
      <c r="L126" s="124">
        <v>0</v>
      </c>
      <c r="M126" s="124">
        <v>0</v>
      </c>
      <c r="N126" s="124">
        <v>0</v>
      </c>
      <c r="O126" s="124">
        <v>0</v>
      </c>
      <c r="P126" s="124">
        <v>1393670</v>
      </c>
      <c r="Q126" s="124">
        <v>64403</v>
      </c>
      <c r="R126" s="124">
        <v>453411</v>
      </c>
      <c r="S126" s="124">
        <v>23249</v>
      </c>
      <c r="T126" s="124">
        <v>9700</v>
      </c>
      <c r="U126" s="124">
        <v>92443</v>
      </c>
      <c r="V126" s="124">
        <v>17126</v>
      </c>
      <c r="W126" s="124">
        <v>0</v>
      </c>
      <c r="X126" s="124">
        <v>351000</v>
      </c>
      <c r="Y126" s="124">
        <v>0</v>
      </c>
      <c r="Z126" s="124">
        <v>0</v>
      </c>
      <c r="AA126" s="124">
        <v>18093621</v>
      </c>
    </row>
    <row r="127" spans="1:27" x14ac:dyDescent="0.3">
      <c r="A127" s="123" t="s">
        <v>253</v>
      </c>
      <c r="B127" s="121" t="s">
        <v>254</v>
      </c>
      <c r="C127" s="121">
        <v>1</v>
      </c>
      <c r="D127" s="121">
        <v>0</v>
      </c>
      <c r="E127" s="124">
        <v>2240414</v>
      </c>
      <c r="F127" s="124">
        <v>0</v>
      </c>
      <c r="G127" s="124">
        <v>100000</v>
      </c>
      <c r="H127" s="124">
        <v>218</v>
      </c>
      <c r="I127" s="124">
        <v>151964</v>
      </c>
      <c r="J127" s="124">
        <v>407098</v>
      </c>
      <c r="K127" s="124">
        <v>0</v>
      </c>
      <c r="L127" s="124">
        <v>0</v>
      </c>
      <c r="M127" s="124">
        <v>0</v>
      </c>
      <c r="N127" s="124">
        <v>0</v>
      </c>
      <c r="O127" s="124">
        <v>0</v>
      </c>
      <c r="P127" s="124">
        <v>466945</v>
      </c>
      <c r="Q127" s="124">
        <v>14736</v>
      </c>
      <c r="R127" s="124">
        <v>170467</v>
      </c>
      <c r="S127" s="124">
        <v>14081</v>
      </c>
      <c r="T127" s="124">
        <v>5875</v>
      </c>
      <c r="U127" s="124">
        <v>55978</v>
      </c>
      <c r="V127" s="124">
        <v>0</v>
      </c>
      <c r="W127" s="124">
        <v>0</v>
      </c>
      <c r="X127" s="124">
        <v>318600</v>
      </c>
      <c r="Y127" s="124">
        <v>0</v>
      </c>
      <c r="Z127" s="124">
        <v>0</v>
      </c>
      <c r="AA127" s="124">
        <v>3946376</v>
      </c>
    </row>
    <row r="128" spans="1:27" x14ac:dyDescent="0.3">
      <c r="A128" s="123" t="s">
        <v>255</v>
      </c>
      <c r="B128" s="121" t="s">
        <v>256</v>
      </c>
      <c r="C128" s="121">
        <v>1</v>
      </c>
      <c r="D128" s="121">
        <v>0</v>
      </c>
      <c r="E128" s="124">
        <v>80326654</v>
      </c>
      <c r="F128" s="124">
        <v>0</v>
      </c>
      <c r="G128" s="124">
        <v>0</v>
      </c>
      <c r="H128" s="124">
        <v>0</v>
      </c>
      <c r="I128" s="124">
        <v>15615458</v>
      </c>
      <c r="J128" s="124">
        <v>5423293</v>
      </c>
      <c r="K128" s="124">
        <v>0</v>
      </c>
      <c r="L128" s="124">
        <v>0</v>
      </c>
      <c r="M128" s="124">
        <v>0</v>
      </c>
      <c r="N128" s="124">
        <v>0</v>
      </c>
      <c r="O128" s="124">
        <v>0</v>
      </c>
      <c r="P128" s="124">
        <v>4264659</v>
      </c>
      <c r="Q128" s="124">
        <v>3062026</v>
      </c>
      <c r="R128" s="124">
        <v>4444119</v>
      </c>
      <c r="S128" s="124">
        <v>163117</v>
      </c>
      <c r="T128" s="124">
        <v>68056</v>
      </c>
      <c r="U128" s="124">
        <v>645527</v>
      </c>
      <c r="V128" s="124">
        <v>145196</v>
      </c>
      <c r="W128" s="124">
        <v>0</v>
      </c>
      <c r="X128" s="124">
        <v>3653522</v>
      </c>
      <c r="Y128" s="124">
        <v>0</v>
      </c>
      <c r="Z128" s="124">
        <v>0</v>
      </c>
      <c r="AA128" s="124">
        <v>117811627</v>
      </c>
    </row>
    <row r="129" spans="1:27" x14ac:dyDescent="0.3">
      <c r="A129" s="123" t="s">
        <v>257</v>
      </c>
      <c r="B129" s="121" t="s">
        <v>258</v>
      </c>
      <c r="C129" s="121">
        <v>1</v>
      </c>
      <c r="D129" s="121">
        <v>0</v>
      </c>
      <c r="E129" s="124">
        <v>2948630</v>
      </c>
      <c r="F129" s="124">
        <v>0</v>
      </c>
      <c r="G129" s="124">
        <v>83975</v>
      </c>
      <c r="H129" s="124">
        <v>0</v>
      </c>
      <c r="I129" s="124">
        <v>232275</v>
      </c>
      <c r="J129" s="124">
        <v>450484</v>
      </c>
      <c r="K129" s="124">
        <v>0</v>
      </c>
      <c r="L129" s="124">
        <v>0</v>
      </c>
      <c r="M129" s="124">
        <v>0</v>
      </c>
      <c r="N129" s="124">
        <v>0</v>
      </c>
      <c r="O129" s="124">
        <v>0</v>
      </c>
      <c r="P129" s="124">
        <v>620719</v>
      </c>
      <c r="Q129" s="124">
        <v>30195</v>
      </c>
      <c r="R129" s="124">
        <v>100728</v>
      </c>
      <c r="S129" s="124">
        <v>14531</v>
      </c>
      <c r="T129" s="124">
        <v>6063</v>
      </c>
      <c r="U129" s="124">
        <v>51260</v>
      </c>
      <c r="V129" s="124">
        <v>0</v>
      </c>
      <c r="W129" s="124">
        <v>0</v>
      </c>
      <c r="X129" s="124">
        <v>280800</v>
      </c>
      <c r="Y129" s="124">
        <v>0</v>
      </c>
      <c r="Z129" s="124">
        <v>0</v>
      </c>
      <c r="AA129" s="124">
        <v>4819660</v>
      </c>
    </row>
    <row r="130" spans="1:27" x14ac:dyDescent="0.3">
      <c r="A130" s="123" t="s">
        <v>259</v>
      </c>
      <c r="B130" s="121" t="s">
        <v>260</v>
      </c>
      <c r="C130" s="121">
        <v>1</v>
      </c>
      <c r="D130" s="121">
        <v>0</v>
      </c>
      <c r="E130" s="124">
        <v>10604273</v>
      </c>
      <c r="F130" s="124">
        <v>0</v>
      </c>
      <c r="G130" s="124">
        <v>0</v>
      </c>
      <c r="H130" s="124">
        <v>0</v>
      </c>
      <c r="I130" s="124">
        <v>1829630</v>
      </c>
      <c r="J130" s="124">
        <v>2171335</v>
      </c>
      <c r="K130" s="124">
        <v>0</v>
      </c>
      <c r="L130" s="124">
        <v>0</v>
      </c>
      <c r="M130" s="124">
        <v>0</v>
      </c>
      <c r="N130" s="124">
        <v>0</v>
      </c>
      <c r="O130" s="124">
        <v>0</v>
      </c>
      <c r="P130" s="124">
        <v>1119477</v>
      </c>
      <c r="Q130" s="124">
        <v>176683</v>
      </c>
      <c r="R130" s="124">
        <v>299133</v>
      </c>
      <c r="S130" s="124">
        <v>23668</v>
      </c>
      <c r="T130" s="124">
        <v>9875</v>
      </c>
      <c r="U130" s="124">
        <v>89996</v>
      </c>
      <c r="V130" s="124">
        <v>25350</v>
      </c>
      <c r="W130" s="124">
        <v>0</v>
      </c>
      <c r="X130" s="124">
        <v>420372</v>
      </c>
      <c r="Y130" s="124">
        <v>878</v>
      </c>
      <c r="Z130" s="124">
        <v>0</v>
      </c>
      <c r="AA130" s="124">
        <v>16770670</v>
      </c>
    </row>
    <row r="131" spans="1:27" x14ac:dyDescent="0.3">
      <c r="A131" s="123" t="s">
        <v>261</v>
      </c>
      <c r="B131" s="121" t="s">
        <v>262</v>
      </c>
      <c r="C131" s="121">
        <v>1</v>
      </c>
      <c r="D131" s="121">
        <v>0</v>
      </c>
      <c r="E131" s="124">
        <v>19060259</v>
      </c>
      <c r="F131" s="124">
        <v>0</v>
      </c>
      <c r="G131" s="124">
        <v>0</v>
      </c>
      <c r="H131" s="124">
        <v>0</v>
      </c>
      <c r="I131" s="124">
        <v>2970691</v>
      </c>
      <c r="J131" s="124">
        <v>3521394</v>
      </c>
      <c r="K131" s="124">
        <v>0</v>
      </c>
      <c r="L131" s="124">
        <v>0</v>
      </c>
      <c r="M131" s="124">
        <v>0</v>
      </c>
      <c r="N131" s="124">
        <v>0</v>
      </c>
      <c r="O131" s="124">
        <v>0</v>
      </c>
      <c r="P131" s="124">
        <v>1889392</v>
      </c>
      <c r="Q131" s="124">
        <v>238721</v>
      </c>
      <c r="R131" s="124">
        <v>1483402</v>
      </c>
      <c r="S131" s="124">
        <v>60220</v>
      </c>
      <c r="T131" s="124">
        <v>25125</v>
      </c>
      <c r="U131" s="124">
        <v>206322</v>
      </c>
      <c r="V131" s="124">
        <v>63332</v>
      </c>
      <c r="W131" s="124">
        <v>0</v>
      </c>
      <c r="X131" s="124">
        <v>755955</v>
      </c>
      <c r="Y131" s="124">
        <v>0</v>
      </c>
      <c r="Z131" s="124">
        <v>0</v>
      </c>
      <c r="AA131" s="124">
        <v>30274813</v>
      </c>
    </row>
    <row r="132" spans="1:27" x14ac:dyDescent="0.3">
      <c r="A132" s="123" t="s">
        <v>263</v>
      </c>
      <c r="B132" s="121" t="s">
        <v>264</v>
      </c>
      <c r="C132" s="121">
        <v>1</v>
      </c>
      <c r="D132" s="121">
        <v>0</v>
      </c>
      <c r="E132" s="124">
        <v>46662778</v>
      </c>
      <c r="F132" s="124">
        <v>0</v>
      </c>
      <c r="G132" s="124">
        <v>0</v>
      </c>
      <c r="H132" s="124">
        <v>0</v>
      </c>
      <c r="I132" s="124">
        <v>7424895</v>
      </c>
      <c r="J132" s="124">
        <v>10034110</v>
      </c>
      <c r="K132" s="124">
        <v>0</v>
      </c>
      <c r="L132" s="124">
        <v>0</v>
      </c>
      <c r="M132" s="124">
        <v>0</v>
      </c>
      <c r="N132" s="124">
        <v>0</v>
      </c>
      <c r="O132" s="124">
        <v>0</v>
      </c>
      <c r="P132" s="124">
        <v>3995788</v>
      </c>
      <c r="Q132" s="124">
        <v>388039</v>
      </c>
      <c r="R132" s="124">
        <v>2587728</v>
      </c>
      <c r="S132" s="124">
        <v>156376</v>
      </c>
      <c r="T132" s="124">
        <v>65244</v>
      </c>
      <c r="U132" s="124">
        <v>616576</v>
      </c>
      <c r="V132" s="124">
        <v>141974</v>
      </c>
      <c r="W132" s="124">
        <v>0</v>
      </c>
      <c r="X132" s="124">
        <v>2913231</v>
      </c>
      <c r="Y132" s="124">
        <v>0</v>
      </c>
      <c r="Z132" s="124">
        <v>0</v>
      </c>
      <c r="AA132" s="124">
        <v>74986739</v>
      </c>
    </row>
    <row r="133" spans="1:27" x14ac:dyDescent="0.3">
      <c r="A133" s="123" t="s">
        <v>265</v>
      </c>
      <c r="B133" s="121" t="s">
        <v>266</v>
      </c>
      <c r="C133" s="121">
        <v>1</v>
      </c>
      <c r="D133" s="121">
        <v>0</v>
      </c>
      <c r="E133" s="124">
        <v>26856212</v>
      </c>
      <c r="F133" s="124">
        <v>0</v>
      </c>
      <c r="G133" s="124">
        <v>0</v>
      </c>
      <c r="H133" s="124">
        <v>13186</v>
      </c>
      <c r="I133" s="124">
        <v>5245293</v>
      </c>
      <c r="J133" s="124">
        <v>3608814</v>
      </c>
      <c r="K133" s="124">
        <v>0</v>
      </c>
      <c r="L133" s="124">
        <v>0</v>
      </c>
      <c r="M133" s="124">
        <v>0</v>
      </c>
      <c r="N133" s="124">
        <v>0</v>
      </c>
      <c r="O133" s="124">
        <v>0</v>
      </c>
      <c r="P133" s="124">
        <v>1732642</v>
      </c>
      <c r="Q133" s="124">
        <v>340811</v>
      </c>
      <c r="R133" s="124">
        <v>1463914</v>
      </c>
      <c r="S133" s="124">
        <v>59111</v>
      </c>
      <c r="T133" s="124">
        <v>24663</v>
      </c>
      <c r="U133" s="124">
        <v>235505</v>
      </c>
      <c r="V133" s="124">
        <v>53285</v>
      </c>
      <c r="W133" s="124">
        <v>0</v>
      </c>
      <c r="X133" s="124">
        <v>1250100</v>
      </c>
      <c r="Y133" s="124">
        <v>0</v>
      </c>
      <c r="Z133" s="124">
        <v>0</v>
      </c>
      <c r="AA133" s="124">
        <v>40883536</v>
      </c>
    </row>
    <row r="134" spans="1:27" x14ac:dyDescent="0.3">
      <c r="A134" s="123" t="s">
        <v>267</v>
      </c>
      <c r="B134" s="121" t="s">
        <v>268</v>
      </c>
      <c r="C134" s="121">
        <v>1</v>
      </c>
      <c r="D134" s="121">
        <v>0</v>
      </c>
      <c r="E134" s="124">
        <v>7901789</v>
      </c>
      <c r="F134" s="124">
        <v>0</v>
      </c>
      <c r="G134" s="124">
        <v>0</v>
      </c>
      <c r="H134" s="124">
        <v>0</v>
      </c>
      <c r="I134" s="124">
        <v>1298250</v>
      </c>
      <c r="J134" s="124">
        <v>2854571</v>
      </c>
      <c r="K134" s="124">
        <v>0</v>
      </c>
      <c r="L134" s="124">
        <v>0</v>
      </c>
      <c r="M134" s="124">
        <v>0</v>
      </c>
      <c r="N134" s="124">
        <v>0</v>
      </c>
      <c r="O134" s="124">
        <v>0</v>
      </c>
      <c r="P134" s="124">
        <v>962355</v>
      </c>
      <c r="Q134" s="124">
        <v>314064</v>
      </c>
      <c r="R134" s="124">
        <v>237690</v>
      </c>
      <c r="S134" s="124">
        <v>30634</v>
      </c>
      <c r="T134" s="124">
        <v>12781</v>
      </c>
      <c r="U134" s="124">
        <v>105899</v>
      </c>
      <c r="V134" s="124">
        <v>24695</v>
      </c>
      <c r="W134" s="124">
        <v>0</v>
      </c>
      <c r="X134" s="124">
        <v>599400</v>
      </c>
      <c r="Y134" s="124">
        <v>0</v>
      </c>
      <c r="Z134" s="124">
        <v>0</v>
      </c>
      <c r="AA134" s="124">
        <v>14342128</v>
      </c>
    </row>
    <row r="135" spans="1:27" x14ac:dyDescent="0.3">
      <c r="A135" s="123" t="s">
        <v>269</v>
      </c>
      <c r="B135" s="121" t="s">
        <v>270</v>
      </c>
      <c r="C135" s="121">
        <v>1</v>
      </c>
      <c r="D135" s="121">
        <v>1</v>
      </c>
      <c r="E135" s="124">
        <v>744133969</v>
      </c>
      <c r="F135" s="124">
        <v>7564207</v>
      </c>
      <c r="G135" s="124">
        <v>0</v>
      </c>
      <c r="H135" s="124">
        <v>0</v>
      </c>
      <c r="I135" s="124">
        <v>60125788</v>
      </c>
      <c r="J135" s="124">
        <v>89287642</v>
      </c>
      <c r="K135" s="124">
        <v>0</v>
      </c>
      <c r="L135" s="124">
        <v>0</v>
      </c>
      <c r="M135" s="124">
        <v>1951899</v>
      </c>
      <c r="N135" s="124">
        <v>6675407</v>
      </c>
      <c r="O135" s="124">
        <v>4359050</v>
      </c>
      <c r="P135" s="124">
        <v>0</v>
      </c>
      <c r="Q135" s="124">
        <v>4305418</v>
      </c>
      <c r="R135" s="124">
        <v>25705807</v>
      </c>
      <c r="S135" s="124">
        <v>636875</v>
      </c>
      <c r="T135" s="124">
        <v>265719</v>
      </c>
      <c r="U135" s="124">
        <v>2512381</v>
      </c>
      <c r="V135" s="124">
        <v>851899</v>
      </c>
      <c r="W135" s="124">
        <v>0</v>
      </c>
      <c r="X135" s="124">
        <v>21594227</v>
      </c>
      <c r="Y135" s="124">
        <v>0</v>
      </c>
      <c r="Z135" s="124">
        <v>0</v>
      </c>
      <c r="AA135" s="124">
        <v>969970288</v>
      </c>
    </row>
    <row r="136" spans="1:27" x14ac:dyDescent="0.3">
      <c r="A136" s="123" t="s">
        <v>271</v>
      </c>
      <c r="B136" s="121" t="s">
        <v>272</v>
      </c>
      <c r="C136" s="121">
        <v>1</v>
      </c>
      <c r="D136" s="121">
        <v>0</v>
      </c>
      <c r="E136" s="124">
        <v>25637434</v>
      </c>
      <c r="F136" s="124">
        <v>304592</v>
      </c>
      <c r="G136" s="124">
        <v>0</v>
      </c>
      <c r="H136" s="124">
        <v>23614</v>
      </c>
      <c r="I136" s="124">
        <v>6224528</v>
      </c>
      <c r="J136" s="124">
        <v>2514106</v>
      </c>
      <c r="K136" s="124">
        <v>0</v>
      </c>
      <c r="L136" s="124">
        <v>0</v>
      </c>
      <c r="M136" s="124">
        <v>0</v>
      </c>
      <c r="N136" s="124">
        <v>0</v>
      </c>
      <c r="O136" s="124">
        <v>0</v>
      </c>
      <c r="P136" s="124">
        <v>1595886</v>
      </c>
      <c r="Q136" s="124">
        <v>472836</v>
      </c>
      <c r="R136" s="124">
        <v>1138104</v>
      </c>
      <c r="S136" s="124">
        <v>34259</v>
      </c>
      <c r="T136" s="124">
        <v>14294</v>
      </c>
      <c r="U136" s="124">
        <v>157799</v>
      </c>
      <c r="V136" s="124">
        <v>34646</v>
      </c>
      <c r="W136" s="124">
        <v>0</v>
      </c>
      <c r="X136" s="124">
        <v>1254320</v>
      </c>
      <c r="Y136" s="124">
        <v>0</v>
      </c>
      <c r="Z136" s="124">
        <v>0</v>
      </c>
      <c r="AA136" s="124">
        <v>39406418</v>
      </c>
    </row>
    <row r="137" spans="1:27" x14ac:dyDescent="0.3">
      <c r="A137" s="123" t="s">
        <v>273</v>
      </c>
      <c r="B137" s="121" t="s">
        <v>274</v>
      </c>
      <c r="C137" s="121">
        <v>1</v>
      </c>
      <c r="D137" s="121">
        <v>0</v>
      </c>
      <c r="E137" s="124">
        <v>23232661</v>
      </c>
      <c r="F137" s="124">
        <v>51251</v>
      </c>
      <c r="G137" s="124">
        <v>0</v>
      </c>
      <c r="H137" s="124">
        <v>0</v>
      </c>
      <c r="I137" s="124">
        <v>3862722</v>
      </c>
      <c r="J137" s="124">
        <v>4382287</v>
      </c>
      <c r="K137" s="124">
        <v>0</v>
      </c>
      <c r="L137" s="124">
        <v>0</v>
      </c>
      <c r="M137" s="124">
        <v>0</v>
      </c>
      <c r="N137" s="124">
        <v>0</v>
      </c>
      <c r="O137" s="124">
        <v>0</v>
      </c>
      <c r="P137" s="124">
        <v>1431265</v>
      </c>
      <c r="Q137" s="124">
        <v>495136</v>
      </c>
      <c r="R137" s="124">
        <v>1583217</v>
      </c>
      <c r="S137" s="124">
        <v>33226</v>
      </c>
      <c r="T137" s="124">
        <v>13863</v>
      </c>
      <c r="U137" s="124">
        <v>138810</v>
      </c>
      <c r="V137" s="124">
        <v>36553</v>
      </c>
      <c r="W137" s="124">
        <v>0</v>
      </c>
      <c r="X137" s="124">
        <v>445942</v>
      </c>
      <c r="Y137" s="124">
        <v>0</v>
      </c>
      <c r="Z137" s="124">
        <v>0</v>
      </c>
      <c r="AA137" s="124">
        <v>35706933</v>
      </c>
    </row>
    <row r="138" spans="1:27" x14ac:dyDescent="0.3">
      <c r="A138" s="123" t="s">
        <v>275</v>
      </c>
      <c r="B138" s="121" t="s">
        <v>276</v>
      </c>
      <c r="C138" s="121">
        <v>1</v>
      </c>
      <c r="D138" s="121">
        <v>0</v>
      </c>
      <c r="E138" s="124">
        <v>16037967</v>
      </c>
      <c r="F138" s="124">
        <v>64460</v>
      </c>
      <c r="G138" s="124">
        <v>0</v>
      </c>
      <c r="H138" s="124">
        <v>9117</v>
      </c>
      <c r="I138" s="124">
        <v>2201032</v>
      </c>
      <c r="J138" s="124">
        <v>1330335</v>
      </c>
      <c r="K138" s="124">
        <v>0</v>
      </c>
      <c r="L138" s="124">
        <v>0</v>
      </c>
      <c r="M138" s="124">
        <v>0</v>
      </c>
      <c r="N138" s="124">
        <v>0</v>
      </c>
      <c r="O138" s="124">
        <v>0</v>
      </c>
      <c r="P138" s="124">
        <v>1479711</v>
      </c>
      <c r="Q138" s="124">
        <v>431172</v>
      </c>
      <c r="R138" s="124">
        <v>1093926</v>
      </c>
      <c r="S138" s="124">
        <v>20702</v>
      </c>
      <c r="T138" s="124">
        <v>8638</v>
      </c>
      <c r="U138" s="124">
        <v>89589</v>
      </c>
      <c r="V138" s="124">
        <v>25384</v>
      </c>
      <c r="W138" s="124">
        <v>0</v>
      </c>
      <c r="X138" s="124">
        <v>528363</v>
      </c>
      <c r="Y138" s="124">
        <v>0</v>
      </c>
      <c r="Z138" s="124">
        <v>0</v>
      </c>
      <c r="AA138" s="124">
        <v>23320396</v>
      </c>
    </row>
    <row r="139" spans="1:27" x14ac:dyDescent="0.3">
      <c r="A139" s="123" t="s">
        <v>277</v>
      </c>
      <c r="B139" s="121" t="s">
        <v>278</v>
      </c>
      <c r="C139" s="121">
        <v>1</v>
      </c>
      <c r="D139" s="121">
        <v>0</v>
      </c>
      <c r="E139" s="124">
        <v>17389611</v>
      </c>
      <c r="F139" s="124">
        <v>0</v>
      </c>
      <c r="G139" s="124">
        <v>0</v>
      </c>
      <c r="H139" s="124">
        <v>0</v>
      </c>
      <c r="I139" s="124">
        <v>2147533</v>
      </c>
      <c r="J139" s="124">
        <v>3352340</v>
      </c>
      <c r="K139" s="124">
        <v>0</v>
      </c>
      <c r="L139" s="124">
        <v>0</v>
      </c>
      <c r="M139" s="124">
        <v>0</v>
      </c>
      <c r="N139" s="124">
        <v>0</v>
      </c>
      <c r="O139" s="124">
        <v>0</v>
      </c>
      <c r="P139" s="124">
        <v>1494304</v>
      </c>
      <c r="Q139" s="124">
        <v>353900</v>
      </c>
      <c r="R139" s="124">
        <v>1248606</v>
      </c>
      <c r="S139" s="124">
        <v>27803</v>
      </c>
      <c r="T139" s="124">
        <v>11600</v>
      </c>
      <c r="U139" s="124">
        <v>113821</v>
      </c>
      <c r="V139" s="124">
        <v>31620</v>
      </c>
      <c r="W139" s="124">
        <v>0</v>
      </c>
      <c r="X139" s="124">
        <v>604316</v>
      </c>
      <c r="Y139" s="124">
        <v>19075</v>
      </c>
      <c r="Z139" s="124">
        <v>0</v>
      </c>
      <c r="AA139" s="124">
        <v>26794529</v>
      </c>
    </row>
    <row r="140" spans="1:27" x14ac:dyDescent="0.3">
      <c r="A140" s="123" t="s">
        <v>279</v>
      </c>
      <c r="B140" s="121" t="s">
        <v>280</v>
      </c>
      <c r="C140" s="121">
        <v>1</v>
      </c>
      <c r="D140" s="121">
        <v>0</v>
      </c>
      <c r="E140" s="124">
        <v>15046121</v>
      </c>
      <c r="F140" s="124">
        <v>367051</v>
      </c>
      <c r="G140" s="124">
        <v>520911</v>
      </c>
      <c r="H140" s="124">
        <v>0</v>
      </c>
      <c r="I140" s="124">
        <v>2104461</v>
      </c>
      <c r="J140" s="124">
        <v>1338616</v>
      </c>
      <c r="K140" s="124">
        <v>0</v>
      </c>
      <c r="L140" s="124">
        <v>0</v>
      </c>
      <c r="M140" s="124">
        <v>0</v>
      </c>
      <c r="N140" s="124">
        <v>0</v>
      </c>
      <c r="O140" s="124">
        <v>0</v>
      </c>
      <c r="P140" s="124">
        <v>1417362</v>
      </c>
      <c r="Q140" s="124">
        <v>537110</v>
      </c>
      <c r="R140" s="124">
        <v>1723289</v>
      </c>
      <c r="S140" s="124">
        <v>19144</v>
      </c>
      <c r="T140" s="124">
        <v>7988</v>
      </c>
      <c r="U140" s="124">
        <v>86909</v>
      </c>
      <c r="V140" s="124">
        <v>22608</v>
      </c>
      <c r="W140" s="124">
        <v>0</v>
      </c>
      <c r="X140" s="124">
        <v>506476</v>
      </c>
      <c r="Y140" s="124">
        <v>0</v>
      </c>
      <c r="Z140" s="124">
        <v>0</v>
      </c>
      <c r="AA140" s="124">
        <v>23698046</v>
      </c>
    </row>
    <row r="141" spans="1:27" x14ac:dyDescent="0.3">
      <c r="A141" s="123" t="s">
        <v>281</v>
      </c>
      <c r="B141" s="121" t="s">
        <v>282</v>
      </c>
      <c r="C141" s="121">
        <v>1</v>
      </c>
      <c r="D141" s="121">
        <v>0</v>
      </c>
      <c r="E141" s="124">
        <v>16726104</v>
      </c>
      <c r="F141" s="124">
        <v>0</v>
      </c>
      <c r="G141" s="124">
        <v>0</v>
      </c>
      <c r="H141" s="124">
        <v>0</v>
      </c>
      <c r="I141" s="124">
        <v>4208734</v>
      </c>
      <c r="J141" s="124">
        <v>3207851</v>
      </c>
      <c r="K141" s="124">
        <v>0</v>
      </c>
      <c r="L141" s="124">
        <v>0</v>
      </c>
      <c r="M141" s="124">
        <v>0</v>
      </c>
      <c r="N141" s="124">
        <v>0</v>
      </c>
      <c r="O141" s="124">
        <v>0</v>
      </c>
      <c r="P141" s="124">
        <v>1816633</v>
      </c>
      <c r="Q141" s="124">
        <v>163794</v>
      </c>
      <c r="R141" s="124">
        <v>1167739</v>
      </c>
      <c r="S141" s="124">
        <v>63920</v>
      </c>
      <c r="T141" s="124">
        <v>26669</v>
      </c>
      <c r="U141" s="124">
        <v>266669</v>
      </c>
      <c r="V141" s="124">
        <v>56174</v>
      </c>
      <c r="W141" s="124">
        <v>0</v>
      </c>
      <c r="X141" s="124">
        <v>1409400</v>
      </c>
      <c r="Y141" s="124">
        <v>0</v>
      </c>
      <c r="Z141" s="124">
        <v>0</v>
      </c>
      <c r="AA141" s="124">
        <v>29113687</v>
      </c>
    </row>
    <row r="142" spans="1:27" x14ac:dyDescent="0.3">
      <c r="A142" s="123" t="s">
        <v>283</v>
      </c>
      <c r="B142" s="121" t="s">
        <v>284</v>
      </c>
      <c r="C142" s="121">
        <v>1</v>
      </c>
      <c r="D142" s="121">
        <v>0</v>
      </c>
      <c r="E142" s="124">
        <v>14446756</v>
      </c>
      <c r="F142" s="124">
        <v>0</v>
      </c>
      <c r="G142" s="124">
        <v>0</v>
      </c>
      <c r="H142" s="124">
        <v>0</v>
      </c>
      <c r="I142" s="124">
        <v>2418045</v>
      </c>
      <c r="J142" s="124">
        <v>4286342</v>
      </c>
      <c r="K142" s="124">
        <v>0</v>
      </c>
      <c r="L142" s="124">
        <v>0</v>
      </c>
      <c r="M142" s="124">
        <v>0</v>
      </c>
      <c r="N142" s="124">
        <v>0</v>
      </c>
      <c r="O142" s="124">
        <v>0</v>
      </c>
      <c r="P142" s="124">
        <v>1745519</v>
      </c>
      <c r="Q142" s="124">
        <v>320391</v>
      </c>
      <c r="R142" s="124">
        <v>203570</v>
      </c>
      <c r="S142" s="124">
        <v>23249</v>
      </c>
      <c r="T142" s="124">
        <v>9700</v>
      </c>
      <c r="U142" s="124">
        <v>95472</v>
      </c>
      <c r="V142" s="124">
        <v>24676</v>
      </c>
      <c r="W142" s="124">
        <v>0</v>
      </c>
      <c r="X142" s="124">
        <v>691504</v>
      </c>
      <c r="Y142" s="124">
        <v>0</v>
      </c>
      <c r="Z142" s="124">
        <v>0</v>
      </c>
      <c r="AA142" s="124">
        <v>24265224</v>
      </c>
    </row>
    <row r="143" spans="1:27" x14ac:dyDescent="0.3">
      <c r="A143" s="123" t="s">
        <v>285</v>
      </c>
      <c r="B143" s="121" t="s">
        <v>286</v>
      </c>
      <c r="C143" s="121">
        <v>1</v>
      </c>
      <c r="D143" s="121">
        <v>0</v>
      </c>
      <c r="E143" s="124">
        <v>9544501</v>
      </c>
      <c r="F143" s="124">
        <v>0</v>
      </c>
      <c r="G143" s="124">
        <v>0</v>
      </c>
      <c r="H143" s="124">
        <v>0</v>
      </c>
      <c r="I143" s="124">
        <v>1903257</v>
      </c>
      <c r="J143" s="124">
        <v>3600625</v>
      </c>
      <c r="K143" s="124">
        <v>0</v>
      </c>
      <c r="L143" s="124">
        <v>0</v>
      </c>
      <c r="M143" s="124">
        <v>0</v>
      </c>
      <c r="N143" s="124">
        <v>0</v>
      </c>
      <c r="O143" s="124">
        <v>0</v>
      </c>
      <c r="P143" s="124">
        <v>1161524</v>
      </c>
      <c r="Q143" s="124">
        <v>210258</v>
      </c>
      <c r="R143" s="124">
        <v>582010</v>
      </c>
      <c r="S143" s="124">
        <v>18530</v>
      </c>
      <c r="T143" s="124">
        <v>7731</v>
      </c>
      <c r="U143" s="124">
        <v>75958</v>
      </c>
      <c r="V143" s="124">
        <v>19188</v>
      </c>
      <c r="W143" s="124">
        <v>0</v>
      </c>
      <c r="X143" s="124">
        <v>506024</v>
      </c>
      <c r="Y143" s="124">
        <v>0</v>
      </c>
      <c r="Z143" s="124">
        <v>0</v>
      </c>
      <c r="AA143" s="124">
        <v>17629606</v>
      </c>
    </row>
    <row r="144" spans="1:27" x14ac:dyDescent="0.3">
      <c r="A144" s="123" t="s">
        <v>287</v>
      </c>
      <c r="B144" s="121" t="s">
        <v>288</v>
      </c>
      <c r="C144" s="121">
        <v>1</v>
      </c>
      <c r="D144" s="121">
        <v>0</v>
      </c>
      <c r="E144" s="124">
        <v>10503567</v>
      </c>
      <c r="F144" s="124">
        <v>0</v>
      </c>
      <c r="G144" s="124">
        <v>0</v>
      </c>
      <c r="H144" s="124">
        <v>0</v>
      </c>
      <c r="I144" s="124">
        <v>1839575</v>
      </c>
      <c r="J144" s="124">
        <v>3121203</v>
      </c>
      <c r="K144" s="124">
        <v>0</v>
      </c>
      <c r="L144" s="124">
        <v>0</v>
      </c>
      <c r="M144" s="124">
        <v>0</v>
      </c>
      <c r="N144" s="124">
        <v>0</v>
      </c>
      <c r="O144" s="124">
        <v>0</v>
      </c>
      <c r="P144" s="124">
        <v>1154262</v>
      </c>
      <c r="Q144" s="124">
        <v>148428</v>
      </c>
      <c r="R144" s="124">
        <v>413643</v>
      </c>
      <c r="S144" s="124">
        <v>30200</v>
      </c>
      <c r="T144" s="124">
        <v>12600</v>
      </c>
      <c r="U144" s="124">
        <v>125296</v>
      </c>
      <c r="V144" s="124">
        <v>22832</v>
      </c>
      <c r="W144" s="124">
        <v>0</v>
      </c>
      <c r="X144" s="124">
        <v>959400</v>
      </c>
      <c r="Y144" s="124">
        <v>0</v>
      </c>
      <c r="Z144" s="124">
        <v>0</v>
      </c>
      <c r="AA144" s="124">
        <v>18331006</v>
      </c>
    </row>
    <row r="145" spans="1:27" x14ac:dyDescent="0.3">
      <c r="A145" s="123" t="s">
        <v>289</v>
      </c>
      <c r="B145" s="121" t="s">
        <v>290</v>
      </c>
      <c r="C145" s="121">
        <v>1</v>
      </c>
      <c r="D145" s="121">
        <v>0</v>
      </c>
      <c r="E145" s="124">
        <v>23951734</v>
      </c>
      <c r="F145" s="124">
        <v>0</v>
      </c>
      <c r="G145" s="124">
        <v>0</v>
      </c>
      <c r="H145" s="124">
        <v>8111</v>
      </c>
      <c r="I145" s="124">
        <v>3172572</v>
      </c>
      <c r="J145" s="124">
        <v>4217493</v>
      </c>
      <c r="K145" s="124">
        <v>95976</v>
      </c>
      <c r="L145" s="124">
        <v>0</v>
      </c>
      <c r="M145" s="124">
        <v>0</v>
      </c>
      <c r="N145" s="124">
        <v>0</v>
      </c>
      <c r="O145" s="124">
        <v>0</v>
      </c>
      <c r="P145" s="124">
        <v>1910208</v>
      </c>
      <c r="Q145" s="124">
        <v>595250</v>
      </c>
      <c r="R145" s="124">
        <v>413432</v>
      </c>
      <c r="S145" s="124">
        <v>30484</v>
      </c>
      <c r="T145" s="124">
        <v>12719</v>
      </c>
      <c r="U145" s="124">
        <v>123956</v>
      </c>
      <c r="V145" s="124">
        <v>34079</v>
      </c>
      <c r="W145" s="124">
        <v>0</v>
      </c>
      <c r="X145" s="124">
        <v>704681</v>
      </c>
      <c r="Y145" s="124">
        <v>7236</v>
      </c>
      <c r="Z145" s="124">
        <v>0</v>
      </c>
      <c r="AA145" s="124">
        <v>35277931</v>
      </c>
    </row>
    <row r="146" spans="1:27" x14ac:dyDescent="0.3">
      <c r="A146" s="123" t="s">
        <v>291</v>
      </c>
      <c r="B146" s="121" t="s">
        <v>292</v>
      </c>
      <c r="C146" s="121">
        <v>1</v>
      </c>
      <c r="D146" s="121">
        <v>0</v>
      </c>
      <c r="E146" s="124">
        <v>15829302</v>
      </c>
      <c r="F146" s="124">
        <v>0</v>
      </c>
      <c r="G146" s="124">
        <v>0</v>
      </c>
      <c r="H146" s="124">
        <v>0</v>
      </c>
      <c r="I146" s="124">
        <v>2773080</v>
      </c>
      <c r="J146" s="124">
        <v>4240854</v>
      </c>
      <c r="K146" s="124">
        <v>0</v>
      </c>
      <c r="L146" s="124">
        <v>0</v>
      </c>
      <c r="M146" s="124">
        <v>0</v>
      </c>
      <c r="N146" s="124">
        <v>0</v>
      </c>
      <c r="O146" s="124">
        <v>0</v>
      </c>
      <c r="P146" s="124">
        <v>1862729</v>
      </c>
      <c r="Q146" s="124">
        <v>232218</v>
      </c>
      <c r="R146" s="124">
        <v>694380</v>
      </c>
      <c r="S146" s="124">
        <v>44011</v>
      </c>
      <c r="T146" s="124">
        <v>18363</v>
      </c>
      <c r="U146" s="124">
        <v>179468</v>
      </c>
      <c r="V146" s="124">
        <v>43726</v>
      </c>
      <c r="W146" s="124">
        <v>0</v>
      </c>
      <c r="X146" s="124">
        <v>991023</v>
      </c>
      <c r="Y146" s="124">
        <v>0</v>
      </c>
      <c r="Z146" s="124">
        <v>0</v>
      </c>
      <c r="AA146" s="124">
        <v>26909154</v>
      </c>
    </row>
    <row r="147" spans="1:27" x14ac:dyDescent="0.3">
      <c r="A147" s="123" t="s">
        <v>293</v>
      </c>
      <c r="B147" s="121" t="s">
        <v>294</v>
      </c>
      <c r="C147" s="121">
        <v>1</v>
      </c>
      <c r="D147" s="121">
        <v>0</v>
      </c>
      <c r="E147" s="124">
        <v>21263658</v>
      </c>
      <c r="F147" s="124">
        <v>0</v>
      </c>
      <c r="G147" s="124">
        <v>0</v>
      </c>
      <c r="H147" s="124">
        <v>0</v>
      </c>
      <c r="I147" s="124">
        <v>3484209</v>
      </c>
      <c r="J147" s="124">
        <v>3518931</v>
      </c>
      <c r="K147" s="124">
        <v>0</v>
      </c>
      <c r="L147" s="124">
        <v>0</v>
      </c>
      <c r="M147" s="124">
        <v>0</v>
      </c>
      <c r="N147" s="124">
        <v>0</v>
      </c>
      <c r="O147" s="124">
        <v>0</v>
      </c>
      <c r="P147" s="124">
        <v>2725349</v>
      </c>
      <c r="Q147" s="124">
        <v>578504</v>
      </c>
      <c r="R147" s="124">
        <v>727293</v>
      </c>
      <c r="S147" s="124">
        <v>50752</v>
      </c>
      <c r="T147" s="124">
        <v>21175</v>
      </c>
      <c r="U147" s="124">
        <v>199506</v>
      </c>
      <c r="V147" s="124">
        <v>53129</v>
      </c>
      <c r="W147" s="124">
        <v>0</v>
      </c>
      <c r="X147" s="124">
        <v>890705</v>
      </c>
      <c r="Y147" s="124">
        <v>0</v>
      </c>
      <c r="Z147" s="124">
        <v>0</v>
      </c>
      <c r="AA147" s="124">
        <v>33513211</v>
      </c>
    </row>
    <row r="148" spans="1:27" x14ac:dyDescent="0.3">
      <c r="A148" s="123" t="s">
        <v>295</v>
      </c>
      <c r="B148" s="121" t="s">
        <v>296</v>
      </c>
      <c r="C148" s="121">
        <v>1</v>
      </c>
      <c r="D148" s="121">
        <v>0</v>
      </c>
      <c r="E148" s="124">
        <v>33321724</v>
      </c>
      <c r="F148" s="124">
        <v>0</v>
      </c>
      <c r="G148" s="124">
        <v>0</v>
      </c>
      <c r="H148" s="124">
        <v>0</v>
      </c>
      <c r="I148" s="124">
        <v>4572585</v>
      </c>
      <c r="J148" s="124">
        <v>6134223</v>
      </c>
      <c r="K148" s="124">
        <v>0</v>
      </c>
      <c r="L148" s="124">
        <v>0</v>
      </c>
      <c r="M148" s="124">
        <v>0</v>
      </c>
      <c r="N148" s="124">
        <v>0</v>
      </c>
      <c r="O148" s="124">
        <v>0</v>
      </c>
      <c r="P148" s="124">
        <v>3584009</v>
      </c>
      <c r="Q148" s="124">
        <v>834916</v>
      </c>
      <c r="R148" s="124">
        <v>1273196</v>
      </c>
      <c r="S148" s="124">
        <v>73402</v>
      </c>
      <c r="T148" s="124">
        <v>30625</v>
      </c>
      <c r="U148" s="124">
        <v>283969</v>
      </c>
      <c r="V148" s="124">
        <v>74587</v>
      </c>
      <c r="W148" s="124">
        <v>0</v>
      </c>
      <c r="X148" s="124">
        <v>1560088</v>
      </c>
      <c r="Y148" s="124">
        <v>0</v>
      </c>
      <c r="Z148" s="124">
        <v>0</v>
      </c>
      <c r="AA148" s="124">
        <v>51743324</v>
      </c>
    </row>
    <row r="149" spans="1:27" x14ac:dyDescent="0.3">
      <c r="A149" s="123" t="s">
        <v>297</v>
      </c>
      <c r="B149" s="121" t="s">
        <v>298</v>
      </c>
      <c r="C149" s="121">
        <v>1</v>
      </c>
      <c r="D149" s="121">
        <v>0</v>
      </c>
      <c r="E149" s="124">
        <v>7495550</v>
      </c>
      <c r="F149" s="124">
        <v>0</v>
      </c>
      <c r="G149" s="124">
        <v>0</v>
      </c>
      <c r="H149" s="124">
        <v>0</v>
      </c>
      <c r="I149" s="124">
        <v>1010272</v>
      </c>
      <c r="J149" s="124">
        <v>1539799</v>
      </c>
      <c r="K149" s="124">
        <v>0</v>
      </c>
      <c r="L149" s="124">
        <v>0</v>
      </c>
      <c r="M149" s="124">
        <v>0</v>
      </c>
      <c r="N149" s="124">
        <v>0</v>
      </c>
      <c r="O149" s="124">
        <v>0</v>
      </c>
      <c r="P149" s="124">
        <v>1087307</v>
      </c>
      <c r="Q149" s="124">
        <v>99993</v>
      </c>
      <c r="R149" s="124">
        <v>164959</v>
      </c>
      <c r="S149" s="124">
        <v>10741</v>
      </c>
      <c r="T149" s="124">
        <v>4481</v>
      </c>
      <c r="U149" s="124">
        <v>44969</v>
      </c>
      <c r="V149" s="124">
        <v>9508</v>
      </c>
      <c r="W149" s="124">
        <v>0</v>
      </c>
      <c r="X149" s="124">
        <v>205725</v>
      </c>
      <c r="Y149" s="124">
        <v>0</v>
      </c>
      <c r="Z149" s="124">
        <v>0</v>
      </c>
      <c r="AA149" s="124">
        <v>11673304</v>
      </c>
    </row>
    <row r="150" spans="1:27" x14ac:dyDescent="0.3">
      <c r="A150" s="123" t="s">
        <v>299</v>
      </c>
      <c r="B150" s="121" t="s">
        <v>300</v>
      </c>
      <c r="C150" s="121">
        <v>1</v>
      </c>
      <c r="D150" s="121">
        <v>0</v>
      </c>
      <c r="E150" s="124">
        <v>49170513</v>
      </c>
      <c r="F150" s="124">
        <v>1701450</v>
      </c>
      <c r="G150" s="124">
        <v>0</v>
      </c>
      <c r="H150" s="124">
        <v>0</v>
      </c>
      <c r="I150" s="124">
        <v>4390784</v>
      </c>
      <c r="J150" s="124">
        <v>3450012</v>
      </c>
      <c r="K150" s="124">
        <v>0</v>
      </c>
      <c r="L150" s="124">
        <v>0</v>
      </c>
      <c r="M150" s="124">
        <v>0</v>
      </c>
      <c r="N150" s="124">
        <v>0</v>
      </c>
      <c r="O150" s="124">
        <v>0</v>
      </c>
      <c r="P150" s="124">
        <v>2579386</v>
      </c>
      <c r="Q150" s="124">
        <v>690419</v>
      </c>
      <c r="R150" s="124">
        <v>2125493</v>
      </c>
      <c r="S150" s="124">
        <v>47861</v>
      </c>
      <c r="T150" s="124">
        <v>19969</v>
      </c>
      <c r="U150" s="124">
        <v>183371</v>
      </c>
      <c r="V150" s="124">
        <v>66417</v>
      </c>
      <c r="W150" s="124">
        <v>0</v>
      </c>
      <c r="X150" s="124">
        <v>2004182</v>
      </c>
      <c r="Y150" s="124">
        <v>0</v>
      </c>
      <c r="Z150" s="124">
        <v>0</v>
      </c>
      <c r="AA150" s="124">
        <v>66429857</v>
      </c>
    </row>
    <row r="151" spans="1:27" x14ac:dyDescent="0.3">
      <c r="A151" s="123" t="s">
        <v>301</v>
      </c>
      <c r="B151" s="121" t="s">
        <v>302</v>
      </c>
      <c r="C151" s="121">
        <v>1</v>
      </c>
      <c r="D151" s="121">
        <v>0</v>
      </c>
      <c r="E151" s="124">
        <v>35489115</v>
      </c>
      <c r="F151" s="124">
        <v>0</v>
      </c>
      <c r="G151" s="124">
        <v>0</v>
      </c>
      <c r="H151" s="124">
        <v>20214</v>
      </c>
      <c r="I151" s="124">
        <v>6623020</v>
      </c>
      <c r="J151" s="124">
        <v>7266743</v>
      </c>
      <c r="K151" s="124">
        <v>0</v>
      </c>
      <c r="L151" s="124">
        <v>0</v>
      </c>
      <c r="M151" s="124">
        <v>0</v>
      </c>
      <c r="N151" s="124">
        <v>0</v>
      </c>
      <c r="O151" s="124">
        <v>0</v>
      </c>
      <c r="P151" s="124">
        <v>3125221</v>
      </c>
      <c r="Q151" s="124">
        <v>995784</v>
      </c>
      <c r="R151" s="124">
        <v>2570775</v>
      </c>
      <c r="S151" s="124">
        <v>91183</v>
      </c>
      <c r="T151" s="124">
        <v>38044</v>
      </c>
      <c r="U151" s="124">
        <v>340879</v>
      </c>
      <c r="V151" s="124">
        <v>92508</v>
      </c>
      <c r="W151" s="124">
        <v>0</v>
      </c>
      <c r="X151" s="124">
        <v>999000</v>
      </c>
      <c r="Y151" s="124">
        <v>0</v>
      </c>
      <c r="Z151" s="124">
        <v>0</v>
      </c>
      <c r="AA151" s="124">
        <v>57652486</v>
      </c>
    </row>
    <row r="152" spans="1:27" x14ac:dyDescent="0.3">
      <c r="A152" s="123" t="s">
        <v>303</v>
      </c>
      <c r="B152" s="121" t="s">
        <v>304</v>
      </c>
      <c r="C152" s="121">
        <v>1</v>
      </c>
      <c r="D152" s="121">
        <v>0</v>
      </c>
      <c r="E152" s="124">
        <v>11749722</v>
      </c>
      <c r="F152" s="124">
        <v>0</v>
      </c>
      <c r="G152" s="124">
        <v>0</v>
      </c>
      <c r="H152" s="124">
        <v>3347</v>
      </c>
      <c r="I152" s="124">
        <v>1815933</v>
      </c>
      <c r="J152" s="124">
        <v>1254633</v>
      </c>
      <c r="K152" s="124">
        <v>0</v>
      </c>
      <c r="L152" s="124">
        <v>0</v>
      </c>
      <c r="M152" s="124">
        <v>0</v>
      </c>
      <c r="N152" s="124">
        <v>0</v>
      </c>
      <c r="O152" s="124">
        <v>0</v>
      </c>
      <c r="P152" s="124">
        <v>1360814</v>
      </c>
      <c r="Q152" s="124">
        <v>60734</v>
      </c>
      <c r="R152" s="124">
        <v>634855</v>
      </c>
      <c r="S152" s="124">
        <v>18141</v>
      </c>
      <c r="T152" s="124">
        <v>7569</v>
      </c>
      <c r="U152" s="124">
        <v>73279</v>
      </c>
      <c r="V152" s="124">
        <v>19401</v>
      </c>
      <c r="W152" s="124">
        <v>0</v>
      </c>
      <c r="X152" s="124">
        <v>334172</v>
      </c>
      <c r="Y152" s="124">
        <v>0</v>
      </c>
      <c r="Z152" s="124">
        <v>0</v>
      </c>
      <c r="AA152" s="124">
        <v>17332600</v>
      </c>
    </row>
    <row r="153" spans="1:27" x14ac:dyDescent="0.3">
      <c r="A153" s="123" t="s">
        <v>305</v>
      </c>
      <c r="B153" s="121" t="s">
        <v>306</v>
      </c>
      <c r="C153" s="121">
        <v>1</v>
      </c>
      <c r="D153" s="121">
        <v>0</v>
      </c>
      <c r="E153" s="124">
        <v>6039325</v>
      </c>
      <c r="F153" s="124">
        <v>0</v>
      </c>
      <c r="G153" s="124">
        <v>0</v>
      </c>
      <c r="H153" s="124">
        <v>0</v>
      </c>
      <c r="I153" s="124">
        <v>1111128</v>
      </c>
      <c r="J153" s="124">
        <v>874900</v>
      </c>
      <c r="K153" s="124">
        <v>0</v>
      </c>
      <c r="L153" s="124">
        <v>0</v>
      </c>
      <c r="M153" s="124">
        <v>0</v>
      </c>
      <c r="N153" s="124">
        <v>0</v>
      </c>
      <c r="O153" s="124">
        <v>0</v>
      </c>
      <c r="P153" s="124">
        <v>567285</v>
      </c>
      <c r="Q153" s="124">
        <v>135295</v>
      </c>
      <c r="R153" s="124">
        <v>174527</v>
      </c>
      <c r="S153" s="124">
        <v>8089</v>
      </c>
      <c r="T153" s="124">
        <v>3375</v>
      </c>
      <c r="U153" s="124">
        <v>32853</v>
      </c>
      <c r="V153" s="124">
        <v>8625</v>
      </c>
      <c r="W153" s="124">
        <v>0</v>
      </c>
      <c r="X153" s="124">
        <v>353177</v>
      </c>
      <c r="Y153" s="124">
        <v>0</v>
      </c>
      <c r="Z153" s="124">
        <v>0</v>
      </c>
      <c r="AA153" s="124">
        <v>9308579</v>
      </c>
    </row>
    <row r="154" spans="1:27" x14ac:dyDescent="0.3">
      <c r="A154" s="123" t="s">
        <v>307</v>
      </c>
      <c r="B154" s="121" t="s">
        <v>308</v>
      </c>
      <c r="C154" s="121">
        <v>1</v>
      </c>
      <c r="D154" s="121">
        <v>0</v>
      </c>
      <c r="E154" s="124">
        <v>22649834</v>
      </c>
      <c r="F154" s="124">
        <v>0</v>
      </c>
      <c r="G154" s="124">
        <v>0</v>
      </c>
      <c r="H154" s="124">
        <v>0</v>
      </c>
      <c r="I154" s="124">
        <v>4237903</v>
      </c>
      <c r="J154" s="124">
        <v>2589399</v>
      </c>
      <c r="K154" s="124">
        <v>0</v>
      </c>
      <c r="L154" s="124">
        <v>0</v>
      </c>
      <c r="M154" s="124">
        <v>0</v>
      </c>
      <c r="N154" s="124">
        <v>0</v>
      </c>
      <c r="O154" s="124">
        <v>0</v>
      </c>
      <c r="P154" s="124">
        <v>2877675</v>
      </c>
      <c r="Q154" s="124">
        <v>629853</v>
      </c>
      <c r="R154" s="124">
        <v>715113</v>
      </c>
      <c r="S154" s="124">
        <v>77956</v>
      </c>
      <c r="T154" s="124">
        <v>32525</v>
      </c>
      <c r="U154" s="124">
        <v>299638</v>
      </c>
      <c r="V154" s="124">
        <v>72539</v>
      </c>
      <c r="W154" s="124">
        <v>0</v>
      </c>
      <c r="X154" s="124">
        <v>1458000</v>
      </c>
      <c r="Y154" s="124">
        <v>0</v>
      </c>
      <c r="Z154" s="124">
        <v>0</v>
      </c>
      <c r="AA154" s="124">
        <v>35640435</v>
      </c>
    </row>
    <row r="155" spans="1:27" x14ac:dyDescent="0.3">
      <c r="A155" s="123" t="s">
        <v>309</v>
      </c>
      <c r="B155" s="121" t="s">
        <v>310</v>
      </c>
      <c r="C155" s="121">
        <v>1</v>
      </c>
      <c r="D155" s="121">
        <v>0</v>
      </c>
      <c r="E155" s="124">
        <v>17921328</v>
      </c>
      <c r="F155" s="124">
        <v>14740</v>
      </c>
      <c r="G155" s="124">
        <v>0</v>
      </c>
      <c r="H155" s="124">
        <v>0</v>
      </c>
      <c r="I155" s="124">
        <v>1095539</v>
      </c>
      <c r="J155" s="124">
        <v>3315065</v>
      </c>
      <c r="K155" s="124">
        <v>0</v>
      </c>
      <c r="L155" s="124">
        <v>0</v>
      </c>
      <c r="M155" s="124">
        <v>0</v>
      </c>
      <c r="N155" s="124">
        <v>0</v>
      </c>
      <c r="O155" s="124">
        <v>0</v>
      </c>
      <c r="P155" s="124">
        <v>2007402</v>
      </c>
      <c r="Q155" s="124">
        <v>203210</v>
      </c>
      <c r="R155" s="124">
        <v>425960</v>
      </c>
      <c r="S155" s="124">
        <v>25361</v>
      </c>
      <c r="T155" s="124">
        <v>10581</v>
      </c>
      <c r="U155" s="124">
        <v>108229</v>
      </c>
      <c r="V155" s="124">
        <v>30850</v>
      </c>
      <c r="W155" s="124">
        <v>0</v>
      </c>
      <c r="X155" s="124">
        <v>407834</v>
      </c>
      <c r="Y155" s="124">
        <v>0</v>
      </c>
      <c r="Z155" s="124">
        <v>0</v>
      </c>
      <c r="AA155" s="124">
        <v>25566099</v>
      </c>
    </row>
    <row r="156" spans="1:27" x14ac:dyDescent="0.3">
      <c r="A156" s="123" t="s">
        <v>311</v>
      </c>
      <c r="B156" s="121" t="s">
        <v>312</v>
      </c>
      <c r="C156" s="121">
        <v>1</v>
      </c>
      <c r="D156" s="121">
        <v>0</v>
      </c>
      <c r="E156" s="124">
        <v>53175833</v>
      </c>
      <c r="F156" s="124">
        <v>397338</v>
      </c>
      <c r="G156" s="124">
        <v>0</v>
      </c>
      <c r="H156" s="124">
        <v>17051</v>
      </c>
      <c r="I156" s="124">
        <v>5680822</v>
      </c>
      <c r="J156" s="124">
        <v>9515475</v>
      </c>
      <c r="K156" s="124">
        <v>0</v>
      </c>
      <c r="L156" s="124">
        <v>0</v>
      </c>
      <c r="M156" s="124">
        <v>0</v>
      </c>
      <c r="N156" s="124">
        <v>0</v>
      </c>
      <c r="O156" s="124">
        <v>0</v>
      </c>
      <c r="P156" s="124">
        <v>3550855</v>
      </c>
      <c r="Q156" s="124">
        <v>530853</v>
      </c>
      <c r="R156" s="124">
        <v>4507160</v>
      </c>
      <c r="S156" s="124">
        <v>157080</v>
      </c>
      <c r="T156" s="124">
        <v>65538</v>
      </c>
      <c r="U156" s="124">
        <v>453418</v>
      </c>
      <c r="V156" s="124">
        <v>160884</v>
      </c>
      <c r="W156" s="124">
        <v>0</v>
      </c>
      <c r="X156" s="124">
        <v>2482773</v>
      </c>
      <c r="Y156" s="124">
        <v>0</v>
      </c>
      <c r="Z156" s="124">
        <v>0</v>
      </c>
      <c r="AA156" s="124">
        <v>80695080</v>
      </c>
    </row>
    <row r="157" spans="1:27" x14ac:dyDescent="0.3">
      <c r="A157" s="123" t="s">
        <v>313</v>
      </c>
      <c r="B157" s="121" t="s">
        <v>314</v>
      </c>
      <c r="C157" s="121">
        <v>1</v>
      </c>
      <c r="D157" s="121">
        <v>0</v>
      </c>
      <c r="E157" s="124">
        <v>50058216</v>
      </c>
      <c r="F157" s="124">
        <v>0</v>
      </c>
      <c r="G157" s="124">
        <v>0</v>
      </c>
      <c r="H157" s="124">
        <v>0</v>
      </c>
      <c r="I157" s="124">
        <v>6470087</v>
      </c>
      <c r="J157" s="124">
        <v>5729409</v>
      </c>
      <c r="K157" s="124">
        <v>0</v>
      </c>
      <c r="L157" s="124">
        <v>0</v>
      </c>
      <c r="M157" s="124">
        <v>0</v>
      </c>
      <c r="N157" s="124">
        <v>0</v>
      </c>
      <c r="O157" s="124">
        <v>0</v>
      </c>
      <c r="P157" s="124">
        <v>4726856</v>
      </c>
      <c r="Q157" s="124">
        <v>808697</v>
      </c>
      <c r="R157" s="124">
        <v>2995390</v>
      </c>
      <c r="S157" s="124">
        <v>96771</v>
      </c>
      <c r="T157" s="124">
        <v>40375</v>
      </c>
      <c r="U157" s="124">
        <v>382819</v>
      </c>
      <c r="V157" s="124">
        <v>102866</v>
      </c>
      <c r="W157" s="124">
        <v>0</v>
      </c>
      <c r="X157" s="124">
        <v>1265192</v>
      </c>
      <c r="Y157" s="124">
        <v>0</v>
      </c>
      <c r="Z157" s="124">
        <v>0</v>
      </c>
      <c r="AA157" s="124">
        <v>72676678</v>
      </c>
    </row>
    <row r="158" spans="1:27" x14ac:dyDescent="0.3">
      <c r="A158" s="123" t="s">
        <v>315</v>
      </c>
      <c r="B158" s="121" t="s">
        <v>316</v>
      </c>
      <c r="C158" s="121">
        <v>1</v>
      </c>
      <c r="D158" s="121">
        <v>0</v>
      </c>
      <c r="E158" s="124">
        <v>5542454</v>
      </c>
      <c r="F158" s="124">
        <v>0</v>
      </c>
      <c r="G158" s="124">
        <v>70000</v>
      </c>
      <c r="H158" s="124">
        <v>2283</v>
      </c>
      <c r="I158" s="124">
        <v>633477</v>
      </c>
      <c r="J158" s="124">
        <v>74779</v>
      </c>
      <c r="K158" s="124">
        <v>0</v>
      </c>
      <c r="L158" s="124">
        <v>0</v>
      </c>
      <c r="M158" s="124">
        <v>0</v>
      </c>
      <c r="N158" s="124">
        <v>0</v>
      </c>
      <c r="O158" s="124">
        <v>0</v>
      </c>
      <c r="P158" s="124">
        <v>607781</v>
      </c>
      <c r="Q158" s="124">
        <v>0</v>
      </c>
      <c r="R158" s="124">
        <v>0</v>
      </c>
      <c r="S158" s="124">
        <v>4479</v>
      </c>
      <c r="T158" s="124">
        <v>1869</v>
      </c>
      <c r="U158" s="124">
        <v>17126</v>
      </c>
      <c r="V158" s="124">
        <v>5462</v>
      </c>
      <c r="W158" s="124">
        <v>0</v>
      </c>
      <c r="X158" s="124">
        <v>66424</v>
      </c>
      <c r="Y158" s="124">
        <v>1248</v>
      </c>
      <c r="Z158" s="124">
        <v>0</v>
      </c>
      <c r="AA158" s="124">
        <v>7027382</v>
      </c>
    </row>
    <row r="159" spans="1:27" x14ac:dyDescent="0.3">
      <c r="A159" s="123" t="s">
        <v>317</v>
      </c>
      <c r="B159" s="121" t="s">
        <v>318</v>
      </c>
      <c r="C159" s="121">
        <v>1</v>
      </c>
      <c r="D159" s="121">
        <v>0</v>
      </c>
      <c r="E159" s="124">
        <v>495818</v>
      </c>
      <c r="F159" s="124">
        <v>0</v>
      </c>
      <c r="G159" s="124">
        <v>170528</v>
      </c>
      <c r="H159" s="124">
        <v>0</v>
      </c>
      <c r="I159" s="124">
        <v>25471</v>
      </c>
      <c r="J159" s="124">
        <v>56958</v>
      </c>
      <c r="K159" s="124">
        <v>0</v>
      </c>
      <c r="L159" s="124">
        <v>0</v>
      </c>
      <c r="M159" s="124">
        <v>0</v>
      </c>
      <c r="N159" s="124">
        <v>0</v>
      </c>
      <c r="O159" s="124">
        <v>0</v>
      </c>
      <c r="P159" s="124">
        <v>125002</v>
      </c>
      <c r="Q159" s="124">
        <v>1728</v>
      </c>
      <c r="R159" s="124">
        <v>0</v>
      </c>
      <c r="S159" s="124">
        <v>2592</v>
      </c>
      <c r="T159" s="124">
        <v>1081</v>
      </c>
      <c r="U159" s="124">
        <v>7456</v>
      </c>
      <c r="V159" s="124">
        <v>0</v>
      </c>
      <c r="W159" s="124">
        <v>0</v>
      </c>
      <c r="X159" s="124">
        <v>13500</v>
      </c>
      <c r="Y159" s="124">
        <v>1555</v>
      </c>
      <c r="Z159" s="124">
        <v>0</v>
      </c>
      <c r="AA159" s="124">
        <v>901689</v>
      </c>
    </row>
    <row r="160" spans="1:27" x14ac:dyDescent="0.3">
      <c r="A160" s="123" t="s">
        <v>319</v>
      </c>
      <c r="B160" s="121" t="s">
        <v>320</v>
      </c>
      <c r="C160" s="121">
        <v>1</v>
      </c>
      <c r="D160" s="121">
        <v>0</v>
      </c>
      <c r="E160" s="124">
        <v>1026513</v>
      </c>
      <c r="F160" s="124">
        <v>0</v>
      </c>
      <c r="G160" s="124">
        <v>285697</v>
      </c>
      <c r="H160" s="124">
        <v>929</v>
      </c>
      <c r="I160" s="124">
        <v>55230</v>
      </c>
      <c r="J160" s="124">
        <v>27877</v>
      </c>
      <c r="K160" s="124">
        <v>0</v>
      </c>
      <c r="L160" s="124">
        <v>0</v>
      </c>
      <c r="M160" s="124">
        <v>0</v>
      </c>
      <c r="N160" s="124">
        <v>0</v>
      </c>
      <c r="O160" s="124">
        <v>0</v>
      </c>
      <c r="P160" s="124">
        <v>115695</v>
      </c>
      <c r="Q160" s="124">
        <v>0</v>
      </c>
      <c r="R160" s="124">
        <v>0</v>
      </c>
      <c r="S160" s="124">
        <v>1528</v>
      </c>
      <c r="T160" s="124">
        <v>638</v>
      </c>
      <c r="U160" s="124">
        <v>5592</v>
      </c>
      <c r="V160" s="124">
        <v>0</v>
      </c>
      <c r="W160" s="124">
        <v>0</v>
      </c>
      <c r="X160" s="124">
        <v>24300</v>
      </c>
      <c r="Y160" s="124">
        <v>0</v>
      </c>
      <c r="Z160" s="124">
        <v>0</v>
      </c>
      <c r="AA160" s="124">
        <v>1543999</v>
      </c>
    </row>
    <row r="161" spans="1:27" x14ac:dyDescent="0.3">
      <c r="A161" s="123" t="s">
        <v>321</v>
      </c>
      <c r="B161" s="121" t="s">
        <v>322</v>
      </c>
      <c r="C161" s="121">
        <v>1</v>
      </c>
      <c r="D161" s="121">
        <v>0</v>
      </c>
      <c r="E161" s="124">
        <v>12597213</v>
      </c>
      <c r="F161" s="124">
        <v>0</v>
      </c>
      <c r="G161" s="124">
        <v>75884</v>
      </c>
      <c r="H161" s="124">
        <v>0</v>
      </c>
      <c r="I161" s="124">
        <v>845791</v>
      </c>
      <c r="J161" s="124">
        <v>1369599</v>
      </c>
      <c r="K161" s="124">
        <v>0</v>
      </c>
      <c r="L161" s="124">
        <v>0</v>
      </c>
      <c r="M161" s="124">
        <v>0</v>
      </c>
      <c r="N161" s="124">
        <v>0</v>
      </c>
      <c r="O161" s="124">
        <v>0</v>
      </c>
      <c r="P161" s="124">
        <v>1669197</v>
      </c>
      <c r="Q161" s="124">
        <v>412574</v>
      </c>
      <c r="R161" s="124">
        <v>0</v>
      </c>
      <c r="S161" s="124">
        <v>9812</v>
      </c>
      <c r="T161" s="124">
        <v>4094</v>
      </c>
      <c r="U161" s="124">
        <v>37804</v>
      </c>
      <c r="V161" s="124">
        <v>13315</v>
      </c>
      <c r="W161" s="124">
        <v>0</v>
      </c>
      <c r="X161" s="124">
        <v>395822</v>
      </c>
      <c r="Y161" s="124">
        <v>0</v>
      </c>
      <c r="Z161" s="124">
        <v>0</v>
      </c>
      <c r="AA161" s="124">
        <v>17431105</v>
      </c>
    </row>
    <row r="162" spans="1:27" x14ac:dyDescent="0.3">
      <c r="A162" s="123" t="s">
        <v>323</v>
      </c>
      <c r="B162" s="121" t="s">
        <v>324</v>
      </c>
      <c r="C162" s="121">
        <v>0</v>
      </c>
      <c r="D162" s="121">
        <v>0</v>
      </c>
      <c r="E162" s="124">
        <v>358405</v>
      </c>
      <c r="F162" s="124">
        <v>0</v>
      </c>
      <c r="G162" s="124">
        <v>70000</v>
      </c>
      <c r="H162" s="124">
        <v>7</v>
      </c>
      <c r="I162" s="124">
        <v>15841</v>
      </c>
      <c r="J162" s="124">
        <v>75118</v>
      </c>
      <c r="K162" s="124">
        <v>0</v>
      </c>
      <c r="L162" s="124">
        <v>0</v>
      </c>
      <c r="M162" s="124">
        <v>0</v>
      </c>
      <c r="N162" s="124">
        <v>0</v>
      </c>
      <c r="O162" s="124">
        <v>0</v>
      </c>
      <c r="P162" s="124">
        <v>103841</v>
      </c>
      <c r="Q162" s="124">
        <v>0</v>
      </c>
      <c r="R162" s="124">
        <v>0</v>
      </c>
      <c r="S162" s="124">
        <v>719</v>
      </c>
      <c r="T162" s="124">
        <v>300</v>
      </c>
      <c r="U162" s="124">
        <v>2680</v>
      </c>
      <c r="V162" s="124">
        <v>0</v>
      </c>
      <c r="W162" s="124">
        <v>0</v>
      </c>
      <c r="X162" s="124">
        <v>2700</v>
      </c>
      <c r="Y162" s="124">
        <v>0</v>
      </c>
      <c r="Z162" s="124">
        <v>0</v>
      </c>
      <c r="AA162" s="124">
        <v>629611</v>
      </c>
    </row>
    <row r="163" spans="1:27" x14ac:dyDescent="0.3">
      <c r="A163" s="123" t="s">
        <v>325</v>
      </c>
      <c r="B163" s="121" t="s">
        <v>326</v>
      </c>
      <c r="C163" s="121">
        <v>1</v>
      </c>
      <c r="D163" s="121">
        <v>0</v>
      </c>
      <c r="E163" s="124">
        <v>2065201</v>
      </c>
      <c r="F163" s="124">
        <v>0</v>
      </c>
      <c r="G163" s="124">
        <v>150669</v>
      </c>
      <c r="H163" s="124">
        <v>0</v>
      </c>
      <c r="I163" s="124">
        <v>54101</v>
      </c>
      <c r="J163" s="124">
        <v>429770</v>
      </c>
      <c r="K163" s="124">
        <v>0</v>
      </c>
      <c r="L163" s="124">
        <v>0</v>
      </c>
      <c r="M163" s="124">
        <v>0</v>
      </c>
      <c r="N163" s="124">
        <v>0</v>
      </c>
      <c r="O163" s="124">
        <v>0</v>
      </c>
      <c r="P163" s="124">
        <v>416571</v>
      </c>
      <c r="Q163" s="124">
        <v>38153</v>
      </c>
      <c r="R163" s="124">
        <v>0</v>
      </c>
      <c r="S163" s="124">
        <v>8733</v>
      </c>
      <c r="T163" s="124">
        <v>3644</v>
      </c>
      <c r="U163" s="124">
        <v>32329</v>
      </c>
      <c r="V163" s="124">
        <v>0</v>
      </c>
      <c r="W163" s="124">
        <v>0</v>
      </c>
      <c r="X163" s="124">
        <v>631800</v>
      </c>
      <c r="Y163" s="124">
        <v>0</v>
      </c>
      <c r="Z163" s="124">
        <v>0</v>
      </c>
      <c r="AA163" s="124">
        <v>3830971</v>
      </c>
    </row>
    <row r="164" spans="1:27" x14ac:dyDescent="0.3">
      <c r="A164" s="123" t="s">
        <v>327</v>
      </c>
      <c r="B164" s="121" t="s">
        <v>328</v>
      </c>
      <c r="C164" s="121">
        <v>1</v>
      </c>
      <c r="D164" s="121">
        <v>0</v>
      </c>
      <c r="E164" s="124">
        <v>892231</v>
      </c>
      <c r="F164" s="124">
        <v>0</v>
      </c>
      <c r="G164" s="124">
        <v>181474</v>
      </c>
      <c r="H164" s="124">
        <v>119</v>
      </c>
      <c r="I164" s="124">
        <v>30330</v>
      </c>
      <c r="J164" s="124">
        <v>52103</v>
      </c>
      <c r="K164" s="124">
        <v>0</v>
      </c>
      <c r="L164" s="124">
        <v>0</v>
      </c>
      <c r="M164" s="124">
        <v>0</v>
      </c>
      <c r="N164" s="124">
        <v>0</v>
      </c>
      <c r="O164" s="124">
        <v>0</v>
      </c>
      <c r="P164" s="124">
        <v>259885</v>
      </c>
      <c r="Q164" s="124">
        <v>3901</v>
      </c>
      <c r="R164" s="124">
        <v>14691</v>
      </c>
      <c r="S164" s="124">
        <v>3326</v>
      </c>
      <c r="T164" s="124">
        <v>1388</v>
      </c>
      <c r="U164" s="124">
        <v>12582</v>
      </c>
      <c r="V164" s="124">
        <v>0</v>
      </c>
      <c r="W164" s="124">
        <v>0</v>
      </c>
      <c r="X164" s="124">
        <v>0</v>
      </c>
      <c r="Y164" s="124">
        <v>0</v>
      </c>
      <c r="Z164" s="124">
        <v>0</v>
      </c>
      <c r="AA164" s="124">
        <v>1452030</v>
      </c>
    </row>
    <row r="165" spans="1:27" x14ac:dyDescent="0.3">
      <c r="A165" s="123" t="s">
        <v>329</v>
      </c>
      <c r="B165" s="121" t="s">
        <v>330</v>
      </c>
      <c r="C165" s="121">
        <v>1</v>
      </c>
      <c r="D165" s="121">
        <v>0</v>
      </c>
      <c r="E165" s="124">
        <v>6284263</v>
      </c>
      <c r="F165" s="124">
        <v>0</v>
      </c>
      <c r="G165" s="124">
        <v>247326</v>
      </c>
      <c r="H165" s="124">
        <v>1207</v>
      </c>
      <c r="I165" s="124">
        <v>439593</v>
      </c>
      <c r="J165" s="124">
        <v>677305</v>
      </c>
      <c r="K165" s="124">
        <v>68996</v>
      </c>
      <c r="L165" s="124">
        <v>0</v>
      </c>
      <c r="M165" s="124">
        <v>0</v>
      </c>
      <c r="N165" s="124">
        <v>0</v>
      </c>
      <c r="O165" s="124">
        <v>0</v>
      </c>
      <c r="P165" s="124">
        <v>473181</v>
      </c>
      <c r="Q165" s="124">
        <v>60514</v>
      </c>
      <c r="R165" s="124">
        <v>42827</v>
      </c>
      <c r="S165" s="124">
        <v>10501</v>
      </c>
      <c r="T165" s="124">
        <v>4381</v>
      </c>
      <c r="U165" s="124">
        <v>40775</v>
      </c>
      <c r="V165" s="124">
        <v>3953</v>
      </c>
      <c r="W165" s="124">
        <v>0</v>
      </c>
      <c r="X165" s="124">
        <v>456681</v>
      </c>
      <c r="Y165" s="124">
        <v>0</v>
      </c>
      <c r="Z165" s="124">
        <v>0</v>
      </c>
      <c r="AA165" s="124">
        <v>8811503</v>
      </c>
    </row>
    <row r="166" spans="1:27" x14ac:dyDescent="0.3">
      <c r="A166" s="123" t="s">
        <v>331</v>
      </c>
      <c r="B166" s="121" t="s">
        <v>332</v>
      </c>
      <c r="C166" s="121">
        <v>1</v>
      </c>
      <c r="D166" s="121">
        <v>0</v>
      </c>
      <c r="E166" s="124">
        <v>1983806</v>
      </c>
      <c r="F166" s="124">
        <v>0</v>
      </c>
      <c r="G166" s="124">
        <v>127909</v>
      </c>
      <c r="H166" s="124">
        <v>0</v>
      </c>
      <c r="I166" s="124">
        <v>200752</v>
      </c>
      <c r="J166" s="124">
        <v>445683</v>
      </c>
      <c r="K166" s="124">
        <v>0</v>
      </c>
      <c r="L166" s="124">
        <v>0</v>
      </c>
      <c r="M166" s="124">
        <v>0</v>
      </c>
      <c r="N166" s="124">
        <v>0</v>
      </c>
      <c r="O166" s="124">
        <v>0</v>
      </c>
      <c r="P166" s="124">
        <v>333624</v>
      </c>
      <c r="Q166" s="124">
        <v>59001</v>
      </c>
      <c r="R166" s="124">
        <v>76804</v>
      </c>
      <c r="S166" s="124">
        <v>3640</v>
      </c>
      <c r="T166" s="124">
        <v>1519</v>
      </c>
      <c r="U166" s="124">
        <v>14271</v>
      </c>
      <c r="V166" s="124">
        <v>241</v>
      </c>
      <c r="W166" s="124">
        <v>0</v>
      </c>
      <c r="X166" s="124">
        <v>25138</v>
      </c>
      <c r="Y166" s="124">
        <v>0</v>
      </c>
      <c r="Z166" s="124">
        <v>0</v>
      </c>
      <c r="AA166" s="124">
        <v>3272388</v>
      </c>
    </row>
    <row r="167" spans="1:27" x14ac:dyDescent="0.3">
      <c r="A167" s="123" t="s">
        <v>333</v>
      </c>
      <c r="B167" s="121" t="s">
        <v>334</v>
      </c>
      <c r="C167" s="121">
        <v>1</v>
      </c>
      <c r="D167" s="121">
        <v>1</v>
      </c>
      <c r="E167" s="124">
        <v>5064418</v>
      </c>
      <c r="F167" s="124">
        <v>0</v>
      </c>
      <c r="G167" s="124">
        <v>209232</v>
      </c>
      <c r="H167" s="124">
        <v>0</v>
      </c>
      <c r="I167" s="124">
        <v>410395</v>
      </c>
      <c r="J167" s="124">
        <v>70186</v>
      </c>
      <c r="K167" s="124">
        <v>0</v>
      </c>
      <c r="L167" s="124">
        <v>526271</v>
      </c>
      <c r="M167" s="124">
        <v>0</v>
      </c>
      <c r="N167" s="124">
        <v>0</v>
      </c>
      <c r="O167" s="124">
        <v>0</v>
      </c>
      <c r="P167" s="124">
        <v>628993</v>
      </c>
      <c r="Q167" s="124">
        <v>39552</v>
      </c>
      <c r="R167" s="124">
        <v>0</v>
      </c>
      <c r="S167" s="124">
        <v>5558</v>
      </c>
      <c r="T167" s="124">
        <v>2319</v>
      </c>
      <c r="U167" s="124">
        <v>22077</v>
      </c>
      <c r="V167" s="124">
        <v>2666</v>
      </c>
      <c r="W167" s="124">
        <v>0</v>
      </c>
      <c r="X167" s="124">
        <v>275680</v>
      </c>
      <c r="Y167" s="124">
        <v>3796</v>
      </c>
      <c r="Z167" s="124">
        <v>0</v>
      </c>
      <c r="AA167" s="124">
        <v>7261143</v>
      </c>
    </row>
    <row r="168" spans="1:27" x14ac:dyDescent="0.3">
      <c r="A168" s="123" t="s">
        <v>335</v>
      </c>
      <c r="B168" s="121" t="s">
        <v>336</v>
      </c>
      <c r="C168" s="121">
        <v>1</v>
      </c>
      <c r="D168" s="121">
        <v>0</v>
      </c>
      <c r="E168" s="124">
        <v>7731886</v>
      </c>
      <c r="F168" s="124">
        <v>0</v>
      </c>
      <c r="G168" s="124">
        <v>0</v>
      </c>
      <c r="H168" s="124">
        <v>0</v>
      </c>
      <c r="I168" s="124">
        <v>538883</v>
      </c>
      <c r="J168" s="124">
        <v>582140</v>
      </c>
      <c r="K168" s="124">
        <v>0</v>
      </c>
      <c r="L168" s="124">
        <v>0</v>
      </c>
      <c r="M168" s="124">
        <v>0</v>
      </c>
      <c r="N168" s="124">
        <v>0</v>
      </c>
      <c r="O168" s="124">
        <v>0</v>
      </c>
      <c r="P168" s="124">
        <v>1503903</v>
      </c>
      <c r="Q168" s="124">
        <v>129482</v>
      </c>
      <c r="R168" s="124">
        <v>34288</v>
      </c>
      <c r="S168" s="124">
        <v>10246</v>
      </c>
      <c r="T168" s="124">
        <v>4275</v>
      </c>
      <c r="U168" s="124">
        <v>39901</v>
      </c>
      <c r="V168" s="124">
        <v>9021</v>
      </c>
      <c r="W168" s="124">
        <v>0</v>
      </c>
      <c r="X168" s="124">
        <v>243910</v>
      </c>
      <c r="Y168" s="124">
        <v>0</v>
      </c>
      <c r="Z168" s="124">
        <v>0</v>
      </c>
      <c r="AA168" s="124">
        <v>10827935</v>
      </c>
    </row>
    <row r="169" spans="1:27" x14ac:dyDescent="0.3">
      <c r="A169" s="123" t="s">
        <v>337</v>
      </c>
      <c r="B169" s="121" t="s">
        <v>338</v>
      </c>
      <c r="C169" s="121">
        <v>1</v>
      </c>
      <c r="D169" s="121">
        <v>0</v>
      </c>
      <c r="E169" s="124">
        <v>9098278</v>
      </c>
      <c r="F169" s="124">
        <v>0</v>
      </c>
      <c r="G169" s="124">
        <v>0</v>
      </c>
      <c r="H169" s="124">
        <v>0</v>
      </c>
      <c r="I169" s="124">
        <v>739090</v>
      </c>
      <c r="J169" s="124">
        <v>1754114</v>
      </c>
      <c r="K169" s="124">
        <v>0</v>
      </c>
      <c r="L169" s="124">
        <v>0</v>
      </c>
      <c r="M169" s="124">
        <v>0</v>
      </c>
      <c r="N169" s="124">
        <v>0</v>
      </c>
      <c r="O169" s="124">
        <v>0</v>
      </c>
      <c r="P169" s="124">
        <v>1723556</v>
      </c>
      <c r="Q169" s="124">
        <v>77984</v>
      </c>
      <c r="R169" s="124">
        <v>11</v>
      </c>
      <c r="S169" s="124">
        <v>7850</v>
      </c>
      <c r="T169" s="124">
        <v>3275</v>
      </c>
      <c r="U169" s="124">
        <v>29300</v>
      </c>
      <c r="V169" s="124">
        <v>9840</v>
      </c>
      <c r="W169" s="124">
        <v>0</v>
      </c>
      <c r="X169" s="124">
        <v>426593</v>
      </c>
      <c r="Y169" s="124">
        <v>0</v>
      </c>
      <c r="Z169" s="124">
        <v>0</v>
      </c>
      <c r="AA169" s="124">
        <v>13869891</v>
      </c>
    </row>
    <row r="170" spans="1:27" x14ac:dyDescent="0.3">
      <c r="A170" s="123" t="s">
        <v>339</v>
      </c>
      <c r="B170" s="121" t="s">
        <v>340</v>
      </c>
      <c r="C170" s="121">
        <v>1</v>
      </c>
      <c r="D170" s="121">
        <v>0</v>
      </c>
      <c r="E170" s="124">
        <v>25306106</v>
      </c>
      <c r="F170" s="124">
        <v>0</v>
      </c>
      <c r="G170" s="124">
        <v>0</v>
      </c>
      <c r="H170" s="124">
        <v>13448</v>
      </c>
      <c r="I170" s="124">
        <v>1268229</v>
      </c>
      <c r="J170" s="124">
        <v>3963713</v>
      </c>
      <c r="K170" s="124">
        <v>0</v>
      </c>
      <c r="L170" s="124">
        <v>0</v>
      </c>
      <c r="M170" s="124">
        <v>0</v>
      </c>
      <c r="N170" s="124">
        <v>0</v>
      </c>
      <c r="O170" s="124">
        <v>0</v>
      </c>
      <c r="P170" s="124">
        <v>4470001</v>
      </c>
      <c r="Q170" s="124">
        <v>136197</v>
      </c>
      <c r="R170" s="124">
        <v>45318</v>
      </c>
      <c r="S170" s="124">
        <v>19699</v>
      </c>
      <c r="T170" s="124">
        <v>8219</v>
      </c>
      <c r="U170" s="124">
        <v>74910</v>
      </c>
      <c r="V170" s="124">
        <v>29277</v>
      </c>
      <c r="W170" s="124">
        <v>0</v>
      </c>
      <c r="X170" s="124">
        <v>493387</v>
      </c>
      <c r="Y170" s="124">
        <v>32260</v>
      </c>
      <c r="Z170" s="124">
        <v>0</v>
      </c>
      <c r="AA170" s="124">
        <v>35860764</v>
      </c>
    </row>
    <row r="171" spans="1:27" x14ac:dyDescent="0.3">
      <c r="A171" s="123" t="s">
        <v>341</v>
      </c>
      <c r="B171" s="121" t="s">
        <v>342</v>
      </c>
      <c r="C171" s="121">
        <v>1</v>
      </c>
      <c r="D171" s="121">
        <v>0</v>
      </c>
      <c r="E171" s="124">
        <v>7722740</v>
      </c>
      <c r="F171" s="124">
        <v>0</v>
      </c>
      <c r="G171" s="124">
        <v>227664</v>
      </c>
      <c r="H171" s="124">
        <v>0</v>
      </c>
      <c r="I171" s="124">
        <v>629397</v>
      </c>
      <c r="J171" s="124">
        <v>790219</v>
      </c>
      <c r="K171" s="124">
        <v>0</v>
      </c>
      <c r="L171" s="124">
        <v>0</v>
      </c>
      <c r="M171" s="124">
        <v>0</v>
      </c>
      <c r="N171" s="124">
        <v>0</v>
      </c>
      <c r="O171" s="124">
        <v>0</v>
      </c>
      <c r="P171" s="124">
        <v>642282</v>
      </c>
      <c r="Q171" s="124">
        <v>54473</v>
      </c>
      <c r="R171" s="124">
        <v>35068</v>
      </c>
      <c r="S171" s="124">
        <v>16643</v>
      </c>
      <c r="T171" s="124">
        <v>6944</v>
      </c>
      <c r="U171" s="124">
        <v>65823</v>
      </c>
      <c r="V171" s="124">
        <v>0</v>
      </c>
      <c r="W171" s="124">
        <v>0</v>
      </c>
      <c r="X171" s="124">
        <v>756000</v>
      </c>
      <c r="Y171" s="124">
        <v>0</v>
      </c>
      <c r="Z171" s="124">
        <v>0</v>
      </c>
      <c r="AA171" s="124">
        <v>10947253</v>
      </c>
    </row>
    <row r="172" spans="1:27" x14ac:dyDescent="0.3">
      <c r="A172" s="123" t="s">
        <v>343</v>
      </c>
      <c r="B172" s="121" t="s">
        <v>344</v>
      </c>
      <c r="C172" s="121">
        <v>1</v>
      </c>
      <c r="D172" s="121">
        <v>0</v>
      </c>
      <c r="E172" s="124">
        <v>37272293</v>
      </c>
      <c r="F172" s="124">
        <v>0</v>
      </c>
      <c r="G172" s="124">
        <v>0</v>
      </c>
      <c r="H172" s="124">
        <v>0</v>
      </c>
      <c r="I172" s="124">
        <v>2697310</v>
      </c>
      <c r="J172" s="124">
        <v>6315004</v>
      </c>
      <c r="K172" s="124">
        <v>0</v>
      </c>
      <c r="L172" s="124">
        <v>0</v>
      </c>
      <c r="M172" s="124">
        <v>0</v>
      </c>
      <c r="N172" s="124">
        <v>0</v>
      </c>
      <c r="O172" s="124">
        <v>0</v>
      </c>
      <c r="P172" s="124">
        <v>4755021</v>
      </c>
      <c r="Q172" s="124">
        <v>910632</v>
      </c>
      <c r="R172" s="124">
        <v>327750</v>
      </c>
      <c r="S172" s="124">
        <v>30799</v>
      </c>
      <c r="T172" s="124">
        <v>12850</v>
      </c>
      <c r="U172" s="124">
        <v>120053</v>
      </c>
      <c r="V172" s="124">
        <v>40103</v>
      </c>
      <c r="W172" s="124">
        <v>0</v>
      </c>
      <c r="X172" s="124">
        <v>755861</v>
      </c>
      <c r="Y172" s="124">
        <v>0</v>
      </c>
      <c r="Z172" s="124">
        <v>0</v>
      </c>
      <c r="AA172" s="124">
        <v>53237676</v>
      </c>
    </row>
    <row r="173" spans="1:27" x14ac:dyDescent="0.3">
      <c r="A173" s="123" t="s">
        <v>345</v>
      </c>
      <c r="B173" s="121" t="s">
        <v>346</v>
      </c>
      <c r="C173" s="121">
        <v>1</v>
      </c>
      <c r="D173" s="121">
        <v>0</v>
      </c>
      <c r="E173" s="124">
        <v>13214295</v>
      </c>
      <c r="F173" s="124">
        <v>0</v>
      </c>
      <c r="G173" s="124">
        <v>0</v>
      </c>
      <c r="H173" s="124">
        <v>0</v>
      </c>
      <c r="I173" s="124">
        <v>1362742</v>
      </c>
      <c r="J173" s="124">
        <v>2046489</v>
      </c>
      <c r="K173" s="124">
        <v>0</v>
      </c>
      <c r="L173" s="124">
        <v>0</v>
      </c>
      <c r="M173" s="124">
        <v>0</v>
      </c>
      <c r="N173" s="124">
        <v>0</v>
      </c>
      <c r="O173" s="124">
        <v>0</v>
      </c>
      <c r="P173" s="124">
        <v>1982676</v>
      </c>
      <c r="Q173" s="124">
        <v>154997</v>
      </c>
      <c r="R173" s="124">
        <v>0</v>
      </c>
      <c r="S173" s="124">
        <v>11520</v>
      </c>
      <c r="T173" s="124">
        <v>4806</v>
      </c>
      <c r="U173" s="124">
        <v>43105</v>
      </c>
      <c r="V173" s="124">
        <v>16208</v>
      </c>
      <c r="W173" s="124">
        <v>0</v>
      </c>
      <c r="X173" s="124">
        <v>497429</v>
      </c>
      <c r="Y173" s="124">
        <v>0</v>
      </c>
      <c r="Z173" s="124">
        <v>0</v>
      </c>
      <c r="AA173" s="124">
        <v>19334267</v>
      </c>
    </row>
    <row r="174" spans="1:27" x14ac:dyDescent="0.3">
      <c r="A174" s="123" t="s">
        <v>347</v>
      </c>
      <c r="B174" s="121" t="s">
        <v>348</v>
      </c>
      <c r="C174" s="121">
        <v>1</v>
      </c>
      <c r="D174" s="121">
        <v>0</v>
      </c>
      <c r="E174" s="124">
        <v>4017383</v>
      </c>
      <c r="F174" s="124">
        <v>0</v>
      </c>
      <c r="G174" s="124">
        <v>88986</v>
      </c>
      <c r="H174" s="124">
        <v>0</v>
      </c>
      <c r="I174" s="124">
        <v>529982</v>
      </c>
      <c r="J174" s="124">
        <v>1003066</v>
      </c>
      <c r="K174" s="124">
        <v>0</v>
      </c>
      <c r="L174" s="124">
        <v>0</v>
      </c>
      <c r="M174" s="124">
        <v>0</v>
      </c>
      <c r="N174" s="124">
        <v>0</v>
      </c>
      <c r="O174" s="124">
        <v>0</v>
      </c>
      <c r="P174" s="124">
        <v>912616</v>
      </c>
      <c r="Q174" s="124">
        <v>0</v>
      </c>
      <c r="R174" s="124">
        <v>0</v>
      </c>
      <c r="S174" s="124">
        <v>2921</v>
      </c>
      <c r="T174" s="124">
        <v>1219</v>
      </c>
      <c r="U174" s="124">
        <v>11009</v>
      </c>
      <c r="V174" s="124">
        <v>2930</v>
      </c>
      <c r="W174" s="124">
        <v>0</v>
      </c>
      <c r="X174" s="124">
        <v>41103</v>
      </c>
      <c r="Y174" s="124">
        <v>0</v>
      </c>
      <c r="Z174" s="124">
        <v>0</v>
      </c>
      <c r="AA174" s="124">
        <v>6611215</v>
      </c>
    </row>
    <row r="175" spans="1:27" x14ac:dyDescent="0.3">
      <c r="A175" s="123" t="s">
        <v>349</v>
      </c>
      <c r="B175" s="121" t="s">
        <v>350</v>
      </c>
      <c r="C175" s="121">
        <v>1</v>
      </c>
      <c r="D175" s="121">
        <v>0</v>
      </c>
      <c r="E175" s="124">
        <v>1177541</v>
      </c>
      <c r="F175" s="124">
        <v>0</v>
      </c>
      <c r="G175" s="124">
        <v>142853</v>
      </c>
      <c r="H175" s="124">
        <v>0</v>
      </c>
      <c r="I175" s="124">
        <v>121762</v>
      </c>
      <c r="J175" s="124">
        <v>221727</v>
      </c>
      <c r="K175" s="124">
        <v>0</v>
      </c>
      <c r="L175" s="124">
        <v>0</v>
      </c>
      <c r="M175" s="124">
        <v>0</v>
      </c>
      <c r="N175" s="124">
        <v>0</v>
      </c>
      <c r="O175" s="124">
        <v>0</v>
      </c>
      <c r="P175" s="124">
        <v>111447</v>
      </c>
      <c r="Q175" s="124">
        <v>0</v>
      </c>
      <c r="R175" s="124">
        <v>29729</v>
      </c>
      <c r="S175" s="124">
        <v>1543</v>
      </c>
      <c r="T175" s="124">
        <v>644</v>
      </c>
      <c r="U175" s="124">
        <v>6874</v>
      </c>
      <c r="V175" s="124">
        <v>0</v>
      </c>
      <c r="W175" s="124">
        <v>0</v>
      </c>
      <c r="X175" s="124">
        <v>0</v>
      </c>
      <c r="Y175" s="124">
        <v>845</v>
      </c>
      <c r="Z175" s="124">
        <v>0</v>
      </c>
      <c r="AA175" s="124">
        <v>1814965</v>
      </c>
    </row>
    <row r="176" spans="1:27" x14ac:dyDescent="0.3">
      <c r="A176" s="123" t="s">
        <v>351</v>
      </c>
      <c r="B176" s="121" t="s">
        <v>352</v>
      </c>
      <c r="C176" s="121">
        <v>1</v>
      </c>
      <c r="D176" s="121">
        <v>0</v>
      </c>
      <c r="E176" s="124">
        <v>39587514</v>
      </c>
      <c r="F176" s="124">
        <v>0</v>
      </c>
      <c r="G176" s="124">
        <v>0</v>
      </c>
      <c r="H176" s="124">
        <v>0</v>
      </c>
      <c r="I176" s="124">
        <v>1504839</v>
      </c>
      <c r="J176" s="124">
        <v>5977352</v>
      </c>
      <c r="K176" s="124">
        <v>1</v>
      </c>
      <c r="L176" s="124">
        <v>0</v>
      </c>
      <c r="M176" s="124">
        <v>0</v>
      </c>
      <c r="N176" s="124">
        <v>0</v>
      </c>
      <c r="O176" s="124">
        <v>0</v>
      </c>
      <c r="P176" s="124">
        <v>4651835</v>
      </c>
      <c r="Q176" s="124">
        <v>2281700</v>
      </c>
      <c r="R176" s="124">
        <v>804366</v>
      </c>
      <c r="S176" s="124">
        <v>36611</v>
      </c>
      <c r="T176" s="124">
        <v>15275</v>
      </c>
      <c r="U176" s="124">
        <v>146441</v>
      </c>
      <c r="V176" s="124">
        <v>50627</v>
      </c>
      <c r="W176" s="124">
        <v>0</v>
      </c>
      <c r="X176" s="124">
        <v>1544902</v>
      </c>
      <c r="Y176" s="124">
        <v>0</v>
      </c>
      <c r="Z176" s="124">
        <v>0</v>
      </c>
      <c r="AA176" s="124">
        <v>56601463</v>
      </c>
    </row>
    <row r="177" spans="1:27" x14ac:dyDescent="0.3">
      <c r="A177" s="123" t="s">
        <v>353</v>
      </c>
      <c r="B177" s="121" t="s">
        <v>354</v>
      </c>
      <c r="C177" s="121">
        <v>1</v>
      </c>
      <c r="D177" s="121">
        <v>0</v>
      </c>
      <c r="E177" s="124">
        <v>17585505</v>
      </c>
      <c r="F177" s="124">
        <v>0</v>
      </c>
      <c r="G177" s="124">
        <v>0</v>
      </c>
      <c r="H177" s="124">
        <v>0</v>
      </c>
      <c r="I177" s="124">
        <v>2180130</v>
      </c>
      <c r="J177" s="124">
        <v>3180533</v>
      </c>
      <c r="K177" s="124">
        <v>20255</v>
      </c>
      <c r="L177" s="124">
        <v>0</v>
      </c>
      <c r="M177" s="124">
        <v>0</v>
      </c>
      <c r="N177" s="124">
        <v>0</v>
      </c>
      <c r="O177" s="124">
        <v>0</v>
      </c>
      <c r="P177" s="124">
        <v>3143146</v>
      </c>
      <c r="Q177" s="124">
        <v>556648</v>
      </c>
      <c r="R177" s="124">
        <v>152889</v>
      </c>
      <c r="S177" s="124">
        <v>21481</v>
      </c>
      <c r="T177" s="124">
        <v>8963</v>
      </c>
      <c r="U177" s="124">
        <v>82832</v>
      </c>
      <c r="V177" s="124">
        <v>27484</v>
      </c>
      <c r="W177" s="124">
        <v>0</v>
      </c>
      <c r="X177" s="124">
        <v>642780</v>
      </c>
      <c r="Y177" s="124">
        <v>0</v>
      </c>
      <c r="Z177" s="124">
        <v>0</v>
      </c>
      <c r="AA177" s="124">
        <v>27602646</v>
      </c>
    </row>
    <row r="178" spans="1:27" x14ac:dyDescent="0.3">
      <c r="A178" s="123" t="s">
        <v>355</v>
      </c>
      <c r="B178" s="121" t="s">
        <v>356</v>
      </c>
      <c r="C178" s="121">
        <v>1</v>
      </c>
      <c r="D178" s="121">
        <v>0</v>
      </c>
      <c r="E178" s="124">
        <v>8151949</v>
      </c>
      <c r="F178" s="124">
        <v>0</v>
      </c>
      <c r="G178" s="124">
        <v>0</v>
      </c>
      <c r="H178" s="124">
        <v>4092</v>
      </c>
      <c r="I178" s="124">
        <v>856688</v>
      </c>
      <c r="J178" s="124">
        <v>1581596</v>
      </c>
      <c r="K178" s="124">
        <v>0</v>
      </c>
      <c r="L178" s="124">
        <v>0</v>
      </c>
      <c r="M178" s="124">
        <v>0</v>
      </c>
      <c r="N178" s="124">
        <v>0</v>
      </c>
      <c r="O178" s="124">
        <v>0</v>
      </c>
      <c r="P178" s="124">
        <v>1467490</v>
      </c>
      <c r="Q178" s="124">
        <v>117531</v>
      </c>
      <c r="R178" s="124">
        <v>187537</v>
      </c>
      <c r="S178" s="124">
        <v>11759</v>
      </c>
      <c r="T178" s="124">
        <v>4906</v>
      </c>
      <c r="U178" s="124">
        <v>46658</v>
      </c>
      <c r="V178" s="124">
        <v>12462</v>
      </c>
      <c r="W178" s="124">
        <v>0</v>
      </c>
      <c r="X178" s="124">
        <v>289632</v>
      </c>
      <c r="Y178" s="124">
        <v>0</v>
      </c>
      <c r="Z178" s="124">
        <v>0</v>
      </c>
      <c r="AA178" s="124">
        <v>12732300</v>
      </c>
    </row>
    <row r="179" spans="1:27" x14ac:dyDescent="0.3">
      <c r="A179" s="123" t="s">
        <v>357</v>
      </c>
      <c r="B179" s="121" t="s">
        <v>358</v>
      </c>
      <c r="C179" s="121">
        <v>1</v>
      </c>
      <c r="D179" s="121">
        <v>0</v>
      </c>
      <c r="E179" s="124">
        <v>3484426</v>
      </c>
      <c r="F179" s="124">
        <v>0</v>
      </c>
      <c r="G179" s="124">
        <v>74724</v>
      </c>
      <c r="H179" s="124">
        <v>0</v>
      </c>
      <c r="I179" s="124">
        <v>371877</v>
      </c>
      <c r="J179" s="124">
        <v>1232369</v>
      </c>
      <c r="K179" s="124">
        <v>0</v>
      </c>
      <c r="L179" s="124">
        <v>0</v>
      </c>
      <c r="M179" s="124">
        <v>0</v>
      </c>
      <c r="N179" s="124">
        <v>0</v>
      </c>
      <c r="O179" s="124">
        <v>0</v>
      </c>
      <c r="P179" s="124">
        <v>204751</v>
      </c>
      <c r="Q179" s="124">
        <v>114670</v>
      </c>
      <c r="R179" s="124">
        <v>0</v>
      </c>
      <c r="S179" s="124">
        <v>6112</v>
      </c>
      <c r="T179" s="124">
        <v>2550</v>
      </c>
      <c r="U179" s="124">
        <v>19281</v>
      </c>
      <c r="V179" s="124">
        <v>1619</v>
      </c>
      <c r="W179" s="124">
        <v>0</v>
      </c>
      <c r="X179" s="124">
        <v>198600</v>
      </c>
      <c r="Y179" s="124">
        <v>0</v>
      </c>
      <c r="Z179" s="124">
        <v>0</v>
      </c>
      <c r="AA179" s="124">
        <v>5710979</v>
      </c>
    </row>
    <row r="180" spans="1:27" x14ac:dyDescent="0.3">
      <c r="A180" s="123" t="s">
        <v>359</v>
      </c>
      <c r="B180" s="121" t="s">
        <v>360</v>
      </c>
      <c r="C180" s="121">
        <v>1</v>
      </c>
      <c r="D180" s="121">
        <v>0</v>
      </c>
      <c r="E180" s="124">
        <v>13637326</v>
      </c>
      <c r="F180" s="124">
        <v>0</v>
      </c>
      <c r="G180" s="124">
        <v>0</v>
      </c>
      <c r="H180" s="124">
        <v>0</v>
      </c>
      <c r="I180" s="124">
        <v>2479321</v>
      </c>
      <c r="J180" s="124">
        <v>2487495</v>
      </c>
      <c r="K180" s="124">
        <v>0</v>
      </c>
      <c r="L180" s="124">
        <v>0</v>
      </c>
      <c r="M180" s="124">
        <v>0</v>
      </c>
      <c r="N180" s="124">
        <v>0</v>
      </c>
      <c r="O180" s="124">
        <v>0</v>
      </c>
      <c r="P180" s="124">
        <v>2164510</v>
      </c>
      <c r="Q180" s="124">
        <v>294465</v>
      </c>
      <c r="R180" s="124">
        <v>173290</v>
      </c>
      <c r="S180" s="124">
        <v>23653</v>
      </c>
      <c r="T180" s="124">
        <v>9869</v>
      </c>
      <c r="U180" s="124">
        <v>88831</v>
      </c>
      <c r="V180" s="124">
        <v>26518</v>
      </c>
      <c r="W180" s="124">
        <v>0</v>
      </c>
      <c r="X180" s="124">
        <v>1073544</v>
      </c>
      <c r="Y180" s="124">
        <v>0</v>
      </c>
      <c r="Z180" s="124">
        <v>0</v>
      </c>
      <c r="AA180" s="124">
        <v>22458822</v>
      </c>
    </row>
    <row r="181" spans="1:27" x14ac:dyDescent="0.3">
      <c r="A181" s="123" t="s">
        <v>361</v>
      </c>
      <c r="B181" s="121" t="s">
        <v>362</v>
      </c>
      <c r="C181" s="121">
        <v>1</v>
      </c>
      <c r="D181" s="121">
        <v>0</v>
      </c>
      <c r="E181" s="124">
        <v>9847411</v>
      </c>
      <c r="F181" s="124">
        <v>0</v>
      </c>
      <c r="G181" s="124">
        <v>0</v>
      </c>
      <c r="H181" s="124">
        <v>0</v>
      </c>
      <c r="I181" s="124">
        <v>1404010</v>
      </c>
      <c r="J181" s="124">
        <v>1353844</v>
      </c>
      <c r="K181" s="124">
        <v>0</v>
      </c>
      <c r="L181" s="124">
        <v>0</v>
      </c>
      <c r="M181" s="124">
        <v>0</v>
      </c>
      <c r="N181" s="124">
        <v>0</v>
      </c>
      <c r="O181" s="124">
        <v>0</v>
      </c>
      <c r="P181" s="124">
        <v>1173982</v>
      </c>
      <c r="Q181" s="124">
        <v>85964</v>
      </c>
      <c r="R181" s="124">
        <v>307824</v>
      </c>
      <c r="S181" s="124">
        <v>10621</v>
      </c>
      <c r="T181" s="124">
        <v>4431</v>
      </c>
      <c r="U181" s="124">
        <v>41008</v>
      </c>
      <c r="V181" s="124">
        <v>13314</v>
      </c>
      <c r="W181" s="124">
        <v>0</v>
      </c>
      <c r="X181" s="124">
        <v>273896</v>
      </c>
      <c r="Y181" s="124">
        <v>0</v>
      </c>
      <c r="Z181" s="124">
        <v>0</v>
      </c>
      <c r="AA181" s="124">
        <v>14516305</v>
      </c>
    </row>
    <row r="182" spans="1:27" x14ac:dyDescent="0.3">
      <c r="A182" s="123" t="s">
        <v>363</v>
      </c>
      <c r="B182" s="121" t="s">
        <v>364</v>
      </c>
      <c r="C182" s="121">
        <v>1</v>
      </c>
      <c r="D182" s="121">
        <v>0</v>
      </c>
      <c r="E182" s="124">
        <v>25980475</v>
      </c>
      <c r="F182" s="124">
        <v>0</v>
      </c>
      <c r="G182" s="124">
        <v>729993</v>
      </c>
      <c r="H182" s="124">
        <v>0</v>
      </c>
      <c r="I182" s="124">
        <v>1957020</v>
      </c>
      <c r="J182" s="124">
        <v>2144988</v>
      </c>
      <c r="K182" s="124">
        <v>0</v>
      </c>
      <c r="L182" s="124">
        <v>0</v>
      </c>
      <c r="M182" s="124">
        <v>0</v>
      </c>
      <c r="N182" s="124">
        <v>0</v>
      </c>
      <c r="O182" s="124">
        <v>0</v>
      </c>
      <c r="P182" s="124">
        <v>3583600</v>
      </c>
      <c r="Q182" s="124">
        <v>130691</v>
      </c>
      <c r="R182" s="124">
        <v>874377</v>
      </c>
      <c r="S182" s="124">
        <v>36986</v>
      </c>
      <c r="T182" s="124">
        <v>15431</v>
      </c>
      <c r="U182" s="124">
        <v>135606</v>
      </c>
      <c r="V182" s="124">
        <v>45768</v>
      </c>
      <c r="W182" s="124">
        <v>0</v>
      </c>
      <c r="X182" s="124">
        <v>1101261</v>
      </c>
      <c r="Y182" s="124">
        <v>0</v>
      </c>
      <c r="Z182" s="124">
        <v>0</v>
      </c>
      <c r="AA182" s="124">
        <v>36736196</v>
      </c>
    </row>
    <row r="183" spans="1:27" x14ac:dyDescent="0.3">
      <c r="A183" s="123" t="s">
        <v>365</v>
      </c>
      <c r="B183" s="121" t="s">
        <v>366</v>
      </c>
      <c r="C183" s="121">
        <v>1</v>
      </c>
      <c r="D183" s="121">
        <v>0</v>
      </c>
      <c r="E183" s="124">
        <v>10404241</v>
      </c>
      <c r="F183" s="124">
        <v>0</v>
      </c>
      <c r="G183" s="124">
        <v>0</v>
      </c>
      <c r="H183" s="124">
        <v>2538</v>
      </c>
      <c r="I183" s="124">
        <v>1394573</v>
      </c>
      <c r="J183" s="124">
        <v>2832053</v>
      </c>
      <c r="K183" s="124">
        <v>0</v>
      </c>
      <c r="L183" s="124">
        <v>0</v>
      </c>
      <c r="M183" s="124">
        <v>0</v>
      </c>
      <c r="N183" s="124">
        <v>0</v>
      </c>
      <c r="O183" s="124">
        <v>0</v>
      </c>
      <c r="P183" s="124">
        <v>1759344</v>
      </c>
      <c r="Q183" s="124">
        <v>103395</v>
      </c>
      <c r="R183" s="124">
        <v>234921</v>
      </c>
      <c r="S183" s="124">
        <v>13093</v>
      </c>
      <c r="T183" s="124">
        <v>5463</v>
      </c>
      <c r="U183" s="124">
        <v>51435</v>
      </c>
      <c r="V183" s="124">
        <v>16349</v>
      </c>
      <c r="W183" s="124">
        <v>0</v>
      </c>
      <c r="X183" s="124">
        <v>256268</v>
      </c>
      <c r="Y183" s="124">
        <v>0</v>
      </c>
      <c r="Z183" s="124">
        <v>0</v>
      </c>
      <c r="AA183" s="124">
        <v>17073673</v>
      </c>
    </row>
    <row r="184" spans="1:27" x14ac:dyDescent="0.3">
      <c r="A184" s="123" t="s">
        <v>367</v>
      </c>
      <c r="B184" s="121" t="s">
        <v>368</v>
      </c>
      <c r="C184" s="121">
        <v>1</v>
      </c>
      <c r="D184" s="121">
        <v>0</v>
      </c>
      <c r="E184" s="124">
        <v>5182513</v>
      </c>
      <c r="F184" s="124">
        <v>0</v>
      </c>
      <c r="G184" s="124">
        <v>0</v>
      </c>
      <c r="H184" s="124">
        <v>1584</v>
      </c>
      <c r="I184" s="124">
        <v>618129</v>
      </c>
      <c r="J184" s="124">
        <v>527295</v>
      </c>
      <c r="K184" s="124">
        <v>0</v>
      </c>
      <c r="L184" s="124">
        <v>0</v>
      </c>
      <c r="M184" s="124">
        <v>0</v>
      </c>
      <c r="N184" s="124">
        <v>0</v>
      </c>
      <c r="O184" s="124">
        <v>0</v>
      </c>
      <c r="P184" s="124">
        <v>648983</v>
      </c>
      <c r="Q184" s="124">
        <v>35308</v>
      </c>
      <c r="R184" s="124">
        <v>287768</v>
      </c>
      <c r="S184" s="124">
        <v>5962</v>
      </c>
      <c r="T184" s="124">
        <v>2488</v>
      </c>
      <c r="U184" s="124">
        <v>23941</v>
      </c>
      <c r="V184" s="124">
        <v>7628</v>
      </c>
      <c r="W184" s="124">
        <v>0</v>
      </c>
      <c r="X184" s="124">
        <v>308587</v>
      </c>
      <c r="Y184" s="124">
        <v>0</v>
      </c>
      <c r="Z184" s="124">
        <v>0</v>
      </c>
      <c r="AA184" s="124">
        <v>7650186</v>
      </c>
    </row>
    <row r="185" spans="1:27" x14ac:dyDescent="0.3">
      <c r="A185" s="123" t="s">
        <v>369</v>
      </c>
      <c r="B185" s="121" t="s">
        <v>370</v>
      </c>
      <c r="C185" s="121">
        <v>1</v>
      </c>
      <c r="D185" s="121">
        <v>0</v>
      </c>
      <c r="E185" s="124">
        <v>13037987</v>
      </c>
      <c r="F185" s="124">
        <v>0</v>
      </c>
      <c r="G185" s="124">
        <v>0</v>
      </c>
      <c r="H185" s="124">
        <v>5157</v>
      </c>
      <c r="I185" s="124">
        <v>1638614</v>
      </c>
      <c r="J185" s="124">
        <v>3081145</v>
      </c>
      <c r="K185" s="124">
        <v>0</v>
      </c>
      <c r="L185" s="124">
        <v>0</v>
      </c>
      <c r="M185" s="124">
        <v>0</v>
      </c>
      <c r="N185" s="124">
        <v>0</v>
      </c>
      <c r="O185" s="124">
        <v>0</v>
      </c>
      <c r="P185" s="124">
        <v>2016415</v>
      </c>
      <c r="Q185" s="124">
        <v>497856</v>
      </c>
      <c r="R185" s="124">
        <v>351120</v>
      </c>
      <c r="S185" s="124">
        <v>16403</v>
      </c>
      <c r="T185" s="124">
        <v>6844</v>
      </c>
      <c r="U185" s="124">
        <v>66289</v>
      </c>
      <c r="V185" s="124">
        <v>21093</v>
      </c>
      <c r="W185" s="124">
        <v>0</v>
      </c>
      <c r="X185" s="124">
        <v>483313</v>
      </c>
      <c r="Y185" s="124">
        <v>0</v>
      </c>
      <c r="Z185" s="124">
        <v>0</v>
      </c>
      <c r="AA185" s="124">
        <v>21222236</v>
      </c>
    </row>
    <row r="186" spans="1:27" x14ac:dyDescent="0.3">
      <c r="A186" s="123" t="s">
        <v>371</v>
      </c>
      <c r="B186" s="121" t="s">
        <v>372</v>
      </c>
      <c r="C186" s="121">
        <v>1</v>
      </c>
      <c r="D186" s="121">
        <v>0</v>
      </c>
      <c r="E186" s="124">
        <v>10297536</v>
      </c>
      <c r="F186" s="124">
        <v>0</v>
      </c>
      <c r="G186" s="124">
        <v>0</v>
      </c>
      <c r="H186" s="124">
        <v>1903</v>
      </c>
      <c r="I186" s="124">
        <v>1281760</v>
      </c>
      <c r="J186" s="124">
        <v>2624959</v>
      </c>
      <c r="K186" s="124">
        <v>0</v>
      </c>
      <c r="L186" s="124">
        <v>0</v>
      </c>
      <c r="M186" s="124">
        <v>0</v>
      </c>
      <c r="N186" s="124">
        <v>0</v>
      </c>
      <c r="O186" s="124">
        <v>0</v>
      </c>
      <c r="P186" s="124">
        <v>1867683</v>
      </c>
      <c r="Q186" s="124">
        <v>55431</v>
      </c>
      <c r="R186" s="124">
        <v>184025</v>
      </c>
      <c r="S186" s="124">
        <v>9962</v>
      </c>
      <c r="T186" s="124">
        <v>4156</v>
      </c>
      <c r="U186" s="124">
        <v>37863</v>
      </c>
      <c r="V186" s="124">
        <v>12923</v>
      </c>
      <c r="W186" s="124">
        <v>0</v>
      </c>
      <c r="X186" s="124">
        <v>343317</v>
      </c>
      <c r="Y186" s="124">
        <v>0</v>
      </c>
      <c r="Z186" s="124">
        <v>0</v>
      </c>
      <c r="AA186" s="124">
        <v>16721518</v>
      </c>
    </row>
    <row r="187" spans="1:27" x14ac:dyDescent="0.3">
      <c r="A187" s="123" t="s">
        <v>373</v>
      </c>
      <c r="B187" s="121" t="s">
        <v>374</v>
      </c>
      <c r="C187" s="121">
        <v>1</v>
      </c>
      <c r="D187" s="121">
        <v>0</v>
      </c>
      <c r="E187" s="124">
        <v>8328252</v>
      </c>
      <c r="F187" s="124">
        <v>0</v>
      </c>
      <c r="G187" s="124">
        <v>0</v>
      </c>
      <c r="H187" s="124">
        <v>3073</v>
      </c>
      <c r="I187" s="124">
        <v>993393</v>
      </c>
      <c r="J187" s="124">
        <v>556940</v>
      </c>
      <c r="K187" s="124">
        <v>0</v>
      </c>
      <c r="L187" s="124">
        <v>0</v>
      </c>
      <c r="M187" s="124">
        <v>0</v>
      </c>
      <c r="N187" s="124">
        <v>0</v>
      </c>
      <c r="O187" s="124">
        <v>0</v>
      </c>
      <c r="P187" s="124">
        <v>1304483</v>
      </c>
      <c r="Q187" s="124">
        <v>0</v>
      </c>
      <c r="R187" s="124">
        <v>141665</v>
      </c>
      <c r="S187" s="124">
        <v>8913</v>
      </c>
      <c r="T187" s="124">
        <v>3719</v>
      </c>
      <c r="U187" s="124">
        <v>33785</v>
      </c>
      <c r="V187" s="124">
        <v>10670</v>
      </c>
      <c r="W187" s="124">
        <v>0</v>
      </c>
      <c r="X187" s="124">
        <v>292448</v>
      </c>
      <c r="Y187" s="124">
        <v>0</v>
      </c>
      <c r="Z187" s="124">
        <v>0</v>
      </c>
      <c r="AA187" s="124">
        <v>11677341</v>
      </c>
    </row>
    <row r="188" spans="1:27" x14ac:dyDescent="0.3">
      <c r="A188" s="123" t="s">
        <v>375</v>
      </c>
      <c r="B188" s="121" t="s">
        <v>376</v>
      </c>
      <c r="C188" s="121">
        <v>1</v>
      </c>
      <c r="D188" s="121">
        <v>0</v>
      </c>
      <c r="E188" s="124">
        <v>10821233</v>
      </c>
      <c r="F188" s="124">
        <v>0</v>
      </c>
      <c r="G188" s="124">
        <v>0</v>
      </c>
      <c r="H188" s="124">
        <v>0</v>
      </c>
      <c r="I188" s="124">
        <v>1868772</v>
      </c>
      <c r="J188" s="124">
        <v>522564</v>
      </c>
      <c r="K188" s="124">
        <v>0</v>
      </c>
      <c r="L188" s="124">
        <v>0</v>
      </c>
      <c r="M188" s="124">
        <v>0</v>
      </c>
      <c r="N188" s="124">
        <v>0</v>
      </c>
      <c r="O188" s="124">
        <v>0</v>
      </c>
      <c r="P188" s="124">
        <v>1220216</v>
      </c>
      <c r="Q188" s="124">
        <v>139771</v>
      </c>
      <c r="R188" s="124">
        <v>418302</v>
      </c>
      <c r="S188" s="124">
        <v>13272</v>
      </c>
      <c r="T188" s="124">
        <v>5538</v>
      </c>
      <c r="U188" s="124">
        <v>51843</v>
      </c>
      <c r="V188" s="124">
        <v>15716</v>
      </c>
      <c r="W188" s="124">
        <v>0</v>
      </c>
      <c r="X188" s="124">
        <v>502996</v>
      </c>
      <c r="Y188" s="124">
        <v>0</v>
      </c>
      <c r="Z188" s="124">
        <v>0</v>
      </c>
      <c r="AA188" s="124">
        <v>15580223</v>
      </c>
    </row>
    <row r="189" spans="1:27" x14ac:dyDescent="0.3">
      <c r="A189" s="123" t="s">
        <v>377</v>
      </c>
      <c r="B189" s="121" t="s">
        <v>378</v>
      </c>
      <c r="C189" s="121">
        <v>1</v>
      </c>
      <c r="D189" s="121">
        <v>0</v>
      </c>
      <c r="E189" s="124">
        <v>11927654</v>
      </c>
      <c r="F189" s="124">
        <v>0</v>
      </c>
      <c r="G189" s="124">
        <v>184142</v>
      </c>
      <c r="H189" s="124">
        <v>2827</v>
      </c>
      <c r="I189" s="124">
        <v>1691480</v>
      </c>
      <c r="J189" s="124">
        <v>2273915</v>
      </c>
      <c r="K189" s="124">
        <v>25160</v>
      </c>
      <c r="L189" s="124">
        <v>0</v>
      </c>
      <c r="M189" s="124">
        <v>0</v>
      </c>
      <c r="N189" s="124">
        <v>0</v>
      </c>
      <c r="O189" s="124">
        <v>0</v>
      </c>
      <c r="P189" s="124">
        <v>815413</v>
      </c>
      <c r="Q189" s="124">
        <v>231543</v>
      </c>
      <c r="R189" s="124">
        <v>530884</v>
      </c>
      <c r="S189" s="124">
        <v>15879</v>
      </c>
      <c r="T189" s="124">
        <v>6625</v>
      </c>
      <c r="U189" s="124">
        <v>62735</v>
      </c>
      <c r="V189" s="124">
        <v>10774</v>
      </c>
      <c r="W189" s="124">
        <v>0</v>
      </c>
      <c r="X189" s="124">
        <v>257344</v>
      </c>
      <c r="Y189" s="124">
        <v>0</v>
      </c>
      <c r="Z189" s="124">
        <v>0</v>
      </c>
      <c r="AA189" s="124">
        <v>18036375</v>
      </c>
    </row>
    <row r="190" spans="1:27" x14ac:dyDescent="0.3">
      <c r="A190" s="123" t="s">
        <v>379</v>
      </c>
      <c r="B190" s="121" t="s">
        <v>380</v>
      </c>
      <c r="C190" s="121">
        <v>1</v>
      </c>
      <c r="D190" s="121">
        <v>0</v>
      </c>
      <c r="E190" s="124">
        <v>12088100</v>
      </c>
      <c r="F190" s="124">
        <v>0</v>
      </c>
      <c r="G190" s="124">
        <v>188575</v>
      </c>
      <c r="H190" s="124">
        <v>343</v>
      </c>
      <c r="I190" s="124">
        <v>1747120</v>
      </c>
      <c r="J190" s="124">
        <v>3679391</v>
      </c>
      <c r="K190" s="124">
        <v>311923</v>
      </c>
      <c r="L190" s="124">
        <v>0</v>
      </c>
      <c r="M190" s="124">
        <v>0</v>
      </c>
      <c r="N190" s="124">
        <v>0</v>
      </c>
      <c r="O190" s="124">
        <v>0</v>
      </c>
      <c r="P190" s="124">
        <v>1032599</v>
      </c>
      <c r="Q190" s="124">
        <v>181949</v>
      </c>
      <c r="R190" s="124">
        <v>566006</v>
      </c>
      <c r="S190" s="124">
        <v>19639</v>
      </c>
      <c r="T190" s="124">
        <v>8194</v>
      </c>
      <c r="U190" s="124">
        <v>74269</v>
      </c>
      <c r="V190" s="124">
        <v>14150</v>
      </c>
      <c r="W190" s="124">
        <v>0</v>
      </c>
      <c r="X190" s="124">
        <v>466349</v>
      </c>
      <c r="Y190" s="124">
        <v>0</v>
      </c>
      <c r="Z190" s="124">
        <v>0</v>
      </c>
      <c r="AA190" s="124">
        <v>20378607</v>
      </c>
    </row>
    <row r="191" spans="1:27" x14ac:dyDescent="0.3">
      <c r="A191" s="123" t="s">
        <v>381</v>
      </c>
      <c r="B191" s="121" t="s">
        <v>382</v>
      </c>
      <c r="C191" s="121">
        <v>1</v>
      </c>
      <c r="D191" s="121">
        <v>0</v>
      </c>
      <c r="E191" s="124">
        <v>8045096</v>
      </c>
      <c r="F191" s="124">
        <v>0</v>
      </c>
      <c r="G191" s="124">
        <v>166717</v>
      </c>
      <c r="H191" s="124">
        <v>0</v>
      </c>
      <c r="I191" s="124">
        <v>1195596</v>
      </c>
      <c r="J191" s="124">
        <v>1764414</v>
      </c>
      <c r="K191" s="124">
        <v>0</v>
      </c>
      <c r="L191" s="124">
        <v>0</v>
      </c>
      <c r="M191" s="124">
        <v>0</v>
      </c>
      <c r="N191" s="124">
        <v>0</v>
      </c>
      <c r="O191" s="124">
        <v>0</v>
      </c>
      <c r="P191" s="124">
        <v>1017089</v>
      </c>
      <c r="Q191" s="124">
        <v>96935</v>
      </c>
      <c r="R191" s="124">
        <v>335937</v>
      </c>
      <c r="S191" s="124">
        <v>16658</v>
      </c>
      <c r="T191" s="124">
        <v>6950</v>
      </c>
      <c r="U191" s="124">
        <v>66813</v>
      </c>
      <c r="V191" s="124">
        <v>13024</v>
      </c>
      <c r="W191" s="124">
        <v>0</v>
      </c>
      <c r="X191" s="124">
        <v>589248</v>
      </c>
      <c r="Y191" s="124">
        <v>0</v>
      </c>
      <c r="Z191" s="124">
        <v>0</v>
      </c>
      <c r="AA191" s="124">
        <v>13314477</v>
      </c>
    </row>
    <row r="192" spans="1:27" x14ac:dyDescent="0.3">
      <c r="A192" s="123" t="s">
        <v>383</v>
      </c>
      <c r="B192" s="121" t="s">
        <v>384</v>
      </c>
      <c r="C192" s="121">
        <v>1</v>
      </c>
      <c r="D192" s="121">
        <v>0</v>
      </c>
      <c r="E192" s="124">
        <v>10604326</v>
      </c>
      <c r="F192" s="124">
        <v>0</v>
      </c>
      <c r="G192" s="124">
        <v>281504</v>
      </c>
      <c r="H192" s="124">
        <v>0</v>
      </c>
      <c r="I192" s="124">
        <v>1605546</v>
      </c>
      <c r="J192" s="124">
        <v>1699715</v>
      </c>
      <c r="K192" s="124">
        <v>0</v>
      </c>
      <c r="L192" s="124">
        <v>0</v>
      </c>
      <c r="M192" s="124">
        <v>0</v>
      </c>
      <c r="N192" s="124">
        <v>0</v>
      </c>
      <c r="O192" s="124">
        <v>0</v>
      </c>
      <c r="P192" s="124">
        <v>1078894</v>
      </c>
      <c r="Q192" s="124">
        <v>93710</v>
      </c>
      <c r="R192" s="124">
        <v>265075</v>
      </c>
      <c r="S192" s="124">
        <v>16463</v>
      </c>
      <c r="T192" s="124">
        <v>6869</v>
      </c>
      <c r="U192" s="124">
        <v>62852</v>
      </c>
      <c r="V192" s="124">
        <v>15744</v>
      </c>
      <c r="W192" s="124">
        <v>0</v>
      </c>
      <c r="X192" s="124">
        <v>282218</v>
      </c>
      <c r="Y192" s="124">
        <v>0</v>
      </c>
      <c r="Z192" s="124">
        <v>0</v>
      </c>
      <c r="AA192" s="124">
        <v>16012916</v>
      </c>
    </row>
    <row r="193" spans="1:27" x14ac:dyDescent="0.3">
      <c r="A193" s="123" t="s">
        <v>385</v>
      </c>
      <c r="B193" s="121" t="s">
        <v>386</v>
      </c>
      <c r="C193" s="121">
        <v>1</v>
      </c>
      <c r="D193" s="121">
        <v>0</v>
      </c>
      <c r="E193" s="124">
        <v>1859126</v>
      </c>
      <c r="F193" s="124">
        <v>0</v>
      </c>
      <c r="G193" s="124">
        <v>210056</v>
      </c>
      <c r="H193" s="124">
        <v>0</v>
      </c>
      <c r="I193" s="124">
        <v>73054</v>
      </c>
      <c r="J193" s="124">
        <v>49888</v>
      </c>
      <c r="K193" s="124">
        <v>0</v>
      </c>
      <c r="L193" s="124">
        <v>0</v>
      </c>
      <c r="M193" s="124">
        <v>0</v>
      </c>
      <c r="N193" s="124">
        <v>0</v>
      </c>
      <c r="O193" s="124">
        <v>0</v>
      </c>
      <c r="P193" s="124">
        <v>244287</v>
      </c>
      <c r="Q193" s="124">
        <v>7151</v>
      </c>
      <c r="R193" s="124">
        <v>1841</v>
      </c>
      <c r="S193" s="124">
        <v>5647</v>
      </c>
      <c r="T193" s="124">
        <v>2356</v>
      </c>
      <c r="U193" s="124">
        <v>22252</v>
      </c>
      <c r="V193" s="124">
        <v>0</v>
      </c>
      <c r="W193" s="124">
        <v>0</v>
      </c>
      <c r="X193" s="124">
        <v>45900</v>
      </c>
      <c r="Y193" s="124">
        <v>0</v>
      </c>
      <c r="Z193" s="124">
        <v>0</v>
      </c>
      <c r="AA193" s="124">
        <v>2521558</v>
      </c>
    </row>
    <row r="194" spans="1:27" x14ac:dyDescent="0.3">
      <c r="A194" s="123" t="s">
        <v>387</v>
      </c>
      <c r="B194" s="121" t="s">
        <v>388</v>
      </c>
      <c r="C194" s="121">
        <v>1</v>
      </c>
      <c r="D194" s="121">
        <v>0</v>
      </c>
      <c r="E194" s="124">
        <v>1196344</v>
      </c>
      <c r="F194" s="124">
        <v>0</v>
      </c>
      <c r="G194" s="124">
        <v>200976</v>
      </c>
      <c r="H194" s="124">
        <v>0</v>
      </c>
      <c r="I194" s="124">
        <v>57190</v>
      </c>
      <c r="J194" s="124">
        <v>89465</v>
      </c>
      <c r="K194" s="124">
        <v>0</v>
      </c>
      <c r="L194" s="124">
        <v>0</v>
      </c>
      <c r="M194" s="124">
        <v>0</v>
      </c>
      <c r="N194" s="124">
        <v>0</v>
      </c>
      <c r="O194" s="124">
        <v>0</v>
      </c>
      <c r="P194" s="124">
        <v>176557</v>
      </c>
      <c r="Q194" s="124">
        <v>1404</v>
      </c>
      <c r="R194" s="124">
        <v>4198</v>
      </c>
      <c r="S194" s="124">
        <v>4105</v>
      </c>
      <c r="T194" s="124">
        <v>1713</v>
      </c>
      <c r="U194" s="124">
        <v>16427</v>
      </c>
      <c r="V194" s="124">
        <v>0</v>
      </c>
      <c r="W194" s="124">
        <v>0</v>
      </c>
      <c r="X194" s="124">
        <v>108000</v>
      </c>
      <c r="Y194" s="124">
        <v>0</v>
      </c>
      <c r="Z194" s="124">
        <v>0</v>
      </c>
      <c r="AA194" s="124">
        <v>1856379</v>
      </c>
    </row>
    <row r="195" spans="1:27" x14ac:dyDescent="0.3">
      <c r="A195" s="123" t="s">
        <v>389</v>
      </c>
      <c r="B195" s="121" t="s">
        <v>390</v>
      </c>
      <c r="C195" s="121">
        <v>1</v>
      </c>
      <c r="D195" s="121">
        <v>0</v>
      </c>
      <c r="E195" s="124">
        <v>526958</v>
      </c>
      <c r="F195" s="124">
        <v>0</v>
      </c>
      <c r="G195" s="124">
        <v>223843</v>
      </c>
      <c r="H195" s="124">
        <v>0</v>
      </c>
      <c r="I195" s="124">
        <v>32829</v>
      </c>
      <c r="J195" s="124">
        <v>41701</v>
      </c>
      <c r="K195" s="124">
        <v>0</v>
      </c>
      <c r="L195" s="124">
        <v>0</v>
      </c>
      <c r="M195" s="124">
        <v>0</v>
      </c>
      <c r="N195" s="124">
        <v>0</v>
      </c>
      <c r="O195" s="124">
        <v>0</v>
      </c>
      <c r="P195" s="124">
        <v>125620</v>
      </c>
      <c r="Q195" s="124">
        <v>7539</v>
      </c>
      <c r="R195" s="124">
        <v>0</v>
      </c>
      <c r="S195" s="124">
        <v>1813</v>
      </c>
      <c r="T195" s="124">
        <v>756</v>
      </c>
      <c r="U195" s="124">
        <v>7048</v>
      </c>
      <c r="V195" s="124">
        <v>0</v>
      </c>
      <c r="W195" s="124">
        <v>0</v>
      </c>
      <c r="X195" s="124">
        <v>0</v>
      </c>
      <c r="Y195" s="124">
        <v>0</v>
      </c>
      <c r="Z195" s="124">
        <v>0</v>
      </c>
      <c r="AA195" s="124">
        <v>968107</v>
      </c>
    </row>
    <row r="196" spans="1:27" x14ac:dyDescent="0.3">
      <c r="A196" s="123" t="s">
        <v>391</v>
      </c>
      <c r="B196" s="121" t="s">
        <v>392</v>
      </c>
      <c r="C196" s="121">
        <v>1</v>
      </c>
      <c r="D196" s="121">
        <v>0</v>
      </c>
      <c r="E196" s="124">
        <v>362786</v>
      </c>
      <c r="F196" s="124">
        <v>0</v>
      </c>
      <c r="G196" s="124">
        <v>180008</v>
      </c>
      <c r="H196" s="124">
        <v>0</v>
      </c>
      <c r="I196" s="124">
        <v>33732</v>
      </c>
      <c r="J196" s="124">
        <v>94455</v>
      </c>
      <c r="K196" s="124">
        <v>0</v>
      </c>
      <c r="L196" s="124">
        <v>0</v>
      </c>
      <c r="M196" s="124">
        <v>0</v>
      </c>
      <c r="N196" s="124">
        <v>0</v>
      </c>
      <c r="O196" s="124">
        <v>0</v>
      </c>
      <c r="P196" s="124">
        <v>29207</v>
      </c>
      <c r="Q196" s="124">
        <v>0</v>
      </c>
      <c r="R196" s="124">
        <v>0</v>
      </c>
      <c r="S196" s="124">
        <v>989</v>
      </c>
      <c r="T196" s="124">
        <v>413</v>
      </c>
      <c r="U196" s="124">
        <v>3903</v>
      </c>
      <c r="V196" s="124">
        <v>0</v>
      </c>
      <c r="W196" s="124">
        <v>0</v>
      </c>
      <c r="X196" s="124">
        <v>18900</v>
      </c>
      <c r="Y196" s="124">
        <v>0</v>
      </c>
      <c r="Z196" s="124">
        <v>0</v>
      </c>
      <c r="AA196" s="124">
        <v>724393</v>
      </c>
    </row>
    <row r="197" spans="1:27" x14ac:dyDescent="0.3">
      <c r="A197" s="123" t="s">
        <v>393</v>
      </c>
      <c r="B197" s="121" t="s">
        <v>394</v>
      </c>
      <c r="C197" s="121">
        <v>1</v>
      </c>
      <c r="D197" s="121">
        <v>0</v>
      </c>
      <c r="E197" s="124">
        <v>292737</v>
      </c>
      <c r="F197" s="124">
        <v>0</v>
      </c>
      <c r="G197" s="124">
        <v>202087</v>
      </c>
      <c r="H197" s="124">
        <v>0</v>
      </c>
      <c r="I197" s="124">
        <v>5137</v>
      </c>
      <c r="J197" s="124">
        <v>36699</v>
      </c>
      <c r="K197" s="124">
        <v>0</v>
      </c>
      <c r="L197" s="124">
        <v>0</v>
      </c>
      <c r="M197" s="124">
        <v>0</v>
      </c>
      <c r="N197" s="124">
        <v>0</v>
      </c>
      <c r="O197" s="124">
        <v>0</v>
      </c>
      <c r="P197" s="124">
        <v>69766</v>
      </c>
      <c r="Q197" s="124">
        <v>0</v>
      </c>
      <c r="R197" s="124">
        <v>0</v>
      </c>
      <c r="S197" s="124">
        <v>764</v>
      </c>
      <c r="T197" s="124">
        <v>319</v>
      </c>
      <c r="U197" s="124">
        <v>2738</v>
      </c>
      <c r="V197" s="124">
        <v>0</v>
      </c>
      <c r="W197" s="124">
        <v>0</v>
      </c>
      <c r="X197" s="124">
        <v>0</v>
      </c>
      <c r="Y197" s="124">
        <v>0</v>
      </c>
      <c r="Z197" s="124">
        <v>0</v>
      </c>
      <c r="AA197" s="124">
        <v>610247</v>
      </c>
    </row>
    <row r="198" spans="1:27" x14ac:dyDescent="0.3">
      <c r="A198" s="123" t="s">
        <v>395</v>
      </c>
      <c r="B198" s="121" t="s">
        <v>396</v>
      </c>
      <c r="C198" s="121">
        <v>1</v>
      </c>
      <c r="D198" s="121">
        <v>0</v>
      </c>
      <c r="E198" s="124">
        <v>952586</v>
      </c>
      <c r="F198" s="124">
        <v>0</v>
      </c>
      <c r="G198" s="124">
        <v>207132</v>
      </c>
      <c r="H198" s="124">
        <v>0</v>
      </c>
      <c r="I198" s="124">
        <v>52437</v>
      </c>
      <c r="J198" s="124">
        <v>115355</v>
      </c>
      <c r="K198" s="124">
        <v>0</v>
      </c>
      <c r="L198" s="124">
        <v>0</v>
      </c>
      <c r="M198" s="124">
        <v>0</v>
      </c>
      <c r="N198" s="124">
        <v>0</v>
      </c>
      <c r="O198" s="124">
        <v>0</v>
      </c>
      <c r="P198" s="124">
        <v>166152</v>
      </c>
      <c r="Q198" s="124">
        <v>0</v>
      </c>
      <c r="R198" s="124">
        <v>0</v>
      </c>
      <c r="S198" s="124">
        <v>1902</v>
      </c>
      <c r="T198" s="124">
        <v>794</v>
      </c>
      <c r="U198" s="124">
        <v>6058</v>
      </c>
      <c r="V198" s="124">
        <v>0</v>
      </c>
      <c r="W198" s="124">
        <v>0</v>
      </c>
      <c r="X198" s="124">
        <v>0</v>
      </c>
      <c r="Y198" s="124">
        <v>0</v>
      </c>
      <c r="Z198" s="124">
        <v>0</v>
      </c>
      <c r="AA198" s="124">
        <v>1502416</v>
      </c>
    </row>
    <row r="199" spans="1:27" x14ac:dyDescent="0.3">
      <c r="A199" s="123" t="s">
        <v>397</v>
      </c>
      <c r="B199" s="121" t="s">
        <v>398</v>
      </c>
      <c r="C199" s="121">
        <v>1</v>
      </c>
      <c r="D199" s="121">
        <v>0</v>
      </c>
      <c r="E199" s="124">
        <v>8400670</v>
      </c>
      <c r="F199" s="124">
        <v>0</v>
      </c>
      <c r="G199" s="124">
        <v>0</v>
      </c>
      <c r="H199" s="124">
        <v>6237</v>
      </c>
      <c r="I199" s="124">
        <v>1647849</v>
      </c>
      <c r="J199" s="124">
        <v>1163410</v>
      </c>
      <c r="K199" s="124">
        <v>0</v>
      </c>
      <c r="L199" s="124">
        <v>0</v>
      </c>
      <c r="M199" s="124">
        <v>0</v>
      </c>
      <c r="N199" s="124">
        <v>0</v>
      </c>
      <c r="O199" s="124">
        <v>0</v>
      </c>
      <c r="P199" s="124">
        <v>2006625</v>
      </c>
      <c r="Q199" s="124">
        <v>10653</v>
      </c>
      <c r="R199" s="124">
        <v>104527</v>
      </c>
      <c r="S199" s="124">
        <v>9782</v>
      </c>
      <c r="T199" s="124">
        <v>4081</v>
      </c>
      <c r="U199" s="124">
        <v>37164</v>
      </c>
      <c r="V199" s="124">
        <v>11962</v>
      </c>
      <c r="W199" s="124">
        <v>0</v>
      </c>
      <c r="X199" s="124">
        <v>478650</v>
      </c>
      <c r="Y199" s="124">
        <v>0</v>
      </c>
      <c r="Z199" s="124">
        <v>0</v>
      </c>
      <c r="AA199" s="124">
        <v>13881610</v>
      </c>
    </row>
    <row r="200" spans="1:27" x14ac:dyDescent="0.3">
      <c r="A200" s="123" t="s">
        <v>399</v>
      </c>
      <c r="B200" s="121" t="s">
        <v>400</v>
      </c>
      <c r="C200" s="121">
        <v>1</v>
      </c>
      <c r="D200" s="121">
        <v>0</v>
      </c>
      <c r="E200" s="124">
        <v>8194090</v>
      </c>
      <c r="F200" s="124">
        <v>0</v>
      </c>
      <c r="G200" s="124">
        <v>0</v>
      </c>
      <c r="H200" s="124">
        <v>5449</v>
      </c>
      <c r="I200" s="124">
        <v>1232375</v>
      </c>
      <c r="J200" s="124">
        <v>563404</v>
      </c>
      <c r="K200" s="124">
        <v>0</v>
      </c>
      <c r="L200" s="124">
        <v>0</v>
      </c>
      <c r="M200" s="124">
        <v>0</v>
      </c>
      <c r="N200" s="124">
        <v>0</v>
      </c>
      <c r="O200" s="124">
        <v>0</v>
      </c>
      <c r="P200" s="124">
        <v>2436608</v>
      </c>
      <c r="Q200" s="124">
        <v>137244</v>
      </c>
      <c r="R200" s="124">
        <v>109244</v>
      </c>
      <c r="S200" s="124">
        <v>28088</v>
      </c>
      <c r="T200" s="124">
        <v>11719</v>
      </c>
      <c r="U200" s="124">
        <v>50445</v>
      </c>
      <c r="V200" s="124">
        <v>34031</v>
      </c>
      <c r="W200" s="124">
        <v>0</v>
      </c>
      <c r="X200" s="124">
        <v>253566</v>
      </c>
      <c r="Y200" s="124">
        <v>0</v>
      </c>
      <c r="Z200" s="124">
        <v>0</v>
      </c>
      <c r="AA200" s="124">
        <v>13056263</v>
      </c>
    </row>
    <row r="201" spans="1:27" x14ac:dyDescent="0.3">
      <c r="A201" s="123" t="s">
        <v>401</v>
      </c>
      <c r="B201" s="121" t="s">
        <v>402</v>
      </c>
      <c r="C201" s="121">
        <v>1</v>
      </c>
      <c r="D201" s="121">
        <v>0</v>
      </c>
      <c r="E201" s="124">
        <v>16009226</v>
      </c>
      <c r="F201" s="124">
        <v>0</v>
      </c>
      <c r="G201" s="124">
        <v>0</v>
      </c>
      <c r="H201" s="124">
        <v>6500</v>
      </c>
      <c r="I201" s="124">
        <v>1476997</v>
      </c>
      <c r="J201" s="124">
        <v>2626476</v>
      </c>
      <c r="K201" s="124">
        <v>0</v>
      </c>
      <c r="L201" s="124">
        <v>0</v>
      </c>
      <c r="M201" s="124">
        <v>0</v>
      </c>
      <c r="N201" s="124">
        <v>0</v>
      </c>
      <c r="O201" s="124">
        <v>0</v>
      </c>
      <c r="P201" s="124">
        <v>4385993</v>
      </c>
      <c r="Q201" s="124">
        <v>235782</v>
      </c>
      <c r="R201" s="124">
        <v>216276</v>
      </c>
      <c r="S201" s="124">
        <v>16433</v>
      </c>
      <c r="T201" s="124">
        <v>6856</v>
      </c>
      <c r="U201" s="124">
        <v>63784</v>
      </c>
      <c r="V201" s="124">
        <v>21848</v>
      </c>
      <c r="W201" s="124">
        <v>0</v>
      </c>
      <c r="X201" s="124">
        <v>663161</v>
      </c>
      <c r="Y201" s="124">
        <v>0</v>
      </c>
      <c r="Z201" s="124">
        <v>0</v>
      </c>
      <c r="AA201" s="124">
        <v>25729332</v>
      </c>
    </row>
    <row r="202" spans="1:27" x14ac:dyDescent="0.3">
      <c r="A202" s="123" t="s">
        <v>403</v>
      </c>
      <c r="B202" s="121" t="s">
        <v>404</v>
      </c>
      <c r="C202" s="121">
        <v>1</v>
      </c>
      <c r="D202" s="121">
        <v>0</v>
      </c>
      <c r="E202" s="124">
        <v>15456168</v>
      </c>
      <c r="F202" s="124">
        <v>0</v>
      </c>
      <c r="G202" s="124">
        <v>0</v>
      </c>
      <c r="H202" s="124">
        <v>0</v>
      </c>
      <c r="I202" s="124">
        <v>1494582</v>
      </c>
      <c r="J202" s="124">
        <v>2211361</v>
      </c>
      <c r="K202" s="124">
        <v>0</v>
      </c>
      <c r="L202" s="124">
        <v>0</v>
      </c>
      <c r="M202" s="124">
        <v>0</v>
      </c>
      <c r="N202" s="124">
        <v>0</v>
      </c>
      <c r="O202" s="124">
        <v>0</v>
      </c>
      <c r="P202" s="124">
        <v>3028427</v>
      </c>
      <c r="Q202" s="124">
        <v>86130</v>
      </c>
      <c r="R202" s="124">
        <v>165713</v>
      </c>
      <c r="S202" s="124">
        <v>15909</v>
      </c>
      <c r="T202" s="124">
        <v>6638</v>
      </c>
      <c r="U202" s="124">
        <v>53998</v>
      </c>
      <c r="V202" s="124">
        <v>21305</v>
      </c>
      <c r="W202" s="124">
        <v>0</v>
      </c>
      <c r="X202" s="124">
        <v>365790</v>
      </c>
      <c r="Y202" s="124">
        <v>3453</v>
      </c>
      <c r="Z202" s="124">
        <v>0</v>
      </c>
      <c r="AA202" s="124">
        <v>22909474</v>
      </c>
    </row>
    <row r="203" spans="1:27" x14ac:dyDescent="0.3">
      <c r="A203" s="123" t="s">
        <v>405</v>
      </c>
      <c r="B203" s="121" t="s">
        <v>406</v>
      </c>
      <c r="C203" s="121">
        <v>1</v>
      </c>
      <c r="D203" s="121">
        <v>0</v>
      </c>
      <c r="E203" s="124">
        <v>12858108</v>
      </c>
      <c r="F203" s="124">
        <v>0</v>
      </c>
      <c r="G203" s="124">
        <v>0</v>
      </c>
      <c r="H203" s="124">
        <v>2283</v>
      </c>
      <c r="I203" s="124">
        <v>1031783</v>
      </c>
      <c r="J203" s="124">
        <v>1916776</v>
      </c>
      <c r="K203" s="124">
        <v>0</v>
      </c>
      <c r="L203" s="124">
        <v>0</v>
      </c>
      <c r="M203" s="124">
        <v>0</v>
      </c>
      <c r="N203" s="124">
        <v>0</v>
      </c>
      <c r="O203" s="124">
        <v>0</v>
      </c>
      <c r="P203" s="124">
        <v>2021976</v>
      </c>
      <c r="Q203" s="124">
        <v>79659</v>
      </c>
      <c r="R203" s="124">
        <v>120633</v>
      </c>
      <c r="S203" s="124">
        <v>11639</v>
      </c>
      <c r="T203" s="124">
        <v>4856</v>
      </c>
      <c r="U203" s="124">
        <v>43280</v>
      </c>
      <c r="V203" s="124">
        <v>14008</v>
      </c>
      <c r="W203" s="124">
        <v>0</v>
      </c>
      <c r="X203" s="124">
        <v>509221</v>
      </c>
      <c r="Y203" s="124">
        <v>0</v>
      </c>
      <c r="Z203" s="124">
        <v>0</v>
      </c>
      <c r="AA203" s="124">
        <v>18614222</v>
      </c>
    </row>
    <row r="204" spans="1:27" x14ac:dyDescent="0.3">
      <c r="A204" s="123" t="s">
        <v>407</v>
      </c>
      <c r="B204" s="121" t="s">
        <v>408</v>
      </c>
      <c r="C204" s="121">
        <v>1</v>
      </c>
      <c r="D204" s="121">
        <v>0</v>
      </c>
      <c r="E204" s="124">
        <v>5473455</v>
      </c>
      <c r="F204" s="124">
        <v>0</v>
      </c>
      <c r="G204" s="124">
        <v>0</v>
      </c>
      <c r="H204" s="124">
        <v>0</v>
      </c>
      <c r="I204" s="124">
        <v>975537</v>
      </c>
      <c r="J204" s="124">
        <v>239133</v>
      </c>
      <c r="K204" s="124">
        <v>0</v>
      </c>
      <c r="L204" s="124">
        <v>0</v>
      </c>
      <c r="M204" s="124">
        <v>0</v>
      </c>
      <c r="N204" s="124">
        <v>0</v>
      </c>
      <c r="O204" s="124">
        <v>0</v>
      </c>
      <c r="P204" s="124">
        <v>1175836</v>
      </c>
      <c r="Q204" s="124">
        <v>103637</v>
      </c>
      <c r="R204" s="124">
        <v>49679</v>
      </c>
      <c r="S204" s="124">
        <v>7310</v>
      </c>
      <c r="T204" s="124">
        <v>3050</v>
      </c>
      <c r="U204" s="124">
        <v>28077</v>
      </c>
      <c r="V204" s="124">
        <v>5621</v>
      </c>
      <c r="W204" s="124">
        <v>0</v>
      </c>
      <c r="X204" s="124">
        <v>549078</v>
      </c>
      <c r="Y204" s="124">
        <v>0</v>
      </c>
      <c r="Z204" s="124">
        <v>0</v>
      </c>
      <c r="AA204" s="124">
        <v>8610413</v>
      </c>
    </row>
    <row r="205" spans="1:27" x14ac:dyDescent="0.3">
      <c r="A205" s="123" t="s">
        <v>409</v>
      </c>
      <c r="B205" s="121" t="s">
        <v>410</v>
      </c>
      <c r="C205" s="121">
        <v>1</v>
      </c>
      <c r="D205" s="121">
        <v>0</v>
      </c>
      <c r="E205" s="124">
        <v>2753171</v>
      </c>
      <c r="F205" s="124">
        <v>0</v>
      </c>
      <c r="G205" s="124">
        <v>0</v>
      </c>
      <c r="H205" s="124">
        <v>0</v>
      </c>
      <c r="I205" s="124">
        <v>461202</v>
      </c>
      <c r="J205" s="124">
        <v>562785</v>
      </c>
      <c r="K205" s="124">
        <v>0</v>
      </c>
      <c r="L205" s="124">
        <v>0</v>
      </c>
      <c r="M205" s="124">
        <v>0</v>
      </c>
      <c r="N205" s="124">
        <v>0</v>
      </c>
      <c r="O205" s="124">
        <v>0</v>
      </c>
      <c r="P205" s="124">
        <v>686763</v>
      </c>
      <c r="Q205" s="124">
        <v>0</v>
      </c>
      <c r="R205" s="124">
        <v>0</v>
      </c>
      <c r="S205" s="124">
        <v>2412</v>
      </c>
      <c r="T205" s="124">
        <v>1006</v>
      </c>
      <c r="U205" s="124">
        <v>8621</v>
      </c>
      <c r="V205" s="124">
        <v>2638</v>
      </c>
      <c r="W205" s="124">
        <v>0</v>
      </c>
      <c r="X205" s="124">
        <v>187964</v>
      </c>
      <c r="Y205" s="124">
        <v>0</v>
      </c>
      <c r="Z205" s="124">
        <v>0</v>
      </c>
      <c r="AA205" s="124">
        <v>4666562</v>
      </c>
    </row>
    <row r="206" spans="1:27" x14ac:dyDescent="0.3">
      <c r="A206" s="123" t="s">
        <v>411</v>
      </c>
      <c r="B206" s="121" t="s">
        <v>412</v>
      </c>
      <c r="C206" s="121">
        <v>1</v>
      </c>
      <c r="D206" s="121">
        <v>0</v>
      </c>
      <c r="E206" s="124">
        <v>675790</v>
      </c>
      <c r="F206" s="124">
        <v>0</v>
      </c>
      <c r="G206" s="124">
        <v>271313</v>
      </c>
      <c r="H206" s="124">
        <v>0</v>
      </c>
      <c r="I206" s="124">
        <v>41711</v>
      </c>
      <c r="J206" s="124">
        <v>18133</v>
      </c>
      <c r="K206" s="124">
        <v>0</v>
      </c>
      <c r="L206" s="124">
        <v>0</v>
      </c>
      <c r="M206" s="124">
        <v>0</v>
      </c>
      <c r="N206" s="124">
        <v>0</v>
      </c>
      <c r="O206" s="124">
        <v>0</v>
      </c>
      <c r="P206" s="124">
        <v>172313</v>
      </c>
      <c r="Q206" s="124">
        <v>0</v>
      </c>
      <c r="R206" s="124">
        <v>0</v>
      </c>
      <c r="S206" s="124">
        <v>3326</v>
      </c>
      <c r="T206" s="124">
        <v>1388</v>
      </c>
      <c r="U206" s="124">
        <v>10951</v>
      </c>
      <c r="V206" s="124">
        <v>0</v>
      </c>
      <c r="W206" s="124">
        <v>0</v>
      </c>
      <c r="X206" s="124">
        <v>108000</v>
      </c>
      <c r="Y206" s="124">
        <v>2008</v>
      </c>
      <c r="Z206" s="124">
        <v>0</v>
      </c>
      <c r="AA206" s="124">
        <v>1304933</v>
      </c>
    </row>
    <row r="207" spans="1:27" x14ac:dyDescent="0.3">
      <c r="A207" s="123" t="s">
        <v>413</v>
      </c>
      <c r="B207" s="121" t="s">
        <v>414</v>
      </c>
      <c r="C207" s="121">
        <v>1</v>
      </c>
      <c r="D207" s="121">
        <v>0</v>
      </c>
      <c r="E207" s="124">
        <v>16478741</v>
      </c>
      <c r="F207" s="124">
        <v>0</v>
      </c>
      <c r="G207" s="124">
        <v>0</v>
      </c>
      <c r="H207" s="124">
        <v>0</v>
      </c>
      <c r="I207" s="124">
        <v>2017984</v>
      </c>
      <c r="J207" s="124">
        <v>2355457</v>
      </c>
      <c r="K207" s="124">
        <v>1</v>
      </c>
      <c r="L207" s="124">
        <v>0</v>
      </c>
      <c r="M207" s="124">
        <v>0</v>
      </c>
      <c r="N207" s="124">
        <v>0</v>
      </c>
      <c r="O207" s="124">
        <v>0</v>
      </c>
      <c r="P207" s="124">
        <v>3465437</v>
      </c>
      <c r="Q207" s="124">
        <v>159120</v>
      </c>
      <c r="R207" s="124">
        <v>142245</v>
      </c>
      <c r="S207" s="124">
        <v>14800</v>
      </c>
      <c r="T207" s="124">
        <v>6175</v>
      </c>
      <c r="U207" s="124">
        <v>56561</v>
      </c>
      <c r="V207" s="124">
        <v>19079</v>
      </c>
      <c r="W207" s="124">
        <v>0</v>
      </c>
      <c r="X207" s="124">
        <v>413905</v>
      </c>
      <c r="Y207" s="124">
        <v>0</v>
      </c>
      <c r="Z207" s="124">
        <v>0</v>
      </c>
      <c r="AA207" s="124">
        <v>25129505</v>
      </c>
    </row>
    <row r="208" spans="1:27" x14ac:dyDescent="0.3">
      <c r="A208" s="123" t="s">
        <v>415</v>
      </c>
      <c r="B208" s="121" t="s">
        <v>416</v>
      </c>
      <c r="C208" s="121">
        <v>1</v>
      </c>
      <c r="D208" s="121">
        <v>1</v>
      </c>
      <c r="E208" s="124">
        <v>30333817</v>
      </c>
      <c r="F208" s="124">
        <v>0</v>
      </c>
      <c r="G208" s="124">
        <v>0</v>
      </c>
      <c r="H208" s="124">
        <v>0</v>
      </c>
      <c r="I208" s="124">
        <v>2093186</v>
      </c>
      <c r="J208" s="124">
        <v>7280935</v>
      </c>
      <c r="K208" s="124">
        <v>0</v>
      </c>
      <c r="L208" s="124">
        <v>889353</v>
      </c>
      <c r="M208" s="124">
        <v>0</v>
      </c>
      <c r="N208" s="124">
        <v>0</v>
      </c>
      <c r="O208" s="124">
        <v>0</v>
      </c>
      <c r="P208" s="124">
        <v>7524124</v>
      </c>
      <c r="Q208" s="124">
        <v>1023038</v>
      </c>
      <c r="R208" s="124">
        <v>435865</v>
      </c>
      <c r="S208" s="124">
        <v>29900</v>
      </c>
      <c r="T208" s="124">
        <v>12475</v>
      </c>
      <c r="U208" s="124">
        <v>116442</v>
      </c>
      <c r="V208" s="124">
        <v>42265</v>
      </c>
      <c r="W208" s="124">
        <v>0</v>
      </c>
      <c r="X208" s="124">
        <v>1372241</v>
      </c>
      <c r="Y208" s="124">
        <v>0</v>
      </c>
      <c r="Z208" s="124">
        <v>0</v>
      </c>
      <c r="AA208" s="124">
        <v>51153641</v>
      </c>
    </row>
    <row r="209" spans="1:27" x14ac:dyDescent="0.3">
      <c r="A209" s="123" t="s">
        <v>417</v>
      </c>
      <c r="B209" s="121" t="s">
        <v>418</v>
      </c>
      <c r="C209" s="121">
        <v>1</v>
      </c>
      <c r="D209" s="121">
        <v>0</v>
      </c>
      <c r="E209" s="124">
        <v>26133499</v>
      </c>
      <c r="F209" s="124">
        <v>0</v>
      </c>
      <c r="G209" s="124">
        <v>0</v>
      </c>
      <c r="H209" s="124">
        <v>7893</v>
      </c>
      <c r="I209" s="124">
        <v>2327887</v>
      </c>
      <c r="J209" s="124">
        <v>953234</v>
      </c>
      <c r="K209" s="124">
        <v>1566</v>
      </c>
      <c r="L209" s="124">
        <v>0</v>
      </c>
      <c r="M209" s="124">
        <v>0</v>
      </c>
      <c r="N209" s="124">
        <v>0</v>
      </c>
      <c r="O209" s="124">
        <v>0</v>
      </c>
      <c r="P209" s="124">
        <v>2152854</v>
      </c>
      <c r="Q209" s="124">
        <v>160227</v>
      </c>
      <c r="R209" s="124">
        <v>45516</v>
      </c>
      <c r="S209" s="124">
        <v>25781</v>
      </c>
      <c r="T209" s="124">
        <v>10756</v>
      </c>
      <c r="U209" s="124">
        <v>99899</v>
      </c>
      <c r="V209" s="124">
        <v>33818</v>
      </c>
      <c r="W209" s="124">
        <v>0</v>
      </c>
      <c r="X209" s="124">
        <v>507421</v>
      </c>
      <c r="Y209" s="124">
        <v>0</v>
      </c>
      <c r="Z209" s="124">
        <v>0</v>
      </c>
      <c r="AA209" s="124">
        <v>32460351</v>
      </c>
    </row>
    <row r="210" spans="1:27" x14ac:dyDescent="0.3">
      <c r="A210" s="123" t="s">
        <v>419</v>
      </c>
      <c r="B210" s="121" t="s">
        <v>420</v>
      </c>
      <c r="C210" s="121">
        <v>1</v>
      </c>
      <c r="D210" s="121">
        <v>0</v>
      </c>
      <c r="E210" s="124">
        <v>3988405</v>
      </c>
      <c r="F210" s="124">
        <v>0</v>
      </c>
      <c r="G210" s="124">
        <v>0</v>
      </c>
      <c r="H210" s="124">
        <v>0</v>
      </c>
      <c r="I210" s="124">
        <v>819015</v>
      </c>
      <c r="J210" s="124">
        <v>614522</v>
      </c>
      <c r="K210" s="124">
        <v>1388</v>
      </c>
      <c r="L210" s="124">
        <v>0</v>
      </c>
      <c r="M210" s="124">
        <v>0</v>
      </c>
      <c r="N210" s="124">
        <v>0</v>
      </c>
      <c r="O210" s="124">
        <v>0</v>
      </c>
      <c r="P210" s="124">
        <v>338295</v>
      </c>
      <c r="Q210" s="124">
        <v>109402</v>
      </c>
      <c r="R210" s="124">
        <v>0</v>
      </c>
      <c r="S210" s="124">
        <v>6726</v>
      </c>
      <c r="T210" s="124">
        <v>2806</v>
      </c>
      <c r="U210" s="124">
        <v>25222</v>
      </c>
      <c r="V210" s="124">
        <v>3422</v>
      </c>
      <c r="W210" s="124">
        <v>0</v>
      </c>
      <c r="X210" s="124">
        <v>200135</v>
      </c>
      <c r="Y210" s="124">
        <v>1320</v>
      </c>
      <c r="Z210" s="124">
        <v>0</v>
      </c>
      <c r="AA210" s="124">
        <v>6110658</v>
      </c>
    </row>
    <row r="211" spans="1:27" x14ac:dyDescent="0.3">
      <c r="A211" s="123" t="s">
        <v>421</v>
      </c>
      <c r="B211" s="121" t="s">
        <v>422</v>
      </c>
      <c r="C211" s="121">
        <v>1</v>
      </c>
      <c r="D211" s="121">
        <v>0</v>
      </c>
      <c r="E211" s="124">
        <v>53931157</v>
      </c>
      <c r="F211" s="124">
        <v>0</v>
      </c>
      <c r="G211" s="124">
        <v>0</v>
      </c>
      <c r="H211" s="124">
        <v>13078</v>
      </c>
      <c r="I211" s="124">
        <v>7119874</v>
      </c>
      <c r="J211" s="124">
        <v>7231173</v>
      </c>
      <c r="K211" s="124">
        <v>0</v>
      </c>
      <c r="L211" s="124">
        <v>0</v>
      </c>
      <c r="M211" s="124">
        <v>0</v>
      </c>
      <c r="N211" s="124">
        <v>0</v>
      </c>
      <c r="O211" s="124">
        <v>0</v>
      </c>
      <c r="P211" s="124">
        <v>5408317</v>
      </c>
      <c r="Q211" s="124">
        <v>978192</v>
      </c>
      <c r="R211" s="124">
        <v>0</v>
      </c>
      <c r="S211" s="124">
        <v>50872</v>
      </c>
      <c r="T211" s="124">
        <v>21225</v>
      </c>
      <c r="U211" s="124">
        <v>199623</v>
      </c>
      <c r="V211" s="124">
        <v>72403</v>
      </c>
      <c r="W211" s="124">
        <v>0</v>
      </c>
      <c r="X211" s="124">
        <v>1837892</v>
      </c>
      <c r="Y211" s="124">
        <v>0</v>
      </c>
      <c r="Z211" s="124">
        <v>0</v>
      </c>
      <c r="AA211" s="124">
        <v>76863806</v>
      </c>
    </row>
    <row r="212" spans="1:27" x14ac:dyDescent="0.3">
      <c r="A212" s="123" t="s">
        <v>423</v>
      </c>
      <c r="B212" s="121" t="s">
        <v>424</v>
      </c>
      <c r="C212" s="121">
        <v>1</v>
      </c>
      <c r="D212" s="121">
        <v>0</v>
      </c>
      <c r="E212" s="124">
        <v>13690360</v>
      </c>
      <c r="F212" s="124">
        <v>0</v>
      </c>
      <c r="G212" s="124">
        <v>0</v>
      </c>
      <c r="H212" s="124">
        <v>4441</v>
      </c>
      <c r="I212" s="124">
        <v>1597393</v>
      </c>
      <c r="J212" s="124">
        <v>1260720</v>
      </c>
      <c r="K212" s="124">
        <v>0</v>
      </c>
      <c r="L212" s="124">
        <v>0</v>
      </c>
      <c r="M212" s="124">
        <v>0</v>
      </c>
      <c r="N212" s="124">
        <v>0</v>
      </c>
      <c r="O212" s="124">
        <v>0</v>
      </c>
      <c r="P212" s="124">
        <v>1601031</v>
      </c>
      <c r="Q212" s="124">
        <v>184308</v>
      </c>
      <c r="R212" s="124">
        <v>175860</v>
      </c>
      <c r="S212" s="124">
        <v>19938</v>
      </c>
      <c r="T212" s="124">
        <v>8319</v>
      </c>
      <c r="U212" s="124">
        <v>79453</v>
      </c>
      <c r="V212" s="124">
        <v>22772</v>
      </c>
      <c r="W212" s="124">
        <v>0</v>
      </c>
      <c r="X212" s="124">
        <v>379484</v>
      </c>
      <c r="Y212" s="124">
        <v>0</v>
      </c>
      <c r="Z212" s="124">
        <v>0</v>
      </c>
      <c r="AA212" s="124">
        <v>19024079</v>
      </c>
    </row>
    <row r="213" spans="1:27" x14ac:dyDescent="0.3">
      <c r="A213" s="123" t="s">
        <v>425</v>
      </c>
      <c r="B213" s="121" t="s">
        <v>426</v>
      </c>
      <c r="C213" s="121">
        <v>1</v>
      </c>
      <c r="D213" s="121">
        <v>0</v>
      </c>
      <c r="E213" s="124">
        <v>7319637</v>
      </c>
      <c r="F213" s="124">
        <v>0</v>
      </c>
      <c r="G213" s="124">
        <v>0</v>
      </c>
      <c r="H213" s="124">
        <v>0</v>
      </c>
      <c r="I213" s="124">
        <v>866321</v>
      </c>
      <c r="J213" s="124">
        <v>722033</v>
      </c>
      <c r="K213" s="124">
        <v>0</v>
      </c>
      <c r="L213" s="124">
        <v>0</v>
      </c>
      <c r="M213" s="124">
        <v>0</v>
      </c>
      <c r="N213" s="124">
        <v>0</v>
      </c>
      <c r="O213" s="124">
        <v>0</v>
      </c>
      <c r="P213" s="124">
        <v>644640</v>
      </c>
      <c r="Q213" s="124">
        <v>60081</v>
      </c>
      <c r="R213" s="124">
        <v>0</v>
      </c>
      <c r="S213" s="124">
        <v>11624</v>
      </c>
      <c r="T213" s="124">
        <v>4850</v>
      </c>
      <c r="U213" s="124">
        <v>45144</v>
      </c>
      <c r="V213" s="124">
        <v>5690</v>
      </c>
      <c r="W213" s="124">
        <v>0</v>
      </c>
      <c r="X213" s="124">
        <v>469760</v>
      </c>
      <c r="Y213" s="124">
        <v>0</v>
      </c>
      <c r="Z213" s="124">
        <v>0</v>
      </c>
      <c r="AA213" s="124">
        <v>10149780</v>
      </c>
    </row>
    <row r="214" spans="1:27" x14ac:dyDescent="0.3">
      <c r="A214" s="123" t="s">
        <v>427</v>
      </c>
      <c r="B214" s="121" t="s">
        <v>428</v>
      </c>
      <c r="C214" s="121">
        <v>1</v>
      </c>
      <c r="D214" s="121">
        <v>0</v>
      </c>
      <c r="E214" s="124">
        <v>4582304</v>
      </c>
      <c r="F214" s="124">
        <v>0</v>
      </c>
      <c r="G214" s="124">
        <v>0</v>
      </c>
      <c r="H214" s="124">
        <v>2087</v>
      </c>
      <c r="I214" s="124">
        <v>641381</v>
      </c>
      <c r="J214" s="124">
        <v>795920</v>
      </c>
      <c r="K214" s="124">
        <v>122823</v>
      </c>
      <c r="L214" s="124">
        <v>0</v>
      </c>
      <c r="M214" s="124">
        <v>0</v>
      </c>
      <c r="N214" s="124">
        <v>0</v>
      </c>
      <c r="O214" s="124">
        <v>0</v>
      </c>
      <c r="P214" s="124">
        <v>522541</v>
      </c>
      <c r="Q214" s="124">
        <v>77184</v>
      </c>
      <c r="R214" s="124">
        <v>0</v>
      </c>
      <c r="S214" s="124">
        <v>7220</v>
      </c>
      <c r="T214" s="124">
        <v>3013</v>
      </c>
      <c r="U214" s="124">
        <v>28018</v>
      </c>
      <c r="V214" s="124">
        <v>5435</v>
      </c>
      <c r="W214" s="124">
        <v>0</v>
      </c>
      <c r="X214" s="124">
        <v>107310</v>
      </c>
      <c r="Y214" s="124">
        <v>3277</v>
      </c>
      <c r="Z214" s="124">
        <v>0</v>
      </c>
      <c r="AA214" s="124">
        <v>6898513</v>
      </c>
    </row>
    <row r="215" spans="1:27" x14ac:dyDescent="0.3">
      <c r="A215" s="123" t="s">
        <v>429</v>
      </c>
      <c r="B215" s="121" t="s">
        <v>430</v>
      </c>
      <c r="C215" s="121">
        <v>1</v>
      </c>
      <c r="D215" s="121">
        <v>0</v>
      </c>
      <c r="E215" s="124">
        <v>3215361</v>
      </c>
      <c r="F215" s="124">
        <v>0</v>
      </c>
      <c r="G215" s="124">
        <v>0</v>
      </c>
      <c r="H215" s="124">
        <v>0</v>
      </c>
      <c r="I215" s="124">
        <v>349254</v>
      </c>
      <c r="J215" s="124">
        <v>545263</v>
      </c>
      <c r="K215" s="124">
        <v>0</v>
      </c>
      <c r="L215" s="124">
        <v>0</v>
      </c>
      <c r="M215" s="124">
        <v>0</v>
      </c>
      <c r="N215" s="124">
        <v>0</v>
      </c>
      <c r="O215" s="124">
        <v>0</v>
      </c>
      <c r="P215" s="124">
        <v>370060</v>
      </c>
      <c r="Q215" s="124">
        <v>54546</v>
      </c>
      <c r="R215" s="124">
        <v>0</v>
      </c>
      <c r="S215" s="124">
        <v>6277</v>
      </c>
      <c r="T215" s="124">
        <v>2619</v>
      </c>
      <c r="U215" s="124">
        <v>22834</v>
      </c>
      <c r="V215" s="124">
        <v>5435</v>
      </c>
      <c r="W215" s="124">
        <v>0</v>
      </c>
      <c r="X215" s="124">
        <v>113616</v>
      </c>
      <c r="Y215" s="124">
        <v>0</v>
      </c>
      <c r="Z215" s="124">
        <v>0</v>
      </c>
      <c r="AA215" s="124">
        <v>4685265</v>
      </c>
    </row>
    <row r="216" spans="1:27" x14ac:dyDescent="0.3">
      <c r="A216" s="123" t="s">
        <v>431</v>
      </c>
      <c r="B216" s="121" t="s">
        <v>432</v>
      </c>
      <c r="C216" s="121">
        <v>1</v>
      </c>
      <c r="D216" s="121">
        <v>0</v>
      </c>
      <c r="E216" s="124">
        <v>2904293</v>
      </c>
      <c r="F216" s="124">
        <v>0</v>
      </c>
      <c r="G216" s="124">
        <v>62551</v>
      </c>
      <c r="H216" s="124">
        <v>0</v>
      </c>
      <c r="I216" s="124">
        <v>403023</v>
      </c>
      <c r="J216" s="124">
        <v>319075</v>
      </c>
      <c r="K216" s="124">
        <v>0</v>
      </c>
      <c r="L216" s="124">
        <v>0</v>
      </c>
      <c r="M216" s="124">
        <v>0</v>
      </c>
      <c r="N216" s="124">
        <v>0</v>
      </c>
      <c r="O216" s="124">
        <v>0</v>
      </c>
      <c r="P216" s="124">
        <v>323629</v>
      </c>
      <c r="Q216" s="124">
        <v>10191</v>
      </c>
      <c r="R216" s="124">
        <v>0</v>
      </c>
      <c r="S216" s="124">
        <v>5003</v>
      </c>
      <c r="T216" s="124">
        <v>2088</v>
      </c>
      <c r="U216" s="124">
        <v>19630</v>
      </c>
      <c r="V216" s="124">
        <v>3289</v>
      </c>
      <c r="W216" s="124">
        <v>0</v>
      </c>
      <c r="X216" s="124">
        <v>35649</v>
      </c>
      <c r="Y216" s="124">
        <v>19298</v>
      </c>
      <c r="Z216" s="124">
        <v>0</v>
      </c>
      <c r="AA216" s="124">
        <v>4107719</v>
      </c>
    </row>
    <row r="217" spans="1:27" x14ac:dyDescent="0.3">
      <c r="A217" s="123" t="s">
        <v>433</v>
      </c>
      <c r="B217" s="121" t="s">
        <v>434</v>
      </c>
      <c r="C217" s="121">
        <v>1</v>
      </c>
      <c r="D217" s="121">
        <v>0</v>
      </c>
      <c r="E217" s="124">
        <v>5057539</v>
      </c>
      <c r="F217" s="124">
        <v>0</v>
      </c>
      <c r="G217" s="124">
        <v>0</v>
      </c>
      <c r="H217" s="124">
        <v>1622</v>
      </c>
      <c r="I217" s="124">
        <v>523578</v>
      </c>
      <c r="J217" s="124">
        <v>93197</v>
      </c>
      <c r="K217" s="124">
        <v>0</v>
      </c>
      <c r="L217" s="124">
        <v>0</v>
      </c>
      <c r="M217" s="124">
        <v>0</v>
      </c>
      <c r="N217" s="124">
        <v>0</v>
      </c>
      <c r="O217" s="124">
        <v>0</v>
      </c>
      <c r="P217" s="124">
        <v>373805</v>
      </c>
      <c r="Q217" s="124">
        <v>31865</v>
      </c>
      <c r="R217" s="124">
        <v>0</v>
      </c>
      <c r="S217" s="124">
        <v>6501</v>
      </c>
      <c r="T217" s="124">
        <v>2713</v>
      </c>
      <c r="U217" s="124">
        <v>24640</v>
      </c>
      <c r="V217" s="124">
        <v>5346</v>
      </c>
      <c r="W217" s="124">
        <v>0</v>
      </c>
      <c r="X217" s="124">
        <v>77943</v>
      </c>
      <c r="Y217" s="124">
        <v>0</v>
      </c>
      <c r="Z217" s="124">
        <v>0</v>
      </c>
      <c r="AA217" s="124">
        <v>6198749</v>
      </c>
    </row>
    <row r="218" spans="1:27" x14ac:dyDescent="0.3">
      <c r="A218" s="123" t="s">
        <v>435</v>
      </c>
      <c r="B218" s="121" t="s">
        <v>436</v>
      </c>
      <c r="C218" s="121">
        <v>1</v>
      </c>
      <c r="D218" s="121">
        <v>0</v>
      </c>
      <c r="E218" s="124">
        <v>57063143</v>
      </c>
      <c r="F218" s="124">
        <v>0</v>
      </c>
      <c r="G218" s="124">
        <v>0</v>
      </c>
      <c r="H218" s="124">
        <v>0</v>
      </c>
      <c r="I218" s="124">
        <v>2969582</v>
      </c>
      <c r="J218" s="124">
        <v>3432460</v>
      </c>
      <c r="K218" s="124">
        <v>75324</v>
      </c>
      <c r="L218" s="124">
        <v>0</v>
      </c>
      <c r="M218" s="124">
        <v>0</v>
      </c>
      <c r="N218" s="124">
        <v>0</v>
      </c>
      <c r="O218" s="124">
        <v>0</v>
      </c>
      <c r="P218" s="124">
        <v>5281291</v>
      </c>
      <c r="Q218" s="124">
        <v>664841</v>
      </c>
      <c r="R218" s="124">
        <v>0</v>
      </c>
      <c r="S218" s="124">
        <v>65538</v>
      </c>
      <c r="T218" s="124">
        <v>27344</v>
      </c>
      <c r="U218" s="124">
        <v>241213</v>
      </c>
      <c r="V218" s="124">
        <v>83853</v>
      </c>
      <c r="W218" s="124">
        <v>0</v>
      </c>
      <c r="X218" s="124">
        <v>3833768</v>
      </c>
      <c r="Y218" s="124">
        <v>0</v>
      </c>
      <c r="Z218" s="124">
        <v>0</v>
      </c>
      <c r="AA218" s="124">
        <v>73738357</v>
      </c>
    </row>
    <row r="219" spans="1:27" x14ac:dyDescent="0.3">
      <c r="A219" s="123" t="s">
        <v>437</v>
      </c>
      <c r="B219" s="121" t="s">
        <v>438</v>
      </c>
      <c r="C219" s="121">
        <v>1</v>
      </c>
      <c r="D219" s="121">
        <v>0</v>
      </c>
      <c r="E219" s="124">
        <v>44802361</v>
      </c>
      <c r="F219" s="124">
        <v>0</v>
      </c>
      <c r="G219" s="124">
        <v>0</v>
      </c>
      <c r="H219" s="124">
        <v>4151</v>
      </c>
      <c r="I219" s="124">
        <v>6248616</v>
      </c>
      <c r="J219" s="124">
        <v>3580240</v>
      </c>
      <c r="K219" s="124">
        <v>0</v>
      </c>
      <c r="L219" s="124">
        <v>0</v>
      </c>
      <c r="M219" s="124">
        <v>0</v>
      </c>
      <c r="N219" s="124">
        <v>0</v>
      </c>
      <c r="O219" s="124">
        <v>0</v>
      </c>
      <c r="P219" s="124">
        <v>4078673</v>
      </c>
      <c r="Q219" s="124">
        <v>636904</v>
      </c>
      <c r="R219" s="124">
        <v>0</v>
      </c>
      <c r="S219" s="124">
        <v>46798</v>
      </c>
      <c r="T219" s="124">
        <v>19525</v>
      </c>
      <c r="U219" s="124">
        <v>183313</v>
      </c>
      <c r="V219" s="124">
        <v>65696</v>
      </c>
      <c r="W219" s="124">
        <v>0</v>
      </c>
      <c r="X219" s="124">
        <v>1906121</v>
      </c>
      <c r="Y219" s="124">
        <v>0</v>
      </c>
      <c r="Z219" s="124">
        <v>0</v>
      </c>
      <c r="AA219" s="124">
        <v>61572398</v>
      </c>
    </row>
    <row r="220" spans="1:27" x14ac:dyDescent="0.3">
      <c r="A220" s="123" t="s">
        <v>439</v>
      </c>
      <c r="B220" s="121" t="s">
        <v>440</v>
      </c>
      <c r="C220" s="121">
        <v>1</v>
      </c>
      <c r="D220" s="121">
        <v>0</v>
      </c>
      <c r="E220" s="124">
        <v>6249395</v>
      </c>
      <c r="F220" s="124">
        <v>0</v>
      </c>
      <c r="G220" s="124">
        <v>0</v>
      </c>
      <c r="H220" s="124">
        <v>1892</v>
      </c>
      <c r="I220" s="124">
        <v>864224</v>
      </c>
      <c r="J220" s="124">
        <v>1228246</v>
      </c>
      <c r="K220" s="124">
        <v>0</v>
      </c>
      <c r="L220" s="124">
        <v>0</v>
      </c>
      <c r="M220" s="124">
        <v>0</v>
      </c>
      <c r="N220" s="124">
        <v>0</v>
      </c>
      <c r="O220" s="124">
        <v>0</v>
      </c>
      <c r="P220" s="124">
        <v>731834</v>
      </c>
      <c r="Q220" s="124">
        <v>81252</v>
      </c>
      <c r="R220" s="124">
        <v>0</v>
      </c>
      <c r="S220" s="124">
        <v>6711</v>
      </c>
      <c r="T220" s="124">
        <v>2800</v>
      </c>
      <c r="U220" s="124">
        <v>24465</v>
      </c>
      <c r="V220" s="124">
        <v>8326</v>
      </c>
      <c r="W220" s="124">
        <v>0</v>
      </c>
      <c r="X220" s="124">
        <v>473894</v>
      </c>
      <c r="Y220" s="124">
        <v>0</v>
      </c>
      <c r="Z220" s="124">
        <v>0</v>
      </c>
      <c r="AA220" s="124">
        <v>9673039</v>
      </c>
    </row>
    <row r="221" spans="1:27" x14ac:dyDescent="0.3">
      <c r="A221" s="123" t="s">
        <v>441</v>
      </c>
      <c r="B221" s="121" t="s">
        <v>442</v>
      </c>
      <c r="C221" s="121">
        <v>1</v>
      </c>
      <c r="D221" s="121">
        <v>0</v>
      </c>
      <c r="E221" s="124">
        <v>4618228</v>
      </c>
      <c r="F221" s="124">
        <v>0</v>
      </c>
      <c r="G221" s="124">
        <v>0</v>
      </c>
      <c r="H221" s="124">
        <v>0</v>
      </c>
      <c r="I221" s="124">
        <v>610818</v>
      </c>
      <c r="J221" s="124">
        <v>730833</v>
      </c>
      <c r="K221" s="124">
        <v>0</v>
      </c>
      <c r="L221" s="124">
        <v>0</v>
      </c>
      <c r="M221" s="124">
        <v>0</v>
      </c>
      <c r="N221" s="124">
        <v>0</v>
      </c>
      <c r="O221" s="124">
        <v>0</v>
      </c>
      <c r="P221" s="124">
        <v>711424</v>
      </c>
      <c r="Q221" s="124">
        <v>29708</v>
      </c>
      <c r="R221" s="124">
        <v>0</v>
      </c>
      <c r="S221" s="124">
        <v>4449</v>
      </c>
      <c r="T221" s="124">
        <v>1856</v>
      </c>
      <c r="U221" s="124">
        <v>17300</v>
      </c>
      <c r="V221" s="124">
        <v>4787</v>
      </c>
      <c r="W221" s="124">
        <v>0</v>
      </c>
      <c r="X221" s="124">
        <v>79095</v>
      </c>
      <c r="Y221" s="124">
        <v>3888</v>
      </c>
      <c r="Z221" s="124">
        <v>0</v>
      </c>
      <c r="AA221" s="124">
        <v>6812386</v>
      </c>
    </row>
    <row r="222" spans="1:27" x14ac:dyDescent="0.3">
      <c r="A222" s="123" t="s">
        <v>443</v>
      </c>
      <c r="B222" s="121" t="s">
        <v>444</v>
      </c>
      <c r="C222" s="121">
        <v>1</v>
      </c>
      <c r="D222" s="121">
        <v>0</v>
      </c>
      <c r="E222" s="124">
        <v>17477539</v>
      </c>
      <c r="F222" s="124">
        <v>0</v>
      </c>
      <c r="G222" s="124">
        <v>0</v>
      </c>
      <c r="H222" s="124">
        <v>6143</v>
      </c>
      <c r="I222" s="124">
        <v>1508003</v>
      </c>
      <c r="J222" s="124">
        <v>1033732</v>
      </c>
      <c r="K222" s="124">
        <v>0</v>
      </c>
      <c r="L222" s="124">
        <v>0</v>
      </c>
      <c r="M222" s="124">
        <v>0</v>
      </c>
      <c r="N222" s="124">
        <v>0</v>
      </c>
      <c r="O222" s="124">
        <v>0</v>
      </c>
      <c r="P222" s="124">
        <v>1562434</v>
      </c>
      <c r="Q222" s="124">
        <v>159372</v>
      </c>
      <c r="R222" s="124">
        <v>0</v>
      </c>
      <c r="S222" s="124">
        <v>19699</v>
      </c>
      <c r="T222" s="124">
        <v>8219</v>
      </c>
      <c r="U222" s="124">
        <v>74851</v>
      </c>
      <c r="V222" s="124">
        <v>24726</v>
      </c>
      <c r="W222" s="124">
        <v>0</v>
      </c>
      <c r="X222" s="124">
        <v>485963</v>
      </c>
      <c r="Y222" s="124">
        <v>0</v>
      </c>
      <c r="Z222" s="124">
        <v>0</v>
      </c>
      <c r="AA222" s="124">
        <v>22360681</v>
      </c>
    </row>
    <row r="223" spans="1:27" x14ac:dyDescent="0.3">
      <c r="A223" s="123" t="s">
        <v>445</v>
      </c>
      <c r="B223" s="121" t="s">
        <v>446</v>
      </c>
      <c r="C223" s="121">
        <v>1</v>
      </c>
      <c r="D223" s="121">
        <v>0</v>
      </c>
      <c r="E223" s="124">
        <v>14644521</v>
      </c>
      <c r="F223" s="124">
        <v>0</v>
      </c>
      <c r="G223" s="124">
        <v>0</v>
      </c>
      <c r="H223" s="124">
        <v>18364</v>
      </c>
      <c r="I223" s="124">
        <v>2083795</v>
      </c>
      <c r="J223" s="124">
        <v>2466467</v>
      </c>
      <c r="K223" s="124">
        <v>87328</v>
      </c>
      <c r="L223" s="124">
        <v>0</v>
      </c>
      <c r="M223" s="124">
        <v>0</v>
      </c>
      <c r="N223" s="124">
        <v>0</v>
      </c>
      <c r="O223" s="124">
        <v>0</v>
      </c>
      <c r="P223" s="124">
        <v>1130380</v>
      </c>
      <c r="Q223" s="124">
        <v>212787</v>
      </c>
      <c r="R223" s="124">
        <v>115030</v>
      </c>
      <c r="S223" s="124">
        <v>15010</v>
      </c>
      <c r="T223" s="124">
        <v>6263</v>
      </c>
      <c r="U223" s="124">
        <v>57609</v>
      </c>
      <c r="V223" s="124">
        <v>16149</v>
      </c>
      <c r="W223" s="124">
        <v>0</v>
      </c>
      <c r="X223" s="124">
        <v>299816</v>
      </c>
      <c r="Y223" s="124">
        <v>0</v>
      </c>
      <c r="Z223" s="124">
        <v>0</v>
      </c>
      <c r="AA223" s="124">
        <v>21153519</v>
      </c>
    </row>
    <row r="224" spans="1:27" x14ac:dyDescent="0.3">
      <c r="A224" s="123" t="s">
        <v>447</v>
      </c>
      <c r="B224" s="121" t="s">
        <v>448</v>
      </c>
      <c r="C224" s="121">
        <v>1</v>
      </c>
      <c r="D224" s="121">
        <v>0</v>
      </c>
      <c r="E224" s="124">
        <v>10856119</v>
      </c>
      <c r="F224" s="124">
        <v>0</v>
      </c>
      <c r="G224" s="124">
        <v>0</v>
      </c>
      <c r="H224" s="124">
        <v>0</v>
      </c>
      <c r="I224" s="124">
        <v>1342617</v>
      </c>
      <c r="J224" s="124">
        <v>1418427</v>
      </c>
      <c r="K224" s="124">
        <v>0</v>
      </c>
      <c r="L224" s="124">
        <v>0</v>
      </c>
      <c r="M224" s="124">
        <v>0</v>
      </c>
      <c r="N224" s="124">
        <v>0</v>
      </c>
      <c r="O224" s="124">
        <v>0</v>
      </c>
      <c r="P224" s="124">
        <v>1106144</v>
      </c>
      <c r="Q224" s="124">
        <v>74072</v>
      </c>
      <c r="R224" s="124">
        <v>0</v>
      </c>
      <c r="S224" s="124">
        <v>13647</v>
      </c>
      <c r="T224" s="124">
        <v>5694</v>
      </c>
      <c r="U224" s="124">
        <v>49979</v>
      </c>
      <c r="V224" s="124">
        <v>15587</v>
      </c>
      <c r="W224" s="124">
        <v>0</v>
      </c>
      <c r="X224" s="124">
        <v>452910</v>
      </c>
      <c r="Y224" s="124">
        <v>0</v>
      </c>
      <c r="Z224" s="124">
        <v>0</v>
      </c>
      <c r="AA224" s="124">
        <v>15335196</v>
      </c>
    </row>
    <row r="225" spans="1:27" x14ac:dyDescent="0.3">
      <c r="A225" s="123" t="s">
        <v>449</v>
      </c>
      <c r="B225" s="121" t="s">
        <v>450</v>
      </c>
      <c r="C225" s="121">
        <v>1</v>
      </c>
      <c r="D225" s="121">
        <v>0</v>
      </c>
      <c r="E225" s="124">
        <v>8727603</v>
      </c>
      <c r="F225" s="124">
        <v>0</v>
      </c>
      <c r="G225" s="124">
        <v>0</v>
      </c>
      <c r="H225" s="124">
        <v>2206</v>
      </c>
      <c r="I225" s="124">
        <v>826742</v>
      </c>
      <c r="J225" s="124">
        <v>1357314</v>
      </c>
      <c r="K225" s="124">
        <v>0</v>
      </c>
      <c r="L225" s="124">
        <v>0</v>
      </c>
      <c r="M225" s="124">
        <v>0</v>
      </c>
      <c r="N225" s="124">
        <v>0</v>
      </c>
      <c r="O225" s="124">
        <v>0</v>
      </c>
      <c r="P225" s="124">
        <v>1629728</v>
      </c>
      <c r="Q225" s="124">
        <v>59034</v>
      </c>
      <c r="R225" s="124">
        <v>317264</v>
      </c>
      <c r="S225" s="124">
        <v>13871</v>
      </c>
      <c r="T225" s="124">
        <v>5788</v>
      </c>
      <c r="U225" s="124">
        <v>52250</v>
      </c>
      <c r="V225" s="124">
        <v>16538</v>
      </c>
      <c r="W225" s="124">
        <v>0</v>
      </c>
      <c r="X225" s="124">
        <v>349320</v>
      </c>
      <c r="Y225" s="124">
        <v>0</v>
      </c>
      <c r="Z225" s="124">
        <v>0</v>
      </c>
      <c r="AA225" s="124">
        <v>13357658</v>
      </c>
    </row>
    <row r="226" spans="1:27" x14ac:dyDescent="0.3">
      <c r="A226" s="123" t="s">
        <v>451</v>
      </c>
      <c r="B226" s="121" t="s">
        <v>452</v>
      </c>
      <c r="C226" s="121">
        <v>1</v>
      </c>
      <c r="D226" s="121">
        <v>0</v>
      </c>
      <c r="E226" s="124">
        <v>8435399</v>
      </c>
      <c r="F226" s="124">
        <v>0</v>
      </c>
      <c r="G226" s="124">
        <v>0</v>
      </c>
      <c r="H226" s="124">
        <v>0</v>
      </c>
      <c r="I226" s="124">
        <v>841064</v>
      </c>
      <c r="J226" s="124">
        <v>857031</v>
      </c>
      <c r="K226" s="124">
        <v>0</v>
      </c>
      <c r="L226" s="124">
        <v>0</v>
      </c>
      <c r="M226" s="124">
        <v>0</v>
      </c>
      <c r="N226" s="124">
        <v>0</v>
      </c>
      <c r="O226" s="124">
        <v>0</v>
      </c>
      <c r="P226" s="124">
        <v>1114651</v>
      </c>
      <c r="Q226" s="124">
        <v>182077</v>
      </c>
      <c r="R226" s="124">
        <v>237800</v>
      </c>
      <c r="S226" s="124">
        <v>11654</v>
      </c>
      <c r="T226" s="124">
        <v>4863</v>
      </c>
      <c r="U226" s="124">
        <v>45726</v>
      </c>
      <c r="V226" s="124">
        <v>13763</v>
      </c>
      <c r="W226" s="124">
        <v>0</v>
      </c>
      <c r="X226" s="124">
        <v>251059</v>
      </c>
      <c r="Y226" s="124">
        <v>0</v>
      </c>
      <c r="Z226" s="124">
        <v>0</v>
      </c>
      <c r="AA226" s="124">
        <v>11995087</v>
      </c>
    </row>
    <row r="227" spans="1:27" x14ac:dyDescent="0.3">
      <c r="A227" s="123" t="s">
        <v>453</v>
      </c>
      <c r="B227" s="121" t="s">
        <v>454</v>
      </c>
      <c r="C227" s="121">
        <v>1</v>
      </c>
      <c r="D227" s="121">
        <v>0</v>
      </c>
      <c r="E227" s="124">
        <v>8175271</v>
      </c>
      <c r="F227" s="124">
        <v>0</v>
      </c>
      <c r="G227" s="124">
        <v>0</v>
      </c>
      <c r="H227" s="124">
        <v>3018</v>
      </c>
      <c r="I227" s="124">
        <v>999021</v>
      </c>
      <c r="J227" s="124">
        <v>1840770</v>
      </c>
      <c r="K227" s="124">
        <v>0</v>
      </c>
      <c r="L227" s="124">
        <v>0</v>
      </c>
      <c r="M227" s="124">
        <v>0</v>
      </c>
      <c r="N227" s="124">
        <v>0</v>
      </c>
      <c r="O227" s="124">
        <v>0</v>
      </c>
      <c r="P227" s="124">
        <v>1161040</v>
      </c>
      <c r="Q227" s="124">
        <v>172205</v>
      </c>
      <c r="R227" s="124">
        <v>413382</v>
      </c>
      <c r="S227" s="124">
        <v>13632</v>
      </c>
      <c r="T227" s="124">
        <v>5688</v>
      </c>
      <c r="U227" s="124">
        <v>53124</v>
      </c>
      <c r="V227" s="124">
        <v>13103</v>
      </c>
      <c r="W227" s="124">
        <v>0</v>
      </c>
      <c r="X227" s="124">
        <v>276173</v>
      </c>
      <c r="Y227" s="124">
        <v>4248</v>
      </c>
      <c r="Z227" s="124">
        <v>0</v>
      </c>
      <c r="AA227" s="124">
        <v>13130675</v>
      </c>
    </row>
    <row r="228" spans="1:27" x14ac:dyDescent="0.3">
      <c r="A228" s="123" t="s">
        <v>455</v>
      </c>
      <c r="B228" s="121" t="s">
        <v>456</v>
      </c>
      <c r="C228" s="121">
        <v>1</v>
      </c>
      <c r="D228" s="121">
        <v>0</v>
      </c>
      <c r="E228" s="124">
        <v>12530162</v>
      </c>
      <c r="F228" s="124">
        <v>0</v>
      </c>
      <c r="G228" s="124">
        <v>0</v>
      </c>
      <c r="H228" s="124">
        <v>1409</v>
      </c>
      <c r="I228" s="124">
        <v>1704833</v>
      </c>
      <c r="J228" s="124">
        <v>1565849</v>
      </c>
      <c r="K228" s="124">
        <v>0</v>
      </c>
      <c r="L228" s="124">
        <v>0</v>
      </c>
      <c r="M228" s="124">
        <v>0</v>
      </c>
      <c r="N228" s="124">
        <v>0</v>
      </c>
      <c r="O228" s="124">
        <v>0</v>
      </c>
      <c r="P228" s="124">
        <v>1994591</v>
      </c>
      <c r="Q228" s="124">
        <v>104592</v>
      </c>
      <c r="R228" s="124">
        <v>213823</v>
      </c>
      <c r="S228" s="124">
        <v>19264</v>
      </c>
      <c r="T228" s="124">
        <v>8038</v>
      </c>
      <c r="U228" s="124">
        <v>74560</v>
      </c>
      <c r="V228" s="124">
        <v>20415</v>
      </c>
      <c r="W228" s="124">
        <v>0</v>
      </c>
      <c r="X228" s="124">
        <v>630324</v>
      </c>
      <c r="Y228" s="124">
        <v>0</v>
      </c>
      <c r="Z228" s="124">
        <v>0</v>
      </c>
      <c r="AA228" s="124">
        <v>18867860</v>
      </c>
    </row>
    <row r="229" spans="1:27" x14ac:dyDescent="0.3">
      <c r="A229" s="123" t="s">
        <v>457</v>
      </c>
      <c r="B229" s="121" t="s">
        <v>458</v>
      </c>
      <c r="C229" s="121">
        <v>1</v>
      </c>
      <c r="D229" s="121">
        <v>0</v>
      </c>
      <c r="E229" s="124">
        <v>10416773</v>
      </c>
      <c r="F229" s="124">
        <v>0</v>
      </c>
      <c r="G229" s="124">
        <v>0</v>
      </c>
      <c r="H229" s="124">
        <v>0</v>
      </c>
      <c r="I229" s="124">
        <v>1186524</v>
      </c>
      <c r="J229" s="124">
        <v>902356</v>
      </c>
      <c r="K229" s="124">
        <v>0</v>
      </c>
      <c r="L229" s="124">
        <v>0</v>
      </c>
      <c r="M229" s="124">
        <v>0</v>
      </c>
      <c r="N229" s="124">
        <v>0</v>
      </c>
      <c r="O229" s="124">
        <v>0</v>
      </c>
      <c r="P229" s="124">
        <v>1629437</v>
      </c>
      <c r="Q229" s="124">
        <v>329841</v>
      </c>
      <c r="R229" s="124">
        <v>288738</v>
      </c>
      <c r="S229" s="124">
        <v>8179</v>
      </c>
      <c r="T229" s="124">
        <v>3413</v>
      </c>
      <c r="U229" s="124">
        <v>31746</v>
      </c>
      <c r="V229" s="124">
        <v>11191</v>
      </c>
      <c r="W229" s="124">
        <v>0</v>
      </c>
      <c r="X229" s="124">
        <v>486536</v>
      </c>
      <c r="Y229" s="124">
        <v>0</v>
      </c>
      <c r="Z229" s="124">
        <v>0</v>
      </c>
      <c r="AA229" s="124">
        <v>15294734</v>
      </c>
    </row>
    <row r="230" spans="1:27" x14ac:dyDescent="0.3">
      <c r="A230" s="123" t="s">
        <v>459</v>
      </c>
      <c r="B230" s="121" t="s">
        <v>460</v>
      </c>
      <c r="C230" s="121">
        <v>1</v>
      </c>
      <c r="D230" s="121">
        <v>0</v>
      </c>
      <c r="E230" s="124">
        <v>19559722</v>
      </c>
      <c r="F230" s="124">
        <v>0</v>
      </c>
      <c r="G230" s="124">
        <v>0</v>
      </c>
      <c r="H230" s="124">
        <v>54778</v>
      </c>
      <c r="I230" s="124">
        <v>3601791</v>
      </c>
      <c r="J230" s="124">
        <v>1648101</v>
      </c>
      <c r="K230" s="124">
        <v>0</v>
      </c>
      <c r="L230" s="124">
        <v>0</v>
      </c>
      <c r="M230" s="124">
        <v>0</v>
      </c>
      <c r="N230" s="124">
        <v>0</v>
      </c>
      <c r="O230" s="124">
        <v>0</v>
      </c>
      <c r="P230" s="124">
        <v>2071683</v>
      </c>
      <c r="Q230" s="124">
        <v>223410</v>
      </c>
      <c r="R230" s="124">
        <v>511951</v>
      </c>
      <c r="S230" s="124">
        <v>18186</v>
      </c>
      <c r="T230" s="124">
        <v>7588</v>
      </c>
      <c r="U230" s="124">
        <v>71007</v>
      </c>
      <c r="V230" s="124">
        <v>22797</v>
      </c>
      <c r="W230" s="124">
        <v>0</v>
      </c>
      <c r="X230" s="124">
        <v>830569</v>
      </c>
      <c r="Y230" s="124">
        <v>0</v>
      </c>
      <c r="Z230" s="124">
        <v>0</v>
      </c>
      <c r="AA230" s="124">
        <v>28621583</v>
      </c>
    </row>
    <row r="231" spans="1:27" x14ac:dyDescent="0.3">
      <c r="A231" s="123" t="s">
        <v>461</v>
      </c>
      <c r="B231" s="121" t="s">
        <v>462</v>
      </c>
      <c r="C231" s="121">
        <v>1</v>
      </c>
      <c r="D231" s="121">
        <v>0</v>
      </c>
      <c r="E231" s="124">
        <v>10452962</v>
      </c>
      <c r="F231" s="124">
        <v>0</v>
      </c>
      <c r="G231" s="124">
        <v>0</v>
      </c>
      <c r="H231" s="124">
        <v>1413</v>
      </c>
      <c r="I231" s="124">
        <v>1011862</v>
      </c>
      <c r="J231" s="124">
        <v>1450764</v>
      </c>
      <c r="K231" s="124">
        <v>0</v>
      </c>
      <c r="L231" s="124">
        <v>0</v>
      </c>
      <c r="M231" s="124">
        <v>0</v>
      </c>
      <c r="N231" s="124">
        <v>0</v>
      </c>
      <c r="O231" s="124">
        <v>0</v>
      </c>
      <c r="P231" s="124">
        <v>1038593</v>
      </c>
      <c r="Q231" s="124">
        <v>33518</v>
      </c>
      <c r="R231" s="124">
        <v>192723</v>
      </c>
      <c r="S231" s="124">
        <v>7670</v>
      </c>
      <c r="T231" s="124">
        <v>3200</v>
      </c>
      <c r="U231" s="124">
        <v>29708</v>
      </c>
      <c r="V231" s="124">
        <v>8983</v>
      </c>
      <c r="W231" s="124">
        <v>0</v>
      </c>
      <c r="X231" s="124">
        <v>318269</v>
      </c>
      <c r="Y231" s="124">
        <v>0</v>
      </c>
      <c r="Z231" s="124">
        <v>0</v>
      </c>
      <c r="AA231" s="124">
        <v>14549665</v>
      </c>
    </row>
    <row r="232" spans="1:27" x14ac:dyDescent="0.3">
      <c r="A232" s="123" t="s">
        <v>463</v>
      </c>
      <c r="B232" s="121" t="s">
        <v>464</v>
      </c>
      <c r="C232" s="121">
        <v>1</v>
      </c>
      <c r="D232" s="121">
        <v>0</v>
      </c>
      <c r="E232" s="124">
        <v>9275896</v>
      </c>
      <c r="F232" s="124">
        <v>0</v>
      </c>
      <c r="G232" s="124">
        <v>0</v>
      </c>
      <c r="H232" s="124">
        <v>0</v>
      </c>
      <c r="I232" s="124">
        <v>1127555</v>
      </c>
      <c r="J232" s="124">
        <v>1144349</v>
      </c>
      <c r="K232" s="124">
        <v>0</v>
      </c>
      <c r="L232" s="124">
        <v>0</v>
      </c>
      <c r="M232" s="124">
        <v>0</v>
      </c>
      <c r="N232" s="124">
        <v>0</v>
      </c>
      <c r="O232" s="124">
        <v>0</v>
      </c>
      <c r="P232" s="124">
        <v>1320296</v>
      </c>
      <c r="Q232" s="124">
        <v>77231</v>
      </c>
      <c r="R232" s="124">
        <v>70284</v>
      </c>
      <c r="S232" s="124">
        <v>9467</v>
      </c>
      <c r="T232" s="124">
        <v>3950</v>
      </c>
      <c r="U232" s="124">
        <v>37921</v>
      </c>
      <c r="V232" s="124">
        <v>11440</v>
      </c>
      <c r="W232" s="124">
        <v>0</v>
      </c>
      <c r="X232" s="124">
        <v>396245</v>
      </c>
      <c r="Y232" s="124">
        <v>0</v>
      </c>
      <c r="Z232" s="124">
        <v>0</v>
      </c>
      <c r="AA232" s="124">
        <v>13474634</v>
      </c>
    </row>
    <row r="233" spans="1:27" x14ac:dyDescent="0.3">
      <c r="A233" s="123" t="s">
        <v>465</v>
      </c>
      <c r="B233" s="121" t="s">
        <v>466</v>
      </c>
      <c r="C233" s="121">
        <v>1</v>
      </c>
      <c r="D233" s="121">
        <v>0</v>
      </c>
      <c r="E233" s="124">
        <v>4004352</v>
      </c>
      <c r="F233" s="124">
        <v>0</v>
      </c>
      <c r="G233" s="124">
        <v>0</v>
      </c>
      <c r="H233" s="124">
        <v>0</v>
      </c>
      <c r="I233" s="124">
        <v>644230</v>
      </c>
      <c r="J233" s="124">
        <v>225604</v>
      </c>
      <c r="K233" s="124">
        <v>0</v>
      </c>
      <c r="L233" s="124">
        <v>0</v>
      </c>
      <c r="M233" s="124">
        <v>0</v>
      </c>
      <c r="N233" s="124">
        <v>0</v>
      </c>
      <c r="O233" s="124">
        <v>0</v>
      </c>
      <c r="P233" s="124">
        <v>739358</v>
      </c>
      <c r="Q233" s="124">
        <v>67762</v>
      </c>
      <c r="R233" s="124">
        <v>61955</v>
      </c>
      <c r="S233" s="124">
        <v>2906</v>
      </c>
      <c r="T233" s="124">
        <v>1213</v>
      </c>
      <c r="U233" s="124">
        <v>10485</v>
      </c>
      <c r="V233" s="124">
        <v>3628</v>
      </c>
      <c r="W233" s="124">
        <v>0</v>
      </c>
      <c r="X233" s="124">
        <v>30843</v>
      </c>
      <c r="Y233" s="124">
        <v>0</v>
      </c>
      <c r="Z233" s="124">
        <v>0</v>
      </c>
      <c r="AA233" s="124">
        <v>5792336</v>
      </c>
    </row>
    <row r="234" spans="1:27" x14ac:dyDescent="0.3">
      <c r="A234" s="123" t="s">
        <v>467</v>
      </c>
      <c r="B234" s="121" t="s">
        <v>468</v>
      </c>
      <c r="C234" s="121">
        <v>1</v>
      </c>
      <c r="D234" s="121">
        <v>0</v>
      </c>
      <c r="E234" s="124">
        <v>7709723</v>
      </c>
      <c r="F234" s="124">
        <v>0</v>
      </c>
      <c r="G234" s="124">
        <v>0</v>
      </c>
      <c r="H234" s="124">
        <v>0</v>
      </c>
      <c r="I234" s="124">
        <v>1477135</v>
      </c>
      <c r="J234" s="124">
        <v>2302656</v>
      </c>
      <c r="K234" s="124">
        <v>0</v>
      </c>
      <c r="L234" s="124">
        <v>0</v>
      </c>
      <c r="M234" s="124">
        <v>0</v>
      </c>
      <c r="N234" s="124">
        <v>0</v>
      </c>
      <c r="O234" s="124">
        <v>0</v>
      </c>
      <c r="P234" s="124">
        <v>1286779</v>
      </c>
      <c r="Q234" s="124">
        <v>175795</v>
      </c>
      <c r="R234" s="124">
        <v>87375</v>
      </c>
      <c r="S234" s="124">
        <v>19654</v>
      </c>
      <c r="T234" s="124">
        <v>8200</v>
      </c>
      <c r="U234" s="124">
        <v>77706</v>
      </c>
      <c r="V234" s="124">
        <v>19590</v>
      </c>
      <c r="W234" s="124">
        <v>0</v>
      </c>
      <c r="X234" s="124">
        <v>504000</v>
      </c>
      <c r="Y234" s="124">
        <v>0</v>
      </c>
      <c r="Z234" s="124">
        <v>0</v>
      </c>
      <c r="AA234" s="124">
        <v>13668613</v>
      </c>
    </row>
    <row r="235" spans="1:27" x14ac:dyDescent="0.3">
      <c r="A235" s="123" t="s">
        <v>469</v>
      </c>
      <c r="B235" s="121" t="s">
        <v>470</v>
      </c>
      <c r="C235" s="121">
        <v>1</v>
      </c>
      <c r="D235" s="121">
        <v>0</v>
      </c>
      <c r="E235" s="124">
        <v>4968087</v>
      </c>
      <c r="F235" s="124">
        <v>0</v>
      </c>
      <c r="G235" s="124">
        <v>158847</v>
      </c>
      <c r="H235" s="124">
        <v>0</v>
      </c>
      <c r="I235" s="124">
        <v>637715</v>
      </c>
      <c r="J235" s="124">
        <v>767905</v>
      </c>
      <c r="K235" s="124">
        <v>0</v>
      </c>
      <c r="L235" s="124">
        <v>0</v>
      </c>
      <c r="M235" s="124">
        <v>0</v>
      </c>
      <c r="N235" s="124">
        <v>0</v>
      </c>
      <c r="O235" s="124">
        <v>0</v>
      </c>
      <c r="P235" s="124">
        <v>642726</v>
      </c>
      <c r="Q235" s="124">
        <v>15300</v>
      </c>
      <c r="R235" s="124">
        <v>33905</v>
      </c>
      <c r="S235" s="124">
        <v>4404</v>
      </c>
      <c r="T235" s="124">
        <v>1838</v>
      </c>
      <c r="U235" s="124">
        <v>17126</v>
      </c>
      <c r="V235" s="124">
        <v>4332</v>
      </c>
      <c r="W235" s="124">
        <v>0</v>
      </c>
      <c r="X235" s="124">
        <v>313099</v>
      </c>
      <c r="Y235" s="124">
        <v>0</v>
      </c>
      <c r="Z235" s="124">
        <v>0</v>
      </c>
      <c r="AA235" s="124">
        <v>7565284</v>
      </c>
    </row>
    <row r="236" spans="1:27" x14ac:dyDescent="0.3">
      <c r="A236" s="123" t="s">
        <v>471</v>
      </c>
      <c r="B236" s="121" t="s">
        <v>472</v>
      </c>
      <c r="C236" s="121">
        <v>1</v>
      </c>
      <c r="D236" s="121">
        <v>0</v>
      </c>
      <c r="E236" s="124">
        <v>8525767</v>
      </c>
      <c r="F236" s="124">
        <v>0</v>
      </c>
      <c r="G236" s="124">
        <v>0</v>
      </c>
      <c r="H236" s="124">
        <v>1975</v>
      </c>
      <c r="I236" s="124">
        <v>1435467</v>
      </c>
      <c r="J236" s="124">
        <v>954921</v>
      </c>
      <c r="K236" s="124">
        <v>0</v>
      </c>
      <c r="L236" s="124">
        <v>0</v>
      </c>
      <c r="M236" s="124">
        <v>0</v>
      </c>
      <c r="N236" s="124">
        <v>0</v>
      </c>
      <c r="O236" s="124">
        <v>0</v>
      </c>
      <c r="P236" s="124">
        <v>1045771</v>
      </c>
      <c r="Q236" s="124">
        <v>220571</v>
      </c>
      <c r="R236" s="124">
        <v>241967</v>
      </c>
      <c r="S236" s="124">
        <v>8868</v>
      </c>
      <c r="T236" s="124">
        <v>3700</v>
      </c>
      <c r="U236" s="124">
        <v>35067</v>
      </c>
      <c r="V236" s="124">
        <v>10673</v>
      </c>
      <c r="W236" s="124">
        <v>0</v>
      </c>
      <c r="X236" s="124">
        <v>353748</v>
      </c>
      <c r="Y236" s="124">
        <v>0</v>
      </c>
      <c r="Z236" s="124">
        <v>0</v>
      </c>
      <c r="AA236" s="124">
        <v>12838495</v>
      </c>
    </row>
    <row r="237" spans="1:27" x14ac:dyDescent="0.3">
      <c r="A237" s="123" t="s">
        <v>473</v>
      </c>
      <c r="B237" s="121" t="s">
        <v>474</v>
      </c>
      <c r="C237" s="121">
        <v>1</v>
      </c>
      <c r="D237" s="121">
        <v>0</v>
      </c>
      <c r="E237" s="124">
        <v>3923078</v>
      </c>
      <c r="F237" s="124">
        <v>0</v>
      </c>
      <c r="G237" s="124">
        <v>0</v>
      </c>
      <c r="H237" s="124">
        <v>0</v>
      </c>
      <c r="I237" s="124">
        <v>459164</v>
      </c>
      <c r="J237" s="124">
        <v>905830</v>
      </c>
      <c r="K237" s="124">
        <v>0</v>
      </c>
      <c r="L237" s="124">
        <v>0</v>
      </c>
      <c r="M237" s="124">
        <v>0</v>
      </c>
      <c r="N237" s="124">
        <v>0</v>
      </c>
      <c r="O237" s="124">
        <v>0</v>
      </c>
      <c r="P237" s="124">
        <v>614895</v>
      </c>
      <c r="Q237" s="124">
        <v>24236</v>
      </c>
      <c r="R237" s="124">
        <v>39320</v>
      </c>
      <c r="S237" s="124">
        <v>8733</v>
      </c>
      <c r="T237" s="124">
        <v>3644</v>
      </c>
      <c r="U237" s="124">
        <v>31047</v>
      </c>
      <c r="V237" s="124">
        <v>8818</v>
      </c>
      <c r="W237" s="124">
        <v>0</v>
      </c>
      <c r="X237" s="124">
        <v>69500</v>
      </c>
      <c r="Y237" s="124">
        <v>7730</v>
      </c>
      <c r="Z237" s="124">
        <v>0</v>
      </c>
      <c r="AA237" s="124">
        <v>6095995</v>
      </c>
    </row>
    <row r="238" spans="1:27" x14ac:dyDescent="0.3">
      <c r="A238" s="123" t="s">
        <v>475</v>
      </c>
      <c r="B238" s="121" t="s">
        <v>476</v>
      </c>
      <c r="C238" s="121">
        <v>1</v>
      </c>
      <c r="D238" s="121">
        <v>0</v>
      </c>
      <c r="E238" s="124">
        <v>13925778</v>
      </c>
      <c r="F238" s="124">
        <v>0</v>
      </c>
      <c r="G238" s="124">
        <v>0</v>
      </c>
      <c r="H238" s="124">
        <v>0</v>
      </c>
      <c r="I238" s="124">
        <v>1680256</v>
      </c>
      <c r="J238" s="124">
        <v>3128170</v>
      </c>
      <c r="K238" s="124">
        <v>0</v>
      </c>
      <c r="L238" s="124">
        <v>0</v>
      </c>
      <c r="M238" s="124">
        <v>0</v>
      </c>
      <c r="N238" s="124">
        <v>0</v>
      </c>
      <c r="O238" s="124">
        <v>0</v>
      </c>
      <c r="P238" s="124">
        <v>2753950</v>
      </c>
      <c r="Q238" s="124">
        <v>390793</v>
      </c>
      <c r="R238" s="124">
        <v>142556</v>
      </c>
      <c r="S238" s="124">
        <v>18545</v>
      </c>
      <c r="T238" s="124">
        <v>7738</v>
      </c>
      <c r="U238" s="124">
        <v>74851</v>
      </c>
      <c r="V238" s="124">
        <v>23728</v>
      </c>
      <c r="W238" s="124">
        <v>0</v>
      </c>
      <c r="X238" s="124">
        <v>507861</v>
      </c>
      <c r="Y238" s="124">
        <v>0</v>
      </c>
      <c r="Z238" s="124">
        <v>0</v>
      </c>
      <c r="AA238" s="124">
        <v>22654226</v>
      </c>
    </row>
    <row r="239" spans="1:27" x14ac:dyDescent="0.3">
      <c r="A239" s="123" t="s">
        <v>477</v>
      </c>
      <c r="B239" s="121" t="s">
        <v>478</v>
      </c>
      <c r="C239" s="121">
        <v>1</v>
      </c>
      <c r="D239" s="121">
        <v>0</v>
      </c>
      <c r="E239" s="124">
        <v>5604760</v>
      </c>
      <c r="F239" s="124">
        <v>0</v>
      </c>
      <c r="G239" s="124">
        <v>0</v>
      </c>
      <c r="H239" s="124">
        <v>0</v>
      </c>
      <c r="I239" s="124">
        <v>566394</v>
      </c>
      <c r="J239" s="124">
        <v>1320892</v>
      </c>
      <c r="K239" s="124">
        <v>0</v>
      </c>
      <c r="L239" s="124">
        <v>0</v>
      </c>
      <c r="M239" s="124">
        <v>0</v>
      </c>
      <c r="N239" s="124">
        <v>0</v>
      </c>
      <c r="O239" s="124">
        <v>0</v>
      </c>
      <c r="P239" s="124">
        <v>852417</v>
      </c>
      <c r="Q239" s="124">
        <v>80316</v>
      </c>
      <c r="R239" s="124">
        <v>0</v>
      </c>
      <c r="S239" s="124">
        <v>5962</v>
      </c>
      <c r="T239" s="124">
        <v>2488</v>
      </c>
      <c r="U239" s="124">
        <v>22718</v>
      </c>
      <c r="V239" s="124">
        <v>7531</v>
      </c>
      <c r="W239" s="124">
        <v>0</v>
      </c>
      <c r="X239" s="124">
        <v>274117</v>
      </c>
      <c r="Y239" s="124">
        <v>0</v>
      </c>
      <c r="Z239" s="124">
        <v>0</v>
      </c>
      <c r="AA239" s="124">
        <v>8737595</v>
      </c>
    </row>
    <row r="240" spans="1:27" x14ac:dyDescent="0.3">
      <c r="A240" s="123" t="s">
        <v>479</v>
      </c>
      <c r="B240" s="121" t="s">
        <v>480</v>
      </c>
      <c r="C240" s="121">
        <v>1</v>
      </c>
      <c r="D240" s="121">
        <v>0</v>
      </c>
      <c r="E240" s="124">
        <v>19215899</v>
      </c>
      <c r="F240" s="124">
        <v>0</v>
      </c>
      <c r="G240" s="124">
        <v>0</v>
      </c>
      <c r="H240" s="124">
        <v>11030</v>
      </c>
      <c r="I240" s="124">
        <v>1991560</v>
      </c>
      <c r="J240" s="124">
        <v>2654371</v>
      </c>
      <c r="K240" s="124">
        <v>52043</v>
      </c>
      <c r="L240" s="124">
        <v>0</v>
      </c>
      <c r="M240" s="124">
        <v>0</v>
      </c>
      <c r="N240" s="124">
        <v>0</v>
      </c>
      <c r="O240" s="124">
        <v>0</v>
      </c>
      <c r="P240" s="124">
        <v>2525978</v>
      </c>
      <c r="Q240" s="124">
        <v>278408</v>
      </c>
      <c r="R240" s="124">
        <v>359197</v>
      </c>
      <c r="S240" s="124">
        <v>26979</v>
      </c>
      <c r="T240" s="124">
        <v>11256</v>
      </c>
      <c r="U240" s="124">
        <v>100598</v>
      </c>
      <c r="V240" s="124">
        <v>33255</v>
      </c>
      <c r="W240" s="124">
        <v>0</v>
      </c>
      <c r="X240" s="124">
        <v>545430</v>
      </c>
      <c r="Y240" s="124">
        <v>0</v>
      </c>
      <c r="Z240" s="124">
        <v>0</v>
      </c>
      <c r="AA240" s="124">
        <v>27806004</v>
      </c>
    </row>
    <row r="241" spans="1:27" x14ac:dyDescent="0.3">
      <c r="A241" s="123" t="s">
        <v>481</v>
      </c>
      <c r="B241" s="121" t="s">
        <v>482</v>
      </c>
      <c r="C241" s="121">
        <v>1</v>
      </c>
      <c r="D241" s="121">
        <v>0</v>
      </c>
      <c r="E241" s="124">
        <v>6536727</v>
      </c>
      <c r="F241" s="124">
        <v>0</v>
      </c>
      <c r="G241" s="124">
        <v>0</v>
      </c>
      <c r="H241" s="124">
        <v>1456</v>
      </c>
      <c r="I241" s="124">
        <v>990488</v>
      </c>
      <c r="J241" s="124">
        <v>541112</v>
      </c>
      <c r="K241" s="124">
        <v>0</v>
      </c>
      <c r="L241" s="124">
        <v>0</v>
      </c>
      <c r="M241" s="124">
        <v>0</v>
      </c>
      <c r="N241" s="124">
        <v>0</v>
      </c>
      <c r="O241" s="124">
        <v>0</v>
      </c>
      <c r="P241" s="124">
        <v>1249206</v>
      </c>
      <c r="Q241" s="124">
        <v>79405</v>
      </c>
      <c r="R241" s="124">
        <v>120693</v>
      </c>
      <c r="S241" s="124">
        <v>5812</v>
      </c>
      <c r="T241" s="124">
        <v>2425</v>
      </c>
      <c r="U241" s="124">
        <v>22019</v>
      </c>
      <c r="V241" s="124">
        <v>7859</v>
      </c>
      <c r="W241" s="124">
        <v>0</v>
      </c>
      <c r="X241" s="124">
        <v>69466</v>
      </c>
      <c r="Y241" s="124">
        <v>0</v>
      </c>
      <c r="Z241" s="124">
        <v>0</v>
      </c>
      <c r="AA241" s="124">
        <v>9626668</v>
      </c>
    </row>
    <row r="242" spans="1:27" x14ac:dyDescent="0.3">
      <c r="A242" s="123" t="s">
        <v>483</v>
      </c>
      <c r="B242" s="121" t="s">
        <v>484</v>
      </c>
      <c r="C242" s="121">
        <v>1</v>
      </c>
      <c r="D242" s="121">
        <v>0</v>
      </c>
      <c r="E242" s="124">
        <v>16039174</v>
      </c>
      <c r="F242" s="124">
        <v>0</v>
      </c>
      <c r="G242" s="124">
        <v>0</v>
      </c>
      <c r="H242" s="124">
        <v>1795</v>
      </c>
      <c r="I242" s="124">
        <v>3641185</v>
      </c>
      <c r="J242" s="124">
        <v>2310316</v>
      </c>
      <c r="K242" s="124">
        <v>0</v>
      </c>
      <c r="L242" s="124">
        <v>0</v>
      </c>
      <c r="M242" s="124">
        <v>0</v>
      </c>
      <c r="N242" s="124">
        <v>0</v>
      </c>
      <c r="O242" s="124">
        <v>0</v>
      </c>
      <c r="P242" s="124">
        <v>1944096</v>
      </c>
      <c r="Q242" s="124">
        <v>600580</v>
      </c>
      <c r="R242" s="124">
        <v>0</v>
      </c>
      <c r="S242" s="124">
        <v>27473</v>
      </c>
      <c r="T242" s="124">
        <v>11463</v>
      </c>
      <c r="U242" s="124">
        <v>107937</v>
      </c>
      <c r="V242" s="124">
        <v>34041</v>
      </c>
      <c r="W242" s="124">
        <v>0</v>
      </c>
      <c r="X242" s="124">
        <v>750360</v>
      </c>
      <c r="Y242" s="124">
        <v>0</v>
      </c>
      <c r="Z242" s="124">
        <v>0</v>
      </c>
      <c r="AA242" s="124">
        <v>25468420</v>
      </c>
    </row>
    <row r="243" spans="1:27" x14ac:dyDescent="0.3">
      <c r="A243" s="123" t="s">
        <v>485</v>
      </c>
      <c r="B243" s="121" t="s">
        <v>486</v>
      </c>
      <c r="C243" s="121">
        <v>1</v>
      </c>
      <c r="D243" s="121">
        <v>0</v>
      </c>
      <c r="E243" s="124">
        <v>20506868</v>
      </c>
      <c r="F243" s="124">
        <v>0</v>
      </c>
      <c r="G243" s="124">
        <v>0</v>
      </c>
      <c r="H243" s="124">
        <v>2575</v>
      </c>
      <c r="I243" s="124">
        <v>4529688</v>
      </c>
      <c r="J243" s="124">
        <v>4011576</v>
      </c>
      <c r="K243" s="124">
        <v>9842</v>
      </c>
      <c r="L243" s="124">
        <v>0</v>
      </c>
      <c r="M243" s="124">
        <v>0</v>
      </c>
      <c r="N243" s="124">
        <v>0</v>
      </c>
      <c r="O243" s="124">
        <v>0</v>
      </c>
      <c r="P243" s="124">
        <v>2866243</v>
      </c>
      <c r="Q243" s="124">
        <v>1043689</v>
      </c>
      <c r="R243" s="124">
        <v>950937</v>
      </c>
      <c r="S243" s="124">
        <v>74196</v>
      </c>
      <c r="T243" s="124">
        <v>30956</v>
      </c>
      <c r="U243" s="124">
        <v>218438</v>
      </c>
      <c r="V243" s="124">
        <v>84263</v>
      </c>
      <c r="W243" s="124">
        <v>0</v>
      </c>
      <c r="X243" s="124">
        <v>1296000</v>
      </c>
      <c r="Y243" s="124">
        <v>0</v>
      </c>
      <c r="Z243" s="124">
        <v>0</v>
      </c>
      <c r="AA243" s="124">
        <v>35625271</v>
      </c>
    </row>
    <row r="244" spans="1:27" x14ac:dyDescent="0.3">
      <c r="A244" s="123" t="s">
        <v>487</v>
      </c>
      <c r="B244" s="121" t="s">
        <v>488</v>
      </c>
      <c r="C244" s="121">
        <v>1</v>
      </c>
      <c r="D244" s="121">
        <v>0</v>
      </c>
      <c r="E244" s="124">
        <v>37598260</v>
      </c>
      <c r="F244" s="124">
        <v>0</v>
      </c>
      <c r="G244" s="124">
        <v>1154706</v>
      </c>
      <c r="H244" s="124">
        <v>16769</v>
      </c>
      <c r="I244" s="124">
        <v>6790463</v>
      </c>
      <c r="J244" s="124">
        <v>8260351</v>
      </c>
      <c r="K244" s="124">
        <v>0</v>
      </c>
      <c r="L244" s="124">
        <v>0</v>
      </c>
      <c r="M244" s="124">
        <v>0</v>
      </c>
      <c r="N244" s="124">
        <v>0</v>
      </c>
      <c r="O244" s="124">
        <v>0</v>
      </c>
      <c r="P244" s="124">
        <v>6037272</v>
      </c>
      <c r="Q244" s="124">
        <v>1527694</v>
      </c>
      <c r="R244" s="124">
        <v>1157107</v>
      </c>
      <c r="S244" s="124">
        <v>65508</v>
      </c>
      <c r="T244" s="124">
        <v>27331</v>
      </c>
      <c r="U244" s="124">
        <v>231602</v>
      </c>
      <c r="V244" s="124">
        <v>73761</v>
      </c>
      <c r="W244" s="124">
        <v>0</v>
      </c>
      <c r="X244" s="124">
        <v>1587635</v>
      </c>
      <c r="Y244" s="124">
        <v>0</v>
      </c>
      <c r="Z244" s="124">
        <v>0</v>
      </c>
      <c r="AA244" s="124">
        <v>64528459</v>
      </c>
    </row>
    <row r="245" spans="1:27" x14ac:dyDescent="0.3">
      <c r="A245" s="123" t="s">
        <v>489</v>
      </c>
      <c r="B245" s="121" t="s">
        <v>490</v>
      </c>
      <c r="C245" s="121">
        <v>1</v>
      </c>
      <c r="D245" s="121">
        <v>0</v>
      </c>
      <c r="E245" s="124">
        <v>119095164</v>
      </c>
      <c r="F245" s="124">
        <v>293537</v>
      </c>
      <c r="G245" s="124">
        <v>0</v>
      </c>
      <c r="H245" s="124">
        <v>14212</v>
      </c>
      <c r="I245" s="124">
        <v>17940718</v>
      </c>
      <c r="J245" s="124">
        <v>10687326</v>
      </c>
      <c r="K245" s="124">
        <v>0</v>
      </c>
      <c r="L245" s="124">
        <v>0</v>
      </c>
      <c r="M245" s="124">
        <v>0</v>
      </c>
      <c r="N245" s="124">
        <v>0</v>
      </c>
      <c r="O245" s="124">
        <v>0</v>
      </c>
      <c r="P245" s="124">
        <v>16855520</v>
      </c>
      <c r="Q245" s="124">
        <v>1246226</v>
      </c>
      <c r="R245" s="124">
        <v>1708140</v>
      </c>
      <c r="S245" s="124">
        <v>171896</v>
      </c>
      <c r="T245" s="124">
        <v>71719</v>
      </c>
      <c r="U245" s="124">
        <v>641333</v>
      </c>
      <c r="V245" s="124">
        <v>209660</v>
      </c>
      <c r="W245" s="124">
        <v>0</v>
      </c>
      <c r="X245" s="124">
        <v>2960802</v>
      </c>
      <c r="Y245" s="124">
        <v>0</v>
      </c>
      <c r="Z245" s="124">
        <v>0</v>
      </c>
      <c r="AA245" s="124">
        <v>171896253</v>
      </c>
    </row>
    <row r="246" spans="1:27" x14ac:dyDescent="0.3">
      <c r="A246" s="123" t="s">
        <v>491</v>
      </c>
      <c r="B246" s="121" t="s">
        <v>492</v>
      </c>
      <c r="C246" s="121">
        <v>1</v>
      </c>
      <c r="D246" s="121">
        <v>0</v>
      </c>
      <c r="E246" s="124">
        <v>25717072</v>
      </c>
      <c r="F246" s="124">
        <v>210108</v>
      </c>
      <c r="G246" s="124">
        <v>0</v>
      </c>
      <c r="H246" s="124">
        <v>4825</v>
      </c>
      <c r="I246" s="124">
        <v>3844076</v>
      </c>
      <c r="J246" s="124">
        <v>8929955</v>
      </c>
      <c r="K246" s="124">
        <v>0</v>
      </c>
      <c r="L246" s="124">
        <v>0</v>
      </c>
      <c r="M246" s="124">
        <v>0</v>
      </c>
      <c r="N246" s="124">
        <v>0</v>
      </c>
      <c r="O246" s="124">
        <v>0</v>
      </c>
      <c r="P246" s="124">
        <v>4586992</v>
      </c>
      <c r="Q246" s="124">
        <v>706133</v>
      </c>
      <c r="R246" s="124">
        <v>702029</v>
      </c>
      <c r="S246" s="124">
        <v>48715</v>
      </c>
      <c r="T246" s="124">
        <v>20325</v>
      </c>
      <c r="U246" s="124">
        <v>172478</v>
      </c>
      <c r="V246" s="124">
        <v>55089</v>
      </c>
      <c r="W246" s="124">
        <v>0</v>
      </c>
      <c r="X246" s="124">
        <v>698897</v>
      </c>
      <c r="Y246" s="124">
        <v>0</v>
      </c>
      <c r="Z246" s="124">
        <v>0</v>
      </c>
      <c r="AA246" s="124">
        <v>45696694</v>
      </c>
    </row>
    <row r="247" spans="1:27" x14ac:dyDescent="0.3">
      <c r="A247" s="123" t="s">
        <v>493</v>
      </c>
      <c r="B247" s="121" t="s">
        <v>494</v>
      </c>
      <c r="C247" s="121">
        <v>1</v>
      </c>
      <c r="D247" s="121">
        <v>0</v>
      </c>
      <c r="E247" s="124">
        <v>36372804</v>
      </c>
      <c r="F247" s="124">
        <v>0</v>
      </c>
      <c r="G247" s="124">
        <v>0</v>
      </c>
      <c r="H247" s="124">
        <v>0</v>
      </c>
      <c r="I247" s="124">
        <v>3840116</v>
      </c>
      <c r="J247" s="124">
        <v>1513065</v>
      </c>
      <c r="K247" s="124">
        <v>0</v>
      </c>
      <c r="L247" s="124">
        <v>0</v>
      </c>
      <c r="M247" s="124">
        <v>0</v>
      </c>
      <c r="N247" s="124">
        <v>0</v>
      </c>
      <c r="O247" s="124">
        <v>0</v>
      </c>
      <c r="P247" s="124">
        <v>3555991</v>
      </c>
      <c r="Q247" s="124">
        <v>1508606</v>
      </c>
      <c r="R247" s="124">
        <v>980952</v>
      </c>
      <c r="S247" s="124">
        <v>55321</v>
      </c>
      <c r="T247" s="124">
        <v>23081</v>
      </c>
      <c r="U247" s="124">
        <v>217098</v>
      </c>
      <c r="V247" s="124">
        <v>69798</v>
      </c>
      <c r="W247" s="124">
        <v>0</v>
      </c>
      <c r="X247" s="124">
        <v>1897040</v>
      </c>
      <c r="Y247" s="124">
        <v>0</v>
      </c>
      <c r="Z247" s="124">
        <v>0</v>
      </c>
      <c r="AA247" s="124">
        <v>50033872</v>
      </c>
    </row>
    <row r="248" spans="1:27" x14ac:dyDescent="0.3">
      <c r="A248" s="123" t="s">
        <v>495</v>
      </c>
      <c r="B248" s="121" t="s">
        <v>496</v>
      </c>
      <c r="C248" s="121">
        <v>1</v>
      </c>
      <c r="D248" s="121">
        <v>0</v>
      </c>
      <c r="E248" s="124">
        <v>12180851</v>
      </c>
      <c r="F248" s="124">
        <v>0</v>
      </c>
      <c r="G248" s="124">
        <v>0</v>
      </c>
      <c r="H248" s="124">
        <v>4119</v>
      </c>
      <c r="I248" s="124">
        <v>3217774</v>
      </c>
      <c r="J248" s="124">
        <v>4312470</v>
      </c>
      <c r="K248" s="124">
        <v>47203</v>
      </c>
      <c r="L248" s="124">
        <v>0</v>
      </c>
      <c r="M248" s="124">
        <v>0</v>
      </c>
      <c r="N248" s="124">
        <v>0</v>
      </c>
      <c r="O248" s="124">
        <v>0</v>
      </c>
      <c r="P248" s="124">
        <v>2244958</v>
      </c>
      <c r="Q248" s="124">
        <v>369935</v>
      </c>
      <c r="R248" s="124">
        <v>527990</v>
      </c>
      <c r="S248" s="124">
        <v>33390</v>
      </c>
      <c r="T248" s="124">
        <v>13931</v>
      </c>
      <c r="U248" s="124">
        <v>126344</v>
      </c>
      <c r="V248" s="124">
        <v>36194</v>
      </c>
      <c r="W248" s="124">
        <v>0</v>
      </c>
      <c r="X248" s="124">
        <v>610537</v>
      </c>
      <c r="Y248" s="124">
        <v>0</v>
      </c>
      <c r="Z248" s="124">
        <v>0</v>
      </c>
      <c r="AA248" s="124">
        <v>23725696</v>
      </c>
    </row>
    <row r="249" spans="1:27" x14ac:dyDescent="0.3">
      <c r="A249" s="123" t="s">
        <v>497</v>
      </c>
      <c r="B249" s="121" t="s">
        <v>498</v>
      </c>
      <c r="C249" s="121">
        <v>1</v>
      </c>
      <c r="D249" s="121">
        <v>0</v>
      </c>
      <c r="E249" s="124">
        <v>31345543</v>
      </c>
      <c r="F249" s="124">
        <v>0</v>
      </c>
      <c r="G249" s="124">
        <v>0</v>
      </c>
      <c r="H249" s="124">
        <v>11844</v>
      </c>
      <c r="I249" s="124">
        <v>4357654</v>
      </c>
      <c r="J249" s="124">
        <v>2649549</v>
      </c>
      <c r="K249" s="124">
        <v>0</v>
      </c>
      <c r="L249" s="124">
        <v>0</v>
      </c>
      <c r="M249" s="124">
        <v>0</v>
      </c>
      <c r="N249" s="124">
        <v>0</v>
      </c>
      <c r="O249" s="124">
        <v>0</v>
      </c>
      <c r="P249" s="124">
        <v>4608817</v>
      </c>
      <c r="Q249" s="124">
        <v>1216802</v>
      </c>
      <c r="R249" s="124">
        <v>527351</v>
      </c>
      <c r="S249" s="124">
        <v>52610</v>
      </c>
      <c r="T249" s="124">
        <v>21950</v>
      </c>
      <c r="U249" s="124">
        <v>214127</v>
      </c>
      <c r="V249" s="124">
        <v>62723</v>
      </c>
      <c r="W249" s="124">
        <v>0</v>
      </c>
      <c r="X249" s="124">
        <v>1210767</v>
      </c>
      <c r="Y249" s="124">
        <v>0</v>
      </c>
      <c r="Z249" s="124">
        <v>0</v>
      </c>
      <c r="AA249" s="124">
        <v>46279737</v>
      </c>
    </row>
    <row r="250" spans="1:27" x14ac:dyDescent="0.3">
      <c r="A250" s="123" t="s">
        <v>499</v>
      </c>
      <c r="B250" s="121" t="s">
        <v>500</v>
      </c>
      <c r="C250" s="121">
        <v>1</v>
      </c>
      <c r="D250" s="121">
        <v>0</v>
      </c>
      <c r="E250" s="124">
        <v>35688487</v>
      </c>
      <c r="F250" s="124">
        <v>0</v>
      </c>
      <c r="G250" s="124">
        <v>0</v>
      </c>
      <c r="H250" s="124">
        <v>4374</v>
      </c>
      <c r="I250" s="124">
        <v>5951808</v>
      </c>
      <c r="J250" s="124">
        <v>4187700</v>
      </c>
      <c r="K250" s="124">
        <v>0</v>
      </c>
      <c r="L250" s="124">
        <v>0</v>
      </c>
      <c r="M250" s="124">
        <v>0</v>
      </c>
      <c r="N250" s="124">
        <v>0</v>
      </c>
      <c r="O250" s="124">
        <v>0</v>
      </c>
      <c r="P250" s="124">
        <v>6297389</v>
      </c>
      <c r="Q250" s="124">
        <v>1119451</v>
      </c>
      <c r="R250" s="124">
        <v>739124</v>
      </c>
      <c r="S250" s="124">
        <v>62706</v>
      </c>
      <c r="T250" s="124">
        <v>26163</v>
      </c>
      <c r="U250" s="124">
        <v>245116</v>
      </c>
      <c r="V250" s="124">
        <v>77597</v>
      </c>
      <c r="W250" s="124">
        <v>0</v>
      </c>
      <c r="X250" s="124">
        <v>1142963</v>
      </c>
      <c r="Y250" s="124">
        <v>0</v>
      </c>
      <c r="Z250" s="124">
        <v>0</v>
      </c>
      <c r="AA250" s="124">
        <v>55542878</v>
      </c>
    </row>
    <row r="251" spans="1:27" x14ac:dyDescent="0.3">
      <c r="A251" s="123" t="s">
        <v>501</v>
      </c>
      <c r="B251" s="121" t="s">
        <v>502</v>
      </c>
      <c r="C251" s="121">
        <v>1</v>
      </c>
      <c r="D251" s="121">
        <v>0</v>
      </c>
      <c r="E251" s="124">
        <v>31925996</v>
      </c>
      <c r="F251" s="124">
        <v>0</v>
      </c>
      <c r="G251" s="124">
        <v>0</v>
      </c>
      <c r="H251" s="124">
        <v>6922</v>
      </c>
      <c r="I251" s="124">
        <v>5318589</v>
      </c>
      <c r="J251" s="124">
        <v>2907602</v>
      </c>
      <c r="K251" s="124">
        <v>0</v>
      </c>
      <c r="L251" s="124">
        <v>0</v>
      </c>
      <c r="M251" s="124">
        <v>0</v>
      </c>
      <c r="N251" s="124">
        <v>0</v>
      </c>
      <c r="O251" s="124">
        <v>0</v>
      </c>
      <c r="P251" s="124">
        <v>4068569</v>
      </c>
      <c r="Q251" s="124">
        <v>1166643</v>
      </c>
      <c r="R251" s="124">
        <v>787073</v>
      </c>
      <c r="S251" s="124">
        <v>90749</v>
      </c>
      <c r="T251" s="124">
        <v>37863</v>
      </c>
      <c r="U251" s="124">
        <v>295794</v>
      </c>
      <c r="V251" s="124">
        <v>103209</v>
      </c>
      <c r="W251" s="124">
        <v>0</v>
      </c>
      <c r="X251" s="124">
        <v>1620000</v>
      </c>
      <c r="Y251" s="124">
        <v>0</v>
      </c>
      <c r="Z251" s="124">
        <v>0</v>
      </c>
      <c r="AA251" s="124">
        <v>48329009</v>
      </c>
    </row>
    <row r="252" spans="1:27" x14ac:dyDescent="0.3">
      <c r="A252" s="123" t="s">
        <v>503</v>
      </c>
      <c r="B252" s="121" t="s">
        <v>504</v>
      </c>
      <c r="C252" s="121">
        <v>1</v>
      </c>
      <c r="D252" s="121">
        <v>0</v>
      </c>
      <c r="E252" s="124">
        <v>32698102</v>
      </c>
      <c r="F252" s="124">
        <v>0</v>
      </c>
      <c r="G252" s="124">
        <v>0</v>
      </c>
      <c r="H252" s="124">
        <v>26580</v>
      </c>
      <c r="I252" s="124">
        <v>6330378</v>
      </c>
      <c r="J252" s="124">
        <v>6970941</v>
      </c>
      <c r="K252" s="124">
        <v>0</v>
      </c>
      <c r="L252" s="124">
        <v>0</v>
      </c>
      <c r="M252" s="124">
        <v>0</v>
      </c>
      <c r="N252" s="124">
        <v>0</v>
      </c>
      <c r="O252" s="124">
        <v>0</v>
      </c>
      <c r="P252" s="124">
        <v>3949242</v>
      </c>
      <c r="Q252" s="124">
        <v>2127242</v>
      </c>
      <c r="R252" s="124">
        <v>623711</v>
      </c>
      <c r="S252" s="124">
        <v>78271</v>
      </c>
      <c r="T252" s="124">
        <v>32656</v>
      </c>
      <c r="U252" s="124">
        <v>319152</v>
      </c>
      <c r="V252" s="124">
        <v>82695</v>
      </c>
      <c r="W252" s="124">
        <v>0</v>
      </c>
      <c r="X252" s="124">
        <v>1807200</v>
      </c>
      <c r="Y252" s="124">
        <v>0</v>
      </c>
      <c r="Z252" s="124">
        <v>0</v>
      </c>
      <c r="AA252" s="124">
        <v>55046170</v>
      </c>
    </row>
    <row r="253" spans="1:27" x14ac:dyDescent="0.3">
      <c r="A253" s="123" t="s">
        <v>505</v>
      </c>
      <c r="B253" s="121" t="s">
        <v>506</v>
      </c>
      <c r="C253" s="121">
        <v>1</v>
      </c>
      <c r="D253" s="121">
        <v>0</v>
      </c>
      <c r="E253" s="124">
        <v>9338101</v>
      </c>
      <c r="F253" s="124">
        <v>0</v>
      </c>
      <c r="G253" s="124">
        <v>325321</v>
      </c>
      <c r="H253" s="124">
        <v>0</v>
      </c>
      <c r="I253" s="124">
        <v>458713</v>
      </c>
      <c r="J253" s="124">
        <v>1187719</v>
      </c>
      <c r="K253" s="124">
        <v>0</v>
      </c>
      <c r="L253" s="124">
        <v>0</v>
      </c>
      <c r="M253" s="124">
        <v>0</v>
      </c>
      <c r="N253" s="124">
        <v>0</v>
      </c>
      <c r="O253" s="124">
        <v>0</v>
      </c>
      <c r="P253" s="124">
        <v>1232560</v>
      </c>
      <c r="Q253" s="124">
        <v>287137</v>
      </c>
      <c r="R253" s="124">
        <v>261781</v>
      </c>
      <c r="S253" s="124">
        <v>15729</v>
      </c>
      <c r="T253" s="124">
        <v>6563</v>
      </c>
      <c r="U253" s="124">
        <v>54114</v>
      </c>
      <c r="V253" s="124">
        <v>17584</v>
      </c>
      <c r="W253" s="124">
        <v>0</v>
      </c>
      <c r="X253" s="124">
        <v>291050</v>
      </c>
      <c r="Y253" s="124">
        <v>0</v>
      </c>
      <c r="Z253" s="124">
        <v>0</v>
      </c>
      <c r="AA253" s="124">
        <v>13476372</v>
      </c>
    </row>
    <row r="254" spans="1:27" x14ac:dyDescent="0.3">
      <c r="A254" s="123" t="s">
        <v>507</v>
      </c>
      <c r="B254" s="121" t="s">
        <v>508</v>
      </c>
      <c r="C254" s="121">
        <v>1</v>
      </c>
      <c r="D254" s="121">
        <v>0</v>
      </c>
      <c r="E254" s="124">
        <v>21530672</v>
      </c>
      <c r="F254" s="124">
        <v>0</v>
      </c>
      <c r="G254" s="124">
        <v>0</v>
      </c>
      <c r="H254" s="124">
        <v>1251</v>
      </c>
      <c r="I254" s="124">
        <v>4936403</v>
      </c>
      <c r="J254" s="124">
        <v>4031491</v>
      </c>
      <c r="K254" s="124">
        <v>0</v>
      </c>
      <c r="L254" s="124">
        <v>0</v>
      </c>
      <c r="M254" s="124">
        <v>0</v>
      </c>
      <c r="N254" s="124">
        <v>0</v>
      </c>
      <c r="O254" s="124">
        <v>0</v>
      </c>
      <c r="P254" s="124">
        <v>4172890</v>
      </c>
      <c r="Q254" s="124">
        <v>680489</v>
      </c>
      <c r="R254" s="124">
        <v>444816</v>
      </c>
      <c r="S254" s="124">
        <v>91168</v>
      </c>
      <c r="T254" s="124">
        <v>38038</v>
      </c>
      <c r="U254" s="124">
        <v>345306</v>
      </c>
      <c r="V254" s="124">
        <v>92198</v>
      </c>
      <c r="W254" s="124">
        <v>0</v>
      </c>
      <c r="X254" s="124">
        <v>2019600</v>
      </c>
      <c r="Y254" s="124">
        <v>0</v>
      </c>
      <c r="Z254" s="124">
        <v>0</v>
      </c>
      <c r="AA254" s="124">
        <v>38384322</v>
      </c>
    </row>
    <row r="255" spans="1:27" x14ac:dyDescent="0.3">
      <c r="A255" s="123" t="s">
        <v>509</v>
      </c>
      <c r="B255" s="121" t="s">
        <v>510</v>
      </c>
      <c r="C255" s="121">
        <v>1</v>
      </c>
      <c r="D255" s="121">
        <v>0</v>
      </c>
      <c r="E255" s="124">
        <v>32742675</v>
      </c>
      <c r="F255" s="124">
        <v>0</v>
      </c>
      <c r="G255" s="124">
        <v>0</v>
      </c>
      <c r="H255" s="124">
        <v>0</v>
      </c>
      <c r="I255" s="124">
        <v>6405283</v>
      </c>
      <c r="J255" s="124">
        <v>8050899</v>
      </c>
      <c r="K255" s="124">
        <v>0</v>
      </c>
      <c r="L255" s="124">
        <v>0</v>
      </c>
      <c r="M255" s="124">
        <v>0</v>
      </c>
      <c r="N255" s="124">
        <v>0</v>
      </c>
      <c r="O255" s="124">
        <v>0</v>
      </c>
      <c r="P255" s="124">
        <v>4869415</v>
      </c>
      <c r="Q255" s="124">
        <v>1471378</v>
      </c>
      <c r="R255" s="124">
        <v>776266</v>
      </c>
      <c r="S255" s="124">
        <v>56430</v>
      </c>
      <c r="T255" s="124">
        <v>23544</v>
      </c>
      <c r="U255" s="124">
        <v>234340</v>
      </c>
      <c r="V255" s="124">
        <v>69009</v>
      </c>
      <c r="W255" s="124">
        <v>0</v>
      </c>
      <c r="X255" s="124">
        <v>1318221</v>
      </c>
      <c r="Y255" s="124">
        <v>0</v>
      </c>
      <c r="Z255" s="124">
        <v>0</v>
      </c>
      <c r="AA255" s="124">
        <v>56017460</v>
      </c>
    </row>
    <row r="256" spans="1:27" x14ac:dyDescent="0.3">
      <c r="A256" s="123" t="s">
        <v>511</v>
      </c>
      <c r="B256" s="121" t="s">
        <v>512</v>
      </c>
      <c r="C256" s="121">
        <v>1</v>
      </c>
      <c r="D256" s="121">
        <v>1</v>
      </c>
      <c r="E256" s="124">
        <v>613357119</v>
      </c>
      <c r="F256" s="124">
        <v>15809554</v>
      </c>
      <c r="G256" s="124">
        <v>0</v>
      </c>
      <c r="H256" s="124">
        <v>311475</v>
      </c>
      <c r="I256" s="124">
        <v>68945460</v>
      </c>
      <c r="J256" s="124">
        <v>74574935</v>
      </c>
      <c r="K256" s="124">
        <v>0</v>
      </c>
      <c r="L256" s="124">
        <v>0</v>
      </c>
      <c r="M256" s="124">
        <v>1500573</v>
      </c>
      <c r="N256" s="124">
        <v>6175978</v>
      </c>
      <c r="O256" s="124">
        <v>4978607</v>
      </c>
      <c r="P256" s="124">
        <v>0</v>
      </c>
      <c r="Q256" s="124">
        <v>8715773</v>
      </c>
      <c r="R256" s="124">
        <v>10187766</v>
      </c>
      <c r="S256" s="124">
        <v>437940</v>
      </c>
      <c r="T256" s="124">
        <v>182719</v>
      </c>
      <c r="U256" s="124">
        <v>1756121</v>
      </c>
      <c r="V256" s="124">
        <v>613391</v>
      </c>
      <c r="W256" s="124">
        <v>0</v>
      </c>
      <c r="X256" s="124">
        <v>36188959</v>
      </c>
      <c r="Y256" s="124">
        <v>0</v>
      </c>
      <c r="Z256" s="124">
        <v>0</v>
      </c>
      <c r="AA256" s="124">
        <v>843736370</v>
      </c>
    </row>
    <row r="257" spans="1:27" x14ac:dyDescent="0.3">
      <c r="A257" s="123" t="s">
        <v>513</v>
      </c>
      <c r="B257" s="121" t="s">
        <v>514</v>
      </c>
      <c r="C257" s="121">
        <v>1</v>
      </c>
      <c r="D257" s="121">
        <v>0</v>
      </c>
      <c r="E257" s="124">
        <v>45851933</v>
      </c>
      <c r="F257" s="124">
        <v>0</v>
      </c>
      <c r="G257" s="124">
        <v>0</v>
      </c>
      <c r="H257" s="124">
        <v>0</v>
      </c>
      <c r="I257" s="124">
        <v>9363922</v>
      </c>
      <c r="J257" s="124">
        <v>4211231</v>
      </c>
      <c r="K257" s="124">
        <v>0</v>
      </c>
      <c r="L257" s="124">
        <v>0</v>
      </c>
      <c r="M257" s="124">
        <v>0</v>
      </c>
      <c r="N257" s="124">
        <v>0</v>
      </c>
      <c r="O257" s="124">
        <v>0</v>
      </c>
      <c r="P257" s="124">
        <v>4344797</v>
      </c>
      <c r="Q257" s="124">
        <v>2121008</v>
      </c>
      <c r="R257" s="124">
        <v>1158565</v>
      </c>
      <c r="S257" s="124">
        <v>84847</v>
      </c>
      <c r="T257" s="124">
        <v>35400</v>
      </c>
      <c r="U257" s="124">
        <v>346238</v>
      </c>
      <c r="V257" s="124">
        <v>85668</v>
      </c>
      <c r="W257" s="124">
        <v>0</v>
      </c>
      <c r="X257" s="124">
        <v>2557108</v>
      </c>
      <c r="Y257" s="124">
        <v>0</v>
      </c>
      <c r="Z257" s="124">
        <v>0</v>
      </c>
      <c r="AA257" s="124">
        <v>70160717</v>
      </c>
    </row>
    <row r="258" spans="1:27" x14ac:dyDescent="0.3">
      <c r="A258" s="123" t="s">
        <v>515</v>
      </c>
      <c r="B258" s="121" t="s">
        <v>516</v>
      </c>
      <c r="C258" s="121">
        <v>1</v>
      </c>
      <c r="D258" s="121">
        <v>0</v>
      </c>
      <c r="E258" s="124">
        <v>37075164</v>
      </c>
      <c r="F258" s="124">
        <v>0</v>
      </c>
      <c r="G258" s="124">
        <v>0</v>
      </c>
      <c r="H258" s="124">
        <v>0</v>
      </c>
      <c r="I258" s="124">
        <v>7586806</v>
      </c>
      <c r="J258" s="124">
        <v>4491106</v>
      </c>
      <c r="K258" s="124">
        <v>0</v>
      </c>
      <c r="L258" s="124">
        <v>0</v>
      </c>
      <c r="M258" s="124">
        <v>0</v>
      </c>
      <c r="N258" s="124">
        <v>0</v>
      </c>
      <c r="O258" s="124">
        <v>0</v>
      </c>
      <c r="P258" s="124">
        <v>5301042</v>
      </c>
      <c r="Q258" s="124">
        <v>1483797</v>
      </c>
      <c r="R258" s="124">
        <v>1034951</v>
      </c>
      <c r="S258" s="124">
        <v>49494</v>
      </c>
      <c r="T258" s="124">
        <v>20650</v>
      </c>
      <c r="U258" s="124">
        <v>193740</v>
      </c>
      <c r="V258" s="124">
        <v>61326</v>
      </c>
      <c r="W258" s="124">
        <v>0</v>
      </c>
      <c r="X258" s="124">
        <v>956256</v>
      </c>
      <c r="Y258" s="124">
        <v>0</v>
      </c>
      <c r="Z258" s="124">
        <v>0</v>
      </c>
      <c r="AA258" s="124">
        <v>58254332</v>
      </c>
    </row>
    <row r="259" spans="1:27" x14ac:dyDescent="0.3">
      <c r="A259" s="123" t="s">
        <v>517</v>
      </c>
      <c r="B259" s="121" t="s">
        <v>518</v>
      </c>
      <c r="C259" s="121">
        <v>1</v>
      </c>
      <c r="D259" s="121">
        <v>0</v>
      </c>
      <c r="E259" s="124">
        <v>47622591</v>
      </c>
      <c r="F259" s="124">
        <v>0</v>
      </c>
      <c r="G259" s="124">
        <v>0</v>
      </c>
      <c r="H259" s="124">
        <v>0</v>
      </c>
      <c r="I259" s="124">
        <v>8034793</v>
      </c>
      <c r="J259" s="124">
        <v>7002601</v>
      </c>
      <c r="K259" s="124">
        <v>0</v>
      </c>
      <c r="L259" s="124">
        <v>0</v>
      </c>
      <c r="M259" s="124">
        <v>0</v>
      </c>
      <c r="N259" s="124">
        <v>0</v>
      </c>
      <c r="O259" s="124">
        <v>0</v>
      </c>
      <c r="P259" s="124">
        <v>7960694</v>
      </c>
      <c r="Q259" s="124">
        <v>852356</v>
      </c>
      <c r="R259" s="124">
        <v>1023053</v>
      </c>
      <c r="S259" s="124">
        <v>122282</v>
      </c>
      <c r="T259" s="124">
        <v>51019</v>
      </c>
      <c r="U259" s="124">
        <v>489650</v>
      </c>
      <c r="V259" s="124">
        <v>126231</v>
      </c>
      <c r="W259" s="124">
        <v>0</v>
      </c>
      <c r="X259" s="124">
        <v>3588400</v>
      </c>
      <c r="Y259" s="124">
        <v>0</v>
      </c>
      <c r="Z259" s="124">
        <v>0</v>
      </c>
      <c r="AA259" s="124">
        <v>76873670</v>
      </c>
    </row>
    <row r="260" spans="1:27" x14ac:dyDescent="0.3">
      <c r="A260" s="123" t="s">
        <v>519</v>
      </c>
      <c r="B260" s="121" t="s">
        <v>520</v>
      </c>
      <c r="C260" s="121">
        <v>1</v>
      </c>
      <c r="D260" s="121">
        <v>0</v>
      </c>
      <c r="E260" s="124">
        <v>6117537</v>
      </c>
      <c r="F260" s="124">
        <v>0</v>
      </c>
      <c r="G260" s="124">
        <v>181923</v>
      </c>
      <c r="H260" s="124">
        <v>0</v>
      </c>
      <c r="I260" s="124">
        <v>1064860</v>
      </c>
      <c r="J260" s="124">
        <v>1874121</v>
      </c>
      <c r="K260" s="124">
        <v>0</v>
      </c>
      <c r="L260" s="124">
        <v>0</v>
      </c>
      <c r="M260" s="124">
        <v>0</v>
      </c>
      <c r="N260" s="124">
        <v>0</v>
      </c>
      <c r="O260" s="124">
        <v>0</v>
      </c>
      <c r="P260" s="124">
        <v>1248877</v>
      </c>
      <c r="Q260" s="124">
        <v>164174</v>
      </c>
      <c r="R260" s="124">
        <v>292721</v>
      </c>
      <c r="S260" s="124">
        <v>9887</v>
      </c>
      <c r="T260" s="124">
        <v>4125</v>
      </c>
      <c r="U260" s="124">
        <v>37804</v>
      </c>
      <c r="V260" s="124">
        <v>10350</v>
      </c>
      <c r="W260" s="124">
        <v>0</v>
      </c>
      <c r="X260" s="124">
        <v>291337</v>
      </c>
      <c r="Y260" s="124">
        <v>0</v>
      </c>
      <c r="Z260" s="124">
        <v>0</v>
      </c>
      <c r="AA260" s="124">
        <v>11297716</v>
      </c>
    </row>
    <row r="261" spans="1:27" x14ac:dyDescent="0.3">
      <c r="A261" s="123" t="s">
        <v>521</v>
      </c>
      <c r="B261" s="121" t="s">
        <v>522</v>
      </c>
      <c r="C261" s="121">
        <v>1</v>
      </c>
      <c r="D261" s="121">
        <v>0</v>
      </c>
      <c r="E261" s="124">
        <v>55074476</v>
      </c>
      <c r="F261" s="124">
        <v>0</v>
      </c>
      <c r="G261" s="124">
        <v>0</v>
      </c>
      <c r="H261" s="124">
        <v>43407</v>
      </c>
      <c r="I261" s="124">
        <v>4778071</v>
      </c>
      <c r="J261" s="124">
        <v>8034860</v>
      </c>
      <c r="K261" s="124">
        <v>118714</v>
      </c>
      <c r="L261" s="124">
        <v>0</v>
      </c>
      <c r="M261" s="124">
        <v>0</v>
      </c>
      <c r="N261" s="124">
        <v>0</v>
      </c>
      <c r="O261" s="124">
        <v>0</v>
      </c>
      <c r="P261" s="124">
        <v>5447179</v>
      </c>
      <c r="Q261" s="124">
        <v>487448</v>
      </c>
      <c r="R261" s="124">
        <v>871545</v>
      </c>
      <c r="S261" s="124">
        <v>56460</v>
      </c>
      <c r="T261" s="124">
        <v>23556</v>
      </c>
      <c r="U261" s="124">
        <v>221641</v>
      </c>
      <c r="V261" s="124">
        <v>73606</v>
      </c>
      <c r="W261" s="124">
        <v>0</v>
      </c>
      <c r="X261" s="124">
        <v>2429849</v>
      </c>
      <c r="Y261" s="124">
        <v>0</v>
      </c>
      <c r="Z261" s="124">
        <v>0</v>
      </c>
      <c r="AA261" s="124">
        <v>77660812</v>
      </c>
    </row>
    <row r="262" spans="1:27" x14ac:dyDescent="0.3">
      <c r="A262" s="123" t="s">
        <v>523</v>
      </c>
      <c r="B262" s="121" t="s">
        <v>524</v>
      </c>
      <c r="C262" s="121">
        <v>1</v>
      </c>
      <c r="D262" s="121">
        <v>0</v>
      </c>
      <c r="E262" s="124">
        <v>11138127</v>
      </c>
      <c r="F262" s="124">
        <v>0</v>
      </c>
      <c r="G262" s="124">
        <v>0</v>
      </c>
      <c r="H262" s="124">
        <v>4257</v>
      </c>
      <c r="I262" s="124">
        <v>1151823</v>
      </c>
      <c r="J262" s="124">
        <v>1453548</v>
      </c>
      <c r="K262" s="124">
        <v>0</v>
      </c>
      <c r="L262" s="124">
        <v>0</v>
      </c>
      <c r="M262" s="124">
        <v>0</v>
      </c>
      <c r="N262" s="124">
        <v>0</v>
      </c>
      <c r="O262" s="124">
        <v>0</v>
      </c>
      <c r="P262" s="124">
        <v>1467971</v>
      </c>
      <c r="Q262" s="124">
        <v>155073</v>
      </c>
      <c r="R262" s="124">
        <v>384602</v>
      </c>
      <c r="S262" s="124">
        <v>12718</v>
      </c>
      <c r="T262" s="124">
        <v>5306</v>
      </c>
      <c r="U262" s="124">
        <v>45086</v>
      </c>
      <c r="V262" s="124">
        <v>15963</v>
      </c>
      <c r="W262" s="124">
        <v>0</v>
      </c>
      <c r="X262" s="124">
        <v>432079</v>
      </c>
      <c r="Y262" s="124">
        <v>0</v>
      </c>
      <c r="Z262" s="124">
        <v>0</v>
      </c>
      <c r="AA262" s="124">
        <v>16266553</v>
      </c>
    </row>
    <row r="263" spans="1:27" x14ac:dyDescent="0.3">
      <c r="A263" s="123" t="s">
        <v>525</v>
      </c>
      <c r="B263" s="121" t="s">
        <v>526</v>
      </c>
      <c r="C263" s="121">
        <v>1</v>
      </c>
      <c r="D263" s="121">
        <v>0</v>
      </c>
      <c r="E263" s="124">
        <v>13495886</v>
      </c>
      <c r="F263" s="124">
        <v>0</v>
      </c>
      <c r="G263" s="124">
        <v>0</v>
      </c>
      <c r="H263" s="124">
        <v>0</v>
      </c>
      <c r="I263" s="124">
        <v>1972702</v>
      </c>
      <c r="J263" s="124">
        <v>2555197</v>
      </c>
      <c r="K263" s="124">
        <v>0</v>
      </c>
      <c r="L263" s="124">
        <v>0</v>
      </c>
      <c r="M263" s="124">
        <v>0</v>
      </c>
      <c r="N263" s="124">
        <v>0</v>
      </c>
      <c r="O263" s="124">
        <v>0</v>
      </c>
      <c r="P263" s="124">
        <v>1707726</v>
      </c>
      <c r="Q263" s="124">
        <v>191435</v>
      </c>
      <c r="R263" s="124">
        <v>106919</v>
      </c>
      <c r="S263" s="124">
        <v>17916</v>
      </c>
      <c r="T263" s="124">
        <v>7475</v>
      </c>
      <c r="U263" s="124">
        <v>68153</v>
      </c>
      <c r="V263" s="124">
        <v>21186</v>
      </c>
      <c r="W263" s="124">
        <v>0</v>
      </c>
      <c r="X263" s="124">
        <v>570003</v>
      </c>
      <c r="Y263" s="124">
        <v>0</v>
      </c>
      <c r="Z263" s="124">
        <v>0</v>
      </c>
      <c r="AA263" s="124">
        <v>20714598</v>
      </c>
    </row>
    <row r="264" spans="1:27" x14ac:dyDescent="0.3">
      <c r="A264" s="123" t="s">
        <v>527</v>
      </c>
      <c r="B264" s="121" t="s">
        <v>528</v>
      </c>
      <c r="C264" s="121">
        <v>1</v>
      </c>
      <c r="D264" s="121">
        <v>0</v>
      </c>
      <c r="E264" s="124">
        <v>10976160</v>
      </c>
      <c r="F264" s="124">
        <v>0</v>
      </c>
      <c r="G264" s="124">
        <v>344565</v>
      </c>
      <c r="H264" s="124">
        <v>0</v>
      </c>
      <c r="I264" s="124">
        <v>1610524</v>
      </c>
      <c r="J264" s="124">
        <v>1057412</v>
      </c>
      <c r="K264" s="124">
        <v>0</v>
      </c>
      <c r="L264" s="124">
        <v>0</v>
      </c>
      <c r="M264" s="124">
        <v>0</v>
      </c>
      <c r="N264" s="124">
        <v>0</v>
      </c>
      <c r="O264" s="124">
        <v>0</v>
      </c>
      <c r="P264" s="124">
        <v>1377601</v>
      </c>
      <c r="Q264" s="124">
        <v>130398</v>
      </c>
      <c r="R264" s="124">
        <v>536836</v>
      </c>
      <c r="S264" s="124">
        <v>9647</v>
      </c>
      <c r="T264" s="124">
        <v>4025</v>
      </c>
      <c r="U264" s="124">
        <v>36698</v>
      </c>
      <c r="V264" s="124">
        <v>12093</v>
      </c>
      <c r="W264" s="124">
        <v>0</v>
      </c>
      <c r="X264" s="124">
        <v>430702</v>
      </c>
      <c r="Y264" s="124">
        <v>0</v>
      </c>
      <c r="Z264" s="124">
        <v>0</v>
      </c>
      <c r="AA264" s="124">
        <v>16526661</v>
      </c>
    </row>
    <row r="265" spans="1:27" x14ac:dyDescent="0.3">
      <c r="A265" s="123" t="s">
        <v>529</v>
      </c>
      <c r="B265" s="121" t="s">
        <v>530</v>
      </c>
      <c r="C265" s="121">
        <v>1</v>
      </c>
      <c r="D265" s="121">
        <v>1</v>
      </c>
      <c r="E265" s="124">
        <v>11684393</v>
      </c>
      <c r="F265" s="124">
        <v>0</v>
      </c>
      <c r="G265" s="124">
        <v>150754</v>
      </c>
      <c r="H265" s="124">
        <v>3049</v>
      </c>
      <c r="I265" s="124">
        <v>1301682</v>
      </c>
      <c r="J265" s="124">
        <v>2392243</v>
      </c>
      <c r="K265" s="124">
        <v>115951</v>
      </c>
      <c r="L265" s="124">
        <v>293232</v>
      </c>
      <c r="M265" s="124">
        <v>0</v>
      </c>
      <c r="N265" s="124">
        <v>0</v>
      </c>
      <c r="O265" s="124">
        <v>0</v>
      </c>
      <c r="P265" s="124">
        <v>1263154</v>
      </c>
      <c r="Q265" s="124">
        <v>311939</v>
      </c>
      <c r="R265" s="124">
        <v>42129</v>
      </c>
      <c r="S265" s="124">
        <v>10261</v>
      </c>
      <c r="T265" s="124">
        <v>4281</v>
      </c>
      <c r="U265" s="124">
        <v>38795</v>
      </c>
      <c r="V265" s="124">
        <v>13112</v>
      </c>
      <c r="W265" s="124">
        <v>0</v>
      </c>
      <c r="X265" s="124">
        <v>398255</v>
      </c>
      <c r="Y265" s="124">
        <v>0</v>
      </c>
      <c r="Z265" s="124">
        <v>0</v>
      </c>
      <c r="AA265" s="124">
        <v>18023230</v>
      </c>
    </row>
    <row r="266" spans="1:27" x14ac:dyDescent="0.3">
      <c r="A266" s="123" t="s">
        <v>531</v>
      </c>
      <c r="B266" s="121" t="s">
        <v>532</v>
      </c>
      <c r="C266" s="121">
        <v>1</v>
      </c>
      <c r="D266" s="121">
        <v>0</v>
      </c>
      <c r="E266" s="124">
        <v>22953036</v>
      </c>
      <c r="F266" s="124">
        <v>0</v>
      </c>
      <c r="G266" s="124">
        <v>317335</v>
      </c>
      <c r="H266" s="124">
        <v>0</v>
      </c>
      <c r="I266" s="124">
        <v>2204730</v>
      </c>
      <c r="J266" s="124">
        <v>143584</v>
      </c>
      <c r="K266" s="124">
        <v>0</v>
      </c>
      <c r="L266" s="124">
        <v>0</v>
      </c>
      <c r="M266" s="124">
        <v>0</v>
      </c>
      <c r="N266" s="124">
        <v>0</v>
      </c>
      <c r="O266" s="124">
        <v>0</v>
      </c>
      <c r="P266" s="124">
        <v>1373151</v>
      </c>
      <c r="Q266" s="124">
        <v>1072217</v>
      </c>
      <c r="R266" s="124">
        <v>1045626</v>
      </c>
      <c r="S266" s="124">
        <v>56774</v>
      </c>
      <c r="T266" s="124">
        <v>23688</v>
      </c>
      <c r="U266" s="124">
        <v>207720</v>
      </c>
      <c r="V266" s="124">
        <v>30634</v>
      </c>
      <c r="W266" s="124">
        <v>0</v>
      </c>
      <c r="X266" s="124">
        <v>1037347</v>
      </c>
      <c r="Y266" s="124">
        <v>0</v>
      </c>
      <c r="Z266" s="124">
        <v>0</v>
      </c>
      <c r="AA266" s="124">
        <v>30465842</v>
      </c>
    </row>
    <row r="267" spans="1:27" x14ac:dyDescent="0.3">
      <c r="A267" s="123" t="s">
        <v>533</v>
      </c>
      <c r="B267" s="121" t="s">
        <v>534</v>
      </c>
      <c r="C267" s="121">
        <v>1</v>
      </c>
      <c r="D267" s="121">
        <v>1</v>
      </c>
      <c r="E267" s="124">
        <v>195604574</v>
      </c>
      <c r="F267" s="124">
        <v>29820388</v>
      </c>
      <c r="G267" s="124">
        <v>2687597</v>
      </c>
      <c r="H267" s="124">
        <v>0</v>
      </c>
      <c r="I267" s="124">
        <v>10325714</v>
      </c>
      <c r="J267" s="124">
        <v>3742362</v>
      </c>
      <c r="K267" s="124">
        <v>0</v>
      </c>
      <c r="L267" s="124">
        <v>0</v>
      </c>
      <c r="M267" s="124">
        <v>0</v>
      </c>
      <c r="N267" s="124">
        <v>0</v>
      </c>
      <c r="O267" s="124">
        <v>0</v>
      </c>
      <c r="P267" s="124">
        <v>5905139</v>
      </c>
      <c r="Q267" s="124">
        <v>9968777</v>
      </c>
      <c r="R267" s="124">
        <v>2517561</v>
      </c>
      <c r="S267" s="124">
        <v>142774</v>
      </c>
      <c r="T267" s="124">
        <v>59569</v>
      </c>
      <c r="U267" s="124">
        <v>532114</v>
      </c>
      <c r="V267" s="124">
        <v>201127</v>
      </c>
      <c r="W267" s="124">
        <v>0</v>
      </c>
      <c r="X267" s="124">
        <v>7490600</v>
      </c>
      <c r="Y267" s="124">
        <v>0</v>
      </c>
      <c r="Z267" s="124">
        <v>2520255</v>
      </c>
      <c r="AA267" s="124">
        <v>271518551</v>
      </c>
    </row>
    <row r="268" spans="1:27" x14ac:dyDescent="0.3">
      <c r="A268" s="123" t="s">
        <v>535</v>
      </c>
      <c r="B268" s="121" t="s">
        <v>536</v>
      </c>
      <c r="C268" s="121">
        <v>1</v>
      </c>
      <c r="D268" s="121">
        <v>0</v>
      </c>
      <c r="E268" s="124">
        <v>92764011</v>
      </c>
      <c r="F268" s="124">
        <v>2884335</v>
      </c>
      <c r="G268" s="124">
        <v>1755704</v>
      </c>
      <c r="H268" s="124">
        <v>0</v>
      </c>
      <c r="I268" s="124">
        <v>10884309</v>
      </c>
      <c r="J268" s="124">
        <v>2711052</v>
      </c>
      <c r="K268" s="124">
        <v>0</v>
      </c>
      <c r="L268" s="124">
        <v>0</v>
      </c>
      <c r="M268" s="124">
        <v>0</v>
      </c>
      <c r="N268" s="124">
        <v>0</v>
      </c>
      <c r="O268" s="124">
        <v>0</v>
      </c>
      <c r="P268" s="124">
        <v>3841508</v>
      </c>
      <c r="Q268" s="124">
        <v>3294182</v>
      </c>
      <c r="R268" s="124">
        <v>1648393</v>
      </c>
      <c r="S268" s="124">
        <v>164331</v>
      </c>
      <c r="T268" s="124">
        <v>68563</v>
      </c>
      <c r="U268" s="124">
        <v>420856</v>
      </c>
      <c r="V268" s="124">
        <v>151320</v>
      </c>
      <c r="W268" s="124">
        <v>0</v>
      </c>
      <c r="X268" s="124">
        <v>3431678</v>
      </c>
      <c r="Y268" s="124">
        <v>0</v>
      </c>
      <c r="Z268" s="124">
        <v>0</v>
      </c>
      <c r="AA268" s="124">
        <v>124020242</v>
      </c>
    </row>
    <row r="269" spans="1:27" x14ac:dyDescent="0.3">
      <c r="A269" s="123" t="s">
        <v>537</v>
      </c>
      <c r="B269" s="121" t="s">
        <v>538</v>
      </c>
      <c r="C269" s="121">
        <v>1</v>
      </c>
      <c r="D269" s="121">
        <v>0</v>
      </c>
      <c r="E269" s="124">
        <v>67554105</v>
      </c>
      <c r="F269" s="124">
        <v>0</v>
      </c>
      <c r="G269" s="124">
        <v>3378742</v>
      </c>
      <c r="H269" s="124">
        <v>0</v>
      </c>
      <c r="I269" s="124">
        <v>9337088</v>
      </c>
      <c r="J269" s="124">
        <v>839558</v>
      </c>
      <c r="K269" s="124">
        <v>0</v>
      </c>
      <c r="L269" s="124">
        <v>0</v>
      </c>
      <c r="M269" s="124">
        <v>0</v>
      </c>
      <c r="N269" s="124">
        <v>0</v>
      </c>
      <c r="O269" s="124">
        <v>0</v>
      </c>
      <c r="P269" s="124">
        <v>5167904</v>
      </c>
      <c r="Q269" s="124">
        <v>3765511</v>
      </c>
      <c r="R269" s="124">
        <v>1211147</v>
      </c>
      <c r="S269" s="124">
        <v>119226</v>
      </c>
      <c r="T269" s="124">
        <v>49744</v>
      </c>
      <c r="U269" s="124">
        <v>490756</v>
      </c>
      <c r="V269" s="124">
        <v>118261</v>
      </c>
      <c r="W269" s="124">
        <v>0</v>
      </c>
      <c r="X269" s="124">
        <v>2324392</v>
      </c>
      <c r="Y269" s="124">
        <v>33193</v>
      </c>
      <c r="Z269" s="124">
        <v>0</v>
      </c>
      <c r="AA269" s="124">
        <v>94389627</v>
      </c>
    </row>
    <row r="270" spans="1:27" x14ac:dyDescent="0.3">
      <c r="A270" s="123" t="s">
        <v>539</v>
      </c>
      <c r="B270" s="121" t="s">
        <v>540</v>
      </c>
      <c r="C270" s="121">
        <v>1</v>
      </c>
      <c r="D270" s="121">
        <v>0</v>
      </c>
      <c r="E270" s="124">
        <v>16084174</v>
      </c>
      <c r="F270" s="124">
        <v>0</v>
      </c>
      <c r="G270" s="124">
        <v>947589</v>
      </c>
      <c r="H270" s="124">
        <v>0</v>
      </c>
      <c r="I270" s="124">
        <v>1810322</v>
      </c>
      <c r="J270" s="124">
        <v>913201</v>
      </c>
      <c r="K270" s="124">
        <v>0</v>
      </c>
      <c r="L270" s="124">
        <v>0</v>
      </c>
      <c r="M270" s="124">
        <v>0</v>
      </c>
      <c r="N270" s="124">
        <v>0</v>
      </c>
      <c r="O270" s="124">
        <v>0</v>
      </c>
      <c r="P270" s="124">
        <v>1170806</v>
      </c>
      <c r="Q270" s="124">
        <v>700594</v>
      </c>
      <c r="R270" s="124">
        <v>97278</v>
      </c>
      <c r="S270" s="124">
        <v>32192</v>
      </c>
      <c r="T270" s="124">
        <v>13431</v>
      </c>
      <c r="U270" s="124">
        <v>128383</v>
      </c>
      <c r="V270" s="124">
        <v>33855</v>
      </c>
      <c r="W270" s="124">
        <v>0</v>
      </c>
      <c r="X270" s="124">
        <v>2139436</v>
      </c>
      <c r="Y270" s="124">
        <v>4977</v>
      </c>
      <c r="Z270" s="124">
        <v>0</v>
      </c>
      <c r="AA270" s="124">
        <v>24076238</v>
      </c>
    </row>
    <row r="271" spans="1:27" x14ac:dyDescent="0.3">
      <c r="A271" s="123" t="s">
        <v>541</v>
      </c>
      <c r="B271" s="121" t="s">
        <v>542</v>
      </c>
      <c r="C271" s="121">
        <v>1</v>
      </c>
      <c r="D271" s="121">
        <v>0</v>
      </c>
      <c r="E271" s="124">
        <v>65786384</v>
      </c>
      <c r="F271" s="124">
        <v>0</v>
      </c>
      <c r="G271" s="124">
        <v>4406095</v>
      </c>
      <c r="H271" s="124">
        <v>0</v>
      </c>
      <c r="I271" s="124">
        <v>6663924</v>
      </c>
      <c r="J271" s="124">
        <v>2189786</v>
      </c>
      <c r="K271" s="124">
        <v>0</v>
      </c>
      <c r="L271" s="124">
        <v>0</v>
      </c>
      <c r="M271" s="124">
        <v>0</v>
      </c>
      <c r="N271" s="124">
        <v>0</v>
      </c>
      <c r="O271" s="124">
        <v>0</v>
      </c>
      <c r="P271" s="124">
        <v>5685858</v>
      </c>
      <c r="Q271" s="124">
        <v>2595002</v>
      </c>
      <c r="R271" s="124">
        <v>1537299</v>
      </c>
      <c r="S271" s="124">
        <v>108216</v>
      </c>
      <c r="T271" s="124">
        <v>45150</v>
      </c>
      <c r="U271" s="124">
        <v>431807</v>
      </c>
      <c r="V271" s="124">
        <v>120801</v>
      </c>
      <c r="W271" s="124">
        <v>0</v>
      </c>
      <c r="X271" s="124">
        <v>1999203</v>
      </c>
      <c r="Y271" s="124">
        <v>208322</v>
      </c>
      <c r="Z271" s="124">
        <v>0</v>
      </c>
      <c r="AA271" s="124">
        <v>91777847</v>
      </c>
    </row>
    <row r="272" spans="1:27" x14ac:dyDescent="0.3">
      <c r="A272" s="123" t="s">
        <v>543</v>
      </c>
      <c r="B272" s="121" t="s">
        <v>544</v>
      </c>
      <c r="C272" s="121">
        <v>1</v>
      </c>
      <c r="D272" s="121">
        <v>0</v>
      </c>
      <c r="E272" s="124">
        <v>12573378</v>
      </c>
      <c r="F272" s="124">
        <v>0</v>
      </c>
      <c r="G272" s="124">
        <v>710955</v>
      </c>
      <c r="H272" s="124">
        <v>0</v>
      </c>
      <c r="I272" s="124">
        <v>1593752</v>
      </c>
      <c r="J272" s="124">
        <v>1276726</v>
      </c>
      <c r="K272" s="124">
        <v>0</v>
      </c>
      <c r="L272" s="124">
        <v>0</v>
      </c>
      <c r="M272" s="124">
        <v>0</v>
      </c>
      <c r="N272" s="124">
        <v>0</v>
      </c>
      <c r="O272" s="124">
        <v>0</v>
      </c>
      <c r="P272" s="124">
        <v>2360136</v>
      </c>
      <c r="Q272" s="124">
        <v>380342</v>
      </c>
      <c r="R272" s="124">
        <v>299804</v>
      </c>
      <c r="S272" s="124">
        <v>38454</v>
      </c>
      <c r="T272" s="124">
        <v>16044</v>
      </c>
      <c r="U272" s="124">
        <v>137179</v>
      </c>
      <c r="V272" s="124">
        <v>30688</v>
      </c>
      <c r="W272" s="124">
        <v>0</v>
      </c>
      <c r="X272" s="124">
        <v>1573200</v>
      </c>
      <c r="Y272" s="124">
        <v>13483</v>
      </c>
      <c r="Z272" s="124">
        <v>0</v>
      </c>
      <c r="AA272" s="124">
        <v>21004141</v>
      </c>
    </row>
    <row r="273" spans="1:27" x14ac:dyDescent="0.3">
      <c r="A273" s="123" t="s">
        <v>545</v>
      </c>
      <c r="B273" s="121" t="s">
        <v>546</v>
      </c>
      <c r="C273" s="121">
        <v>1</v>
      </c>
      <c r="D273" s="121">
        <v>0</v>
      </c>
      <c r="E273" s="124">
        <v>5822855</v>
      </c>
      <c r="F273" s="124">
        <v>0</v>
      </c>
      <c r="G273" s="124">
        <v>413153</v>
      </c>
      <c r="H273" s="124">
        <v>0</v>
      </c>
      <c r="I273" s="124">
        <v>724100</v>
      </c>
      <c r="J273" s="124">
        <v>795571</v>
      </c>
      <c r="K273" s="124">
        <v>0</v>
      </c>
      <c r="L273" s="124">
        <v>0</v>
      </c>
      <c r="M273" s="124">
        <v>0</v>
      </c>
      <c r="N273" s="124">
        <v>0</v>
      </c>
      <c r="O273" s="124">
        <v>0</v>
      </c>
      <c r="P273" s="124">
        <v>1182645</v>
      </c>
      <c r="Q273" s="124">
        <v>303194</v>
      </c>
      <c r="R273" s="124">
        <v>0</v>
      </c>
      <c r="S273" s="124">
        <v>17946</v>
      </c>
      <c r="T273" s="124">
        <v>7488</v>
      </c>
      <c r="U273" s="124">
        <v>62561</v>
      </c>
      <c r="V273" s="124">
        <v>15162</v>
      </c>
      <c r="W273" s="124">
        <v>0</v>
      </c>
      <c r="X273" s="124">
        <v>805400</v>
      </c>
      <c r="Y273" s="124">
        <v>0</v>
      </c>
      <c r="Z273" s="124">
        <v>0</v>
      </c>
      <c r="AA273" s="124">
        <v>10150075</v>
      </c>
    </row>
    <row r="274" spans="1:27" x14ac:dyDescent="0.3">
      <c r="A274" s="123" t="s">
        <v>547</v>
      </c>
      <c r="B274" s="121" t="s">
        <v>548</v>
      </c>
      <c r="C274" s="121">
        <v>1</v>
      </c>
      <c r="D274" s="121">
        <v>0</v>
      </c>
      <c r="E274" s="124">
        <v>81548424</v>
      </c>
      <c r="F274" s="124">
        <v>1867933</v>
      </c>
      <c r="G274" s="124">
        <v>3926511</v>
      </c>
      <c r="H274" s="124">
        <v>0</v>
      </c>
      <c r="I274" s="124">
        <v>7084823</v>
      </c>
      <c r="J274" s="124">
        <v>11949191</v>
      </c>
      <c r="K274" s="124">
        <v>0</v>
      </c>
      <c r="L274" s="124">
        <v>0</v>
      </c>
      <c r="M274" s="124">
        <v>0</v>
      </c>
      <c r="N274" s="124">
        <v>0</v>
      </c>
      <c r="O274" s="124">
        <v>0</v>
      </c>
      <c r="P274" s="124">
        <v>2911329</v>
      </c>
      <c r="Q274" s="124">
        <v>2164117</v>
      </c>
      <c r="R274" s="124">
        <v>1231169</v>
      </c>
      <c r="S274" s="124">
        <v>56999</v>
      </c>
      <c r="T274" s="124">
        <v>23781</v>
      </c>
      <c r="U274" s="124">
        <v>228457</v>
      </c>
      <c r="V274" s="124">
        <v>72284</v>
      </c>
      <c r="W274" s="124">
        <v>0</v>
      </c>
      <c r="X274" s="124">
        <v>2487439</v>
      </c>
      <c r="Y274" s="124">
        <v>0</v>
      </c>
      <c r="Z274" s="124">
        <v>0</v>
      </c>
      <c r="AA274" s="124">
        <v>115552457</v>
      </c>
    </row>
    <row r="275" spans="1:27" x14ac:dyDescent="0.3">
      <c r="A275" s="123" t="s">
        <v>549</v>
      </c>
      <c r="B275" s="121" t="s">
        <v>550</v>
      </c>
      <c r="C275" s="121">
        <v>1</v>
      </c>
      <c r="D275" s="121">
        <v>0</v>
      </c>
      <c r="E275" s="124">
        <v>118886908</v>
      </c>
      <c r="F275" s="124">
        <v>0</v>
      </c>
      <c r="G275" s="124">
        <v>3657932</v>
      </c>
      <c r="H275" s="124">
        <v>26143</v>
      </c>
      <c r="I275" s="124">
        <v>8854241</v>
      </c>
      <c r="J275" s="124">
        <v>2891564</v>
      </c>
      <c r="K275" s="124">
        <v>0</v>
      </c>
      <c r="L275" s="124">
        <v>0</v>
      </c>
      <c r="M275" s="124">
        <v>0</v>
      </c>
      <c r="N275" s="124">
        <v>0</v>
      </c>
      <c r="O275" s="124">
        <v>0</v>
      </c>
      <c r="P275" s="124">
        <v>5976843</v>
      </c>
      <c r="Q275" s="124">
        <v>3449170</v>
      </c>
      <c r="R275" s="124">
        <v>1555914</v>
      </c>
      <c r="S275" s="124">
        <v>94689</v>
      </c>
      <c r="T275" s="124">
        <v>39506</v>
      </c>
      <c r="U275" s="124">
        <v>398780</v>
      </c>
      <c r="V275" s="124">
        <v>107078</v>
      </c>
      <c r="W275" s="124">
        <v>0</v>
      </c>
      <c r="X275" s="124">
        <v>3057957</v>
      </c>
      <c r="Y275" s="124">
        <v>0</v>
      </c>
      <c r="Z275" s="124">
        <v>0</v>
      </c>
      <c r="AA275" s="124">
        <v>148996725</v>
      </c>
    </row>
    <row r="276" spans="1:27" x14ac:dyDescent="0.3">
      <c r="A276" s="123" t="s">
        <v>551</v>
      </c>
      <c r="B276" s="121" t="s">
        <v>552</v>
      </c>
      <c r="C276" s="121">
        <v>1</v>
      </c>
      <c r="D276" s="121">
        <v>0</v>
      </c>
      <c r="E276" s="124">
        <v>40716161</v>
      </c>
      <c r="F276" s="124">
        <v>0</v>
      </c>
      <c r="G276" s="124">
        <v>2262592</v>
      </c>
      <c r="H276" s="124">
        <v>3360</v>
      </c>
      <c r="I276" s="124">
        <v>5457304</v>
      </c>
      <c r="J276" s="124">
        <v>437430</v>
      </c>
      <c r="K276" s="124">
        <v>0</v>
      </c>
      <c r="L276" s="124">
        <v>0</v>
      </c>
      <c r="M276" s="124">
        <v>0</v>
      </c>
      <c r="N276" s="124">
        <v>0</v>
      </c>
      <c r="O276" s="124">
        <v>0</v>
      </c>
      <c r="P276" s="124">
        <v>3397636</v>
      </c>
      <c r="Q276" s="124">
        <v>1395411</v>
      </c>
      <c r="R276" s="124">
        <v>854669</v>
      </c>
      <c r="S276" s="124">
        <v>66062</v>
      </c>
      <c r="T276" s="124">
        <v>27563</v>
      </c>
      <c r="U276" s="124">
        <v>291192</v>
      </c>
      <c r="V276" s="124">
        <v>63926</v>
      </c>
      <c r="W276" s="124">
        <v>0</v>
      </c>
      <c r="X276" s="124">
        <v>1235249</v>
      </c>
      <c r="Y276" s="124">
        <v>99700</v>
      </c>
      <c r="Z276" s="124">
        <v>0</v>
      </c>
      <c r="AA276" s="124">
        <v>56308255</v>
      </c>
    </row>
    <row r="277" spans="1:27" x14ac:dyDescent="0.3">
      <c r="A277" s="123" t="s">
        <v>553</v>
      </c>
      <c r="B277" s="121" t="s">
        <v>554</v>
      </c>
      <c r="C277" s="121">
        <v>1</v>
      </c>
      <c r="D277" s="121">
        <v>0</v>
      </c>
      <c r="E277" s="124">
        <v>26725586</v>
      </c>
      <c r="F277" s="124">
        <v>0</v>
      </c>
      <c r="G277" s="124">
        <v>2030230</v>
      </c>
      <c r="H277" s="124">
        <v>0</v>
      </c>
      <c r="I277" s="124">
        <v>3851471</v>
      </c>
      <c r="J277" s="124">
        <v>1921679</v>
      </c>
      <c r="K277" s="124">
        <v>0</v>
      </c>
      <c r="L277" s="124">
        <v>0</v>
      </c>
      <c r="M277" s="124">
        <v>0</v>
      </c>
      <c r="N277" s="124">
        <v>0</v>
      </c>
      <c r="O277" s="124">
        <v>0</v>
      </c>
      <c r="P277" s="124">
        <v>2005799</v>
      </c>
      <c r="Q277" s="124">
        <v>404210</v>
      </c>
      <c r="R277" s="124">
        <v>458805</v>
      </c>
      <c r="S277" s="124">
        <v>78166</v>
      </c>
      <c r="T277" s="124">
        <v>32613</v>
      </c>
      <c r="U277" s="124">
        <v>331268</v>
      </c>
      <c r="V277" s="124">
        <v>52657</v>
      </c>
      <c r="W277" s="124">
        <v>0</v>
      </c>
      <c r="X277" s="124">
        <v>1549800</v>
      </c>
      <c r="Y277" s="124">
        <v>0</v>
      </c>
      <c r="Z277" s="124">
        <v>0</v>
      </c>
      <c r="AA277" s="124">
        <v>39442284</v>
      </c>
    </row>
    <row r="278" spans="1:27" x14ac:dyDescent="0.3">
      <c r="A278" s="123" t="s">
        <v>555</v>
      </c>
      <c r="B278" s="121" t="s">
        <v>556</v>
      </c>
      <c r="C278" s="121">
        <v>1</v>
      </c>
      <c r="D278" s="121">
        <v>0</v>
      </c>
      <c r="E278" s="124">
        <v>13888486</v>
      </c>
      <c r="F278" s="124">
        <v>0</v>
      </c>
      <c r="G278" s="124">
        <v>599691</v>
      </c>
      <c r="H278" s="124">
        <v>0</v>
      </c>
      <c r="I278" s="124">
        <v>2084027</v>
      </c>
      <c r="J278" s="124">
        <v>1448208</v>
      </c>
      <c r="K278" s="124">
        <v>0</v>
      </c>
      <c r="L278" s="124">
        <v>0</v>
      </c>
      <c r="M278" s="124">
        <v>0</v>
      </c>
      <c r="N278" s="124">
        <v>0</v>
      </c>
      <c r="O278" s="124">
        <v>0</v>
      </c>
      <c r="P278" s="124">
        <v>1024426</v>
      </c>
      <c r="Q278" s="124">
        <v>852116</v>
      </c>
      <c r="R278" s="124">
        <v>261819</v>
      </c>
      <c r="S278" s="124">
        <v>31683</v>
      </c>
      <c r="T278" s="124">
        <v>13219</v>
      </c>
      <c r="U278" s="124">
        <v>130247</v>
      </c>
      <c r="V278" s="124">
        <v>24670</v>
      </c>
      <c r="W278" s="124">
        <v>0</v>
      </c>
      <c r="X278" s="124">
        <v>993821</v>
      </c>
      <c r="Y278" s="124">
        <v>9367</v>
      </c>
      <c r="Z278" s="124">
        <v>0</v>
      </c>
      <c r="AA278" s="124">
        <v>21361780</v>
      </c>
    </row>
    <row r="279" spans="1:27" x14ac:dyDescent="0.3">
      <c r="A279" s="123" t="s">
        <v>557</v>
      </c>
      <c r="B279" s="121" t="s">
        <v>558</v>
      </c>
      <c r="C279" s="121">
        <v>1</v>
      </c>
      <c r="D279" s="121">
        <v>1</v>
      </c>
      <c r="E279" s="124">
        <v>19323798</v>
      </c>
      <c r="F279" s="124">
        <v>0</v>
      </c>
      <c r="G279" s="124">
        <v>805075</v>
      </c>
      <c r="H279" s="124">
        <v>0</v>
      </c>
      <c r="I279" s="124">
        <v>1602481</v>
      </c>
      <c r="J279" s="124">
        <v>2506319</v>
      </c>
      <c r="K279" s="124">
        <v>0</v>
      </c>
      <c r="L279" s="124">
        <v>0</v>
      </c>
      <c r="M279" s="124">
        <v>0</v>
      </c>
      <c r="N279" s="124">
        <v>0</v>
      </c>
      <c r="O279" s="124">
        <v>0</v>
      </c>
      <c r="P279" s="124">
        <v>850222</v>
      </c>
      <c r="Q279" s="124">
        <v>451046</v>
      </c>
      <c r="R279" s="124">
        <v>372064</v>
      </c>
      <c r="S279" s="124">
        <v>29466</v>
      </c>
      <c r="T279" s="124">
        <v>12294</v>
      </c>
      <c r="U279" s="124">
        <v>130014</v>
      </c>
      <c r="V279" s="124">
        <v>30750</v>
      </c>
      <c r="W279" s="124">
        <v>0</v>
      </c>
      <c r="X279" s="124">
        <v>1140124</v>
      </c>
      <c r="Y279" s="124">
        <v>17124</v>
      </c>
      <c r="Z279" s="124">
        <v>0</v>
      </c>
      <c r="AA279" s="124">
        <v>27270777</v>
      </c>
    </row>
    <row r="280" spans="1:27" x14ac:dyDescent="0.3">
      <c r="A280" s="123" t="s">
        <v>559</v>
      </c>
      <c r="B280" s="121" t="s">
        <v>560</v>
      </c>
      <c r="C280" s="121">
        <v>1</v>
      </c>
      <c r="D280" s="121">
        <v>0</v>
      </c>
      <c r="E280" s="124">
        <v>11813451</v>
      </c>
      <c r="F280" s="124">
        <v>0</v>
      </c>
      <c r="G280" s="124">
        <v>229331</v>
      </c>
      <c r="H280" s="124">
        <v>0</v>
      </c>
      <c r="I280" s="124">
        <v>6042006</v>
      </c>
      <c r="J280" s="124">
        <v>1371206</v>
      </c>
      <c r="K280" s="124">
        <v>0</v>
      </c>
      <c r="L280" s="124">
        <v>0</v>
      </c>
      <c r="M280" s="124">
        <v>0</v>
      </c>
      <c r="N280" s="124">
        <v>0</v>
      </c>
      <c r="O280" s="124">
        <v>0</v>
      </c>
      <c r="P280" s="124">
        <v>2014733</v>
      </c>
      <c r="Q280" s="124">
        <v>85573</v>
      </c>
      <c r="R280" s="124">
        <v>117030</v>
      </c>
      <c r="S280" s="124">
        <v>63665</v>
      </c>
      <c r="T280" s="124">
        <v>26563</v>
      </c>
      <c r="U280" s="124">
        <v>298124</v>
      </c>
      <c r="V280" s="124">
        <v>29209</v>
      </c>
      <c r="W280" s="124">
        <v>0</v>
      </c>
      <c r="X280" s="124">
        <v>1444686</v>
      </c>
      <c r="Y280" s="124">
        <v>4496</v>
      </c>
      <c r="Z280" s="124">
        <v>0</v>
      </c>
      <c r="AA280" s="124">
        <v>23540073</v>
      </c>
    </row>
    <row r="281" spans="1:27" x14ac:dyDescent="0.3">
      <c r="A281" s="123" t="s">
        <v>561</v>
      </c>
      <c r="B281" s="121" t="s">
        <v>562</v>
      </c>
      <c r="C281" s="121">
        <v>1</v>
      </c>
      <c r="D281" s="121">
        <v>0</v>
      </c>
      <c r="E281" s="124">
        <v>7287128</v>
      </c>
      <c r="F281" s="124">
        <v>0</v>
      </c>
      <c r="G281" s="124">
        <v>240598</v>
      </c>
      <c r="H281" s="124">
        <v>0</v>
      </c>
      <c r="I281" s="124">
        <v>5361436</v>
      </c>
      <c r="J281" s="124">
        <v>54897</v>
      </c>
      <c r="K281" s="124">
        <v>0</v>
      </c>
      <c r="L281" s="124">
        <v>0</v>
      </c>
      <c r="M281" s="124">
        <v>0</v>
      </c>
      <c r="N281" s="124">
        <v>0</v>
      </c>
      <c r="O281" s="124">
        <v>0</v>
      </c>
      <c r="P281" s="124">
        <v>561675</v>
      </c>
      <c r="Q281" s="124">
        <v>537158</v>
      </c>
      <c r="R281" s="124">
        <v>189579</v>
      </c>
      <c r="S281" s="124">
        <v>92726</v>
      </c>
      <c r="T281" s="124">
        <v>38688</v>
      </c>
      <c r="U281" s="124">
        <v>457321</v>
      </c>
      <c r="V281" s="124">
        <v>0</v>
      </c>
      <c r="W281" s="124">
        <v>0</v>
      </c>
      <c r="X281" s="124">
        <v>1474900</v>
      </c>
      <c r="Y281" s="124">
        <v>22561</v>
      </c>
      <c r="Z281" s="124">
        <v>0</v>
      </c>
      <c r="AA281" s="124">
        <v>16318667</v>
      </c>
    </row>
    <row r="282" spans="1:27" x14ac:dyDescent="0.3">
      <c r="A282" s="123" t="s">
        <v>563</v>
      </c>
      <c r="B282" s="121" t="s">
        <v>564</v>
      </c>
      <c r="C282" s="121">
        <v>1</v>
      </c>
      <c r="D282" s="121">
        <v>0</v>
      </c>
      <c r="E282" s="124">
        <v>35488290</v>
      </c>
      <c r="F282" s="124">
        <v>0</v>
      </c>
      <c r="G282" s="124">
        <v>1401076</v>
      </c>
      <c r="H282" s="124">
        <v>9966</v>
      </c>
      <c r="I282" s="124">
        <v>2144459</v>
      </c>
      <c r="J282" s="124">
        <v>755232</v>
      </c>
      <c r="K282" s="124">
        <v>0</v>
      </c>
      <c r="L282" s="124">
        <v>0</v>
      </c>
      <c r="M282" s="124">
        <v>0</v>
      </c>
      <c r="N282" s="124">
        <v>0</v>
      </c>
      <c r="O282" s="124">
        <v>0</v>
      </c>
      <c r="P282" s="124">
        <v>1701297</v>
      </c>
      <c r="Q282" s="124">
        <v>1419331</v>
      </c>
      <c r="R282" s="124">
        <v>430948</v>
      </c>
      <c r="S282" s="124">
        <v>50677</v>
      </c>
      <c r="T282" s="124">
        <v>21144</v>
      </c>
      <c r="U282" s="124">
        <v>203001</v>
      </c>
      <c r="V282" s="124">
        <v>48057</v>
      </c>
      <c r="W282" s="124">
        <v>0</v>
      </c>
      <c r="X282" s="124">
        <v>1165948</v>
      </c>
      <c r="Y282" s="124">
        <v>0</v>
      </c>
      <c r="Z282" s="124">
        <v>0</v>
      </c>
      <c r="AA282" s="124">
        <v>44839426</v>
      </c>
    </row>
    <row r="283" spans="1:27" x14ac:dyDescent="0.3">
      <c r="A283" s="123" t="s">
        <v>565</v>
      </c>
      <c r="B283" s="121" t="s">
        <v>566</v>
      </c>
      <c r="C283" s="121">
        <v>1</v>
      </c>
      <c r="D283" s="121">
        <v>0</v>
      </c>
      <c r="E283" s="124">
        <v>11803445</v>
      </c>
      <c r="F283" s="124">
        <v>0</v>
      </c>
      <c r="G283" s="124">
        <v>553249</v>
      </c>
      <c r="H283" s="124">
        <v>0</v>
      </c>
      <c r="I283" s="124">
        <v>535745</v>
      </c>
      <c r="J283" s="124">
        <v>360422</v>
      </c>
      <c r="K283" s="124">
        <v>0</v>
      </c>
      <c r="L283" s="124">
        <v>0</v>
      </c>
      <c r="M283" s="124">
        <v>0</v>
      </c>
      <c r="N283" s="124">
        <v>0</v>
      </c>
      <c r="O283" s="124">
        <v>0</v>
      </c>
      <c r="P283" s="124">
        <v>882032</v>
      </c>
      <c r="Q283" s="124">
        <v>241050</v>
      </c>
      <c r="R283" s="124">
        <v>26905</v>
      </c>
      <c r="S283" s="124">
        <v>26155</v>
      </c>
      <c r="T283" s="124">
        <v>10913</v>
      </c>
      <c r="U283" s="124">
        <v>117898</v>
      </c>
      <c r="V283" s="124">
        <v>21380</v>
      </c>
      <c r="W283" s="124">
        <v>0</v>
      </c>
      <c r="X283" s="124">
        <v>931000</v>
      </c>
      <c r="Y283" s="124">
        <v>0</v>
      </c>
      <c r="Z283" s="124">
        <v>0</v>
      </c>
      <c r="AA283" s="124">
        <v>15510194</v>
      </c>
    </row>
    <row r="284" spans="1:27" x14ac:dyDescent="0.3">
      <c r="A284" s="123" t="s">
        <v>567</v>
      </c>
      <c r="B284" s="121" t="s">
        <v>568</v>
      </c>
      <c r="C284" s="121">
        <v>1</v>
      </c>
      <c r="D284" s="121">
        <v>0</v>
      </c>
      <c r="E284" s="124">
        <v>7481986</v>
      </c>
      <c r="F284" s="124">
        <v>0</v>
      </c>
      <c r="G284" s="124">
        <v>314685</v>
      </c>
      <c r="H284" s="124">
        <v>0</v>
      </c>
      <c r="I284" s="124">
        <v>684440</v>
      </c>
      <c r="J284" s="124">
        <v>539970</v>
      </c>
      <c r="K284" s="124">
        <v>0</v>
      </c>
      <c r="L284" s="124">
        <v>0</v>
      </c>
      <c r="M284" s="124">
        <v>0</v>
      </c>
      <c r="N284" s="124">
        <v>0</v>
      </c>
      <c r="O284" s="124">
        <v>0</v>
      </c>
      <c r="P284" s="124">
        <v>703741</v>
      </c>
      <c r="Q284" s="124">
        <v>359187</v>
      </c>
      <c r="R284" s="124">
        <v>173649</v>
      </c>
      <c r="S284" s="124">
        <v>71530</v>
      </c>
      <c r="T284" s="124">
        <v>29844</v>
      </c>
      <c r="U284" s="124">
        <v>256999</v>
      </c>
      <c r="V284" s="124">
        <v>8667</v>
      </c>
      <c r="W284" s="124">
        <v>0</v>
      </c>
      <c r="X284" s="124">
        <v>3902000</v>
      </c>
      <c r="Y284" s="124">
        <v>0</v>
      </c>
      <c r="Z284" s="124">
        <v>0</v>
      </c>
      <c r="AA284" s="124">
        <v>14526698</v>
      </c>
    </row>
    <row r="285" spans="1:27" x14ac:dyDescent="0.3">
      <c r="A285" s="123" t="s">
        <v>569</v>
      </c>
      <c r="B285" s="121" t="s">
        <v>570</v>
      </c>
      <c r="C285" s="121">
        <v>1</v>
      </c>
      <c r="D285" s="121">
        <v>0</v>
      </c>
      <c r="E285" s="124">
        <v>6511106</v>
      </c>
      <c r="F285" s="124">
        <v>0</v>
      </c>
      <c r="G285" s="124">
        <v>575562</v>
      </c>
      <c r="H285" s="124">
        <v>0</v>
      </c>
      <c r="I285" s="124">
        <v>684289</v>
      </c>
      <c r="J285" s="124">
        <v>721114</v>
      </c>
      <c r="K285" s="124">
        <v>0</v>
      </c>
      <c r="L285" s="124">
        <v>0</v>
      </c>
      <c r="M285" s="124">
        <v>0</v>
      </c>
      <c r="N285" s="124">
        <v>0</v>
      </c>
      <c r="O285" s="124">
        <v>0</v>
      </c>
      <c r="P285" s="124">
        <v>1129404</v>
      </c>
      <c r="Q285" s="124">
        <v>102246</v>
      </c>
      <c r="R285" s="124">
        <v>148269</v>
      </c>
      <c r="S285" s="124">
        <v>17047</v>
      </c>
      <c r="T285" s="124">
        <v>7113</v>
      </c>
      <c r="U285" s="124">
        <v>72696</v>
      </c>
      <c r="V285" s="124">
        <v>10410</v>
      </c>
      <c r="W285" s="124">
        <v>0</v>
      </c>
      <c r="X285" s="124">
        <v>351000</v>
      </c>
      <c r="Y285" s="124">
        <v>0</v>
      </c>
      <c r="Z285" s="124">
        <v>0</v>
      </c>
      <c r="AA285" s="124">
        <v>10330256</v>
      </c>
    </row>
    <row r="286" spans="1:27" x14ac:dyDescent="0.3">
      <c r="A286" s="123" t="s">
        <v>571</v>
      </c>
      <c r="B286" s="121" t="s">
        <v>572</v>
      </c>
      <c r="C286" s="121">
        <v>1</v>
      </c>
      <c r="D286" s="121">
        <v>0</v>
      </c>
      <c r="E286" s="124">
        <v>15354457</v>
      </c>
      <c r="F286" s="124">
        <v>0</v>
      </c>
      <c r="G286" s="124">
        <v>395881</v>
      </c>
      <c r="H286" s="124">
        <v>0</v>
      </c>
      <c r="I286" s="124">
        <v>1319924</v>
      </c>
      <c r="J286" s="124">
        <v>831943</v>
      </c>
      <c r="K286" s="124">
        <v>0</v>
      </c>
      <c r="L286" s="124">
        <v>0</v>
      </c>
      <c r="M286" s="124">
        <v>0</v>
      </c>
      <c r="N286" s="124">
        <v>0</v>
      </c>
      <c r="O286" s="124">
        <v>0</v>
      </c>
      <c r="P286" s="124">
        <v>1840218</v>
      </c>
      <c r="Q286" s="124">
        <v>261654</v>
      </c>
      <c r="R286" s="124">
        <v>321643</v>
      </c>
      <c r="S286" s="124">
        <v>43292</v>
      </c>
      <c r="T286" s="124">
        <v>18063</v>
      </c>
      <c r="U286" s="124">
        <v>168576</v>
      </c>
      <c r="V286" s="124">
        <v>27695</v>
      </c>
      <c r="W286" s="124">
        <v>0</v>
      </c>
      <c r="X286" s="124">
        <v>842400</v>
      </c>
      <c r="Y286" s="124">
        <v>0</v>
      </c>
      <c r="Z286" s="124">
        <v>0</v>
      </c>
      <c r="AA286" s="124">
        <v>21425746</v>
      </c>
    </row>
    <row r="287" spans="1:27" x14ac:dyDescent="0.3">
      <c r="A287" s="123" t="s">
        <v>573</v>
      </c>
      <c r="B287" s="121" t="s">
        <v>574</v>
      </c>
      <c r="C287" s="121">
        <v>1</v>
      </c>
      <c r="D287" s="121">
        <v>0</v>
      </c>
      <c r="E287" s="124">
        <v>12667044</v>
      </c>
      <c r="F287" s="124">
        <v>0</v>
      </c>
      <c r="G287" s="124">
        <v>376635</v>
      </c>
      <c r="H287" s="124">
        <v>0</v>
      </c>
      <c r="I287" s="124">
        <v>2027061</v>
      </c>
      <c r="J287" s="124">
        <v>1262445</v>
      </c>
      <c r="K287" s="124">
        <v>0</v>
      </c>
      <c r="L287" s="124">
        <v>0</v>
      </c>
      <c r="M287" s="124">
        <v>0</v>
      </c>
      <c r="N287" s="124">
        <v>0</v>
      </c>
      <c r="O287" s="124">
        <v>0</v>
      </c>
      <c r="P287" s="124">
        <v>3023736</v>
      </c>
      <c r="Q287" s="124">
        <v>161528</v>
      </c>
      <c r="R287" s="124">
        <v>325469</v>
      </c>
      <c r="S287" s="124">
        <v>58377</v>
      </c>
      <c r="T287" s="124">
        <v>24356</v>
      </c>
      <c r="U287" s="124">
        <v>223272</v>
      </c>
      <c r="V287" s="124">
        <v>29329</v>
      </c>
      <c r="W287" s="124">
        <v>0</v>
      </c>
      <c r="X287" s="124">
        <v>1526400</v>
      </c>
      <c r="Y287" s="124">
        <v>0</v>
      </c>
      <c r="Z287" s="124">
        <v>0</v>
      </c>
      <c r="AA287" s="124">
        <v>21705652</v>
      </c>
    </row>
    <row r="288" spans="1:27" x14ac:dyDescent="0.3">
      <c r="A288" s="123" t="s">
        <v>575</v>
      </c>
      <c r="B288" s="121" t="s">
        <v>576</v>
      </c>
      <c r="C288" s="121">
        <v>1</v>
      </c>
      <c r="D288" s="121">
        <v>0</v>
      </c>
      <c r="E288" s="124">
        <v>7746135</v>
      </c>
      <c r="F288" s="124">
        <v>0</v>
      </c>
      <c r="G288" s="124">
        <v>161576</v>
      </c>
      <c r="H288" s="124">
        <v>0</v>
      </c>
      <c r="I288" s="124">
        <v>152151</v>
      </c>
      <c r="J288" s="124">
        <v>880159</v>
      </c>
      <c r="K288" s="124">
        <v>0</v>
      </c>
      <c r="L288" s="124">
        <v>0</v>
      </c>
      <c r="M288" s="124">
        <v>0</v>
      </c>
      <c r="N288" s="124">
        <v>0</v>
      </c>
      <c r="O288" s="124">
        <v>0</v>
      </c>
      <c r="P288" s="124">
        <v>586552</v>
      </c>
      <c r="Q288" s="124">
        <v>72033</v>
      </c>
      <c r="R288" s="124">
        <v>83246</v>
      </c>
      <c r="S288" s="124">
        <v>24627</v>
      </c>
      <c r="T288" s="124">
        <v>10275</v>
      </c>
      <c r="U288" s="124">
        <v>93200</v>
      </c>
      <c r="V288" s="124">
        <v>16391</v>
      </c>
      <c r="W288" s="124">
        <v>0</v>
      </c>
      <c r="X288" s="124">
        <v>1093800</v>
      </c>
      <c r="Y288" s="124">
        <v>0</v>
      </c>
      <c r="Z288" s="124">
        <v>0</v>
      </c>
      <c r="AA288" s="124">
        <v>10920145</v>
      </c>
    </row>
    <row r="289" spans="1:27" x14ac:dyDescent="0.3">
      <c r="A289" s="123" t="s">
        <v>577</v>
      </c>
      <c r="B289" s="121" t="s">
        <v>578</v>
      </c>
      <c r="C289" s="121">
        <v>1</v>
      </c>
      <c r="D289" s="121">
        <v>0</v>
      </c>
      <c r="E289" s="124">
        <v>16106803</v>
      </c>
      <c r="F289" s="124">
        <v>0</v>
      </c>
      <c r="G289" s="124">
        <v>872758</v>
      </c>
      <c r="H289" s="124">
        <v>0</v>
      </c>
      <c r="I289" s="124">
        <v>1719236</v>
      </c>
      <c r="J289" s="124">
        <v>880098</v>
      </c>
      <c r="K289" s="124">
        <v>0</v>
      </c>
      <c r="L289" s="124">
        <v>0</v>
      </c>
      <c r="M289" s="124">
        <v>0</v>
      </c>
      <c r="N289" s="124">
        <v>0</v>
      </c>
      <c r="O289" s="124">
        <v>0</v>
      </c>
      <c r="P289" s="124">
        <v>2466064</v>
      </c>
      <c r="Q289" s="124">
        <v>389452</v>
      </c>
      <c r="R289" s="124">
        <v>220165</v>
      </c>
      <c r="S289" s="124">
        <v>40940</v>
      </c>
      <c r="T289" s="124">
        <v>17081</v>
      </c>
      <c r="U289" s="124">
        <v>170032</v>
      </c>
      <c r="V289" s="124">
        <v>35979</v>
      </c>
      <c r="W289" s="124">
        <v>0</v>
      </c>
      <c r="X289" s="124">
        <v>761400</v>
      </c>
      <c r="Y289" s="124">
        <v>22291</v>
      </c>
      <c r="Z289" s="124">
        <v>0</v>
      </c>
      <c r="AA289" s="124">
        <v>23702299</v>
      </c>
    </row>
    <row r="290" spans="1:27" x14ac:dyDescent="0.3">
      <c r="A290" s="123" t="s">
        <v>579</v>
      </c>
      <c r="B290" s="121" t="s">
        <v>580</v>
      </c>
      <c r="C290" s="121">
        <v>1</v>
      </c>
      <c r="D290" s="121">
        <v>1</v>
      </c>
      <c r="E290" s="124">
        <v>10284746</v>
      </c>
      <c r="F290" s="124">
        <v>0</v>
      </c>
      <c r="G290" s="124">
        <v>1099857</v>
      </c>
      <c r="H290" s="124">
        <v>0</v>
      </c>
      <c r="I290" s="124">
        <v>1313842</v>
      </c>
      <c r="J290" s="124">
        <v>1068466</v>
      </c>
      <c r="K290" s="124">
        <v>0</v>
      </c>
      <c r="L290" s="124">
        <v>0</v>
      </c>
      <c r="M290" s="124">
        <v>0</v>
      </c>
      <c r="N290" s="124">
        <v>0</v>
      </c>
      <c r="O290" s="124">
        <v>0</v>
      </c>
      <c r="P290" s="124">
        <v>637605</v>
      </c>
      <c r="Q290" s="124">
        <v>698867</v>
      </c>
      <c r="R290" s="124">
        <v>159643</v>
      </c>
      <c r="S290" s="124">
        <v>18186</v>
      </c>
      <c r="T290" s="124">
        <v>7588</v>
      </c>
      <c r="U290" s="124">
        <v>70832</v>
      </c>
      <c r="V290" s="124">
        <v>16481</v>
      </c>
      <c r="W290" s="124">
        <v>0</v>
      </c>
      <c r="X290" s="124">
        <v>730429</v>
      </c>
      <c r="Y290" s="124">
        <v>0</v>
      </c>
      <c r="Z290" s="124">
        <v>0</v>
      </c>
      <c r="AA290" s="124">
        <v>16106542</v>
      </c>
    </row>
    <row r="291" spans="1:27" x14ac:dyDescent="0.3">
      <c r="A291" s="123" t="s">
        <v>581</v>
      </c>
      <c r="B291" s="121" t="s">
        <v>582</v>
      </c>
      <c r="C291" s="121">
        <v>1</v>
      </c>
      <c r="D291" s="121">
        <v>0</v>
      </c>
      <c r="E291" s="124">
        <v>8001252</v>
      </c>
      <c r="F291" s="124">
        <v>0</v>
      </c>
      <c r="G291" s="124">
        <v>193215</v>
      </c>
      <c r="H291" s="124">
        <v>0</v>
      </c>
      <c r="I291" s="124">
        <v>1118124</v>
      </c>
      <c r="J291" s="124">
        <v>963455</v>
      </c>
      <c r="K291" s="124">
        <v>0</v>
      </c>
      <c r="L291" s="124">
        <v>0</v>
      </c>
      <c r="M291" s="124">
        <v>0</v>
      </c>
      <c r="N291" s="124">
        <v>0</v>
      </c>
      <c r="O291" s="124">
        <v>0</v>
      </c>
      <c r="P291" s="124">
        <v>1244544</v>
      </c>
      <c r="Q291" s="124">
        <v>273320</v>
      </c>
      <c r="R291" s="124">
        <v>33511</v>
      </c>
      <c r="S291" s="124">
        <v>25032</v>
      </c>
      <c r="T291" s="124">
        <v>10444</v>
      </c>
      <c r="U291" s="124">
        <v>95938</v>
      </c>
      <c r="V291" s="124">
        <v>19774</v>
      </c>
      <c r="W291" s="124">
        <v>0</v>
      </c>
      <c r="X291" s="124">
        <v>981000</v>
      </c>
      <c r="Y291" s="124">
        <v>0</v>
      </c>
      <c r="Z291" s="124">
        <v>0</v>
      </c>
      <c r="AA291" s="124">
        <v>12959609</v>
      </c>
    </row>
    <row r="292" spans="1:27" x14ac:dyDescent="0.3">
      <c r="A292" s="123" t="s">
        <v>583</v>
      </c>
      <c r="B292" s="121" t="s">
        <v>584</v>
      </c>
      <c r="C292" s="121">
        <v>1</v>
      </c>
      <c r="D292" s="121">
        <v>0</v>
      </c>
      <c r="E292" s="124">
        <v>18496742</v>
      </c>
      <c r="F292" s="124">
        <v>0</v>
      </c>
      <c r="G292" s="124">
        <v>1342564</v>
      </c>
      <c r="H292" s="124">
        <v>0</v>
      </c>
      <c r="I292" s="124">
        <v>1962148</v>
      </c>
      <c r="J292" s="124">
        <v>2417082</v>
      </c>
      <c r="K292" s="124">
        <v>0</v>
      </c>
      <c r="L292" s="124">
        <v>0</v>
      </c>
      <c r="M292" s="124">
        <v>0</v>
      </c>
      <c r="N292" s="124">
        <v>0</v>
      </c>
      <c r="O292" s="124">
        <v>0</v>
      </c>
      <c r="P292" s="124">
        <v>1538822</v>
      </c>
      <c r="Q292" s="124">
        <v>651252</v>
      </c>
      <c r="R292" s="124">
        <v>171317</v>
      </c>
      <c r="S292" s="124">
        <v>34184</v>
      </c>
      <c r="T292" s="124">
        <v>14263</v>
      </c>
      <c r="U292" s="124">
        <v>137936</v>
      </c>
      <c r="V292" s="124">
        <v>31312</v>
      </c>
      <c r="W292" s="124">
        <v>0</v>
      </c>
      <c r="X292" s="124">
        <v>965665</v>
      </c>
      <c r="Y292" s="124">
        <v>366</v>
      </c>
      <c r="Z292" s="124">
        <v>0</v>
      </c>
      <c r="AA292" s="124">
        <v>27763653</v>
      </c>
    </row>
    <row r="293" spans="1:27" x14ac:dyDescent="0.3">
      <c r="A293" s="123" t="s">
        <v>585</v>
      </c>
      <c r="B293" s="121" t="s">
        <v>586</v>
      </c>
      <c r="C293" s="121">
        <v>1</v>
      </c>
      <c r="D293" s="121">
        <v>0</v>
      </c>
      <c r="E293" s="124">
        <v>9661544</v>
      </c>
      <c r="F293" s="124">
        <v>105678</v>
      </c>
      <c r="G293" s="124">
        <v>520201</v>
      </c>
      <c r="H293" s="124">
        <v>0</v>
      </c>
      <c r="I293" s="124">
        <v>5099461</v>
      </c>
      <c r="J293" s="124">
        <v>1228838</v>
      </c>
      <c r="K293" s="124">
        <v>0</v>
      </c>
      <c r="L293" s="124">
        <v>0</v>
      </c>
      <c r="M293" s="124">
        <v>0</v>
      </c>
      <c r="N293" s="124">
        <v>0</v>
      </c>
      <c r="O293" s="124">
        <v>0</v>
      </c>
      <c r="P293" s="124">
        <v>716482</v>
      </c>
      <c r="Q293" s="124">
        <v>250784</v>
      </c>
      <c r="R293" s="124">
        <v>271735</v>
      </c>
      <c r="S293" s="124">
        <v>34589</v>
      </c>
      <c r="T293" s="124">
        <v>14431</v>
      </c>
      <c r="U293" s="124">
        <v>176614</v>
      </c>
      <c r="V293" s="124">
        <v>17490</v>
      </c>
      <c r="W293" s="124">
        <v>0</v>
      </c>
      <c r="X293" s="124">
        <v>702000</v>
      </c>
      <c r="Y293" s="124">
        <v>0</v>
      </c>
      <c r="Z293" s="124">
        <v>0</v>
      </c>
      <c r="AA293" s="124">
        <v>18799847</v>
      </c>
    </row>
    <row r="294" spans="1:27" x14ac:dyDescent="0.3">
      <c r="A294" s="123" t="s">
        <v>587</v>
      </c>
      <c r="B294" s="121" t="s">
        <v>588</v>
      </c>
      <c r="C294" s="121">
        <v>1</v>
      </c>
      <c r="D294" s="121">
        <v>0</v>
      </c>
      <c r="E294" s="124">
        <v>9228788</v>
      </c>
      <c r="F294" s="124">
        <v>0</v>
      </c>
      <c r="G294" s="124">
        <v>620873</v>
      </c>
      <c r="H294" s="124">
        <v>0</v>
      </c>
      <c r="I294" s="124">
        <v>439570</v>
      </c>
      <c r="J294" s="124">
        <v>1056550</v>
      </c>
      <c r="K294" s="124">
        <v>0</v>
      </c>
      <c r="L294" s="124">
        <v>0</v>
      </c>
      <c r="M294" s="124">
        <v>0</v>
      </c>
      <c r="N294" s="124">
        <v>0</v>
      </c>
      <c r="O294" s="124">
        <v>0</v>
      </c>
      <c r="P294" s="124">
        <v>1121214</v>
      </c>
      <c r="Q294" s="124">
        <v>354217</v>
      </c>
      <c r="R294" s="124">
        <v>141609</v>
      </c>
      <c r="S294" s="124">
        <v>19459</v>
      </c>
      <c r="T294" s="124">
        <v>8119</v>
      </c>
      <c r="U294" s="124">
        <v>73570</v>
      </c>
      <c r="V294" s="124">
        <v>21533</v>
      </c>
      <c r="W294" s="124">
        <v>0</v>
      </c>
      <c r="X294" s="124">
        <v>630799</v>
      </c>
      <c r="Y294" s="124">
        <v>7831</v>
      </c>
      <c r="Z294" s="124">
        <v>0</v>
      </c>
      <c r="AA294" s="124">
        <v>13724132</v>
      </c>
    </row>
    <row r="295" spans="1:27" x14ac:dyDescent="0.3">
      <c r="A295" s="123" t="s">
        <v>589</v>
      </c>
      <c r="B295" s="121" t="s">
        <v>590</v>
      </c>
      <c r="C295" s="121">
        <v>1</v>
      </c>
      <c r="D295" s="121">
        <v>1</v>
      </c>
      <c r="E295" s="124">
        <v>14691972</v>
      </c>
      <c r="F295" s="124">
        <v>0</v>
      </c>
      <c r="G295" s="124">
        <v>358885</v>
      </c>
      <c r="H295" s="124">
        <v>0</v>
      </c>
      <c r="I295" s="124">
        <v>733038</v>
      </c>
      <c r="J295" s="124">
        <v>938180</v>
      </c>
      <c r="K295" s="124">
        <v>0</v>
      </c>
      <c r="L295" s="124">
        <v>0</v>
      </c>
      <c r="M295" s="124">
        <v>0</v>
      </c>
      <c r="N295" s="124">
        <v>0</v>
      </c>
      <c r="O295" s="124">
        <v>0</v>
      </c>
      <c r="P295" s="124">
        <v>1014711</v>
      </c>
      <c r="Q295" s="124">
        <v>117823</v>
      </c>
      <c r="R295" s="124">
        <v>88992</v>
      </c>
      <c r="S295" s="124">
        <v>20388</v>
      </c>
      <c r="T295" s="124">
        <v>8506</v>
      </c>
      <c r="U295" s="124">
        <v>83298</v>
      </c>
      <c r="V295" s="124">
        <v>20420</v>
      </c>
      <c r="W295" s="124">
        <v>0</v>
      </c>
      <c r="X295" s="124">
        <v>916429</v>
      </c>
      <c r="Y295" s="124">
        <v>0</v>
      </c>
      <c r="Z295" s="124">
        <v>0</v>
      </c>
      <c r="AA295" s="124">
        <v>18992642</v>
      </c>
    </row>
    <row r="296" spans="1:27" x14ac:dyDescent="0.3">
      <c r="A296" s="123" t="s">
        <v>591</v>
      </c>
      <c r="B296" s="121" t="s">
        <v>592</v>
      </c>
      <c r="C296" s="121">
        <v>1</v>
      </c>
      <c r="D296" s="121">
        <v>0</v>
      </c>
      <c r="E296" s="124">
        <v>2809320</v>
      </c>
      <c r="F296" s="124">
        <v>0</v>
      </c>
      <c r="G296" s="124">
        <v>151277</v>
      </c>
      <c r="H296" s="124">
        <v>0</v>
      </c>
      <c r="I296" s="124">
        <v>757025</v>
      </c>
      <c r="J296" s="124">
        <v>573545</v>
      </c>
      <c r="K296" s="124">
        <v>0</v>
      </c>
      <c r="L296" s="124">
        <v>0</v>
      </c>
      <c r="M296" s="124">
        <v>0</v>
      </c>
      <c r="N296" s="124">
        <v>0</v>
      </c>
      <c r="O296" s="124">
        <v>0</v>
      </c>
      <c r="P296" s="124">
        <v>865450</v>
      </c>
      <c r="Q296" s="124">
        <v>132652</v>
      </c>
      <c r="R296" s="124">
        <v>150160</v>
      </c>
      <c r="S296" s="124">
        <v>10156</v>
      </c>
      <c r="T296" s="124">
        <v>4238</v>
      </c>
      <c r="U296" s="124">
        <v>63434</v>
      </c>
      <c r="V296" s="124">
        <v>2838</v>
      </c>
      <c r="W296" s="124">
        <v>0</v>
      </c>
      <c r="X296" s="124">
        <v>708000</v>
      </c>
      <c r="Y296" s="124">
        <v>0</v>
      </c>
      <c r="Z296" s="124">
        <v>0</v>
      </c>
      <c r="AA296" s="124">
        <v>6228095</v>
      </c>
    </row>
    <row r="297" spans="1:27" x14ac:dyDescent="0.3">
      <c r="A297" s="123" t="s">
        <v>593</v>
      </c>
      <c r="B297" s="121" t="s">
        <v>594</v>
      </c>
      <c r="C297" s="121">
        <v>1</v>
      </c>
      <c r="D297" s="121">
        <v>1</v>
      </c>
      <c r="E297" s="124">
        <v>49246809</v>
      </c>
      <c r="F297" s="124">
        <v>0</v>
      </c>
      <c r="G297" s="124">
        <v>475099</v>
      </c>
      <c r="H297" s="124">
        <v>0</v>
      </c>
      <c r="I297" s="124">
        <v>4963547</v>
      </c>
      <c r="J297" s="124">
        <v>3093722</v>
      </c>
      <c r="K297" s="124">
        <v>0</v>
      </c>
      <c r="L297" s="124">
        <v>0</v>
      </c>
      <c r="M297" s="124">
        <v>0</v>
      </c>
      <c r="N297" s="124">
        <v>0</v>
      </c>
      <c r="O297" s="124">
        <v>0</v>
      </c>
      <c r="P297" s="124">
        <v>4307187</v>
      </c>
      <c r="Q297" s="124">
        <v>2553408</v>
      </c>
      <c r="R297" s="124">
        <v>1199989</v>
      </c>
      <c r="S297" s="124">
        <v>71559</v>
      </c>
      <c r="T297" s="124">
        <v>29856</v>
      </c>
      <c r="U297" s="124">
        <v>301327</v>
      </c>
      <c r="V297" s="124">
        <v>71327</v>
      </c>
      <c r="W297" s="124">
        <v>0</v>
      </c>
      <c r="X297" s="124">
        <v>0</v>
      </c>
      <c r="Y297" s="124">
        <v>0</v>
      </c>
      <c r="Z297" s="124">
        <v>0</v>
      </c>
      <c r="AA297" s="124">
        <v>66313830</v>
      </c>
    </row>
    <row r="298" spans="1:27" x14ac:dyDescent="0.3">
      <c r="A298" s="123" t="s">
        <v>595</v>
      </c>
      <c r="B298" s="121" t="s">
        <v>596</v>
      </c>
      <c r="C298" s="121">
        <v>1</v>
      </c>
      <c r="D298" s="121">
        <v>0</v>
      </c>
      <c r="E298" s="124">
        <v>57519625</v>
      </c>
      <c r="F298" s="124">
        <v>0</v>
      </c>
      <c r="G298" s="124">
        <v>889779</v>
      </c>
      <c r="H298" s="124">
        <v>0</v>
      </c>
      <c r="I298" s="124">
        <v>6771539</v>
      </c>
      <c r="J298" s="124">
        <v>4343664</v>
      </c>
      <c r="K298" s="124">
        <v>0</v>
      </c>
      <c r="L298" s="124">
        <v>0</v>
      </c>
      <c r="M298" s="124">
        <v>0</v>
      </c>
      <c r="N298" s="124">
        <v>0</v>
      </c>
      <c r="O298" s="124">
        <v>0</v>
      </c>
      <c r="P298" s="124">
        <v>1945155</v>
      </c>
      <c r="Q298" s="124">
        <v>1555525</v>
      </c>
      <c r="R298" s="124">
        <v>1489999</v>
      </c>
      <c r="S298" s="124">
        <v>119181</v>
      </c>
      <c r="T298" s="124">
        <v>49725</v>
      </c>
      <c r="U298" s="124">
        <v>515221</v>
      </c>
      <c r="V298" s="124">
        <v>92609</v>
      </c>
      <c r="W298" s="124">
        <v>0</v>
      </c>
      <c r="X298" s="124">
        <v>0</v>
      </c>
      <c r="Y298" s="124">
        <v>0</v>
      </c>
      <c r="Z298" s="124">
        <v>0</v>
      </c>
      <c r="AA298" s="124">
        <v>75292022</v>
      </c>
    </row>
    <row r="299" spans="1:27" x14ac:dyDescent="0.3">
      <c r="A299" s="123" t="s">
        <v>597</v>
      </c>
      <c r="B299" s="121" t="s">
        <v>598</v>
      </c>
      <c r="C299" s="121">
        <v>1</v>
      </c>
      <c r="D299" s="121">
        <v>0</v>
      </c>
      <c r="E299" s="124">
        <v>35520474</v>
      </c>
      <c r="F299" s="124">
        <v>0</v>
      </c>
      <c r="G299" s="124">
        <v>630887</v>
      </c>
      <c r="H299" s="124">
        <v>0</v>
      </c>
      <c r="I299" s="124">
        <v>6335762</v>
      </c>
      <c r="J299" s="124">
        <v>4079610</v>
      </c>
      <c r="K299" s="124">
        <v>0</v>
      </c>
      <c r="L299" s="124">
        <v>0</v>
      </c>
      <c r="M299" s="124">
        <v>0</v>
      </c>
      <c r="N299" s="124">
        <v>0</v>
      </c>
      <c r="O299" s="124">
        <v>0</v>
      </c>
      <c r="P299" s="124">
        <v>4779021</v>
      </c>
      <c r="Q299" s="124">
        <v>1254903</v>
      </c>
      <c r="R299" s="124">
        <v>651191</v>
      </c>
      <c r="S299" s="124">
        <v>81701</v>
      </c>
      <c r="T299" s="124">
        <v>34088</v>
      </c>
      <c r="U299" s="124">
        <v>331326</v>
      </c>
      <c r="V299" s="124">
        <v>78400</v>
      </c>
      <c r="W299" s="124">
        <v>0</v>
      </c>
      <c r="X299" s="124">
        <v>0</v>
      </c>
      <c r="Y299" s="124">
        <v>0</v>
      </c>
      <c r="Z299" s="124">
        <v>0</v>
      </c>
      <c r="AA299" s="124">
        <v>53777363</v>
      </c>
    </row>
    <row r="300" spans="1:27" x14ac:dyDescent="0.3">
      <c r="A300" s="123" t="s">
        <v>599</v>
      </c>
      <c r="B300" s="121" t="s">
        <v>600</v>
      </c>
      <c r="C300" s="121">
        <v>1</v>
      </c>
      <c r="D300" s="121">
        <v>0</v>
      </c>
      <c r="E300" s="124">
        <v>19903271</v>
      </c>
      <c r="F300" s="124">
        <v>0</v>
      </c>
      <c r="G300" s="124">
        <v>417052</v>
      </c>
      <c r="H300" s="124">
        <v>1057</v>
      </c>
      <c r="I300" s="124">
        <v>1240958</v>
      </c>
      <c r="J300" s="124">
        <v>2873993</v>
      </c>
      <c r="K300" s="124">
        <v>0</v>
      </c>
      <c r="L300" s="124">
        <v>0</v>
      </c>
      <c r="M300" s="124">
        <v>0</v>
      </c>
      <c r="N300" s="124">
        <v>0</v>
      </c>
      <c r="O300" s="124">
        <v>0</v>
      </c>
      <c r="P300" s="124">
        <v>2143015</v>
      </c>
      <c r="Q300" s="124">
        <v>0</v>
      </c>
      <c r="R300" s="124">
        <v>342997</v>
      </c>
      <c r="S300" s="124">
        <v>56669</v>
      </c>
      <c r="T300" s="124">
        <v>23644</v>
      </c>
      <c r="U300" s="124">
        <v>201720</v>
      </c>
      <c r="V300" s="124">
        <v>4577</v>
      </c>
      <c r="W300" s="124">
        <v>0</v>
      </c>
      <c r="X300" s="124">
        <v>2170278</v>
      </c>
      <c r="Y300" s="124">
        <v>0</v>
      </c>
      <c r="Z300" s="124">
        <v>0</v>
      </c>
      <c r="AA300" s="124">
        <v>29379231</v>
      </c>
    </row>
    <row r="301" spans="1:27" x14ac:dyDescent="0.3">
      <c r="A301" s="123" t="s">
        <v>601</v>
      </c>
      <c r="B301" s="121" t="s">
        <v>602</v>
      </c>
      <c r="C301" s="121">
        <v>1</v>
      </c>
      <c r="D301" s="121">
        <v>0</v>
      </c>
      <c r="E301" s="124">
        <v>76728835</v>
      </c>
      <c r="F301" s="124">
        <v>0</v>
      </c>
      <c r="G301" s="124">
        <v>3531123</v>
      </c>
      <c r="H301" s="124">
        <v>0</v>
      </c>
      <c r="I301" s="124">
        <v>5560373</v>
      </c>
      <c r="J301" s="124">
        <v>4328955</v>
      </c>
      <c r="K301" s="124">
        <v>0</v>
      </c>
      <c r="L301" s="124">
        <v>0</v>
      </c>
      <c r="M301" s="124">
        <v>0</v>
      </c>
      <c r="N301" s="124">
        <v>0</v>
      </c>
      <c r="O301" s="124">
        <v>0</v>
      </c>
      <c r="P301" s="124">
        <v>3683490</v>
      </c>
      <c r="Q301" s="124">
        <v>2494070</v>
      </c>
      <c r="R301" s="124">
        <v>2075674</v>
      </c>
      <c r="S301" s="124">
        <v>73372</v>
      </c>
      <c r="T301" s="124">
        <v>30613</v>
      </c>
      <c r="U301" s="124">
        <v>293755</v>
      </c>
      <c r="V301" s="124">
        <v>81312</v>
      </c>
      <c r="W301" s="124">
        <v>0</v>
      </c>
      <c r="X301" s="124">
        <v>1802980</v>
      </c>
      <c r="Y301" s="124">
        <v>0</v>
      </c>
      <c r="Z301" s="124">
        <v>0</v>
      </c>
      <c r="AA301" s="124">
        <v>100684552</v>
      </c>
    </row>
    <row r="302" spans="1:27" x14ac:dyDescent="0.3">
      <c r="A302" s="123" t="s">
        <v>603</v>
      </c>
      <c r="B302" s="121" t="s">
        <v>604</v>
      </c>
      <c r="C302" s="121">
        <v>1</v>
      </c>
      <c r="D302" s="121">
        <v>0</v>
      </c>
      <c r="E302" s="124">
        <v>4264420</v>
      </c>
      <c r="F302" s="124">
        <v>0</v>
      </c>
      <c r="G302" s="124">
        <v>136611</v>
      </c>
      <c r="H302" s="124">
        <v>597</v>
      </c>
      <c r="I302" s="124">
        <v>747186</v>
      </c>
      <c r="J302" s="124">
        <v>491964</v>
      </c>
      <c r="K302" s="124">
        <v>0</v>
      </c>
      <c r="L302" s="124">
        <v>0</v>
      </c>
      <c r="M302" s="124">
        <v>0</v>
      </c>
      <c r="N302" s="124">
        <v>0</v>
      </c>
      <c r="O302" s="124">
        <v>0</v>
      </c>
      <c r="P302" s="124">
        <v>889664</v>
      </c>
      <c r="Q302" s="124">
        <v>37190</v>
      </c>
      <c r="R302" s="124">
        <v>152396</v>
      </c>
      <c r="S302" s="124">
        <v>23698</v>
      </c>
      <c r="T302" s="124">
        <v>9888</v>
      </c>
      <c r="U302" s="124">
        <v>100947</v>
      </c>
      <c r="V302" s="124">
        <v>7542</v>
      </c>
      <c r="W302" s="124">
        <v>0</v>
      </c>
      <c r="X302" s="124">
        <v>345600</v>
      </c>
      <c r="Y302" s="124">
        <v>13288</v>
      </c>
      <c r="Z302" s="124">
        <v>0</v>
      </c>
      <c r="AA302" s="124">
        <v>7220991</v>
      </c>
    </row>
    <row r="303" spans="1:27" x14ac:dyDescent="0.3">
      <c r="A303" s="123" t="s">
        <v>605</v>
      </c>
      <c r="B303" s="121" t="s">
        <v>606</v>
      </c>
      <c r="C303" s="121">
        <v>1</v>
      </c>
      <c r="D303" s="121">
        <v>0</v>
      </c>
      <c r="E303" s="124">
        <v>8029363</v>
      </c>
      <c r="F303" s="124">
        <v>0</v>
      </c>
      <c r="G303" s="124">
        <v>250393</v>
      </c>
      <c r="H303" s="124">
        <v>0</v>
      </c>
      <c r="I303" s="124">
        <v>524511</v>
      </c>
      <c r="J303" s="124">
        <v>779419</v>
      </c>
      <c r="K303" s="124">
        <v>0</v>
      </c>
      <c r="L303" s="124">
        <v>0</v>
      </c>
      <c r="M303" s="124">
        <v>0</v>
      </c>
      <c r="N303" s="124">
        <v>0</v>
      </c>
      <c r="O303" s="124">
        <v>0</v>
      </c>
      <c r="P303" s="124">
        <v>1313201</v>
      </c>
      <c r="Q303" s="124">
        <v>104660</v>
      </c>
      <c r="R303" s="124">
        <v>353469</v>
      </c>
      <c r="S303" s="124">
        <v>50108</v>
      </c>
      <c r="T303" s="124">
        <v>20906</v>
      </c>
      <c r="U303" s="124">
        <v>207254</v>
      </c>
      <c r="V303" s="124">
        <v>3967</v>
      </c>
      <c r="W303" s="124">
        <v>0</v>
      </c>
      <c r="X303" s="124">
        <v>864525</v>
      </c>
      <c r="Y303" s="124">
        <v>0</v>
      </c>
      <c r="Z303" s="124">
        <v>0</v>
      </c>
      <c r="AA303" s="124">
        <v>12501776</v>
      </c>
    </row>
    <row r="304" spans="1:27" x14ac:dyDescent="0.3">
      <c r="A304" s="123" t="s">
        <v>607</v>
      </c>
      <c r="B304" s="121" t="s">
        <v>608</v>
      </c>
      <c r="C304" s="121">
        <v>1</v>
      </c>
      <c r="D304" s="121">
        <v>0</v>
      </c>
      <c r="E304" s="124">
        <v>13620371</v>
      </c>
      <c r="F304" s="124">
        <v>0</v>
      </c>
      <c r="G304" s="124">
        <v>361671</v>
      </c>
      <c r="H304" s="124">
        <v>0</v>
      </c>
      <c r="I304" s="124">
        <v>1850523</v>
      </c>
      <c r="J304" s="124">
        <v>921431</v>
      </c>
      <c r="K304" s="124">
        <v>0</v>
      </c>
      <c r="L304" s="124">
        <v>0</v>
      </c>
      <c r="M304" s="124">
        <v>0</v>
      </c>
      <c r="N304" s="124">
        <v>0</v>
      </c>
      <c r="O304" s="124">
        <v>0</v>
      </c>
      <c r="P304" s="124">
        <v>1211874</v>
      </c>
      <c r="Q304" s="124">
        <v>219482</v>
      </c>
      <c r="R304" s="124">
        <v>532626</v>
      </c>
      <c r="S304" s="124">
        <v>79993</v>
      </c>
      <c r="T304" s="124">
        <v>33375</v>
      </c>
      <c r="U304" s="124">
        <v>332200</v>
      </c>
      <c r="V304" s="124">
        <v>17704</v>
      </c>
      <c r="W304" s="124">
        <v>0</v>
      </c>
      <c r="X304" s="124">
        <v>1109323</v>
      </c>
      <c r="Y304" s="124">
        <v>41592</v>
      </c>
      <c r="Z304" s="124">
        <v>0</v>
      </c>
      <c r="AA304" s="124">
        <v>20332165</v>
      </c>
    </row>
    <row r="305" spans="1:27" x14ac:dyDescent="0.3">
      <c r="A305" s="123" t="s">
        <v>609</v>
      </c>
      <c r="B305" s="121" t="s">
        <v>610</v>
      </c>
      <c r="C305" s="121">
        <v>1</v>
      </c>
      <c r="D305" s="121">
        <v>0</v>
      </c>
      <c r="E305" s="124">
        <v>8545984</v>
      </c>
      <c r="F305" s="124">
        <v>0</v>
      </c>
      <c r="G305" s="124">
        <v>458062</v>
      </c>
      <c r="H305" s="124">
        <v>5518</v>
      </c>
      <c r="I305" s="124">
        <v>616261</v>
      </c>
      <c r="J305" s="124">
        <v>418492</v>
      </c>
      <c r="K305" s="124">
        <v>0</v>
      </c>
      <c r="L305" s="124">
        <v>0</v>
      </c>
      <c r="M305" s="124">
        <v>0</v>
      </c>
      <c r="N305" s="124">
        <v>0</v>
      </c>
      <c r="O305" s="124">
        <v>0</v>
      </c>
      <c r="P305" s="124">
        <v>775459</v>
      </c>
      <c r="Q305" s="124">
        <v>110271</v>
      </c>
      <c r="R305" s="124">
        <v>45786</v>
      </c>
      <c r="S305" s="124">
        <v>24298</v>
      </c>
      <c r="T305" s="124">
        <v>10138</v>
      </c>
      <c r="U305" s="124">
        <v>90113</v>
      </c>
      <c r="V305" s="124">
        <v>12050</v>
      </c>
      <c r="W305" s="124">
        <v>0</v>
      </c>
      <c r="X305" s="124">
        <v>747900</v>
      </c>
      <c r="Y305" s="124">
        <v>0</v>
      </c>
      <c r="Z305" s="124">
        <v>0</v>
      </c>
      <c r="AA305" s="124">
        <v>11860332</v>
      </c>
    </row>
    <row r="306" spans="1:27" x14ac:dyDescent="0.3">
      <c r="A306" s="123" t="s">
        <v>611</v>
      </c>
      <c r="B306" s="121" t="s">
        <v>612</v>
      </c>
      <c r="C306" s="121">
        <v>1</v>
      </c>
      <c r="D306" s="121">
        <v>0</v>
      </c>
      <c r="E306" s="124">
        <v>3092854</v>
      </c>
      <c r="F306" s="124">
        <v>0</v>
      </c>
      <c r="G306" s="124">
        <v>215117</v>
      </c>
      <c r="H306" s="124">
        <v>85</v>
      </c>
      <c r="I306" s="124">
        <v>250921</v>
      </c>
      <c r="J306" s="124">
        <v>276372</v>
      </c>
      <c r="K306" s="124">
        <v>0</v>
      </c>
      <c r="L306" s="124">
        <v>0</v>
      </c>
      <c r="M306" s="124">
        <v>0</v>
      </c>
      <c r="N306" s="124">
        <v>0</v>
      </c>
      <c r="O306" s="124">
        <v>0</v>
      </c>
      <c r="P306" s="124">
        <v>842677</v>
      </c>
      <c r="Q306" s="124">
        <v>284218</v>
      </c>
      <c r="R306" s="124">
        <v>219400</v>
      </c>
      <c r="S306" s="124">
        <v>55920</v>
      </c>
      <c r="T306" s="124">
        <v>23331</v>
      </c>
      <c r="U306" s="124">
        <v>193448</v>
      </c>
      <c r="V306" s="124">
        <v>0</v>
      </c>
      <c r="W306" s="124">
        <v>0</v>
      </c>
      <c r="X306" s="124">
        <v>1009800</v>
      </c>
      <c r="Y306" s="124">
        <v>3434</v>
      </c>
      <c r="Z306" s="124">
        <v>0</v>
      </c>
      <c r="AA306" s="124">
        <v>6467577</v>
      </c>
    </row>
    <row r="307" spans="1:27" x14ac:dyDescent="0.3">
      <c r="A307" s="123" t="s">
        <v>613</v>
      </c>
      <c r="B307" s="121" t="s">
        <v>614</v>
      </c>
      <c r="C307" s="121">
        <v>1</v>
      </c>
      <c r="D307" s="121">
        <v>0</v>
      </c>
      <c r="E307" s="124">
        <v>9258102</v>
      </c>
      <c r="F307" s="124">
        <v>0</v>
      </c>
      <c r="G307" s="124">
        <v>452843</v>
      </c>
      <c r="H307" s="124">
        <v>3050</v>
      </c>
      <c r="I307" s="124">
        <v>829356</v>
      </c>
      <c r="J307" s="124">
        <v>624928</v>
      </c>
      <c r="K307" s="124">
        <v>0</v>
      </c>
      <c r="L307" s="124">
        <v>0</v>
      </c>
      <c r="M307" s="124">
        <v>0</v>
      </c>
      <c r="N307" s="124">
        <v>0</v>
      </c>
      <c r="O307" s="124">
        <v>0</v>
      </c>
      <c r="P307" s="124">
        <v>1518906</v>
      </c>
      <c r="Q307" s="124">
        <v>512910</v>
      </c>
      <c r="R307" s="124">
        <v>705177</v>
      </c>
      <c r="S307" s="124">
        <v>123435</v>
      </c>
      <c r="T307" s="124">
        <v>51500</v>
      </c>
      <c r="U307" s="124">
        <v>515513</v>
      </c>
      <c r="V307" s="124">
        <v>0</v>
      </c>
      <c r="W307" s="124">
        <v>0</v>
      </c>
      <c r="X307" s="124">
        <v>1334724</v>
      </c>
      <c r="Y307" s="124">
        <v>33711</v>
      </c>
      <c r="Z307" s="124">
        <v>0</v>
      </c>
      <c r="AA307" s="124">
        <v>15964155</v>
      </c>
    </row>
    <row r="308" spans="1:27" x14ac:dyDescent="0.3">
      <c r="A308" s="123" t="s">
        <v>615</v>
      </c>
      <c r="B308" s="121" t="s">
        <v>616</v>
      </c>
      <c r="C308" s="121">
        <v>1</v>
      </c>
      <c r="D308" s="121">
        <v>0</v>
      </c>
      <c r="E308" s="124">
        <v>21190076</v>
      </c>
      <c r="F308" s="124">
        <v>0</v>
      </c>
      <c r="G308" s="124">
        <v>425196</v>
      </c>
      <c r="H308" s="124">
        <v>0</v>
      </c>
      <c r="I308" s="124">
        <v>2216083</v>
      </c>
      <c r="J308" s="124">
        <v>824075</v>
      </c>
      <c r="K308" s="124">
        <v>0</v>
      </c>
      <c r="L308" s="124">
        <v>0</v>
      </c>
      <c r="M308" s="124">
        <v>0</v>
      </c>
      <c r="N308" s="124">
        <v>0</v>
      </c>
      <c r="O308" s="124">
        <v>0</v>
      </c>
      <c r="P308" s="124">
        <v>2106283</v>
      </c>
      <c r="Q308" s="124">
        <v>413527</v>
      </c>
      <c r="R308" s="124">
        <v>374673</v>
      </c>
      <c r="S308" s="124">
        <v>69567</v>
      </c>
      <c r="T308" s="124">
        <v>29025</v>
      </c>
      <c r="U308" s="124">
        <v>254611</v>
      </c>
      <c r="V308" s="124">
        <v>51472</v>
      </c>
      <c r="W308" s="124">
        <v>0</v>
      </c>
      <c r="X308" s="124">
        <v>1336500</v>
      </c>
      <c r="Y308" s="124">
        <v>0</v>
      </c>
      <c r="Z308" s="124">
        <v>0</v>
      </c>
      <c r="AA308" s="124">
        <v>29291088</v>
      </c>
    </row>
    <row r="309" spans="1:27" x14ac:dyDescent="0.3">
      <c r="A309" s="123" t="s">
        <v>617</v>
      </c>
      <c r="B309" s="121" t="s">
        <v>618</v>
      </c>
      <c r="C309" s="121">
        <v>1</v>
      </c>
      <c r="D309" s="121">
        <v>0</v>
      </c>
      <c r="E309" s="124">
        <v>10941786</v>
      </c>
      <c r="F309" s="124">
        <v>0</v>
      </c>
      <c r="G309" s="124">
        <v>290733</v>
      </c>
      <c r="H309" s="124">
        <v>0</v>
      </c>
      <c r="I309" s="124">
        <v>575351</v>
      </c>
      <c r="J309" s="124">
        <v>393607</v>
      </c>
      <c r="K309" s="124">
        <v>0</v>
      </c>
      <c r="L309" s="124">
        <v>0</v>
      </c>
      <c r="M309" s="124">
        <v>0</v>
      </c>
      <c r="N309" s="124">
        <v>0</v>
      </c>
      <c r="O309" s="124">
        <v>0</v>
      </c>
      <c r="P309" s="124">
        <v>1029569</v>
      </c>
      <c r="Q309" s="124">
        <v>218477</v>
      </c>
      <c r="R309" s="124">
        <v>235584</v>
      </c>
      <c r="S309" s="124">
        <v>72428</v>
      </c>
      <c r="T309" s="124">
        <v>30219</v>
      </c>
      <c r="U309" s="124">
        <v>185818</v>
      </c>
      <c r="V309" s="124">
        <v>0</v>
      </c>
      <c r="W309" s="124">
        <v>0</v>
      </c>
      <c r="X309" s="124">
        <v>847800</v>
      </c>
      <c r="Y309" s="124">
        <v>0</v>
      </c>
      <c r="Z309" s="124">
        <v>0</v>
      </c>
      <c r="AA309" s="124">
        <v>14821372</v>
      </c>
    </row>
    <row r="310" spans="1:27" x14ac:dyDescent="0.3">
      <c r="A310" s="123" t="s">
        <v>619</v>
      </c>
      <c r="B310" s="121" t="s">
        <v>620</v>
      </c>
      <c r="C310" s="121">
        <v>1</v>
      </c>
      <c r="D310" s="121">
        <v>0</v>
      </c>
      <c r="E310" s="124">
        <v>4598430</v>
      </c>
      <c r="F310" s="124">
        <v>0</v>
      </c>
      <c r="G310" s="124">
        <v>233260</v>
      </c>
      <c r="H310" s="124">
        <v>185</v>
      </c>
      <c r="I310" s="124">
        <v>109545</v>
      </c>
      <c r="J310" s="124">
        <v>168333</v>
      </c>
      <c r="K310" s="124">
        <v>0</v>
      </c>
      <c r="L310" s="124">
        <v>0</v>
      </c>
      <c r="M310" s="124">
        <v>0</v>
      </c>
      <c r="N310" s="124">
        <v>0</v>
      </c>
      <c r="O310" s="124">
        <v>0</v>
      </c>
      <c r="P310" s="124">
        <v>827178</v>
      </c>
      <c r="Q310" s="124">
        <v>69381</v>
      </c>
      <c r="R310" s="124">
        <v>64100</v>
      </c>
      <c r="S310" s="124">
        <v>19744</v>
      </c>
      <c r="T310" s="124">
        <v>8238</v>
      </c>
      <c r="U310" s="124">
        <v>81259</v>
      </c>
      <c r="V310" s="124">
        <v>0</v>
      </c>
      <c r="W310" s="124">
        <v>0</v>
      </c>
      <c r="X310" s="124">
        <v>351000</v>
      </c>
      <c r="Y310" s="124">
        <v>0</v>
      </c>
      <c r="Z310" s="124">
        <v>0</v>
      </c>
      <c r="AA310" s="124">
        <v>6530653</v>
      </c>
    </row>
    <row r="311" spans="1:27" x14ac:dyDescent="0.3">
      <c r="A311" s="123" t="s">
        <v>621</v>
      </c>
      <c r="B311" s="121" t="s">
        <v>622</v>
      </c>
      <c r="C311" s="121">
        <v>1</v>
      </c>
      <c r="D311" s="121">
        <v>0</v>
      </c>
      <c r="E311" s="124">
        <v>6514740</v>
      </c>
      <c r="F311" s="124">
        <v>0</v>
      </c>
      <c r="G311" s="124">
        <v>212171</v>
      </c>
      <c r="H311" s="124">
        <v>0</v>
      </c>
      <c r="I311" s="124">
        <v>565213</v>
      </c>
      <c r="J311" s="124">
        <v>797375</v>
      </c>
      <c r="K311" s="124">
        <v>0</v>
      </c>
      <c r="L311" s="124">
        <v>0</v>
      </c>
      <c r="M311" s="124">
        <v>0</v>
      </c>
      <c r="N311" s="124">
        <v>0</v>
      </c>
      <c r="O311" s="124">
        <v>0</v>
      </c>
      <c r="P311" s="124">
        <v>1121499</v>
      </c>
      <c r="Q311" s="124">
        <v>150878</v>
      </c>
      <c r="R311" s="124">
        <v>424338</v>
      </c>
      <c r="S311" s="124">
        <v>44086</v>
      </c>
      <c r="T311" s="124">
        <v>18394</v>
      </c>
      <c r="U311" s="124">
        <v>164498</v>
      </c>
      <c r="V311" s="124">
        <v>9187</v>
      </c>
      <c r="W311" s="124">
        <v>0</v>
      </c>
      <c r="X311" s="124">
        <v>858600</v>
      </c>
      <c r="Y311" s="124">
        <v>20389</v>
      </c>
      <c r="Z311" s="124">
        <v>0</v>
      </c>
      <c r="AA311" s="124">
        <v>10901368</v>
      </c>
    </row>
    <row r="312" spans="1:27" x14ac:dyDescent="0.3">
      <c r="A312" s="123" t="s">
        <v>623</v>
      </c>
      <c r="B312" s="121" t="s">
        <v>624</v>
      </c>
      <c r="C312" s="121">
        <v>1</v>
      </c>
      <c r="D312" s="121">
        <v>0</v>
      </c>
      <c r="E312" s="124">
        <v>24010502</v>
      </c>
      <c r="F312" s="124">
        <v>0</v>
      </c>
      <c r="G312" s="124">
        <v>697595</v>
      </c>
      <c r="H312" s="124">
        <v>0</v>
      </c>
      <c r="I312" s="124">
        <v>3144226</v>
      </c>
      <c r="J312" s="124">
        <v>1487435</v>
      </c>
      <c r="K312" s="124">
        <v>0</v>
      </c>
      <c r="L312" s="124">
        <v>0</v>
      </c>
      <c r="M312" s="124">
        <v>0</v>
      </c>
      <c r="N312" s="124">
        <v>0</v>
      </c>
      <c r="O312" s="124">
        <v>0</v>
      </c>
      <c r="P312" s="124">
        <v>4226315</v>
      </c>
      <c r="Q312" s="124">
        <v>305722</v>
      </c>
      <c r="R312" s="124">
        <v>859900</v>
      </c>
      <c r="S312" s="124">
        <v>107661</v>
      </c>
      <c r="T312" s="124">
        <v>44919</v>
      </c>
      <c r="U312" s="124">
        <v>424817</v>
      </c>
      <c r="V312" s="124">
        <v>47655</v>
      </c>
      <c r="W312" s="124">
        <v>0</v>
      </c>
      <c r="X312" s="124">
        <v>2578600</v>
      </c>
      <c r="Y312" s="124">
        <v>0</v>
      </c>
      <c r="Z312" s="124">
        <v>0</v>
      </c>
      <c r="AA312" s="124">
        <v>37935347</v>
      </c>
    </row>
    <row r="313" spans="1:27" x14ac:dyDescent="0.3">
      <c r="A313" s="123" t="s">
        <v>625</v>
      </c>
      <c r="B313" s="121" t="s">
        <v>626</v>
      </c>
      <c r="C313" s="121">
        <v>1</v>
      </c>
      <c r="D313" s="121">
        <v>0</v>
      </c>
      <c r="E313" s="124">
        <v>2906963</v>
      </c>
      <c r="F313" s="124">
        <v>0</v>
      </c>
      <c r="G313" s="124">
        <v>167690</v>
      </c>
      <c r="H313" s="124">
        <v>0</v>
      </c>
      <c r="I313" s="124">
        <v>379425</v>
      </c>
      <c r="J313" s="124">
        <v>153118</v>
      </c>
      <c r="K313" s="124">
        <v>0</v>
      </c>
      <c r="L313" s="124">
        <v>0</v>
      </c>
      <c r="M313" s="124">
        <v>0</v>
      </c>
      <c r="N313" s="124">
        <v>0</v>
      </c>
      <c r="O313" s="124">
        <v>0</v>
      </c>
      <c r="P313" s="124">
        <v>1095614</v>
      </c>
      <c r="Q313" s="124">
        <v>0</v>
      </c>
      <c r="R313" s="124">
        <v>188217</v>
      </c>
      <c r="S313" s="124">
        <v>34559</v>
      </c>
      <c r="T313" s="124">
        <v>14419</v>
      </c>
      <c r="U313" s="124">
        <v>130830</v>
      </c>
      <c r="V313" s="124">
        <v>0</v>
      </c>
      <c r="W313" s="124">
        <v>0</v>
      </c>
      <c r="X313" s="124">
        <v>496800</v>
      </c>
      <c r="Y313" s="124">
        <v>0</v>
      </c>
      <c r="Z313" s="124">
        <v>0</v>
      </c>
      <c r="AA313" s="124">
        <v>5567635</v>
      </c>
    </row>
    <row r="314" spans="1:27" x14ac:dyDescent="0.3">
      <c r="A314" s="123" t="s">
        <v>627</v>
      </c>
      <c r="B314" s="121" t="s">
        <v>628</v>
      </c>
      <c r="C314" s="121">
        <v>1</v>
      </c>
      <c r="D314" s="121">
        <v>0</v>
      </c>
      <c r="E314" s="124">
        <v>30211561</v>
      </c>
      <c r="F314" s="124">
        <v>0</v>
      </c>
      <c r="G314" s="124">
        <v>1623853</v>
      </c>
      <c r="H314" s="124">
        <v>0</v>
      </c>
      <c r="I314" s="124">
        <v>2362959</v>
      </c>
      <c r="J314" s="124">
        <v>2911940</v>
      </c>
      <c r="K314" s="124">
        <v>0</v>
      </c>
      <c r="L314" s="124">
        <v>0</v>
      </c>
      <c r="M314" s="124">
        <v>0</v>
      </c>
      <c r="N314" s="124">
        <v>0</v>
      </c>
      <c r="O314" s="124">
        <v>0</v>
      </c>
      <c r="P314" s="124">
        <v>3507063</v>
      </c>
      <c r="Q314" s="124">
        <v>539157</v>
      </c>
      <c r="R314" s="124">
        <v>579224</v>
      </c>
      <c r="S314" s="124">
        <v>83394</v>
      </c>
      <c r="T314" s="124">
        <v>34794</v>
      </c>
      <c r="U314" s="124">
        <v>331850</v>
      </c>
      <c r="V314" s="124">
        <v>53619</v>
      </c>
      <c r="W314" s="124">
        <v>0</v>
      </c>
      <c r="X314" s="124">
        <v>1818000</v>
      </c>
      <c r="Y314" s="124">
        <v>0</v>
      </c>
      <c r="Z314" s="124">
        <v>0</v>
      </c>
      <c r="AA314" s="124">
        <v>44057414</v>
      </c>
    </row>
    <row r="315" spans="1:27" x14ac:dyDescent="0.3">
      <c r="A315" s="123" t="s">
        <v>629</v>
      </c>
      <c r="B315" s="121" t="s">
        <v>630</v>
      </c>
      <c r="C315" s="121">
        <v>1</v>
      </c>
      <c r="D315" s="121">
        <v>0</v>
      </c>
      <c r="E315" s="124">
        <v>1957596</v>
      </c>
      <c r="F315" s="124">
        <v>0</v>
      </c>
      <c r="G315" s="124">
        <v>122398</v>
      </c>
      <c r="H315" s="124">
        <v>0</v>
      </c>
      <c r="I315" s="124">
        <v>222790</v>
      </c>
      <c r="J315" s="124">
        <v>83735</v>
      </c>
      <c r="K315" s="124">
        <v>0</v>
      </c>
      <c r="L315" s="124">
        <v>0</v>
      </c>
      <c r="M315" s="124">
        <v>0</v>
      </c>
      <c r="N315" s="124">
        <v>0</v>
      </c>
      <c r="O315" s="124">
        <v>0</v>
      </c>
      <c r="P315" s="124">
        <v>668438</v>
      </c>
      <c r="Q315" s="124">
        <v>78054</v>
      </c>
      <c r="R315" s="124">
        <v>105575</v>
      </c>
      <c r="S315" s="124">
        <v>28941</v>
      </c>
      <c r="T315" s="124">
        <v>12075</v>
      </c>
      <c r="U315" s="124">
        <v>96404</v>
      </c>
      <c r="V315" s="124">
        <v>0</v>
      </c>
      <c r="W315" s="124">
        <v>0</v>
      </c>
      <c r="X315" s="124">
        <v>1021240</v>
      </c>
      <c r="Y315" s="124">
        <v>851</v>
      </c>
      <c r="Z315" s="124">
        <v>0</v>
      </c>
      <c r="AA315" s="124">
        <v>4398097</v>
      </c>
    </row>
    <row r="316" spans="1:27" x14ac:dyDescent="0.3">
      <c r="A316" s="123" t="s">
        <v>631</v>
      </c>
      <c r="B316" s="121" t="s">
        <v>632</v>
      </c>
      <c r="C316" s="121">
        <v>1</v>
      </c>
      <c r="D316" s="121">
        <v>0</v>
      </c>
      <c r="E316" s="124">
        <v>7287282</v>
      </c>
      <c r="F316" s="124">
        <v>0</v>
      </c>
      <c r="G316" s="124">
        <v>239788</v>
      </c>
      <c r="H316" s="124">
        <v>0</v>
      </c>
      <c r="I316" s="124">
        <v>749474</v>
      </c>
      <c r="J316" s="124">
        <v>485176</v>
      </c>
      <c r="K316" s="124">
        <v>0</v>
      </c>
      <c r="L316" s="124">
        <v>0</v>
      </c>
      <c r="M316" s="124">
        <v>0</v>
      </c>
      <c r="N316" s="124">
        <v>0</v>
      </c>
      <c r="O316" s="124">
        <v>0</v>
      </c>
      <c r="P316" s="124">
        <v>1157401</v>
      </c>
      <c r="Q316" s="124">
        <v>308452</v>
      </c>
      <c r="R316" s="124">
        <v>45326</v>
      </c>
      <c r="S316" s="124">
        <v>55366</v>
      </c>
      <c r="T316" s="124">
        <v>23100</v>
      </c>
      <c r="U316" s="124">
        <v>197118</v>
      </c>
      <c r="V316" s="124">
        <v>5367</v>
      </c>
      <c r="W316" s="124">
        <v>0</v>
      </c>
      <c r="X316" s="124">
        <v>577800</v>
      </c>
      <c r="Y316" s="124">
        <v>17623</v>
      </c>
      <c r="Z316" s="124">
        <v>0</v>
      </c>
      <c r="AA316" s="124">
        <v>11149273</v>
      </c>
    </row>
    <row r="317" spans="1:27" x14ac:dyDescent="0.3">
      <c r="A317" s="123" t="s">
        <v>633</v>
      </c>
      <c r="B317" s="121" t="s">
        <v>634</v>
      </c>
      <c r="C317" s="121">
        <v>1</v>
      </c>
      <c r="D317" s="121">
        <v>0</v>
      </c>
      <c r="E317" s="124">
        <v>34195441</v>
      </c>
      <c r="F317" s="124">
        <v>0</v>
      </c>
      <c r="G317" s="124">
        <v>938243</v>
      </c>
      <c r="H317" s="124">
        <v>0</v>
      </c>
      <c r="I317" s="124">
        <v>2012016</v>
      </c>
      <c r="J317" s="124">
        <v>1025589</v>
      </c>
      <c r="K317" s="124">
        <v>0</v>
      </c>
      <c r="L317" s="124">
        <v>0</v>
      </c>
      <c r="M317" s="124">
        <v>0</v>
      </c>
      <c r="N317" s="124">
        <v>0</v>
      </c>
      <c r="O317" s="124">
        <v>0</v>
      </c>
      <c r="P317" s="124">
        <v>2261660</v>
      </c>
      <c r="Q317" s="124">
        <v>771140</v>
      </c>
      <c r="R317" s="124">
        <v>909368</v>
      </c>
      <c r="S317" s="124">
        <v>91977</v>
      </c>
      <c r="T317" s="124">
        <v>38375</v>
      </c>
      <c r="U317" s="124">
        <v>332200</v>
      </c>
      <c r="V317" s="124">
        <v>26597</v>
      </c>
      <c r="W317" s="124">
        <v>0</v>
      </c>
      <c r="X317" s="124">
        <v>1690200</v>
      </c>
      <c r="Y317" s="124">
        <v>0</v>
      </c>
      <c r="Z317" s="124">
        <v>0</v>
      </c>
      <c r="AA317" s="124">
        <v>44292806</v>
      </c>
    </row>
    <row r="318" spans="1:27" x14ac:dyDescent="0.3">
      <c r="A318" s="123" t="s">
        <v>635</v>
      </c>
      <c r="B318" s="121" t="s">
        <v>636</v>
      </c>
      <c r="C318" s="121">
        <v>1</v>
      </c>
      <c r="D318" s="121">
        <v>0</v>
      </c>
      <c r="E318" s="124">
        <v>17979539</v>
      </c>
      <c r="F318" s="124">
        <v>0</v>
      </c>
      <c r="G318" s="124">
        <v>1440012</v>
      </c>
      <c r="H318" s="124">
        <v>0</v>
      </c>
      <c r="I318" s="124">
        <v>1779680</v>
      </c>
      <c r="J318" s="124">
        <v>1837751</v>
      </c>
      <c r="K318" s="124">
        <v>0</v>
      </c>
      <c r="L318" s="124">
        <v>0</v>
      </c>
      <c r="M318" s="124">
        <v>0</v>
      </c>
      <c r="N318" s="124">
        <v>0</v>
      </c>
      <c r="O318" s="124">
        <v>0</v>
      </c>
      <c r="P318" s="124">
        <v>1864702</v>
      </c>
      <c r="Q318" s="124">
        <v>201902</v>
      </c>
      <c r="R318" s="124">
        <v>384291</v>
      </c>
      <c r="S318" s="124">
        <v>44745</v>
      </c>
      <c r="T318" s="124">
        <v>18669</v>
      </c>
      <c r="U318" s="124">
        <v>169974</v>
      </c>
      <c r="V318" s="124">
        <v>37733</v>
      </c>
      <c r="W318" s="124">
        <v>0</v>
      </c>
      <c r="X318" s="124">
        <v>945000</v>
      </c>
      <c r="Y318" s="124">
        <v>12802</v>
      </c>
      <c r="Z318" s="124">
        <v>0</v>
      </c>
      <c r="AA318" s="124">
        <v>26716800</v>
      </c>
    </row>
    <row r="319" spans="1:27" x14ac:dyDescent="0.3">
      <c r="A319" s="123" t="s">
        <v>637</v>
      </c>
      <c r="B319" s="121" t="s">
        <v>638</v>
      </c>
      <c r="C319" s="121">
        <v>1</v>
      </c>
      <c r="D319" s="121">
        <v>0</v>
      </c>
      <c r="E319" s="124">
        <v>18876234</v>
      </c>
      <c r="F319" s="124">
        <v>0</v>
      </c>
      <c r="G319" s="124">
        <v>1867818</v>
      </c>
      <c r="H319" s="124">
        <v>0</v>
      </c>
      <c r="I319" s="124">
        <v>713277</v>
      </c>
      <c r="J319" s="124">
        <v>771564</v>
      </c>
      <c r="K319" s="124">
        <v>0</v>
      </c>
      <c r="L319" s="124">
        <v>0</v>
      </c>
      <c r="M319" s="124">
        <v>0</v>
      </c>
      <c r="N319" s="124">
        <v>0</v>
      </c>
      <c r="O319" s="124">
        <v>0</v>
      </c>
      <c r="P319" s="124">
        <v>1718303</v>
      </c>
      <c r="Q319" s="124">
        <v>714641</v>
      </c>
      <c r="R319" s="124">
        <v>38995</v>
      </c>
      <c r="S319" s="124">
        <v>44610</v>
      </c>
      <c r="T319" s="124">
        <v>18613</v>
      </c>
      <c r="U319" s="124">
        <v>178362</v>
      </c>
      <c r="V319" s="124">
        <v>27458</v>
      </c>
      <c r="W319" s="124">
        <v>0</v>
      </c>
      <c r="X319" s="124">
        <v>793800</v>
      </c>
      <c r="Y319" s="124">
        <v>0</v>
      </c>
      <c r="Z319" s="124">
        <v>0</v>
      </c>
      <c r="AA319" s="124">
        <v>25763675</v>
      </c>
    </row>
    <row r="320" spans="1:27" x14ac:dyDescent="0.3">
      <c r="A320" s="123" t="s">
        <v>639</v>
      </c>
      <c r="B320" s="121" t="s">
        <v>640</v>
      </c>
      <c r="C320" s="121">
        <v>1</v>
      </c>
      <c r="D320" s="121">
        <v>0</v>
      </c>
      <c r="E320" s="124">
        <v>36141283</v>
      </c>
      <c r="F320" s="124">
        <v>0</v>
      </c>
      <c r="G320" s="124">
        <v>3243907</v>
      </c>
      <c r="H320" s="124">
        <v>0</v>
      </c>
      <c r="I320" s="124">
        <v>3500251</v>
      </c>
      <c r="J320" s="124">
        <v>1855746</v>
      </c>
      <c r="K320" s="124">
        <v>0</v>
      </c>
      <c r="L320" s="124">
        <v>0</v>
      </c>
      <c r="M320" s="124">
        <v>0</v>
      </c>
      <c r="N320" s="124">
        <v>0</v>
      </c>
      <c r="O320" s="124">
        <v>0</v>
      </c>
      <c r="P320" s="124">
        <v>2508892</v>
      </c>
      <c r="Q320" s="124">
        <v>1076037</v>
      </c>
      <c r="R320" s="124">
        <v>463321</v>
      </c>
      <c r="S320" s="124">
        <v>78870</v>
      </c>
      <c r="T320" s="124">
        <v>32906</v>
      </c>
      <c r="U320" s="124">
        <v>327190</v>
      </c>
      <c r="V320" s="124">
        <v>50328</v>
      </c>
      <c r="W320" s="124">
        <v>0</v>
      </c>
      <c r="X320" s="124">
        <v>2184994</v>
      </c>
      <c r="Y320" s="124">
        <v>0</v>
      </c>
      <c r="Z320" s="124">
        <v>0</v>
      </c>
      <c r="AA320" s="124">
        <v>51463725</v>
      </c>
    </row>
    <row r="321" spans="1:27" x14ac:dyDescent="0.3">
      <c r="A321" s="123" t="s">
        <v>641</v>
      </c>
      <c r="B321" s="121" t="s">
        <v>642</v>
      </c>
      <c r="C321" s="121">
        <v>1</v>
      </c>
      <c r="D321" s="121">
        <v>0</v>
      </c>
      <c r="E321" s="124">
        <v>28425467</v>
      </c>
      <c r="F321" s="124">
        <v>0</v>
      </c>
      <c r="G321" s="124">
        <v>2035976</v>
      </c>
      <c r="H321" s="124">
        <v>0</v>
      </c>
      <c r="I321" s="124">
        <v>5110624</v>
      </c>
      <c r="J321" s="124">
        <v>4293339</v>
      </c>
      <c r="K321" s="124">
        <v>0</v>
      </c>
      <c r="L321" s="124">
        <v>0</v>
      </c>
      <c r="M321" s="124">
        <v>0</v>
      </c>
      <c r="N321" s="124">
        <v>0</v>
      </c>
      <c r="O321" s="124">
        <v>0</v>
      </c>
      <c r="P321" s="124">
        <v>3923989</v>
      </c>
      <c r="Q321" s="124">
        <v>1128105</v>
      </c>
      <c r="R321" s="124">
        <v>840445</v>
      </c>
      <c r="S321" s="124">
        <v>101654</v>
      </c>
      <c r="T321" s="124">
        <v>42413</v>
      </c>
      <c r="U321" s="124">
        <v>413925</v>
      </c>
      <c r="V321" s="124">
        <v>67166</v>
      </c>
      <c r="W321" s="124">
        <v>0</v>
      </c>
      <c r="X321" s="124">
        <v>2041200</v>
      </c>
      <c r="Y321" s="124">
        <v>0</v>
      </c>
      <c r="Z321" s="124">
        <v>0</v>
      </c>
      <c r="AA321" s="124">
        <v>48424303</v>
      </c>
    </row>
    <row r="322" spans="1:27" x14ac:dyDescent="0.3">
      <c r="A322" s="123" t="s">
        <v>643</v>
      </c>
      <c r="B322" s="121" t="s">
        <v>644</v>
      </c>
      <c r="C322" s="121">
        <v>1</v>
      </c>
      <c r="D322" s="121">
        <v>1</v>
      </c>
      <c r="E322" s="124">
        <v>10463452343</v>
      </c>
      <c r="F322" s="124">
        <v>0</v>
      </c>
      <c r="G322" s="124">
        <v>0</v>
      </c>
      <c r="H322" s="124">
        <v>2851792</v>
      </c>
      <c r="I322" s="124">
        <v>776691298</v>
      </c>
      <c r="J322" s="124">
        <v>1710002979</v>
      </c>
      <c r="K322" s="124">
        <v>0</v>
      </c>
      <c r="L322" s="124">
        <v>0</v>
      </c>
      <c r="M322" s="124">
        <v>26952410</v>
      </c>
      <c r="N322" s="124">
        <v>155474681</v>
      </c>
      <c r="O322" s="124">
        <v>41712719</v>
      </c>
      <c r="P322" s="124">
        <v>0</v>
      </c>
      <c r="Q322" s="124">
        <v>245545841</v>
      </c>
      <c r="R322" s="124">
        <v>188830286</v>
      </c>
      <c r="S322" s="124">
        <v>17450876</v>
      </c>
      <c r="T322" s="124">
        <v>7280906</v>
      </c>
      <c r="U322" s="124">
        <v>67353077</v>
      </c>
      <c r="V322" s="124">
        <v>11755926</v>
      </c>
      <c r="W322" s="124">
        <v>0</v>
      </c>
      <c r="X322" s="124">
        <v>550858443</v>
      </c>
      <c r="Y322" s="124">
        <v>0</v>
      </c>
      <c r="Z322" s="124">
        <v>1200000</v>
      </c>
      <c r="AA322" s="124">
        <v>14267413577</v>
      </c>
    </row>
    <row r="323" spans="1:27" x14ac:dyDescent="0.3">
      <c r="A323" s="123" t="s">
        <v>645</v>
      </c>
      <c r="B323" s="121" t="s">
        <v>646</v>
      </c>
      <c r="C323" s="121">
        <v>1</v>
      </c>
      <c r="D323" s="121">
        <v>0</v>
      </c>
      <c r="E323" s="124">
        <v>10821397</v>
      </c>
      <c r="F323" s="124">
        <v>0</v>
      </c>
      <c r="G323" s="124">
        <v>491475</v>
      </c>
      <c r="H323" s="124">
        <v>1358</v>
      </c>
      <c r="I323" s="124">
        <v>1837025</v>
      </c>
      <c r="J323" s="124">
        <v>3153409</v>
      </c>
      <c r="K323" s="124">
        <v>0</v>
      </c>
      <c r="L323" s="124">
        <v>0</v>
      </c>
      <c r="M323" s="124">
        <v>0</v>
      </c>
      <c r="N323" s="124">
        <v>0</v>
      </c>
      <c r="O323" s="124">
        <v>0</v>
      </c>
      <c r="P323" s="124">
        <v>1365251</v>
      </c>
      <c r="Q323" s="124">
        <v>233660</v>
      </c>
      <c r="R323" s="124">
        <v>814451</v>
      </c>
      <c r="S323" s="124">
        <v>33405</v>
      </c>
      <c r="T323" s="124">
        <v>13938</v>
      </c>
      <c r="U323" s="124">
        <v>124830</v>
      </c>
      <c r="V323" s="124">
        <v>29897</v>
      </c>
      <c r="W323" s="124">
        <v>0</v>
      </c>
      <c r="X323" s="124">
        <v>423520</v>
      </c>
      <c r="Y323" s="124">
        <v>0</v>
      </c>
      <c r="Z323" s="124">
        <v>0</v>
      </c>
      <c r="AA323" s="124">
        <v>19343616</v>
      </c>
    </row>
    <row r="324" spans="1:27" x14ac:dyDescent="0.3">
      <c r="A324" s="123" t="s">
        <v>647</v>
      </c>
      <c r="B324" s="121" t="s">
        <v>648</v>
      </c>
      <c r="C324" s="121">
        <v>1</v>
      </c>
      <c r="D324" s="121">
        <v>0</v>
      </c>
      <c r="E324" s="124">
        <v>53851735</v>
      </c>
      <c r="F324" s="124">
        <v>0</v>
      </c>
      <c r="G324" s="124">
        <v>0</v>
      </c>
      <c r="H324" s="124">
        <v>0</v>
      </c>
      <c r="I324" s="124">
        <v>6866062</v>
      </c>
      <c r="J324" s="124">
        <v>6862484</v>
      </c>
      <c r="K324" s="124">
        <v>0</v>
      </c>
      <c r="L324" s="124">
        <v>0</v>
      </c>
      <c r="M324" s="124">
        <v>0</v>
      </c>
      <c r="N324" s="124">
        <v>0</v>
      </c>
      <c r="O324" s="124">
        <v>0</v>
      </c>
      <c r="P324" s="124">
        <v>3858255</v>
      </c>
      <c r="Q324" s="124">
        <v>739512</v>
      </c>
      <c r="R324" s="124">
        <v>4349484</v>
      </c>
      <c r="S324" s="124">
        <v>68234</v>
      </c>
      <c r="T324" s="124">
        <v>28469</v>
      </c>
      <c r="U324" s="124">
        <v>267484</v>
      </c>
      <c r="V324" s="124">
        <v>82673</v>
      </c>
      <c r="W324" s="124">
        <v>0</v>
      </c>
      <c r="X324" s="124">
        <v>1387263</v>
      </c>
      <c r="Y324" s="124">
        <v>0</v>
      </c>
      <c r="Z324" s="124">
        <v>0</v>
      </c>
      <c r="AA324" s="124">
        <v>78361655</v>
      </c>
    </row>
    <row r="325" spans="1:27" x14ac:dyDescent="0.3">
      <c r="A325" s="123" t="s">
        <v>649</v>
      </c>
      <c r="B325" s="121" t="s">
        <v>650</v>
      </c>
      <c r="C325" s="121">
        <v>1</v>
      </c>
      <c r="D325" s="121">
        <v>0</v>
      </c>
      <c r="E325" s="124">
        <v>14663824</v>
      </c>
      <c r="F325" s="124">
        <v>0</v>
      </c>
      <c r="G325" s="124">
        <v>0</v>
      </c>
      <c r="H325" s="124">
        <v>0</v>
      </c>
      <c r="I325" s="124">
        <v>2905933</v>
      </c>
      <c r="J325" s="124">
        <v>1958311</v>
      </c>
      <c r="K325" s="124">
        <v>0</v>
      </c>
      <c r="L325" s="124">
        <v>0</v>
      </c>
      <c r="M325" s="124">
        <v>0</v>
      </c>
      <c r="N325" s="124">
        <v>0</v>
      </c>
      <c r="O325" s="124">
        <v>0</v>
      </c>
      <c r="P325" s="124">
        <v>1258784</v>
      </c>
      <c r="Q325" s="124">
        <v>374032</v>
      </c>
      <c r="R325" s="124">
        <v>810313</v>
      </c>
      <c r="S325" s="124">
        <v>18965</v>
      </c>
      <c r="T325" s="124">
        <v>7913</v>
      </c>
      <c r="U325" s="124">
        <v>76016</v>
      </c>
      <c r="V325" s="124">
        <v>21660</v>
      </c>
      <c r="W325" s="124">
        <v>0</v>
      </c>
      <c r="X325" s="124">
        <v>758659</v>
      </c>
      <c r="Y325" s="124">
        <v>0</v>
      </c>
      <c r="Z325" s="124">
        <v>0</v>
      </c>
      <c r="AA325" s="124">
        <v>22854410</v>
      </c>
    </row>
    <row r="326" spans="1:27" x14ac:dyDescent="0.3">
      <c r="A326" s="123" t="s">
        <v>651</v>
      </c>
      <c r="B326" s="121" t="s">
        <v>652</v>
      </c>
      <c r="C326" s="121">
        <v>1</v>
      </c>
      <c r="D326" s="121">
        <v>0</v>
      </c>
      <c r="E326" s="124">
        <v>27450291</v>
      </c>
      <c r="F326" s="124">
        <v>0</v>
      </c>
      <c r="G326" s="124">
        <v>0</v>
      </c>
      <c r="H326" s="124">
        <v>727</v>
      </c>
      <c r="I326" s="124">
        <v>4265726</v>
      </c>
      <c r="J326" s="124">
        <v>4190340</v>
      </c>
      <c r="K326" s="124">
        <v>0</v>
      </c>
      <c r="L326" s="124">
        <v>0</v>
      </c>
      <c r="M326" s="124">
        <v>0</v>
      </c>
      <c r="N326" s="124">
        <v>0</v>
      </c>
      <c r="O326" s="124">
        <v>0</v>
      </c>
      <c r="P326" s="124">
        <v>3321082</v>
      </c>
      <c r="Q326" s="124">
        <v>810037</v>
      </c>
      <c r="R326" s="124">
        <v>1300976</v>
      </c>
      <c r="S326" s="124">
        <v>57209</v>
      </c>
      <c r="T326" s="124">
        <v>23869</v>
      </c>
      <c r="U326" s="124">
        <v>204050</v>
      </c>
      <c r="V326" s="124">
        <v>61459</v>
      </c>
      <c r="W326" s="124">
        <v>0</v>
      </c>
      <c r="X326" s="124">
        <v>1139577</v>
      </c>
      <c r="Y326" s="124">
        <v>0</v>
      </c>
      <c r="Z326" s="124">
        <v>0</v>
      </c>
      <c r="AA326" s="124">
        <v>42825343</v>
      </c>
    </row>
    <row r="327" spans="1:27" x14ac:dyDescent="0.3">
      <c r="A327" s="123" t="s">
        <v>653</v>
      </c>
      <c r="B327" s="121" t="s">
        <v>654</v>
      </c>
      <c r="C327" s="121">
        <v>1</v>
      </c>
      <c r="D327" s="121">
        <v>0</v>
      </c>
      <c r="E327" s="124">
        <v>122401142</v>
      </c>
      <c r="F327" s="124">
        <v>102476</v>
      </c>
      <c r="G327" s="124">
        <v>0</v>
      </c>
      <c r="H327" s="124">
        <v>36738</v>
      </c>
      <c r="I327" s="124">
        <v>9472260</v>
      </c>
      <c r="J327" s="124">
        <v>13801945</v>
      </c>
      <c r="K327" s="124">
        <v>0</v>
      </c>
      <c r="L327" s="124">
        <v>0</v>
      </c>
      <c r="M327" s="124">
        <v>0</v>
      </c>
      <c r="N327" s="124">
        <v>0</v>
      </c>
      <c r="O327" s="124">
        <v>0</v>
      </c>
      <c r="P327" s="124">
        <v>4661271</v>
      </c>
      <c r="Q327" s="124">
        <v>735806</v>
      </c>
      <c r="R327" s="124">
        <v>6609602</v>
      </c>
      <c r="S327" s="124">
        <v>98538</v>
      </c>
      <c r="T327" s="124">
        <v>41113</v>
      </c>
      <c r="U327" s="124">
        <v>413866</v>
      </c>
      <c r="V327" s="124">
        <v>135627</v>
      </c>
      <c r="W327" s="124">
        <v>0</v>
      </c>
      <c r="X327" s="124">
        <v>4646141</v>
      </c>
      <c r="Y327" s="124">
        <v>0</v>
      </c>
      <c r="Z327" s="124">
        <v>0</v>
      </c>
      <c r="AA327" s="124">
        <v>163156525</v>
      </c>
    </row>
    <row r="328" spans="1:27" x14ac:dyDescent="0.3">
      <c r="A328" s="123" t="s">
        <v>655</v>
      </c>
      <c r="B328" s="121" t="s">
        <v>656</v>
      </c>
      <c r="C328" s="121">
        <v>1</v>
      </c>
      <c r="D328" s="121">
        <v>0</v>
      </c>
      <c r="E328" s="124">
        <v>32452141</v>
      </c>
      <c r="F328" s="124">
        <v>0</v>
      </c>
      <c r="G328" s="124">
        <v>0</v>
      </c>
      <c r="H328" s="124">
        <v>0</v>
      </c>
      <c r="I328" s="124">
        <v>3291779</v>
      </c>
      <c r="J328" s="124">
        <v>3598305</v>
      </c>
      <c r="K328" s="124">
        <v>0</v>
      </c>
      <c r="L328" s="124">
        <v>0</v>
      </c>
      <c r="M328" s="124">
        <v>0</v>
      </c>
      <c r="N328" s="124">
        <v>0</v>
      </c>
      <c r="O328" s="124">
        <v>0</v>
      </c>
      <c r="P328" s="124">
        <v>2638964</v>
      </c>
      <c r="Q328" s="124">
        <v>397550</v>
      </c>
      <c r="R328" s="124">
        <v>1675823</v>
      </c>
      <c r="S328" s="124">
        <v>49284</v>
      </c>
      <c r="T328" s="124">
        <v>20563</v>
      </c>
      <c r="U328" s="124">
        <v>202477</v>
      </c>
      <c r="V328" s="124">
        <v>53663</v>
      </c>
      <c r="W328" s="124">
        <v>0</v>
      </c>
      <c r="X328" s="124">
        <v>706843</v>
      </c>
      <c r="Y328" s="124">
        <v>79824</v>
      </c>
      <c r="Z328" s="124">
        <v>0</v>
      </c>
      <c r="AA328" s="124">
        <v>45167216</v>
      </c>
    </row>
    <row r="329" spans="1:27" x14ac:dyDescent="0.3">
      <c r="A329" s="123" t="s">
        <v>657</v>
      </c>
      <c r="B329" s="121" t="s">
        <v>658</v>
      </c>
      <c r="C329" s="121">
        <v>1</v>
      </c>
      <c r="D329" s="121">
        <v>0</v>
      </c>
      <c r="E329" s="124">
        <v>20655441</v>
      </c>
      <c r="F329" s="124">
        <v>0</v>
      </c>
      <c r="G329" s="124">
        <v>0</v>
      </c>
      <c r="H329" s="124">
        <v>0</v>
      </c>
      <c r="I329" s="124">
        <v>4105128</v>
      </c>
      <c r="J329" s="124">
        <v>1466169</v>
      </c>
      <c r="K329" s="124">
        <v>0</v>
      </c>
      <c r="L329" s="124">
        <v>0</v>
      </c>
      <c r="M329" s="124">
        <v>0</v>
      </c>
      <c r="N329" s="124">
        <v>0</v>
      </c>
      <c r="O329" s="124">
        <v>0</v>
      </c>
      <c r="P329" s="124">
        <v>1884889</v>
      </c>
      <c r="Q329" s="124">
        <v>361114</v>
      </c>
      <c r="R329" s="124">
        <v>1026984</v>
      </c>
      <c r="S329" s="124">
        <v>43891</v>
      </c>
      <c r="T329" s="124">
        <v>18313</v>
      </c>
      <c r="U329" s="124">
        <v>178478</v>
      </c>
      <c r="V329" s="124">
        <v>48996</v>
      </c>
      <c r="W329" s="124">
        <v>0</v>
      </c>
      <c r="X329" s="124">
        <v>1928920</v>
      </c>
      <c r="Y329" s="124">
        <v>0</v>
      </c>
      <c r="Z329" s="124">
        <v>0</v>
      </c>
      <c r="AA329" s="124">
        <v>31718323</v>
      </c>
    </row>
    <row r="330" spans="1:27" x14ac:dyDescent="0.3">
      <c r="A330" s="123" t="s">
        <v>659</v>
      </c>
      <c r="B330" s="121" t="s">
        <v>660</v>
      </c>
      <c r="C330" s="121">
        <v>1</v>
      </c>
      <c r="D330" s="121">
        <v>0</v>
      </c>
      <c r="E330" s="124">
        <v>13424405</v>
      </c>
      <c r="F330" s="124">
        <v>0</v>
      </c>
      <c r="G330" s="124">
        <v>0</v>
      </c>
      <c r="H330" s="124">
        <v>0</v>
      </c>
      <c r="I330" s="124">
        <v>2574668</v>
      </c>
      <c r="J330" s="124">
        <v>1409767</v>
      </c>
      <c r="K330" s="124">
        <v>0</v>
      </c>
      <c r="L330" s="124">
        <v>0</v>
      </c>
      <c r="M330" s="124">
        <v>0</v>
      </c>
      <c r="N330" s="124">
        <v>0</v>
      </c>
      <c r="O330" s="124">
        <v>0</v>
      </c>
      <c r="P330" s="124">
        <v>1330791</v>
      </c>
      <c r="Q330" s="124">
        <v>380000</v>
      </c>
      <c r="R330" s="124">
        <v>639333</v>
      </c>
      <c r="S330" s="124">
        <v>16508</v>
      </c>
      <c r="T330" s="124">
        <v>6888</v>
      </c>
      <c r="U330" s="124">
        <v>65997</v>
      </c>
      <c r="V330" s="124">
        <v>20294</v>
      </c>
      <c r="W330" s="124">
        <v>0</v>
      </c>
      <c r="X330" s="124">
        <v>789251</v>
      </c>
      <c r="Y330" s="124">
        <v>0</v>
      </c>
      <c r="Z330" s="124">
        <v>0</v>
      </c>
      <c r="AA330" s="124">
        <v>20657902</v>
      </c>
    </row>
    <row r="331" spans="1:27" x14ac:dyDescent="0.3">
      <c r="A331" s="123" t="s">
        <v>661</v>
      </c>
      <c r="B331" s="121" t="s">
        <v>662</v>
      </c>
      <c r="C331" s="121">
        <v>1</v>
      </c>
      <c r="D331" s="121">
        <v>0</v>
      </c>
      <c r="E331" s="124">
        <v>8908232</v>
      </c>
      <c r="F331" s="124">
        <v>0</v>
      </c>
      <c r="G331" s="124">
        <v>0</v>
      </c>
      <c r="H331" s="124">
        <v>0</v>
      </c>
      <c r="I331" s="124">
        <v>1266669</v>
      </c>
      <c r="J331" s="124">
        <v>565439</v>
      </c>
      <c r="K331" s="124">
        <v>0</v>
      </c>
      <c r="L331" s="124">
        <v>0</v>
      </c>
      <c r="M331" s="124">
        <v>0</v>
      </c>
      <c r="N331" s="124">
        <v>0</v>
      </c>
      <c r="O331" s="124">
        <v>0</v>
      </c>
      <c r="P331" s="124">
        <v>884620</v>
      </c>
      <c r="Q331" s="124">
        <v>233194</v>
      </c>
      <c r="R331" s="124">
        <v>352507</v>
      </c>
      <c r="S331" s="124">
        <v>9752</v>
      </c>
      <c r="T331" s="124">
        <v>4069</v>
      </c>
      <c r="U331" s="124">
        <v>38212</v>
      </c>
      <c r="V331" s="124">
        <v>11327</v>
      </c>
      <c r="W331" s="124">
        <v>0</v>
      </c>
      <c r="X331" s="124">
        <v>257223</v>
      </c>
      <c r="Y331" s="124">
        <v>0</v>
      </c>
      <c r="Z331" s="124">
        <v>0</v>
      </c>
      <c r="AA331" s="124">
        <v>12531244</v>
      </c>
    </row>
    <row r="332" spans="1:27" x14ac:dyDescent="0.3">
      <c r="A332" s="123" t="s">
        <v>663</v>
      </c>
      <c r="B332" s="121" t="s">
        <v>664</v>
      </c>
      <c r="C332" s="121">
        <v>1</v>
      </c>
      <c r="D332" s="121">
        <v>0</v>
      </c>
      <c r="E332" s="124">
        <v>10765858</v>
      </c>
      <c r="F332" s="124">
        <v>0</v>
      </c>
      <c r="G332" s="124">
        <v>0</v>
      </c>
      <c r="H332" s="124">
        <v>0</v>
      </c>
      <c r="I332" s="124">
        <v>1461753</v>
      </c>
      <c r="J332" s="124">
        <v>1249086</v>
      </c>
      <c r="K332" s="124">
        <v>0</v>
      </c>
      <c r="L332" s="124">
        <v>0</v>
      </c>
      <c r="M332" s="124">
        <v>0</v>
      </c>
      <c r="N332" s="124">
        <v>0</v>
      </c>
      <c r="O332" s="124">
        <v>0</v>
      </c>
      <c r="P332" s="124">
        <v>942991</v>
      </c>
      <c r="Q332" s="124">
        <v>72006</v>
      </c>
      <c r="R332" s="124">
        <v>352673</v>
      </c>
      <c r="S332" s="124">
        <v>14710</v>
      </c>
      <c r="T332" s="124">
        <v>6138</v>
      </c>
      <c r="U332" s="124">
        <v>60172</v>
      </c>
      <c r="V332" s="124">
        <v>16231</v>
      </c>
      <c r="W332" s="124">
        <v>0</v>
      </c>
      <c r="X332" s="124">
        <v>457450</v>
      </c>
      <c r="Y332" s="124">
        <v>0</v>
      </c>
      <c r="Z332" s="124">
        <v>0</v>
      </c>
      <c r="AA332" s="124">
        <v>15399068</v>
      </c>
    </row>
    <row r="333" spans="1:27" x14ac:dyDescent="0.3">
      <c r="A333" s="123" t="s">
        <v>665</v>
      </c>
      <c r="B333" s="121" t="s">
        <v>666</v>
      </c>
      <c r="C333" s="121">
        <v>1</v>
      </c>
      <c r="D333" s="121">
        <v>0</v>
      </c>
      <c r="E333" s="124">
        <v>13496089</v>
      </c>
      <c r="F333" s="124">
        <v>0</v>
      </c>
      <c r="G333" s="124">
        <v>0</v>
      </c>
      <c r="H333" s="124">
        <v>0</v>
      </c>
      <c r="I333" s="124">
        <v>2270909</v>
      </c>
      <c r="J333" s="124">
        <v>2279230</v>
      </c>
      <c r="K333" s="124">
        <v>0</v>
      </c>
      <c r="L333" s="124">
        <v>0</v>
      </c>
      <c r="M333" s="124">
        <v>0</v>
      </c>
      <c r="N333" s="124">
        <v>0</v>
      </c>
      <c r="O333" s="124">
        <v>0</v>
      </c>
      <c r="P333" s="124">
        <v>1421682</v>
      </c>
      <c r="Q333" s="124">
        <v>46160</v>
      </c>
      <c r="R333" s="124">
        <v>153437</v>
      </c>
      <c r="S333" s="124">
        <v>16628</v>
      </c>
      <c r="T333" s="124">
        <v>6938</v>
      </c>
      <c r="U333" s="124">
        <v>64949</v>
      </c>
      <c r="V333" s="124">
        <v>18535</v>
      </c>
      <c r="W333" s="124">
        <v>0</v>
      </c>
      <c r="X333" s="124">
        <v>424330</v>
      </c>
      <c r="Y333" s="124">
        <v>0</v>
      </c>
      <c r="Z333" s="124">
        <v>0</v>
      </c>
      <c r="AA333" s="124">
        <v>20198887</v>
      </c>
    </row>
    <row r="334" spans="1:27" x14ac:dyDescent="0.3">
      <c r="A334" s="123" t="s">
        <v>667</v>
      </c>
      <c r="B334" s="121" t="s">
        <v>668</v>
      </c>
      <c r="C334" s="121">
        <v>1</v>
      </c>
      <c r="D334" s="121">
        <v>0</v>
      </c>
      <c r="E334" s="124">
        <v>29245511</v>
      </c>
      <c r="F334" s="124">
        <v>0</v>
      </c>
      <c r="G334" s="124">
        <v>0</v>
      </c>
      <c r="H334" s="124">
        <v>10388</v>
      </c>
      <c r="I334" s="124">
        <v>4282202</v>
      </c>
      <c r="J334" s="124">
        <v>6404202</v>
      </c>
      <c r="K334" s="124">
        <v>0</v>
      </c>
      <c r="L334" s="124">
        <v>0</v>
      </c>
      <c r="M334" s="124">
        <v>0</v>
      </c>
      <c r="N334" s="124">
        <v>0</v>
      </c>
      <c r="O334" s="124">
        <v>0</v>
      </c>
      <c r="P334" s="124">
        <v>3619875</v>
      </c>
      <c r="Q334" s="124">
        <v>486839</v>
      </c>
      <c r="R334" s="124">
        <v>475368</v>
      </c>
      <c r="S334" s="124">
        <v>29346</v>
      </c>
      <c r="T334" s="124">
        <v>12244</v>
      </c>
      <c r="U334" s="124">
        <v>114287</v>
      </c>
      <c r="V334" s="124">
        <v>37831</v>
      </c>
      <c r="W334" s="124">
        <v>0</v>
      </c>
      <c r="X334" s="124">
        <v>680375</v>
      </c>
      <c r="Y334" s="124">
        <v>0</v>
      </c>
      <c r="Z334" s="124">
        <v>0</v>
      </c>
      <c r="AA334" s="124">
        <v>45398468</v>
      </c>
    </row>
    <row r="335" spans="1:27" x14ac:dyDescent="0.3">
      <c r="A335" s="123" t="s">
        <v>669</v>
      </c>
      <c r="B335" s="121" t="s">
        <v>670</v>
      </c>
      <c r="C335" s="121">
        <v>1</v>
      </c>
      <c r="D335" s="121">
        <v>0</v>
      </c>
      <c r="E335" s="124">
        <v>7541416</v>
      </c>
      <c r="F335" s="124">
        <v>0</v>
      </c>
      <c r="G335" s="124">
        <v>0</v>
      </c>
      <c r="H335" s="124">
        <v>0</v>
      </c>
      <c r="I335" s="124">
        <v>1087439</v>
      </c>
      <c r="J335" s="124">
        <v>1924165</v>
      </c>
      <c r="K335" s="124">
        <v>0</v>
      </c>
      <c r="L335" s="124">
        <v>0</v>
      </c>
      <c r="M335" s="124">
        <v>0</v>
      </c>
      <c r="N335" s="124">
        <v>0</v>
      </c>
      <c r="O335" s="124">
        <v>0</v>
      </c>
      <c r="P335" s="124">
        <v>1793505</v>
      </c>
      <c r="Q335" s="124">
        <v>97480</v>
      </c>
      <c r="R335" s="124">
        <v>213235</v>
      </c>
      <c r="S335" s="124">
        <v>17661</v>
      </c>
      <c r="T335" s="124">
        <v>7369</v>
      </c>
      <c r="U335" s="124">
        <v>69609</v>
      </c>
      <c r="V335" s="124">
        <v>20542</v>
      </c>
      <c r="W335" s="124">
        <v>0</v>
      </c>
      <c r="X335" s="124">
        <v>354304</v>
      </c>
      <c r="Y335" s="124">
        <v>0</v>
      </c>
      <c r="Z335" s="124">
        <v>0</v>
      </c>
      <c r="AA335" s="124">
        <v>13126725</v>
      </c>
    </row>
    <row r="336" spans="1:27" x14ac:dyDescent="0.3">
      <c r="A336" s="123" t="s">
        <v>671</v>
      </c>
      <c r="B336" s="121" t="s">
        <v>672</v>
      </c>
      <c r="C336" s="121">
        <v>1</v>
      </c>
      <c r="D336" s="121">
        <v>0</v>
      </c>
      <c r="E336" s="124">
        <v>14740409</v>
      </c>
      <c r="F336" s="124">
        <v>0</v>
      </c>
      <c r="G336" s="124">
        <v>0</v>
      </c>
      <c r="H336" s="124">
        <v>0</v>
      </c>
      <c r="I336" s="124">
        <v>2456496</v>
      </c>
      <c r="J336" s="124">
        <v>1258326</v>
      </c>
      <c r="K336" s="124">
        <v>0</v>
      </c>
      <c r="L336" s="124">
        <v>0</v>
      </c>
      <c r="M336" s="124">
        <v>0</v>
      </c>
      <c r="N336" s="124">
        <v>0</v>
      </c>
      <c r="O336" s="124">
        <v>0</v>
      </c>
      <c r="P336" s="124">
        <v>3775816</v>
      </c>
      <c r="Q336" s="124">
        <v>288023</v>
      </c>
      <c r="R336" s="124">
        <v>380106</v>
      </c>
      <c r="S336" s="124">
        <v>38019</v>
      </c>
      <c r="T336" s="124">
        <v>15863</v>
      </c>
      <c r="U336" s="124">
        <v>147839</v>
      </c>
      <c r="V336" s="124">
        <v>43792</v>
      </c>
      <c r="W336" s="124">
        <v>0</v>
      </c>
      <c r="X336" s="124">
        <v>696600</v>
      </c>
      <c r="Y336" s="124">
        <v>12636</v>
      </c>
      <c r="Z336" s="124">
        <v>0</v>
      </c>
      <c r="AA336" s="124">
        <v>23853925</v>
      </c>
    </row>
    <row r="337" spans="1:27" x14ac:dyDescent="0.3">
      <c r="A337" s="123" t="s">
        <v>673</v>
      </c>
      <c r="B337" s="121" t="s">
        <v>674</v>
      </c>
      <c r="C337" s="121">
        <v>1</v>
      </c>
      <c r="D337" s="121">
        <v>0</v>
      </c>
      <c r="E337" s="124">
        <v>4514066</v>
      </c>
      <c r="F337" s="124">
        <v>0</v>
      </c>
      <c r="G337" s="124">
        <v>0</v>
      </c>
      <c r="H337" s="124">
        <v>0</v>
      </c>
      <c r="I337" s="124">
        <v>524312</v>
      </c>
      <c r="J337" s="124">
        <v>514174</v>
      </c>
      <c r="K337" s="124">
        <v>0</v>
      </c>
      <c r="L337" s="124">
        <v>0</v>
      </c>
      <c r="M337" s="124">
        <v>0</v>
      </c>
      <c r="N337" s="124">
        <v>0</v>
      </c>
      <c r="O337" s="124">
        <v>0</v>
      </c>
      <c r="P337" s="124">
        <v>1480999</v>
      </c>
      <c r="Q337" s="124">
        <v>141095</v>
      </c>
      <c r="R337" s="124">
        <v>297329</v>
      </c>
      <c r="S337" s="124">
        <v>8239</v>
      </c>
      <c r="T337" s="124">
        <v>3438</v>
      </c>
      <c r="U337" s="124">
        <v>32853</v>
      </c>
      <c r="V337" s="124">
        <v>9131</v>
      </c>
      <c r="W337" s="124">
        <v>0</v>
      </c>
      <c r="X337" s="124">
        <v>108000</v>
      </c>
      <c r="Y337" s="124">
        <v>0</v>
      </c>
      <c r="Z337" s="124">
        <v>0</v>
      </c>
      <c r="AA337" s="124">
        <v>7633636</v>
      </c>
    </row>
    <row r="338" spans="1:27" x14ac:dyDescent="0.3">
      <c r="A338" s="123" t="s">
        <v>675</v>
      </c>
      <c r="B338" s="121" t="s">
        <v>676</v>
      </c>
      <c r="C338" s="121">
        <v>1</v>
      </c>
      <c r="D338" s="121">
        <v>0</v>
      </c>
      <c r="E338" s="124">
        <v>9621677</v>
      </c>
      <c r="F338" s="124">
        <v>0</v>
      </c>
      <c r="G338" s="124">
        <v>0</v>
      </c>
      <c r="H338" s="124">
        <v>2173</v>
      </c>
      <c r="I338" s="124">
        <v>1433719</v>
      </c>
      <c r="J338" s="124">
        <v>2341590</v>
      </c>
      <c r="K338" s="124">
        <v>0</v>
      </c>
      <c r="L338" s="124">
        <v>0</v>
      </c>
      <c r="M338" s="124">
        <v>0</v>
      </c>
      <c r="N338" s="124">
        <v>0</v>
      </c>
      <c r="O338" s="124">
        <v>0</v>
      </c>
      <c r="P338" s="124">
        <v>1376721</v>
      </c>
      <c r="Q338" s="124">
        <v>177098</v>
      </c>
      <c r="R338" s="124">
        <v>400858</v>
      </c>
      <c r="S338" s="124">
        <v>14606</v>
      </c>
      <c r="T338" s="124">
        <v>6094</v>
      </c>
      <c r="U338" s="124">
        <v>54813</v>
      </c>
      <c r="V338" s="124">
        <v>18333</v>
      </c>
      <c r="W338" s="124">
        <v>0</v>
      </c>
      <c r="X338" s="124">
        <v>251662</v>
      </c>
      <c r="Y338" s="124">
        <v>0</v>
      </c>
      <c r="Z338" s="124">
        <v>0</v>
      </c>
      <c r="AA338" s="124">
        <v>15699344</v>
      </c>
    </row>
    <row r="339" spans="1:27" x14ac:dyDescent="0.3">
      <c r="A339" s="123" t="s">
        <v>677</v>
      </c>
      <c r="B339" s="121" t="s">
        <v>678</v>
      </c>
      <c r="C339" s="121">
        <v>1</v>
      </c>
      <c r="D339" s="121">
        <v>0</v>
      </c>
      <c r="E339" s="124">
        <v>5434478</v>
      </c>
      <c r="F339" s="124">
        <v>0</v>
      </c>
      <c r="G339" s="124">
        <v>203231</v>
      </c>
      <c r="H339" s="124">
        <v>0</v>
      </c>
      <c r="I339" s="124">
        <v>773392</v>
      </c>
      <c r="J339" s="124">
        <v>771435</v>
      </c>
      <c r="K339" s="124">
        <v>0</v>
      </c>
      <c r="L339" s="124">
        <v>0</v>
      </c>
      <c r="M339" s="124">
        <v>0</v>
      </c>
      <c r="N339" s="124">
        <v>0</v>
      </c>
      <c r="O339" s="124">
        <v>0</v>
      </c>
      <c r="P339" s="124">
        <v>871849</v>
      </c>
      <c r="Q339" s="124">
        <v>6493</v>
      </c>
      <c r="R339" s="124">
        <v>0</v>
      </c>
      <c r="S339" s="124">
        <v>5812</v>
      </c>
      <c r="T339" s="124">
        <v>2425</v>
      </c>
      <c r="U339" s="124">
        <v>22543</v>
      </c>
      <c r="V339" s="124">
        <v>6394</v>
      </c>
      <c r="W339" s="124">
        <v>0</v>
      </c>
      <c r="X339" s="124">
        <v>61587</v>
      </c>
      <c r="Y339" s="124">
        <v>0</v>
      </c>
      <c r="Z339" s="124">
        <v>0</v>
      </c>
      <c r="AA339" s="124">
        <v>8159639</v>
      </c>
    </row>
    <row r="340" spans="1:27" x14ac:dyDescent="0.3">
      <c r="A340" s="123" t="s">
        <v>679</v>
      </c>
      <c r="B340" s="121" t="s">
        <v>680</v>
      </c>
      <c r="C340" s="121">
        <v>1</v>
      </c>
      <c r="D340" s="121">
        <v>0</v>
      </c>
      <c r="E340" s="124">
        <v>76760038</v>
      </c>
      <c r="F340" s="124">
        <v>0</v>
      </c>
      <c r="G340" s="124">
        <v>0</v>
      </c>
      <c r="H340" s="124">
        <v>0</v>
      </c>
      <c r="I340" s="124">
        <v>7539107</v>
      </c>
      <c r="J340" s="124">
        <v>6071477</v>
      </c>
      <c r="K340" s="124">
        <v>0</v>
      </c>
      <c r="L340" s="124">
        <v>0</v>
      </c>
      <c r="M340" s="124">
        <v>0</v>
      </c>
      <c r="N340" s="124">
        <v>0</v>
      </c>
      <c r="O340" s="124">
        <v>0</v>
      </c>
      <c r="P340" s="124">
        <v>9141877</v>
      </c>
      <c r="Q340" s="124">
        <v>1561693</v>
      </c>
      <c r="R340" s="124">
        <v>2170058</v>
      </c>
      <c r="S340" s="124">
        <v>78480</v>
      </c>
      <c r="T340" s="124">
        <v>32744</v>
      </c>
      <c r="U340" s="124">
        <v>309424</v>
      </c>
      <c r="V340" s="124">
        <v>104469</v>
      </c>
      <c r="W340" s="124">
        <v>0</v>
      </c>
      <c r="X340" s="124">
        <v>3507205</v>
      </c>
      <c r="Y340" s="124">
        <v>0</v>
      </c>
      <c r="Z340" s="124">
        <v>0</v>
      </c>
      <c r="AA340" s="124">
        <v>107276572</v>
      </c>
    </row>
    <row r="341" spans="1:27" x14ac:dyDescent="0.3">
      <c r="A341" s="123" t="s">
        <v>681</v>
      </c>
      <c r="B341" s="121" t="s">
        <v>682</v>
      </c>
      <c r="C341" s="121">
        <v>1</v>
      </c>
      <c r="D341" s="121">
        <v>0</v>
      </c>
      <c r="E341" s="124">
        <v>10467673</v>
      </c>
      <c r="F341" s="124">
        <v>0</v>
      </c>
      <c r="G341" s="124">
        <v>0</v>
      </c>
      <c r="H341" s="124">
        <v>0</v>
      </c>
      <c r="I341" s="124">
        <v>1224769</v>
      </c>
      <c r="J341" s="124">
        <v>1898098</v>
      </c>
      <c r="K341" s="124">
        <v>19667</v>
      </c>
      <c r="L341" s="124">
        <v>0</v>
      </c>
      <c r="M341" s="124">
        <v>0</v>
      </c>
      <c r="N341" s="124">
        <v>0</v>
      </c>
      <c r="O341" s="124">
        <v>0</v>
      </c>
      <c r="P341" s="124">
        <v>1822285</v>
      </c>
      <c r="Q341" s="124">
        <v>89567</v>
      </c>
      <c r="R341" s="124">
        <v>59371</v>
      </c>
      <c r="S341" s="124">
        <v>11370</v>
      </c>
      <c r="T341" s="124">
        <v>4744</v>
      </c>
      <c r="U341" s="124">
        <v>43280</v>
      </c>
      <c r="V341" s="124">
        <v>14620</v>
      </c>
      <c r="W341" s="124">
        <v>0</v>
      </c>
      <c r="X341" s="124">
        <v>405051</v>
      </c>
      <c r="Y341" s="124">
        <v>0</v>
      </c>
      <c r="Z341" s="124">
        <v>0</v>
      </c>
      <c r="AA341" s="124">
        <v>16060495</v>
      </c>
    </row>
    <row r="342" spans="1:27" x14ac:dyDescent="0.3">
      <c r="A342" s="123" t="s">
        <v>683</v>
      </c>
      <c r="B342" s="121" t="s">
        <v>684</v>
      </c>
      <c r="C342" s="121">
        <v>1</v>
      </c>
      <c r="D342" s="121">
        <v>0</v>
      </c>
      <c r="E342" s="124">
        <v>18665047</v>
      </c>
      <c r="F342" s="124">
        <v>0</v>
      </c>
      <c r="G342" s="124">
        <v>0</v>
      </c>
      <c r="H342" s="124">
        <v>1196</v>
      </c>
      <c r="I342" s="124">
        <v>2777398</v>
      </c>
      <c r="J342" s="124">
        <v>1989548</v>
      </c>
      <c r="K342" s="124">
        <v>0</v>
      </c>
      <c r="L342" s="124">
        <v>0</v>
      </c>
      <c r="M342" s="124">
        <v>0</v>
      </c>
      <c r="N342" s="124">
        <v>0</v>
      </c>
      <c r="O342" s="124">
        <v>0</v>
      </c>
      <c r="P342" s="124">
        <v>2290771</v>
      </c>
      <c r="Q342" s="124">
        <v>339724</v>
      </c>
      <c r="R342" s="124">
        <v>115865</v>
      </c>
      <c r="S342" s="124">
        <v>26530</v>
      </c>
      <c r="T342" s="124">
        <v>11069</v>
      </c>
      <c r="U342" s="124">
        <v>105957</v>
      </c>
      <c r="V342" s="124">
        <v>33344</v>
      </c>
      <c r="W342" s="124">
        <v>0</v>
      </c>
      <c r="X342" s="124">
        <v>1262783</v>
      </c>
      <c r="Y342" s="124">
        <v>0</v>
      </c>
      <c r="Z342" s="124">
        <v>0</v>
      </c>
      <c r="AA342" s="124">
        <v>27619232</v>
      </c>
    </row>
    <row r="343" spans="1:27" x14ac:dyDescent="0.3">
      <c r="A343" s="123" t="s">
        <v>685</v>
      </c>
      <c r="B343" s="121" t="s">
        <v>686</v>
      </c>
      <c r="C343" s="121">
        <v>1</v>
      </c>
      <c r="D343" s="121">
        <v>0</v>
      </c>
      <c r="E343" s="124">
        <v>13060053</v>
      </c>
      <c r="F343" s="124">
        <v>0</v>
      </c>
      <c r="G343" s="124">
        <v>0</v>
      </c>
      <c r="H343" s="124">
        <v>0</v>
      </c>
      <c r="I343" s="124">
        <v>2208112</v>
      </c>
      <c r="J343" s="124">
        <v>1706880</v>
      </c>
      <c r="K343" s="124">
        <v>0</v>
      </c>
      <c r="L343" s="124">
        <v>0</v>
      </c>
      <c r="M343" s="124">
        <v>0</v>
      </c>
      <c r="N343" s="124">
        <v>0</v>
      </c>
      <c r="O343" s="124">
        <v>0</v>
      </c>
      <c r="P343" s="124">
        <v>3317214</v>
      </c>
      <c r="Q343" s="124">
        <v>224796</v>
      </c>
      <c r="R343" s="124">
        <v>56817</v>
      </c>
      <c r="S343" s="124">
        <v>18036</v>
      </c>
      <c r="T343" s="124">
        <v>7525</v>
      </c>
      <c r="U343" s="124">
        <v>71473</v>
      </c>
      <c r="V343" s="124">
        <v>21415</v>
      </c>
      <c r="W343" s="124">
        <v>0</v>
      </c>
      <c r="X343" s="124">
        <v>485632</v>
      </c>
      <c r="Y343" s="124">
        <v>0</v>
      </c>
      <c r="Z343" s="124">
        <v>0</v>
      </c>
      <c r="AA343" s="124">
        <v>21177953</v>
      </c>
    </row>
    <row r="344" spans="1:27" x14ac:dyDescent="0.3">
      <c r="A344" s="123" t="s">
        <v>687</v>
      </c>
      <c r="B344" s="121" t="s">
        <v>688</v>
      </c>
      <c r="C344" s="121">
        <v>1</v>
      </c>
      <c r="D344" s="121">
        <v>0</v>
      </c>
      <c r="E344" s="124">
        <v>176189751</v>
      </c>
      <c r="F344" s="124">
        <v>1185811</v>
      </c>
      <c r="G344" s="124">
        <v>0</v>
      </c>
      <c r="H344" s="124">
        <v>11361</v>
      </c>
      <c r="I344" s="124">
        <v>18367961</v>
      </c>
      <c r="J344" s="124">
        <v>15891261</v>
      </c>
      <c r="K344" s="124">
        <v>0</v>
      </c>
      <c r="L344" s="124">
        <v>0</v>
      </c>
      <c r="M344" s="124">
        <v>0</v>
      </c>
      <c r="N344" s="124">
        <v>0</v>
      </c>
      <c r="O344" s="124">
        <v>0</v>
      </c>
      <c r="P344" s="124">
        <v>24808164</v>
      </c>
      <c r="Q344" s="124">
        <v>1318206</v>
      </c>
      <c r="R344" s="124">
        <v>4876609</v>
      </c>
      <c r="S344" s="124">
        <v>145875</v>
      </c>
      <c r="T344" s="124">
        <v>60863</v>
      </c>
      <c r="U344" s="124">
        <v>621528</v>
      </c>
      <c r="V344" s="124">
        <v>210915</v>
      </c>
      <c r="W344" s="124">
        <v>0</v>
      </c>
      <c r="X344" s="124">
        <v>3239097</v>
      </c>
      <c r="Y344" s="124">
        <v>0</v>
      </c>
      <c r="Z344" s="124">
        <v>0</v>
      </c>
      <c r="AA344" s="124">
        <v>246927402</v>
      </c>
    </row>
    <row r="345" spans="1:27" x14ac:dyDescent="0.3">
      <c r="A345" s="123" t="s">
        <v>689</v>
      </c>
      <c r="B345" s="121" t="s">
        <v>690</v>
      </c>
      <c r="C345" s="121">
        <v>1</v>
      </c>
      <c r="D345" s="121">
        <v>0</v>
      </c>
      <c r="E345" s="124">
        <v>8558802</v>
      </c>
      <c r="F345" s="124">
        <v>0</v>
      </c>
      <c r="G345" s="124">
        <v>0</v>
      </c>
      <c r="H345" s="124">
        <v>0</v>
      </c>
      <c r="I345" s="124">
        <v>1244657</v>
      </c>
      <c r="J345" s="124">
        <v>1359743</v>
      </c>
      <c r="K345" s="124">
        <v>0</v>
      </c>
      <c r="L345" s="124">
        <v>0</v>
      </c>
      <c r="M345" s="124">
        <v>0</v>
      </c>
      <c r="N345" s="124">
        <v>0</v>
      </c>
      <c r="O345" s="124">
        <v>0</v>
      </c>
      <c r="P345" s="124">
        <v>2537506</v>
      </c>
      <c r="Q345" s="124">
        <v>94885</v>
      </c>
      <c r="R345" s="124">
        <v>90705</v>
      </c>
      <c r="S345" s="124">
        <v>12104</v>
      </c>
      <c r="T345" s="124">
        <v>5050</v>
      </c>
      <c r="U345" s="124">
        <v>47882</v>
      </c>
      <c r="V345" s="124">
        <v>14371</v>
      </c>
      <c r="W345" s="124">
        <v>0</v>
      </c>
      <c r="X345" s="124">
        <v>251224</v>
      </c>
      <c r="Y345" s="124">
        <v>0</v>
      </c>
      <c r="Z345" s="124">
        <v>0</v>
      </c>
      <c r="AA345" s="124">
        <v>14216929</v>
      </c>
    </row>
    <row r="346" spans="1:27" x14ac:dyDescent="0.3">
      <c r="A346" s="123" t="s">
        <v>691</v>
      </c>
      <c r="B346" s="121" t="s">
        <v>692</v>
      </c>
      <c r="C346" s="121">
        <v>1</v>
      </c>
      <c r="D346" s="121">
        <v>0</v>
      </c>
      <c r="E346" s="124">
        <v>5360213</v>
      </c>
      <c r="F346" s="124">
        <v>0</v>
      </c>
      <c r="G346" s="124">
        <v>0</v>
      </c>
      <c r="H346" s="124">
        <v>3190</v>
      </c>
      <c r="I346" s="124">
        <v>889023</v>
      </c>
      <c r="J346" s="124">
        <v>1473138</v>
      </c>
      <c r="K346" s="124">
        <v>0</v>
      </c>
      <c r="L346" s="124">
        <v>0</v>
      </c>
      <c r="M346" s="124">
        <v>0</v>
      </c>
      <c r="N346" s="124">
        <v>0</v>
      </c>
      <c r="O346" s="124">
        <v>0</v>
      </c>
      <c r="P346" s="124">
        <v>1318477</v>
      </c>
      <c r="Q346" s="124">
        <v>40948</v>
      </c>
      <c r="R346" s="124">
        <v>201431</v>
      </c>
      <c r="S346" s="124">
        <v>8404</v>
      </c>
      <c r="T346" s="124">
        <v>3506</v>
      </c>
      <c r="U346" s="124">
        <v>32212</v>
      </c>
      <c r="V346" s="124">
        <v>9571</v>
      </c>
      <c r="W346" s="124">
        <v>0</v>
      </c>
      <c r="X346" s="124">
        <v>209032</v>
      </c>
      <c r="Y346" s="124">
        <v>0</v>
      </c>
      <c r="Z346" s="124">
        <v>0</v>
      </c>
      <c r="AA346" s="124">
        <v>9549145</v>
      </c>
    </row>
    <row r="347" spans="1:27" x14ac:dyDescent="0.3">
      <c r="A347" s="123" t="s">
        <v>693</v>
      </c>
      <c r="B347" s="121" t="s">
        <v>694</v>
      </c>
      <c r="C347" s="121">
        <v>1</v>
      </c>
      <c r="D347" s="121">
        <v>0</v>
      </c>
      <c r="E347" s="124">
        <v>24768674</v>
      </c>
      <c r="F347" s="124">
        <v>0</v>
      </c>
      <c r="G347" s="124">
        <v>0</v>
      </c>
      <c r="H347" s="124">
        <v>0</v>
      </c>
      <c r="I347" s="124">
        <v>4175418</v>
      </c>
      <c r="J347" s="124">
        <v>6708581</v>
      </c>
      <c r="K347" s="124">
        <v>0</v>
      </c>
      <c r="L347" s="124">
        <v>0</v>
      </c>
      <c r="M347" s="124">
        <v>0</v>
      </c>
      <c r="N347" s="124">
        <v>0</v>
      </c>
      <c r="O347" s="124">
        <v>0</v>
      </c>
      <c r="P347" s="124">
        <v>5488043</v>
      </c>
      <c r="Q347" s="124">
        <v>445626</v>
      </c>
      <c r="R347" s="124">
        <v>994598</v>
      </c>
      <c r="S347" s="124">
        <v>45659</v>
      </c>
      <c r="T347" s="124">
        <v>19050</v>
      </c>
      <c r="U347" s="124">
        <v>179643</v>
      </c>
      <c r="V347" s="124">
        <v>54952</v>
      </c>
      <c r="W347" s="124">
        <v>0</v>
      </c>
      <c r="X347" s="124">
        <v>1216288</v>
      </c>
      <c r="Y347" s="124">
        <v>0</v>
      </c>
      <c r="Z347" s="124">
        <v>0</v>
      </c>
      <c r="AA347" s="124">
        <v>44096532</v>
      </c>
    </row>
    <row r="348" spans="1:27" x14ac:dyDescent="0.3">
      <c r="A348" s="123" t="s">
        <v>695</v>
      </c>
      <c r="B348" s="121" t="s">
        <v>696</v>
      </c>
      <c r="C348" s="121">
        <v>1</v>
      </c>
      <c r="D348" s="121">
        <v>0</v>
      </c>
      <c r="E348" s="124">
        <v>37872492</v>
      </c>
      <c r="F348" s="124">
        <v>0</v>
      </c>
      <c r="G348" s="124">
        <v>0</v>
      </c>
      <c r="H348" s="124">
        <v>0</v>
      </c>
      <c r="I348" s="124">
        <v>7689371</v>
      </c>
      <c r="J348" s="124">
        <v>4319301</v>
      </c>
      <c r="K348" s="124">
        <v>0</v>
      </c>
      <c r="L348" s="124">
        <v>0</v>
      </c>
      <c r="M348" s="124">
        <v>0</v>
      </c>
      <c r="N348" s="124">
        <v>0</v>
      </c>
      <c r="O348" s="124">
        <v>0</v>
      </c>
      <c r="P348" s="124">
        <v>3308966</v>
      </c>
      <c r="Q348" s="124">
        <v>1275309</v>
      </c>
      <c r="R348" s="124">
        <v>293963</v>
      </c>
      <c r="S348" s="124">
        <v>75994</v>
      </c>
      <c r="T348" s="124">
        <v>31706</v>
      </c>
      <c r="U348" s="124">
        <v>278610</v>
      </c>
      <c r="V348" s="124">
        <v>92688</v>
      </c>
      <c r="W348" s="124">
        <v>0</v>
      </c>
      <c r="X348" s="124">
        <v>1552334</v>
      </c>
      <c r="Y348" s="124">
        <v>0</v>
      </c>
      <c r="Z348" s="124">
        <v>0</v>
      </c>
      <c r="AA348" s="124">
        <v>56790734</v>
      </c>
    </row>
    <row r="349" spans="1:27" x14ac:dyDescent="0.3">
      <c r="A349" s="123" t="s">
        <v>697</v>
      </c>
      <c r="B349" s="121" t="s">
        <v>698</v>
      </c>
      <c r="C349" s="121">
        <v>1</v>
      </c>
      <c r="D349" s="121">
        <v>0</v>
      </c>
      <c r="E349" s="124">
        <v>67999081</v>
      </c>
      <c r="F349" s="124">
        <v>0</v>
      </c>
      <c r="G349" s="124">
        <v>0</v>
      </c>
      <c r="H349" s="124">
        <v>0</v>
      </c>
      <c r="I349" s="124">
        <v>10082424</v>
      </c>
      <c r="J349" s="124">
        <v>4368893</v>
      </c>
      <c r="K349" s="124">
        <v>0</v>
      </c>
      <c r="L349" s="124">
        <v>0</v>
      </c>
      <c r="M349" s="124">
        <v>0</v>
      </c>
      <c r="N349" s="124">
        <v>0</v>
      </c>
      <c r="O349" s="124">
        <v>0</v>
      </c>
      <c r="P349" s="124">
        <v>8450874</v>
      </c>
      <c r="Q349" s="124">
        <v>4025559</v>
      </c>
      <c r="R349" s="124">
        <v>407791</v>
      </c>
      <c r="S349" s="124">
        <v>116679</v>
      </c>
      <c r="T349" s="124">
        <v>48681</v>
      </c>
      <c r="U349" s="124">
        <v>475495</v>
      </c>
      <c r="V349" s="124">
        <v>140804</v>
      </c>
      <c r="W349" s="124">
        <v>0</v>
      </c>
      <c r="X349" s="124">
        <v>2472102</v>
      </c>
      <c r="Y349" s="124">
        <v>0</v>
      </c>
      <c r="Z349" s="124">
        <v>0</v>
      </c>
      <c r="AA349" s="124">
        <v>98588383</v>
      </c>
    </row>
    <row r="350" spans="1:27" x14ac:dyDescent="0.3">
      <c r="A350" s="123" t="s">
        <v>699</v>
      </c>
      <c r="B350" s="121" t="s">
        <v>700</v>
      </c>
      <c r="C350" s="121">
        <v>1</v>
      </c>
      <c r="D350" s="121">
        <v>0</v>
      </c>
      <c r="E350" s="124">
        <v>31913683</v>
      </c>
      <c r="F350" s="124">
        <v>0</v>
      </c>
      <c r="G350" s="124">
        <v>916120</v>
      </c>
      <c r="H350" s="124">
        <v>20308</v>
      </c>
      <c r="I350" s="124">
        <v>3983711</v>
      </c>
      <c r="J350" s="124">
        <v>4503151</v>
      </c>
      <c r="K350" s="124">
        <v>0</v>
      </c>
      <c r="L350" s="124">
        <v>0</v>
      </c>
      <c r="M350" s="124">
        <v>0</v>
      </c>
      <c r="N350" s="124">
        <v>0</v>
      </c>
      <c r="O350" s="124">
        <v>0</v>
      </c>
      <c r="P350" s="124">
        <v>3349901</v>
      </c>
      <c r="Q350" s="124">
        <v>1262179</v>
      </c>
      <c r="R350" s="124">
        <v>33560</v>
      </c>
      <c r="S350" s="124">
        <v>56684</v>
      </c>
      <c r="T350" s="124">
        <v>23650</v>
      </c>
      <c r="U350" s="124">
        <v>184070</v>
      </c>
      <c r="V350" s="124">
        <v>61903</v>
      </c>
      <c r="W350" s="124">
        <v>0</v>
      </c>
      <c r="X350" s="124">
        <v>1016591</v>
      </c>
      <c r="Y350" s="124">
        <v>22235</v>
      </c>
      <c r="Z350" s="124">
        <v>0</v>
      </c>
      <c r="AA350" s="124">
        <v>47347746</v>
      </c>
    </row>
    <row r="351" spans="1:27" x14ac:dyDescent="0.3">
      <c r="A351" s="123" t="s">
        <v>701</v>
      </c>
      <c r="B351" s="121" t="s">
        <v>702</v>
      </c>
      <c r="C351" s="121">
        <v>1</v>
      </c>
      <c r="D351" s="121">
        <v>0</v>
      </c>
      <c r="E351" s="124">
        <v>13166937</v>
      </c>
      <c r="F351" s="124">
        <v>0</v>
      </c>
      <c r="G351" s="124">
        <v>0</v>
      </c>
      <c r="H351" s="124">
        <v>0</v>
      </c>
      <c r="I351" s="124">
        <v>3068490</v>
      </c>
      <c r="J351" s="124">
        <v>4161156</v>
      </c>
      <c r="K351" s="124">
        <v>0</v>
      </c>
      <c r="L351" s="124">
        <v>0</v>
      </c>
      <c r="M351" s="124">
        <v>0</v>
      </c>
      <c r="N351" s="124">
        <v>0</v>
      </c>
      <c r="O351" s="124">
        <v>0</v>
      </c>
      <c r="P351" s="124">
        <v>2584068</v>
      </c>
      <c r="Q351" s="124">
        <v>370982</v>
      </c>
      <c r="R351" s="124">
        <v>74266</v>
      </c>
      <c r="S351" s="124">
        <v>56415</v>
      </c>
      <c r="T351" s="124">
        <v>23538</v>
      </c>
      <c r="U351" s="124">
        <v>156984</v>
      </c>
      <c r="V351" s="124">
        <v>59786</v>
      </c>
      <c r="W351" s="124">
        <v>0</v>
      </c>
      <c r="X351" s="124">
        <v>993600</v>
      </c>
      <c r="Y351" s="124">
        <v>0</v>
      </c>
      <c r="Z351" s="124">
        <v>0</v>
      </c>
      <c r="AA351" s="124">
        <v>24716222</v>
      </c>
    </row>
    <row r="352" spans="1:27" x14ac:dyDescent="0.3">
      <c r="A352" s="123" t="s">
        <v>703</v>
      </c>
      <c r="B352" s="121" t="s">
        <v>704</v>
      </c>
      <c r="C352" s="121">
        <v>1</v>
      </c>
      <c r="D352" s="121">
        <v>0</v>
      </c>
      <c r="E352" s="124">
        <v>11944947</v>
      </c>
      <c r="F352" s="124">
        <v>0</v>
      </c>
      <c r="G352" s="124">
        <v>0</v>
      </c>
      <c r="H352" s="124">
        <v>3801</v>
      </c>
      <c r="I352" s="124">
        <v>3028752</v>
      </c>
      <c r="J352" s="124">
        <v>2502423</v>
      </c>
      <c r="K352" s="124">
        <v>0</v>
      </c>
      <c r="L352" s="124">
        <v>0</v>
      </c>
      <c r="M352" s="124">
        <v>0</v>
      </c>
      <c r="N352" s="124">
        <v>0</v>
      </c>
      <c r="O352" s="124">
        <v>0</v>
      </c>
      <c r="P352" s="124">
        <v>2242089</v>
      </c>
      <c r="Q352" s="124">
        <v>297478</v>
      </c>
      <c r="R352" s="124">
        <v>0</v>
      </c>
      <c r="S352" s="124">
        <v>15954</v>
      </c>
      <c r="T352" s="124">
        <v>6656</v>
      </c>
      <c r="U352" s="124">
        <v>64133</v>
      </c>
      <c r="V352" s="124">
        <v>19278</v>
      </c>
      <c r="W352" s="124">
        <v>0</v>
      </c>
      <c r="X352" s="124">
        <v>1171884</v>
      </c>
      <c r="Y352" s="124">
        <v>0</v>
      </c>
      <c r="Z352" s="124">
        <v>0</v>
      </c>
      <c r="AA352" s="124">
        <v>21297395</v>
      </c>
    </row>
    <row r="353" spans="1:27" x14ac:dyDescent="0.3">
      <c r="A353" s="123" t="s">
        <v>705</v>
      </c>
      <c r="B353" s="121" t="s">
        <v>706</v>
      </c>
      <c r="C353" s="121">
        <v>1</v>
      </c>
      <c r="D353" s="121">
        <v>0</v>
      </c>
      <c r="E353" s="124">
        <v>6164663</v>
      </c>
      <c r="F353" s="124">
        <v>0</v>
      </c>
      <c r="G353" s="124">
        <v>202348</v>
      </c>
      <c r="H353" s="124">
        <v>0</v>
      </c>
      <c r="I353" s="124">
        <v>1701512</v>
      </c>
      <c r="J353" s="124">
        <v>857263</v>
      </c>
      <c r="K353" s="124">
        <v>0</v>
      </c>
      <c r="L353" s="124">
        <v>0</v>
      </c>
      <c r="M353" s="124">
        <v>0</v>
      </c>
      <c r="N353" s="124">
        <v>0</v>
      </c>
      <c r="O353" s="124">
        <v>0</v>
      </c>
      <c r="P353" s="124">
        <v>1009303</v>
      </c>
      <c r="Q353" s="124">
        <v>33344</v>
      </c>
      <c r="R353" s="124">
        <v>0</v>
      </c>
      <c r="S353" s="124">
        <v>9333</v>
      </c>
      <c r="T353" s="124">
        <v>3894</v>
      </c>
      <c r="U353" s="124">
        <v>36115</v>
      </c>
      <c r="V353" s="124">
        <v>10734</v>
      </c>
      <c r="W353" s="124">
        <v>0</v>
      </c>
      <c r="X353" s="124">
        <v>465184</v>
      </c>
      <c r="Y353" s="124">
        <v>0</v>
      </c>
      <c r="Z353" s="124">
        <v>0</v>
      </c>
      <c r="AA353" s="124">
        <v>10493693</v>
      </c>
    </row>
    <row r="354" spans="1:27" x14ac:dyDescent="0.3">
      <c r="A354" s="123" t="s">
        <v>707</v>
      </c>
      <c r="B354" s="121" t="s">
        <v>708</v>
      </c>
      <c r="C354" s="121">
        <v>1</v>
      </c>
      <c r="D354" s="121">
        <v>0</v>
      </c>
      <c r="E354" s="124">
        <v>13635455</v>
      </c>
      <c r="F354" s="124">
        <v>0</v>
      </c>
      <c r="G354" s="124">
        <v>0</v>
      </c>
      <c r="H354" s="124">
        <v>0</v>
      </c>
      <c r="I354" s="124">
        <v>2809950</v>
      </c>
      <c r="J354" s="124">
        <v>4696987</v>
      </c>
      <c r="K354" s="124">
        <v>0</v>
      </c>
      <c r="L354" s="124">
        <v>0</v>
      </c>
      <c r="M354" s="124">
        <v>0</v>
      </c>
      <c r="N354" s="124">
        <v>0</v>
      </c>
      <c r="O354" s="124">
        <v>0</v>
      </c>
      <c r="P354" s="124">
        <v>1963761</v>
      </c>
      <c r="Q354" s="124">
        <v>336624</v>
      </c>
      <c r="R354" s="124">
        <v>99018</v>
      </c>
      <c r="S354" s="124">
        <v>26829</v>
      </c>
      <c r="T354" s="124">
        <v>11194</v>
      </c>
      <c r="U354" s="124">
        <v>104559</v>
      </c>
      <c r="V354" s="124">
        <v>32983</v>
      </c>
      <c r="W354" s="124">
        <v>0</v>
      </c>
      <c r="X354" s="124">
        <v>606332</v>
      </c>
      <c r="Y354" s="124">
        <v>0</v>
      </c>
      <c r="Z354" s="124">
        <v>0</v>
      </c>
      <c r="AA354" s="124">
        <v>24323692</v>
      </c>
    </row>
    <row r="355" spans="1:27" x14ac:dyDescent="0.3">
      <c r="A355" s="123" t="s">
        <v>709</v>
      </c>
      <c r="B355" s="121" t="s">
        <v>710</v>
      </c>
      <c r="C355" s="121">
        <v>1</v>
      </c>
      <c r="D355" s="121">
        <v>0</v>
      </c>
      <c r="E355" s="124">
        <v>17514054</v>
      </c>
      <c r="F355" s="124">
        <v>0</v>
      </c>
      <c r="G355" s="124">
        <v>0</v>
      </c>
      <c r="H355" s="124">
        <v>0</v>
      </c>
      <c r="I355" s="124">
        <v>2829284</v>
      </c>
      <c r="J355" s="124">
        <v>2539258</v>
      </c>
      <c r="K355" s="124">
        <v>0</v>
      </c>
      <c r="L355" s="124">
        <v>0</v>
      </c>
      <c r="M355" s="124">
        <v>0</v>
      </c>
      <c r="N355" s="124">
        <v>0</v>
      </c>
      <c r="O355" s="124">
        <v>0</v>
      </c>
      <c r="P355" s="124">
        <v>1354079</v>
      </c>
      <c r="Q355" s="124">
        <v>406039</v>
      </c>
      <c r="R355" s="124">
        <v>0</v>
      </c>
      <c r="S355" s="124">
        <v>19010</v>
      </c>
      <c r="T355" s="124">
        <v>7931</v>
      </c>
      <c r="U355" s="124">
        <v>76948</v>
      </c>
      <c r="V355" s="124">
        <v>23492</v>
      </c>
      <c r="W355" s="124">
        <v>0</v>
      </c>
      <c r="X355" s="124">
        <v>539176</v>
      </c>
      <c r="Y355" s="124">
        <v>0</v>
      </c>
      <c r="Z355" s="124">
        <v>0</v>
      </c>
      <c r="AA355" s="124">
        <v>25309271</v>
      </c>
    </row>
    <row r="356" spans="1:27" x14ac:dyDescent="0.3">
      <c r="A356" s="123" t="s">
        <v>711</v>
      </c>
      <c r="B356" s="121" t="s">
        <v>712</v>
      </c>
      <c r="C356" s="121">
        <v>1</v>
      </c>
      <c r="D356" s="121">
        <v>0</v>
      </c>
      <c r="E356" s="124">
        <v>8567320</v>
      </c>
      <c r="F356" s="124">
        <v>0</v>
      </c>
      <c r="G356" s="124">
        <v>0</v>
      </c>
      <c r="H356" s="124">
        <v>3414</v>
      </c>
      <c r="I356" s="124">
        <v>796972</v>
      </c>
      <c r="J356" s="124">
        <v>1884040</v>
      </c>
      <c r="K356" s="124">
        <v>0</v>
      </c>
      <c r="L356" s="124">
        <v>0</v>
      </c>
      <c r="M356" s="124">
        <v>0</v>
      </c>
      <c r="N356" s="124">
        <v>0</v>
      </c>
      <c r="O356" s="124">
        <v>0</v>
      </c>
      <c r="P356" s="124">
        <v>1313024</v>
      </c>
      <c r="Q356" s="124">
        <v>132836</v>
      </c>
      <c r="R356" s="124">
        <v>0</v>
      </c>
      <c r="S356" s="124">
        <v>10965</v>
      </c>
      <c r="T356" s="124">
        <v>4575</v>
      </c>
      <c r="U356" s="124">
        <v>43455</v>
      </c>
      <c r="V356" s="124">
        <v>13622</v>
      </c>
      <c r="W356" s="124">
        <v>0</v>
      </c>
      <c r="X356" s="124">
        <v>212010</v>
      </c>
      <c r="Y356" s="124">
        <v>29850</v>
      </c>
      <c r="Z356" s="124">
        <v>0</v>
      </c>
      <c r="AA356" s="124">
        <v>13012083</v>
      </c>
    </row>
    <row r="357" spans="1:27" x14ac:dyDescent="0.3">
      <c r="A357" s="123" t="s">
        <v>713</v>
      </c>
      <c r="B357" s="121" t="s">
        <v>714</v>
      </c>
      <c r="C357" s="121">
        <v>1</v>
      </c>
      <c r="D357" s="121">
        <v>0</v>
      </c>
      <c r="E357" s="124">
        <v>42641521</v>
      </c>
      <c r="F357" s="124">
        <v>0</v>
      </c>
      <c r="G357" s="124">
        <v>0</v>
      </c>
      <c r="H357" s="124">
        <v>5589</v>
      </c>
      <c r="I357" s="124">
        <v>8202242</v>
      </c>
      <c r="J357" s="124">
        <v>5528389</v>
      </c>
      <c r="K357" s="124">
        <v>0</v>
      </c>
      <c r="L357" s="124">
        <v>0</v>
      </c>
      <c r="M357" s="124">
        <v>0</v>
      </c>
      <c r="N357" s="124">
        <v>0</v>
      </c>
      <c r="O357" s="124">
        <v>0</v>
      </c>
      <c r="P357" s="124">
        <v>5386618</v>
      </c>
      <c r="Q357" s="124">
        <v>1752328</v>
      </c>
      <c r="R357" s="124">
        <v>88918</v>
      </c>
      <c r="S357" s="124">
        <v>79544</v>
      </c>
      <c r="T357" s="124">
        <v>33188</v>
      </c>
      <c r="U357" s="124">
        <v>314434</v>
      </c>
      <c r="V357" s="124">
        <v>97019</v>
      </c>
      <c r="W357" s="124">
        <v>0</v>
      </c>
      <c r="X357" s="124">
        <v>1920309</v>
      </c>
      <c r="Y357" s="124">
        <v>0</v>
      </c>
      <c r="Z357" s="124">
        <v>0</v>
      </c>
      <c r="AA357" s="124">
        <v>66050099</v>
      </c>
    </row>
    <row r="358" spans="1:27" x14ac:dyDescent="0.3">
      <c r="A358" s="123" t="s">
        <v>715</v>
      </c>
      <c r="B358" s="121" t="s">
        <v>716</v>
      </c>
      <c r="C358" s="121">
        <v>1</v>
      </c>
      <c r="D358" s="121">
        <v>0</v>
      </c>
      <c r="E358" s="124">
        <v>19832481</v>
      </c>
      <c r="F358" s="124">
        <v>0</v>
      </c>
      <c r="G358" s="124">
        <v>0</v>
      </c>
      <c r="H358" s="124">
        <v>7855</v>
      </c>
      <c r="I358" s="124">
        <v>5689692</v>
      </c>
      <c r="J358" s="124">
        <v>4483057</v>
      </c>
      <c r="K358" s="124">
        <v>0</v>
      </c>
      <c r="L358" s="124">
        <v>0</v>
      </c>
      <c r="M358" s="124">
        <v>0</v>
      </c>
      <c r="N358" s="124">
        <v>0</v>
      </c>
      <c r="O358" s="124">
        <v>0</v>
      </c>
      <c r="P358" s="124">
        <v>3530131</v>
      </c>
      <c r="Q358" s="124">
        <v>853604</v>
      </c>
      <c r="R358" s="124">
        <v>0</v>
      </c>
      <c r="S358" s="124">
        <v>64594</v>
      </c>
      <c r="T358" s="124">
        <v>26950</v>
      </c>
      <c r="U358" s="124">
        <v>262125</v>
      </c>
      <c r="V358" s="124">
        <v>73775</v>
      </c>
      <c r="W358" s="124">
        <v>0</v>
      </c>
      <c r="X358" s="124">
        <v>1328400</v>
      </c>
      <c r="Y358" s="124">
        <v>0</v>
      </c>
      <c r="Z358" s="124">
        <v>0</v>
      </c>
      <c r="AA358" s="124">
        <v>36152664</v>
      </c>
    </row>
    <row r="359" spans="1:27" x14ac:dyDescent="0.3">
      <c r="A359" s="123" t="s">
        <v>717</v>
      </c>
      <c r="B359" s="121" t="s">
        <v>718</v>
      </c>
      <c r="C359" s="121">
        <v>1</v>
      </c>
      <c r="D359" s="121">
        <v>0</v>
      </c>
      <c r="E359" s="124">
        <v>9493822</v>
      </c>
      <c r="F359" s="124">
        <v>0</v>
      </c>
      <c r="G359" s="124">
        <v>0</v>
      </c>
      <c r="H359" s="124">
        <v>0</v>
      </c>
      <c r="I359" s="124">
        <v>1922602</v>
      </c>
      <c r="J359" s="124">
        <v>3274960</v>
      </c>
      <c r="K359" s="124">
        <v>0</v>
      </c>
      <c r="L359" s="124">
        <v>0</v>
      </c>
      <c r="M359" s="124">
        <v>0</v>
      </c>
      <c r="N359" s="124">
        <v>0</v>
      </c>
      <c r="O359" s="124">
        <v>0</v>
      </c>
      <c r="P359" s="124">
        <v>1552959</v>
      </c>
      <c r="Q359" s="124">
        <v>307381</v>
      </c>
      <c r="R359" s="124">
        <v>0</v>
      </c>
      <c r="S359" s="124">
        <v>20403</v>
      </c>
      <c r="T359" s="124">
        <v>8513</v>
      </c>
      <c r="U359" s="124">
        <v>80327</v>
      </c>
      <c r="V359" s="124">
        <v>22248</v>
      </c>
      <c r="W359" s="124">
        <v>0</v>
      </c>
      <c r="X359" s="124">
        <v>448096</v>
      </c>
      <c r="Y359" s="124">
        <v>0</v>
      </c>
      <c r="Z359" s="124">
        <v>0</v>
      </c>
      <c r="AA359" s="124">
        <v>17131311</v>
      </c>
    </row>
    <row r="360" spans="1:27" x14ac:dyDescent="0.3">
      <c r="A360" s="123" t="s">
        <v>719</v>
      </c>
      <c r="B360" s="121" t="s">
        <v>720</v>
      </c>
      <c r="C360" s="121">
        <v>1</v>
      </c>
      <c r="D360" s="121">
        <v>0</v>
      </c>
      <c r="E360" s="124">
        <v>7391819</v>
      </c>
      <c r="F360" s="124">
        <v>0</v>
      </c>
      <c r="G360" s="124">
        <v>0</v>
      </c>
      <c r="H360" s="124">
        <v>0</v>
      </c>
      <c r="I360" s="124">
        <v>2032706</v>
      </c>
      <c r="J360" s="124">
        <v>2707329</v>
      </c>
      <c r="K360" s="124">
        <v>0</v>
      </c>
      <c r="L360" s="124">
        <v>0</v>
      </c>
      <c r="M360" s="124">
        <v>0</v>
      </c>
      <c r="N360" s="124">
        <v>0</v>
      </c>
      <c r="O360" s="124">
        <v>0</v>
      </c>
      <c r="P360" s="124">
        <v>1357222</v>
      </c>
      <c r="Q360" s="124">
        <v>267966</v>
      </c>
      <c r="R360" s="124">
        <v>0</v>
      </c>
      <c r="S360" s="124">
        <v>11205</v>
      </c>
      <c r="T360" s="124">
        <v>4675</v>
      </c>
      <c r="U360" s="124">
        <v>45493</v>
      </c>
      <c r="V360" s="124">
        <v>13214</v>
      </c>
      <c r="W360" s="124">
        <v>0</v>
      </c>
      <c r="X360" s="124">
        <v>424148</v>
      </c>
      <c r="Y360" s="124">
        <v>18672</v>
      </c>
      <c r="Z360" s="124">
        <v>0</v>
      </c>
      <c r="AA360" s="124">
        <v>14274449</v>
      </c>
    </row>
    <row r="361" spans="1:27" x14ac:dyDescent="0.3">
      <c r="A361" s="123" t="s">
        <v>721</v>
      </c>
      <c r="B361" s="121" t="s">
        <v>722</v>
      </c>
      <c r="C361" s="121">
        <v>1</v>
      </c>
      <c r="D361" s="121">
        <v>0</v>
      </c>
      <c r="E361" s="124">
        <v>61207251</v>
      </c>
      <c r="F361" s="124">
        <v>0</v>
      </c>
      <c r="G361" s="124">
        <v>0</v>
      </c>
      <c r="H361" s="124">
        <v>180</v>
      </c>
      <c r="I361" s="124">
        <v>9764298</v>
      </c>
      <c r="J361" s="124">
        <v>8446120</v>
      </c>
      <c r="K361" s="124">
        <v>0</v>
      </c>
      <c r="L361" s="124">
        <v>0</v>
      </c>
      <c r="M361" s="124">
        <v>0</v>
      </c>
      <c r="N361" s="124">
        <v>0</v>
      </c>
      <c r="O361" s="124">
        <v>0</v>
      </c>
      <c r="P361" s="124">
        <v>6369657</v>
      </c>
      <c r="Q361" s="124">
        <v>4017196</v>
      </c>
      <c r="R361" s="124">
        <v>404638</v>
      </c>
      <c r="S361" s="124">
        <v>100111</v>
      </c>
      <c r="T361" s="124">
        <v>41769</v>
      </c>
      <c r="U361" s="124">
        <v>412352</v>
      </c>
      <c r="V361" s="124">
        <v>120487</v>
      </c>
      <c r="W361" s="124">
        <v>0</v>
      </c>
      <c r="X361" s="124">
        <v>2257827</v>
      </c>
      <c r="Y361" s="124">
        <v>87640</v>
      </c>
      <c r="Z361" s="124">
        <v>0</v>
      </c>
      <c r="AA361" s="124">
        <v>93229526</v>
      </c>
    </row>
    <row r="362" spans="1:27" x14ac:dyDescent="0.3">
      <c r="A362" s="123" t="s">
        <v>723</v>
      </c>
      <c r="B362" s="121" t="s">
        <v>724</v>
      </c>
      <c r="C362" s="121">
        <v>1</v>
      </c>
      <c r="D362" s="121">
        <v>0</v>
      </c>
      <c r="E362" s="124">
        <v>6464466</v>
      </c>
      <c r="F362" s="124">
        <v>97680</v>
      </c>
      <c r="G362" s="124">
        <v>136453</v>
      </c>
      <c r="H362" s="124">
        <v>4825</v>
      </c>
      <c r="I362" s="124">
        <v>844284</v>
      </c>
      <c r="J362" s="124">
        <v>989768</v>
      </c>
      <c r="K362" s="124">
        <v>0</v>
      </c>
      <c r="L362" s="124">
        <v>0</v>
      </c>
      <c r="M362" s="124">
        <v>0</v>
      </c>
      <c r="N362" s="124">
        <v>0</v>
      </c>
      <c r="O362" s="124">
        <v>0</v>
      </c>
      <c r="P362" s="124">
        <v>861570</v>
      </c>
      <c r="Q362" s="124">
        <v>60666</v>
      </c>
      <c r="R362" s="124">
        <v>0</v>
      </c>
      <c r="S362" s="124">
        <v>5932</v>
      </c>
      <c r="T362" s="124">
        <v>2475</v>
      </c>
      <c r="U362" s="124">
        <v>35882</v>
      </c>
      <c r="V362" s="124">
        <v>8088</v>
      </c>
      <c r="W362" s="124">
        <v>0</v>
      </c>
      <c r="X362" s="124">
        <v>410824</v>
      </c>
      <c r="Y362" s="124">
        <v>0</v>
      </c>
      <c r="Z362" s="124">
        <v>0</v>
      </c>
      <c r="AA362" s="124">
        <v>9922913</v>
      </c>
    </row>
    <row r="363" spans="1:27" x14ac:dyDescent="0.3">
      <c r="A363" s="123" t="s">
        <v>725</v>
      </c>
      <c r="B363" s="121" t="s">
        <v>726</v>
      </c>
      <c r="C363" s="121">
        <v>1</v>
      </c>
      <c r="D363" s="121">
        <v>0</v>
      </c>
      <c r="E363" s="124">
        <v>4584675</v>
      </c>
      <c r="F363" s="124">
        <v>0</v>
      </c>
      <c r="G363" s="124">
        <v>0</v>
      </c>
      <c r="H363" s="124">
        <v>0</v>
      </c>
      <c r="I363" s="124">
        <v>284211</v>
      </c>
      <c r="J363" s="124">
        <v>3642903</v>
      </c>
      <c r="K363" s="124">
        <v>0</v>
      </c>
      <c r="L363" s="124">
        <v>0</v>
      </c>
      <c r="M363" s="124">
        <v>0</v>
      </c>
      <c r="N363" s="124">
        <v>0</v>
      </c>
      <c r="O363" s="124">
        <v>0</v>
      </c>
      <c r="P363" s="124">
        <v>916979</v>
      </c>
      <c r="Q363" s="124">
        <v>36486</v>
      </c>
      <c r="R363" s="124">
        <v>0</v>
      </c>
      <c r="S363" s="124">
        <v>18276</v>
      </c>
      <c r="T363" s="124">
        <v>7625</v>
      </c>
      <c r="U363" s="124">
        <v>71706</v>
      </c>
      <c r="V363" s="124">
        <v>2421</v>
      </c>
      <c r="W363" s="124">
        <v>0</v>
      </c>
      <c r="X363" s="124">
        <v>334800</v>
      </c>
      <c r="Y363" s="124">
        <v>1066</v>
      </c>
      <c r="Z363" s="124">
        <v>0</v>
      </c>
      <c r="AA363" s="124">
        <v>9901148</v>
      </c>
    </row>
    <row r="364" spans="1:27" x14ac:dyDescent="0.3">
      <c r="A364" s="123" t="s">
        <v>727</v>
      </c>
      <c r="B364" s="121" t="s">
        <v>728</v>
      </c>
      <c r="C364" s="121">
        <v>1</v>
      </c>
      <c r="D364" s="121">
        <v>1</v>
      </c>
      <c r="E364" s="124">
        <v>415285740</v>
      </c>
      <c r="F364" s="124">
        <v>2899759</v>
      </c>
      <c r="G364" s="124">
        <v>0</v>
      </c>
      <c r="H364" s="124">
        <v>0</v>
      </c>
      <c r="I364" s="124">
        <v>31341307</v>
      </c>
      <c r="J364" s="124">
        <v>34798692</v>
      </c>
      <c r="K364" s="124">
        <v>0</v>
      </c>
      <c r="L364" s="124">
        <v>0</v>
      </c>
      <c r="M364" s="124">
        <v>1073143</v>
      </c>
      <c r="N364" s="124">
        <v>9928609</v>
      </c>
      <c r="O364" s="124">
        <v>8234276</v>
      </c>
      <c r="P364" s="124">
        <v>0</v>
      </c>
      <c r="Q364" s="124">
        <v>4296900</v>
      </c>
      <c r="R364" s="124">
        <v>1168051</v>
      </c>
      <c r="S364" s="124">
        <v>317127</v>
      </c>
      <c r="T364" s="124">
        <v>132313</v>
      </c>
      <c r="U364" s="124">
        <v>1247366</v>
      </c>
      <c r="V364" s="124">
        <v>444176</v>
      </c>
      <c r="W364" s="124">
        <v>0</v>
      </c>
      <c r="X364" s="124">
        <v>15552339</v>
      </c>
      <c r="Y364" s="124">
        <v>0</v>
      </c>
      <c r="Z364" s="124">
        <v>2328394</v>
      </c>
      <c r="AA364" s="124">
        <v>529048192</v>
      </c>
    </row>
    <row r="365" spans="1:27" x14ac:dyDescent="0.3">
      <c r="A365" s="123" t="s">
        <v>729</v>
      </c>
      <c r="B365" s="121" t="s">
        <v>730</v>
      </c>
      <c r="C365" s="121">
        <v>1</v>
      </c>
      <c r="D365" s="121">
        <v>0</v>
      </c>
      <c r="E365" s="124">
        <v>7125353</v>
      </c>
      <c r="F365" s="124">
        <v>0</v>
      </c>
      <c r="G365" s="124">
        <v>0</v>
      </c>
      <c r="H365" s="124">
        <v>0</v>
      </c>
      <c r="I365" s="124">
        <v>1433583</v>
      </c>
      <c r="J365" s="124">
        <v>1602019</v>
      </c>
      <c r="K365" s="124">
        <v>0</v>
      </c>
      <c r="L365" s="124">
        <v>0</v>
      </c>
      <c r="M365" s="124">
        <v>0</v>
      </c>
      <c r="N365" s="124">
        <v>0</v>
      </c>
      <c r="O365" s="124">
        <v>0</v>
      </c>
      <c r="P365" s="124">
        <v>1075074</v>
      </c>
      <c r="Q365" s="124">
        <v>213736</v>
      </c>
      <c r="R365" s="124">
        <v>0</v>
      </c>
      <c r="S365" s="124">
        <v>10756</v>
      </c>
      <c r="T365" s="124">
        <v>4488</v>
      </c>
      <c r="U365" s="124">
        <v>42581</v>
      </c>
      <c r="V365" s="124">
        <v>11450</v>
      </c>
      <c r="W365" s="124">
        <v>0</v>
      </c>
      <c r="X365" s="124">
        <v>275053</v>
      </c>
      <c r="Y365" s="124">
        <v>0</v>
      </c>
      <c r="Z365" s="124">
        <v>0</v>
      </c>
      <c r="AA365" s="124">
        <v>11794093</v>
      </c>
    </row>
    <row r="366" spans="1:27" x14ac:dyDescent="0.3">
      <c r="A366" s="123" t="s">
        <v>731</v>
      </c>
      <c r="B366" s="121" t="s">
        <v>732</v>
      </c>
      <c r="C366" s="121">
        <v>1</v>
      </c>
      <c r="D366" s="121">
        <v>0</v>
      </c>
      <c r="E366" s="124">
        <v>24348390</v>
      </c>
      <c r="F366" s="124">
        <v>0</v>
      </c>
      <c r="G366" s="124">
        <v>0</v>
      </c>
      <c r="H366" s="124">
        <v>9576</v>
      </c>
      <c r="I366" s="124">
        <v>3294991</v>
      </c>
      <c r="J366" s="124">
        <v>5715438</v>
      </c>
      <c r="K366" s="124">
        <v>0</v>
      </c>
      <c r="L366" s="124">
        <v>0</v>
      </c>
      <c r="M366" s="124">
        <v>0</v>
      </c>
      <c r="N366" s="124">
        <v>0</v>
      </c>
      <c r="O366" s="124">
        <v>0</v>
      </c>
      <c r="P366" s="124">
        <v>1808513</v>
      </c>
      <c r="Q366" s="124">
        <v>710372</v>
      </c>
      <c r="R366" s="124">
        <v>670562</v>
      </c>
      <c r="S366" s="124">
        <v>48775</v>
      </c>
      <c r="T366" s="124">
        <v>20350</v>
      </c>
      <c r="U366" s="124">
        <v>184944</v>
      </c>
      <c r="V366" s="124">
        <v>48301</v>
      </c>
      <c r="W366" s="124">
        <v>0</v>
      </c>
      <c r="X366" s="124">
        <v>939166</v>
      </c>
      <c r="Y366" s="124">
        <v>0</v>
      </c>
      <c r="Z366" s="124">
        <v>0</v>
      </c>
      <c r="AA366" s="124">
        <v>37799378</v>
      </c>
    </row>
    <row r="367" spans="1:27" x14ac:dyDescent="0.3">
      <c r="A367" s="123" t="s">
        <v>733</v>
      </c>
      <c r="B367" s="121" t="s">
        <v>734</v>
      </c>
      <c r="C367" s="121">
        <v>1</v>
      </c>
      <c r="D367" s="121">
        <v>0</v>
      </c>
      <c r="E367" s="124">
        <v>7583898</v>
      </c>
      <c r="F367" s="124">
        <v>0</v>
      </c>
      <c r="G367" s="124">
        <v>0</v>
      </c>
      <c r="H367" s="124">
        <v>2188</v>
      </c>
      <c r="I367" s="124">
        <v>1198848</v>
      </c>
      <c r="J367" s="124">
        <v>1708449</v>
      </c>
      <c r="K367" s="124">
        <v>0</v>
      </c>
      <c r="L367" s="124">
        <v>0</v>
      </c>
      <c r="M367" s="124">
        <v>0</v>
      </c>
      <c r="N367" s="124">
        <v>0</v>
      </c>
      <c r="O367" s="124">
        <v>0</v>
      </c>
      <c r="P367" s="124">
        <v>1015660</v>
      </c>
      <c r="Q367" s="124">
        <v>165620</v>
      </c>
      <c r="R367" s="124">
        <v>67973</v>
      </c>
      <c r="S367" s="124">
        <v>10950</v>
      </c>
      <c r="T367" s="124">
        <v>4569</v>
      </c>
      <c r="U367" s="124">
        <v>43338</v>
      </c>
      <c r="V367" s="124">
        <v>11817</v>
      </c>
      <c r="W367" s="124">
        <v>0</v>
      </c>
      <c r="X367" s="124">
        <v>201838</v>
      </c>
      <c r="Y367" s="124">
        <v>0</v>
      </c>
      <c r="Z367" s="124">
        <v>0</v>
      </c>
      <c r="AA367" s="124">
        <v>12015148</v>
      </c>
    </row>
    <row r="368" spans="1:27" x14ac:dyDescent="0.3">
      <c r="A368" s="123" t="s">
        <v>735</v>
      </c>
      <c r="B368" s="121" t="s">
        <v>736</v>
      </c>
      <c r="C368" s="121">
        <v>1</v>
      </c>
      <c r="D368" s="121">
        <v>0</v>
      </c>
      <c r="E368" s="124">
        <v>32765640</v>
      </c>
      <c r="F368" s="124">
        <v>0</v>
      </c>
      <c r="G368" s="124">
        <v>0</v>
      </c>
      <c r="H368" s="124">
        <v>11775</v>
      </c>
      <c r="I368" s="124">
        <v>2928390</v>
      </c>
      <c r="J368" s="124">
        <v>6437614</v>
      </c>
      <c r="K368" s="124">
        <v>55958</v>
      </c>
      <c r="L368" s="124">
        <v>0</v>
      </c>
      <c r="M368" s="124">
        <v>0</v>
      </c>
      <c r="N368" s="124">
        <v>0</v>
      </c>
      <c r="O368" s="124">
        <v>0</v>
      </c>
      <c r="P368" s="124">
        <v>2372083</v>
      </c>
      <c r="Q368" s="124">
        <v>1718809</v>
      </c>
      <c r="R368" s="124">
        <v>119717</v>
      </c>
      <c r="S368" s="124">
        <v>31413</v>
      </c>
      <c r="T368" s="124">
        <v>13106</v>
      </c>
      <c r="U368" s="124">
        <v>120869</v>
      </c>
      <c r="V368" s="124">
        <v>38162</v>
      </c>
      <c r="W368" s="124">
        <v>0</v>
      </c>
      <c r="X368" s="124">
        <v>957358</v>
      </c>
      <c r="Y368" s="124">
        <v>0</v>
      </c>
      <c r="Z368" s="124">
        <v>0</v>
      </c>
      <c r="AA368" s="124">
        <v>47570894</v>
      </c>
    </row>
    <row r="369" spans="1:27" x14ac:dyDescent="0.3">
      <c r="A369" s="123" t="s">
        <v>737</v>
      </c>
      <c r="B369" s="121" t="s">
        <v>738</v>
      </c>
      <c r="C369" s="121">
        <v>1</v>
      </c>
      <c r="D369" s="121">
        <v>0</v>
      </c>
      <c r="E369" s="124">
        <v>11806936</v>
      </c>
      <c r="F369" s="124">
        <v>0</v>
      </c>
      <c r="G369" s="124">
        <v>0</v>
      </c>
      <c r="H369" s="124">
        <v>2664</v>
      </c>
      <c r="I369" s="124">
        <v>1745093</v>
      </c>
      <c r="J369" s="124">
        <v>2434652</v>
      </c>
      <c r="K369" s="124">
        <v>0</v>
      </c>
      <c r="L369" s="124">
        <v>0</v>
      </c>
      <c r="M369" s="124">
        <v>0</v>
      </c>
      <c r="N369" s="124">
        <v>0</v>
      </c>
      <c r="O369" s="124">
        <v>0</v>
      </c>
      <c r="P369" s="124">
        <v>889848</v>
      </c>
      <c r="Q369" s="124">
        <v>388429</v>
      </c>
      <c r="R369" s="124">
        <v>213473</v>
      </c>
      <c r="S369" s="124">
        <v>15564</v>
      </c>
      <c r="T369" s="124">
        <v>6494</v>
      </c>
      <c r="U369" s="124">
        <v>61629</v>
      </c>
      <c r="V369" s="124">
        <v>11993</v>
      </c>
      <c r="W369" s="124">
        <v>0</v>
      </c>
      <c r="X369" s="124">
        <v>321383</v>
      </c>
      <c r="Y369" s="124">
        <v>0</v>
      </c>
      <c r="Z369" s="124">
        <v>0</v>
      </c>
      <c r="AA369" s="124">
        <v>17898158</v>
      </c>
    </row>
    <row r="370" spans="1:27" x14ac:dyDescent="0.3">
      <c r="A370" s="123" t="s">
        <v>739</v>
      </c>
      <c r="B370" s="121" t="s">
        <v>740</v>
      </c>
      <c r="C370" s="121">
        <v>1</v>
      </c>
      <c r="D370" s="121">
        <v>0</v>
      </c>
      <c r="E370" s="124">
        <v>9051427</v>
      </c>
      <c r="F370" s="124">
        <v>0</v>
      </c>
      <c r="G370" s="124">
        <v>0</v>
      </c>
      <c r="H370" s="124">
        <v>4137</v>
      </c>
      <c r="I370" s="124">
        <v>1204200</v>
      </c>
      <c r="J370" s="124">
        <v>2110410</v>
      </c>
      <c r="K370" s="124">
        <v>0</v>
      </c>
      <c r="L370" s="124">
        <v>0</v>
      </c>
      <c r="M370" s="124">
        <v>0</v>
      </c>
      <c r="N370" s="124">
        <v>0</v>
      </c>
      <c r="O370" s="124">
        <v>0</v>
      </c>
      <c r="P370" s="124">
        <v>1062364</v>
      </c>
      <c r="Q370" s="124">
        <v>427922</v>
      </c>
      <c r="R370" s="124">
        <v>216755</v>
      </c>
      <c r="S370" s="124">
        <v>10561</v>
      </c>
      <c r="T370" s="124">
        <v>4406</v>
      </c>
      <c r="U370" s="124">
        <v>42523</v>
      </c>
      <c r="V370" s="124">
        <v>13461</v>
      </c>
      <c r="W370" s="124">
        <v>0</v>
      </c>
      <c r="X370" s="124">
        <v>248044</v>
      </c>
      <c r="Y370" s="124">
        <v>0</v>
      </c>
      <c r="Z370" s="124">
        <v>0</v>
      </c>
      <c r="AA370" s="124">
        <v>14396210</v>
      </c>
    </row>
    <row r="371" spans="1:27" x14ac:dyDescent="0.3">
      <c r="A371" s="123" t="s">
        <v>741</v>
      </c>
      <c r="B371" s="121" t="s">
        <v>742</v>
      </c>
      <c r="C371" s="121">
        <v>1</v>
      </c>
      <c r="D371" s="121">
        <v>0</v>
      </c>
      <c r="E371" s="124">
        <v>5580742</v>
      </c>
      <c r="F371" s="124">
        <v>0</v>
      </c>
      <c r="G371" s="124">
        <v>258763</v>
      </c>
      <c r="H371" s="124">
        <v>723</v>
      </c>
      <c r="I371" s="124">
        <v>678452</v>
      </c>
      <c r="J371" s="124">
        <v>1922856</v>
      </c>
      <c r="K371" s="124">
        <v>0</v>
      </c>
      <c r="L371" s="124">
        <v>0</v>
      </c>
      <c r="M371" s="124">
        <v>0</v>
      </c>
      <c r="N371" s="124">
        <v>0</v>
      </c>
      <c r="O371" s="124">
        <v>0</v>
      </c>
      <c r="P371" s="124">
        <v>467507</v>
      </c>
      <c r="Q371" s="124">
        <v>25765</v>
      </c>
      <c r="R371" s="124">
        <v>17488</v>
      </c>
      <c r="S371" s="124">
        <v>8419</v>
      </c>
      <c r="T371" s="124">
        <v>3513</v>
      </c>
      <c r="U371" s="124">
        <v>32504</v>
      </c>
      <c r="V371" s="124">
        <v>4828</v>
      </c>
      <c r="W371" s="124">
        <v>0</v>
      </c>
      <c r="X371" s="124">
        <v>163138</v>
      </c>
      <c r="Y371" s="124">
        <v>0</v>
      </c>
      <c r="Z371" s="124">
        <v>0</v>
      </c>
      <c r="AA371" s="124">
        <v>9164698</v>
      </c>
    </row>
    <row r="372" spans="1:27" x14ac:dyDescent="0.3">
      <c r="A372" s="123" t="s">
        <v>743</v>
      </c>
      <c r="B372" s="121" t="s">
        <v>744</v>
      </c>
      <c r="C372" s="121">
        <v>1</v>
      </c>
      <c r="D372" s="121">
        <v>0</v>
      </c>
      <c r="E372" s="124">
        <v>21132004</v>
      </c>
      <c r="F372" s="124">
        <v>0</v>
      </c>
      <c r="G372" s="124">
        <v>0</v>
      </c>
      <c r="H372" s="124">
        <v>0</v>
      </c>
      <c r="I372" s="124">
        <v>2856315</v>
      </c>
      <c r="J372" s="124">
        <v>3494854</v>
      </c>
      <c r="K372" s="124">
        <v>34620</v>
      </c>
      <c r="L372" s="124">
        <v>0</v>
      </c>
      <c r="M372" s="124">
        <v>0</v>
      </c>
      <c r="N372" s="124">
        <v>0</v>
      </c>
      <c r="O372" s="124">
        <v>0</v>
      </c>
      <c r="P372" s="124">
        <v>2051270</v>
      </c>
      <c r="Q372" s="124">
        <v>879027</v>
      </c>
      <c r="R372" s="124">
        <v>79148</v>
      </c>
      <c r="S372" s="124">
        <v>22215</v>
      </c>
      <c r="T372" s="124">
        <v>9269</v>
      </c>
      <c r="U372" s="124">
        <v>87783</v>
      </c>
      <c r="V372" s="124">
        <v>27849</v>
      </c>
      <c r="W372" s="124">
        <v>0</v>
      </c>
      <c r="X372" s="124">
        <v>893164</v>
      </c>
      <c r="Y372" s="124">
        <v>0</v>
      </c>
      <c r="Z372" s="124">
        <v>0</v>
      </c>
      <c r="AA372" s="124">
        <v>31567518</v>
      </c>
    </row>
    <row r="373" spans="1:27" x14ac:dyDescent="0.3">
      <c r="A373" s="123" t="s">
        <v>745</v>
      </c>
      <c r="B373" s="121" t="s">
        <v>746</v>
      </c>
      <c r="C373" s="121">
        <v>1</v>
      </c>
      <c r="D373" s="121">
        <v>0</v>
      </c>
      <c r="E373" s="124">
        <v>6334263</v>
      </c>
      <c r="F373" s="124">
        <v>0</v>
      </c>
      <c r="G373" s="124">
        <v>135290</v>
      </c>
      <c r="H373" s="124">
        <v>1810</v>
      </c>
      <c r="I373" s="124">
        <v>718319</v>
      </c>
      <c r="J373" s="124">
        <v>385004</v>
      </c>
      <c r="K373" s="124">
        <v>0</v>
      </c>
      <c r="L373" s="124">
        <v>0</v>
      </c>
      <c r="M373" s="124">
        <v>0</v>
      </c>
      <c r="N373" s="124">
        <v>0</v>
      </c>
      <c r="O373" s="124">
        <v>0</v>
      </c>
      <c r="P373" s="124">
        <v>557223</v>
      </c>
      <c r="Q373" s="124">
        <v>21597</v>
      </c>
      <c r="R373" s="124">
        <v>182109</v>
      </c>
      <c r="S373" s="124">
        <v>8119</v>
      </c>
      <c r="T373" s="124">
        <v>3388</v>
      </c>
      <c r="U373" s="124">
        <v>32445</v>
      </c>
      <c r="V373" s="124">
        <v>5089</v>
      </c>
      <c r="W373" s="124">
        <v>0</v>
      </c>
      <c r="X373" s="124">
        <v>97200</v>
      </c>
      <c r="Y373" s="124">
        <v>0</v>
      </c>
      <c r="Z373" s="124">
        <v>0</v>
      </c>
      <c r="AA373" s="124">
        <v>8481856</v>
      </c>
    </row>
    <row r="374" spans="1:27" x14ac:dyDescent="0.3">
      <c r="A374" s="123" t="s">
        <v>747</v>
      </c>
      <c r="B374" s="121" t="s">
        <v>748</v>
      </c>
      <c r="C374" s="121">
        <v>1</v>
      </c>
      <c r="D374" s="121">
        <v>0</v>
      </c>
      <c r="E374" s="124">
        <v>27139062</v>
      </c>
      <c r="F374" s="124">
        <v>0</v>
      </c>
      <c r="G374" s="124">
        <v>0</v>
      </c>
      <c r="H374" s="124">
        <v>0</v>
      </c>
      <c r="I374" s="124">
        <v>3870041</v>
      </c>
      <c r="J374" s="124">
        <v>4704174</v>
      </c>
      <c r="K374" s="124">
        <v>0</v>
      </c>
      <c r="L374" s="124">
        <v>0</v>
      </c>
      <c r="M374" s="124">
        <v>0</v>
      </c>
      <c r="N374" s="124">
        <v>0</v>
      </c>
      <c r="O374" s="124">
        <v>0</v>
      </c>
      <c r="P374" s="124">
        <v>2876372</v>
      </c>
      <c r="Q374" s="124">
        <v>816874</v>
      </c>
      <c r="R374" s="124">
        <v>643595</v>
      </c>
      <c r="S374" s="124">
        <v>61912</v>
      </c>
      <c r="T374" s="124">
        <v>25831</v>
      </c>
      <c r="U374" s="124">
        <v>251931</v>
      </c>
      <c r="V374" s="124">
        <v>65212</v>
      </c>
      <c r="W374" s="124">
        <v>0</v>
      </c>
      <c r="X374" s="124">
        <v>1418800</v>
      </c>
      <c r="Y374" s="124">
        <v>0</v>
      </c>
      <c r="Z374" s="124">
        <v>0</v>
      </c>
      <c r="AA374" s="124">
        <v>41873804</v>
      </c>
    </row>
    <row r="375" spans="1:27" x14ac:dyDescent="0.3">
      <c r="A375" s="123" t="s">
        <v>749</v>
      </c>
      <c r="B375" s="121" t="s">
        <v>750</v>
      </c>
      <c r="C375" s="121">
        <v>1</v>
      </c>
      <c r="D375" s="121">
        <v>0</v>
      </c>
      <c r="E375" s="124">
        <v>40082556</v>
      </c>
      <c r="F375" s="124">
        <v>0</v>
      </c>
      <c r="G375" s="124">
        <v>500874</v>
      </c>
      <c r="H375" s="124">
        <v>0</v>
      </c>
      <c r="I375" s="124">
        <v>9123315</v>
      </c>
      <c r="J375" s="124">
        <v>4432201</v>
      </c>
      <c r="K375" s="124">
        <v>0</v>
      </c>
      <c r="L375" s="124">
        <v>0</v>
      </c>
      <c r="M375" s="124">
        <v>0</v>
      </c>
      <c r="N375" s="124">
        <v>0</v>
      </c>
      <c r="O375" s="124">
        <v>0</v>
      </c>
      <c r="P375" s="124">
        <v>3676291</v>
      </c>
      <c r="Q375" s="124">
        <v>2129505</v>
      </c>
      <c r="R375" s="124">
        <v>849718</v>
      </c>
      <c r="S375" s="124">
        <v>58797</v>
      </c>
      <c r="T375" s="124">
        <v>24531</v>
      </c>
      <c r="U375" s="124">
        <v>292881</v>
      </c>
      <c r="V375" s="124">
        <v>62120</v>
      </c>
      <c r="W375" s="124">
        <v>0</v>
      </c>
      <c r="X375" s="124">
        <v>711061</v>
      </c>
      <c r="Y375" s="124">
        <v>17651</v>
      </c>
      <c r="Z375" s="124">
        <v>0</v>
      </c>
      <c r="AA375" s="124">
        <v>61961501</v>
      </c>
    </row>
    <row r="376" spans="1:27" x14ac:dyDescent="0.3">
      <c r="A376" s="123" t="s">
        <v>751</v>
      </c>
      <c r="B376" s="121" t="s">
        <v>752</v>
      </c>
      <c r="C376" s="121">
        <v>1</v>
      </c>
      <c r="D376" s="121">
        <v>0</v>
      </c>
      <c r="E376" s="124">
        <v>9619160</v>
      </c>
      <c r="F376" s="124">
        <v>0</v>
      </c>
      <c r="G376" s="124">
        <v>192726</v>
      </c>
      <c r="H376" s="124">
        <v>0</v>
      </c>
      <c r="I376" s="124">
        <v>1282041</v>
      </c>
      <c r="J376" s="124">
        <v>1333644</v>
      </c>
      <c r="K376" s="124">
        <v>0</v>
      </c>
      <c r="L376" s="124">
        <v>0</v>
      </c>
      <c r="M376" s="124">
        <v>0</v>
      </c>
      <c r="N376" s="124">
        <v>0</v>
      </c>
      <c r="O376" s="124">
        <v>0</v>
      </c>
      <c r="P376" s="124">
        <v>1033720</v>
      </c>
      <c r="Q376" s="124">
        <v>584606</v>
      </c>
      <c r="R376" s="124">
        <v>120645</v>
      </c>
      <c r="S376" s="124">
        <v>14276</v>
      </c>
      <c r="T376" s="124">
        <v>5956</v>
      </c>
      <c r="U376" s="124">
        <v>57668</v>
      </c>
      <c r="V376" s="124">
        <v>12638</v>
      </c>
      <c r="W376" s="124">
        <v>0</v>
      </c>
      <c r="X376" s="124">
        <v>297392</v>
      </c>
      <c r="Y376" s="124">
        <v>28906</v>
      </c>
      <c r="Z376" s="124">
        <v>0</v>
      </c>
      <c r="AA376" s="124">
        <v>14583378</v>
      </c>
    </row>
    <row r="377" spans="1:27" x14ac:dyDescent="0.3">
      <c r="A377" s="123" t="s">
        <v>753</v>
      </c>
      <c r="B377" s="121" t="s">
        <v>754</v>
      </c>
      <c r="C377" s="121">
        <v>1</v>
      </c>
      <c r="D377" s="121">
        <v>0</v>
      </c>
      <c r="E377" s="124">
        <v>24692031</v>
      </c>
      <c r="F377" s="124">
        <v>0</v>
      </c>
      <c r="G377" s="124">
        <v>344880</v>
      </c>
      <c r="H377" s="124">
        <v>0</v>
      </c>
      <c r="I377" s="124">
        <v>3992261</v>
      </c>
      <c r="J377" s="124">
        <v>2420945</v>
      </c>
      <c r="K377" s="124">
        <v>0</v>
      </c>
      <c r="L377" s="124">
        <v>0</v>
      </c>
      <c r="M377" s="124">
        <v>0</v>
      </c>
      <c r="N377" s="124">
        <v>0</v>
      </c>
      <c r="O377" s="124">
        <v>0</v>
      </c>
      <c r="P377" s="124">
        <v>2307603</v>
      </c>
      <c r="Q377" s="124">
        <v>378423</v>
      </c>
      <c r="R377" s="124">
        <v>815808</v>
      </c>
      <c r="S377" s="124">
        <v>48685</v>
      </c>
      <c r="T377" s="124">
        <v>20313</v>
      </c>
      <c r="U377" s="124">
        <v>179701</v>
      </c>
      <c r="V377" s="124">
        <v>50808</v>
      </c>
      <c r="W377" s="124">
        <v>0</v>
      </c>
      <c r="X377" s="124">
        <v>820246</v>
      </c>
      <c r="Y377" s="124">
        <v>0</v>
      </c>
      <c r="Z377" s="124">
        <v>0</v>
      </c>
      <c r="AA377" s="124">
        <v>36071704</v>
      </c>
    </row>
    <row r="378" spans="1:27" x14ac:dyDescent="0.3">
      <c r="A378" s="123" t="s">
        <v>755</v>
      </c>
      <c r="B378" s="121" t="s">
        <v>756</v>
      </c>
      <c r="C378" s="121">
        <v>1</v>
      </c>
      <c r="D378" s="121">
        <v>0</v>
      </c>
      <c r="E378" s="124">
        <v>57127810</v>
      </c>
      <c r="F378" s="124">
        <v>0</v>
      </c>
      <c r="G378" s="124">
        <v>646971</v>
      </c>
      <c r="H378" s="124">
        <v>0</v>
      </c>
      <c r="I378" s="124">
        <v>7746301</v>
      </c>
      <c r="J378" s="124">
        <v>5108795</v>
      </c>
      <c r="K378" s="124">
        <v>0</v>
      </c>
      <c r="L378" s="124">
        <v>0</v>
      </c>
      <c r="M378" s="124">
        <v>0</v>
      </c>
      <c r="N378" s="124">
        <v>0</v>
      </c>
      <c r="O378" s="124">
        <v>0</v>
      </c>
      <c r="P378" s="124">
        <v>4736578</v>
      </c>
      <c r="Q378" s="124">
        <v>1130193</v>
      </c>
      <c r="R378" s="124">
        <v>2426208</v>
      </c>
      <c r="S378" s="124">
        <v>85716</v>
      </c>
      <c r="T378" s="124">
        <v>35763</v>
      </c>
      <c r="U378" s="124">
        <v>326724</v>
      </c>
      <c r="V378" s="124">
        <v>95130</v>
      </c>
      <c r="W378" s="124">
        <v>0</v>
      </c>
      <c r="X378" s="124">
        <v>2129699</v>
      </c>
      <c r="Y378" s="124">
        <v>0</v>
      </c>
      <c r="Z378" s="124">
        <v>0</v>
      </c>
      <c r="AA378" s="124">
        <v>81595888</v>
      </c>
    </row>
    <row r="379" spans="1:27" x14ac:dyDescent="0.3">
      <c r="A379" s="123" t="s">
        <v>757</v>
      </c>
      <c r="B379" s="121" t="s">
        <v>758</v>
      </c>
      <c r="C379" s="121">
        <v>1</v>
      </c>
      <c r="D379" s="121">
        <v>0</v>
      </c>
      <c r="E379" s="124">
        <v>21657001</v>
      </c>
      <c r="F379" s="124">
        <v>0</v>
      </c>
      <c r="G379" s="124">
        <v>526970</v>
      </c>
      <c r="H379" s="124">
        <v>0</v>
      </c>
      <c r="I379" s="124">
        <v>3568172</v>
      </c>
      <c r="J379" s="124">
        <v>2056815</v>
      </c>
      <c r="K379" s="124">
        <v>0</v>
      </c>
      <c r="L379" s="124">
        <v>0</v>
      </c>
      <c r="M379" s="124">
        <v>0</v>
      </c>
      <c r="N379" s="124">
        <v>0</v>
      </c>
      <c r="O379" s="124">
        <v>0</v>
      </c>
      <c r="P379" s="124">
        <v>2532027</v>
      </c>
      <c r="Q379" s="124">
        <v>733331</v>
      </c>
      <c r="R379" s="124">
        <v>759060</v>
      </c>
      <c r="S379" s="124">
        <v>50812</v>
      </c>
      <c r="T379" s="124">
        <v>21200</v>
      </c>
      <c r="U379" s="124">
        <v>173469</v>
      </c>
      <c r="V379" s="124">
        <v>46543</v>
      </c>
      <c r="W379" s="124">
        <v>0</v>
      </c>
      <c r="X379" s="124">
        <v>920362</v>
      </c>
      <c r="Y379" s="124">
        <v>0</v>
      </c>
      <c r="Z379" s="124">
        <v>0</v>
      </c>
      <c r="AA379" s="124">
        <v>33045762</v>
      </c>
    </row>
    <row r="380" spans="1:27" x14ac:dyDescent="0.3">
      <c r="A380" s="123" t="s">
        <v>759</v>
      </c>
      <c r="B380" s="121" t="s">
        <v>760</v>
      </c>
      <c r="C380" s="121">
        <v>1</v>
      </c>
      <c r="D380" s="121">
        <v>0</v>
      </c>
      <c r="E380" s="124">
        <v>13025585</v>
      </c>
      <c r="F380" s="124">
        <v>0</v>
      </c>
      <c r="G380" s="124">
        <v>317551</v>
      </c>
      <c r="H380" s="124">
        <v>0</v>
      </c>
      <c r="I380" s="124">
        <v>2602537</v>
      </c>
      <c r="J380" s="124">
        <v>1133259</v>
      </c>
      <c r="K380" s="124">
        <v>0</v>
      </c>
      <c r="L380" s="124">
        <v>0</v>
      </c>
      <c r="M380" s="124">
        <v>0</v>
      </c>
      <c r="N380" s="124">
        <v>0</v>
      </c>
      <c r="O380" s="124">
        <v>0</v>
      </c>
      <c r="P380" s="124">
        <v>1504468</v>
      </c>
      <c r="Q380" s="124">
        <v>546731</v>
      </c>
      <c r="R380" s="124">
        <v>366040</v>
      </c>
      <c r="S380" s="124">
        <v>14351</v>
      </c>
      <c r="T380" s="124">
        <v>5988</v>
      </c>
      <c r="U380" s="124">
        <v>55862</v>
      </c>
      <c r="V380" s="124">
        <v>16483</v>
      </c>
      <c r="W380" s="124">
        <v>0</v>
      </c>
      <c r="X380" s="124">
        <v>483850</v>
      </c>
      <c r="Y380" s="124">
        <v>0</v>
      </c>
      <c r="Z380" s="124">
        <v>0</v>
      </c>
      <c r="AA380" s="124">
        <v>20072705</v>
      </c>
    </row>
    <row r="381" spans="1:27" x14ac:dyDescent="0.3">
      <c r="A381" s="123" t="s">
        <v>761</v>
      </c>
      <c r="B381" s="121" t="s">
        <v>762</v>
      </c>
      <c r="C381" s="121">
        <v>1</v>
      </c>
      <c r="D381" s="121">
        <v>0</v>
      </c>
      <c r="E381" s="124">
        <v>145819721</v>
      </c>
      <c r="F381" s="124">
        <v>0</v>
      </c>
      <c r="G381" s="124">
        <v>714091</v>
      </c>
      <c r="H381" s="124">
        <v>44001</v>
      </c>
      <c r="I381" s="124">
        <v>11062663</v>
      </c>
      <c r="J381" s="124">
        <v>10623428</v>
      </c>
      <c r="K381" s="124">
        <v>0</v>
      </c>
      <c r="L381" s="124">
        <v>0</v>
      </c>
      <c r="M381" s="124">
        <v>0</v>
      </c>
      <c r="N381" s="124">
        <v>0</v>
      </c>
      <c r="O381" s="124">
        <v>0</v>
      </c>
      <c r="P381" s="124">
        <v>15153353</v>
      </c>
      <c r="Q381" s="124">
        <v>3245171</v>
      </c>
      <c r="R381" s="124">
        <v>2907622</v>
      </c>
      <c r="S381" s="124">
        <v>118297</v>
      </c>
      <c r="T381" s="124">
        <v>49356</v>
      </c>
      <c r="U381" s="124">
        <v>454117</v>
      </c>
      <c r="V381" s="124">
        <v>144859</v>
      </c>
      <c r="W381" s="124">
        <v>0</v>
      </c>
      <c r="X381" s="124">
        <v>2832162</v>
      </c>
      <c r="Y381" s="124">
        <v>0</v>
      </c>
      <c r="Z381" s="124">
        <v>0</v>
      </c>
      <c r="AA381" s="124">
        <v>193168841</v>
      </c>
    </row>
    <row r="382" spans="1:27" x14ac:dyDescent="0.3">
      <c r="A382" s="123" t="s">
        <v>763</v>
      </c>
      <c r="B382" s="121" t="s">
        <v>764</v>
      </c>
      <c r="C382" s="121">
        <v>1</v>
      </c>
      <c r="D382" s="121">
        <v>0</v>
      </c>
      <c r="E382" s="124">
        <v>38488469</v>
      </c>
      <c r="F382" s="124">
        <v>0</v>
      </c>
      <c r="G382" s="124">
        <v>492317</v>
      </c>
      <c r="H382" s="124">
        <v>0</v>
      </c>
      <c r="I382" s="124">
        <v>5517816</v>
      </c>
      <c r="J382" s="124">
        <v>3423762</v>
      </c>
      <c r="K382" s="124">
        <v>367874</v>
      </c>
      <c r="L382" s="124">
        <v>0</v>
      </c>
      <c r="M382" s="124">
        <v>0</v>
      </c>
      <c r="N382" s="124">
        <v>0</v>
      </c>
      <c r="O382" s="124">
        <v>0</v>
      </c>
      <c r="P382" s="124">
        <v>3748730</v>
      </c>
      <c r="Q382" s="124">
        <v>2500068</v>
      </c>
      <c r="R382" s="124">
        <v>2356318</v>
      </c>
      <c r="S382" s="124">
        <v>53703</v>
      </c>
      <c r="T382" s="124">
        <v>22406</v>
      </c>
      <c r="U382" s="124">
        <v>215933</v>
      </c>
      <c r="V382" s="124">
        <v>58214</v>
      </c>
      <c r="W382" s="124">
        <v>0</v>
      </c>
      <c r="X382" s="124">
        <v>898837</v>
      </c>
      <c r="Y382" s="124">
        <v>0</v>
      </c>
      <c r="Z382" s="124">
        <v>0</v>
      </c>
      <c r="AA382" s="124">
        <v>58144447</v>
      </c>
    </row>
    <row r="383" spans="1:27" x14ac:dyDescent="0.3">
      <c r="A383" s="123" t="s">
        <v>765</v>
      </c>
      <c r="B383" s="121" t="s">
        <v>766</v>
      </c>
      <c r="C383" s="121">
        <v>1</v>
      </c>
      <c r="D383" s="121">
        <v>0</v>
      </c>
      <c r="E383" s="124">
        <v>67618407</v>
      </c>
      <c r="F383" s="124">
        <v>0</v>
      </c>
      <c r="G383" s="124">
        <v>1602240</v>
      </c>
      <c r="H383" s="124">
        <v>65941</v>
      </c>
      <c r="I383" s="124">
        <v>15284571</v>
      </c>
      <c r="J383" s="124">
        <v>3001351</v>
      </c>
      <c r="K383" s="124">
        <v>482273</v>
      </c>
      <c r="L383" s="124">
        <v>0</v>
      </c>
      <c r="M383" s="124">
        <v>0</v>
      </c>
      <c r="N383" s="124">
        <v>0</v>
      </c>
      <c r="O383" s="124">
        <v>0</v>
      </c>
      <c r="P383" s="124">
        <v>4370765</v>
      </c>
      <c r="Q383" s="124">
        <v>2153315</v>
      </c>
      <c r="R383" s="124">
        <v>1336784</v>
      </c>
      <c r="S383" s="124">
        <v>180509</v>
      </c>
      <c r="T383" s="124">
        <v>75313</v>
      </c>
      <c r="U383" s="124">
        <v>533046</v>
      </c>
      <c r="V383" s="124">
        <v>177299</v>
      </c>
      <c r="W383" s="124">
        <v>0</v>
      </c>
      <c r="X383" s="124">
        <v>5507437</v>
      </c>
      <c r="Y383" s="124">
        <v>0</v>
      </c>
      <c r="Z383" s="124">
        <v>0</v>
      </c>
      <c r="AA383" s="124">
        <v>102389251</v>
      </c>
    </row>
    <row r="384" spans="1:27" x14ac:dyDescent="0.3">
      <c r="A384" s="123" t="s">
        <v>767</v>
      </c>
      <c r="B384" s="121" t="s">
        <v>768</v>
      </c>
      <c r="C384" s="121">
        <v>1</v>
      </c>
      <c r="D384" s="121">
        <v>1</v>
      </c>
      <c r="E384" s="124">
        <v>1534357</v>
      </c>
      <c r="F384" s="124">
        <v>0</v>
      </c>
      <c r="G384" s="124">
        <v>70000</v>
      </c>
      <c r="H384" s="124">
        <v>0</v>
      </c>
      <c r="I384" s="124">
        <v>6704280</v>
      </c>
      <c r="J384" s="124">
        <v>0</v>
      </c>
      <c r="K384" s="124">
        <v>0</v>
      </c>
      <c r="L384" s="124">
        <v>0</v>
      </c>
      <c r="M384" s="124">
        <v>0</v>
      </c>
      <c r="N384" s="124">
        <v>0</v>
      </c>
      <c r="O384" s="124">
        <v>0</v>
      </c>
      <c r="P384" s="124">
        <v>52477</v>
      </c>
      <c r="Q384" s="124">
        <v>0</v>
      </c>
      <c r="R384" s="124">
        <v>23585</v>
      </c>
      <c r="S384" s="124">
        <v>149635</v>
      </c>
      <c r="T384" s="124">
        <v>62431</v>
      </c>
      <c r="U384" s="124">
        <v>729756</v>
      </c>
      <c r="V384" s="124">
        <v>0</v>
      </c>
      <c r="W384" s="124">
        <v>0</v>
      </c>
      <c r="X384" s="124">
        <v>3431424</v>
      </c>
      <c r="Y384" s="124">
        <v>10401</v>
      </c>
      <c r="Z384" s="124">
        <v>0</v>
      </c>
      <c r="AA384" s="124">
        <v>12768346</v>
      </c>
    </row>
    <row r="385" spans="1:27" x14ac:dyDescent="0.3">
      <c r="A385" s="123" t="s">
        <v>769</v>
      </c>
      <c r="B385" s="121" t="s">
        <v>770</v>
      </c>
      <c r="C385" s="121">
        <v>1</v>
      </c>
      <c r="D385" s="121">
        <v>0</v>
      </c>
      <c r="E385" s="124">
        <v>43547960</v>
      </c>
      <c r="F385" s="124">
        <v>0</v>
      </c>
      <c r="G385" s="124">
        <v>536651</v>
      </c>
      <c r="H385" s="124">
        <v>0</v>
      </c>
      <c r="I385" s="124">
        <v>4332718</v>
      </c>
      <c r="J385" s="124">
        <v>2435061</v>
      </c>
      <c r="K385" s="124">
        <v>0</v>
      </c>
      <c r="L385" s="124">
        <v>0</v>
      </c>
      <c r="M385" s="124">
        <v>0</v>
      </c>
      <c r="N385" s="124">
        <v>0</v>
      </c>
      <c r="O385" s="124">
        <v>0</v>
      </c>
      <c r="P385" s="124">
        <v>3576065</v>
      </c>
      <c r="Q385" s="124">
        <v>617888</v>
      </c>
      <c r="R385" s="124">
        <v>1352383</v>
      </c>
      <c r="S385" s="124">
        <v>66691</v>
      </c>
      <c r="T385" s="124">
        <v>27825</v>
      </c>
      <c r="U385" s="124">
        <v>259271</v>
      </c>
      <c r="V385" s="124">
        <v>67552</v>
      </c>
      <c r="W385" s="124">
        <v>0</v>
      </c>
      <c r="X385" s="124">
        <v>1658588</v>
      </c>
      <c r="Y385" s="124">
        <v>0</v>
      </c>
      <c r="Z385" s="124">
        <v>0</v>
      </c>
      <c r="AA385" s="124">
        <v>58478653</v>
      </c>
    </row>
    <row r="386" spans="1:27" x14ac:dyDescent="0.3">
      <c r="A386" s="123" t="s">
        <v>771</v>
      </c>
      <c r="B386" s="121" t="s">
        <v>772</v>
      </c>
      <c r="C386" s="121">
        <v>1</v>
      </c>
      <c r="D386" s="121">
        <v>0</v>
      </c>
      <c r="E386" s="124">
        <v>180911087</v>
      </c>
      <c r="F386" s="124">
        <v>0</v>
      </c>
      <c r="G386" s="124">
        <v>3600531</v>
      </c>
      <c r="H386" s="124">
        <v>0</v>
      </c>
      <c r="I386" s="124">
        <v>18983057</v>
      </c>
      <c r="J386" s="124">
        <v>6911808</v>
      </c>
      <c r="K386" s="124">
        <v>0</v>
      </c>
      <c r="L386" s="124">
        <v>0</v>
      </c>
      <c r="M386" s="124">
        <v>491250</v>
      </c>
      <c r="N386" s="124">
        <v>9771940</v>
      </c>
      <c r="O386" s="124">
        <v>4939282</v>
      </c>
      <c r="P386" s="124">
        <v>0</v>
      </c>
      <c r="Q386" s="124">
        <v>4210440</v>
      </c>
      <c r="R386" s="124">
        <v>4900249</v>
      </c>
      <c r="S386" s="124">
        <v>169544</v>
      </c>
      <c r="T386" s="124">
        <v>70738</v>
      </c>
      <c r="U386" s="124">
        <v>648206</v>
      </c>
      <c r="V386" s="124">
        <v>204326</v>
      </c>
      <c r="W386" s="124">
        <v>0</v>
      </c>
      <c r="X386" s="124">
        <v>5712815</v>
      </c>
      <c r="Y386" s="124">
        <v>0</v>
      </c>
      <c r="Z386" s="124">
        <v>0</v>
      </c>
      <c r="AA386" s="124">
        <v>241525273</v>
      </c>
    </row>
    <row r="387" spans="1:27" x14ac:dyDescent="0.3">
      <c r="A387" s="123" t="s">
        <v>773</v>
      </c>
      <c r="B387" s="121" t="s">
        <v>774</v>
      </c>
      <c r="C387" s="121">
        <v>1</v>
      </c>
      <c r="D387" s="121">
        <v>0</v>
      </c>
      <c r="E387" s="124">
        <v>48407415</v>
      </c>
      <c r="F387" s="124">
        <v>0</v>
      </c>
      <c r="G387" s="124">
        <v>343745</v>
      </c>
      <c r="H387" s="124">
        <v>17640</v>
      </c>
      <c r="I387" s="124">
        <v>5257108</v>
      </c>
      <c r="J387" s="124">
        <v>5629020</v>
      </c>
      <c r="K387" s="124">
        <v>0</v>
      </c>
      <c r="L387" s="124">
        <v>0</v>
      </c>
      <c r="M387" s="124">
        <v>0</v>
      </c>
      <c r="N387" s="124">
        <v>0</v>
      </c>
      <c r="O387" s="124">
        <v>0</v>
      </c>
      <c r="P387" s="124">
        <v>2939298</v>
      </c>
      <c r="Q387" s="124">
        <v>1492679</v>
      </c>
      <c r="R387" s="124">
        <v>1409664</v>
      </c>
      <c r="S387" s="124">
        <v>38439</v>
      </c>
      <c r="T387" s="124">
        <v>16038</v>
      </c>
      <c r="U387" s="124">
        <v>140907</v>
      </c>
      <c r="V387" s="124">
        <v>45952</v>
      </c>
      <c r="W387" s="124">
        <v>0</v>
      </c>
      <c r="X387" s="124">
        <v>1547222</v>
      </c>
      <c r="Y387" s="124">
        <v>0</v>
      </c>
      <c r="Z387" s="124">
        <v>0</v>
      </c>
      <c r="AA387" s="124">
        <v>67285127</v>
      </c>
    </row>
    <row r="388" spans="1:27" x14ac:dyDescent="0.3">
      <c r="A388" s="123" t="s">
        <v>775</v>
      </c>
      <c r="B388" s="121" t="s">
        <v>776</v>
      </c>
      <c r="C388" s="121">
        <v>1</v>
      </c>
      <c r="D388" s="121">
        <v>0</v>
      </c>
      <c r="E388" s="124">
        <v>672399</v>
      </c>
      <c r="F388" s="124">
        <v>0</v>
      </c>
      <c r="G388" s="124">
        <v>50000</v>
      </c>
      <c r="H388" s="124">
        <v>0</v>
      </c>
      <c r="I388" s="124">
        <v>71819</v>
      </c>
      <c r="J388" s="124">
        <v>12119</v>
      </c>
      <c r="K388" s="124">
        <v>0</v>
      </c>
      <c r="L388" s="124">
        <v>0</v>
      </c>
      <c r="M388" s="124">
        <v>0</v>
      </c>
      <c r="N388" s="124">
        <v>0</v>
      </c>
      <c r="O388" s="124">
        <v>0</v>
      </c>
      <c r="P388" s="124">
        <v>318369</v>
      </c>
      <c r="Q388" s="124">
        <v>0</v>
      </c>
      <c r="R388" s="124">
        <v>0</v>
      </c>
      <c r="S388" s="124">
        <v>4374</v>
      </c>
      <c r="T388" s="124">
        <v>1825</v>
      </c>
      <c r="U388" s="124">
        <v>13048</v>
      </c>
      <c r="V388" s="124">
        <v>0</v>
      </c>
      <c r="W388" s="124">
        <v>0</v>
      </c>
      <c r="X388" s="124">
        <v>108000</v>
      </c>
      <c r="Y388" s="124">
        <v>0</v>
      </c>
      <c r="Z388" s="124">
        <v>0</v>
      </c>
      <c r="AA388" s="124">
        <v>1251953</v>
      </c>
    </row>
    <row r="389" spans="1:27" x14ac:dyDescent="0.3">
      <c r="A389" s="123" t="s">
        <v>777</v>
      </c>
      <c r="B389" s="121" t="s">
        <v>778</v>
      </c>
      <c r="C389" s="121">
        <v>1</v>
      </c>
      <c r="D389" s="121">
        <v>0</v>
      </c>
      <c r="E389" s="124">
        <v>25580918</v>
      </c>
      <c r="F389" s="124">
        <v>0</v>
      </c>
      <c r="G389" s="124">
        <v>780717</v>
      </c>
      <c r="H389" s="124">
        <v>0</v>
      </c>
      <c r="I389" s="124">
        <v>4663302</v>
      </c>
      <c r="J389" s="124">
        <v>2511923</v>
      </c>
      <c r="K389" s="124">
        <v>0</v>
      </c>
      <c r="L389" s="124">
        <v>0</v>
      </c>
      <c r="M389" s="124">
        <v>0</v>
      </c>
      <c r="N389" s="124">
        <v>0</v>
      </c>
      <c r="O389" s="124">
        <v>0</v>
      </c>
      <c r="P389" s="124">
        <v>3025169</v>
      </c>
      <c r="Q389" s="124">
        <v>1666858</v>
      </c>
      <c r="R389" s="124">
        <v>828348</v>
      </c>
      <c r="S389" s="124">
        <v>56744</v>
      </c>
      <c r="T389" s="124">
        <v>23675</v>
      </c>
      <c r="U389" s="124">
        <v>212030</v>
      </c>
      <c r="V389" s="124">
        <v>51151</v>
      </c>
      <c r="W389" s="124">
        <v>0</v>
      </c>
      <c r="X389" s="124">
        <v>1036800</v>
      </c>
      <c r="Y389" s="124">
        <v>10949</v>
      </c>
      <c r="Z389" s="124">
        <v>0</v>
      </c>
      <c r="AA389" s="124">
        <v>40448584</v>
      </c>
    </row>
    <row r="390" spans="1:27" x14ac:dyDescent="0.3">
      <c r="A390" s="123" t="s">
        <v>779</v>
      </c>
      <c r="B390" s="121" t="s">
        <v>780</v>
      </c>
      <c r="C390" s="121">
        <v>1</v>
      </c>
      <c r="D390" s="121">
        <v>0</v>
      </c>
      <c r="E390" s="124">
        <v>5095270</v>
      </c>
      <c r="F390" s="124">
        <v>0</v>
      </c>
      <c r="G390" s="124">
        <v>426016</v>
      </c>
      <c r="H390" s="124">
        <v>0</v>
      </c>
      <c r="I390" s="124">
        <v>1363139</v>
      </c>
      <c r="J390" s="124">
        <v>619587</v>
      </c>
      <c r="K390" s="124">
        <v>0</v>
      </c>
      <c r="L390" s="124">
        <v>0</v>
      </c>
      <c r="M390" s="124">
        <v>0</v>
      </c>
      <c r="N390" s="124">
        <v>0</v>
      </c>
      <c r="O390" s="124">
        <v>0</v>
      </c>
      <c r="P390" s="124">
        <v>619660</v>
      </c>
      <c r="Q390" s="124">
        <v>16548</v>
      </c>
      <c r="R390" s="124">
        <v>20789</v>
      </c>
      <c r="S390" s="124">
        <v>6277</v>
      </c>
      <c r="T390" s="124">
        <v>2619</v>
      </c>
      <c r="U390" s="124">
        <v>38678</v>
      </c>
      <c r="V390" s="124">
        <v>4542</v>
      </c>
      <c r="W390" s="124">
        <v>0</v>
      </c>
      <c r="X390" s="124">
        <v>108000</v>
      </c>
      <c r="Y390" s="124">
        <v>16330</v>
      </c>
      <c r="Z390" s="124">
        <v>0</v>
      </c>
      <c r="AA390" s="124">
        <v>8337455</v>
      </c>
    </row>
    <row r="391" spans="1:27" x14ac:dyDescent="0.3">
      <c r="A391" s="123" t="s">
        <v>781</v>
      </c>
      <c r="B391" s="121" t="s">
        <v>782</v>
      </c>
      <c r="C391" s="121">
        <v>1</v>
      </c>
      <c r="D391" s="121">
        <v>0</v>
      </c>
      <c r="E391" s="124">
        <v>5529755</v>
      </c>
      <c r="F391" s="124">
        <v>0</v>
      </c>
      <c r="G391" s="124">
        <v>281467</v>
      </c>
      <c r="H391" s="124">
        <v>0</v>
      </c>
      <c r="I391" s="124">
        <v>917320</v>
      </c>
      <c r="J391" s="124">
        <v>975324</v>
      </c>
      <c r="K391" s="124">
        <v>0</v>
      </c>
      <c r="L391" s="124">
        <v>0</v>
      </c>
      <c r="M391" s="124">
        <v>0</v>
      </c>
      <c r="N391" s="124">
        <v>0</v>
      </c>
      <c r="O391" s="124">
        <v>0</v>
      </c>
      <c r="P391" s="124">
        <v>1044548</v>
      </c>
      <c r="Q391" s="124">
        <v>134045</v>
      </c>
      <c r="R391" s="124">
        <v>225122</v>
      </c>
      <c r="S391" s="124">
        <v>10711</v>
      </c>
      <c r="T391" s="124">
        <v>4469</v>
      </c>
      <c r="U391" s="124">
        <v>43396</v>
      </c>
      <c r="V391" s="124">
        <v>9447</v>
      </c>
      <c r="W391" s="124">
        <v>0</v>
      </c>
      <c r="X391" s="124">
        <v>512840</v>
      </c>
      <c r="Y391" s="124">
        <v>0</v>
      </c>
      <c r="Z391" s="124">
        <v>0</v>
      </c>
      <c r="AA391" s="124">
        <v>9688444</v>
      </c>
    </row>
    <row r="392" spans="1:27" x14ac:dyDescent="0.3">
      <c r="A392" s="123" t="s">
        <v>783</v>
      </c>
      <c r="B392" s="121" t="s">
        <v>784</v>
      </c>
      <c r="C392" s="121">
        <v>1</v>
      </c>
      <c r="D392" s="121">
        <v>0</v>
      </c>
      <c r="E392" s="124">
        <v>27805737</v>
      </c>
      <c r="F392" s="124">
        <v>0</v>
      </c>
      <c r="G392" s="124">
        <v>256623</v>
      </c>
      <c r="H392" s="124">
        <v>0</v>
      </c>
      <c r="I392" s="124">
        <v>3115638</v>
      </c>
      <c r="J392" s="124">
        <v>1965610</v>
      </c>
      <c r="K392" s="124">
        <v>0</v>
      </c>
      <c r="L392" s="124">
        <v>0</v>
      </c>
      <c r="M392" s="124">
        <v>0</v>
      </c>
      <c r="N392" s="124">
        <v>0</v>
      </c>
      <c r="O392" s="124">
        <v>0</v>
      </c>
      <c r="P392" s="124">
        <v>1419211</v>
      </c>
      <c r="Q392" s="124">
        <v>144452</v>
      </c>
      <c r="R392" s="124">
        <v>1423117</v>
      </c>
      <c r="S392" s="124">
        <v>25316</v>
      </c>
      <c r="T392" s="124">
        <v>10563</v>
      </c>
      <c r="U392" s="124">
        <v>99782</v>
      </c>
      <c r="V392" s="124">
        <v>33495</v>
      </c>
      <c r="W392" s="124">
        <v>0</v>
      </c>
      <c r="X392" s="124">
        <v>650114</v>
      </c>
      <c r="Y392" s="124">
        <v>0</v>
      </c>
      <c r="Z392" s="124">
        <v>0</v>
      </c>
      <c r="AA392" s="124">
        <v>36949658</v>
      </c>
    </row>
    <row r="393" spans="1:27" x14ac:dyDescent="0.3">
      <c r="A393" s="123" t="s">
        <v>785</v>
      </c>
      <c r="B393" s="121" t="s">
        <v>786</v>
      </c>
      <c r="C393" s="121">
        <v>1</v>
      </c>
      <c r="D393" s="121">
        <v>0</v>
      </c>
      <c r="E393" s="124">
        <v>9468672</v>
      </c>
      <c r="F393" s="124">
        <v>0</v>
      </c>
      <c r="G393" s="124">
        <v>101659</v>
      </c>
      <c r="H393" s="124">
        <v>492</v>
      </c>
      <c r="I393" s="124">
        <v>737852</v>
      </c>
      <c r="J393" s="124">
        <v>2481380</v>
      </c>
      <c r="K393" s="124">
        <v>0</v>
      </c>
      <c r="L393" s="124">
        <v>0</v>
      </c>
      <c r="M393" s="124">
        <v>0</v>
      </c>
      <c r="N393" s="124">
        <v>0</v>
      </c>
      <c r="O393" s="124">
        <v>0</v>
      </c>
      <c r="P393" s="124">
        <v>1415088</v>
      </c>
      <c r="Q393" s="124">
        <v>303065</v>
      </c>
      <c r="R393" s="124">
        <v>41785</v>
      </c>
      <c r="S393" s="124">
        <v>10067</v>
      </c>
      <c r="T393" s="124">
        <v>4200</v>
      </c>
      <c r="U393" s="124">
        <v>37863</v>
      </c>
      <c r="V393" s="124">
        <v>12164</v>
      </c>
      <c r="W393" s="124">
        <v>0</v>
      </c>
      <c r="X393" s="124">
        <v>288193</v>
      </c>
      <c r="Y393" s="124">
        <v>0</v>
      </c>
      <c r="Z393" s="124">
        <v>0</v>
      </c>
      <c r="AA393" s="124">
        <v>14902480</v>
      </c>
    </row>
    <row r="394" spans="1:27" x14ac:dyDescent="0.3">
      <c r="A394" s="123" t="s">
        <v>787</v>
      </c>
      <c r="B394" s="121" t="s">
        <v>788</v>
      </c>
      <c r="C394" s="121">
        <v>1</v>
      </c>
      <c r="D394" s="121">
        <v>0</v>
      </c>
      <c r="E394" s="124">
        <v>14424382</v>
      </c>
      <c r="F394" s="124">
        <v>0</v>
      </c>
      <c r="G394" s="124">
        <v>129497</v>
      </c>
      <c r="H394" s="124">
        <v>0</v>
      </c>
      <c r="I394" s="124">
        <v>2027142</v>
      </c>
      <c r="J394" s="124">
        <v>2529225</v>
      </c>
      <c r="K394" s="124">
        <v>0</v>
      </c>
      <c r="L394" s="124">
        <v>0</v>
      </c>
      <c r="M394" s="124">
        <v>0</v>
      </c>
      <c r="N394" s="124">
        <v>0</v>
      </c>
      <c r="O394" s="124">
        <v>0</v>
      </c>
      <c r="P394" s="124">
        <v>1700281</v>
      </c>
      <c r="Q394" s="124">
        <v>386028</v>
      </c>
      <c r="R394" s="124">
        <v>414631</v>
      </c>
      <c r="S394" s="124">
        <v>13587</v>
      </c>
      <c r="T394" s="124">
        <v>5669</v>
      </c>
      <c r="U394" s="124">
        <v>53823</v>
      </c>
      <c r="V394" s="124">
        <v>17779</v>
      </c>
      <c r="W394" s="124">
        <v>0</v>
      </c>
      <c r="X394" s="124">
        <v>411216</v>
      </c>
      <c r="Y394" s="124">
        <v>0</v>
      </c>
      <c r="Z394" s="124">
        <v>0</v>
      </c>
      <c r="AA394" s="124">
        <v>22113260</v>
      </c>
    </row>
    <row r="395" spans="1:27" x14ac:dyDescent="0.3">
      <c r="A395" s="123" t="s">
        <v>789</v>
      </c>
      <c r="B395" s="121" t="s">
        <v>790</v>
      </c>
      <c r="C395" s="121">
        <v>1</v>
      </c>
      <c r="D395" s="121">
        <v>0</v>
      </c>
      <c r="E395" s="124">
        <v>23262688</v>
      </c>
      <c r="F395" s="124">
        <v>0</v>
      </c>
      <c r="G395" s="124">
        <v>198267</v>
      </c>
      <c r="H395" s="124">
        <v>0</v>
      </c>
      <c r="I395" s="124">
        <v>3054596</v>
      </c>
      <c r="J395" s="124">
        <v>2626701</v>
      </c>
      <c r="K395" s="124">
        <v>0</v>
      </c>
      <c r="L395" s="124">
        <v>0</v>
      </c>
      <c r="M395" s="124">
        <v>0</v>
      </c>
      <c r="N395" s="124">
        <v>0</v>
      </c>
      <c r="O395" s="124">
        <v>0</v>
      </c>
      <c r="P395" s="124">
        <v>2001582</v>
      </c>
      <c r="Q395" s="124">
        <v>588730</v>
      </c>
      <c r="R395" s="124">
        <v>688517</v>
      </c>
      <c r="S395" s="124">
        <v>20178</v>
      </c>
      <c r="T395" s="124">
        <v>8419</v>
      </c>
      <c r="U395" s="124">
        <v>79395</v>
      </c>
      <c r="V395" s="124">
        <v>26925</v>
      </c>
      <c r="W395" s="124">
        <v>0</v>
      </c>
      <c r="X395" s="124">
        <v>998540</v>
      </c>
      <c r="Y395" s="124">
        <v>0</v>
      </c>
      <c r="Z395" s="124">
        <v>0</v>
      </c>
      <c r="AA395" s="124">
        <v>33554538</v>
      </c>
    </row>
    <row r="396" spans="1:27" x14ac:dyDescent="0.3">
      <c r="A396" s="123" t="s">
        <v>791</v>
      </c>
      <c r="B396" s="121" t="s">
        <v>792</v>
      </c>
      <c r="C396" s="121">
        <v>1</v>
      </c>
      <c r="D396" s="121">
        <v>0</v>
      </c>
      <c r="E396" s="124">
        <v>9412144</v>
      </c>
      <c r="F396" s="124">
        <v>0</v>
      </c>
      <c r="G396" s="124">
        <v>80523</v>
      </c>
      <c r="H396" s="124">
        <v>4940</v>
      </c>
      <c r="I396" s="124">
        <v>928465</v>
      </c>
      <c r="J396" s="124">
        <v>738081</v>
      </c>
      <c r="K396" s="124">
        <v>0</v>
      </c>
      <c r="L396" s="124">
        <v>0</v>
      </c>
      <c r="M396" s="124">
        <v>0</v>
      </c>
      <c r="N396" s="124">
        <v>0</v>
      </c>
      <c r="O396" s="124">
        <v>0</v>
      </c>
      <c r="P396" s="124">
        <v>865690</v>
      </c>
      <c r="Q396" s="124">
        <v>83279</v>
      </c>
      <c r="R396" s="124">
        <v>132165</v>
      </c>
      <c r="S396" s="124">
        <v>8524</v>
      </c>
      <c r="T396" s="124">
        <v>3556</v>
      </c>
      <c r="U396" s="124">
        <v>33086</v>
      </c>
      <c r="V396" s="124">
        <v>10299</v>
      </c>
      <c r="W396" s="124">
        <v>0</v>
      </c>
      <c r="X396" s="124">
        <v>635410</v>
      </c>
      <c r="Y396" s="124">
        <v>0</v>
      </c>
      <c r="Z396" s="124">
        <v>0</v>
      </c>
      <c r="AA396" s="124">
        <v>12936162</v>
      </c>
    </row>
    <row r="397" spans="1:27" x14ac:dyDescent="0.3">
      <c r="A397" s="123" t="s">
        <v>793</v>
      </c>
      <c r="B397" s="121" t="s">
        <v>794</v>
      </c>
      <c r="C397" s="121">
        <v>1</v>
      </c>
      <c r="D397" s="121">
        <v>0</v>
      </c>
      <c r="E397" s="124">
        <v>18732879</v>
      </c>
      <c r="F397" s="124">
        <v>0</v>
      </c>
      <c r="G397" s="124">
        <v>0</v>
      </c>
      <c r="H397" s="124">
        <v>3982</v>
      </c>
      <c r="I397" s="124">
        <v>2633608</v>
      </c>
      <c r="J397" s="124">
        <v>3433297</v>
      </c>
      <c r="K397" s="124">
        <v>0</v>
      </c>
      <c r="L397" s="124">
        <v>0</v>
      </c>
      <c r="M397" s="124">
        <v>0</v>
      </c>
      <c r="N397" s="124">
        <v>0</v>
      </c>
      <c r="O397" s="124">
        <v>0</v>
      </c>
      <c r="P397" s="124">
        <v>2643778</v>
      </c>
      <c r="Q397" s="124">
        <v>988535</v>
      </c>
      <c r="R397" s="124">
        <v>0</v>
      </c>
      <c r="S397" s="124">
        <v>14576</v>
      </c>
      <c r="T397" s="124">
        <v>6081</v>
      </c>
      <c r="U397" s="124">
        <v>58483</v>
      </c>
      <c r="V397" s="124">
        <v>17824</v>
      </c>
      <c r="W397" s="124">
        <v>0</v>
      </c>
      <c r="X397" s="124">
        <v>454727</v>
      </c>
      <c r="Y397" s="124">
        <v>0</v>
      </c>
      <c r="Z397" s="124">
        <v>0</v>
      </c>
      <c r="AA397" s="124">
        <v>28987770</v>
      </c>
    </row>
    <row r="398" spans="1:27" x14ac:dyDescent="0.3">
      <c r="A398" s="123" t="s">
        <v>795</v>
      </c>
      <c r="B398" s="121" t="s">
        <v>796</v>
      </c>
      <c r="C398" s="121">
        <v>1</v>
      </c>
      <c r="D398" s="121">
        <v>0</v>
      </c>
      <c r="E398" s="124">
        <v>48715628</v>
      </c>
      <c r="F398" s="124">
        <v>0</v>
      </c>
      <c r="G398" s="124">
        <v>0</v>
      </c>
      <c r="H398" s="124">
        <v>0</v>
      </c>
      <c r="I398" s="124">
        <v>4761937</v>
      </c>
      <c r="J398" s="124">
        <v>2467385</v>
      </c>
      <c r="K398" s="124">
        <v>0</v>
      </c>
      <c r="L398" s="124">
        <v>0</v>
      </c>
      <c r="M398" s="124">
        <v>0</v>
      </c>
      <c r="N398" s="124">
        <v>0</v>
      </c>
      <c r="O398" s="124">
        <v>0</v>
      </c>
      <c r="P398" s="124">
        <v>7781638</v>
      </c>
      <c r="Q398" s="124">
        <v>1289376</v>
      </c>
      <c r="R398" s="124">
        <v>0</v>
      </c>
      <c r="S398" s="124">
        <v>45509</v>
      </c>
      <c r="T398" s="124">
        <v>18988</v>
      </c>
      <c r="U398" s="124">
        <v>179294</v>
      </c>
      <c r="V398" s="124">
        <v>62491</v>
      </c>
      <c r="W398" s="124">
        <v>0</v>
      </c>
      <c r="X398" s="124">
        <v>1869242</v>
      </c>
      <c r="Y398" s="124">
        <v>0</v>
      </c>
      <c r="Z398" s="124">
        <v>0</v>
      </c>
      <c r="AA398" s="124">
        <v>67191488</v>
      </c>
    </row>
    <row r="399" spans="1:27" x14ac:dyDescent="0.3">
      <c r="A399" s="123" t="s">
        <v>797</v>
      </c>
      <c r="B399" s="121" t="s">
        <v>798</v>
      </c>
      <c r="C399" s="121">
        <v>1</v>
      </c>
      <c r="D399" s="121">
        <v>0</v>
      </c>
      <c r="E399" s="124">
        <v>22347781</v>
      </c>
      <c r="F399" s="124">
        <v>0</v>
      </c>
      <c r="G399" s="124">
        <v>0</v>
      </c>
      <c r="H399" s="124">
        <v>2889</v>
      </c>
      <c r="I399" s="124">
        <v>2167610</v>
      </c>
      <c r="J399" s="124">
        <v>4679982</v>
      </c>
      <c r="K399" s="124">
        <v>0</v>
      </c>
      <c r="L399" s="124">
        <v>0</v>
      </c>
      <c r="M399" s="124">
        <v>0</v>
      </c>
      <c r="N399" s="124">
        <v>0</v>
      </c>
      <c r="O399" s="124">
        <v>0</v>
      </c>
      <c r="P399" s="124">
        <v>2863837</v>
      </c>
      <c r="Q399" s="124">
        <v>992886</v>
      </c>
      <c r="R399" s="124">
        <v>0</v>
      </c>
      <c r="S399" s="124">
        <v>17452</v>
      </c>
      <c r="T399" s="124">
        <v>7281</v>
      </c>
      <c r="U399" s="124">
        <v>69958</v>
      </c>
      <c r="V399" s="124">
        <v>24387</v>
      </c>
      <c r="W399" s="124">
        <v>0</v>
      </c>
      <c r="X399" s="124">
        <v>488526</v>
      </c>
      <c r="Y399" s="124">
        <v>0</v>
      </c>
      <c r="Z399" s="124">
        <v>0</v>
      </c>
      <c r="AA399" s="124">
        <v>33662589</v>
      </c>
    </row>
    <row r="400" spans="1:27" x14ac:dyDescent="0.3">
      <c r="A400" s="123" t="s">
        <v>799</v>
      </c>
      <c r="B400" s="121" t="s">
        <v>800</v>
      </c>
      <c r="C400" s="121">
        <v>1</v>
      </c>
      <c r="D400" s="121">
        <v>0</v>
      </c>
      <c r="E400" s="124">
        <v>40012333</v>
      </c>
      <c r="F400" s="124">
        <v>0</v>
      </c>
      <c r="G400" s="124">
        <v>0</v>
      </c>
      <c r="H400" s="124">
        <v>0</v>
      </c>
      <c r="I400" s="124">
        <v>7840259</v>
      </c>
      <c r="J400" s="124">
        <v>4555164</v>
      </c>
      <c r="K400" s="124">
        <v>0</v>
      </c>
      <c r="L400" s="124">
        <v>0</v>
      </c>
      <c r="M400" s="124">
        <v>0</v>
      </c>
      <c r="N400" s="124">
        <v>0</v>
      </c>
      <c r="O400" s="124">
        <v>0</v>
      </c>
      <c r="P400" s="124">
        <v>5853552</v>
      </c>
      <c r="Q400" s="124">
        <v>2532087</v>
      </c>
      <c r="R400" s="124">
        <v>229837</v>
      </c>
      <c r="S400" s="124">
        <v>50408</v>
      </c>
      <c r="T400" s="124">
        <v>21031</v>
      </c>
      <c r="U400" s="124">
        <v>202011</v>
      </c>
      <c r="V400" s="124">
        <v>62215</v>
      </c>
      <c r="W400" s="124">
        <v>0</v>
      </c>
      <c r="X400" s="124">
        <v>980057</v>
      </c>
      <c r="Y400" s="124">
        <v>0</v>
      </c>
      <c r="Z400" s="124">
        <v>0</v>
      </c>
      <c r="AA400" s="124">
        <v>62338954</v>
      </c>
    </row>
    <row r="401" spans="1:27" x14ac:dyDescent="0.3">
      <c r="A401" s="123" t="s">
        <v>801</v>
      </c>
      <c r="B401" s="121" t="s">
        <v>802</v>
      </c>
      <c r="C401" s="121">
        <v>1</v>
      </c>
      <c r="D401" s="121">
        <v>0</v>
      </c>
      <c r="E401" s="124">
        <v>25581637</v>
      </c>
      <c r="F401" s="124">
        <v>0</v>
      </c>
      <c r="G401" s="124">
        <v>0</v>
      </c>
      <c r="H401" s="124">
        <v>0</v>
      </c>
      <c r="I401" s="124">
        <v>3745823</v>
      </c>
      <c r="J401" s="124">
        <v>3143165</v>
      </c>
      <c r="K401" s="124">
        <v>0</v>
      </c>
      <c r="L401" s="124">
        <v>0</v>
      </c>
      <c r="M401" s="124">
        <v>0</v>
      </c>
      <c r="N401" s="124">
        <v>0</v>
      </c>
      <c r="O401" s="124">
        <v>0</v>
      </c>
      <c r="P401" s="124">
        <v>4209981</v>
      </c>
      <c r="Q401" s="124">
        <v>1455353</v>
      </c>
      <c r="R401" s="124">
        <v>0</v>
      </c>
      <c r="S401" s="124">
        <v>29720</v>
      </c>
      <c r="T401" s="124">
        <v>12400</v>
      </c>
      <c r="U401" s="124">
        <v>116384</v>
      </c>
      <c r="V401" s="124">
        <v>33800</v>
      </c>
      <c r="W401" s="124">
        <v>0</v>
      </c>
      <c r="X401" s="124">
        <v>605774</v>
      </c>
      <c r="Y401" s="124">
        <v>0</v>
      </c>
      <c r="Z401" s="124">
        <v>0</v>
      </c>
      <c r="AA401" s="124">
        <v>38934037</v>
      </c>
    </row>
    <row r="402" spans="1:27" x14ac:dyDescent="0.3">
      <c r="A402" s="123" t="s">
        <v>803</v>
      </c>
      <c r="B402" s="121" t="s">
        <v>804</v>
      </c>
      <c r="C402" s="121">
        <v>1</v>
      </c>
      <c r="D402" s="121">
        <v>0</v>
      </c>
      <c r="E402" s="124">
        <v>42111687</v>
      </c>
      <c r="F402" s="124">
        <v>0</v>
      </c>
      <c r="G402" s="124">
        <v>0</v>
      </c>
      <c r="H402" s="124">
        <v>0</v>
      </c>
      <c r="I402" s="124">
        <v>4146305</v>
      </c>
      <c r="J402" s="124">
        <v>4019451</v>
      </c>
      <c r="K402" s="124">
        <v>0</v>
      </c>
      <c r="L402" s="124">
        <v>0</v>
      </c>
      <c r="M402" s="124">
        <v>0</v>
      </c>
      <c r="N402" s="124">
        <v>0</v>
      </c>
      <c r="O402" s="124">
        <v>0</v>
      </c>
      <c r="P402" s="124">
        <v>7619140</v>
      </c>
      <c r="Q402" s="124">
        <v>1151192</v>
      </c>
      <c r="R402" s="124">
        <v>95983</v>
      </c>
      <c r="S402" s="124">
        <v>54557</v>
      </c>
      <c r="T402" s="124">
        <v>22763</v>
      </c>
      <c r="U402" s="124">
        <v>212088</v>
      </c>
      <c r="V402" s="124">
        <v>69539</v>
      </c>
      <c r="W402" s="124">
        <v>0</v>
      </c>
      <c r="X402" s="124">
        <v>1431271</v>
      </c>
      <c r="Y402" s="124">
        <v>0</v>
      </c>
      <c r="Z402" s="124">
        <v>0</v>
      </c>
      <c r="AA402" s="124">
        <v>60933976</v>
      </c>
    </row>
    <row r="403" spans="1:27" x14ac:dyDescent="0.3">
      <c r="A403" s="123" t="s">
        <v>805</v>
      </c>
      <c r="B403" s="121" t="s">
        <v>806</v>
      </c>
      <c r="C403" s="121">
        <v>1</v>
      </c>
      <c r="D403" s="121">
        <v>0</v>
      </c>
      <c r="E403" s="124">
        <v>14099112</v>
      </c>
      <c r="F403" s="124">
        <v>0</v>
      </c>
      <c r="G403" s="124">
        <v>0</v>
      </c>
      <c r="H403" s="124">
        <v>2592</v>
      </c>
      <c r="I403" s="124">
        <v>1322979</v>
      </c>
      <c r="J403" s="124">
        <v>1701290</v>
      </c>
      <c r="K403" s="124">
        <v>0</v>
      </c>
      <c r="L403" s="124">
        <v>0</v>
      </c>
      <c r="M403" s="124">
        <v>0</v>
      </c>
      <c r="N403" s="124">
        <v>0</v>
      </c>
      <c r="O403" s="124">
        <v>0</v>
      </c>
      <c r="P403" s="124">
        <v>2431857</v>
      </c>
      <c r="Q403" s="124">
        <v>839447</v>
      </c>
      <c r="R403" s="124">
        <v>0</v>
      </c>
      <c r="S403" s="124">
        <v>13347</v>
      </c>
      <c r="T403" s="124">
        <v>5569</v>
      </c>
      <c r="U403" s="124">
        <v>51260</v>
      </c>
      <c r="V403" s="124">
        <v>17012</v>
      </c>
      <c r="W403" s="124">
        <v>0</v>
      </c>
      <c r="X403" s="124">
        <v>384691</v>
      </c>
      <c r="Y403" s="124">
        <v>0</v>
      </c>
      <c r="Z403" s="124">
        <v>0</v>
      </c>
      <c r="AA403" s="124">
        <v>20869156</v>
      </c>
    </row>
    <row r="404" spans="1:27" x14ac:dyDescent="0.3">
      <c r="A404" s="123" t="s">
        <v>807</v>
      </c>
      <c r="B404" s="121" t="s">
        <v>808</v>
      </c>
      <c r="C404" s="121">
        <v>1</v>
      </c>
      <c r="D404" s="121">
        <v>0</v>
      </c>
      <c r="E404" s="124">
        <v>12563815</v>
      </c>
      <c r="F404" s="124">
        <v>0</v>
      </c>
      <c r="G404" s="124">
        <v>250743</v>
      </c>
      <c r="H404" s="124">
        <v>11609</v>
      </c>
      <c r="I404" s="124">
        <v>1728099</v>
      </c>
      <c r="J404" s="124">
        <v>1783481</v>
      </c>
      <c r="K404" s="124">
        <v>0</v>
      </c>
      <c r="L404" s="124">
        <v>0</v>
      </c>
      <c r="M404" s="124">
        <v>0</v>
      </c>
      <c r="N404" s="124">
        <v>0</v>
      </c>
      <c r="O404" s="124">
        <v>0</v>
      </c>
      <c r="P404" s="124">
        <v>1703281</v>
      </c>
      <c r="Q404" s="124">
        <v>223879</v>
      </c>
      <c r="R404" s="124">
        <v>0</v>
      </c>
      <c r="S404" s="124">
        <v>11190</v>
      </c>
      <c r="T404" s="124">
        <v>4669</v>
      </c>
      <c r="U404" s="124">
        <v>42581</v>
      </c>
      <c r="V404" s="124">
        <v>12509</v>
      </c>
      <c r="W404" s="124">
        <v>0</v>
      </c>
      <c r="X404" s="124">
        <v>368173</v>
      </c>
      <c r="Y404" s="124">
        <v>0</v>
      </c>
      <c r="Z404" s="124">
        <v>0</v>
      </c>
      <c r="AA404" s="124">
        <v>18704029</v>
      </c>
    </row>
    <row r="405" spans="1:27" x14ac:dyDescent="0.3">
      <c r="A405" s="123" t="s">
        <v>809</v>
      </c>
      <c r="B405" s="121" t="s">
        <v>810</v>
      </c>
      <c r="C405" s="121">
        <v>1</v>
      </c>
      <c r="D405" s="121">
        <v>0</v>
      </c>
      <c r="E405" s="124">
        <v>20673400</v>
      </c>
      <c r="F405" s="124">
        <v>0</v>
      </c>
      <c r="G405" s="124">
        <v>0</v>
      </c>
      <c r="H405" s="124">
        <v>5194</v>
      </c>
      <c r="I405" s="124">
        <v>2735225</v>
      </c>
      <c r="J405" s="124">
        <v>5754953</v>
      </c>
      <c r="K405" s="124">
        <v>0</v>
      </c>
      <c r="L405" s="124">
        <v>0</v>
      </c>
      <c r="M405" s="124">
        <v>0</v>
      </c>
      <c r="N405" s="124">
        <v>0</v>
      </c>
      <c r="O405" s="124">
        <v>0</v>
      </c>
      <c r="P405" s="124">
        <v>2873312</v>
      </c>
      <c r="Q405" s="124">
        <v>375573</v>
      </c>
      <c r="R405" s="124">
        <v>0</v>
      </c>
      <c r="S405" s="124">
        <v>23414</v>
      </c>
      <c r="T405" s="124">
        <v>9769</v>
      </c>
      <c r="U405" s="124">
        <v>92676</v>
      </c>
      <c r="V405" s="124">
        <v>29616</v>
      </c>
      <c r="W405" s="124">
        <v>0</v>
      </c>
      <c r="X405" s="124">
        <v>434621</v>
      </c>
      <c r="Y405" s="124">
        <v>22892</v>
      </c>
      <c r="Z405" s="124">
        <v>0</v>
      </c>
      <c r="AA405" s="124">
        <v>33030645</v>
      </c>
    </row>
    <row r="406" spans="1:27" x14ac:dyDescent="0.3">
      <c r="A406" s="123" t="s">
        <v>811</v>
      </c>
      <c r="B406" s="121" t="s">
        <v>812</v>
      </c>
      <c r="C406" s="121">
        <v>1</v>
      </c>
      <c r="D406" s="121">
        <v>0</v>
      </c>
      <c r="E406" s="124">
        <v>5288592</v>
      </c>
      <c r="F406" s="124">
        <v>0</v>
      </c>
      <c r="G406" s="124">
        <v>0</v>
      </c>
      <c r="H406" s="124">
        <v>0</v>
      </c>
      <c r="I406" s="124">
        <v>982002</v>
      </c>
      <c r="J406" s="124">
        <v>393009</v>
      </c>
      <c r="K406" s="124">
        <v>6021</v>
      </c>
      <c r="L406" s="124">
        <v>0</v>
      </c>
      <c r="M406" s="124">
        <v>0</v>
      </c>
      <c r="N406" s="124">
        <v>0</v>
      </c>
      <c r="O406" s="124">
        <v>0</v>
      </c>
      <c r="P406" s="124">
        <v>678163</v>
      </c>
      <c r="Q406" s="124">
        <v>10549</v>
      </c>
      <c r="R406" s="124">
        <v>100455</v>
      </c>
      <c r="S406" s="124">
        <v>4659</v>
      </c>
      <c r="T406" s="124">
        <v>1944</v>
      </c>
      <c r="U406" s="124">
        <v>19106</v>
      </c>
      <c r="V406" s="124">
        <v>5261</v>
      </c>
      <c r="W406" s="124">
        <v>0</v>
      </c>
      <c r="X406" s="124">
        <v>201940</v>
      </c>
      <c r="Y406" s="124">
        <v>0</v>
      </c>
      <c r="Z406" s="124">
        <v>0</v>
      </c>
      <c r="AA406" s="124">
        <v>7691701</v>
      </c>
    </row>
    <row r="407" spans="1:27" x14ac:dyDescent="0.3">
      <c r="A407" s="123" t="s">
        <v>813</v>
      </c>
      <c r="B407" s="121" t="s">
        <v>814</v>
      </c>
      <c r="C407" s="121">
        <v>1</v>
      </c>
      <c r="D407" s="121">
        <v>0</v>
      </c>
      <c r="E407" s="124">
        <v>5839089</v>
      </c>
      <c r="F407" s="124">
        <v>0</v>
      </c>
      <c r="G407" s="124">
        <v>0</v>
      </c>
      <c r="H407" s="124">
        <v>10592</v>
      </c>
      <c r="I407" s="124">
        <v>773981</v>
      </c>
      <c r="J407" s="124">
        <v>442888</v>
      </c>
      <c r="K407" s="124">
        <v>0</v>
      </c>
      <c r="L407" s="124">
        <v>0</v>
      </c>
      <c r="M407" s="124">
        <v>0</v>
      </c>
      <c r="N407" s="124">
        <v>0</v>
      </c>
      <c r="O407" s="124">
        <v>0</v>
      </c>
      <c r="P407" s="124">
        <v>722912</v>
      </c>
      <c r="Q407" s="124">
        <v>49580</v>
      </c>
      <c r="R407" s="124">
        <v>147408</v>
      </c>
      <c r="S407" s="124">
        <v>5647</v>
      </c>
      <c r="T407" s="124">
        <v>2356</v>
      </c>
      <c r="U407" s="124">
        <v>22426</v>
      </c>
      <c r="V407" s="124">
        <v>6441</v>
      </c>
      <c r="W407" s="124">
        <v>0</v>
      </c>
      <c r="X407" s="124">
        <v>66750</v>
      </c>
      <c r="Y407" s="124">
        <v>0</v>
      </c>
      <c r="Z407" s="124">
        <v>0</v>
      </c>
      <c r="AA407" s="124">
        <v>8090070</v>
      </c>
    </row>
    <row r="408" spans="1:27" x14ac:dyDescent="0.3">
      <c r="A408" s="123" t="s">
        <v>815</v>
      </c>
      <c r="B408" s="121" t="s">
        <v>816</v>
      </c>
      <c r="C408" s="121">
        <v>1</v>
      </c>
      <c r="D408" s="121">
        <v>0</v>
      </c>
      <c r="E408" s="124">
        <v>4722149</v>
      </c>
      <c r="F408" s="124">
        <v>0</v>
      </c>
      <c r="G408" s="124">
        <v>0</v>
      </c>
      <c r="H408" s="124">
        <v>0</v>
      </c>
      <c r="I408" s="124">
        <v>392217</v>
      </c>
      <c r="J408" s="124">
        <v>1416286</v>
      </c>
      <c r="K408" s="124">
        <v>0</v>
      </c>
      <c r="L408" s="124">
        <v>0</v>
      </c>
      <c r="M408" s="124">
        <v>0</v>
      </c>
      <c r="N408" s="124">
        <v>0</v>
      </c>
      <c r="O408" s="124">
        <v>0</v>
      </c>
      <c r="P408" s="124">
        <v>565929</v>
      </c>
      <c r="Q408" s="124">
        <v>7033</v>
      </c>
      <c r="R408" s="124">
        <v>203080</v>
      </c>
      <c r="S408" s="124">
        <v>4239</v>
      </c>
      <c r="T408" s="124">
        <v>1769</v>
      </c>
      <c r="U408" s="124">
        <v>17009</v>
      </c>
      <c r="V408" s="124">
        <v>4711</v>
      </c>
      <c r="W408" s="124">
        <v>0</v>
      </c>
      <c r="X408" s="124">
        <v>183500</v>
      </c>
      <c r="Y408" s="124">
        <v>0</v>
      </c>
      <c r="Z408" s="124">
        <v>0</v>
      </c>
      <c r="AA408" s="124">
        <v>7517922</v>
      </c>
    </row>
    <row r="409" spans="1:27" x14ac:dyDescent="0.3">
      <c r="A409" s="123" t="s">
        <v>817</v>
      </c>
      <c r="B409" s="121" t="s">
        <v>818</v>
      </c>
      <c r="C409" s="121">
        <v>1</v>
      </c>
      <c r="D409" s="121">
        <v>0</v>
      </c>
      <c r="E409" s="124">
        <v>3867759</v>
      </c>
      <c r="F409" s="124">
        <v>0</v>
      </c>
      <c r="G409" s="124">
        <v>0</v>
      </c>
      <c r="H409" s="124">
        <v>845</v>
      </c>
      <c r="I409" s="124">
        <v>587787</v>
      </c>
      <c r="J409" s="124">
        <v>793108</v>
      </c>
      <c r="K409" s="124">
        <v>0</v>
      </c>
      <c r="L409" s="124">
        <v>0</v>
      </c>
      <c r="M409" s="124">
        <v>0</v>
      </c>
      <c r="N409" s="124">
        <v>0</v>
      </c>
      <c r="O409" s="124">
        <v>0</v>
      </c>
      <c r="P409" s="124">
        <v>799023</v>
      </c>
      <c r="Q409" s="124">
        <v>65328</v>
      </c>
      <c r="R409" s="124">
        <v>170151</v>
      </c>
      <c r="S409" s="124">
        <v>3625</v>
      </c>
      <c r="T409" s="124">
        <v>1513</v>
      </c>
      <c r="U409" s="124">
        <v>14912</v>
      </c>
      <c r="V409" s="124">
        <v>3877</v>
      </c>
      <c r="W409" s="124">
        <v>0</v>
      </c>
      <c r="X409" s="124">
        <v>65489</v>
      </c>
      <c r="Y409" s="124">
        <v>2008</v>
      </c>
      <c r="Z409" s="124">
        <v>0</v>
      </c>
      <c r="AA409" s="124">
        <v>6375425</v>
      </c>
    </row>
    <row r="410" spans="1:27" x14ac:dyDescent="0.3">
      <c r="A410" s="123" t="s">
        <v>819</v>
      </c>
      <c r="B410" s="121" t="s">
        <v>820</v>
      </c>
      <c r="C410" s="121">
        <v>1</v>
      </c>
      <c r="D410" s="121">
        <v>0</v>
      </c>
      <c r="E410" s="124">
        <v>4656914</v>
      </c>
      <c r="F410" s="124">
        <v>0</v>
      </c>
      <c r="G410" s="124">
        <v>0</v>
      </c>
      <c r="H410" s="124">
        <v>0</v>
      </c>
      <c r="I410" s="124">
        <v>531814</v>
      </c>
      <c r="J410" s="124">
        <v>474419</v>
      </c>
      <c r="K410" s="124">
        <v>0</v>
      </c>
      <c r="L410" s="124">
        <v>0</v>
      </c>
      <c r="M410" s="124">
        <v>0</v>
      </c>
      <c r="N410" s="124">
        <v>0</v>
      </c>
      <c r="O410" s="124">
        <v>0</v>
      </c>
      <c r="P410" s="124">
        <v>635917</v>
      </c>
      <c r="Q410" s="124">
        <v>6780</v>
      </c>
      <c r="R410" s="124">
        <v>45913</v>
      </c>
      <c r="S410" s="124">
        <v>4913</v>
      </c>
      <c r="T410" s="124">
        <v>2050</v>
      </c>
      <c r="U410" s="124">
        <v>18640</v>
      </c>
      <c r="V410" s="124">
        <v>4889</v>
      </c>
      <c r="W410" s="124">
        <v>0</v>
      </c>
      <c r="X410" s="124">
        <v>142592</v>
      </c>
      <c r="Y410" s="124">
        <v>0</v>
      </c>
      <c r="Z410" s="124">
        <v>0</v>
      </c>
      <c r="AA410" s="124">
        <v>6524841</v>
      </c>
    </row>
    <row r="411" spans="1:27" x14ac:dyDescent="0.3">
      <c r="A411" s="123" t="s">
        <v>821</v>
      </c>
      <c r="B411" s="121" t="s">
        <v>822</v>
      </c>
      <c r="C411" s="121">
        <v>1</v>
      </c>
      <c r="D411" s="121">
        <v>0</v>
      </c>
      <c r="E411" s="124">
        <v>5129249</v>
      </c>
      <c r="F411" s="124">
        <v>0</v>
      </c>
      <c r="G411" s="124">
        <v>0</v>
      </c>
      <c r="H411" s="124">
        <v>4054</v>
      </c>
      <c r="I411" s="124">
        <v>763115</v>
      </c>
      <c r="J411" s="124">
        <v>416885</v>
      </c>
      <c r="K411" s="124">
        <v>0</v>
      </c>
      <c r="L411" s="124">
        <v>0</v>
      </c>
      <c r="M411" s="124">
        <v>0</v>
      </c>
      <c r="N411" s="124">
        <v>0</v>
      </c>
      <c r="O411" s="124">
        <v>0</v>
      </c>
      <c r="P411" s="124">
        <v>616227</v>
      </c>
      <c r="Q411" s="124">
        <v>10186</v>
      </c>
      <c r="R411" s="124">
        <v>81072</v>
      </c>
      <c r="S411" s="124">
        <v>4704</v>
      </c>
      <c r="T411" s="124">
        <v>1963</v>
      </c>
      <c r="U411" s="124">
        <v>17825</v>
      </c>
      <c r="V411" s="124">
        <v>5311</v>
      </c>
      <c r="W411" s="124">
        <v>0</v>
      </c>
      <c r="X411" s="124">
        <v>90166</v>
      </c>
      <c r="Y411" s="124">
        <v>0</v>
      </c>
      <c r="Z411" s="124">
        <v>0</v>
      </c>
      <c r="AA411" s="124">
        <v>7140757</v>
      </c>
    </row>
    <row r="412" spans="1:27" x14ac:dyDescent="0.3">
      <c r="A412" s="123" t="s">
        <v>823</v>
      </c>
      <c r="B412" s="121" t="s">
        <v>824</v>
      </c>
      <c r="C412" s="121">
        <v>1</v>
      </c>
      <c r="D412" s="121">
        <v>0</v>
      </c>
      <c r="E412" s="124">
        <v>15705016</v>
      </c>
      <c r="F412" s="124">
        <v>0</v>
      </c>
      <c r="G412" s="124">
        <v>0</v>
      </c>
      <c r="H412" s="124">
        <v>0</v>
      </c>
      <c r="I412" s="124">
        <v>1532897</v>
      </c>
      <c r="J412" s="124">
        <v>1762274</v>
      </c>
      <c r="K412" s="124">
        <v>0</v>
      </c>
      <c r="L412" s="124">
        <v>0</v>
      </c>
      <c r="M412" s="124">
        <v>0</v>
      </c>
      <c r="N412" s="124">
        <v>0</v>
      </c>
      <c r="O412" s="124">
        <v>0</v>
      </c>
      <c r="P412" s="124">
        <v>2137816</v>
      </c>
      <c r="Q412" s="124">
        <v>199867</v>
      </c>
      <c r="R412" s="124">
        <v>500505</v>
      </c>
      <c r="S412" s="124">
        <v>25526</v>
      </c>
      <c r="T412" s="124">
        <v>10650</v>
      </c>
      <c r="U412" s="124">
        <v>100656</v>
      </c>
      <c r="V412" s="124">
        <v>28205</v>
      </c>
      <c r="W412" s="124">
        <v>0</v>
      </c>
      <c r="X412" s="124">
        <v>391200</v>
      </c>
      <c r="Y412" s="124">
        <v>0</v>
      </c>
      <c r="Z412" s="124">
        <v>0</v>
      </c>
      <c r="AA412" s="124">
        <v>22394612</v>
      </c>
    </row>
    <row r="413" spans="1:27" x14ac:dyDescent="0.3">
      <c r="A413" s="123" t="s">
        <v>825</v>
      </c>
      <c r="B413" s="121" t="s">
        <v>826</v>
      </c>
      <c r="C413" s="121">
        <v>1</v>
      </c>
      <c r="D413" s="121">
        <v>0</v>
      </c>
      <c r="E413" s="124">
        <v>10750741</v>
      </c>
      <c r="F413" s="124">
        <v>0</v>
      </c>
      <c r="G413" s="124">
        <v>0</v>
      </c>
      <c r="H413" s="124">
        <v>0</v>
      </c>
      <c r="I413" s="124">
        <v>1200588</v>
      </c>
      <c r="J413" s="124">
        <v>1085828</v>
      </c>
      <c r="K413" s="124">
        <v>0</v>
      </c>
      <c r="L413" s="124">
        <v>0</v>
      </c>
      <c r="M413" s="124">
        <v>0</v>
      </c>
      <c r="N413" s="124">
        <v>0</v>
      </c>
      <c r="O413" s="124">
        <v>0</v>
      </c>
      <c r="P413" s="124">
        <v>1671645</v>
      </c>
      <c r="Q413" s="124">
        <v>169119</v>
      </c>
      <c r="R413" s="124">
        <v>52259</v>
      </c>
      <c r="S413" s="124">
        <v>12793</v>
      </c>
      <c r="T413" s="124">
        <v>5338</v>
      </c>
      <c r="U413" s="124">
        <v>43455</v>
      </c>
      <c r="V413" s="124">
        <v>15582</v>
      </c>
      <c r="W413" s="124">
        <v>0</v>
      </c>
      <c r="X413" s="124">
        <v>583020</v>
      </c>
      <c r="Y413" s="124">
        <v>0</v>
      </c>
      <c r="Z413" s="124">
        <v>0</v>
      </c>
      <c r="AA413" s="124">
        <v>15590368</v>
      </c>
    </row>
    <row r="414" spans="1:27" x14ac:dyDescent="0.3">
      <c r="A414" s="123" t="s">
        <v>827</v>
      </c>
      <c r="B414" s="121" t="s">
        <v>828</v>
      </c>
      <c r="C414" s="121">
        <v>1</v>
      </c>
      <c r="D414" s="121">
        <v>0</v>
      </c>
      <c r="E414" s="124">
        <v>4870643</v>
      </c>
      <c r="F414" s="124">
        <v>0</v>
      </c>
      <c r="G414" s="124">
        <v>0</v>
      </c>
      <c r="H414" s="124">
        <v>0</v>
      </c>
      <c r="I414" s="124">
        <v>404221</v>
      </c>
      <c r="J414" s="124">
        <v>564675</v>
      </c>
      <c r="K414" s="124">
        <v>0</v>
      </c>
      <c r="L414" s="124">
        <v>0</v>
      </c>
      <c r="M414" s="124">
        <v>0</v>
      </c>
      <c r="N414" s="124">
        <v>0</v>
      </c>
      <c r="O414" s="124">
        <v>0</v>
      </c>
      <c r="P414" s="124">
        <v>582315</v>
      </c>
      <c r="Q414" s="124">
        <v>72005</v>
      </c>
      <c r="R414" s="124">
        <v>123792</v>
      </c>
      <c r="S414" s="124">
        <v>11595</v>
      </c>
      <c r="T414" s="124">
        <v>4838</v>
      </c>
      <c r="U414" s="124">
        <v>43746</v>
      </c>
      <c r="V414" s="124">
        <v>6705</v>
      </c>
      <c r="W414" s="124">
        <v>0</v>
      </c>
      <c r="X414" s="124">
        <v>221400</v>
      </c>
      <c r="Y414" s="124">
        <v>7620</v>
      </c>
      <c r="Z414" s="124">
        <v>0</v>
      </c>
      <c r="AA414" s="124">
        <v>6913555</v>
      </c>
    </row>
    <row r="415" spans="1:27" x14ac:dyDescent="0.3">
      <c r="A415" s="123" t="s">
        <v>829</v>
      </c>
      <c r="B415" s="121" t="s">
        <v>830</v>
      </c>
      <c r="C415" s="121">
        <v>1</v>
      </c>
      <c r="D415" s="121">
        <v>0</v>
      </c>
      <c r="E415" s="124">
        <v>5759311</v>
      </c>
      <c r="F415" s="124">
        <v>0</v>
      </c>
      <c r="G415" s="124">
        <v>0</v>
      </c>
      <c r="H415" s="124">
        <v>0</v>
      </c>
      <c r="I415" s="124">
        <v>689451</v>
      </c>
      <c r="J415" s="124">
        <v>426529</v>
      </c>
      <c r="K415" s="124">
        <v>0</v>
      </c>
      <c r="L415" s="124">
        <v>0</v>
      </c>
      <c r="M415" s="124">
        <v>0</v>
      </c>
      <c r="N415" s="124">
        <v>0</v>
      </c>
      <c r="O415" s="124">
        <v>0</v>
      </c>
      <c r="P415" s="124">
        <v>1323913</v>
      </c>
      <c r="Q415" s="124">
        <v>112820</v>
      </c>
      <c r="R415" s="124">
        <v>0</v>
      </c>
      <c r="S415" s="124">
        <v>6142</v>
      </c>
      <c r="T415" s="124">
        <v>2563</v>
      </c>
      <c r="U415" s="124">
        <v>24057</v>
      </c>
      <c r="V415" s="124">
        <v>5963</v>
      </c>
      <c r="W415" s="124">
        <v>0</v>
      </c>
      <c r="X415" s="124">
        <v>78810</v>
      </c>
      <c r="Y415" s="124">
        <v>0</v>
      </c>
      <c r="Z415" s="124">
        <v>0</v>
      </c>
      <c r="AA415" s="124">
        <v>8429559</v>
      </c>
    </row>
    <row r="416" spans="1:27" x14ac:dyDescent="0.3">
      <c r="A416" s="123" t="s">
        <v>831</v>
      </c>
      <c r="B416" s="121" t="s">
        <v>832</v>
      </c>
      <c r="C416" s="121">
        <v>1</v>
      </c>
      <c r="D416" s="121">
        <v>0</v>
      </c>
      <c r="E416" s="124">
        <v>5924996</v>
      </c>
      <c r="F416" s="124">
        <v>0</v>
      </c>
      <c r="G416" s="124">
        <v>148902</v>
      </c>
      <c r="H416" s="124">
        <v>0</v>
      </c>
      <c r="I416" s="124">
        <v>768276</v>
      </c>
      <c r="J416" s="124">
        <v>555317</v>
      </c>
      <c r="K416" s="124">
        <v>60197</v>
      </c>
      <c r="L416" s="124">
        <v>0</v>
      </c>
      <c r="M416" s="124">
        <v>0</v>
      </c>
      <c r="N416" s="124">
        <v>0</v>
      </c>
      <c r="O416" s="124">
        <v>0</v>
      </c>
      <c r="P416" s="124">
        <v>517766</v>
      </c>
      <c r="Q416" s="124">
        <v>78036</v>
      </c>
      <c r="R416" s="124">
        <v>216584</v>
      </c>
      <c r="S416" s="124">
        <v>6217</v>
      </c>
      <c r="T416" s="124">
        <v>2594</v>
      </c>
      <c r="U416" s="124">
        <v>24407</v>
      </c>
      <c r="V416" s="124">
        <v>5132</v>
      </c>
      <c r="W416" s="124">
        <v>0</v>
      </c>
      <c r="X416" s="124">
        <v>71973</v>
      </c>
      <c r="Y416" s="124">
        <v>0</v>
      </c>
      <c r="Z416" s="124">
        <v>0</v>
      </c>
      <c r="AA416" s="124">
        <v>8380397</v>
      </c>
    </row>
    <row r="417" spans="1:27" x14ac:dyDescent="0.3">
      <c r="A417" s="123" t="s">
        <v>833</v>
      </c>
      <c r="B417" s="121" t="s">
        <v>834</v>
      </c>
      <c r="C417" s="121">
        <v>1</v>
      </c>
      <c r="D417" s="121">
        <v>0</v>
      </c>
      <c r="E417" s="124">
        <v>4586292</v>
      </c>
      <c r="F417" s="124">
        <v>0</v>
      </c>
      <c r="G417" s="124">
        <v>0</v>
      </c>
      <c r="H417" s="124">
        <v>0</v>
      </c>
      <c r="I417" s="124">
        <v>578415</v>
      </c>
      <c r="J417" s="124">
        <v>2106780</v>
      </c>
      <c r="K417" s="124">
        <v>0</v>
      </c>
      <c r="L417" s="124">
        <v>0</v>
      </c>
      <c r="M417" s="124">
        <v>0</v>
      </c>
      <c r="N417" s="124">
        <v>0</v>
      </c>
      <c r="O417" s="124">
        <v>0</v>
      </c>
      <c r="P417" s="124">
        <v>619525</v>
      </c>
      <c r="Q417" s="124">
        <v>39237</v>
      </c>
      <c r="R417" s="124">
        <v>102008</v>
      </c>
      <c r="S417" s="124">
        <v>4674</v>
      </c>
      <c r="T417" s="124">
        <v>1950</v>
      </c>
      <c r="U417" s="124">
        <v>18116</v>
      </c>
      <c r="V417" s="124">
        <v>5459</v>
      </c>
      <c r="W417" s="124">
        <v>0</v>
      </c>
      <c r="X417" s="124">
        <v>76781</v>
      </c>
      <c r="Y417" s="124">
        <v>0</v>
      </c>
      <c r="Z417" s="124">
        <v>0</v>
      </c>
      <c r="AA417" s="124">
        <v>8139237</v>
      </c>
    </row>
    <row r="418" spans="1:27" x14ac:dyDescent="0.3">
      <c r="A418" s="123" t="s">
        <v>835</v>
      </c>
      <c r="B418" s="121" t="s">
        <v>836</v>
      </c>
      <c r="C418" s="121">
        <v>1</v>
      </c>
      <c r="D418" s="121">
        <v>0</v>
      </c>
      <c r="E418" s="124">
        <v>28289197</v>
      </c>
      <c r="F418" s="124">
        <v>0</v>
      </c>
      <c r="G418" s="124">
        <v>1391526</v>
      </c>
      <c r="H418" s="124">
        <v>0</v>
      </c>
      <c r="I418" s="124">
        <v>5024773</v>
      </c>
      <c r="J418" s="124">
        <v>2526589</v>
      </c>
      <c r="K418" s="124">
        <v>0</v>
      </c>
      <c r="L418" s="124">
        <v>0</v>
      </c>
      <c r="M418" s="124">
        <v>0</v>
      </c>
      <c r="N418" s="124">
        <v>0</v>
      </c>
      <c r="O418" s="124">
        <v>0</v>
      </c>
      <c r="P418" s="124">
        <v>2836644</v>
      </c>
      <c r="Q418" s="124">
        <v>1088032</v>
      </c>
      <c r="R418" s="124">
        <v>901956</v>
      </c>
      <c r="S418" s="124">
        <v>58797</v>
      </c>
      <c r="T418" s="124">
        <v>24531</v>
      </c>
      <c r="U418" s="124">
        <v>234806</v>
      </c>
      <c r="V418" s="124">
        <v>49772</v>
      </c>
      <c r="W418" s="124">
        <v>0</v>
      </c>
      <c r="X418" s="124">
        <v>1090800</v>
      </c>
      <c r="Y418" s="124">
        <v>125398</v>
      </c>
      <c r="Z418" s="124">
        <v>0</v>
      </c>
      <c r="AA418" s="124">
        <v>43642821</v>
      </c>
    </row>
    <row r="419" spans="1:27" x14ac:dyDescent="0.3">
      <c r="A419" s="123" t="s">
        <v>837</v>
      </c>
      <c r="B419" s="121" t="s">
        <v>838</v>
      </c>
      <c r="C419" s="121">
        <v>1</v>
      </c>
      <c r="D419" s="121">
        <v>0</v>
      </c>
      <c r="E419" s="124">
        <v>27097986</v>
      </c>
      <c r="F419" s="124">
        <v>0</v>
      </c>
      <c r="G419" s="124">
        <v>1733245</v>
      </c>
      <c r="H419" s="124">
        <v>0</v>
      </c>
      <c r="I419" s="124">
        <v>5202567</v>
      </c>
      <c r="J419" s="124">
        <v>2885097</v>
      </c>
      <c r="K419" s="124">
        <v>0</v>
      </c>
      <c r="L419" s="124">
        <v>0</v>
      </c>
      <c r="M419" s="124">
        <v>0</v>
      </c>
      <c r="N419" s="124">
        <v>0</v>
      </c>
      <c r="O419" s="124">
        <v>0</v>
      </c>
      <c r="P419" s="124">
        <v>2282770</v>
      </c>
      <c r="Q419" s="124">
        <v>760767</v>
      </c>
      <c r="R419" s="124">
        <v>733427</v>
      </c>
      <c r="S419" s="124">
        <v>57269</v>
      </c>
      <c r="T419" s="124">
        <v>23894</v>
      </c>
      <c r="U419" s="124">
        <v>227233</v>
      </c>
      <c r="V419" s="124">
        <v>49219</v>
      </c>
      <c r="W419" s="124">
        <v>0</v>
      </c>
      <c r="X419" s="124">
        <v>1027325</v>
      </c>
      <c r="Y419" s="124">
        <v>96582</v>
      </c>
      <c r="Z419" s="124">
        <v>0</v>
      </c>
      <c r="AA419" s="124">
        <v>42177381</v>
      </c>
    </row>
    <row r="420" spans="1:27" x14ac:dyDescent="0.3">
      <c r="A420" s="123" t="s">
        <v>839</v>
      </c>
      <c r="B420" s="121" t="s">
        <v>840</v>
      </c>
      <c r="C420" s="121">
        <v>1</v>
      </c>
      <c r="D420" s="121">
        <v>0</v>
      </c>
      <c r="E420" s="124">
        <v>2954023</v>
      </c>
      <c r="F420" s="124">
        <v>0</v>
      </c>
      <c r="G420" s="124">
        <v>194828</v>
      </c>
      <c r="H420" s="124">
        <v>0</v>
      </c>
      <c r="I420" s="124">
        <v>412058</v>
      </c>
      <c r="J420" s="124">
        <v>294945</v>
      </c>
      <c r="K420" s="124">
        <v>0</v>
      </c>
      <c r="L420" s="124">
        <v>0</v>
      </c>
      <c r="M420" s="124">
        <v>0</v>
      </c>
      <c r="N420" s="124">
        <v>0</v>
      </c>
      <c r="O420" s="124">
        <v>0</v>
      </c>
      <c r="P420" s="124">
        <v>303252</v>
      </c>
      <c r="Q420" s="124">
        <v>14794</v>
      </c>
      <c r="R420" s="124">
        <v>71036</v>
      </c>
      <c r="S420" s="124">
        <v>13782</v>
      </c>
      <c r="T420" s="124">
        <v>5750</v>
      </c>
      <c r="U420" s="124">
        <v>45086</v>
      </c>
      <c r="V420" s="124">
        <v>4920</v>
      </c>
      <c r="W420" s="124">
        <v>0</v>
      </c>
      <c r="X420" s="124">
        <v>232200</v>
      </c>
      <c r="Y420" s="124">
        <v>0</v>
      </c>
      <c r="Z420" s="124">
        <v>0</v>
      </c>
      <c r="AA420" s="124">
        <v>4546674</v>
      </c>
    </row>
    <row r="421" spans="1:27" x14ac:dyDescent="0.3">
      <c r="A421" s="123" t="s">
        <v>841</v>
      </c>
      <c r="B421" s="121" t="s">
        <v>842</v>
      </c>
      <c r="C421" s="121">
        <v>1</v>
      </c>
      <c r="D421" s="121">
        <v>0</v>
      </c>
      <c r="E421" s="124">
        <v>603913</v>
      </c>
      <c r="F421" s="124">
        <v>0</v>
      </c>
      <c r="G421" s="124">
        <v>120225</v>
      </c>
      <c r="H421" s="124">
        <v>3</v>
      </c>
      <c r="I421" s="124">
        <v>61828</v>
      </c>
      <c r="J421" s="124">
        <v>77404</v>
      </c>
      <c r="K421" s="124">
        <v>0</v>
      </c>
      <c r="L421" s="124">
        <v>0</v>
      </c>
      <c r="M421" s="124">
        <v>0</v>
      </c>
      <c r="N421" s="124">
        <v>0</v>
      </c>
      <c r="O421" s="124">
        <v>0</v>
      </c>
      <c r="P421" s="124">
        <v>212017</v>
      </c>
      <c r="Q421" s="124">
        <v>0</v>
      </c>
      <c r="R421" s="124">
        <v>19686</v>
      </c>
      <c r="S421" s="124">
        <v>2921</v>
      </c>
      <c r="T421" s="124">
        <v>1219</v>
      </c>
      <c r="U421" s="124">
        <v>18407</v>
      </c>
      <c r="V421" s="124">
        <v>0</v>
      </c>
      <c r="W421" s="124">
        <v>0</v>
      </c>
      <c r="X421" s="124">
        <v>108000</v>
      </c>
      <c r="Y421" s="124">
        <v>0</v>
      </c>
      <c r="Z421" s="124">
        <v>0</v>
      </c>
      <c r="AA421" s="124">
        <v>1225623</v>
      </c>
    </row>
    <row r="422" spans="1:27" x14ac:dyDescent="0.3">
      <c r="A422" s="123" t="s">
        <v>843</v>
      </c>
      <c r="B422" s="121" t="s">
        <v>844</v>
      </c>
      <c r="C422" s="121">
        <v>1</v>
      </c>
      <c r="D422" s="121">
        <v>0</v>
      </c>
      <c r="E422" s="124">
        <v>9664009</v>
      </c>
      <c r="F422" s="124">
        <v>0</v>
      </c>
      <c r="G422" s="124">
        <v>925561</v>
      </c>
      <c r="H422" s="124">
        <v>408</v>
      </c>
      <c r="I422" s="124">
        <v>2331306</v>
      </c>
      <c r="J422" s="124">
        <v>1791075</v>
      </c>
      <c r="K422" s="124">
        <v>0</v>
      </c>
      <c r="L422" s="124">
        <v>0</v>
      </c>
      <c r="M422" s="124">
        <v>0</v>
      </c>
      <c r="N422" s="124">
        <v>0</v>
      </c>
      <c r="O422" s="124">
        <v>0</v>
      </c>
      <c r="P422" s="124">
        <v>1423326</v>
      </c>
      <c r="Q422" s="124">
        <v>392178</v>
      </c>
      <c r="R422" s="124">
        <v>373707</v>
      </c>
      <c r="S422" s="124">
        <v>22725</v>
      </c>
      <c r="T422" s="124">
        <v>9481</v>
      </c>
      <c r="U422" s="124">
        <v>91453</v>
      </c>
      <c r="V422" s="124">
        <v>19090</v>
      </c>
      <c r="W422" s="124">
        <v>0</v>
      </c>
      <c r="X422" s="124">
        <v>410400</v>
      </c>
      <c r="Y422" s="124">
        <v>0</v>
      </c>
      <c r="Z422" s="124">
        <v>0</v>
      </c>
      <c r="AA422" s="124">
        <v>17454719</v>
      </c>
    </row>
    <row r="423" spans="1:27" x14ac:dyDescent="0.3">
      <c r="A423" s="123" t="s">
        <v>845</v>
      </c>
      <c r="B423" s="121" t="s">
        <v>846</v>
      </c>
      <c r="C423" s="121">
        <v>1</v>
      </c>
      <c r="D423" s="121">
        <v>0</v>
      </c>
      <c r="E423" s="124">
        <v>21831542</v>
      </c>
      <c r="F423" s="124">
        <v>0</v>
      </c>
      <c r="G423" s="124">
        <v>1305680</v>
      </c>
      <c r="H423" s="124">
        <v>0</v>
      </c>
      <c r="I423" s="124">
        <v>5094544</v>
      </c>
      <c r="J423" s="124">
        <v>2690917</v>
      </c>
      <c r="K423" s="124">
        <v>0</v>
      </c>
      <c r="L423" s="124">
        <v>0</v>
      </c>
      <c r="M423" s="124">
        <v>0</v>
      </c>
      <c r="N423" s="124">
        <v>0</v>
      </c>
      <c r="O423" s="124">
        <v>0</v>
      </c>
      <c r="P423" s="124">
        <v>2639378</v>
      </c>
      <c r="Q423" s="124">
        <v>320505</v>
      </c>
      <c r="R423" s="124">
        <v>701263</v>
      </c>
      <c r="S423" s="124">
        <v>44610</v>
      </c>
      <c r="T423" s="124">
        <v>18613</v>
      </c>
      <c r="U423" s="124">
        <v>178187</v>
      </c>
      <c r="V423" s="124">
        <v>33439</v>
      </c>
      <c r="W423" s="124">
        <v>0</v>
      </c>
      <c r="X423" s="124">
        <v>1791537</v>
      </c>
      <c r="Y423" s="124">
        <v>0</v>
      </c>
      <c r="Z423" s="124">
        <v>0</v>
      </c>
      <c r="AA423" s="124">
        <v>36650215</v>
      </c>
    </row>
    <row r="424" spans="1:27" x14ac:dyDescent="0.3">
      <c r="A424" s="123" t="s">
        <v>847</v>
      </c>
      <c r="B424" s="121" t="s">
        <v>848</v>
      </c>
      <c r="C424" s="121">
        <v>1</v>
      </c>
      <c r="D424" s="121">
        <v>0</v>
      </c>
      <c r="E424" s="124">
        <v>8843994</v>
      </c>
      <c r="F424" s="124">
        <v>0</v>
      </c>
      <c r="G424" s="124">
        <v>168884</v>
      </c>
      <c r="H424" s="124">
        <v>0</v>
      </c>
      <c r="I424" s="124">
        <v>1412027</v>
      </c>
      <c r="J424" s="124">
        <v>1854984</v>
      </c>
      <c r="K424" s="124">
        <v>0</v>
      </c>
      <c r="L424" s="124">
        <v>0</v>
      </c>
      <c r="M424" s="124">
        <v>0</v>
      </c>
      <c r="N424" s="124">
        <v>0</v>
      </c>
      <c r="O424" s="124">
        <v>0</v>
      </c>
      <c r="P424" s="124">
        <v>615857</v>
      </c>
      <c r="Q424" s="124">
        <v>357902</v>
      </c>
      <c r="R424" s="124">
        <v>145252</v>
      </c>
      <c r="S424" s="124">
        <v>8853</v>
      </c>
      <c r="T424" s="124">
        <v>3694</v>
      </c>
      <c r="U424" s="124">
        <v>36057</v>
      </c>
      <c r="V424" s="124">
        <v>7366</v>
      </c>
      <c r="W424" s="124">
        <v>0</v>
      </c>
      <c r="X424" s="124">
        <v>214663</v>
      </c>
      <c r="Y424" s="124">
        <v>0</v>
      </c>
      <c r="Z424" s="124">
        <v>0</v>
      </c>
      <c r="AA424" s="124">
        <v>13669533</v>
      </c>
    </row>
    <row r="425" spans="1:27" x14ac:dyDescent="0.3">
      <c r="A425" s="123" t="s">
        <v>849</v>
      </c>
      <c r="B425" s="121" t="s">
        <v>850</v>
      </c>
      <c r="C425" s="121">
        <v>1</v>
      </c>
      <c r="D425" s="121">
        <v>0</v>
      </c>
      <c r="E425" s="124">
        <v>7876353</v>
      </c>
      <c r="F425" s="124">
        <v>0</v>
      </c>
      <c r="G425" s="124">
        <v>0</v>
      </c>
      <c r="H425" s="124">
        <v>0</v>
      </c>
      <c r="I425" s="124">
        <v>1452755</v>
      </c>
      <c r="J425" s="124">
        <v>1630490</v>
      </c>
      <c r="K425" s="124">
        <v>0</v>
      </c>
      <c r="L425" s="124">
        <v>0</v>
      </c>
      <c r="M425" s="124">
        <v>0</v>
      </c>
      <c r="N425" s="124">
        <v>0</v>
      </c>
      <c r="O425" s="124">
        <v>0</v>
      </c>
      <c r="P425" s="124">
        <v>883486</v>
      </c>
      <c r="Q425" s="124">
        <v>155046</v>
      </c>
      <c r="R425" s="124">
        <v>258413</v>
      </c>
      <c r="S425" s="124">
        <v>15789</v>
      </c>
      <c r="T425" s="124">
        <v>6588</v>
      </c>
      <c r="U425" s="124">
        <v>63260</v>
      </c>
      <c r="V425" s="124">
        <v>16222</v>
      </c>
      <c r="W425" s="124">
        <v>0</v>
      </c>
      <c r="X425" s="124">
        <v>346949</v>
      </c>
      <c r="Y425" s="124">
        <v>0</v>
      </c>
      <c r="Z425" s="124">
        <v>0</v>
      </c>
      <c r="AA425" s="124">
        <v>12705351</v>
      </c>
    </row>
    <row r="426" spans="1:27" x14ac:dyDescent="0.3">
      <c r="A426" s="123" t="s">
        <v>851</v>
      </c>
      <c r="B426" s="121" t="s">
        <v>852</v>
      </c>
      <c r="C426" s="121">
        <v>1</v>
      </c>
      <c r="D426" s="121">
        <v>0</v>
      </c>
      <c r="E426" s="124">
        <v>26278142</v>
      </c>
      <c r="F426" s="124">
        <v>0</v>
      </c>
      <c r="G426" s="124">
        <v>0</v>
      </c>
      <c r="H426" s="124">
        <v>0</v>
      </c>
      <c r="I426" s="124">
        <v>4398062</v>
      </c>
      <c r="J426" s="124">
        <v>4023670</v>
      </c>
      <c r="K426" s="124">
        <v>0</v>
      </c>
      <c r="L426" s="124">
        <v>0</v>
      </c>
      <c r="M426" s="124">
        <v>0</v>
      </c>
      <c r="N426" s="124">
        <v>0</v>
      </c>
      <c r="O426" s="124">
        <v>0</v>
      </c>
      <c r="P426" s="124">
        <v>2480361</v>
      </c>
      <c r="Q426" s="124">
        <v>808658</v>
      </c>
      <c r="R426" s="124">
        <v>854909</v>
      </c>
      <c r="S426" s="124">
        <v>66227</v>
      </c>
      <c r="T426" s="124">
        <v>27631</v>
      </c>
      <c r="U426" s="124">
        <v>257989</v>
      </c>
      <c r="V426" s="124">
        <v>66440</v>
      </c>
      <c r="W426" s="124">
        <v>0</v>
      </c>
      <c r="X426" s="124">
        <v>1398600</v>
      </c>
      <c r="Y426" s="124">
        <v>0</v>
      </c>
      <c r="Z426" s="124">
        <v>0</v>
      </c>
      <c r="AA426" s="124">
        <v>40660689</v>
      </c>
    </row>
    <row r="427" spans="1:27" x14ac:dyDescent="0.3">
      <c r="A427" s="123" t="s">
        <v>853</v>
      </c>
      <c r="B427" s="121" t="s">
        <v>854</v>
      </c>
      <c r="C427" s="121">
        <v>1</v>
      </c>
      <c r="D427" s="121">
        <v>0</v>
      </c>
      <c r="E427" s="124">
        <v>14449323</v>
      </c>
      <c r="F427" s="124">
        <v>0</v>
      </c>
      <c r="G427" s="124">
        <v>0</v>
      </c>
      <c r="H427" s="124">
        <v>0</v>
      </c>
      <c r="I427" s="124">
        <v>1944078</v>
      </c>
      <c r="J427" s="124">
        <v>1315396</v>
      </c>
      <c r="K427" s="124">
        <v>0</v>
      </c>
      <c r="L427" s="124">
        <v>0</v>
      </c>
      <c r="M427" s="124">
        <v>46477</v>
      </c>
      <c r="N427" s="124">
        <v>561212</v>
      </c>
      <c r="O427" s="124">
        <v>266701</v>
      </c>
      <c r="P427" s="124">
        <v>0</v>
      </c>
      <c r="Q427" s="124">
        <v>154548</v>
      </c>
      <c r="R427" s="124">
        <v>186804</v>
      </c>
      <c r="S427" s="124">
        <v>18980</v>
      </c>
      <c r="T427" s="124">
        <v>7919</v>
      </c>
      <c r="U427" s="124">
        <v>60871</v>
      </c>
      <c r="V427" s="124">
        <v>23302</v>
      </c>
      <c r="W427" s="124">
        <v>0</v>
      </c>
      <c r="X427" s="124">
        <v>343862</v>
      </c>
      <c r="Y427" s="124">
        <v>0</v>
      </c>
      <c r="Z427" s="124">
        <v>0</v>
      </c>
      <c r="AA427" s="124">
        <v>19379473</v>
      </c>
    </row>
    <row r="428" spans="1:27" x14ac:dyDescent="0.3">
      <c r="A428" s="123" t="s">
        <v>855</v>
      </c>
      <c r="B428" s="121" t="s">
        <v>856</v>
      </c>
      <c r="C428" s="121">
        <v>1</v>
      </c>
      <c r="D428" s="121">
        <v>0</v>
      </c>
      <c r="E428" s="124">
        <v>35947685</v>
      </c>
      <c r="F428" s="124">
        <v>5448</v>
      </c>
      <c r="G428" s="124">
        <v>0</v>
      </c>
      <c r="H428" s="124">
        <v>0</v>
      </c>
      <c r="I428" s="124">
        <v>4108385</v>
      </c>
      <c r="J428" s="124">
        <v>3360570</v>
      </c>
      <c r="K428" s="124">
        <v>0</v>
      </c>
      <c r="L428" s="124">
        <v>0</v>
      </c>
      <c r="M428" s="124">
        <v>0</v>
      </c>
      <c r="N428" s="124">
        <v>0</v>
      </c>
      <c r="O428" s="124">
        <v>0</v>
      </c>
      <c r="P428" s="124">
        <v>2195800</v>
      </c>
      <c r="Q428" s="124">
        <v>441472</v>
      </c>
      <c r="R428" s="124">
        <v>993439</v>
      </c>
      <c r="S428" s="124">
        <v>29825</v>
      </c>
      <c r="T428" s="124">
        <v>12444</v>
      </c>
      <c r="U428" s="124">
        <v>132402</v>
      </c>
      <c r="V428" s="124">
        <v>37582</v>
      </c>
      <c r="W428" s="124">
        <v>0</v>
      </c>
      <c r="X428" s="124">
        <v>1038851</v>
      </c>
      <c r="Y428" s="124">
        <v>0</v>
      </c>
      <c r="Z428" s="124">
        <v>0</v>
      </c>
      <c r="AA428" s="124">
        <v>48303903</v>
      </c>
    </row>
    <row r="429" spans="1:27" x14ac:dyDescent="0.3">
      <c r="A429" s="123" t="s">
        <v>857</v>
      </c>
      <c r="B429" s="121" t="s">
        <v>858</v>
      </c>
      <c r="C429" s="121">
        <v>1</v>
      </c>
      <c r="D429" s="121">
        <v>0</v>
      </c>
      <c r="E429" s="124">
        <v>1968415</v>
      </c>
      <c r="F429" s="124">
        <v>0</v>
      </c>
      <c r="G429" s="124">
        <v>0</v>
      </c>
      <c r="H429" s="124">
        <v>0</v>
      </c>
      <c r="I429" s="124">
        <v>570327</v>
      </c>
      <c r="J429" s="124">
        <v>325154</v>
      </c>
      <c r="K429" s="124">
        <v>0</v>
      </c>
      <c r="L429" s="124">
        <v>0</v>
      </c>
      <c r="M429" s="124">
        <v>0</v>
      </c>
      <c r="N429" s="124">
        <v>0</v>
      </c>
      <c r="O429" s="124">
        <v>0</v>
      </c>
      <c r="P429" s="124">
        <v>389240</v>
      </c>
      <c r="Q429" s="124">
        <v>48970</v>
      </c>
      <c r="R429" s="124">
        <v>45725</v>
      </c>
      <c r="S429" s="124">
        <v>5797</v>
      </c>
      <c r="T429" s="124">
        <v>2419</v>
      </c>
      <c r="U429" s="124">
        <v>24989</v>
      </c>
      <c r="V429" s="124">
        <v>6246</v>
      </c>
      <c r="W429" s="124">
        <v>0</v>
      </c>
      <c r="X429" s="124">
        <v>108000</v>
      </c>
      <c r="Y429" s="124">
        <v>0</v>
      </c>
      <c r="Z429" s="124">
        <v>0</v>
      </c>
      <c r="AA429" s="124">
        <v>3495282</v>
      </c>
    </row>
    <row r="430" spans="1:27" x14ac:dyDescent="0.3">
      <c r="A430" s="123" t="s">
        <v>859</v>
      </c>
      <c r="B430" s="121" t="s">
        <v>860</v>
      </c>
      <c r="C430" s="121">
        <v>1</v>
      </c>
      <c r="D430" s="121">
        <v>0</v>
      </c>
      <c r="E430" s="124">
        <v>13749696</v>
      </c>
      <c r="F430" s="124">
        <v>162820</v>
      </c>
      <c r="G430" s="124">
        <v>0</v>
      </c>
      <c r="H430" s="124">
        <v>990</v>
      </c>
      <c r="I430" s="124">
        <v>1003930</v>
      </c>
      <c r="J430" s="124">
        <v>2233085</v>
      </c>
      <c r="K430" s="124">
        <v>0</v>
      </c>
      <c r="L430" s="124">
        <v>0</v>
      </c>
      <c r="M430" s="124">
        <v>0</v>
      </c>
      <c r="N430" s="124">
        <v>0</v>
      </c>
      <c r="O430" s="124">
        <v>0</v>
      </c>
      <c r="P430" s="124">
        <v>846736</v>
      </c>
      <c r="Q430" s="124">
        <v>894374</v>
      </c>
      <c r="R430" s="124">
        <v>430463</v>
      </c>
      <c r="S430" s="124">
        <v>16313</v>
      </c>
      <c r="T430" s="124">
        <v>6806</v>
      </c>
      <c r="U430" s="124">
        <v>64599</v>
      </c>
      <c r="V430" s="124">
        <v>19817</v>
      </c>
      <c r="W430" s="124">
        <v>0</v>
      </c>
      <c r="X430" s="124">
        <v>536745</v>
      </c>
      <c r="Y430" s="124">
        <v>0</v>
      </c>
      <c r="Z430" s="124">
        <v>0</v>
      </c>
      <c r="AA430" s="124">
        <v>19966374</v>
      </c>
    </row>
    <row r="431" spans="1:27" x14ac:dyDescent="0.3">
      <c r="A431" s="123" t="s">
        <v>861</v>
      </c>
      <c r="B431" s="121" t="s">
        <v>862</v>
      </c>
      <c r="C431" s="121">
        <v>1</v>
      </c>
      <c r="D431" s="121">
        <v>0</v>
      </c>
      <c r="E431" s="124">
        <v>19291890</v>
      </c>
      <c r="F431" s="124">
        <v>0</v>
      </c>
      <c r="G431" s="124">
        <v>0</v>
      </c>
      <c r="H431" s="124">
        <v>0</v>
      </c>
      <c r="I431" s="124">
        <v>3573653</v>
      </c>
      <c r="J431" s="124">
        <v>1191347</v>
      </c>
      <c r="K431" s="124">
        <v>316</v>
      </c>
      <c r="L431" s="124">
        <v>0</v>
      </c>
      <c r="M431" s="124">
        <v>0</v>
      </c>
      <c r="N431" s="124">
        <v>0</v>
      </c>
      <c r="O431" s="124">
        <v>0</v>
      </c>
      <c r="P431" s="124">
        <v>1913425</v>
      </c>
      <c r="Q431" s="124">
        <v>598426</v>
      </c>
      <c r="R431" s="124">
        <v>187453</v>
      </c>
      <c r="S431" s="124">
        <v>40101</v>
      </c>
      <c r="T431" s="124">
        <v>16731</v>
      </c>
      <c r="U431" s="124">
        <v>152673</v>
      </c>
      <c r="V431" s="124">
        <v>43145</v>
      </c>
      <c r="W431" s="124">
        <v>0</v>
      </c>
      <c r="X431" s="124">
        <v>894000</v>
      </c>
      <c r="Y431" s="124">
        <v>0</v>
      </c>
      <c r="Z431" s="124">
        <v>0</v>
      </c>
      <c r="AA431" s="124">
        <v>27903160</v>
      </c>
    </row>
    <row r="432" spans="1:27" x14ac:dyDescent="0.3">
      <c r="A432" s="123" t="s">
        <v>863</v>
      </c>
      <c r="B432" s="121" t="s">
        <v>864</v>
      </c>
      <c r="C432" s="121">
        <v>1</v>
      </c>
      <c r="D432" s="121">
        <v>0</v>
      </c>
      <c r="E432" s="124">
        <v>9010513</v>
      </c>
      <c r="F432" s="124">
        <v>0</v>
      </c>
      <c r="G432" s="124">
        <v>0</v>
      </c>
      <c r="H432" s="124">
        <v>4589</v>
      </c>
      <c r="I432" s="124">
        <v>1727377</v>
      </c>
      <c r="J432" s="124">
        <v>450193</v>
      </c>
      <c r="K432" s="124">
        <v>0</v>
      </c>
      <c r="L432" s="124">
        <v>0</v>
      </c>
      <c r="M432" s="124">
        <v>0</v>
      </c>
      <c r="N432" s="124">
        <v>0</v>
      </c>
      <c r="O432" s="124">
        <v>0</v>
      </c>
      <c r="P432" s="124">
        <v>1220174</v>
      </c>
      <c r="Q432" s="124">
        <v>111620</v>
      </c>
      <c r="R432" s="124">
        <v>257379</v>
      </c>
      <c r="S432" s="124">
        <v>12823</v>
      </c>
      <c r="T432" s="124">
        <v>5350</v>
      </c>
      <c r="U432" s="124">
        <v>51318</v>
      </c>
      <c r="V432" s="124">
        <v>13775</v>
      </c>
      <c r="W432" s="124">
        <v>0</v>
      </c>
      <c r="X432" s="124">
        <v>231862</v>
      </c>
      <c r="Y432" s="124">
        <v>0</v>
      </c>
      <c r="Z432" s="124">
        <v>0</v>
      </c>
      <c r="AA432" s="124">
        <v>13096973</v>
      </c>
    </row>
    <row r="433" spans="1:27" x14ac:dyDescent="0.3">
      <c r="A433" s="123" t="s">
        <v>865</v>
      </c>
      <c r="B433" s="121" t="s">
        <v>866</v>
      </c>
      <c r="C433" s="121">
        <v>1</v>
      </c>
      <c r="D433" s="121">
        <v>0</v>
      </c>
      <c r="E433" s="124">
        <v>6607229</v>
      </c>
      <c r="F433" s="124">
        <v>0</v>
      </c>
      <c r="G433" s="124">
        <v>0</v>
      </c>
      <c r="H433" s="124">
        <v>0</v>
      </c>
      <c r="I433" s="124">
        <v>1168150</v>
      </c>
      <c r="J433" s="124">
        <v>2916865</v>
      </c>
      <c r="K433" s="124">
        <v>0</v>
      </c>
      <c r="L433" s="124">
        <v>0</v>
      </c>
      <c r="M433" s="124">
        <v>0</v>
      </c>
      <c r="N433" s="124">
        <v>0</v>
      </c>
      <c r="O433" s="124">
        <v>0</v>
      </c>
      <c r="P433" s="124">
        <v>838767</v>
      </c>
      <c r="Q433" s="124">
        <v>219555</v>
      </c>
      <c r="R433" s="124">
        <v>283530</v>
      </c>
      <c r="S433" s="124">
        <v>12883</v>
      </c>
      <c r="T433" s="124">
        <v>5375</v>
      </c>
      <c r="U433" s="124">
        <v>53299</v>
      </c>
      <c r="V433" s="124">
        <v>13320</v>
      </c>
      <c r="W433" s="124">
        <v>0</v>
      </c>
      <c r="X433" s="124">
        <v>232053</v>
      </c>
      <c r="Y433" s="124">
        <v>0</v>
      </c>
      <c r="Z433" s="124">
        <v>0</v>
      </c>
      <c r="AA433" s="124">
        <v>12351026</v>
      </c>
    </row>
    <row r="434" spans="1:27" x14ac:dyDescent="0.3">
      <c r="A434" s="123" t="s">
        <v>867</v>
      </c>
      <c r="B434" s="121" t="s">
        <v>868</v>
      </c>
      <c r="C434" s="121">
        <v>1</v>
      </c>
      <c r="D434" s="121">
        <v>0</v>
      </c>
      <c r="E434" s="124">
        <v>62812156</v>
      </c>
      <c r="F434" s="124">
        <v>119236</v>
      </c>
      <c r="G434" s="124">
        <v>0</v>
      </c>
      <c r="H434" s="124">
        <v>15748</v>
      </c>
      <c r="I434" s="124">
        <v>7282716</v>
      </c>
      <c r="J434" s="124">
        <v>9450387</v>
      </c>
      <c r="K434" s="124">
        <v>0</v>
      </c>
      <c r="L434" s="124">
        <v>0</v>
      </c>
      <c r="M434" s="124">
        <v>0</v>
      </c>
      <c r="N434" s="124">
        <v>0</v>
      </c>
      <c r="O434" s="124">
        <v>0</v>
      </c>
      <c r="P434" s="124">
        <v>4282445</v>
      </c>
      <c r="Q434" s="124">
        <v>1818327</v>
      </c>
      <c r="R434" s="124">
        <v>2423790</v>
      </c>
      <c r="S434" s="124">
        <v>72099</v>
      </c>
      <c r="T434" s="124">
        <v>30081</v>
      </c>
      <c r="U434" s="124">
        <v>261135</v>
      </c>
      <c r="V434" s="124">
        <v>88986</v>
      </c>
      <c r="W434" s="124">
        <v>0</v>
      </c>
      <c r="X434" s="124">
        <v>2281736</v>
      </c>
      <c r="Y434" s="124">
        <v>0</v>
      </c>
      <c r="Z434" s="124">
        <v>0</v>
      </c>
      <c r="AA434" s="124">
        <v>90938842</v>
      </c>
    </row>
    <row r="435" spans="1:27" x14ac:dyDescent="0.3">
      <c r="A435" s="123" t="s">
        <v>869</v>
      </c>
      <c r="B435" s="121" t="s">
        <v>870</v>
      </c>
      <c r="C435" s="121">
        <v>1</v>
      </c>
      <c r="D435" s="121">
        <v>0</v>
      </c>
      <c r="E435" s="124">
        <v>51143155</v>
      </c>
      <c r="F435" s="124">
        <v>0</v>
      </c>
      <c r="G435" s="124">
        <v>1129414</v>
      </c>
      <c r="H435" s="124">
        <v>0</v>
      </c>
      <c r="I435" s="124">
        <v>5433852</v>
      </c>
      <c r="J435" s="124">
        <v>1843716</v>
      </c>
      <c r="K435" s="124">
        <v>0</v>
      </c>
      <c r="L435" s="124">
        <v>0</v>
      </c>
      <c r="M435" s="124">
        <v>0</v>
      </c>
      <c r="N435" s="124">
        <v>0</v>
      </c>
      <c r="O435" s="124">
        <v>0</v>
      </c>
      <c r="P435" s="124">
        <v>2784050</v>
      </c>
      <c r="Q435" s="124">
        <v>1391801</v>
      </c>
      <c r="R435" s="124">
        <v>497885</v>
      </c>
      <c r="S435" s="124">
        <v>127899</v>
      </c>
      <c r="T435" s="124">
        <v>53363</v>
      </c>
      <c r="U435" s="124">
        <v>484116</v>
      </c>
      <c r="V435" s="124">
        <v>95871</v>
      </c>
      <c r="W435" s="124">
        <v>0</v>
      </c>
      <c r="X435" s="124">
        <v>4215670</v>
      </c>
      <c r="Y435" s="124">
        <v>0</v>
      </c>
      <c r="Z435" s="124">
        <v>0</v>
      </c>
      <c r="AA435" s="124">
        <v>69200792</v>
      </c>
    </row>
    <row r="436" spans="1:27" x14ac:dyDescent="0.3">
      <c r="A436" s="123" t="s">
        <v>871</v>
      </c>
      <c r="B436" s="121" t="s">
        <v>872</v>
      </c>
      <c r="C436" s="121">
        <v>1</v>
      </c>
      <c r="D436" s="121">
        <v>0</v>
      </c>
      <c r="E436" s="124">
        <v>15883225</v>
      </c>
      <c r="F436" s="124">
        <v>0</v>
      </c>
      <c r="G436" s="124">
        <v>401645</v>
      </c>
      <c r="H436" s="124">
        <v>0</v>
      </c>
      <c r="I436" s="124">
        <v>1492213</v>
      </c>
      <c r="J436" s="124">
        <v>2829211</v>
      </c>
      <c r="K436" s="124">
        <v>0</v>
      </c>
      <c r="L436" s="124">
        <v>0</v>
      </c>
      <c r="M436" s="124">
        <v>0</v>
      </c>
      <c r="N436" s="124">
        <v>0</v>
      </c>
      <c r="O436" s="124">
        <v>0</v>
      </c>
      <c r="P436" s="124">
        <v>2101160</v>
      </c>
      <c r="Q436" s="124">
        <v>281330</v>
      </c>
      <c r="R436" s="124">
        <v>28027</v>
      </c>
      <c r="S436" s="124">
        <v>33720</v>
      </c>
      <c r="T436" s="124">
        <v>14069</v>
      </c>
      <c r="U436" s="124">
        <v>133684</v>
      </c>
      <c r="V436" s="124">
        <v>28163</v>
      </c>
      <c r="W436" s="124">
        <v>0</v>
      </c>
      <c r="X436" s="124">
        <v>497752</v>
      </c>
      <c r="Y436" s="124">
        <v>0</v>
      </c>
      <c r="Z436" s="124">
        <v>0</v>
      </c>
      <c r="AA436" s="124">
        <v>23724199</v>
      </c>
    </row>
    <row r="437" spans="1:27" x14ac:dyDescent="0.3">
      <c r="A437" s="123" t="s">
        <v>873</v>
      </c>
      <c r="B437" s="121" t="s">
        <v>874</v>
      </c>
      <c r="C437" s="121">
        <v>1</v>
      </c>
      <c r="D437" s="121">
        <v>0</v>
      </c>
      <c r="E437" s="124">
        <v>101213708</v>
      </c>
      <c r="F437" s="124">
        <v>0</v>
      </c>
      <c r="G437" s="124">
        <v>5419391</v>
      </c>
      <c r="H437" s="124">
        <v>0</v>
      </c>
      <c r="I437" s="124">
        <v>11504570</v>
      </c>
      <c r="J437" s="124">
        <v>5506403</v>
      </c>
      <c r="K437" s="124">
        <v>0</v>
      </c>
      <c r="L437" s="124">
        <v>0</v>
      </c>
      <c r="M437" s="124">
        <v>0</v>
      </c>
      <c r="N437" s="124">
        <v>0</v>
      </c>
      <c r="O437" s="124">
        <v>0</v>
      </c>
      <c r="P437" s="124">
        <v>4763580</v>
      </c>
      <c r="Q437" s="124">
        <v>2264717</v>
      </c>
      <c r="R437" s="124">
        <v>250822</v>
      </c>
      <c r="S437" s="124">
        <v>123435</v>
      </c>
      <c r="T437" s="124">
        <v>51500</v>
      </c>
      <c r="U437" s="124">
        <v>530832</v>
      </c>
      <c r="V437" s="124">
        <v>136794</v>
      </c>
      <c r="W437" s="124">
        <v>0</v>
      </c>
      <c r="X437" s="124">
        <v>4144063</v>
      </c>
      <c r="Y437" s="124">
        <v>0</v>
      </c>
      <c r="Z437" s="124">
        <v>0</v>
      </c>
      <c r="AA437" s="124">
        <v>135909815</v>
      </c>
    </row>
    <row r="438" spans="1:27" x14ac:dyDescent="0.3">
      <c r="A438" s="123" t="s">
        <v>875</v>
      </c>
      <c r="B438" s="121" t="s">
        <v>876</v>
      </c>
      <c r="C438" s="121">
        <v>1</v>
      </c>
      <c r="D438" s="121">
        <v>0</v>
      </c>
      <c r="E438" s="124">
        <v>11835593</v>
      </c>
      <c r="F438" s="124">
        <v>0</v>
      </c>
      <c r="G438" s="124">
        <v>327764</v>
      </c>
      <c r="H438" s="124">
        <v>2730</v>
      </c>
      <c r="I438" s="124">
        <v>2051412</v>
      </c>
      <c r="J438" s="124">
        <v>1019446</v>
      </c>
      <c r="K438" s="124">
        <v>0</v>
      </c>
      <c r="L438" s="124">
        <v>0</v>
      </c>
      <c r="M438" s="124">
        <v>0</v>
      </c>
      <c r="N438" s="124">
        <v>0</v>
      </c>
      <c r="O438" s="124">
        <v>0</v>
      </c>
      <c r="P438" s="124">
        <v>2077235</v>
      </c>
      <c r="Q438" s="124">
        <v>320842</v>
      </c>
      <c r="R438" s="124">
        <v>93736</v>
      </c>
      <c r="S438" s="124">
        <v>41959</v>
      </c>
      <c r="T438" s="124">
        <v>17506</v>
      </c>
      <c r="U438" s="124">
        <v>167993</v>
      </c>
      <c r="V438" s="124">
        <v>18776</v>
      </c>
      <c r="W438" s="124">
        <v>0</v>
      </c>
      <c r="X438" s="124">
        <v>597000</v>
      </c>
      <c r="Y438" s="124">
        <v>0</v>
      </c>
      <c r="Z438" s="124">
        <v>0</v>
      </c>
      <c r="AA438" s="124">
        <v>18571992</v>
      </c>
    </row>
    <row r="439" spans="1:27" x14ac:dyDescent="0.3">
      <c r="A439" s="123" t="s">
        <v>877</v>
      </c>
      <c r="B439" s="121" t="s">
        <v>878</v>
      </c>
      <c r="C439" s="121">
        <v>1</v>
      </c>
      <c r="D439" s="121">
        <v>0</v>
      </c>
      <c r="E439" s="124">
        <v>16475404</v>
      </c>
      <c r="F439" s="124">
        <v>0</v>
      </c>
      <c r="G439" s="124">
        <v>257531</v>
      </c>
      <c r="H439" s="124">
        <v>12155</v>
      </c>
      <c r="I439" s="124">
        <v>3478316</v>
      </c>
      <c r="J439" s="124">
        <v>1882319</v>
      </c>
      <c r="K439" s="124">
        <v>0</v>
      </c>
      <c r="L439" s="124">
        <v>0</v>
      </c>
      <c r="M439" s="124">
        <v>0</v>
      </c>
      <c r="N439" s="124">
        <v>0</v>
      </c>
      <c r="O439" s="124">
        <v>0</v>
      </c>
      <c r="P439" s="124">
        <v>1878386</v>
      </c>
      <c r="Q439" s="124">
        <v>574163</v>
      </c>
      <c r="R439" s="124">
        <v>250865</v>
      </c>
      <c r="S439" s="124">
        <v>44221</v>
      </c>
      <c r="T439" s="124">
        <v>18450</v>
      </c>
      <c r="U439" s="124">
        <v>176847</v>
      </c>
      <c r="V439" s="124">
        <v>31933</v>
      </c>
      <c r="W439" s="124">
        <v>0</v>
      </c>
      <c r="X439" s="124">
        <v>739490</v>
      </c>
      <c r="Y439" s="124">
        <v>5860</v>
      </c>
      <c r="Z439" s="124">
        <v>0</v>
      </c>
      <c r="AA439" s="124">
        <v>25825940</v>
      </c>
    </row>
    <row r="440" spans="1:27" x14ac:dyDescent="0.3">
      <c r="A440" s="123" t="s">
        <v>879</v>
      </c>
      <c r="B440" s="121" t="s">
        <v>880</v>
      </c>
      <c r="C440" s="121">
        <v>1</v>
      </c>
      <c r="D440" s="121">
        <v>0</v>
      </c>
      <c r="E440" s="124">
        <v>12144907</v>
      </c>
      <c r="F440" s="124">
        <v>0</v>
      </c>
      <c r="G440" s="124">
        <v>928893</v>
      </c>
      <c r="H440" s="124">
        <v>0</v>
      </c>
      <c r="I440" s="124">
        <v>1735902</v>
      </c>
      <c r="J440" s="124">
        <v>1494822</v>
      </c>
      <c r="K440" s="124">
        <v>0</v>
      </c>
      <c r="L440" s="124">
        <v>0</v>
      </c>
      <c r="M440" s="124">
        <v>0</v>
      </c>
      <c r="N440" s="124">
        <v>0</v>
      </c>
      <c r="O440" s="124">
        <v>0</v>
      </c>
      <c r="P440" s="124">
        <v>1662160</v>
      </c>
      <c r="Q440" s="124">
        <v>262784</v>
      </c>
      <c r="R440" s="124">
        <v>97651</v>
      </c>
      <c r="S440" s="124">
        <v>36506</v>
      </c>
      <c r="T440" s="124">
        <v>15231</v>
      </c>
      <c r="U440" s="124">
        <v>136247</v>
      </c>
      <c r="V440" s="124">
        <v>25005</v>
      </c>
      <c r="W440" s="124">
        <v>0</v>
      </c>
      <c r="X440" s="124">
        <v>590485</v>
      </c>
      <c r="Y440" s="124">
        <v>0</v>
      </c>
      <c r="Z440" s="124">
        <v>0</v>
      </c>
      <c r="AA440" s="124">
        <v>19130593</v>
      </c>
    </row>
    <row r="441" spans="1:27" x14ac:dyDescent="0.3">
      <c r="A441" s="123" t="s">
        <v>881</v>
      </c>
      <c r="B441" s="121" t="s">
        <v>882</v>
      </c>
      <c r="C441" s="121">
        <v>1</v>
      </c>
      <c r="D441" s="121">
        <v>0</v>
      </c>
      <c r="E441" s="124">
        <v>27065149</v>
      </c>
      <c r="F441" s="124">
        <v>0</v>
      </c>
      <c r="G441" s="124">
        <v>539632</v>
      </c>
      <c r="H441" s="124">
        <v>3945</v>
      </c>
      <c r="I441" s="124">
        <v>7379145</v>
      </c>
      <c r="J441" s="124">
        <v>739615</v>
      </c>
      <c r="K441" s="124">
        <v>0</v>
      </c>
      <c r="L441" s="124">
        <v>0</v>
      </c>
      <c r="M441" s="124">
        <v>0</v>
      </c>
      <c r="N441" s="124">
        <v>0</v>
      </c>
      <c r="O441" s="124">
        <v>0</v>
      </c>
      <c r="P441" s="124">
        <v>2594136</v>
      </c>
      <c r="Q441" s="124">
        <v>302244</v>
      </c>
      <c r="R441" s="124">
        <v>503950</v>
      </c>
      <c r="S441" s="124">
        <v>101819</v>
      </c>
      <c r="T441" s="124">
        <v>42481</v>
      </c>
      <c r="U441" s="124">
        <v>352238</v>
      </c>
      <c r="V441" s="124">
        <v>67275</v>
      </c>
      <c r="W441" s="124">
        <v>0</v>
      </c>
      <c r="X441" s="124">
        <v>2222300</v>
      </c>
      <c r="Y441" s="124">
        <v>23753</v>
      </c>
      <c r="Z441" s="124">
        <v>0</v>
      </c>
      <c r="AA441" s="124">
        <v>41937682</v>
      </c>
    </row>
    <row r="442" spans="1:27" x14ac:dyDescent="0.3">
      <c r="A442" s="123" t="s">
        <v>883</v>
      </c>
      <c r="B442" s="121" t="s">
        <v>884</v>
      </c>
      <c r="C442" s="121">
        <v>1</v>
      </c>
      <c r="D442" s="121">
        <v>1</v>
      </c>
      <c r="E442" s="124">
        <v>112980570</v>
      </c>
      <c r="F442" s="124">
        <v>0</v>
      </c>
      <c r="G442" s="124">
        <v>729146</v>
      </c>
      <c r="H442" s="124">
        <v>0</v>
      </c>
      <c r="I442" s="124">
        <v>45169123</v>
      </c>
      <c r="J442" s="124">
        <v>1726852</v>
      </c>
      <c r="K442" s="124">
        <v>0</v>
      </c>
      <c r="L442" s="124">
        <v>0</v>
      </c>
      <c r="M442" s="124">
        <v>0</v>
      </c>
      <c r="N442" s="124">
        <v>0</v>
      </c>
      <c r="O442" s="124">
        <v>0</v>
      </c>
      <c r="P442" s="124">
        <v>3608195</v>
      </c>
      <c r="Q442" s="124">
        <v>2747876</v>
      </c>
      <c r="R442" s="124">
        <v>1063866</v>
      </c>
      <c r="S442" s="124">
        <v>643136</v>
      </c>
      <c r="T442" s="124">
        <v>268331</v>
      </c>
      <c r="U442" s="124">
        <v>2491469</v>
      </c>
      <c r="V442" s="124">
        <v>469618</v>
      </c>
      <c r="W442" s="124">
        <v>0</v>
      </c>
      <c r="X442" s="124">
        <v>13966470</v>
      </c>
      <c r="Y442" s="124">
        <v>0</v>
      </c>
      <c r="Z442" s="124">
        <v>0</v>
      </c>
      <c r="AA442" s="124">
        <v>185864652</v>
      </c>
    </row>
    <row r="443" spans="1:27" x14ac:dyDescent="0.3">
      <c r="A443" s="123" t="s">
        <v>885</v>
      </c>
      <c r="B443" s="121" t="s">
        <v>886</v>
      </c>
      <c r="C443" s="121">
        <v>1</v>
      </c>
      <c r="D443" s="121">
        <v>0</v>
      </c>
      <c r="E443" s="124">
        <v>16700040</v>
      </c>
      <c r="F443" s="124">
        <v>0</v>
      </c>
      <c r="G443" s="124">
        <v>0</v>
      </c>
      <c r="H443" s="124">
        <v>17385</v>
      </c>
      <c r="I443" s="124">
        <v>2172464</v>
      </c>
      <c r="J443" s="124">
        <v>2305625</v>
      </c>
      <c r="K443" s="124">
        <v>0</v>
      </c>
      <c r="L443" s="124">
        <v>0</v>
      </c>
      <c r="M443" s="124">
        <v>0</v>
      </c>
      <c r="N443" s="124">
        <v>0</v>
      </c>
      <c r="O443" s="124">
        <v>0</v>
      </c>
      <c r="P443" s="124">
        <v>2177578</v>
      </c>
      <c r="Q443" s="124">
        <v>443903</v>
      </c>
      <c r="R443" s="124">
        <v>0</v>
      </c>
      <c r="S443" s="124">
        <v>13632</v>
      </c>
      <c r="T443" s="124">
        <v>5688</v>
      </c>
      <c r="U443" s="124">
        <v>53066</v>
      </c>
      <c r="V443" s="124">
        <v>18983</v>
      </c>
      <c r="W443" s="124">
        <v>0</v>
      </c>
      <c r="X443" s="124">
        <v>430698</v>
      </c>
      <c r="Y443" s="124">
        <v>0</v>
      </c>
      <c r="Z443" s="124">
        <v>0</v>
      </c>
      <c r="AA443" s="124">
        <v>24339062</v>
      </c>
    </row>
    <row r="444" spans="1:27" x14ac:dyDescent="0.3">
      <c r="A444" s="123" t="s">
        <v>887</v>
      </c>
      <c r="B444" s="121" t="s">
        <v>888</v>
      </c>
      <c r="C444" s="121">
        <v>1</v>
      </c>
      <c r="D444" s="121">
        <v>0</v>
      </c>
      <c r="E444" s="124">
        <v>13754965</v>
      </c>
      <c r="F444" s="124">
        <v>0</v>
      </c>
      <c r="G444" s="124">
        <v>0</v>
      </c>
      <c r="H444" s="124">
        <v>0</v>
      </c>
      <c r="I444" s="124">
        <v>2110263</v>
      </c>
      <c r="J444" s="124">
        <v>4916083</v>
      </c>
      <c r="K444" s="124">
        <v>0</v>
      </c>
      <c r="L444" s="124">
        <v>0</v>
      </c>
      <c r="M444" s="124">
        <v>0</v>
      </c>
      <c r="N444" s="124">
        <v>0</v>
      </c>
      <c r="O444" s="124">
        <v>0</v>
      </c>
      <c r="P444" s="124">
        <v>1833314</v>
      </c>
      <c r="Q444" s="124">
        <v>523918</v>
      </c>
      <c r="R444" s="124">
        <v>0</v>
      </c>
      <c r="S444" s="124">
        <v>15999</v>
      </c>
      <c r="T444" s="124">
        <v>6675</v>
      </c>
      <c r="U444" s="124">
        <v>59939</v>
      </c>
      <c r="V444" s="124">
        <v>20237</v>
      </c>
      <c r="W444" s="124">
        <v>0</v>
      </c>
      <c r="X444" s="124">
        <v>244845</v>
      </c>
      <c r="Y444" s="124">
        <v>26193</v>
      </c>
      <c r="Z444" s="124">
        <v>0</v>
      </c>
      <c r="AA444" s="124">
        <v>23512431</v>
      </c>
    </row>
    <row r="445" spans="1:27" x14ac:dyDescent="0.3">
      <c r="A445" s="123" t="s">
        <v>889</v>
      </c>
      <c r="B445" s="121" t="s">
        <v>890</v>
      </c>
      <c r="C445" s="121">
        <v>1</v>
      </c>
      <c r="D445" s="121">
        <v>0</v>
      </c>
      <c r="E445" s="124">
        <v>3995716</v>
      </c>
      <c r="F445" s="124">
        <v>0</v>
      </c>
      <c r="G445" s="124">
        <v>326146</v>
      </c>
      <c r="H445" s="124">
        <v>2168</v>
      </c>
      <c r="I445" s="124">
        <v>469569</v>
      </c>
      <c r="J445" s="124">
        <v>363449</v>
      </c>
      <c r="K445" s="124">
        <v>0</v>
      </c>
      <c r="L445" s="124">
        <v>0</v>
      </c>
      <c r="M445" s="124">
        <v>0</v>
      </c>
      <c r="N445" s="124">
        <v>0</v>
      </c>
      <c r="O445" s="124">
        <v>0</v>
      </c>
      <c r="P445" s="124">
        <v>371273</v>
      </c>
      <c r="Q445" s="124">
        <v>27275</v>
      </c>
      <c r="R445" s="124">
        <v>0</v>
      </c>
      <c r="S445" s="124">
        <v>3505</v>
      </c>
      <c r="T445" s="124">
        <v>1463</v>
      </c>
      <c r="U445" s="124">
        <v>13456</v>
      </c>
      <c r="V445" s="124">
        <v>1682</v>
      </c>
      <c r="W445" s="124">
        <v>0</v>
      </c>
      <c r="X445" s="124">
        <v>223120</v>
      </c>
      <c r="Y445" s="124">
        <v>0</v>
      </c>
      <c r="Z445" s="124">
        <v>0</v>
      </c>
      <c r="AA445" s="124">
        <v>5798822</v>
      </c>
    </row>
    <row r="446" spans="1:27" x14ac:dyDescent="0.3">
      <c r="A446" s="123" t="s">
        <v>891</v>
      </c>
      <c r="B446" s="121" t="s">
        <v>892</v>
      </c>
      <c r="C446" s="121">
        <v>1</v>
      </c>
      <c r="D446" s="121">
        <v>0</v>
      </c>
      <c r="E446" s="124">
        <v>2796758</v>
      </c>
      <c r="F446" s="124">
        <v>0</v>
      </c>
      <c r="G446" s="124">
        <v>0</v>
      </c>
      <c r="H446" s="124">
        <v>0</v>
      </c>
      <c r="I446" s="124">
        <v>594481</v>
      </c>
      <c r="J446" s="124">
        <v>171306</v>
      </c>
      <c r="K446" s="124">
        <v>0</v>
      </c>
      <c r="L446" s="124">
        <v>0</v>
      </c>
      <c r="M446" s="124">
        <v>0</v>
      </c>
      <c r="N446" s="124">
        <v>0</v>
      </c>
      <c r="O446" s="124">
        <v>0</v>
      </c>
      <c r="P446" s="124">
        <v>469126</v>
      </c>
      <c r="Q446" s="124">
        <v>105240</v>
      </c>
      <c r="R446" s="124">
        <v>0</v>
      </c>
      <c r="S446" s="124">
        <v>5213</v>
      </c>
      <c r="T446" s="124">
        <v>2175</v>
      </c>
      <c r="U446" s="124">
        <v>19805</v>
      </c>
      <c r="V446" s="124">
        <v>3394</v>
      </c>
      <c r="W446" s="124">
        <v>0</v>
      </c>
      <c r="X446" s="124">
        <v>54000</v>
      </c>
      <c r="Y446" s="124">
        <v>0</v>
      </c>
      <c r="Z446" s="124">
        <v>0</v>
      </c>
      <c r="AA446" s="124">
        <v>4221498</v>
      </c>
    </row>
    <row r="447" spans="1:27" x14ac:dyDescent="0.3">
      <c r="A447" s="123" t="s">
        <v>893</v>
      </c>
      <c r="B447" s="121" t="s">
        <v>894</v>
      </c>
      <c r="C447" s="121">
        <v>1</v>
      </c>
      <c r="D447" s="121">
        <v>0</v>
      </c>
      <c r="E447" s="124">
        <v>25335085</v>
      </c>
      <c r="F447" s="124">
        <v>0</v>
      </c>
      <c r="G447" s="124">
        <v>0</v>
      </c>
      <c r="H447" s="124">
        <v>5305</v>
      </c>
      <c r="I447" s="124">
        <v>2774728</v>
      </c>
      <c r="J447" s="124">
        <v>3022238</v>
      </c>
      <c r="K447" s="124">
        <v>0</v>
      </c>
      <c r="L447" s="124">
        <v>0</v>
      </c>
      <c r="M447" s="124">
        <v>0</v>
      </c>
      <c r="N447" s="124">
        <v>0</v>
      </c>
      <c r="O447" s="124">
        <v>0</v>
      </c>
      <c r="P447" s="124">
        <v>3007439</v>
      </c>
      <c r="Q447" s="124">
        <v>628118</v>
      </c>
      <c r="R447" s="124">
        <v>0</v>
      </c>
      <c r="S447" s="124">
        <v>21586</v>
      </c>
      <c r="T447" s="124">
        <v>9006</v>
      </c>
      <c r="U447" s="124">
        <v>83997</v>
      </c>
      <c r="V447" s="124">
        <v>28769</v>
      </c>
      <c r="W447" s="124">
        <v>0</v>
      </c>
      <c r="X447" s="124">
        <v>806750</v>
      </c>
      <c r="Y447" s="124">
        <v>0</v>
      </c>
      <c r="Z447" s="124">
        <v>0</v>
      </c>
      <c r="AA447" s="124">
        <v>35723021</v>
      </c>
    </row>
    <row r="448" spans="1:27" x14ac:dyDescent="0.3">
      <c r="A448" s="123" t="s">
        <v>895</v>
      </c>
      <c r="B448" s="121" t="s">
        <v>896</v>
      </c>
      <c r="C448" s="121">
        <v>1</v>
      </c>
      <c r="D448" s="121">
        <v>0</v>
      </c>
      <c r="E448" s="124">
        <v>3134962</v>
      </c>
      <c r="F448" s="124">
        <v>0</v>
      </c>
      <c r="G448" s="124">
        <v>69877</v>
      </c>
      <c r="H448" s="124">
        <v>0</v>
      </c>
      <c r="I448" s="124">
        <v>493811</v>
      </c>
      <c r="J448" s="124">
        <v>161545</v>
      </c>
      <c r="K448" s="124">
        <v>0</v>
      </c>
      <c r="L448" s="124">
        <v>0</v>
      </c>
      <c r="M448" s="124">
        <v>0</v>
      </c>
      <c r="N448" s="124">
        <v>0</v>
      </c>
      <c r="O448" s="124">
        <v>0</v>
      </c>
      <c r="P448" s="124">
        <v>363291</v>
      </c>
      <c r="Q448" s="124">
        <v>70156</v>
      </c>
      <c r="R448" s="124">
        <v>0</v>
      </c>
      <c r="S448" s="124">
        <v>3266</v>
      </c>
      <c r="T448" s="124">
        <v>1363</v>
      </c>
      <c r="U448" s="124">
        <v>12058</v>
      </c>
      <c r="V448" s="124">
        <v>2305</v>
      </c>
      <c r="W448" s="124">
        <v>0</v>
      </c>
      <c r="X448" s="124">
        <v>72000</v>
      </c>
      <c r="Y448" s="124">
        <v>67</v>
      </c>
      <c r="Z448" s="124">
        <v>0</v>
      </c>
      <c r="AA448" s="124">
        <v>4384701</v>
      </c>
    </row>
    <row r="449" spans="1:27" x14ac:dyDescent="0.3">
      <c r="A449" s="123" t="s">
        <v>897</v>
      </c>
      <c r="B449" s="121" t="s">
        <v>898</v>
      </c>
      <c r="C449" s="121">
        <v>1</v>
      </c>
      <c r="D449" s="121">
        <v>0</v>
      </c>
      <c r="E449" s="124">
        <v>6835858</v>
      </c>
      <c r="F449" s="124">
        <v>0</v>
      </c>
      <c r="G449" s="124">
        <v>164835</v>
      </c>
      <c r="H449" s="124">
        <v>2446</v>
      </c>
      <c r="I449" s="124">
        <v>830209</v>
      </c>
      <c r="J449" s="124">
        <v>1283307</v>
      </c>
      <c r="K449" s="124">
        <v>0</v>
      </c>
      <c r="L449" s="124">
        <v>0</v>
      </c>
      <c r="M449" s="124">
        <v>0</v>
      </c>
      <c r="N449" s="124">
        <v>0</v>
      </c>
      <c r="O449" s="124">
        <v>0</v>
      </c>
      <c r="P449" s="124">
        <v>910206</v>
      </c>
      <c r="Q449" s="124">
        <v>199912</v>
      </c>
      <c r="R449" s="124">
        <v>43942</v>
      </c>
      <c r="S449" s="124">
        <v>5303</v>
      </c>
      <c r="T449" s="124">
        <v>2213</v>
      </c>
      <c r="U449" s="124">
        <v>20562</v>
      </c>
      <c r="V449" s="124">
        <v>6767</v>
      </c>
      <c r="W449" s="124">
        <v>0</v>
      </c>
      <c r="X449" s="124">
        <v>103377</v>
      </c>
      <c r="Y449" s="124">
        <v>0</v>
      </c>
      <c r="Z449" s="124">
        <v>0</v>
      </c>
      <c r="AA449" s="124">
        <v>10408937</v>
      </c>
    </row>
    <row r="450" spans="1:27" x14ac:dyDescent="0.3">
      <c r="A450" s="123" t="s">
        <v>899</v>
      </c>
      <c r="B450" s="121" t="s">
        <v>900</v>
      </c>
      <c r="C450" s="121">
        <v>1</v>
      </c>
      <c r="D450" s="121">
        <v>0</v>
      </c>
      <c r="E450" s="124">
        <v>8350108</v>
      </c>
      <c r="F450" s="124">
        <v>0</v>
      </c>
      <c r="G450" s="124">
        <v>0</v>
      </c>
      <c r="H450" s="124">
        <v>3642</v>
      </c>
      <c r="I450" s="124">
        <v>1372166</v>
      </c>
      <c r="J450" s="124">
        <v>894868</v>
      </c>
      <c r="K450" s="124">
        <v>0</v>
      </c>
      <c r="L450" s="124">
        <v>0</v>
      </c>
      <c r="M450" s="124">
        <v>0</v>
      </c>
      <c r="N450" s="124">
        <v>0</v>
      </c>
      <c r="O450" s="124">
        <v>0</v>
      </c>
      <c r="P450" s="124">
        <v>1432677</v>
      </c>
      <c r="Q450" s="124">
        <v>430496</v>
      </c>
      <c r="R450" s="124">
        <v>0</v>
      </c>
      <c r="S450" s="124">
        <v>7894</v>
      </c>
      <c r="T450" s="124">
        <v>3294</v>
      </c>
      <c r="U450" s="124">
        <v>30465</v>
      </c>
      <c r="V450" s="124">
        <v>10406</v>
      </c>
      <c r="W450" s="124">
        <v>0</v>
      </c>
      <c r="X450" s="124">
        <v>530647</v>
      </c>
      <c r="Y450" s="124">
        <v>0</v>
      </c>
      <c r="Z450" s="124">
        <v>0</v>
      </c>
      <c r="AA450" s="124">
        <v>13066663</v>
      </c>
    </row>
    <row r="451" spans="1:27" x14ac:dyDescent="0.3">
      <c r="A451" s="123" t="s">
        <v>901</v>
      </c>
      <c r="B451" s="121" t="s">
        <v>902</v>
      </c>
      <c r="C451" s="121">
        <v>1</v>
      </c>
      <c r="D451" s="121">
        <v>0</v>
      </c>
      <c r="E451" s="124">
        <v>9269918</v>
      </c>
      <c r="F451" s="124">
        <v>0</v>
      </c>
      <c r="G451" s="124">
        <v>0</v>
      </c>
      <c r="H451" s="124">
        <v>0</v>
      </c>
      <c r="I451" s="124">
        <v>1558781</v>
      </c>
      <c r="J451" s="124">
        <v>815511</v>
      </c>
      <c r="K451" s="124">
        <v>0</v>
      </c>
      <c r="L451" s="124">
        <v>0</v>
      </c>
      <c r="M451" s="124">
        <v>0</v>
      </c>
      <c r="N451" s="124">
        <v>0</v>
      </c>
      <c r="O451" s="124">
        <v>0</v>
      </c>
      <c r="P451" s="124">
        <v>1410017</v>
      </c>
      <c r="Q451" s="124">
        <v>371221</v>
      </c>
      <c r="R451" s="124">
        <v>0</v>
      </c>
      <c r="S451" s="124">
        <v>9183</v>
      </c>
      <c r="T451" s="124">
        <v>3831</v>
      </c>
      <c r="U451" s="124">
        <v>34426</v>
      </c>
      <c r="V451" s="124">
        <v>11615</v>
      </c>
      <c r="W451" s="124">
        <v>0</v>
      </c>
      <c r="X451" s="124">
        <v>141019</v>
      </c>
      <c r="Y451" s="124">
        <v>0</v>
      </c>
      <c r="Z451" s="124">
        <v>0</v>
      </c>
      <c r="AA451" s="124">
        <v>13625522</v>
      </c>
    </row>
    <row r="452" spans="1:27" x14ac:dyDescent="0.3">
      <c r="A452" s="123" t="s">
        <v>903</v>
      </c>
      <c r="B452" s="121" t="s">
        <v>904</v>
      </c>
      <c r="C452" s="121">
        <v>1</v>
      </c>
      <c r="D452" s="121">
        <v>0</v>
      </c>
      <c r="E452" s="124">
        <v>38610370</v>
      </c>
      <c r="F452" s="124">
        <v>0</v>
      </c>
      <c r="G452" s="124">
        <v>0</v>
      </c>
      <c r="H452" s="124">
        <v>0</v>
      </c>
      <c r="I452" s="124">
        <v>2568026</v>
      </c>
      <c r="J452" s="124">
        <v>4765938</v>
      </c>
      <c r="K452" s="124">
        <v>0</v>
      </c>
      <c r="L452" s="124">
        <v>0</v>
      </c>
      <c r="M452" s="124">
        <v>0</v>
      </c>
      <c r="N452" s="124">
        <v>0</v>
      </c>
      <c r="O452" s="124">
        <v>0</v>
      </c>
      <c r="P452" s="124">
        <v>4537696</v>
      </c>
      <c r="Q452" s="124">
        <v>1370889</v>
      </c>
      <c r="R452" s="124">
        <v>206715</v>
      </c>
      <c r="S452" s="124">
        <v>37375</v>
      </c>
      <c r="T452" s="124">
        <v>15594</v>
      </c>
      <c r="U452" s="124">
        <v>138985</v>
      </c>
      <c r="V452" s="124">
        <v>50839</v>
      </c>
      <c r="W452" s="124">
        <v>0</v>
      </c>
      <c r="X452" s="124">
        <v>1339919</v>
      </c>
      <c r="Y452" s="124">
        <v>0</v>
      </c>
      <c r="Z452" s="124">
        <v>0</v>
      </c>
      <c r="AA452" s="124">
        <v>53642346</v>
      </c>
    </row>
    <row r="453" spans="1:27" x14ac:dyDescent="0.3">
      <c r="A453" s="123" t="s">
        <v>905</v>
      </c>
      <c r="B453" s="121" t="s">
        <v>906</v>
      </c>
      <c r="C453" s="121">
        <v>1</v>
      </c>
      <c r="D453" s="121">
        <v>0</v>
      </c>
      <c r="E453" s="124">
        <v>4241871</v>
      </c>
      <c r="F453" s="124">
        <v>0</v>
      </c>
      <c r="G453" s="124">
        <v>154897</v>
      </c>
      <c r="H453" s="124">
        <v>0</v>
      </c>
      <c r="I453" s="124">
        <v>634661</v>
      </c>
      <c r="J453" s="124">
        <v>259531</v>
      </c>
      <c r="K453" s="124">
        <v>0</v>
      </c>
      <c r="L453" s="124">
        <v>0</v>
      </c>
      <c r="M453" s="124">
        <v>0</v>
      </c>
      <c r="N453" s="124">
        <v>0</v>
      </c>
      <c r="O453" s="124">
        <v>0</v>
      </c>
      <c r="P453" s="124">
        <v>749700</v>
      </c>
      <c r="Q453" s="124">
        <v>207216</v>
      </c>
      <c r="R453" s="124">
        <v>0</v>
      </c>
      <c r="S453" s="124">
        <v>4509</v>
      </c>
      <c r="T453" s="124">
        <v>1881</v>
      </c>
      <c r="U453" s="124">
        <v>17766</v>
      </c>
      <c r="V453" s="124">
        <v>4261</v>
      </c>
      <c r="W453" s="124">
        <v>0</v>
      </c>
      <c r="X453" s="124">
        <v>266944</v>
      </c>
      <c r="Y453" s="124">
        <v>0</v>
      </c>
      <c r="Z453" s="124">
        <v>0</v>
      </c>
      <c r="AA453" s="124">
        <v>6543237</v>
      </c>
    </row>
    <row r="454" spans="1:27" x14ac:dyDescent="0.3">
      <c r="A454" s="123" t="s">
        <v>907</v>
      </c>
      <c r="B454" s="121" t="s">
        <v>908</v>
      </c>
      <c r="C454" s="121">
        <v>1</v>
      </c>
      <c r="D454" s="121">
        <v>0</v>
      </c>
      <c r="E454" s="124">
        <v>15504196</v>
      </c>
      <c r="F454" s="124">
        <v>0</v>
      </c>
      <c r="G454" s="124">
        <v>0</v>
      </c>
      <c r="H454" s="124">
        <v>0</v>
      </c>
      <c r="I454" s="124">
        <v>1790122</v>
      </c>
      <c r="J454" s="124">
        <v>1910929</v>
      </c>
      <c r="K454" s="124">
        <v>0</v>
      </c>
      <c r="L454" s="124">
        <v>0</v>
      </c>
      <c r="M454" s="124">
        <v>0</v>
      </c>
      <c r="N454" s="124">
        <v>0</v>
      </c>
      <c r="O454" s="124">
        <v>0</v>
      </c>
      <c r="P454" s="124">
        <v>2151808</v>
      </c>
      <c r="Q454" s="124">
        <v>639705</v>
      </c>
      <c r="R454" s="124">
        <v>0</v>
      </c>
      <c r="S454" s="124">
        <v>13108</v>
      </c>
      <c r="T454" s="124">
        <v>5469</v>
      </c>
      <c r="U454" s="124">
        <v>51668</v>
      </c>
      <c r="V454" s="124">
        <v>18232</v>
      </c>
      <c r="W454" s="124">
        <v>0</v>
      </c>
      <c r="X454" s="124">
        <v>564716</v>
      </c>
      <c r="Y454" s="124">
        <v>0</v>
      </c>
      <c r="Z454" s="124">
        <v>0</v>
      </c>
      <c r="AA454" s="124">
        <v>22649953</v>
      </c>
    </row>
    <row r="455" spans="1:27" x14ac:dyDescent="0.3">
      <c r="A455" s="123" t="s">
        <v>909</v>
      </c>
      <c r="B455" s="121" t="s">
        <v>910</v>
      </c>
      <c r="C455" s="121">
        <v>1</v>
      </c>
      <c r="D455" s="121">
        <v>0</v>
      </c>
      <c r="E455" s="124">
        <v>22030604</v>
      </c>
      <c r="F455" s="124">
        <v>0</v>
      </c>
      <c r="G455" s="124">
        <v>0</v>
      </c>
      <c r="H455" s="124">
        <v>0</v>
      </c>
      <c r="I455" s="124">
        <v>1405588</v>
      </c>
      <c r="J455" s="124">
        <v>4316407</v>
      </c>
      <c r="K455" s="124">
        <v>1</v>
      </c>
      <c r="L455" s="124">
        <v>0</v>
      </c>
      <c r="M455" s="124">
        <v>0</v>
      </c>
      <c r="N455" s="124">
        <v>0</v>
      </c>
      <c r="O455" s="124">
        <v>0</v>
      </c>
      <c r="P455" s="124">
        <v>3866090</v>
      </c>
      <c r="Q455" s="124">
        <v>1017270</v>
      </c>
      <c r="R455" s="124">
        <v>120624</v>
      </c>
      <c r="S455" s="124">
        <v>19849</v>
      </c>
      <c r="T455" s="124">
        <v>8281</v>
      </c>
      <c r="U455" s="124">
        <v>75609</v>
      </c>
      <c r="V455" s="124">
        <v>28057</v>
      </c>
      <c r="W455" s="124">
        <v>0</v>
      </c>
      <c r="X455" s="124">
        <v>551880</v>
      </c>
      <c r="Y455" s="124">
        <v>0</v>
      </c>
      <c r="Z455" s="124">
        <v>0</v>
      </c>
      <c r="AA455" s="124">
        <v>33440260</v>
      </c>
    </row>
    <row r="456" spans="1:27" x14ac:dyDescent="0.3">
      <c r="A456" s="123" t="s">
        <v>911</v>
      </c>
      <c r="B456" s="121" t="s">
        <v>912</v>
      </c>
      <c r="C456" s="121">
        <v>1</v>
      </c>
      <c r="D456" s="121">
        <v>0</v>
      </c>
      <c r="E456" s="124">
        <v>8631575</v>
      </c>
      <c r="F456" s="124">
        <v>0</v>
      </c>
      <c r="G456" s="124">
        <v>0</v>
      </c>
      <c r="H456" s="124">
        <v>6466</v>
      </c>
      <c r="I456" s="124">
        <v>889187</v>
      </c>
      <c r="J456" s="124">
        <v>962250</v>
      </c>
      <c r="K456" s="124">
        <v>0</v>
      </c>
      <c r="L456" s="124">
        <v>0</v>
      </c>
      <c r="M456" s="124">
        <v>0</v>
      </c>
      <c r="N456" s="124">
        <v>0</v>
      </c>
      <c r="O456" s="124">
        <v>0</v>
      </c>
      <c r="P456" s="124">
        <v>1435944</v>
      </c>
      <c r="Q456" s="124">
        <v>740450</v>
      </c>
      <c r="R456" s="124">
        <v>0</v>
      </c>
      <c r="S456" s="124">
        <v>10261</v>
      </c>
      <c r="T456" s="124">
        <v>4281</v>
      </c>
      <c r="U456" s="124">
        <v>39785</v>
      </c>
      <c r="V456" s="124">
        <v>13875</v>
      </c>
      <c r="W456" s="124">
        <v>0</v>
      </c>
      <c r="X456" s="124">
        <v>324600</v>
      </c>
      <c r="Y456" s="124">
        <v>0</v>
      </c>
      <c r="Z456" s="124">
        <v>0</v>
      </c>
      <c r="AA456" s="124">
        <v>13058674</v>
      </c>
    </row>
    <row r="457" spans="1:27" x14ac:dyDescent="0.3">
      <c r="A457" s="123" t="s">
        <v>913</v>
      </c>
      <c r="B457" s="121" t="s">
        <v>914</v>
      </c>
      <c r="C457" s="121">
        <v>1</v>
      </c>
      <c r="D457" s="121">
        <v>0</v>
      </c>
      <c r="E457" s="124">
        <v>5093464</v>
      </c>
      <c r="F457" s="124">
        <v>0</v>
      </c>
      <c r="G457" s="124">
        <v>0</v>
      </c>
      <c r="H457" s="124">
        <v>3785</v>
      </c>
      <c r="I457" s="124">
        <v>898571</v>
      </c>
      <c r="J457" s="124">
        <v>360417</v>
      </c>
      <c r="K457" s="124">
        <v>0</v>
      </c>
      <c r="L457" s="124">
        <v>0</v>
      </c>
      <c r="M457" s="124">
        <v>0</v>
      </c>
      <c r="N457" s="124">
        <v>0</v>
      </c>
      <c r="O457" s="124">
        <v>0</v>
      </c>
      <c r="P457" s="124">
        <v>715470</v>
      </c>
      <c r="Q457" s="124">
        <v>189649</v>
      </c>
      <c r="R457" s="124">
        <v>0</v>
      </c>
      <c r="S457" s="124">
        <v>4883</v>
      </c>
      <c r="T457" s="124">
        <v>2038</v>
      </c>
      <c r="U457" s="124">
        <v>19106</v>
      </c>
      <c r="V457" s="124">
        <v>4946</v>
      </c>
      <c r="W457" s="124">
        <v>0</v>
      </c>
      <c r="X457" s="124">
        <v>82911</v>
      </c>
      <c r="Y457" s="124">
        <v>0</v>
      </c>
      <c r="Z457" s="124">
        <v>0</v>
      </c>
      <c r="AA457" s="124">
        <v>7375240</v>
      </c>
    </row>
    <row r="458" spans="1:27" x14ac:dyDescent="0.3">
      <c r="A458" s="123" t="s">
        <v>915</v>
      </c>
      <c r="B458" s="121" t="s">
        <v>916</v>
      </c>
      <c r="C458" s="121">
        <v>1</v>
      </c>
      <c r="D458" s="121">
        <v>0</v>
      </c>
      <c r="E458" s="124">
        <v>14202427</v>
      </c>
      <c r="F458" s="124">
        <v>0</v>
      </c>
      <c r="G458" s="124">
        <v>0</v>
      </c>
      <c r="H458" s="124">
        <v>1024</v>
      </c>
      <c r="I458" s="124">
        <v>1897058</v>
      </c>
      <c r="J458" s="124">
        <v>3153437</v>
      </c>
      <c r="K458" s="124">
        <v>0</v>
      </c>
      <c r="L458" s="124">
        <v>0</v>
      </c>
      <c r="M458" s="124">
        <v>0</v>
      </c>
      <c r="N458" s="124">
        <v>0</v>
      </c>
      <c r="O458" s="124">
        <v>0</v>
      </c>
      <c r="P458" s="124">
        <v>2140183</v>
      </c>
      <c r="Q458" s="124">
        <v>873270</v>
      </c>
      <c r="R458" s="124">
        <v>144999</v>
      </c>
      <c r="S458" s="124">
        <v>18545</v>
      </c>
      <c r="T458" s="124">
        <v>7738</v>
      </c>
      <c r="U458" s="124">
        <v>73628</v>
      </c>
      <c r="V458" s="124">
        <v>22919</v>
      </c>
      <c r="W458" s="124">
        <v>0</v>
      </c>
      <c r="X458" s="124">
        <v>326734</v>
      </c>
      <c r="Y458" s="124">
        <v>0</v>
      </c>
      <c r="Z458" s="124">
        <v>0</v>
      </c>
      <c r="AA458" s="124">
        <v>22861962</v>
      </c>
    </row>
    <row r="459" spans="1:27" x14ac:dyDescent="0.3">
      <c r="A459" s="123" t="s">
        <v>917</v>
      </c>
      <c r="B459" s="121" t="s">
        <v>918</v>
      </c>
      <c r="C459" s="121">
        <v>1</v>
      </c>
      <c r="D459" s="121">
        <v>0</v>
      </c>
      <c r="E459" s="124">
        <v>9077904</v>
      </c>
      <c r="F459" s="124">
        <v>0</v>
      </c>
      <c r="G459" s="124">
        <v>0</v>
      </c>
      <c r="H459" s="124">
        <v>3147</v>
      </c>
      <c r="I459" s="124">
        <v>1567954</v>
      </c>
      <c r="J459" s="124">
        <v>1100253</v>
      </c>
      <c r="K459" s="124">
        <v>0</v>
      </c>
      <c r="L459" s="124">
        <v>0</v>
      </c>
      <c r="M459" s="124">
        <v>0</v>
      </c>
      <c r="N459" s="124">
        <v>0</v>
      </c>
      <c r="O459" s="124">
        <v>0</v>
      </c>
      <c r="P459" s="124">
        <v>1295704</v>
      </c>
      <c r="Q459" s="124">
        <v>299353</v>
      </c>
      <c r="R459" s="124">
        <v>122768</v>
      </c>
      <c r="S459" s="124">
        <v>7041</v>
      </c>
      <c r="T459" s="124">
        <v>2938</v>
      </c>
      <c r="U459" s="124">
        <v>26329</v>
      </c>
      <c r="V459" s="124">
        <v>9020</v>
      </c>
      <c r="W459" s="124">
        <v>0</v>
      </c>
      <c r="X459" s="124">
        <v>316780</v>
      </c>
      <c r="Y459" s="124">
        <v>0</v>
      </c>
      <c r="Z459" s="124">
        <v>0</v>
      </c>
      <c r="AA459" s="124">
        <v>13829191</v>
      </c>
    </row>
    <row r="460" spans="1:27" x14ac:dyDescent="0.3">
      <c r="A460" s="123" t="s">
        <v>919</v>
      </c>
      <c r="B460" s="121" t="s">
        <v>920</v>
      </c>
      <c r="C460" s="121">
        <v>1</v>
      </c>
      <c r="D460" s="121">
        <v>0</v>
      </c>
      <c r="E460" s="124">
        <v>23134458</v>
      </c>
      <c r="F460" s="124">
        <v>0</v>
      </c>
      <c r="G460" s="124">
        <v>0</v>
      </c>
      <c r="H460" s="124">
        <v>0</v>
      </c>
      <c r="I460" s="124">
        <v>3703914</v>
      </c>
      <c r="J460" s="124">
        <v>4802178</v>
      </c>
      <c r="K460" s="124">
        <v>0</v>
      </c>
      <c r="L460" s="124">
        <v>0</v>
      </c>
      <c r="M460" s="124">
        <v>0</v>
      </c>
      <c r="N460" s="124">
        <v>0</v>
      </c>
      <c r="O460" s="124">
        <v>0</v>
      </c>
      <c r="P460" s="124">
        <v>2378306</v>
      </c>
      <c r="Q460" s="124">
        <v>441785</v>
      </c>
      <c r="R460" s="124">
        <v>694697</v>
      </c>
      <c r="S460" s="124">
        <v>46992</v>
      </c>
      <c r="T460" s="124">
        <v>19606</v>
      </c>
      <c r="U460" s="124">
        <v>186924</v>
      </c>
      <c r="V460" s="124">
        <v>51926</v>
      </c>
      <c r="W460" s="124">
        <v>0</v>
      </c>
      <c r="X460" s="124">
        <v>961200</v>
      </c>
      <c r="Y460" s="124">
        <v>45884</v>
      </c>
      <c r="Z460" s="124">
        <v>0</v>
      </c>
      <c r="AA460" s="124">
        <v>36467870</v>
      </c>
    </row>
    <row r="461" spans="1:27" x14ac:dyDescent="0.3">
      <c r="A461" s="123" t="s">
        <v>921</v>
      </c>
      <c r="B461" s="121" t="s">
        <v>922</v>
      </c>
      <c r="C461" s="121">
        <v>1</v>
      </c>
      <c r="D461" s="121">
        <v>0</v>
      </c>
      <c r="E461" s="124">
        <v>47367498</v>
      </c>
      <c r="F461" s="124">
        <v>0</v>
      </c>
      <c r="G461" s="124">
        <v>0</v>
      </c>
      <c r="H461" s="124">
        <v>0</v>
      </c>
      <c r="I461" s="124">
        <v>11093348</v>
      </c>
      <c r="J461" s="124">
        <v>3797000</v>
      </c>
      <c r="K461" s="124">
        <v>0</v>
      </c>
      <c r="L461" s="124">
        <v>0</v>
      </c>
      <c r="M461" s="124">
        <v>0</v>
      </c>
      <c r="N461" s="124">
        <v>0</v>
      </c>
      <c r="O461" s="124">
        <v>0</v>
      </c>
      <c r="P461" s="124">
        <v>3514330</v>
      </c>
      <c r="Q461" s="124">
        <v>566664</v>
      </c>
      <c r="R461" s="124">
        <v>970235</v>
      </c>
      <c r="S461" s="124">
        <v>141711</v>
      </c>
      <c r="T461" s="124">
        <v>59125</v>
      </c>
      <c r="U461" s="124">
        <v>582442</v>
      </c>
      <c r="V461" s="124">
        <v>133009</v>
      </c>
      <c r="W461" s="124">
        <v>0</v>
      </c>
      <c r="X461" s="124">
        <v>2332800</v>
      </c>
      <c r="Y461" s="124">
        <v>0</v>
      </c>
      <c r="Z461" s="124">
        <v>0</v>
      </c>
      <c r="AA461" s="124">
        <v>70558162</v>
      </c>
    </row>
    <row r="462" spans="1:27" x14ac:dyDescent="0.3">
      <c r="A462" s="123" t="s">
        <v>923</v>
      </c>
      <c r="B462" s="121" t="s">
        <v>924</v>
      </c>
      <c r="C462" s="121">
        <v>1</v>
      </c>
      <c r="D462" s="121">
        <v>0</v>
      </c>
      <c r="E462" s="124">
        <v>11004515</v>
      </c>
      <c r="F462" s="124">
        <v>0</v>
      </c>
      <c r="G462" s="124">
        <v>0</v>
      </c>
      <c r="H462" s="124">
        <v>3625</v>
      </c>
      <c r="I462" s="124">
        <v>1189746</v>
      </c>
      <c r="J462" s="124">
        <v>2049147</v>
      </c>
      <c r="K462" s="124">
        <v>0</v>
      </c>
      <c r="L462" s="124">
        <v>0</v>
      </c>
      <c r="M462" s="124">
        <v>0</v>
      </c>
      <c r="N462" s="124">
        <v>0</v>
      </c>
      <c r="O462" s="124">
        <v>0</v>
      </c>
      <c r="P462" s="124">
        <v>1082156</v>
      </c>
      <c r="Q462" s="124">
        <v>113743</v>
      </c>
      <c r="R462" s="124">
        <v>455008</v>
      </c>
      <c r="S462" s="124">
        <v>16463</v>
      </c>
      <c r="T462" s="124">
        <v>6869</v>
      </c>
      <c r="U462" s="124">
        <v>60755</v>
      </c>
      <c r="V462" s="124">
        <v>18085</v>
      </c>
      <c r="W462" s="124">
        <v>0</v>
      </c>
      <c r="X462" s="124">
        <v>601424</v>
      </c>
      <c r="Y462" s="124">
        <v>0</v>
      </c>
      <c r="Z462" s="124">
        <v>0</v>
      </c>
      <c r="AA462" s="124">
        <v>16601536</v>
      </c>
    </row>
    <row r="463" spans="1:27" x14ac:dyDescent="0.3">
      <c r="A463" s="123" t="s">
        <v>925</v>
      </c>
      <c r="B463" s="121" t="s">
        <v>926</v>
      </c>
      <c r="C463" s="121">
        <v>1</v>
      </c>
      <c r="D463" s="121">
        <v>0</v>
      </c>
      <c r="E463" s="124">
        <v>667669</v>
      </c>
      <c r="F463" s="124">
        <v>0</v>
      </c>
      <c r="G463" s="124">
        <v>193761</v>
      </c>
      <c r="H463" s="124">
        <v>0</v>
      </c>
      <c r="I463" s="124">
        <v>23242</v>
      </c>
      <c r="J463" s="124">
        <v>0</v>
      </c>
      <c r="K463" s="124">
        <v>0</v>
      </c>
      <c r="L463" s="124">
        <v>0</v>
      </c>
      <c r="M463" s="124">
        <v>0</v>
      </c>
      <c r="N463" s="124">
        <v>0</v>
      </c>
      <c r="O463" s="124">
        <v>0</v>
      </c>
      <c r="P463" s="124">
        <v>58986</v>
      </c>
      <c r="Q463" s="124">
        <v>0</v>
      </c>
      <c r="R463" s="124">
        <v>0</v>
      </c>
      <c r="S463" s="124">
        <v>719</v>
      </c>
      <c r="T463" s="124">
        <v>300</v>
      </c>
      <c r="U463" s="124">
        <v>6582</v>
      </c>
      <c r="V463" s="124">
        <v>0</v>
      </c>
      <c r="W463" s="124">
        <v>0</v>
      </c>
      <c r="X463" s="124">
        <v>0</v>
      </c>
      <c r="Y463" s="124">
        <v>0</v>
      </c>
      <c r="Z463" s="124">
        <v>0</v>
      </c>
      <c r="AA463" s="124">
        <v>951259</v>
      </c>
    </row>
    <row r="464" spans="1:27" x14ac:dyDescent="0.3">
      <c r="A464" s="123" t="s">
        <v>927</v>
      </c>
      <c r="B464" s="121" t="s">
        <v>928</v>
      </c>
      <c r="C464" s="121">
        <v>1</v>
      </c>
      <c r="D464" s="121">
        <v>0</v>
      </c>
      <c r="E464" s="124">
        <v>7199619</v>
      </c>
      <c r="F464" s="124">
        <v>0</v>
      </c>
      <c r="G464" s="124">
        <v>0</v>
      </c>
      <c r="H464" s="124">
        <v>0</v>
      </c>
      <c r="I464" s="124">
        <v>993992</v>
      </c>
      <c r="J464" s="124">
        <v>2132759</v>
      </c>
      <c r="K464" s="124">
        <v>0</v>
      </c>
      <c r="L464" s="124">
        <v>0</v>
      </c>
      <c r="M464" s="124">
        <v>0</v>
      </c>
      <c r="N464" s="124">
        <v>0</v>
      </c>
      <c r="O464" s="124">
        <v>0</v>
      </c>
      <c r="P464" s="124">
        <v>893934</v>
      </c>
      <c r="Q464" s="124">
        <v>100978</v>
      </c>
      <c r="R464" s="124">
        <v>419116</v>
      </c>
      <c r="S464" s="124">
        <v>12029</v>
      </c>
      <c r="T464" s="124">
        <v>5019</v>
      </c>
      <c r="U464" s="124">
        <v>47590</v>
      </c>
      <c r="V464" s="124">
        <v>10338</v>
      </c>
      <c r="W464" s="124">
        <v>0</v>
      </c>
      <c r="X464" s="124">
        <v>293990</v>
      </c>
      <c r="Y464" s="124">
        <v>0</v>
      </c>
      <c r="Z464" s="124">
        <v>0</v>
      </c>
      <c r="AA464" s="124">
        <v>12109364</v>
      </c>
    </row>
    <row r="465" spans="1:27" x14ac:dyDescent="0.3">
      <c r="A465" s="123" t="s">
        <v>929</v>
      </c>
      <c r="B465" s="121" t="s">
        <v>930</v>
      </c>
      <c r="C465" s="121">
        <v>1</v>
      </c>
      <c r="D465" s="121">
        <v>0</v>
      </c>
      <c r="E465" s="124">
        <v>12151375</v>
      </c>
      <c r="F465" s="124">
        <v>0</v>
      </c>
      <c r="G465" s="124">
        <v>0</v>
      </c>
      <c r="H465" s="124">
        <v>0</v>
      </c>
      <c r="I465" s="124">
        <v>1359471</v>
      </c>
      <c r="J465" s="124">
        <v>2485908</v>
      </c>
      <c r="K465" s="124">
        <v>0</v>
      </c>
      <c r="L465" s="124">
        <v>0</v>
      </c>
      <c r="M465" s="124">
        <v>0</v>
      </c>
      <c r="N465" s="124">
        <v>0</v>
      </c>
      <c r="O465" s="124">
        <v>0</v>
      </c>
      <c r="P465" s="124">
        <v>1048808</v>
      </c>
      <c r="Q465" s="124">
        <v>414788</v>
      </c>
      <c r="R465" s="124">
        <v>434206</v>
      </c>
      <c r="S465" s="124">
        <v>19654</v>
      </c>
      <c r="T465" s="124">
        <v>8200</v>
      </c>
      <c r="U465" s="124">
        <v>80269</v>
      </c>
      <c r="V465" s="124">
        <v>20606</v>
      </c>
      <c r="W465" s="124">
        <v>0</v>
      </c>
      <c r="X465" s="124">
        <v>493199</v>
      </c>
      <c r="Y465" s="124">
        <v>0</v>
      </c>
      <c r="Z465" s="124">
        <v>0</v>
      </c>
      <c r="AA465" s="124">
        <v>18516484</v>
      </c>
    </row>
    <row r="466" spans="1:27" x14ac:dyDescent="0.3">
      <c r="A466" s="123" t="s">
        <v>931</v>
      </c>
      <c r="B466" s="121" t="s">
        <v>932</v>
      </c>
      <c r="C466" s="121">
        <v>1</v>
      </c>
      <c r="D466" s="121">
        <v>0</v>
      </c>
      <c r="E466" s="124">
        <v>26809461</v>
      </c>
      <c r="F466" s="124">
        <v>0</v>
      </c>
      <c r="G466" s="124">
        <v>0</v>
      </c>
      <c r="H466" s="124">
        <v>10142</v>
      </c>
      <c r="I466" s="124">
        <v>4684659</v>
      </c>
      <c r="J466" s="124">
        <v>4145686</v>
      </c>
      <c r="K466" s="124">
        <v>0</v>
      </c>
      <c r="L466" s="124">
        <v>0</v>
      </c>
      <c r="M466" s="124">
        <v>0</v>
      </c>
      <c r="N466" s="124">
        <v>0</v>
      </c>
      <c r="O466" s="124">
        <v>0</v>
      </c>
      <c r="P466" s="124">
        <v>1898715</v>
      </c>
      <c r="Q466" s="124">
        <v>410745</v>
      </c>
      <c r="R466" s="124">
        <v>573806</v>
      </c>
      <c r="S466" s="124">
        <v>59965</v>
      </c>
      <c r="T466" s="124">
        <v>25019</v>
      </c>
      <c r="U466" s="124">
        <v>232418</v>
      </c>
      <c r="V466" s="124">
        <v>57736</v>
      </c>
      <c r="W466" s="124">
        <v>0</v>
      </c>
      <c r="X466" s="124">
        <v>1326521</v>
      </c>
      <c r="Y466" s="124">
        <v>0</v>
      </c>
      <c r="Z466" s="124">
        <v>0</v>
      </c>
      <c r="AA466" s="124">
        <v>40234873</v>
      </c>
    </row>
    <row r="467" spans="1:27" x14ac:dyDescent="0.3">
      <c r="A467" s="123" t="s">
        <v>933</v>
      </c>
      <c r="B467" s="121" t="s">
        <v>934</v>
      </c>
      <c r="C467" s="121">
        <v>1</v>
      </c>
      <c r="D467" s="121">
        <v>1</v>
      </c>
      <c r="E467" s="124">
        <v>23366289</v>
      </c>
      <c r="F467" s="124">
        <v>0</v>
      </c>
      <c r="G467" s="124">
        <v>0</v>
      </c>
      <c r="H467" s="124">
        <v>0</v>
      </c>
      <c r="I467" s="124">
        <v>3152855</v>
      </c>
      <c r="J467" s="124">
        <v>3459389</v>
      </c>
      <c r="K467" s="124">
        <v>0</v>
      </c>
      <c r="L467" s="124">
        <v>0</v>
      </c>
      <c r="M467" s="124">
        <v>0</v>
      </c>
      <c r="N467" s="124">
        <v>0</v>
      </c>
      <c r="O467" s="124">
        <v>0</v>
      </c>
      <c r="P467" s="124">
        <v>3230085</v>
      </c>
      <c r="Q467" s="124">
        <v>639658</v>
      </c>
      <c r="R467" s="124">
        <v>828366</v>
      </c>
      <c r="S467" s="124">
        <v>41914</v>
      </c>
      <c r="T467" s="124">
        <v>17488</v>
      </c>
      <c r="U467" s="124">
        <v>165780</v>
      </c>
      <c r="V467" s="124">
        <v>43606</v>
      </c>
      <c r="W467" s="124">
        <v>0</v>
      </c>
      <c r="X467" s="124">
        <v>725384</v>
      </c>
      <c r="Y467" s="124">
        <v>0</v>
      </c>
      <c r="Z467" s="124">
        <v>0</v>
      </c>
      <c r="AA467" s="124">
        <v>35670814</v>
      </c>
    </row>
    <row r="468" spans="1:27" x14ac:dyDescent="0.3">
      <c r="A468" s="123" t="s">
        <v>935</v>
      </c>
      <c r="B468" s="121" t="s">
        <v>936</v>
      </c>
      <c r="C468" s="121">
        <v>1</v>
      </c>
      <c r="D468" s="121">
        <v>0</v>
      </c>
      <c r="E468" s="124">
        <v>12923464</v>
      </c>
      <c r="F468" s="124">
        <v>0</v>
      </c>
      <c r="G468" s="124">
        <v>0</v>
      </c>
      <c r="H468" s="124">
        <v>0</v>
      </c>
      <c r="I468" s="124">
        <v>1397311</v>
      </c>
      <c r="J468" s="124">
        <v>1952807</v>
      </c>
      <c r="K468" s="124">
        <v>0</v>
      </c>
      <c r="L468" s="124">
        <v>0</v>
      </c>
      <c r="M468" s="124">
        <v>0</v>
      </c>
      <c r="N468" s="124">
        <v>0</v>
      </c>
      <c r="O468" s="124">
        <v>0</v>
      </c>
      <c r="P468" s="124">
        <v>1179228</v>
      </c>
      <c r="Q468" s="124">
        <v>120752</v>
      </c>
      <c r="R468" s="124">
        <v>148729</v>
      </c>
      <c r="S468" s="124">
        <v>19849</v>
      </c>
      <c r="T468" s="124">
        <v>8281</v>
      </c>
      <c r="U468" s="124">
        <v>79511</v>
      </c>
      <c r="V468" s="124">
        <v>20137</v>
      </c>
      <c r="W468" s="124">
        <v>0</v>
      </c>
      <c r="X468" s="124">
        <v>557440</v>
      </c>
      <c r="Y468" s="124">
        <v>0</v>
      </c>
      <c r="Z468" s="124">
        <v>0</v>
      </c>
      <c r="AA468" s="124">
        <v>18407509</v>
      </c>
    </row>
    <row r="469" spans="1:27" x14ac:dyDescent="0.3">
      <c r="A469" s="123" t="s">
        <v>937</v>
      </c>
      <c r="B469" s="121" t="s">
        <v>938</v>
      </c>
      <c r="C469" s="121">
        <v>1</v>
      </c>
      <c r="D469" s="121">
        <v>0</v>
      </c>
      <c r="E469" s="124">
        <v>25397481</v>
      </c>
      <c r="F469" s="124">
        <v>0</v>
      </c>
      <c r="G469" s="124">
        <v>0</v>
      </c>
      <c r="H469" s="124">
        <v>3832</v>
      </c>
      <c r="I469" s="124">
        <v>3810250</v>
      </c>
      <c r="J469" s="124">
        <v>1801374</v>
      </c>
      <c r="K469" s="124">
        <v>0</v>
      </c>
      <c r="L469" s="124">
        <v>0</v>
      </c>
      <c r="M469" s="124">
        <v>0</v>
      </c>
      <c r="N469" s="124">
        <v>0</v>
      </c>
      <c r="O469" s="124">
        <v>0</v>
      </c>
      <c r="P469" s="124">
        <v>2377315</v>
      </c>
      <c r="Q469" s="124">
        <v>281970</v>
      </c>
      <c r="R469" s="124">
        <v>1351789</v>
      </c>
      <c r="S469" s="124">
        <v>95962</v>
      </c>
      <c r="T469" s="124">
        <v>40038</v>
      </c>
      <c r="U469" s="124">
        <v>364762</v>
      </c>
      <c r="V469" s="124">
        <v>48058</v>
      </c>
      <c r="W469" s="124">
        <v>0</v>
      </c>
      <c r="X469" s="124">
        <v>1679726</v>
      </c>
      <c r="Y469" s="124">
        <v>0</v>
      </c>
      <c r="Z469" s="124">
        <v>0</v>
      </c>
      <c r="AA469" s="124">
        <v>37252557</v>
      </c>
    </row>
    <row r="470" spans="1:27" x14ac:dyDescent="0.3">
      <c r="A470" s="123" t="s">
        <v>939</v>
      </c>
      <c r="B470" s="121" t="s">
        <v>940</v>
      </c>
      <c r="C470" s="121">
        <v>1</v>
      </c>
      <c r="D470" s="121">
        <v>0</v>
      </c>
      <c r="E470" s="124">
        <v>7766702</v>
      </c>
      <c r="F470" s="124">
        <v>0</v>
      </c>
      <c r="G470" s="124">
        <v>0</v>
      </c>
      <c r="H470" s="124">
        <v>1450</v>
      </c>
      <c r="I470" s="124">
        <v>951024</v>
      </c>
      <c r="J470" s="124">
        <v>1994733</v>
      </c>
      <c r="K470" s="124">
        <v>0</v>
      </c>
      <c r="L470" s="124">
        <v>0</v>
      </c>
      <c r="M470" s="124">
        <v>0</v>
      </c>
      <c r="N470" s="124">
        <v>0</v>
      </c>
      <c r="O470" s="124">
        <v>0</v>
      </c>
      <c r="P470" s="124">
        <v>855036</v>
      </c>
      <c r="Q470" s="124">
        <v>125066</v>
      </c>
      <c r="R470" s="124">
        <v>40683</v>
      </c>
      <c r="S470" s="124">
        <v>14695</v>
      </c>
      <c r="T470" s="124">
        <v>6131</v>
      </c>
      <c r="U470" s="124">
        <v>58600</v>
      </c>
      <c r="V470" s="124">
        <v>12677</v>
      </c>
      <c r="W470" s="124">
        <v>0</v>
      </c>
      <c r="X470" s="124">
        <v>313200</v>
      </c>
      <c r="Y470" s="124">
        <v>0</v>
      </c>
      <c r="Z470" s="124">
        <v>0</v>
      </c>
      <c r="AA470" s="124">
        <v>12139997</v>
      </c>
    </row>
    <row r="471" spans="1:27" x14ac:dyDescent="0.3">
      <c r="A471" s="123" t="s">
        <v>941</v>
      </c>
      <c r="B471" s="121" t="s">
        <v>942</v>
      </c>
      <c r="C471" s="121">
        <v>1</v>
      </c>
      <c r="D471" s="121">
        <v>0</v>
      </c>
      <c r="E471" s="124">
        <v>6350103</v>
      </c>
      <c r="F471" s="124">
        <v>0</v>
      </c>
      <c r="G471" s="124">
        <v>0</v>
      </c>
      <c r="H471" s="124">
        <v>0</v>
      </c>
      <c r="I471" s="124">
        <v>925646</v>
      </c>
      <c r="J471" s="124">
        <v>1607609</v>
      </c>
      <c r="K471" s="124">
        <v>0</v>
      </c>
      <c r="L471" s="124">
        <v>0</v>
      </c>
      <c r="M471" s="124">
        <v>0</v>
      </c>
      <c r="N471" s="124">
        <v>0</v>
      </c>
      <c r="O471" s="124">
        <v>0</v>
      </c>
      <c r="P471" s="124">
        <v>634789</v>
      </c>
      <c r="Q471" s="124">
        <v>215536</v>
      </c>
      <c r="R471" s="124">
        <v>279197</v>
      </c>
      <c r="S471" s="124">
        <v>13182</v>
      </c>
      <c r="T471" s="124">
        <v>5500</v>
      </c>
      <c r="U471" s="124">
        <v>43804</v>
      </c>
      <c r="V471" s="124">
        <v>13246</v>
      </c>
      <c r="W471" s="124">
        <v>0</v>
      </c>
      <c r="X471" s="124">
        <v>249920</v>
      </c>
      <c r="Y471" s="124">
        <v>0</v>
      </c>
      <c r="Z471" s="124">
        <v>0</v>
      </c>
      <c r="AA471" s="124">
        <v>10338532</v>
      </c>
    </row>
    <row r="472" spans="1:27" x14ac:dyDescent="0.3">
      <c r="A472" s="123" t="s">
        <v>943</v>
      </c>
      <c r="B472" s="121" t="s">
        <v>944</v>
      </c>
      <c r="C472" s="121">
        <v>1</v>
      </c>
      <c r="D472" s="121">
        <v>0</v>
      </c>
      <c r="E472" s="124">
        <v>5448594</v>
      </c>
      <c r="F472" s="124">
        <v>0</v>
      </c>
      <c r="G472" s="124">
        <v>0</v>
      </c>
      <c r="H472" s="124">
        <v>0</v>
      </c>
      <c r="I472" s="124">
        <v>1379496</v>
      </c>
      <c r="J472" s="124">
        <v>1269714</v>
      </c>
      <c r="K472" s="124">
        <v>0</v>
      </c>
      <c r="L472" s="124">
        <v>0</v>
      </c>
      <c r="M472" s="124">
        <v>0</v>
      </c>
      <c r="N472" s="124">
        <v>0</v>
      </c>
      <c r="O472" s="124">
        <v>0</v>
      </c>
      <c r="P472" s="124">
        <v>833220</v>
      </c>
      <c r="Q472" s="124">
        <v>140388</v>
      </c>
      <c r="R472" s="124">
        <v>167204</v>
      </c>
      <c r="S472" s="124">
        <v>9348</v>
      </c>
      <c r="T472" s="124">
        <v>3900</v>
      </c>
      <c r="U472" s="124">
        <v>36698</v>
      </c>
      <c r="V472" s="124">
        <v>9740</v>
      </c>
      <c r="W472" s="124">
        <v>0</v>
      </c>
      <c r="X472" s="124">
        <v>326640</v>
      </c>
      <c r="Y472" s="124">
        <v>0</v>
      </c>
      <c r="Z472" s="124">
        <v>0</v>
      </c>
      <c r="AA472" s="124">
        <v>9624942</v>
      </c>
    </row>
    <row r="473" spans="1:27" x14ac:dyDescent="0.3">
      <c r="A473" s="123" t="s">
        <v>945</v>
      </c>
      <c r="B473" s="121" t="s">
        <v>946</v>
      </c>
      <c r="C473" s="121">
        <v>1</v>
      </c>
      <c r="D473" s="121">
        <v>0</v>
      </c>
      <c r="E473" s="124">
        <v>16359508</v>
      </c>
      <c r="F473" s="124">
        <v>0</v>
      </c>
      <c r="G473" s="124">
        <v>0</v>
      </c>
      <c r="H473" s="124">
        <v>442</v>
      </c>
      <c r="I473" s="124">
        <v>2141120</v>
      </c>
      <c r="J473" s="124">
        <v>3692984</v>
      </c>
      <c r="K473" s="124">
        <v>0</v>
      </c>
      <c r="L473" s="124">
        <v>0</v>
      </c>
      <c r="M473" s="124">
        <v>0</v>
      </c>
      <c r="N473" s="124">
        <v>0</v>
      </c>
      <c r="O473" s="124">
        <v>0</v>
      </c>
      <c r="P473" s="124">
        <v>1858416</v>
      </c>
      <c r="Q473" s="124">
        <v>491951</v>
      </c>
      <c r="R473" s="124">
        <v>635354</v>
      </c>
      <c r="S473" s="124">
        <v>35847</v>
      </c>
      <c r="T473" s="124">
        <v>14956</v>
      </c>
      <c r="U473" s="124">
        <v>130655</v>
      </c>
      <c r="V473" s="124">
        <v>37757</v>
      </c>
      <c r="W473" s="124">
        <v>0</v>
      </c>
      <c r="X473" s="124">
        <v>790464</v>
      </c>
      <c r="Y473" s="124">
        <v>0</v>
      </c>
      <c r="Z473" s="124">
        <v>0</v>
      </c>
      <c r="AA473" s="124">
        <v>26189454</v>
      </c>
    </row>
    <row r="474" spans="1:27" x14ac:dyDescent="0.3">
      <c r="A474" s="123" t="s">
        <v>947</v>
      </c>
      <c r="B474" s="121" t="s">
        <v>948</v>
      </c>
      <c r="C474" s="121">
        <v>1</v>
      </c>
      <c r="D474" s="121">
        <v>0</v>
      </c>
      <c r="E474" s="124">
        <v>28113514</v>
      </c>
      <c r="F474" s="124">
        <v>0</v>
      </c>
      <c r="G474" s="124">
        <v>0</v>
      </c>
      <c r="H474" s="124">
        <v>3565</v>
      </c>
      <c r="I474" s="124">
        <v>4404774</v>
      </c>
      <c r="J474" s="124">
        <v>2028829</v>
      </c>
      <c r="K474" s="124">
        <v>0</v>
      </c>
      <c r="L474" s="124">
        <v>0</v>
      </c>
      <c r="M474" s="124">
        <v>0</v>
      </c>
      <c r="N474" s="124">
        <v>0</v>
      </c>
      <c r="O474" s="124">
        <v>0</v>
      </c>
      <c r="P474" s="124">
        <v>3288077</v>
      </c>
      <c r="Q474" s="124">
        <v>421533</v>
      </c>
      <c r="R474" s="124">
        <v>742643</v>
      </c>
      <c r="S474" s="124">
        <v>67635</v>
      </c>
      <c r="T474" s="124">
        <v>28219</v>
      </c>
      <c r="U474" s="124">
        <v>263407</v>
      </c>
      <c r="V474" s="124">
        <v>75829</v>
      </c>
      <c r="W474" s="124">
        <v>0</v>
      </c>
      <c r="X474" s="124">
        <v>1269000</v>
      </c>
      <c r="Y474" s="124">
        <v>0</v>
      </c>
      <c r="Z474" s="124">
        <v>0</v>
      </c>
      <c r="AA474" s="124">
        <v>40707025</v>
      </c>
    </row>
    <row r="475" spans="1:27" x14ac:dyDescent="0.3">
      <c r="A475" s="123" t="s">
        <v>949</v>
      </c>
      <c r="B475" s="121" t="s">
        <v>950</v>
      </c>
      <c r="C475" s="121">
        <v>1</v>
      </c>
      <c r="D475" s="121">
        <v>0</v>
      </c>
      <c r="E475" s="124">
        <v>11660064</v>
      </c>
      <c r="F475" s="124">
        <v>0</v>
      </c>
      <c r="G475" s="124">
        <v>405052</v>
      </c>
      <c r="H475" s="124">
        <v>0</v>
      </c>
      <c r="I475" s="124">
        <v>2711012</v>
      </c>
      <c r="J475" s="124">
        <v>1361831</v>
      </c>
      <c r="K475" s="124">
        <v>0</v>
      </c>
      <c r="L475" s="124">
        <v>0</v>
      </c>
      <c r="M475" s="124">
        <v>0</v>
      </c>
      <c r="N475" s="124">
        <v>0</v>
      </c>
      <c r="O475" s="124">
        <v>0</v>
      </c>
      <c r="P475" s="124">
        <v>883192</v>
      </c>
      <c r="Q475" s="124">
        <v>178309</v>
      </c>
      <c r="R475" s="124">
        <v>482386</v>
      </c>
      <c r="S475" s="124">
        <v>26590</v>
      </c>
      <c r="T475" s="124">
        <v>11094</v>
      </c>
      <c r="U475" s="124">
        <v>105782</v>
      </c>
      <c r="V475" s="124">
        <v>25258</v>
      </c>
      <c r="W475" s="124">
        <v>0</v>
      </c>
      <c r="X475" s="124">
        <v>534600</v>
      </c>
      <c r="Y475" s="124">
        <v>24469</v>
      </c>
      <c r="Z475" s="124">
        <v>0</v>
      </c>
      <c r="AA475" s="124">
        <v>18409639</v>
      </c>
    </row>
    <row r="476" spans="1:27" x14ac:dyDescent="0.3">
      <c r="A476" s="123" t="s">
        <v>951</v>
      </c>
      <c r="B476" s="121" t="s">
        <v>952</v>
      </c>
      <c r="C476" s="121">
        <v>1</v>
      </c>
      <c r="D476" s="121">
        <v>0</v>
      </c>
      <c r="E476" s="124">
        <v>26269045</v>
      </c>
      <c r="F476" s="124">
        <v>0</v>
      </c>
      <c r="G476" s="124">
        <v>0</v>
      </c>
      <c r="H476" s="124">
        <v>10094</v>
      </c>
      <c r="I476" s="124">
        <v>3485402</v>
      </c>
      <c r="J476" s="124">
        <v>2739592</v>
      </c>
      <c r="K476" s="124">
        <v>0</v>
      </c>
      <c r="L476" s="124">
        <v>0</v>
      </c>
      <c r="M476" s="124">
        <v>0</v>
      </c>
      <c r="N476" s="124">
        <v>0</v>
      </c>
      <c r="O476" s="124">
        <v>0</v>
      </c>
      <c r="P476" s="124">
        <v>2413518</v>
      </c>
      <c r="Q476" s="124">
        <v>385311</v>
      </c>
      <c r="R476" s="124">
        <v>649445</v>
      </c>
      <c r="S476" s="124">
        <v>42483</v>
      </c>
      <c r="T476" s="124">
        <v>17725</v>
      </c>
      <c r="U476" s="124">
        <v>169974</v>
      </c>
      <c r="V476" s="124">
        <v>49483</v>
      </c>
      <c r="W476" s="124">
        <v>0</v>
      </c>
      <c r="X476" s="124">
        <v>1100256</v>
      </c>
      <c r="Y476" s="124">
        <v>0</v>
      </c>
      <c r="Z476" s="124">
        <v>0</v>
      </c>
      <c r="AA476" s="124">
        <v>37332328</v>
      </c>
    </row>
    <row r="477" spans="1:27" x14ac:dyDescent="0.3">
      <c r="A477" s="123" t="s">
        <v>953</v>
      </c>
      <c r="B477" s="121" t="s">
        <v>954</v>
      </c>
      <c r="C477" s="121">
        <v>1</v>
      </c>
      <c r="D477" s="121">
        <v>0</v>
      </c>
      <c r="E477" s="124">
        <v>169962454</v>
      </c>
      <c r="F477" s="124">
        <v>1048884</v>
      </c>
      <c r="G477" s="124">
        <v>0</v>
      </c>
      <c r="H477" s="124">
        <v>69482</v>
      </c>
      <c r="I477" s="124">
        <v>19136999</v>
      </c>
      <c r="J477" s="124">
        <v>12526665</v>
      </c>
      <c r="K477" s="124">
        <v>0</v>
      </c>
      <c r="L477" s="124">
        <v>0</v>
      </c>
      <c r="M477" s="124">
        <v>0</v>
      </c>
      <c r="N477" s="124">
        <v>0</v>
      </c>
      <c r="O477" s="124">
        <v>0</v>
      </c>
      <c r="P477" s="124">
        <v>9769732</v>
      </c>
      <c r="Q477" s="124">
        <v>1666490</v>
      </c>
      <c r="R477" s="124">
        <v>4017026</v>
      </c>
      <c r="S477" s="124">
        <v>140497</v>
      </c>
      <c r="T477" s="124">
        <v>58619</v>
      </c>
      <c r="U477" s="124">
        <v>581335</v>
      </c>
      <c r="V477" s="124">
        <v>192925</v>
      </c>
      <c r="W477" s="124">
        <v>0</v>
      </c>
      <c r="X477" s="124">
        <v>4748555</v>
      </c>
      <c r="Y477" s="124">
        <v>0</v>
      </c>
      <c r="Z477" s="124">
        <v>0</v>
      </c>
      <c r="AA477" s="124">
        <v>223919663</v>
      </c>
    </row>
    <row r="478" spans="1:27" x14ac:dyDescent="0.3">
      <c r="A478" s="123" t="s">
        <v>955</v>
      </c>
      <c r="B478" s="121" t="s">
        <v>956</v>
      </c>
      <c r="C478" s="121">
        <v>1</v>
      </c>
      <c r="D478" s="121">
        <v>0</v>
      </c>
      <c r="E478" s="124">
        <v>2761857</v>
      </c>
      <c r="F478" s="124">
        <v>0</v>
      </c>
      <c r="G478" s="124">
        <v>139184</v>
      </c>
      <c r="H478" s="124">
        <v>0</v>
      </c>
      <c r="I478" s="124">
        <v>271207</v>
      </c>
      <c r="J478" s="124">
        <v>234399</v>
      </c>
      <c r="K478" s="124">
        <v>0</v>
      </c>
      <c r="L478" s="124">
        <v>0</v>
      </c>
      <c r="M478" s="124">
        <v>0</v>
      </c>
      <c r="N478" s="124">
        <v>0</v>
      </c>
      <c r="O478" s="124">
        <v>0</v>
      </c>
      <c r="P478" s="124">
        <v>331905</v>
      </c>
      <c r="Q478" s="124">
        <v>828</v>
      </c>
      <c r="R478" s="124">
        <v>0</v>
      </c>
      <c r="S478" s="124">
        <v>3700</v>
      </c>
      <c r="T478" s="124">
        <v>1544</v>
      </c>
      <c r="U478" s="124">
        <v>14155</v>
      </c>
      <c r="V478" s="124">
        <v>0</v>
      </c>
      <c r="W478" s="124">
        <v>0</v>
      </c>
      <c r="X478" s="124">
        <v>22500</v>
      </c>
      <c r="Y478" s="124">
        <v>14764</v>
      </c>
      <c r="Z478" s="124">
        <v>0</v>
      </c>
      <c r="AA478" s="124">
        <v>3796043</v>
      </c>
    </row>
    <row r="479" spans="1:27" x14ac:dyDescent="0.3">
      <c r="A479" s="123" t="s">
        <v>957</v>
      </c>
      <c r="B479" s="121" t="s">
        <v>958</v>
      </c>
      <c r="C479" s="121">
        <v>1</v>
      </c>
      <c r="D479" s="121">
        <v>0</v>
      </c>
      <c r="E479" s="124">
        <v>2766356</v>
      </c>
      <c r="F479" s="124">
        <v>0</v>
      </c>
      <c r="G479" s="124">
        <v>0</v>
      </c>
      <c r="H479" s="124">
        <v>0</v>
      </c>
      <c r="I479" s="124">
        <v>270854</v>
      </c>
      <c r="J479" s="124">
        <v>0</v>
      </c>
      <c r="K479" s="124">
        <v>0</v>
      </c>
      <c r="L479" s="124">
        <v>0</v>
      </c>
      <c r="M479" s="124">
        <v>0</v>
      </c>
      <c r="N479" s="124">
        <v>0</v>
      </c>
      <c r="O479" s="124">
        <v>0</v>
      </c>
      <c r="P479" s="124">
        <v>465113</v>
      </c>
      <c r="Q479" s="124">
        <v>3202</v>
      </c>
      <c r="R479" s="124">
        <v>31022</v>
      </c>
      <c r="S479" s="124">
        <v>2142</v>
      </c>
      <c r="T479" s="124">
        <v>894</v>
      </c>
      <c r="U479" s="124">
        <v>9029</v>
      </c>
      <c r="V479" s="124">
        <v>889</v>
      </c>
      <c r="W479" s="124">
        <v>0</v>
      </c>
      <c r="X479" s="124">
        <v>24724</v>
      </c>
      <c r="Y479" s="124">
        <v>3232</v>
      </c>
      <c r="Z479" s="124">
        <v>0</v>
      </c>
      <c r="AA479" s="124">
        <v>3577457</v>
      </c>
    </row>
    <row r="480" spans="1:27" x14ac:dyDescent="0.3">
      <c r="A480" s="123" t="s">
        <v>959</v>
      </c>
      <c r="B480" s="121" t="s">
        <v>960</v>
      </c>
      <c r="C480" s="121">
        <v>1</v>
      </c>
      <c r="D480" s="121">
        <v>0</v>
      </c>
      <c r="E480" s="124">
        <v>8677911</v>
      </c>
      <c r="F480" s="124">
        <v>0</v>
      </c>
      <c r="G480" s="124">
        <v>347920</v>
      </c>
      <c r="H480" s="124">
        <v>2298</v>
      </c>
      <c r="I480" s="124">
        <v>1535033</v>
      </c>
      <c r="J480" s="124">
        <v>1108656</v>
      </c>
      <c r="K480" s="124">
        <v>0</v>
      </c>
      <c r="L480" s="124">
        <v>0</v>
      </c>
      <c r="M480" s="124">
        <v>0</v>
      </c>
      <c r="N480" s="124">
        <v>0</v>
      </c>
      <c r="O480" s="124">
        <v>0</v>
      </c>
      <c r="P480" s="124">
        <v>762940</v>
      </c>
      <c r="Q480" s="124">
        <v>71143</v>
      </c>
      <c r="R480" s="124">
        <v>216711</v>
      </c>
      <c r="S480" s="124">
        <v>8883</v>
      </c>
      <c r="T480" s="124">
        <v>3706</v>
      </c>
      <c r="U480" s="124">
        <v>35067</v>
      </c>
      <c r="V480" s="124">
        <v>8380</v>
      </c>
      <c r="W480" s="124">
        <v>0</v>
      </c>
      <c r="X480" s="124">
        <v>243236</v>
      </c>
      <c r="Y480" s="124">
        <v>0</v>
      </c>
      <c r="Z480" s="124">
        <v>0</v>
      </c>
      <c r="AA480" s="124">
        <v>13021884</v>
      </c>
    </row>
    <row r="481" spans="1:27" x14ac:dyDescent="0.3">
      <c r="A481" s="123" t="s">
        <v>961</v>
      </c>
      <c r="B481" s="121" t="s">
        <v>962</v>
      </c>
      <c r="C481" s="121">
        <v>1</v>
      </c>
      <c r="D481" s="121">
        <v>0</v>
      </c>
      <c r="E481" s="124">
        <v>16591213</v>
      </c>
      <c r="F481" s="124">
        <v>0</v>
      </c>
      <c r="G481" s="124">
        <v>0</v>
      </c>
      <c r="H481" s="124">
        <v>0</v>
      </c>
      <c r="I481" s="124">
        <v>2258580</v>
      </c>
      <c r="J481" s="124">
        <v>1694256</v>
      </c>
      <c r="K481" s="124">
        <v>97454</v>
      </c>
      <c r="L481" s="124">
        <v>0</v>
      </c>
      <c r="M481" s="124">
        <v>0</v>
      </c>
      <c r="N481" s="124">
        <v>0</v>
      </c>
      <c r="O481" s="124">
        <v>0</v>
      </c>
      <c r="P481" s="124">
        <v>1442554</v>
      </c>
      <c r="Q481" s="124">
        <v>350721</v>
      </c>
      <c r="R481" s="124">
        <v>233839</v>
      </c>
      <c r="S481" s="124">
        <v>22380</v>
      </c>
      <c r="T481" s="124">
        <v>9338</v>
      </c>
      <c r="U481" s="124">
        <v>83414</v>
      </c>
      <c r="V481" s="124">
        <v>24982</v>
      </c>
      <c r="W481" s="124">
        <v>0</v>
      </c>
      <c r="X481" s="124">
        <v>679515</v>
      </c>
      <c r="Y481" s="124">
        <v>0</v>
      </c>
      <c r="Z481" s="124">
        <v>0</v>
      </c>
      <c r="AA481" s="124">
        <v>23488246</v>
      </c>
    </row>
    <row r="482" spans="1:27" x14ac:dyDescent="0.3">
      <c r="A482" s="123" t="s">
        <v>963</v>
      </c>
      <c r="B482" s="121" t="s">
        <v>964</v>
      </c>
      <c r="C482" s="121">
        <v>1</v>
      </c>
      <c r="D482" s="121">
        <v>0</v>
      </c>
      <c r="E482" s="124">
        <v>8627601</v>
      </c>
      <c r="F482" s="124">
        <v>0</v>
      </c>
      <c r="G482" s="124">
        <v>0</v>
      </c>
      <c r="H482" s="124">
        <v>1558</v>
      </c>
      <c r="I482" s="124">
        <v>2224295</v>
      </c>
      <c r="J482" s="124">
        <v>1739284</v>
      </c>
      <c r="K482" s="124">
        <v>0</v>
      </c>
      <c r="L482" s="124">
        <v>0</v>
      </c>
      <c r="M482" s="124">
        <v>0</v>
      </c>
      <c r="N482" s="124">
        <v>0</v>
      </c>
      <c r="O482" s="124">
        <v>0</v>
      </c>
      <c r="P482" s="124">
        <v>1291400</v>
      </c>
      <c r="Q482" s="124">
        <v>241040</v>
      </c>
      <c r="R482" s="124">
        <v>523047</v>
      </c>
      <c r="S482" s="124">
        <v>12448</v>
      </c>
      <c r="T482" s="124">
        <v>5194</v>
      </c>
      <c r="U482" s="124">
        <v>48581</v>
      </c>
      <c r="V482" s="124">
        <v>14761</v>
      </c>
      <c r="W482" s="124">
        <v>0</v>
      </c>
      <c r="X482" s="124">
        <v>372000</v>
      </c>
      <c r="Y482" s="124">
        <v>11116</v>
      </c>
      <c r="Z482" s="124">
        <v>0</v>
      </c>
      <c r="AA482" s="124">
        <v>15112325</v>
      </c>
    </row>
    <row r="483" spans="1:27" x14ac:dyDescent="0.3">
      <c r="A483" s="123" t="s">
        <v>965</v>
      </c>
      <c r="B483" s="121" t="s">
        <v>966</v>
      </c>
      <c r="C483" s="121">
        <v>1</v>
      </c>
      <c r="D483" s="121">
        <v>0</v>
      </c>
      <c r="E483" s="124">
        <v>4119872</v>
      </c>
      <c r="F483" s="124">
        <v>0</v>
      </c>
      <c r="G483" s="124">
        <v>84238</v>
      </c>
      <c r="H483" s="124">
        <v>0</v>
      </c>
      <c r="I483" s="124">
        <v>716969</v>
      </c>
      <c r="J483" s="124">
        <v>611891</v>
      </c>
      <c r="K483" s="124">
        <v>0</v>
      </c>
      <c r="L483" s="124">
        <v>0</v>
      </c>
      <c r="M483" s="124">
        <v>0</v>
      </c>
      <c r="N483" s="124">
        <v>0</v>
      </c>
      <c r="O483" s="124">
        <v>0</v>
      </c>
      <c r="P483" s="124">
        <v>404885</v>
      </c>
      <c r="Q483" s="124">
        <v>42427</v>
      </c>
      <c r="R483" s="124">
        <v>0</v>
      </c>
      <c r="S483" s="124">
        <v>4045</v>
      </c>
      <c r="T483" s="124">
        <v>1688</v>
      </c>
      <c r="U483" s="124">
        <v>15436</v>
      </c>
      <c r="V483" s="124">
        <v>4704</v>
      </c>
      <c r="W483" s="124">
        <v>0</v>
      </c>
      <c r="X483" s="124">
        <v>41716</v>
      </c>
      <c r="Y483" s="124">
        <v>0</v>
      </c>
      <c r="Z483" s="124">
        <v>0</v>
      </c>
      <c r="AA483" s="124">
        <v>6047871</v>
      </c>
    </row>
    <row r="484" spans="1:27" x14ac:dyDescent="0.3">
      <c r="A484" s="123" t="s">
        <v>967</v>
      </c>
      <c r="B484" s="121" t="s">
        <v>968</v>
      </c>
      <c r="C484" s="121">
        <v>1</v>
      </c>
      <c r="D484" s="121">
        <v>0</v>
      </c>
      <c r="E484" s="124">
        <v>10134536</v>
      </c>
      <c r="F484" s="124">
        <v>0</v>
      </c>
      <c r="G484" s="124">
        <v>0</v>
      </c>
      <c r="H484" s="124">
        <v>0</v>
      </c>
      <c r="I484" s="124">
        <v>1090998</v>
      </c>
      <c r="J484" s="124">
        <v>2312099</v>
      </c>
      <c r="K484" s="124">
        <v>0</v>
      </c>
      <c r="L484" s="124">
        <v>0</v>
      </c>
      <c r="M484" s="124">
        <v>0</v>
      </c>
      <c r="N484" s="124">
        <v>0</v>
      </c>
      <c r="O484" s="124">
        <v>0</v>
      </c>
      <c r="P484" s="124">
        <v>1445428</v>
      </c>
      <c r="Q484" s="124">
        <v>165026</v>
      </c>
      <c r="R484" s="124">
        <v>42294</v>
      </c>
      <c r="S484" s="124">
        <v>9512</v>
      </c>
      <c r="T484" s="124">
        <v>3969</v>
      </c>
      <c r="U484" s="124">
        <v>36465</v>
      </c>
      <c r="V484" s="124">
        <v>11187</v>
      </c>
      <c r="W484" s="124">
        <v>0</v>
      </c>
      <c r="X484" s="124">
        <v>520017</v>
      </c>
      <c r="Y484" s="124">
        <v>0</v>
      </c>
      <c r="Z484" s="124">
        <v>0</v>
      </c>
      <c r="AA484" s="124">
        <v>15771531</v>
      </c>
    </row>
    <row r="485" spans="1:27" x14ac:dyDescent="0.3">
      <c r="A485" s="123" t="s">
        <v>969</v>
      </c>
      <c r="B485" s="121" t="s">
        <v>970</v>
      </c>
      <c r="C485" s="121">
        <v>1</v>
      </c>
      <c r="D485" s="121">
        <v>0</v>
      </c>
      <c r="E485" s="124">
        <v>11391265</v>
      </c>
      <c r="F485" s="124">
        <v>0</v>
      </c>
      <c r="G485" s="124">
        <v>0</v>
      </c>
      <c r="H485" s="124">
        <v>0</v>
      </c>
      <c r="I485" s="124">
        <v>832448</v>
      </c>
      <c r="J485" s="124">
        <v>2369651</v>
      </c>
      <c r="K485" s="124">
        <v>0</v>
      </c>
      <c r="L485" s="124">
        <v>0</v>
      </c>
      <c r="M485" s="124">
        <v>0</v>
      </c>
      <c r="N485" s="124">
        <v>0</v>
      </c>
      <c r="O485" s="124">
        <v>0</v>
      </c>
      <c r="P485" s="124">
        <v>1521139</v>
      </c>
      <c r="Q485" s="124">
        <v>74801</v>
      </c>
      <c r="R485" s="124">
        <v>0</v>
      </c>
      <c r="S485" s="124">
        <v>12913</v>
      </c>
      <c r="T485" s="124">
        <v>5388</v>
      </c>
      <c r="U485" s="124">
        <v>48581</v>
      </c>
      <c r="V485" s="124">
        <v>10388</v>
      </c>
      <c r="W485" s="124">
        <v>0</v>
      </c>
      <c r="X485" s="124">
        <v>655179</v>
      </c>
      <c r="Y485" s="124">
        <v>0</v>
      </c>
      <c r="Z485" s="124">
        <v>0</v>
      </c>
      <c r="AA485" s="124">
        <v>16921753</v>
      </c>
    </row>
    <row r="486" spans="1:27" x14ac:dyDescent="0.3">
      <c r="A486" s="123" t="s">
        <v>971</v>
      </c>
      <c r="B486" s="121" t="s">
        <v>972</v>
      </c>
      <c r="C486" s="121">
        <v>1</v>
      </c>
      <c r="D486" s="121">
        <v>0</v>
      </c>
      <c r="E486" s="124">
        <v>9620655</v>
      </c>
      <c r="F486" s="124">
        <v>0</v>
      </c>
      <c r="G486" s="124">
        <v>273715</v>
      </c>
      <c r="H486" s="124">
        <v>0</v>
      </c>
      <c r="I486" s="124">
        <v>1134088</v>
      </c>
      <c r="J486" s="124">
        <v>733888</v>
      </c>
      <c r="K486" s="124">
        <v>9097</v>
      </c>
      <c r="L486" s="124">
        <v>0</v>
      </c>
      <c r="M486" s="124">
        <v>0</v>
      </c>
      <c r="N486" s="124">
        <v>0</v>
      </c>
      <c r="O486" s="124">
        <v>0</v>
      </c>
      <c r="P486" s="124">
        <v>1611709</v>
      </c>
      <c r="Q486" s="124">
        <v>28194</v>
      </c>
      <c r="R486" s="124">
        <v>34762</v>
      </c>
      <c r="S486" s="124">
        <v>9602</v>
      </c>
      <c r="T486" s="124">
        <v>4006</v>
      </c>
      <c r="U486" s="124">
        <v>37746</v>
      </c>
      <c r="V486" s="124">
        <v>7353</v>
      </c>
      <c r="W486" s="124">
        <v>0</v>
      </c>
      <c r="X486" s="124">
        <v>264261</v>
      </c>
      <c r="Y486" s="124">
        <v>0</v>
      </c>
      <c r="Z486" s="124">
        <v>0</v>
      </c>
      <c r="AA486" s="124">
        <v>13769076</v>
      </c>
    </row>
    <row r="487" spans="1:27" x14ac:dyDescent="0.3">
      <c r="A487" s="123" t="s">
        <v>973</v>
      </c>
      <c r="B487" s="121" t="s">
        <v>974</v>
      </c>
      <c r="C487" s="121">
        <v>1</v>
      </c>
      <c r="D487" s="121">
        <v>0</v>
      </c>
      <c r="E487" s="124">
        <v>4235929</v>
      </c>
      <c r="F487" s="124">
        <v>0</v>
      </c>
      <c r="G487" s="124">
        <v>125110</v>
      </c>
      <c r="H487" s="124">
        <v>0</v>
      </c>
      <c r="I487" s="124">
        <v>538798</v>
      </c>
      <c r="J487" s="124">
        <v>1133110</v>
      </c>
      <c r="K487" s="124">
        <v>0</v>
      </c>
      <c r="L487" s="124">
        <v>0</v>
      </c>
      <c r="M487" s="124">
        <v>0</v>
      </c>
      <c r="N487" s="124">
        <v>0</v>
      </c>
      <c r="O487" s="124">
        <v>0</v>
      </c>
      <c r="P487" s="124">
        <v>345899</v>
      </c>
      <c r="Q487" s="124">
        <v>82526</v>
      </c>
      <c r="R487" s="124">
        <v>29789</v>
      </c>
      <c r="S487" s="124">
        <v>6951</v>
      </c>
      <c r="T487" s="124">
        <v>2900</v>
      </c>
      <c r="U487" s="124">
        <v>22310</v>
      </c>
      <c r="V487" s="124">
        <v>4267</v>
      </c>
      <c r="W487" s="124">
        <v>0</v>
      </c>
      <c r="X487" s="124">
        <v>153536</v>
      </c>
      <c r="Y487" s="124">
        <v>0</v>
      </c>
      <c r="Z487" s="124">
        <v>0</v>
      </c>
      <c r="AA487" s="124">
        <v>6681125</v>
      </c>
    </row>
    <row r="488" spans="1:27" x14ac:dyDescent="0.3">
      <c r="A488" s="123" t="s">
        <v>975</v>
      </c>
      <c r="B488" s="121" t="s">
        <v>976</v>
      </c>
      <c r="C488" s="121">
        <v>1</v>
      </c>
      <c r="D488" s="121">
        <v>0</v>
      </c>
      <c r="E488" s="124">
        <v>14107060</v>
      </c>
      <c r="F488" s="124">
        <v>0</v>
      </c>
      <c r="G488" s="124">
        <v>0</v>
      </c>
      <c r="H488" s="124">
        <v>0</v>
      </c>
      <c r="I488" s="124">
        <v>1933757</v>
      </c>
      <c r="J488" s="124">
        <v>2375315</v>
      </c>
      <c r="K488" s="124">
        <v>0</v>
      </c>
      <c r="L488" s="124">
        <v>0</v>
      </c>
      <c r="M488" s="124">
        <v>0</v>
      </c>
      <c r="N488" s="124">
        <v>0</v>
      </c>
      <c r="O488" s="124">
        <v>0</v>
      </c>
      <c r="P488" s="124">
        <v>1814370</v>
      </c>
      <c r="Q488" s="124">
        <v>891025</v>
      </c>
      <c r="R488" s="124">
        <v>38416</v>
      </c>
      <c r="S488" s="124">
        <v>20208</v>
      </c>
      <c r="T488" s="124">
        <v>8431</v>
      </c>
      <c r="U488" s="124">
        <v>72288</v>
      </c>
      <c r="V488" s="124">
        <v>24778</v>
      </c>
      <c r="W488" s="124">
        <v>0</v>
      </c>
      <c r="X488" s="124">
        <v>770645</v>
      </c>
      <c r="Y488" s="124">
        <v>0</v>
      </c>
      <c r="Z488" s="124">
        <v>0</v>
      </c>
      <c r="AA488" s="124">
        <v>22056293</v>
      </c>
    </row>
    <row r="489" spans="1:27" x14ac:dyDescent="0.3">
      <c r="A489" s="123" t="s">
        <v>977</v>
      </c>
      <c r="B489" s="121" t="s">
        <v>978</v>
      </c>
      <c r="C489" s="121">
        <v>1</v>
      </c>
      <c r="D489" s="121">
        <v>0</v>
      </c>
      <c r="E489" s="124">
        <v>21756212</v>
      </c>
      <c r="F489" s="124">
        <v>0</v>
      </c>
      <c r="G489" s="124">
        <v>0</v>
      </c>
      <c r="H489" s="124">
        <v>2282</v>
      </c>
      <c r="I489" s="124">
        <v>2774435</v>
      </c>
      <c r="J489" s="124">
        <v>2875933</v>
      </c>
      <c r="K489" s="124">
        <v>3137</v>
      </c>
      <c r="L489" s="124">
        <v>0</v>
      </c>
      <c r="M489" s="124">
        <v>0</v>
      </c>
      <c r="N489" s="124">
        <v>0</v>
      </c>
      <c r="O489" s="124">
        <v>0</v>
      </c>
      <c r="P489" s="124">
        <v>1826394</v>
      </c>
      <c r="Q489" s="124">
        <v>1390314</v>
      </c>
      <c r="R489" s="124">
        <v>162109</v>
      </c>
      <c r="S489" s="124">
        <v>21721</v>
      </c>
      <c r="T489" s="124">
        <v>9063</v>
      </c>
      <c r="U489" s="124">
        <v>87666</v>
      </c>
      <c r="V489" s="124">
        <v>26318</v>
      </c>
      <c r="W489" s="124">
        <v>0</v>
      </c>
      <c r="X489" s="124">
        <v>807547</v>
      </c>
      <c r="Y489" s="124">
        <v>0</v>
      </c>
      <c r="Z489" s="124">
        <v>0</v>
      </c>
      <c r="AA489" s="124">
        <v>31743131</v>
      </c>
    </row>
    <row r="490" spans="1:27" x14ac:dyDescent="0.3">
      <c r="A490" s="123" t="s">
        <v>979</v>
      </c>
      <c r="B490" s="121" t="s">
        <v>980</v>
      </c>
      <c r="C490" s="121">
        <v>1</v>
      </c>
      <c r="D490" s="121">
        <v>0</v>
      </c>
      <c r="E490" s="124">
        <v>16493380</v>
      </c>
      <c r="F490" s="124">
        <v>0</v>
      </c>
      <c r="G490" s="124">
        <v>0</v>
      </c>
      <c r="H490" s="124">
        <v>5925</v>
      </c>
      <c r="I490" s="124">
        <v>1977034</v>
      </c>
      <c r="J490" s="124">
        <v>4092031</v>
      </c>
      <c r="K490" s="124">
        <v>0</v>
      </c>
      <c r="L490" s="124">
        <v>0</v>
      </c>
      <c r="M490" s="124">
        <v>0</v>
      </c>
      <c r="N490" s="124">
        <v>0</v>
      </c>
      <c r="O490" s="124">
        <v>0</v>
      </c>
      <c r="P490" s="124">
        <v>2889331</v>
      </c>
      <c r="Q490" s="124">
        <v>84473</v>
      </c>
      <c r="R490" s="124">
        <v>0</v>
      </c>
      <c r="S490" s="124">
        <v>14261</v>
      </c>
      <c r="T490" s="124">
        <v>5950</v>
      </c>
      <c r="U490" s="124">
        <v>110850</v>
      </c>
      <c r="V490" s="124">
        <v>18246</v>
      </c>
      <c r="W490" s="124">
        <v>0</v>
      </c>
      <c r="X490" s="124">
        <v>798987</v>
      </c>
      <c r="Y490" s="124">
        <v>0</v>
      </c>
      <c r="Z490" s="124">
        <v>0</v>
      </c>
      <c r="AA490" s="124">
        <v>26490468</v>
      </c>
    </row>
    <row r="491" spans="1:27" x14ac:dyDescent="0.3">
      <c r="A491" s="123" t="s">
        <v>981</v>
      </c>
      <c r="B491" s="121" t="s">
        <v>982</v>
      </c>
      <c r="C491" s="121">
        <v>1</v>
      </c>
      <c r="D491" s="121">
        <v>0</v>
      </c>
      <c r="E491" s="124">
        <v>7056340</v>
      </c>
      <c r="F491" s="124">
        <v>0</v>
      </c>
      <c r="G491" s="124">
        <v>0</v>
      </c>
      <c r="H491" s="124">
        <v>0</v>
      </c>
      <c r="I491" s="124">
        <v>1068431</v>
      </c>
      <c r="J491" s="124">
        <v>1108549</v>
      </c>
      <c r="K491" s="124">
        <v>0</v>
      </c>
      <c r="L491" s="124">
        <v>0</v>
      </c>
      <c r="M491" s="124">
        <v>0</v>
      </c>
      <c r="N491" s="124">
        <v>0</v>
      </c>
      <c r="O491" s="124">
        <v>0</v>
      </c>
      <c r="P491" s="124">
        <v>993613</v>
      </c>
      <c r="Q491" s="124">
        <v>2759</v>
      </c>
      <c r="R491" s="124">
        <v>44066</v>
      </c>
      <c r="S491" s="124">
        <v>5632</v>
      </c>
      <c r="T491" s="124">
        <v>2350</v>
      </c>
      <c r="U491" s="124">
        <v>21145</v>
      </c>
      <c r="V491" s="124">
        <v>6888</v>
      </c>
      <c r="W491" s="124">
        <v>0</v>
      </c>
      <c r="X491" s="124">
        <v>95540</v>
      </c>
      <c r="Y491" s="124">
        <v>0</v>
      </c>
      <c r="Z491" s="124">
        <v>0</v>
      </c>
      <c r="AA491" s="124">
        <v>10405313</v>
      </c>
    </row>
    <row r="492" spans="1:27" x14ac:dyDescent="0.3">
      <c r="A492" s="123" t="s">
        <v>983</v>
      </c>
      <c r="B492" s="121" t="s">
        <v>984</v>
      </c>
      <c r="C492" s="121">
        <v>1</v>
      </c>
      <c r="D492" s="121">
        <v>0</v>
      </c>
      <c r="E492" s="124">
        <v>22639344</v>
      </c>
      <c r="F492" s="124">
        <v>0</v>
      </c>
      <c r="G492" s="124">
        <v>0</v>
      </c>
      <c r="H492" s="124">
        <v>8077</v>
      </c>
      <c r="I492" s="124">
        <v>2184422</v>
      </c>
      <c r="J492" s="124">
        <v>4025659</v>
      </c>
      <c r="K492" s="124">
        <v>0</v>
      </c>
      <c r="L492" s="124">
        <v>0</v>
      </c>
      <c r="M492" s="124">
        <v>0</v>
      </c>
      <c r="N492" s="124">
        <v>0</v>
      </c>
      <c r="O492" s="124">
        <v>0</v>
      </c>
      <c r="P492" s="124">
        <v>2763557</v>
      </c>
      <c r="Q492" s="124">
        <v>52661</v>
      </c>
      <c r="R492" s="124">
        <v>0</v>
      </c>
      <c r="S492" s="124">
        <v>20463</v>
      </c>
      <c r="T492" s="124">
        <v>8538</v>
      </c>
      <c r="U492" s="124">
        <v>76016</v>
      </c>
      <c r="V492" s="124">
        <v>26908</v>
      </c>
      <c r="W492" s="124">
        <v>0</v>
      </c>
      <c r="X492" s="124">
        <v>1283076</v>
      </c>
      <c r="Y492" s="124">
        <v>0</v>
      </c>
      <c r="Z492" s="124">
        <v>0</v>
      </c>
      <c r="AA492" s="124">
        <v>33088721</v>
      </c>
    </row>
    <row r="493" spans="1:27" x14ac:dyDescent="0.3">
      <c r="A493" s="123" t="s">
        <v>985</v>
      </c>
      <c r="B493" s="121" t="s">
        <v>986</v>
      </c>
      <c r="C493" s="121">
        <v>1</v>
      </c>
      <c r="D493" s="121">
        <v>0</v>
      </c>
      <c r="E493" s="124">
        <v>3966251</v>
      </c>
      <c r="F493" s="124">
        <v>0</v>
      </c>
      <c r="G493" s="124">
        <v>0</v>
      </c>
      <c r="H493" s="124">
        <v>0</v>
      </c>
      <c r="I493" s="124">
        <v>559513</v>
      </c>
      <c r="J493" s="124">
        <v>1079718</v>
      </c>
      <c r="K493" s="124">
        <v>0</v>
      </c>
      <c r="L493" s="124">
        <v>0</v>
      </c>
      <c r="M493" s="124">
        <v>0</v>
      </c>
      <c r="N493" s="124">
        <v>0</v>
      </c>
      <c r="O493" s="124">
        <v>0</v>
      </c>
      <c r="P493" s="124">
        <v>853592</v>
      </c>
      <c r="Q493" s="124">
        <v>47030</v>
      </c>
      <c r="R493" s="124">
        <v>0</v>
      </c>
      <c r="S493" s="124">
        <v>3580</v>
      </c>
      <c r="T493" s="124">
        <v>1494</v>
      </c>
      <c r="U493" s="124">
        <v>13398</v>
      </c>
      <c r="V493" s="124">
        <v>3776</v>
      </c>
      <c r="W493" s="124">
        <v>0</v>
      </c>
      <c r="X493" s="124">
        <v>92498</v>
      </c>
      <c r="Y493" s="124">
        <v>0</v>
      </c>
      <c r="Z493" s="124">
        <v>0</v>
      </c>
      <c r="AA493" s="124">
        <v>6620850</v>
      </c>
    </row>
    <row r="494" spans="1:27" x14ac:dyDescent="0.3">
      <c r="A494" s="123" t="s">
        <v>987</v>
      </c>
      <c r="B494" s="121" t="s">
        <v>988</v>
      </c>
      <c r="C494" s="121">
        <v>1</v>
      </c>
      <c r="D494" s="121">
        <v>0</v>
      </c>
      <c r="E494" s="124">
        <v>11973836</v>
      </c>
      <c r="F494" s="124">
        <v>0</v>
      </c>
      <c r="G494" s="124">
        <v>0</v>
      </c>
      <c r="H494" s="124">
        <v>3295</v>
      </c>
      <c r="I494" s="124">
        <v>1357489</v>
      </c>
      <c r="J494" s="124">
        <v>3552383</v>
      </c>
      <c r="K494" s="124">
        <v>4041</v>
      </c>
      <c r="L494" s="124">
        <v>0</v>
      </c>
      <c r="M494" s="124">
        <v>0</v>
      </c>
      <c r="N494" s="124">
        <v>0</v>
      </c>
      <c r="O494" s="124">
        <v>0</v>
      </c>
      <c r="P494" s="124">
        <v>2159477</v>
      </c>
      <c r="Q494" s="124">
        <v>55465</v>
      </c>
      <c r="R494" s="124">
        <v>0</v>
      </c>
      <c r="S494" s="124">
        <v>11445</v>
      </c>
      <c r="T494" s="124">
        <v>4775</v>
      </c>
      <c r="U494" s="124">
        <v>40251</v>
      </c>
      <c r="V494" s="124">
        <v>14901</v>
      </c>
      <c r="W494" s="124">
        <v>0</v>
      </c>
      <c r="X494" s="124">
        <v>308801</v>
      </c>
      <c r="Y494" s="124">
        <v>0</v>
      </c>
      <c r="Z494" s="124">
        <v>0</v>
      </c>
      <c r="AA494" s="124">
        <v>19486159</v>
      </c>
    </row>
    <row r="495" spans="1:27" x14ac:dyDescent="0.3">
      <c r="A495" s="123" t="s">
        <v>989</v>
      </c>
      <c r="B495" s="121" t="s">
        <v>990</v>
      </c>
      <c r="C495" s="121">
        <v>1</v>
      </c>
      <c r="D495" s="121">
        <v>0</v>
      </c>
      <c r="E495" s="124">
        <v>40271287</v>
      </c>
      <c r="F495" s="124">
        <v>0</v>
      </c>
      <c r="G495" s="124">
        <v>0</v>
      </c>
      <c r="H495" s="124">
        <v>0</v>
      </c>
      <c r="I495" s="124">
        <v>6048633</v>
      </c>
      <c r="J495" s="124">
        <v>13856614</v>
      </c>
      <c r="K495" s="124">
        <v>0</v>
      </c>
      <c r="L495" s="124">
        <v>0</v>
      </c>
      <c r="M495" s="124">
        <v>0</v>
      </c>
      <c r="N495" s="124">
        <v>0</v>
      </c>
      <c r="O495" s="124">
        <v>0</v>
      </c>
      <c r="P495" s="124">
        <v>6305596</v>
      </c>
      <c r="Q495" s="124">
        <v>239720</v>
      </c>
      <c r="R495" s="124">
        <v>157785</v>
      </c>
      <c r="S495" s="124">
        <v>69837</v>
      </c>
      <c r="T495" s="124">
        <v>29138</v>
      </c>
      <c r="U495" s="124">
        <v>265911</v>
      </c>
      <c r="V495" s="124">
        <v>84051</v>
      </c>
      <c r="W495" s="124">
        <v>0</v>
      </c>
      <c r="X495" s="124">
        <v>1587270</v>
      </c>
      <c r="Y495" s="124">
        <v>0</v>
      </c>
      <c r="Z495" s="124">
        <v>0</v>
      </c>
      <c r="AA495" s="124">
        <v>68915842</v>
      </c>
    </row>
    <row r="496" spans="1:27" x14ac:dyDescent="0.3">
      <c r="A496" s="123" t="s">
        <v>991</v>
      </c>
      <c r="B496" s="121" t="s">
        <v>992</v>
      </c>
      <c r="C496" s="121">
        <v>1</v>
      </c>
      <c r="D496" s="121">
        <v>0</v>
      </c>
      <c r="E496" s="124">
        <v>16954200</v>
      </c>
      <c r="F496" s="124">
        <v>0</v>
      </c>
      <c r="G496" s="124">
        <v>0</v>
      </c>
      <c r="H496" s="124">
        <v>0</v>
      </c>
      <c r="I496" s="124">
        <v>1193621</v>
      </c>
      <c r="J496" s="124">
        <v>2010109</v>
      </c>
      <c r="K496" s="124">
        <v>8158</v>
      </c>
      <c r="L496" s="124">
        <v>0</v>
      </c>
      <c r="M496" s="124">
        <v>0</v>
      </c>
      <c r="N496" s="124">
        <v>0</v>
      </c>
      <c r="O496" s="124">
        <v>0</v>
      </c>
      <c r="P496" s="124">
        <v>2247350</v>
      </c>
      <c r="Q496" s="124">
        <v>172307</v>
      </c>
      <c r="R496" s="124">
        <v>0</v>
      </c>
      <c r="S496" s="124">
        <v>13842</v>
      </c>
      <c r="T496" s="124">
        <v>5775</v>
      </c>
      <c r="U496" s="124">
        <v>50794</v>
      </c>
      <c r="V496" s="124">
        <v>18469</v>
      </c>
      <c r="W496" s="124">
        <v>0</v>
      </c>
      <c r="X496" s="124">
        <v>406940</v>
      </c>
      <c r="Y496" s="124">
        <v>5967</v>
      </c>
      <c r="Z496" s="124">
        <v>0</v>
      </c>
      <c r="AA496" s="124">
        <v>23087532</v>
      </c>
    </row>
    <row r="497" spans="1:27" x14ac:dyDescent="0.3">
      <c r="A497" s="123" t="s">
        <v>993</v>
      </c>
      <c r="B497" s="121" t="s">
        <v>994</v>
      </c>
      <c r="C497" s="121">
        <v>1</v>
      </c>
      <c r="D497" s="121">
        <v>0</v>
      </c>
      <c r="E497" s="124">
        <v>21857523</v>
      </c>
      <c r="F497" s="124">
        <v>0</v>
      </c>
      <c r="G497" s="124">
        <v>0</v>
      </c>
      <c r="H497" s="124">
        <v>1038</v>
      </c>
      <c r="I497" s="124">
        <v>1104154</v>
      </c>
      <c r="J497" s="124">
        <v>5250546</v>
      </c>
      <c r="K497" s="124">
        <v>0</v>
      </c>
      <c r="L497" s="124">
        <v>0</v>
      </c>
      <c r="M497" s="124">
        <v>0</v>
      </c>
      <c r="N497" s="124">
        <v>0</v>
      </c>
      <c r="O497" s="124">
        <v>0</v>
      </c>
      <c r="P497" s="124">
        <v>3251363</v>
      </c>
      <c r="Q497" s="124">
        <v>183708</v>
      </c>
      <c r="R497" s="124">
        <v>45230</v>
      </c>
      <c r="S497" s="124">
        <v>20702</v>
      </c>
      <c r="T497" s="124">
        <v>8638</v>
      </c>
      <c r="U497" s="124">
        <v>80210</v>
      </c>
      <c r="V497" s="124">
        <v>28595</v>
      </c>
      <c r="W497" s="124">
        <v>0</v>
      </c>
      <c r="X497" s="124">
        <v>988367</v>
      </c>
      <c r="Y497" s="124">
        <v>0</v>
      </c>
      <c r="Z497" s="124">
        <v>0</v>
      </c>
      <c r="AA497" s="124">
        <v>32820074</v>
      </c>
    </row>
    <row r="498" spans="1:27" x14ac:dyDescent="0.3">
      <c r="A498" s="123" t="s">
        <v>995</v>
      </c>
      <c r="B498" s="121" t="s">
        <v>996</v>
      </c>
      <c r="C498" s="121">
        <v>1</v>
      </c>
      <c r="D498" s="121">
        <v>0</v>
      </c>
      <c r="E498" s="124">
        <v>5320960</v>
      </c>
      <c r="F498" s="124">
        <v>0</v>
      </c>
      <c r="G498" s="124">
        <v>0</v>
      </c>
      <c r="H498" s="124">
        <v>2034</v>
      </c>
      <c r="I498" s="124">
        <v>660374</v>
      </c>
      <c r="J498" s="124">
        <v>1995931</v>
      </c>
      <c r="K498" s="124">
        <v>0</v>
      </c>
      <c r="L498" s="124">
        <v>0</v>
      </c>
      <c r="M498" s="124">
        <v>0</v>
      </c>
      <c r="N498" s="124">
        <v>0</v>
      </c>
      <c r="O498" s="124">
        <v>0</v>
      </c>
      <c r="P498" s="124">
        <v>1126092</v>
      </c>
      <c r="Q498" s="124">
        <v>50181</v>
      </c>
      <c r="R498" s="124">
        <v>113313</v>
      </c>
      <c r="S498" s="124">
        <v>6471</v>
      </c>
      <c r="T498" s="124">
        <v>2700</v>
      </c>
      <c r="U498" s="124">
        <v>20562</v>
      </c>
      <c r="V498" s="124">
        <v>7935</v>
      </c>
      <c r="W498" s="124">
        <v>0</v>
      </c>
      <c r="X498" s="124">
        <v>70696</v>
      </c>
      <c r="Y498" s="124">
        <v>0</v>
      </c>
      <c r="Z498" s="124">
        <v>0</v>
      </c>
      <c r="AA498" s="124">
        <v>9377249</v>
      </c>
    </row>
    <row r="499" spans="1:27" x14ac:dyDescent="0.3">
      <c r="A499" s="123" t="s">
        <v>997</v>
      </c>
      <c r="B499" s="121" t="s">
        <v>998</v>
      </c>
      <c r="C499" s="121">
        <v>1</v>
      </c>
      <c r="D499" s="121">
        <v>0</v>
      </c>
      <c r="E499" s="124">
        <v>5107698</v>
      </c>
      <c r="F499" s="124">
        <v>0</v>
      </c>
      <c r="G499" s="124">
        <v>0</v>
      </c>
      <c r="H499" s="124">
        <v>3654</v>
      </c>
      <c r="I499" s="124">
        <v>1059648</v>
      </c>
      <c r="J499" s="124">
        <v>1111582</v>
      </c>
      <c r="K499" s="124">
        <v>0</v>
      </c>
      <c r="L499" s="124">
        <v>0</v>
      </c>
      <c r="M499" s="124">
        <v>0</v>
      </c>
      <c r="N499" s="124">
        <v>0</v>
      </c>
      <c r="O499" s="124">
        <v>0</v>
      </c>
      <c r="P499" s="124">
        <v>721087</v>
      </c>
      <c r="Q499" s="124">
        <v>23131</v>
      </c>
      <c r="R499" s="124">
        <v>0</v>
      </c>
      <c r="S499" s="124">
        <v>5108</v>
      </c>
      <c r="T499" s="124">
        <v>2131</v>
      </c>
      <c r="U499" s="124">
        <v>18990</v>
      </c>
      <c r="V499" s="124">
        <v>5958</v>
      </c>
      <c r="W499" s="124">
        <v>0</v>
      </c>
      <c r="X499" s="124">
        <v>104296</v>
      </c>
      <c r="Y499" s="124">
        <v>0</v>
      </c>
      <c r="Z499" s="124">
        <v>0</v>
      </c>
      <c r="AA499" s="124">
        <v>8163283</v>
      </c>
    </row>
    <row r="500" spans="1:27" x14ac:dyDescent="0.3">
      <c r="A500" s="123" t="s">
        <v>999</v>
      </c>
      <c r="B500" s="121" t="s">
        <v>1000</v>
      </c>
      <c r="C500" s="121">
        <v>1</v>
      </c>
      <c r="D500" s="121">
        <v>0</v>
      </c>
      <c r="E500" s="124">
        <v>7271954</v>
      </c>
      <c r="F500" s="124">
        <v>0</v>
      </c>
      <c r="G500" s="124">
        <v>0</v>
      </c>
      <c r="H500" s="124">
        <v>245</v>
      </c>
      <c r="I500" s="124">
        <v>839841</v>
      </c>
      <c r="J500" s="124">
        <v>612182</v>
      </c>
      <c r="K500" s="124">
        <v>12404</v>
      </c>
      <c r="L500" s="124">
        <v>0</v>
      </c>
      <c r="M500" s="124">
        <v>0</v>
      </c>
      <c r="N500" s="124">
        <v>0</v>
      </c>
      <c r="O500" s="124">
        <v>0</v>
      </c>
      <c r="P500" s="124">
        <v>790810</v>
      </c>
      <c r="Q500" s="124">
        <v>0</v>
      </c>
      <c r="R500" s="124">
        <v>0</v>
      </c>
      <c r="S500" s="124">
        <v>5677</v>
      </c>
      <c r="T500" s="124">
        <v>2369</v>
      </c>
      <c r="U500" s="124">
        <v>19805</v>
      </c>
      <c r="V500" s="124">
        <v>6640</v>
      </c>
      <c r="W500" s="124">
        <v>0</v>
      </c>
      <c r="X500" s="124">
        <v>115966</v>
      </c>
      <c r="Y500" s="124">
        <v>0</v>
      </c>
      <c r="Z500" s="124">
        <v>0</v>
      </c>
      <c r="AA500" s="124">
        <v>9677893</v>
      </c>
    </row>
    <row r="501" spans="1:27" x14ac:dyDescent="0.3">
      <c r="A501" s="123" t="s">
        <v>1001</v>
      </c>
      <c r="B501" s="121" t="s">
        <v>1002</v>
      </c>
      <c r="C501" s="121">
        <v>1</v>
      </c>
      <c r="D501" s="121">
        <v>0</v>
      </c>
      <c r="E501" s="124">
        <v>3527495</v>
      </c>
      <c r="F501" s="124">
        <v>0</v>
      </c>
      <c r="G501" s="124">
        <v>193401</v>
      </c>
      <c r="H501" s="124">
        <v>0</v>
      </c>
      <c r="I501" s="124">
        <v>156882</v>
      </c>
      <c r="J501" s="124">
        <v>882356</v>
      </c>
      <c r="K501" s="124">
        <v>0</v>
      </c>
      <c r="L501" s="124">
        <v>0</v>
      </c>
      <c r="M501" s="124">
        <v>0</v>
      </c>
      <c r="N501" s="124">
        <v>0</v>
      </c>
      <c r="O501" s="124">
        <v>0</v>
      </c>
      <c r="P501" s="124">
        <v>344634</v>
      </c>
      <c r="Q501" s="124">
        <v>0</v>
      </c>
      <c r="R501" s="124">
        <v>0</v>
      </c>
      <c r="S501" s="124">
        <v>5632</v>
      </c>
      <c r="T501" s="124">
        <v>2350</v>
      </c>
      <c r="U501" s="124">
        <v>20155</v>
      </c>
      <c r="V501" s="124">
        <v>0</v>
      </c>
      <c r="W501" s="124">
        <v>0</v>
      </c>
      <c r="X501" s="124">
        <v>54000</v>
      </c>
      <c r="Y501" s="124">
        <v>0</v>
      </c>
      <c r="Z501" s="124">
        <v>0</v>
      </c>
      <c r="AA501" s="124">
        <v>5186905</v>
      </c>
    </row>
    <row r="502" spans="1:27" x14ac:dyDescent="0.3">
      <c r="A502" s="123" t="s">
        <v>1003</v>
      </c>
      <c r="B502" s="121" t="s">
        <v>1004</v>
      </c>
      <c r="C502" s="121">
        <v>1</v>
      </c>
      <c r="D502" s="121">
        <v>0</v>
      </c>
      <c r="E502" s="124">
        <v>18885845</v>
      </c>
      <c r="F502" s="124">
        <v>0</v>
      </c>
      <c r="G502" s="124">
        <v>0</v>
      </c>
      <c r="H502" s="124">
        <v>0</v>
      </c>
      <c r="I502" s="124">
        <v>2386872</v>
      </c>
      <c r="J502" s="124">
        <v>2611907</v>
      </c>
      <c r="K502" s="124">
        <v>0</v>
      </c>
      <c r="L502" s="124">
        <v>0</v>
      </c>
      <c r="M502" s="124">
        <v>0</v>
      </c>
      <c r="N502" s="124">
        <v>0</v>
      </c>
      <c r="O502" s="124">
        <v>0</v>
      </c>
      <c r="P502" s="124">
        <v>2074092</v>
      </c>
      <c r="Q502" s="124">
        <v>139962</v>
      </c>
      <c r="R502" s="124">
        <v>342879</v>
      </c>
      <c r="S502" s="124">
        <v>18620</v>
      </c>
      <c r="T502" s="124">
        <v>7769</v>
      </c>
      <c r="U502" s="124">
        <v>72055</v>
      </c>
      <c r="V502" s="124">
        <v>24124</v>
      </c>
      <c r="W502" s="124">
        <v>0</v>
      </c>
      <c r="X502" s="124">
        <v>623172</v>
      </c>
      <c r="Y502" s="124">
        <v>0</v>
      </c>
      <c r="Z502" s="124">
        <v>0</v>
      </c>
      <c r="AA502" s="124">
        <v>27187297</v>
      </c>
    </row>
    <row r="503" spans="1:27" x14ac:dyDescent="0.3">
      <c r="A503" s="123" t="s">
        <v>1005</v>
      </c>
      <c r="B503" s="121" t="s">
        <v>1006</v>
      </c>
      <c r="C503" s="121">
        <v>1</v>
      </c>
      <c r="D503" s="121">
        <v>0</v>
      </c>
      <c r="E503" s="124">
        <v>6849377</v>
      </c>
      <c r="F503" s="124">
        <v>0</v>
      </c>
      <c r="G503" s="124">
        <v>641751</v>
      </c>
      <c r="H503" s="124">
        <v>0</v>
      </c>
      <c r="I503" s="124">
        <v>790805</v>
      </c>
      <c r="J503" s="124">
        <v>1058407</v>
      </c>
      <c r="K503" s="124">
        <v>0</v>
      </c>
      <c r="L503" s="124">
        <v>0</v>
      </c>
      <c r="M503" s="124">
        <v>0</v>
      </c>
      <c r="N503" s="124">
        <v>0</v>
      </c>
      <c r="O503" s="124">
        <v>0</v>
      </c>
      <c r="P503" s="124">
        <v>1447052</v>
      </c>
      <c r="Q503" s="124">
        <v>198937</v>
      </c>
      <c r="R503" s="124">
        <v>220019</v>
      </c>
      <c r="S503" s="124">
        <v>23549</v>
      </c>
      <c r="T503" s="124">
        <v>9825</v>
      </c>
      <c r="U503" s="124">
        <v>94948</v>
      </c>
      <c r="V503" s="124">
        <v>12554</v>
      </c>
      <c r="W503" s="124">
        <v>0</v>
      </c>
      <c r="X503" s="124">
        <v>496800</v>
      </c>
      <c r="Y503" s="124">
        <v>0</v>
      </c>
      <c r="Z503" s="124">
        <v>0</v>
      </c>
      <c r="AA503" s="124">
        <v>11844024</v>
      </c>
    </row>
    <row r="504" spans="1:27" x14ac:dyDescent="0.3">
      <c r="A504" s="123" t="s">
        <v>1007</v>
      </c>
      <c r="B504" s="121" t="s">
        <v>1008</v>
      </c>
      <c r="C504" s="121">
        <v>1</v>
      </c>
      <c r="D504" s="121">
        <v>0</v>
      </c>
      <c r="E504" s="124">
        <v>32912187</v>
      </c>
      <c r="F504" s="124">
        <v>0</v>
      </c>
      <c r="G504" s="124">
        <v>1733369</v>
      </c>
      <c r="H504" s="124">
        <v>24527</v>
      </c>
      <c r="I504" s="124">
        <v>2964902</v>
      </c>
      <c r="J504" s="124">
        <v>1839105</v>
      </c>
      <c r="K504" s="124">
        <v>0</v>
      </c>
      <c r="L504" s="124">
        <v>0</v>
      </c>
      <c r="M504" s="124">
        <v>0</v>
      </c>
      <c r="N504" s="124">
        <v>0</v>
      </c>
      <c r="O504" s="124">
        <v>0</v>
      </c>
      <c r="P504" s="124">
        <v>2397259</v>
      </c>
      <c r="Q504" s="124">
        <v>2404154</v>
      </c>
      <c r="R504" s="124">
        <v>444741</v>
      </c>
      <c r="S504" s="124">
        <v>55366</v>
      </c>
      <c r="T504" s="124">
        <v>23100</v>
      </c>
      <c r="U504" s="124">
        <v>222981</v>
      </c>
      <c r="V504" s="124">
        <v>44811</v>
      </c>
      <c r="W504" s="124">
        <v>0</v>
      </c>
      <c r="X504" s="124">
        <v>1140151</v>
      </c>
      <c r="Y504" s="124">
        <v>79682</v>
      </c>
      <c r="Z504" s="124">
        <v>0</v>
      </c>
      <c r="AA504" s="124">
        <v>46286335</v>
      </c>
    </row>
    <row r="505" spans="1:27" x14ac:dyDescent="0.3">
      <c r="A505" s="123" t="s">
        <v>1009</v>
      </c>
      <c r="B505" s="121" t="s">
        <v>1010</v>
      </c>
      <c r="C505" s="121">
        <v>1</v>
      </c>
      <c r="D505" s="121">
        <v>0</v>
      </c>
      <c r="E505" s="124">
        <v>50916536</v>
      </c>
      <c r="F505" s="124">
        <v>0</v>
      </c>
      <c r="G505" s="124">
        <v>1678344</v>
      </c>
      <c r="H505" s="124">
        <v>0</v>
      </c>
      <c r="I505" s="124">
        <v>5966139</v>
      </c>
      <c r="J505" s="124">
        <v>7256506</v>
      </c>
      <c r="K505" s="124">
        <v>0</v>
      </c>
      <c r="L505" s="124">
        <v>0</v>
      </c>
      <c r="M505" s="124">
        <v>0</v>
      </c>
      <c r="N505" s="124">
        <v>0</v>
      </c>
      <c r="O505" s="124">
        <v>0</v>
      </c>
      <c r="P505" s="124">
        <v>3415420</v>
      </c>
      <c r="Q505" s="124">
        <v>3155759</v>
      </c>
      <c r="R505" s="124">
        <v>1384324</v>
      </c>
      <c r="S505" s="124">
        <v>68788</v>
      </c>
      <c r="T505" s="124">
        <v>28700</v>
      </c>
      <c r="U505" s="124">
        <v>284027</v>
      </c>
      <c r="V505" s="124">
        <v>67676</v>
      </c>
      <c r="W505" s="124">
        <v>0</v>
      </c>
      <c r="X505" s="124">
        <v>1714709</v>
      </c>
      <c r="Y505" s="124">
        <v>129755</v>
      </c>
      <c r="Z505" s="124">
        <v>0</v>
      </c>
      <c r="AA505" s="124">
        <v>76066683</v>
      </c>
    </row>
    <row r="506" spans="1:27" x14ac:dyDescent="0.3">
      <c r="A506" s="123" t="s">
        <v>1011</v>
      </c>
      <c r="B506" s="121" t="s">
        <v>1012</v>
      </c>
      <c r="C506" s="121">
        <v>1</v>
      </c>
      <c r="D506" s="121">
        <v>0</v>
      </c>
      <c r="E506" s="124">
        <v>53304760</v>
      </c>
      <c r="F506" s="124">
        <v>0</v>
      </c>
      <c r="G506" s="124">
        <v>2616972</v>
      </c>
      <c r="H506" s="124">
        <v>0</v>
      </c>
      <c r="I506" s="124">
        <v>5222177</v>
      </c>
      <c r="J506" s="124">
        <v>2447654</v>
      </c>
      <c r="K506" s="124">
        <v>0</v>
      </c>
      <c r="L506" s="124">
        <v>0</v>
      </c>
      <c r="M506" s="124">
        <v>0</v>
      </c>
      <c r="N506" s="124">
        <v>0</v>
      </c>
      <c r="O506" s="124">
        <v>0</v>
      </c>
      <c r="P506" s="124">
        <v>4404599</v>
      </c>
      <c r="Q506" s="124">
        <v>2128065</v>
      </c>
      <c r="R506" s="124">
        <v>1214344</v>
      </c>
      <c r="S506" s="124">
        <v>84457</v>
      </c>
      <c r="T506" s="124">
        <v>35238</v>
      </c>
      <c r="U506" s="124">
        <v>340996</v>
      </c>
      <c r="V506" s="124">
        <v>79271</v>
      </c>
      <c r="W506" s="124">
        <v>0</v>
      </c>
      <c r="X506" s="124">
        <v>1952299</v>
      </c>
      <c r="Y506" s="124">
        <v>0</v>
      </c>
      <c r="Z506" s="124">
        <v>0</v>
      </c>
      <c r="AA506" s="124">
        <v>73830832</v>
      </c>
    </row>
    <row r="507" spans="1:27" x14ac:dyDescent="0.3">
      <c r="A507" s="123" t="s">
        <v>1013</v>
      </c>
      <c r="B507" s="121" t="s">
        <v>1014</v>
      </c>
      <c r="C507" s="121">
        <v>1</v>
      </c>
      <c r="D507" s="121">
        <v>0</v>
      </c>
      <c r="E507" s="124">
        <v>76292459</v>
      </c>
      <c r="F507" s="124">
        <v>0</v>
      </c>
      <c r="G507" s="124">
        <v>1710034</v>
      </c>
      <c r="H507" s="124">
        <v>27916</v>
      </c>
      <c r="I507" s="124">
        <v>9948960</v>
      </c>
      <c r="J507" s="124">
        <v>3018601</v>
      </c>
      <c r="K507" s="124">
        <v>0</v>
      </c>
      <c r="L507" s="124">
        <v>0</v>
      </c>
      <c r="M507" s="124">
        <v>0</v>
      </c>
      <c r="N507" s="124">
        <v>0</v>
      </c>
      <c r="O507" s="124">
        <v>0</v>
      </c>
      <c r="P507" s="124">
        <v>4053691</v>
      </c>
      <c r="Q507" s="124">
        <v>7548671</v>
      </c>
      <c r="R507" s="124">
        <v>919370</v>
      </c>
      <c r="S507" s="124">
        <v>72458</v>
      </c>
      <c r="T507" s="124">
        <v>30231</v>
      </c>
      <c r="U507" s="124">
        <v>300687</v>
      </c>
      <c r="V507" s="124">
        <v>76788</v>
      </c>
      <c r="W507" s="124">
        <v>0</v>
      </c>
      <c r="X507" s="124">
        <v>2533851</v>
      </c>
      <c r="Y507" s="124">
        <v>0</v>
      </c>
      <c r="Z507" s="124">
        <v>0</v>
      </c>
      <c r="AA507" s="124">
        <v>106533717</v>
      </c>
    </row>
    <row r="508" spans="1:27" x14ac:dyDescent="0.3">
      <c r="A508" s="123" t="s">
        <v>1015</v>
      </c>
      <c r="B508" s="121" t="s">
        <v>1016</v>
      </c>
      <c r="C508" s="121">
        <v>1</v>
      </c>
      <c r="D508" s="121">
        <v>0</v>
      </c>
      <c r="E508" s="124">
        <v>30925218</v>
      </c>
      <c r="F508" s="124">
        <v>307152</v>
      </c>
      <c r="G508" s="124">
        <v>1275598</v>
      </c>
      <c r="H508" s="124">
        <v>13545</v>
      </c>
      <c r="I508" s="124">
        <v>4667039</v>
      </c>
      <c r="J508" s="124">
        <v>2702113</v>
      </c>
      <c r="K508" s="124">
        <v>0</v>
      </c>
      <c r="L508" s="124">
        <v>0</v>
      </c>
      <c r="M508" s="124">
        <v>0</v>
      </c>
      <c r="N508" s="124">
        <v>0</v>
      </c>
      <c r="O508" s="124">
        <v>0</v>
      </c>
      <c r="P508" s="124">
        <v>3145864</v>
      </c>
      <c r="Q508" s="124">
        <v>1344439</v>
      </c>
      <c r="R508" s="124">
        <v>1159355</v>
      </c>
      <c r="S508" s="124">
        <v>45120</v>
      </c>
      <c r="T508" s="124">
        <v>18825</v>
      </c>
      <c r="U508" s="124">
        <v>197409</v>
      </c>
      <c r="V508" s="124">
        <v>33457</v>
      </c>
      <c r="W508" s="124">
        <v>0</v>
      </c>
      <c r="X508" s="124">
        <v>582496</v>
      </c>
      <c r="Y508" s="124">
        <v>0</v>
      </c>
      <c r="Z508" s="124">
        <v>0</v>
      </c>
      <c r="AA508" s="124">
        <v>46417630</v>
      </c>
    </row>
    <row r="509" spans="1:27" x14ac:dyDescent="0.3">
      <c r="A509" s="123" t="s">
        <v>1017</v>
      </c>
      <c r="B509" s="121" t="s">
        <v>1018</v>
      </c>
      <c r="C509" s="121">
        <v>1</v>
      </c>
      <c r="D509" s="121">
        <v>0</v>
      </c>
      <c r="E509" s="124">
        <v>42777139</v>
      </c>
      <c r="F509" s="124">
        <v>0</v>
      </c>
      <c r="G509" s="124">
        <v>2685418</v>
      </c>
      <c r="H509" s="124">
        <v>32954</v>
      </c>
      <c r="I509" s="124">
        <v>4377256</v>
      </c>
      <c r="J509" s="124">
        <v>1632676</v>
      </c>
      <c r="K509" s="124">
        <v>0</v>
      </c>
      <c r="L509" s="124">
        <v>0</v>
      </c>
      <c r="M509" s="124">
        <v>0</v>
      </c>
      <c r="N509" s="124">
        <v>0</v>
      </c>
      <c r="O509" s="124">
        <v>0</v>
      </c>
      <c r="P509" s="124">
        <v>3393345</v>
      </c>
      <c r="Q509" s="124">
        <v>2329016</v>
      </c>
      <c r="R509" s="124">
        <v>441430</v>
      </c>
      <c r="S509" s="124">
        <v>64833</v>
      </c>
      <c r="T509" s="124">
        <v>27050</v>
      </c>
      <c r="U509" s="124">
        <v>243310</v>
      </c>
      <c r="V509" s="124">
        <v>56663</v>
      </c>
      <c r="W509" s="124">
        <v>0</v>
      </c>
      <c r="X509" s="124">
        <v>690635</v>
      </c>
      <c r="Y509" s="124">
        <v>0</v>
      </c>
      <c r="Z509" s="124">
        <v>0</v>
      </c>
      <c r="AA509" s="124">
        <v>58751725</v>
      </c>
    </row>
    <row r="510" spans="1:27" x14ac:dyDescent="0.3">
      <c r="A510" s="123" t="s">
        <v>1019</v>
      </c>
      <c r="B510" s="121" t="s">
        <v>1020</v>
      </c>
      <c r="C510" s="121">
        <v>1</v>
      </c>
      <c r="D510" s="121">
        <v>0</v>
      </c>
      <c r="E510" s="124">
        <v>71665519</v>
      </c>
      <c r="F510" s="124">
        <v>4527845</v>
      </c>
      <c r="G510" s="124">
        <v>2191435</v>
      </c>
      <c r="H510" s="124">
        <v>23470</v>
      </c>
      <c r="I510" s="124">
        <v>4685964</v>
      </c>
      <c r="J510" s="124">
        <v>2124390</v>
      </c>
      <c r="K510" s="124">
        <v>0</v>
      </c>
      <c r="L510" s="124">
        <v>0</v>
      </c>
      <c r="M510" s="124">
        <v>0</v>
      </c>
      <c r="N510" s="124">
        <v>0</v>
      </c>
      <c r="O510" s="124">
        <v>0</v>
      </c>
      <c r="P510" s="124">
        <v>3943294</v>
      </c>
      <c r="Q510" s="124">
        <v>2542276</v>
      </c>
      <c r="R510" s="124">
        <v>526013</v>
      </c>
      <c r="S510" s="124">
        <v>44071</v>
      </c>
      <c r="T510" s="124">
        <v>18388</v>
      </c>
      <c r="U510" s="124">
        <v>171896</v>
      </c>
      <c r="V510" s="124">
        <v>58096</v>
      </c>
      <c r="W510" s="124">
        <v>0</v>
      </c>
      <c r="X510" s="124">
        <v>833013</v>
      </c>
      <c r="Y510" s="124">
        <v>0</v>
      </c>
      <c r="Z510" s="124">
        <v>1016243</v>
      </c>
      <c r="AA510" s="124">
        <v>94371913</v>
      </c>
    </row>
    <row r="511" spans="1:27" x14ac:dyDescent="0.3">
      <c r="A511" s="123" t="s">
        <v>1021</v>
      </c>
      <c r="B511" s="121" t="s">
        <v>1022</v>
      </c>
      <c r="C511" s="121">
        <v>1</v>
      </c>
      <c r="D511" s="121">
        <v>0</v>
      </c>
      <c r="E511" s="124">
        <v>30161391</v>
      </c>
      <c r="F511" s="124">
        <v>0</v>
      </c>
      <c r="G511" s="124">
        <v>826783</v>
      </c>
      <c r="H511" s="124">
        <v>0</v>
      </c>
      <c r="I511" s="124">
        <v>3950453</v>
      </c>
      <c r="J511" s="124">
        <v>5963855</v>
      </c>
      <c r="K511" s="124">
        <v>76937</v>
      </c>
      <c r="L511" s="124">
        <v>0</v>
      </c>
      <c r="M511" s="124">
        <v>0</v>
      </c>
      <c r="N511" s="124">
        <v>0</v>
      </c>
      <c r="O511" s="124">
        <v>0</v>
      </c>
      <c r="P511" s="124">
        <v>1673957</v>
      </c>
      <c r="Q511" s="124">
        <v>282464</v>
      </c>
      <c r="R511" s="124">
        <v>103162</v>
      </c>
      <c r="S511" s="124">
        <v>91663</v>
      </c>
      <c r="T511" s="124">
        <v>38244</v>
      </c>
      <c r="U511" s="124">
        <v>330802</v>
      </c>
      <c r="V511" s="124">
        <v>49014</v>
      </c>
      <c r="W511" s="124">
        <v>0</v>
      </c>
      <c r="X511" s="124">
        <v>1614600</v>
      </c>
      <c r="Y511" s="124">
        <v>0</v>
      </c>
      <c r="Z511" s="124">
        <v>0</v>
      </c>
      <c r="AA511" s="124">
        <v>45163325</v>
      </c>
    </row>
    <row r="512" spans="1:27" x14ac:dyDescent="0.3">
      <c r="A512" s="123" t="s">
        <v>1023</v>
      </c>
      <c r="B512" s="121" t="s">
        <v>1024</v>
      </c>
      <c r="C512" s="121">
        <v>1</v>
      </c>
      <c r="D512" s="121">
        <v>0</v>
      </c>
      <c r="E512" s="124">
        <v>35944123</v>
      </c>
      <c r="F512" s="124">
        <v>0</v>
      </c>
      <c r="G512" s="124">
        <v>1158391</v>
      </c>
      <c r="H512" s="124">
        <v>0</v>
      </c>
      <c r="I512" s="124">
        <v>3523224</v>
      </c>
      <c r="J512" s="124">
        <v>3462809</v>
      </c>
      <c r="K512" s="124">
        <v>0</v>
      </c>
      <c r="L512" s="124">
        <v>0</v>
      </c>
      <c r="M512" s="124">
        <v>0</v>
      </c>
      <c r="N512" s="124">
        <v>0</v>
      </c>
      <c r="O512" s="124">
        <v>0</v>
      </c>
      <c r="P512" s="124">
        <v>1984427</v>
      </c>
      <c r="Q512" s="124">
        <v>1388017</v>
      </c>
      <c r="R512" s="124">
        <v>274160</v>
      </c>
      <c r="S512" s="124">
        <v>52640</v>
      </c>
      <c r="T512" s="124">
        <v>21963</v>
      </c>
      <c r="U512" s="124">
        <v>208710</v>
      </c>
      <c r="V512" s="124">
        <v>49152</v>
      </c>
      <c r="W512" s="124">
        <v>0</v>
      </c>
      <c r="X512" s="124">
        <v>1148369</v>
      </c>
      <c r="Y512" s="124">
        <v>109902</v>
      </c>
      <c r="Z512" s="124">
        <v>0</v>
      </c>
      <c r="AA512" s="124">
        <v>49325887</v>
      </c>
    </row>
    <row r="513" spans="1:27" x14ac:dyDescent="0.3">
      <c r="A513" s="123" t="s">
        <v>1025</v>
      </c>
      <c r="B513" s="121" t="s">
        <v>1026</v>
      </c>
      <c r="C513" s="121">
        <v>1</v>
      </c>
      <c r="D513" s="121">
        <v>0</v>
      </c>
      <c r="E513" s="124">
        <v>98578962</v>
      </c>
      <c r="F513" s="124">
        <v>0</v>
      </c>
      <c r="G513" s="124">
        <v>4022826</v>
      </c>
      <c r="H513" s="124">
        <v>0</v>
      </c>
      <c r="I513" s="124">
        <v>14151983</v>
      </c>
      <c r="J513" s="124">
        <v>11389069</v>
      </c>
      <c r="K513" s="124">
        <v>0</v>
      </c>
      <c r="L513" s="124">
        <v>0</v>
      </c>
      <c r="M513" s="124">
        <v>0</v>
      </c>
      <c r="N513" s="124">
        <v>0</v>
      </c>
      <c r="O513" s="124">
        <v>0</v>
      </c>
      <c r="P513" s="124">
        <v>5347399</v>
      </c>
      <c r="Q513" s="124">
        <v>3532782</v>
      </c>
      <c r="R513" s="124">
        <v>1536151</v>
      </c>
      <c r="S513" s="124">
        <v>175296</v>
      </c>
      <c r="T513" s="124">
        <v>73138</v>
      </c>
      <c r="U513" s="124">
        <v>701388</v>
      </c>
      <c r="V513" s="124">
        <v>141028</v>
      </c>
      <c r="W513" s="124">
        <v>0</v>
      </c>
      <c r="X513" s="124">
        <v>3161934</v>
      </c>
      <c r="Y513" s="124">
        <v>0</v>
      </c>
      <c r="Z513" s="124">
        <v>0</v>
      </c>
      <c r="AA513" s="124">
        <v>142811956</v>
      </c>
    </row>
    <row r="514" spans="1:27" x14ac:dyDescent="0.3">
      <c r="A514" s="123" t="s">
        <v>1027</v>
      </c>
      <c r="B514" s="121" t="s">
        <v>1028</v>
      </c>
      <c r="C514" s="121">
        <v>1</v>
      </c>
      <c r="D514" s="121">
        <v>0</v>
      </c>
      <c r="E514" s="124">
        <v>3186956</v>
      </c>
      <c r="F514" s="124">
        <v>0</v>
      </c>
      <c r="G514" s="124">
        <v>94118</v>
      </c>
      <c r="H514" s="124">
        <v>0</v>
      </c>
      <c r="I514" s="124">
        <v>82463</v>
      </c>
      <c r="J514" s="124">
        <v>273850</v>
      </c>
      <c r="K514" s="124">
        <v>0</v>
      </c>
      <c r="L514" s="124">
        <v>0</v>
      </c>
      <c r="M514" s="124">
        <v>0</v>
      </c>
      <c r="N514" s="124">
        <v>0</v>
      </c>
      <c r="O514" s="124">
        <v>0</v>
      </c>
      <c r="P514" s="124">
        <v>282593</v>
      </c>
      <c r="Q514" s="124">
        <v>5835</v>
      </c>
      <c r="R514" s="124">
        <v>64854</v>
      </c>
      <c r="S514" s="124">
        <v>13048</v>
      </c>
      <c r="T514" s="124">
        <v>5444</v>
      </c>
      <c r="U514" s="124">
        <v>54347</v>
      </c>
      <c r="V514" s="124">
        <v>0</v>
      </c>
      <c r="W514" s="124">
        <v>0</v>
      </c>
      <c r="X514" s="124">
        <v>183600</v>
      </c>
      <c r="Y514" s="124">
        <v>0</v>
      </c>
      <c r="Z514" s="124">
        <v>0</v>
      </c>
      <c r="AA514" s="124">
        <v>4247108</v>
      </c>
    </row>
    <row r="515" spans="1:27" x14ac:dyDescent="0.3">
      <c r="A515" s="123" t="s">
        <v>1029</v>
      </c>
      <c r="B515" s="121" t="s">
        <v>1030</v>
      </c>
      <c r="C515" s="121">
        <v>1</v>
      </c>
      <c r="D515" s="121">
        <v>0</v>
      </c>
      <c r="E515" s="124">
        <v>14248562</v>
      </c>
      <c r="F515" s="124">
        <v>0</v>
      </c>
      <c r="G515" s="124">
        <v>393079</v>
      </c>
      <c r="H515" s="124">
        <v>0</v>
      </c>
      <c r="I515" s="124">
        <v>2176173</v>
      </c>
      <c r="J515" s="124">
        <v>895929</v>
      </c>
      <c r="K515" s="124">
        <v>0</v>
      </c>
      <c r="L515" s="124">
        <v>0</v>
      </c>
      <c r="M515" s="124">
        <v>0</v>
      </c>
      <c r="N515" s="124">
        <v>0</v>
      </c>
      <c r="O515" s="124">
        <v>0</v>
      </c>
      <c r="P515" s="124">
        <v>540472</v>
      </c>
      <c r="Q515" s="124">
        <v>337758</v>
      </c>
      <c r="R515" s="124">
        <v>37194</v>
      </c>
      <c r="S515" s="124">
        <v>29990</v>
      </c>
      <c r="T515" s="124">
        <v>12513</v>
      </c>
      <c r="U515" s="124">
        <v>119354</v>
      </c>
      <c r="V515" s="124">
        <v>22431</v>
      </c>
      <c r="W515" s="124">
        <v>0</v>
      </c>
      <c r="X515" s="124">
        <v>469800</v>
      </c>
      <c r="Y515" s="124">
        <v>1575</v>
      </c>
      <c r="Z515" s="124">
        <v>0</v>
      </c>
      <c r="AA515" s="124">
        <v>19284830</v>
      </c>
    </row>
    <row r="516" spans="1:27" x14ac:dyDescent="0.3">
      <c r="A516" s="123" t="s">
        <v>1031</v>
      </c>
      <c r="B516" s="121" t="s">
        <v>1032</v>
      </c>
      <c r="C516" s="121">
        <v>1</v>
      </c>
      <c r="D516" s="121">
        <v>0</v>
      </c>
      <c r="E516" s="124">
        <v>16447141</v>
      </c>
      <c r="F516" s="124">
        <v>0</v>
      </c>
      <c r="G516" s="124">
        <v>1040107</v>
      </c>
      <c r="H516" s="124">
        <v>0</v>
      </c>
      <c r="I516" s="124">
        <v>2619609</v>
      </c>
      <c r="J516" s="124">
        <v>2034835</v>
      </c>
      <c r="K516" s="124">
        <v>0</v>
      </c>
      <c r="L516" s="124">
        <v>0</v>
      </c>
      <c r="M516" s="124">
        <v>0</v>
      </c>
      <c r="N516" s="124">
        <v>0</v>
      </c>
      <c r="O516" s="124">
        <v>0</v>
      </c>
      <c r="P516" s="124">
        <v>1615532</v>
      </c>
      <c r="Q516" s="124">
        <v>643428</v>
      </c>
      <c r="R516" s="124">
        <v>139698</v>
      </c>
      <c r="S516" s="124">
        <v>33226</v>
      </c>
      <c r="T516" s="124">
        <v>13863</v>
      </c>
      <c r="U516" s="124">
        <v>134849</v>
      </c>
      <c r="V516" s="124">
        <v>27267</v>
      </c>
      <c r="W516" s="124">
        <v>0</v>
      </c>
      <c r="X516" s="124">
        <v>641779</v>
      </c>
      <c r="Y516" s="124">
        <v>16509</v>
      </c>
      <c r="Z516" s="124">
        <v>0</v>
      </c>
      <c r="AA516" s="124">
        <v>25407843</v>
      </c>
    </row>
    <row r="517" spans="1:27" x14ac:dyDescent="0.3">
      <c r="A517" s="123" t="s">
        <v>1033</v>
      </c>
      <c r="B517" s="121" t="s">
        <v>1034</v>
      </c>
      <c r="C517" s="121">
        <v>1</v>
      </c>
      <c r="D517" s="121">
        <v>0</v>
      </c>
      <c r="E517" s="124">
        <v>27837604</v>
      </c>
      <c r="F517" s="124">
        <v>0</v>
      </c>
      <c r="G517" s="124">
        <v>853478</v>
      </c>
      <c r="H517" s="124">
        <v>0</v>
      </c>
      <c r="I517" s="124">
        <v>3138830</v>
      </c>
      <c r="J517" s="124">
        <v>2794801</v>
      </c>
      <c r="K517" s="124">
        <v>0</v>
      </c>
      <c r="L517" s="124">
        <v>0</v>
      </c>
      <c r="M517" s="124">
        <v>0</v>
      </c>
      <c r="N517" s="124">
        <v>0</v>
      </c>
      <c r="O517" s="124">
        <v>0</v>
      </c>
      <c r="P517" s="124">
        <v>1637356</v>
      </c>
      <c r="Q517" s="124">
        <v>1114633</v>
      </c>
      <c r="R517" s="124">
        <v>158288</v>
      </c>
      <c r="S517" s="124">
        <v>39397</v>
      </c>
      <c r="T517" s="124">
        <v>16438</v>
      </c>
      <c r="U517" s="124">
        <v>155761</v>
      </c>
      <c r="V517" s="124">
        <v>35642</v>
      </c>
      <c r="W517" s="124">
        <v>0</v>
      </c>
      <c r="X517" s="124">
        <v>791475</v>
      </c>
      <c r="Y517" s="124">
        <v>0</v>
      </c>
      <c r="Z517" s="124">
        <v>0</v>
      </c>
      <c r="AA517" s="124">
        <v>38573703</v>
      </c>
    </row>
    <row r="518" spans="1:27" x14ac:dyDescent="0.3">
      <c r="A518" s="123" t="s">
        <v>1035</v>
      </c>
      <c r="B518" s="121" t="s">
        <v>1036</v>
      </c>
      <c r="C518" s="121">
        <v>1</v>
      </c>
      <c r="D518" s="121">
        <v>0</v>
      </c>
      <c r="E518" s="124">
        <v>96016529</v>
      </c>
      <c r="F518" s="124">
        <v>0</v>
      </c>
      <c r="G518" s="124">
        <v>2387787</v>
      </c>
      <c r="H518" s="124">
        <v>0</v>
      </c>
      <c r="I518" s="124">
        <v>10948004</v>
      </c>
      <c r="J518" s="124">
        <v>8363967</v>
      </c>
      <c r="K518" s="124">
        <v>0</v>
      </c>
      <c r="L518" s="124">
        <v>0</v>
      </c>
      <c r="M518" s="124">
        <v>0</v>
      </c>
      <c r="N518" s="124">
        <v>0</v>
      </c>
      <c r="O518" s="124">
        <v>0</v>
      </c>
      <c r="P518" s="124">
        <v>3230046</v>
      </c>
      <c r="Q518" s="124">
        <v>2812901</v>
      </c>
      <c r="R518" s="124">
        <v>571302</v>
      </c>
      <c r="S518" s="124">
        <v>138011</v>
      </c>
      <c r="T518" s="124">
        <v>57581</v>
      </c>
      <c r="U518" s="124">
        <v>548016</v>
      </c>
      <c r="V518" s="124">
        <v>135110</v>
      </c>
      <c r="W518" s="124">
        <v>0</v>
      </c>
      <c r="X518" s="124">
        <v>4574501</v>
      </c>
      <c r="Y518" s="124">
        <v>12751</v>
      </c>
      <c r="Z518" s="124">
        <v>0</v>
      </c>
      <c r="AA518" s="124">
        <v>129796506</v>
      </c>
    </row>
    <row r="519" spans="1:27" x14ac:dyDescent="0.3">
      <c r="A519" s="123" t="s">
        <v>1037</v>
      </c>
      <c r="B519" s="121" t="s">
        <v>1038</v>
      </c>
      <c r="C519" s="121">
        <v>1</v>
      </c>
      <c r="D519" s="121">
        <v>0</v>
      </c>
      <c r="E519" s="124">
        <v>105765703</v>
      </c>
      <c r="F519" s="124">
        <v>0</v>
      </c>
      <c r="G519" s="124">
        <v>4041841</v>
      </c>
      <c r="H519" s="124">
        <v>0</v>
      </c>
      <c r="I519" s="124">
        <v>13118070</v>
      </c>
      <c r="J519" s="124">
        <v>3090527</v>
      </c>
      <c r="K519" s="124">
        <v>0</v>
      </c>
      <c r="L519" s="124">
        <v>0</v>
      </c>
      <c r="M519" s="124">
        <v>0</v>
      </c>
      <c r="N519" s="124">
        <v>0</v>
      </c>
      <c r="O519" s="124">
        <v>0</v>
      </c>
      <c r="P519" s="124">
        <v>2477458</v>
      </c>
      <c r="Q519" s="124">
        <v>4016862</v>
      </c>
      <c r="R519" s="124">
        <v>1248156</v>
      </c>
      <c r="S519" s="124">
        <v>134356</v>
      </c>
      <c r="T519" s="124">
        <v>56056</v>
      </c>
      <c r="U519" s="124">
        <v>542016</v>
      </c>
      <c r="V519" s="124">
        <v>129578</v>
      </c>
      <c r="W519" s="124">
        <v>0</v>
      </c>
      <c r="X519" s="124">
        <v>4372638</v>
      </c>
      <c r="Y519" s="124">
        <v>103560</v>
      </c>
      <c r="Z519" s="124">
        <v>0</v>
      </c>
      <c r="AA519" s="124">
        <v>139096821</v>
      </c>
    </row>
    <row r="520" spans="1:27" x14ac:dyDescent="0.3">
      <c r="A520" s="123" t="s">
        <v>1039</v>
      </c>
      <c r="B520" s="121" t="s">
        <v>1040</v>
      </c>
      <c r="C520" s="121">
        <v>1</v>
      </c>
      <c r="D520" s="121">
        <v>0</v>
      </c>
      <c r="E520" s="124">
        <v>83614616</v>
      </c>
      <c r="F520" s="124">
        <v>0</v>
      </c>
      <c r="G520" s="124">
        <v>1791109</v>
      </c>
      <c r="H520" s="124">
        <v>3723</v>
      </c>
      <c r="I520" s="124">
        <v>5500949</v>
      </c>
      <c r="J520" s="124">
        <v>2428819</v>
      </c>
      <c r="K520" s="124">
        <v>0</v>
      </c>
      <c r="L520" s="124">
        <v>0</v>
      </c>
      <c r="M520" s="124">
        <v>0</v>
      </c>
      <c r="N520" s="124">
        <v>0</v>
      </c>
      <c r="O520" s="124">
        <v>0</v>
      </c>
      <c r="P520" s="124">
        <v>2243025</v>
      </c>
      <c r="Q520" s="124">
        <v>2131510</v>
      </c>
      <c r="R520" s="124">
        <v>501788</v>
      </c>
      <c r="S520" s="124">
        <v>114552</v>
      </c>
      <c r="T520" s="124">
        <v>47794</v>
      </c>
      <c r="U520" s="124">
        <v>447535</v>
      </c>
      <c r="V520" s="124">
        <v>111959</v>
      </c>
      <c r="W520" s="124">
        <v>0</v>
      </c>
      <c r="X520" s="124">
        <v>2225257</v>
      </c>
      <c r="Y520" s="124">
        <v>92813</v>
      </c>
      <c r="Z520" s="124">
        <v>0</v>
      </c>
      <c r="AA520" s="124">
        <v>101255449</v>
      </c>
    </row>
    <row r="521" spans="1:27" x14ac:dyDescent="0.3">
      <c r="A521" s="123" t="s">
        <v>1041</v>
      </c>
      <c r="B521" s="121" t="s">
        <v>1042</v>
      </c>
      <c r="C521" s="121">
        <v>1</v>
      </c>
      <c r="D521" s="121">
        <v>0</v>
      </c>
      <c r="E521" s="124">
        <v>192644720</v>
      </c>
      <c r="F521" s="124">
        <v>0</v>
      </c>
      <c r="G521" s="124">
        <v>3752477</v>
      </c>
      <c r="H521" s="124">
        <v>0</v>
      </c>
      <c r="I521" s="124">
        <v>21575218</v>
      </c>
      <c r="J521" s="124">
        <v>4954487</v>
      </c>
      <c r="K521" s="124">
        <v>0</v>
      </c>
      <c r="L521" s="124">
        <v>0</v>
      </c>
      <c r="M521" s="124">
        <v>0</v>
      </c>
      <c r="N521" s="124">
        <v>0</v>
      </c>
      <c r="O521" s="124">
        <v>0</v>
      </c>
      <c r="P521" s="124">
        <v>4067044</v>
      </c>
      <c r="Q521" s="124">
        <v>6118912</v>
      </c>
      <c r="R521" s="124">
        <v>1802826</v>
      </c>
      <c r="S521" s="124">
        <v>144242</v>
      </c>
      <c r="T521" s="124">
        <v>60181</v>
      </c>
      <c r="U521" s="124">
        <v>580228</v>
      </c>
      <c r="V521" s="124">
        <v>176863</v>
      </c>
      <c r="W521" s="124">
        <v>0</v>
      </c>
      <c r="X521" s="124">
        <v>3010407</v>
      </c>
      <c r="Y521" s="124">
        <v>0</v>
      </c>
      <c r="Z521" s="124">
        <v>0</v>
      </c>
      <c r="AA521" s="124">
        <v>238887605</v>
      </c>
    </row>
    <row r="522" spans="1:27" x14ac:dyDescent="0.3">
      <c r="A522" s="123" t="s">
        <v>1043</v>
      </c>
      <c r="B522" s="121" t="s">
        <v>1044</v>
      </c>
      <c r="C522" s="121">
        <v>1</v>
      </c>
      <c r="D522" s="121">
        <v>0</v>
      </c>
      <c r="E522" s="124">
        <v>16239992</v>
      </c>
      <c r="F522" s="124">
        <v>0</v>
      </c>
      <c r="G522" s="124">
        <v>795746</v>
      </c>
      <c r="H522" s="124">
        <v>0</v>
      </c>
      <c r="I522" s="124">
        <v>1434631</v>
      </c>
      <c r="J522" s="124">
        <v>985343</v>
      </c>
      <c r="K522" s="124">
        <v>0</v>
      </c>
      <c r="L522" s="124">
        <v>0</v>
      </c>
      <c r="M522" s="124">
        <v>0</v>
      </c>
      <c r="N522" s="124">
        <v>0</v>
      </c>
      <c r="O522" s="124">
        <v>0</v>
      </c>
      <c r="P522" s="124">
        <v>784790</v>
      </c>
      <c r="Q522" s="124">
        <v>902635</v>
      </c>
      <c r="R522" s="124">
        <v>239119</v>
      </c>
      <c r="S522" s="124">
        <v>24298</v>
      </c>
      <c r="T522" s="124">
        <v>10138</v>
      </c>
      <c r="U522" s="124">
        <v>82540</v>
      </c>
      <c r="V522" s="124">
        <v>22805</v>
      </c>
      <c r="W522" s="124">
        <v>0</v>
      </c>
      <c r="X522" s="124">
        <v>785112</v>
      </c>
      <c r="Y522" s="124">
        <v>24725</v>
      </c>
      <c r="Z522" s="124">
        <v>0</v>
      </c>
      <c r="AA522" s="124">
        <v>22331874</v>
      </c>
    </row>
    <row r="523" spans="1:27" x14ac:dyDescent="0.3">
      <c r="A523" s="123" t="s">
        <v>1045</v>
      </c>
      <c r="B523" s="121" t="s">
        <v>1046</v>
      </c>
      <c r="C523" s="121">
        <v>1</v>
      </c>
      <c r="D523" s="121">
        <v>0</v>
      </c>
      <c r="E523" s="124">
        <v>4608146</v>
      </c>
      <c r="F523" s="124">
        <v>0</v>
      </c>
      <c r="G523" s="124">
        <v>323352</v>
      </c>
      <c r="H523" s="124">
        <v>0</v>
      </c>
      <c r="I523" s="124">
        <v>762365</v>
      </c>
      <c r="J523" s="124">
        <v>865821</v>
      </c>
      <c r="K523" s="124">
        <v>0</v>
      </c>
      <c r="L523" s="124">
        <v>0</v>
      </c>
      <c r="M523" s="124">
        <v>0</v>
      </c>
      <c r="N523" s="124">
        <v>0</v>
      </c>
      <c r="O523" s="124">
        <v>0</v>
      </c>
      <c r="P523" s="124">
        <v>377052</v>
      </c>
      <c r="Q523" s="124">
        <v>37086</v>
      </c>
      <c r="R523" s="124">
        <v>149730</v>
      </c>
      <c r="S523" s="124">
        <v>9677</v>
      </c>
      <c r="T523" s="124">
        <v>4038</v>
      </c>
      <c r="U523" s="124">
        <v>57784</v>
      </c>
      <c r="V523" s="124">
        <v>7363</v>
      </c>
      <c r="W523" s="124">
        <v>0</v>
      </c>
      <c r="X523" s="124">
        <v>181366</v>
      </c>
      <c r="Y523" s="124">
        <v>0</v>
      </c>
      <c r="Z523" s="124">
        <v>0</v>
      </c>
      <c r="AA523" s="124">
        <v>7383780</v>
      </c>
    </row>
    <row r="524" spans="1:27" x14ac:dyDescent="0.3">
      <c r="A524" s="123" t="s">
        <v>1047</v>
      </c>
      <c r="B524" s="121" t="s">
        <v>1048</v>
      </c>
      <c r="C524" s="121">
        <v>1</v>
      </c>
      <c r="D524" s="121">
        <v>0</v>
      </c>
      <c r="E524" s="124">
        <v>41772991</v>
      </c>
      <c r="F524" s="124">
        <v>0</v>
      </c>
      <c r="G524" s="124">
        <v>2794176</v>
      </c>
      <c r="H524" s="124">
        <v>0</v>
      </c>
      <c r="I524" s="124">
        <v>5775887</v>
      </c>
      <c r="J524" s="124">
        <v>1255505</v>
      </c>
      <c r="K524" s="124">
        <v>243692</v>
      </c>
      <c r="L524" s="124">
        <v>0</v>
      </c>
      <c r="M524" s="124">
        <v>0</v>
      </c>
      <c r="N524" s="124">
        <v>0</v>
      </c>
      <c r="O524" s="124">
        <v>0</v>
      </c>
      <c r="P524" s="124">
        <v>2380826</v>
      </c>
      <c r="Q524" s="124">
        <v>1007777</v>
      </c>
      <c r="R524" s="124">
        <v>501429</v>
      </c>
      <c r="S524" s="124">
        <v>59785</v>
      </c>
      <c r="T524" s="124">
        <v>24944</v>
      </c>
      <c r="U524" s="124">
        <v>242145</v>
      </c>
      <c r="V524" s="124">
        <v>50899</v>
      </c>
      <c r="W524" s="124">
        <v>0</v>
      </c>
      <c r="X524" s="124">
        <v>1369065</v>
      </c>
      <c r="Y524" s="124">
        <v>0</v>
      </c>
      <c r="Z524" s="124">
        <v>0</v>
      </c>
      <c r="AA524" s="124">
        <v>57479121</v>
      </c>
    </row>
    <row r="525" spans="1:27" x14ac:dyDescent="0.3">
      <c r="A525" s="123" t="s">
        <v>1049</v>
      </c>
      <c r="B525" s="121" t="s">
        <v>1050</v>
      </c>
      <c r="C525" s="121">
        <v>1</v>
      </c>
      <c r="D525" s="121">
        <v>0</v>
      </c>
      <c r="E525" s="124">
        <v>2343411</v>
      </c>
      <c r="F525" s="124">
        <v>0</v>
      </c>
      <c r="G525" s="124">
        <v>143681</v>
      </c>
      <c r="H525" s="124">
        <v>1103</v>
      </c>
      <c r="I525" s="124">
        <v>198613</v>
      </c>
      <c r="J525" s="124">
        <v>121475</v>
      </c>
      <c r="K525" s="124">
        <v>0</v>
      </c>
      <c r="L525" s="124">
        <v>0</v>
      </c>
      <c r="M525" s="124">
        <v>0</v>
      </c>
      <c r="N525" s="124">
        <v>0</v>
      </c>
      <c r="O525" s="124">
        <v>0</v>
      </c>
      <c r="P525" s="124">
        <v>441592</v>
      </c>
      <c r="Q525" s="124">
        <v>99068</v>
      </c>
      <c r="R525" s="124">
        <v>0</v>
      </c>
      <c r="S525" s="124">
        <v>27518</v>
      </c>
      <c r="T525" s="124">
        <v>11481</v>
      </c>
      <c r="U525" s="124">
        <v>71531</v>
      </c>
      <c r="V525" s="124">
        <v>0</v>
      </c>
      <c r="W525" s="124">
        <v>0</v>
      </c>
      <c r="X525" s="124">
        <v>226800</v>
      </c>
      <c r="Y525" s="124">
        <v>16426</v>
      </c>
      <c r="Z525" s="124">
        <v>0</v>
      </c>
      <c r="AA525" s="124">
        <v>3702699</v>
      </c>
    </row>
    <row r="526" spans="1:27" x14ac:dyDescent="0.3">
      <c r="A526" s="123" t="s">
        <v>1051</v>
      </c>
      <c r="B526" s="121" t="s">
        <v>1052</v>
      </c>
      <c r="C526" s="121">
        <v>1</v>
      </c>
      <c r="D526" s="121">
        <v>0</v>
      </c>
      <c r="E526" s="124">
        <v>224801</v>
      </c>
      <c r="F526" s="124">
        <v>0</v>
      </c>
      <c r="G526" s="124">
        <v>50000</v>
      </c>
      <c r="H526" s="124">
        <v>0</v>
      </c>
      <c r="I526" s="124">
        <v>30298</v>
      </c>
      <c r="J526" s="124">
        <v>0</v>
      </c>
      <c r="K526" s="124">
        <v>0</v>
      </c>
      <c r="L526" s="124">
        <v>0</v>
      </c>
      <c r="M526" s="124">
        <v>0</v>
      </c>
      <c r="N526" s="124">
        <v>0</v>
      </c>
      <c r="O526" s="124">
        <v>0</v>
      </c>
      <c r="P526" s="124">
        <v>101943</v>
      </c>
      <c r="Q526" s="124">
        <v>0</v>
      </c>
      <c r="R526" s="124">
        <v>0</v>
      </c>
      <c r="S526" s="124">
        <v>1363</v>
      </c>
      <c r="T526" s="124">
        <v>569</v>
      </c>
      <c r="U526" s="124">
        <v>9437</v>
      </c>
      <c r="V526" s="124">
        <v>0</v>
      </c>
      <c r="W526" s="124">
        <v>0</v>
      </c>
      <c r="X526" s="124">
        <v>32400</v>
      </c>
      <c r="Y526" s="124">
        <v>1457</v>
      </c>
      <c r="Z526" s="124">
        <v>0</v>
      </c>
      <c r="AA526" s="124">
        <v>452268</v>
      </c>
    </row>
    <row r="527" spans="1:27" x14ac:dyDescent="0.3">
      <c r="A527" s="123" t="s">
        <v>1053</v>
      </c>
      <c r="B527" s="121" t="s">
        <v>1054</v>
      </c>
      <c r="C527" s="121">
        <v>1</v>
      </c>
      <c r="D527" s="121">
        <v>0</v>
      </c>
      <c r="E527" s="124">
        <v>882819</v>
      </c>
      <c r="F527" s="124">
        <v>0</v>
      </c>
      <c r="G527" s="124">
        <v>342209</v>
      </c>
      <c r="H527" s="124">
        <v>0</v>
      </c>
      <c r="I527" s="124">
        <v>88221</v>
      </c>
      <c r="J527" s="124">
        <v>12334</v>
      </c>
      <c r="K527" s="124">
        <v>0</v>
      </c>
      <c r="L527" s="124">
        <v>0</v>
      </c>
      <c r="M527" s="124">
        <v>0</v>
      </c>
      <c r="N527" s="124">
        <v>0</v>
      </c>
      <c r="O527" s="124">
        <v>0</v>
      </c>
      <c r="P527" s="124">
        <v>265307</v>
      </c>
      <c r="Q527" s="124">
        <v>24273</v>
      </c>
      <c r="R527" s="124">
        <v>20728</v>
      </c>
      <c r="S527" s="124">
        <v>9812</v>
      </c>
      <c r="T527" s="124">
        <v>4094</v>
      </c>
      <c r="U527" s="124">
        <v>59007</v>
      </c>
      <c r="V527" s="124">
        <v>0</v>
      </c>
      <c r="W527" s="124">
        <v>0</v>
      </c>
      <c r="X527" s="124">
        <v>611700</v>
      </c>
      <c r="Y527" s="124">
        <v>0</v>
      </c>
      <c r="Z527" s="124">
        <v>0</v>
      </c>
      <c r="AA527" s="124">
        <v>2320504</v>
      </c>
    </row>
    <row r="528" spans="1:27" x14ac:dyDescent="0.3">
      <c r="A528" s="123" t="s">
        <v>1055</v>
      </c>
      <c r="B528" s="121" t="s">
        <v>1056</v>
      </c>
      <c r="C528" s="121">
        <v>1</v>
      </c>
      <c r="D528" s="121">
        <v>0</v>
      </c>
      <c r="E528" s="124">
        <v>1422513</v>
      </c>
      <c r="F528" s="124">
        <v>0</v>
      </c>
      <c r="G528" s="124">
        <v>165430</v>
      </c>
      <c r="H528" s="124">
        <v>88</v>
      </c>
      <c r="I528" s="124">
        <v>83013</v>
      </c>
      <c r="J528" s="124">
        <v>93619</v>
      </c>
      <c r="K528" s="124">
        <v>0</v>
      </c>
      <c r="L528" s="124">
        <v>0</v>
      </c>
      <c r="M528" s="124">
        <v>0</v>
      </c>
      <c r="N528" s="124">
        <v>0</v>
      </c>
      <c r="O528" s="124">
        <v>0</v>
      </c>
      <c r="P528" s="124">
        <v>270607</v>
      </c>
      <c r="Q528" s="124">
        <v>35437</v>
      </c>
      <c r="R528" s="124">
        <v>8707</v>
      </c>
      <c r="S528" s="124">
        <v>13497</v>
      </c>
      <c r="T528" s="124">
        <v>5631</v>
      </c>
      <c r="U528" s="124">
        <v>53299</v>
      </c>
      <c r="V528" s="124">
        <v>0</v>
      </c>
      <c r="W528" s="124">
        <v>0</v>
      </c>
      <c r="X528" s="124">
        <v>248400</v>
      </c>
      <c r="Y528" s="124">
        <v>0</v>
      </c>
      <c r="Z528" s="124">
        <v>0</v>
      </c>
      <c r="AA528" s="124">
        <v>2400241</v>
      </c>
    </row>
    <row r="529" spans="1:27" x14ac:dyDescent="0.3">
      <c r="A529" s="123" t="s">
        <v>1057</v>
      </c>
      <c r="B529" s="121" t="s">
        <v>1058</v>
      </c>
      <c r="C529" s="121">
        <v>1</v>
      </c>
      <c r="D529" s="121">
        <v>0</v>
      </c>
      <c r="E529" s="124">
        <v>555224</v>
      </c>
      <c r="F529" s="124">
        <v>0</v>
      </c>
      <c r="G529" s="124">
        <v>169986</v>
      </c>
      <c r="H529" s="124">
        <v>179</v>
      </c>
      <c r="I529" s="124">
        <v>68194</v>
      </c>
      <c r="J529" s="124">
        <v>0</v>
      </c>
      <c r="K529" s="124">
        <v>0</v>
      </c>
      <c r="L529" s="124">
        <v>0</v>
      </c>
      <c r="M529" s="124">
        <v>0</v>
      </c>
      <c r="N529" s="124">
        <v>0</v>
      </c>
      <c r="O529" s="124">
        <v>0</v>
      </c>
      <c r="P529" s="124">
        <v>187077</v>
      </c>
      <c r="Q529" s="124">
        <v>26866</v>
      </c>
      <c r="R529" s="124">
        <v>0</v>
      </c>
      <c r="S529" s="124">
        <v>4090</v>
      </c>
      <c r="T529" s="124">
        <v>1706</v>
      </c>
      <c r="U529" s="124">
        <v>30989</v>
      </c>
      <c r="V529" s="124">
        <v>0</v>
      </c>
      <c r="W529" s="124">
        <v>0</v>
      </c>
      <c r="X529" s="124">
        <v>141750</v>
      </c>
      <c r="Y529" s="124">
        <v>0</v>
      </c>
      <c r="Z529" s="124">
        <v>0</v>
      </c>
      <c r="AA529" s="124">
        <v>1186061</v>
      </c>
    </row>
    <row r="530" spans="1:27" x14ac:dyDescent="0.3">
      <c r="A530" s="123" t="s">
        <v>1059</v>
      </c>
      <c r="B530" s="121" t="s">
        <v>1060</v>
      </c>
      <c r="C530" s="121">
        <v>1</v>
      </c>
      <c r="D530" s="121">
        <v>0</v>
      </c>
      <c r="E530" s="124">
        <v>11504907</v>
      </c>
      <c r="F530" s="124">
        <v>0</v>
      </c>
      <c r="G530" s="124">
        <v>1046049</v>
      </c>
      <c r="H530" s="124">
        <v>0</v>
      </c>
      <c r="I530" s="124">
        <v>2359830</v>
      </c>
      <c r="J530" s="124">
        <v>2230253</v>
      </c>
      <c r="K530" s="124">
        <v>0</v>
      </c>
      <c r="L530" s="124">
        <v>0</v>
      </c>
      <c r="M530" s="124">
        <v>0</v>
      </c>
      <c r="N530" s="124">
        <v>0</v>
      </c>
      <c r="O530" s="124">
        <v>0</v>
      </c>
      <c r="P530" s="124">
        <v>1554905</v>
      </c>
      <c r="Q530" s="124">
        <v>36000</v>
      </c>
      <c r="R530" s="124">
        <v>371595</v>
      </c>
      <c r="S530" s="124">
        <v>29226</v>
      </c>
      <c r="T530" s="124">
        <v>12194</v>
      </c>
      <c r="U530" s="124">
        <v>122442</v>
      </c>
      <c r="V530" s="124">
        <v>21435</v>
      </c>
      <c r="W530" s="124">
        <v>0</v>
      </c>
      <c r="X530" s="124">
        <v>415800</v>
      </c>
      <c r="Y530" s="124">
        <v>0</v>
      </c>
      <c r="Z530" s="124">
        <v>0</v>
      </c>
      <c r="AA530" s="124">
        <v>19704636</v>
      </c>
    </row>
    <row r="531" spans="1:27" x14ac:dyDescent="0.3">
      <c r="A531" s="123" t="s">
        <v>1061</v>
      </c>
      <c r="B531" s="121" t="s">
        <v>1062</v>
      </c>
      <c r="C531" s="121">
        <v>1</v>
      </c>
      <c r="D531" s="121">
        <v>0</v>
      </c>
      <c r="E531" s="124">
        <v>2077118</v>
      </c>
      <c r="F531" s="124">
        <v>0</v>
      </c>
      <c r="G531" s="124">
        <v>155612</v>
      </c>
      <c r="H531" s="124">
        <v>0</v>
      </c>
      <c r="I531" s="124">
        <v>265483</v>
      </c>
      <c r="J531" s="124">
        <v>271727</v>
      </c>
      <c r="K531" s="124">
        <v>0</v>
      </c>
      <c r="L531" s="124">
        <v>0</v>
      </c>
      <c r="M531" s="124">
        <v>0</v>
      </c>
      <c r="N531" s="124">
        <v>0</v>
      </c>
      <c r="O531" s="124">
        <v>0</v>
      </c>
      <c r="P531" s="124">
        <v>1585205</v>
      </c>
      <c r="Q531" s="124">
        <v>0</v>
      </c>
      <c r="R531" s="124">
        <v>17818</v>
      </c>
      <c r="S531" s="124">
        <v>22919</v>
      </c>
      <c r="T531" s="124">
        <v>9563</v>
      </c>
      <c r="U531" s="124">
        <v>96404</v>
      </c>
      <c r="V531" s="124">
        <v>0</v>
      </c>
      <c r="W531" s="124">
        <v>0</v>
      </c>
      <c r="X531" s="124">
        <v>432000</v>
      </c>
      <c r="Y531" s="124">
        <v>0</v>
      </c>
      <c r="Z531" s="124">
        <v>0</v>
      </c>
      <c r="AA531" s="124">
        <v>4933849</v>
      </c>
    </row>
    <row r="532" spans="1:27" x14ac:dyDescent="0.3">
      <c r="A532" s="123" t="s">
        <v>1063</v>
      </c>
      <c r="B532" s="121" t="s">
        <v>1064</v>
      </c>
      <c r="C532" s="121">
        <v>1</v>
      </c>
      <c r="D532" s="121">
        <v>0</v>
      </c>
      <c r="E532" s="124">
        <v>21972846</v>
      </c>
      <c r="F532" s="124">
        <v>0</v>
      </c>
      <c r="G532" s="124">
        <v>442003</v>
      </c>
      <c r="H532" s="124">
        <v>0</v>
      </c>
      <c r="I532" s="124">
        <v>3918539</v>
      </c>
      <c r="J532" s="124">
        <v>712985</v>
      </c>
      <c r="K532" s="124">
        <v>0</v>
      </c>
      <c r="L532" s="124">
        <v>0</v>
      </c>
      <c r="M532" s="124">
        <v>0</v>
      </c>
      <c r="N532" s="124">
        <v>0</v>
      </c>
      <c r="O532" s="124">
        <v>0</v>
      </c>
      <c r="P532" s="124">
        <v>3619331</v>
      </c>
      <c r="Q532" s="124">
        <v>385823</v>
      </c>
      <c r="R532" s="124">
        <v>464113</v>
      </c>
      <c r="S532" s="124">
        <v>67665</v>
      </c>
      <c r="T532" s="124">
        <v>28231</v>
      </c>
      <c r="U532" s="124">
        <v>275639</v>
      </c>
      <c r="V532" s="124">
        <v>29295</v>
      </c>
      <c r="W532" s="124">
        <v>0</v>
      </c>
      <c r="X532" s="124">
        <v>1269805</v>
      </c>
      <c r="Y532" s="124">
        <v>168228</v>
      </c>
      <c r="Z532" s="124">
        <v>0</v>
      </c>
      <c r="AA532" s="124">
        <v>33354503</v>
      </c>
    </row>
    <row r="533" spans="1:27" x14ac:dyDescent="0.3">
      <c r="A533" s="123" t="s">
        <v>1065</v>
      </c>
      <c r="B533" s="121" t="s">
        <v>1066</v>
      </c>
      <c r="C533" s="121">
        <v>1</v>
      </c>
      <c r="D533" s="121">
        <v>0</v>
      </c>
      <c r="E533" s="124">
        <v>14222051</v>
      </c>
      <c r="F533" s="124">
        <v>0</v>
      </c>
      <c r="G533" s="124">
        <v>735742</v>
      </c>
      <c r="H533" s="124">
        <v>0</v>
      </c>
      <c r="I533" s="124">
        <v>1116705</v>
      </c>
      <c r="J533" s="124">
        <v>987044</v>
      </c>
      <c r="K533" s="124">
        <v>0</v>
      </c>
      <c r="L533" s="124">
        <v>0</v>
      </c>
      <c r="M533" s="124">
        <v>0</v>
      </c>
      <c r="N533" s="124">
        <v>0</v>
      </c>
      <c r="O533" s="124">
        <v>0</v>
      </c>
      <c r="P533" s="124">
        <v>2572474</v>
      </c>
      <c r="Q533" s="124">
        <v>458325</v>
      </c>
      <c r="R533" s="124">
        <v>383339</v>
      </c>
      <c r="S533" s="124">
        <v>70136</v>
      </c>
      <c r="T533" s="124">
        <v>29263</v>
      </c>
      <c r="U533" s="124">
        <v>271853</v>
      </c>
      <c r="V533" s="124">
        <v>0</v>
      </c>
      <c r="W533" s="124">
        <v>0</v>
      </c>
      <c r="X533" s="124">
        <v>1222972</v>
      </c>
      <c r="Y533" s="124">
        <v>0</v>
      </c>
      <c r="Z533" s="124">
        <v>0</v>
      </c>
      <c r="AA533" s="124">
        <v>22069904</v>
      </c>
    </row>
    <row r="534" spans="1:27" x14ac:dyDescent="0.3">
      <c r="A534" s="123" t="s">
        <v>1067</v>
      </c>
      <c r="B534" s="121" t="s">
        <v>1068</v>
      </c>
      <c r="C534" s="121">
        <v>1</v>
      </c>
      <c r="D534" s="121">
        <v>0</v>
      </c>
      <c r="E534" s="124">
        <v>30416075</v>
      </c>
      <c r="F534" s="124">
        <v>0</v>
      </c>
      <c r="G534" s="124">
        <v>1355779</v>
      </c>
      <c r="H534" s="124">
        <v>0</v>
      </c>
      <c r="I534" s="124">
        <v>3889982</v>
      </c>
      <c r="J534" s="124">
        <v>1328853</v>
      </c>
      <c r="K534" s="124">
        <v>0</v>
      </c>
      <c r="L534" s="124">
        <v>0</v>
      </c>
      <c r="M534" s="124">
        <v>0</v>
      </c>
      <c r="N534" s="124">
        <v>0</v>
      </c>
      <c r="O534" s="124">
        <v>0</v>
      </c>
      <c r="P534" s="124">
        <v>2263776</v>
      </c>
      <c r="Q534" s="124">
        <v>757037</v>
      </c>
      <c r="R534" s="124">
        <v>1061382</v>
      </c>
      <c r="S534" s="124">
        <v>112485</v>
      </c>
      <c r="T534" s="124">
        <v>46931</v>
      </c>
      <c r="U534" s="124">
        <v>447244</v>
      </c>
      <c r="V534" s="124">
        <v>30165</v>
      </c>
      <c r="W534" s="124">
        <v>0</v>
      </c>
      <c r="X534" s="124">
        <v>1863145</v>
      </c>
      <c r="Y534" s="124">
        <v>0</v>
      </c>
      <c r="Z534" s="124">
        <v>0</v>
      </c>
      <c r="AA534" s="124">
        <v>43572854</v>
      </c>
    </row>
    <row r="535" spans="1:27" x14ac:dyDescent="0.3">
      <c r="A535" s="123" t="s">
        <v>1069</v>
      </c>
      <c r="B535" s="121" t="s">
        <v>1070</v>
      </c>
      <c r="C535" s="121">
        <v>1</v>
      </c>
      <c r="D535" s="121">
        <v>0</v>
      </c>
      <c r="E535" s="124">
        <v>13272003</v>
      </c>
      <c r="F535" s="124">
        <v>0</v>
      </c>
      <c r="G535" s="124">
        <v>627527</v>
      </c>
      <c r="H535" s="124">
        <v>0</v>
      </c>
      <c r="I535" s="124">
        <v>2620177</v>
      </c>
      <c r="J535" s="124">
        <v>1147546</v>
      </c>
      <c r="K535" s="124">
        <v>0</v>
      </c>
      <c r="L535" s="124">
        <v>0</v>
      </c>
      <c r="M535" s="124">
        <v>0</v>
      </c>
      <c r="N535" s="124">
        <v>0</v>
      </c>
      <c r="O535" s="124">
        <v>0</v>
      </c>
      <c r="P535" s="124">
        <v>1726761</v>
      </c>
      <c r="Q535" s="124">
        <v>113109</v>
      </c>
      <c r="R535" s="124">
        <v>396827</v>
      </c>
      <c r="S535" s="124">
        <v>42918</v>
      </c>
      <c r="T535" s="124">
        <v>17906</v>
      </c>
      <c r="U535" s="124">
        <v>171197</v>
      </c>
      <c r="V535" s="124">
        <v>28843</v>
      </c>
      <c r="W535" s="124">
        <v>0</v>
      </c>
      <c r="X535" s="124">
        <v>680400</v>
      </c>
      <c r="Y535" s="124">
        <v>0</v>
      </c>
      <c r="Z535" s="124">
        <v>0</v>
      </c>
      <c r="AA535" s="124">
        <v>20845214</v>
      </c>
    </row>
    <row r="536" spans="1:27" x14ac:dyDescent="0.3">
      <c r="A536" s="123" t="s">
        <v>1071</v>
      </c>
      <c r="B536" s="121" t="s">
        <v>1072</v>
      </c>
      <c r="C536" s="121">
        <v>1</v>
      </c>
      <c r="D536" s="121">
        <v>0</v>
      </c>
      <c r="E536" s="124">
        <v>30381657</v>
      </c>
      <c r="F536" s="124">
        <v>0</v>
      </c>
      <c r="G536" s="124">
        <v>3253567</v>
      </c>
      <c r="H536" s="124">
        <v>0</v>
      </c>
      <c r="I536" s="124">
        <v>6307067</v>
      </c>
      <c r="J536" s="124">
        <v>7079430</v>
      </c>
      <c r="K536" s="124">
        <v>0</v>
      </c>
      <c r="L536" s="124">
        <v>0</v>
      </c>
      <c r="M536" s="124">
        <v>0</v>
      </c>
      <c r="N536" s="124">
        <v>0</v>
      </c>
      <c r="O536" s="124">
        <v>0</v>
      </c>
      <c r="P536" s="124">
        <v>3345907</v>
      </c>
      <c r="Q536" s="124">
        <v>754303</v>
      </c>
      <c r="R536" s="124">
        <v>853553</v>
      </c>
      <c r="S536" s="124">
        <v>86075</v>
      </c>
      <c r="T536" s="124">
        <v>35913</v>
      </c>
      <c r="U536" s="124">
        <v>330452</v>
      </c>
      <c r="V536" s="124">
        <v>56595</v>
      </c>
      <c r="W536" s="124">
        <v>0</v>
      </c>
      <c r="X536" s="124">
        <v>1220400</v>
      </c>
      <c r="Y536" s="124">
        <v>0</v>
      </c>
      <c r="Z536" s="124">
        <v>0</v>
      </c>
      <c r="AA536" s="124">
        <v>53704919</v>
      </c>
    </row>
    <row r="537" spans="1:27" x14ac:dyDescent="0.3">
      <c r="A537" s="123" t="s">
        <v>1073</v>
      </c>
      <c r="B537" s="121" t="s">
        <v>1074</v>
      </c>
      <c r="C537" s="121">
        <v>1</v>
      </c>
      <c r="D537" s="121">
        <v>0</v>
      </c>
      <c r="E537" s="124">
        <v>57913477</v>
      </c>
      <c r="F537" s="124">
        <v>0</v>
      </c>
      <c r="G537" s="124">
        <v>2827798</v>
      </c>
      <c r="H537" s="124">
        <v>0</v>
      </c>
      <c r="I537" s="124">
        <v>8018604</v>
      </c>
      <c r="J537" s="124">
        <v>1791401</v>
      </c>
      <c r="K537" s="124">
        <v>0</v>
      </c>
      <c r="L537" s="124">
        <v>0</v>
      </c>
      <c r="M537" s="124">
        <v>0</v>
      </c>
      <c r="N537" s="124">
        <v>0</v>
      </c>
      <c r="O537" s="124">
        <v>0</v>
      </c>
      <c r="P537" s="124">
        <v>3424669</v>
      </c>
      <c r="Q537" s="124">
        <v>1945283</v>
      </c>
      <c r="R537" s="124">
        <v>1601082</v>
      </c>
      <c r="S537" s="124">
        <v>127809</v>
      </c>
      <c r="T537" s="124">
        <v>53325</v>
      </c>
      <c r="U537" s="124">
        <v>362490</v>
      </c>
      <c r="V537" s="124">
        <v>107160</v>
      </c>
      <c r="W537" s="124">
        <v>0</v>
      </c>
      <c r="X537" s="124">
        <v>1794215</v>
      </c>
      <c r="Y537" s="124">
        <v>0</v>
      </c>
      <c r="Z537" s="124">
        <v>0</v>
      </c>
      <c r="AA537" s="124">
        <v>79967313</v>
      </c>
    </row>
    <row r="538" spans="1:27" x14ac:dyDescent="0.3">
      <c r="A538" s="123" t="s">
        <v>1075</v>
      </c>
      <c r="B538" s="121" t="s">
        <v>1076</v>
      </c>
      <c r="C538" s="121">
        <v>1</v>
      </c>
      <c r="D538" s="121">
        <v>0</v>
      </c>
      <c r="E538" s="124">
        <v>64765438</v>
      </c>
      <c r="F538" s="124">
        <v>0</v>
      </c>
      <c r="G538" s="124">
        <v>2717904</v>
      </c>
      <c r="H538" s="124">
        <v>0</v>
      </c>
      <c r="I538" s="124">
        <v>5097494</v>
      </c>
      <c r="J538" s="124">
        <v>596211</v>
      </c>
      <c r="K538" s="124">
        <v>0</v>
      </c>
      <c r="L538" s="124">
        <v>0</v>
      </c>
      <c r="M538" s="124">
        <v>0</v>
      </c>
      <c r="N538" s="124">
        <v>0</v>
      </c>
      <c r="O538" s="124">
        <v>0</v>
      </c>
      <c r="P538" s="124">
        <v>2100480</v>
      </c>
      <c r="Q538" s="124">
        <v>1196689</v>
      </c>
      <c r="R538" s="124">
        <v>387948</v>
      </c>
      <c r="S538" s="124">
        <v>89520</v>
      </c>
      <c r="T538" s="124">
        <v>37350</v>
      </c>
      <c r="U538" s="124">
        <v>350024</v>
      </c>
      <c r="V538" s="124">
        <v>83156</v>
      </c>
      <c r="W538" s="124">
        <v>0</v>
      </c>
      <c r="X538" s="124">
        <v>3345585</v>
      </c>
      <c r="Y538" s="124">
        <v>0</v>
      </c>
      <c r="Z538" s="124">
        <v>0</v>
      </c>
      <c r="AA538" s="124">
        <v>80767799</v>
      </c>
    </row>
    <row r="539" spans="1:27" x14ac:dyDescent="0.3">
      <c r="A539" s="123" t="s">
        <v>1077</v>
      </c>
      <c r="B539" s="121" t="s">
        <v>1078</v>
      </c>
      <c r="C539" s="121">
        <v>1</v>
      </c>
      <c r="D539" s="121">
        <v>0</v>
      </c>
      <c r="E539" s="124">
        <v>21343995</v>
      </c>
      <c r="F539" s="124">
        <v>0</v>
      </c>
      <c r="G539" s="124">
        <v>1027361</v>
      </c>
      <c r="H539" s="124">
        <v>0</v>
      </c>
      <c r="I539" s="124">
        <v>2313389</v>
      </c>
      <c r="J539" s="124">
        <v>2658349</v>
      </c>
      <c r="K539" s="124">
        <v>0</v>
      </c>
      <c r="L539" s="124">
        <v>0</v>
      </c>
      <c r="M539" s="124">
        <v>0</v>
      </c>
      <c r="N539" s="124">
        <v>0</v>
      </c>
      <c r="O539" s="124">
        <v>0</v>
      </c>
      <c r="P539" s="124">
        <v>1253828</v>
      </c>
      <c r="Q539" s="124">
        <v>659982</v>
      </c>
      <c r="R539" s="124">
        <v>150905</v>
      </c>
      <c r="S539" s="124">
        <v>40431</v>
      </c>
      <c r="T539" s="124">
        <v>16869</v>
      </c>
      <c r="U539" s="124">
        <v>165547</v>
      </c>
      <c r="V539" s="124">
        <v>33115</v>
      </c>
      <c r="W539" s="124">
        <v>0</v>
      </c>
      <c r="X539" s="124">
        <v>790186</v>
      </c>
      <c r="Y539" s="124">
        <v>0</v>
      </c>
      <c r="Z539" s="124">
        <v>0</v>
      </c>
      <c r="AA539" s="124">
        <v>30453957</v>
      </c>
    </row>
    <row r="540" spans="1:27" x14ac:dyDescent="0.3">
      <c r="A540" s="123" t="s">
        <v>1079</v>
      </c>
      <c r="B540" s="121" t="s">
        <v>1080</v>
      </c>
      <c r="C540" s="121">
        <v>1</v>
      </c>
      <c r="D540" s="121">
        <v>0</v>
      </c>
      <c r="E540" s="124">
        <v>29606442</v>
      </c>
      <c r="F540" s="124">
        <v>0</v>
      </c>
      <c r="G540" s="124">
        <v>1721431</v>
      </c>
      <c r="H540" s="124">
        <v>0</v>
      </c>
      <c r="I540" s="124">
        <v>2148439</v>
      </c>
      <c r="J540" s="124">
        <v>4227082</v>
      </c>
      <c r="K540" s="124">
        <v>0</v>
      </c>
      <c r="L540" s="124">
        <v>0</v>
      </c>
      <c r="M540" s="124">
        <v>0</v>
      </c>
      <c r="N540" s="124">
        <v>0</v>
      </c>
      <c r="O540" s="124">
        <v>0</v>
      </c>
      <c r="P540" s="124">
        <v>2403755</v>
      </c>
      <c r="Q540" s="124">
        <v>635899</v>
      </c>
      <c r="R540" s="124">
        <v>224325</v>
      </c>
      <c r="S540" s="124">
        <v>56040</v>
      </c>
      <c r="T540" s="124">
        <v>23381</v>
      </c>
      <c r="U540" s="124">
        <v>211564</v>
      </c>
      <c r="V540" s="124">
        <v>42007</v>
      </c>
      <c r="W540" s="124">
        <v>0</v>
      </c>
      <c r="X540" s="124">
        <v>963900</v>
      </c>
      <c r="Y540" s="124">
        <v>0</v>
      </c>
      <c r="Z540" s="124">
        <v>0</v>
      </c>
      <c r="AA540" s="124">
        <v>42264265</v>
      </c>
    </row>
    <row r="541" spans="1:27" x14ac:dyDescent="0.3">
      <c r="A541" s="123" t="s">
        <v>1081</v>
      </c>
      <c r="B541" s="121" t="s">
        <v>1082</v>
      </c>
      <c r="C541" s="121">
        <v>1</v>
      </c>
      <c r="D541" s="121">
        <v>0</v>
      </c>
      <c r="E541" s="124">
        <v>20571708</v>
      </c>
      <c r="F541" s="124">
        <v>0</v>
      </c>
      <c r="G541" s="124">
        <v>1729079</v>
      </c>
      <c r="H541" s="124">
        <v>0</v>
      </c>
      <c r="I541" s="124">
        <v>1282517</v>
      </c>
      <c r="J541" s="124">
        <v>2544239</v>
      </c>
      <c r="K541" s="124">
        <v>0</v>
      </c>
      <c r="L541" s="124">
        <v>0</v>
      </c>
      <c r="M541" s="124">
        <v>0</v>
      </c>
      <c r="N541" s="124">
        <v>0</v>
      </c>
      <c r="O541" s="124">
        <v>0</v>
      </c>
      <c r="P541" s="124">
        <v>2092078</v>
      </c>
      <c r="Q541" s="124">
        <v>193362</v>
      </c>
      <c r="R541" s="124">
        <v>183954</v>
      </c>
      <c r="S541" s="124">
        <v>37405</v>
      </c>
      <c r="T541" s="124">
        <v>15606</v>
      </c>
      <c r="U541" s="124">
        <v>145916</v>
      </c>
      <c r="V541" s="124">
        <v>26648</v>
      </c>
      <c r="W541" s="124">
        <v>0</v>
      </c>
      <c r="X541" s="124">
        <v>745200</v>
      </c>
      <c r="Y541" s="124">
        <v>10766</v>
      </c>
      <c r="Z541" s="124">
        <v>0</v>
      </c>
      <c r="AA541" s="124">
        <v>29578478</v>
      </c>
    </row>
    <row r="542" spans="1:27" x14ac:dyDescent="0.3">
      <c r="A542" s="123" t="s">
        <v>1083</v>
      </c>
      <c r="B542" s="121" t="s">
        <v>1084</v>
      </c>
      <c r="C542" s="121">
        <v>1</v>
      </c>
      <c r="D542" s="121">
        <v>0</v>
      </c>
      <c r="E542" s="124">
        <v>11888779</v>
      </c>
      <c r="F542" s="124">
        <v>0</v>
      </c>
      <c r="G542" s="124">
        <v>1440718</v>
      </c>
      <c r="H542" s="124">
        <v>0</v>
      </c>
      <c r="I542" s="124">
        <v>746774</v>
      </c>
      <c r="J542" s="124">
        <v>1943951</v>
      </c>
      <c r="K542" s="124">
        <v>0</v>
      </c>
      <c r="L542" s="124">
        <v>0</v>
      </c>
      <c r="M542" s="124">
        <v>0</v>
      </c>
      <c r="N542" s="124">
        <v>0</v>
      </c>
      <c r="O542" s="124">
        <v>0</v>
      </c>
      <c r="P542" s="124">
        <v>1466921</v>
      </c>
      <c r="Q542" s="124">
        <v>94350</v>
      </c>
      <c r="R542" s="124">
        <v>60289</v>
      </c>
      <c r="S542" s="124">
        <v>26619</v>
      </c>
      <c r="T542" s="124">
        <v>11106</v>
      </c>
      <c r="U542" s="124">
        <v>105374</v>
      </c>
      <c r="V542" s="124">
        <v>16384</v>
      </c>
      <c r="W542" s="124">
        <v>0</v>
      </c>
      <c r="X542" s="124">
        <v>580600</v>
      </c>
      <c r="Y542" s="124">
        <v>44958</v>
      </c>
      <c r="Z542" s="124">
        <v>0</v>
      </c>
      <c r="AA542" s="124">
        <v>18426823</v>
      </c>
    </row>
    <row r="543" spans="1:27" x14ac:dyDescent="0.3">
      <c r="A543" s="123" t="s">
        <v>1085</v>
      </c>
      <c r="B543" s="121" t="s">
        <v>1086</v>
      </c>
      <c r="C543" s="121">
        <v>1</v>
      </c>
      <c r="D543" s="121">
        <v>0</v>
      </c>
      <c r="E543" s="124">
        <v>13526405</v>
      </c>
      <c r="F543" s="124">
        <v>0</v>
      </c>
      <c r="G543" s="124">
        <v>545250</v>
      </c>
      <c r="H543" s="124">
        <v>0</v>
      </c>
      <c r="I543" s="124">
        <v>1738644</v>
      </c>
      <c r="J543" s="124">
        <v>1603446</v>
      </c>
      <c r="K543" s="124">
        <v>0</v>
      </c>
      <c r="L543" s="124">
        <v>0</v>
      </c>
      <c r="M543" s="124">
        <v>0</v>
      </c>
      <c r="N543" s="124">
        <v>0</v>
      </c>
      <c r="O543" s="124">
        <v>0</v>
      </c>
      <c r="P543" s="124">
        <v>1774835</v>
      </c>
      <c r="Q543" s="124">
        <v>154345</v>
      </c>
      <c r="R543" s="124">
        <v>553426</v>
      </c>
      <c r="S543" s="124">
        <v>48520</v>
      </c>
      <c r="T543" s="124">
        <v>20244</v>
      </c>
      <c r="U543" s="124">
        <v>191468</v>
      </c>
      <c r="V543" s="124">
        <v>7525</v>
      </c>
      <c r="W543" s="124">
        <v>0</v>
      </c>
      <c r="X543" s="124">
        <v>988200</v>
      </c>
      <c r="Y543" s="124">
        <v>33531</v>
      </c>
      <c r="Z543" s="124">
        <v>0</v>
      </c>
      <c r="AA543" s="124">
        <v>21185839</v>
      </c>
    </row>
    <row r="544" spans="1:27" x14ac:dyDescent="0.3">
      <c r="A544" s="123" t="s">
        <v>1087</v>
      </c>
      <c r="B544" s="121" t="s">
        <v>1088</v>
      </c>
      <c r="C544" s="121">
        <v>1</v>
      </c>
      <c r="D544" s="121">
        <v>0</v>
      </c>
      <c r="E544" s="124">
        <v>36031055</v>
      </c>
      <c r="F544" s="124">
        <v>0</v>
      </c>
      <c r="G544" s="124">
        <v>3199157</v>
      </c>
      <c r="H544" s="124">
        <v>0</v>
      </c>
      <c r="I544" s="124">
        <v>5770371</v>
      </c>
      <c r="J544" s="124">
        <v>8384779</v>
      </c>
      <c r="K544" s="124">
        <v>0</v>
      </c>
      <c r="L544" s="124">
        <v>0</v>
      </c>
      <c r="M544" s="124">
        <v>0</v>
      </c>
      <c r="N544" s="124">
        <v>0</v>
      </c>
      <c r="O544" s="124">
        <v>0</v>
      </c>
      <c r="P544" s="124">
        <v>3398973</v>
      </c>
      <c r="Q544" s="124">
        <v>1123570</v>
      </c>
      <c r="R544" s="124">
        <v>511859</v>
      </c>
      <c r="S544" s="124">
        <v>82060</v>
      </c>
      <c r="T544" s="124">
        <v>34238</v>
      </c>
      <c r="U544" s="124">
        <v>321307</v>
      </c>
      <c r="V544" s="124">
        <v>46531</v>
      </c>
      <c r="W544" s="124">
        <v>0</v>
      </c>
      <c r="X544" s="124">
        <v>1320030</v>
      </c>
      <c r="Y544" s="124">
        <v>101341</v>
      </c>
      <c r="Z544" s="124">
        <v>0</v>
      </c>
      <c r="AA544" s="124">
        <v>60325271</v>
      </c>
    </row>
    <row r="545" spans="1:27" x14ac:dyDescent="0.3">
      <c r="A545" s="123" t="s">
        <v>1089</v>
      </c>
      <c r="B545" s="121" t="s">
        <v>1090</v>
      </c>
      <c r="C545" s="121">
        <v>1</v>
      </c>
      <c r="D545" s="121">
        <v>0</v>
      </c>
      <c r="E545" s="124">
        <v>26545461</v>
      </c>
      <c r="F545" s="124">
        <v>0</v>
      </c>
      <c r="G545" s="124">
        <v>1155461</v>
      </c>
      <c r="H545" s="124">
        <v>0</v>
      </c>
      <c r="I545" s="124">
        <v>1970168</v>
      </c>
      <c r="J545" s="124">
        <v>3500395</v>
      </c>
      <c r="K545" s="124">
        <v>0</v>
      </c>
      <c r="L545" s="124">
        <v>0</v>
      </c>
      <c r="M545" s="124">
        <v>0</v>
      </c>
      <c r="N545" s="124">
        <v>0</v>
      </c>
      <c r="O545" s="124">
        <v>0</v>
      </c>
      <c r="P545" s="124">
        <v>1285320</v>
      </c>
      <c r="Q545" s="124">
        <v>335527</v>
      </c>
      <c r="R545" s="124">
        <v>467307</v>
      </c>
      <c r="S545" s="124">
        <v>71679</v>
      </c>
      <c r="T545" s="124">
        <v>29906</v>
      </c>
      <c r="U545" s="124">
        <v>227991</v>
      </c>
      <c r="V545" s="124">
        <v>47940</v>
      </c>
      <c r="W545" s="124">
        <v>0</v>
      </c>
      <c r="X545" s="124">
        <v>1150200</v>
      </c>
      <c r="Y545" s="124">
        <v>91039</v>
      </c>
      <c r="Z545" s="124">
        <v>0</v>
      </c>
      <c r="AA545" s="124">
        <v>36878394</v>
      </c>
    </row>
    <row r="546" spans="1:27" x14ac:dyDescent="0.3">
      <c r="A546" s="123" t="s">
        <v>1091</v>
      </c>
      <c r="B546" s="121" t="s">
        <v>1092</v>
      </c>
      <c r="C546" s="121">
        <v>1</v>
      </c>
      <c r="D546" s="121">
        <v>0</v>
      </c>
      <c r="E546" s="124">
        <v>449732757</v>
      </c>
      <c r="F546" s="124">
        <v>0</v>
      </c>
      <c r="G546" s="124">
        <v>7048331</v>
      </c>
      <c r="H546" s="124">
        <v>0</v>
      </c>
      <c r="I546" s="124">
        <v>25690493</v>
      </c>
      <c r="J546" s="124">
        <v>4827857</v>
      </c>
      <c r="K546" s="124">
        <v>0</v>
      </c>
      <c r="L546" s="124">
        <v>0</v>
      </c>
      <c r="M546" s="124">
        <v>0</v>
      </c>
      <c r="N546" s="124">
        <v>0</v>
      </c>
      <c r="O546" s="124">
        <v>0</v>
      </c>
      <c r="P546" s="124">
        <v>12867279</v>
      </c>
      <c r="Q546" s="124">
        <v>16517783</v>
      </c>
      <c r="R546" s="124">
        <v>2718624</v>
      </c>
      <c r="S546" s="124">
        <v>280321</v>
      </c>
      <c r="T546" s="124">
        <v>116956</v>
      </c>
      <c r="U546" s="124">
        <v>1127312</v>
      </c>
      <c r="V546" s="124">
        <v>365906</v>
      </c>
      <c r="W546" s="124">
        <v>0</v>
      </c>
      <c r="X546" s="124">
        <v>9258724</v>
      </c>
      <c r="Y546" s="124">
        <v>0</v>
      </c>
      <c r="Z546" s="124">
        <v>0</v>
      </c>
      <c r="AA546" s="124">
        <v>530552343</v>
      </c>
    </row>
    <row r="547" spans="1:27" x14ac:dyDescent="0.3">
      <c r="A547" s="123" t="s">
        <v>1093</v>
      </c>
      <c r="B547" s="121" t="s">
        <v>1094</v>
      </c>
      <c r="C547" s="121">
        <v>1</v>
      </c>
      <c r="D547" s="121">
        <v>0</v>
      </c>
      <c r="E547" s="124">
        <v>168575232</v>
      </c>
      <c r="F547" s="124">
        <v>0</v>
      </c>
      <c r="G547" s="124">
        <v>7350865</v>
      </c>
      <c r="H547" s="124">
        <v>0</v>
      </c>
      <c r="I547" s="124">
        <v>12587064</v>
      </c>
      <c r="J547" s="124">
        <v>3338903</v>
      </c>
      <c r="K547" s="124">
        <v>0</v>
      </c>
      <c r="L547" s="124">
        <v>0</v>
      </c>
      <c r="M547" s="124">
        <v>0</v>
      </c>
      <c r="N547" s="124">
        <v>0</v>
      </c>
      <c r="O547" s="124">
        <v>0</v>
      </c>
      <c r="P547" s="124">
        <v>4532769</v>
      </c>
      <c r="Q547" s="124">
        <v>5537479</v>
      </c>
      <c r="R547" s="124">
        <v>760119</v>
      </c>
      <c r="S547" s="124">
        <v>121698</v>
      </c>
      <c r="T547" s="124">
        <v>50775</v>
      </c>
      <c r="U547" s="124">
        <v>482543</v>
      </c>
      <c r="V547" s="124">
        <v>147647</v>
      </c>
      <c r="W547" s="124">
        <v>0</v>
      </c>
      <c r="X547" s="124">
        <v>4511501</v>
      </c>
      <c r="Y547" s="124">
        <v>0</v>
      </c>
      <c r="Z547" s="124">
        <v>2459141</v>
      </c>
      <c r="AA547" s="124">
        <v>210455736</v>
      </c>
    </row>
    <row r="548" spans="1:27" x14ac:dyDescent="0.3">
      <c r="A548" s="123" t="s">
        <v>1095</v>
      </c>
      <c r="B548" s="121" t="s">
        <v>1096</v>
      </c>
      <c r="C548" s="121">
        <v>1</v>
      </c>
      <c r="D548" s="121">
        <v>0</v>
      </c>
      <c r="E548" s="124">
        <v>226128</v>
      </c>
      <c r="F548" s="124">
        <v>0</v>
      </c>
      <c r="G548" s="124">
        <v>50000</v>
      </c>
      <c r="H548" s="124">
        <v>0</v>
      </c>
      <c r="I548" s="124">
        <v>50767</v>
      </c>
      <c r="J548" s="124">
        <v>13491</v>
      </c>
      <c r="K548" s="124">
        <v>0</v>
      </c>
      <c r="L548" s="124">
        <v>0</v>
      </c>
      <c r="M548" s="124">
        <v>0</v>
      </c>
      <c r="N548" s="124">
        <v>0</v>
      </c>
      <c r="O548" s="124">
        <v>0</v>
      </c>
      <c r="P548" s="124">
        <v>64963</v>
      </c>
      <c r="Q548" s="124">
        <v>0</v>
      </c>
      <c r="R548" s="124">
        <v>0</v>
      </c>
      <c r="S548" s="124">
        <v>479</v>
      </c>
      <c r="T548" s="124">
        <v>200</v>
      </c>
      <c r="U548" s="124">
        <v>1340</v>
      </c>
      <c r="V548" s="124">
        <v>0</v>
      </c>
      <c r="W548" s="124">
        <v>0</v>
      </c>
      <c r="X548" s="124">
        <v>0</v>
      </c>
      <c r="Y548" s="124">
        <v>0</v>
      </c>
      <c r="Z548" s="124">
        <v>0</v>
      </c>
      <c r="AA548" s="124">
        <v>407368</v>
      </c>
    </row>
    <row r="549" spans="1:27" x14ac:dyDescent="0.3">
      <c r="A549" s="123" t="s">
        <v>1097</v>
      </c>
      <c r="B549" s="121" t="s">
        <v>1098</v>
      </c>
      <c r="C549" s="121">
        <v>1</v>
      </c>
      <c r="D549" s="121">
        <v>0</v>
      </c>
      <c r="E549" s="124">
        <v>10443196</v>
      </c>
      <c r="F549" s="124">
        <v>0</v>
      </c>
      <c r="G549" s="124">
        <v>1167111</v>
      </c>
      <c r="H549" s="124">
        <v>0</v>
      </c>
      <c r="I549" s="124">
        <v>1531005</v>
      </c>
      <c r="J549" s="124">
        <v>1810606</v>
      </c>
      <c r="K549" s="124">
        <v>15438</v>
      </c>
      <c r="L549" s="124">
        <v>0</v>
      </c>
      <c r="M549" s="124">
        <v>0</v>
      </c>
      <c r="N549" s="124">
        <v>0</v>
      </c>
      <c r="O549" s="124">
        <v>0</v>
      </c>
      <c r="P549" s="124">
        <v>1457012</v>
      </c>
      <c r="Q549" s="124">
        <v>120824</v>
      </c>
      <c r="R549" s="124">
        <v>46593</v>
      </c>
      <c r="S549" s="124">
        <v>29151</v>
      </c>
      <c r="T549" s="124">
        <v>12163</v>
      </c>
      <c r="U549" s="124">
        <v>114520</v>
      </c>
      <c r="V549" s="124">
        <v>12009</v>
      </c>
      <c r="W549" s="124">
        <v>0</v>
      </c>
      <c r="X549" s="124">
        <v>513000</v>
      </c>
      <c r="Y549" s="124">
        <v>0</v>
      </c>
      <c r="Z549" s="124">
        <v>0</v>
      </c>
      <c r="AA549" s="124">
        <v>17272628</v>
      </c>
    </row>
    <row r="550" spans="1:27" x14ac:dyDescent="0.3">
      <c r="A550" s="123" t="s">
        <v>1099</v>
      </c>
      <c r="B550" s="121" t="s">
        <v>1100</v>
      </c>
      <c r="C550" s="121">
        <v>1</v>
      </c>
      <c r="D550" s="121">
        <v>0</v>
      </c>
      <c r="E550" s="124">
        <v>63635616</v>
      </c>
      <c r="F550" s="124">
        <v>2596473</v>
      </c>
      <c r="G550" s="124">
        <v>2256813</v>
      </c>
      <c r="H550" s="124">
        <v>0</v>
      </c>
      <c r="I550" s="124">
        <v>5791593</v>
      </c>
      <c r="J550" s="124">
        <v>2736965</v>
      </c>
      <c r="K550" s="124">
        <v>0</v>
      </c>
      <c r="L550" s="124">
        <v>0</v>
      </c>
      <c r="M550" s="124">
        <v>0</v>
      </c>
      <c r="N550" s="124">
        <v>0</v>
      </c>
      <c r="O550" s="124">
        <v>0</v>
      </c>
      <c r="P550" s="124">
        <v>2313003</v>
      </c>
      <c r="Q550" s="124">
        <v>2628777</v>
      </c>
      <c r="R550" s="124">
        <v>285885</v>
      </c>
      <c r="S550" s="124">
        <v>99812</v>
      </c>
      <c r="T550" s="124">
        <v>41644</v>
      </c>
      <c r="U550" s="124">
        <v>377460</v>
      </c>
      <c r="V550" s="124">
        <v>60628</v>
      </c>
      <c r="W550" s="124">
        <v>0</v>
      </c>
      <c r="X550" s="124">
        <v>2815731</v>
      </c>
      <c r="Y550" s="124">
        <v>0</v>
      </c>
      <c r="Z550" s="124">
        <v>0</v>
      </c>
      <c r="AA550" s="124">
        <v>85640400</v>
      </c>
    </row>
    <row r="551" spans="1:27" x14ac:dyDescent="0.3">
      <c r="A551" s="123" t="s">
        <v>1101</v>
      </c>
      <c r="B551" s="121" t="s">
        <v>1102</v>
      </c>
      <c r="C551" s="121">
        <v>1</v>
      </c>
      <c r="D551" s="121">
        <v>0</v>
      </c>
      <c r="E551" s="124">
        <v>442880</v>
      </c>
      <c r="F551" s="124">
        <v>0</v>
      </c>
      <c r="G551" s="124">
        <v>100000</v>
      </c>
      <c r="H551" s="124">
        <v>0</v>
      </c>
      <c r="I551" s="124">
        <v>26845</v>
      </c>
      <c r="J551" s="124">
        <v>44837</v>
      </c>
      <c r="K551" s="124">
        <v>0</v>
      </c>
      <c r="L551" s="124">
        <v>0</v>
      </c>
      <c r="M551" s="124">
        <v>0</v>
      </c>
      <c r="N551" s="124">
        <v>0</v>
      </c>
      <c r="O551" s="124">
        <v>0</v>
      </c>
      <c r="P551" s="124">
        <v>81342</v>
      </c>
      <c r="Q551" s="124">
        <v>0</v>
      </c>
      <c r="R551" s="124">
        <v>0</v>
      </c>
      <c r="S551" s="124">
        <v>2472</v>
      </c>
      <c r="T551" s="124">
        <v>1031</v>
      </c>
      <c r="U551" s="124">
        <v>11708</v>
      </c>
      <c r="V551" s="124">
        <v>0</v>
      </c>
      <c r="W551" s="124">
        <v>0</v>
      </c>
      <c r="X551" s="124">
        <v>0</v>
      </c>
      <c r="Y551" s="124">
        <v>0</v>
      </c>
      <c r="Z551" s="124">
        <v>0</v>
      </c>
      <c r="AA551" s="124">
        <v>711115</v>
      </c>
    </row>
    <row r="552" spans="1:27" x14ac:dyDescent="0.3">
      <c r="A552" s="123" t="s">
        <v>1103</v>
      </c>
      <c r="B552" s="121" t="s">
        <v>1104</v>
      </c>
      <c r="C552" s="121">
        <v>1</v>
      </c>
      <c r="D552" s="121">
        <v>0</v>
      </c>
      <c r="E552" s="124">
        <v>33708426</v>
      </c>
      <c r="F552" s="124">
        <v>0</v>
      </c>
      <c r="G552" s="124">
        <v>1934010</v>
      </c>
      <c r="H552" s="124">
        <v>7047</v>
      </c>
      <c r="I552" s="124">
        <v>6121951</v>
      </c>
      <c r="J552" s="124">
        <v>2716394</v>
      </c>
      <c r="K552" s="124">
        <v>0</v>
      </c>
      <c r="L552" s="124">
        <v>0</v>
      </c>
      <c r="M552" s="124">
        <v>0</v>
      </c>
      <c r="N552" s="124">
        <v>0</v>
      </c>
      <c r="O552" s="124">
        <v>0</v>
      </c>
      <c r="P552" s="124">
        <v>4065808</v>
      </c>
      <c r="Q552" s="124">
        <v>1029736</v>
      </c>
      <c r="R552" s="124">
        <v>1143058</v>
      </c>
      <c r="S552" s="124">
        <v>129352</v>
      </c>
      <c r="T552" s="124">
        <v>53969</v>
      </c>
      <c r="U552" s="124">
        <v>470252</v>
      </c>
      <c r="V552" s="124">
        <v>70004</v>
      </c>
      <c r="W552" s="124">
        <v>0</v>
      </c>
      <c r="X552" s="124">
        <v>2111400</v>
      </c>
      <c r="Y552" s="124">
        <v>0</v>
      </c>
      <c r="Z552" s="124">
        <v>0</v>
      </c>
      <c r="AA552" s="124">
        <v>53561407</v>
      </c>
    </row>
    <row r="553" spans="1:27" x14ac:dyDescent="0.3">
      <c r="A553" s="123" t="s">
        <v>1105</v>
      </c>
      <c r="B553" s="121" t="s">
        <v>1106</v>
      </c>
      <c r="C553" s="121">
        <v>1</v>
      </c>
      <c r="D553" s="121">
        <v>0</v>
      </c>
      <c r="E553" s="124">
        <v>12213151</v>
      </c>
      <c r="F553" s="124">
        <v>0</v>
      </c>
      <c r="G553" s="124">
        <v>859400</v>
      </c>
      <c r="H553" s="124">
        <v>1131</v>
      </c>
      <c r="I553" s="124">
        <v>1501896</v>
      </c>
      <c r="J553" s="124">
        <v>2534191</v>
      </c>
      <c r="K553" s="124">
        <v>0</v>
      </c>
      <c r="L553" s="124">
        <v>0</v>
      </c>
      <c r="M553" s="124">
        <v>0</v>
      </c>
      <c r="N553" s="124">
        <v>0</v>
      </c>
      <c r="O553" s="124">
        <v>0</v>
      </c>
      <c r="P553" s="124">
        <v>1612458</v>
      </c>
      <c r="Q553" s="124">
        <v>165727</v>
      </c>
      <c r="R553" s="124">
        <v>346149</v>
      </c>
      <c r="S553" s="124">
        <v>38693</v>
      </c>
      <c r="T553" s="124">
        <v>16144</v>
      </c>
      <c r="U553" s="124">
        <v>162226</v>
      </c>
      <c r="V553" s="124">
        <v>13564</v>
      </c>
      <c r="W553" s="124">
        <v>0</v>
      </c>
      <c r="X553" s="124">
        <v>685800</v>
      </c>
      <c r="Y553" s="124">
        <v>26017</v>
      </c>
      <c r="Z553" s="124">
        <v>0</v>
      </c>
      <c r="AA553" s="124">
        <v>20176547</v>
      </c>
    </row>
    <row r="554" spans="1:27" x14ac:dyDescent="0.3">
      <c r="A554" s="123" t="s">
        <v>1107</v>
      </c>
      <c r="B554" s="121" t="s">
        <v>1108</v>
      </c>
      <c r="C554" s="121">
        <v>1</v>
      </c>
      <c r="D554" s="121">
        <v>0</v>
      </c>
      <c r="E554" s="124">
        <v>350939</v>
      </c>
      <c r="F554" s="124">
        <v>0</v>
      </c>
      <c r="G554" s="124">
        <v>147522</v>
      </c>
      <c r="H554" s="124">
        <v>0</v>
      </c>
      <c r="I554" s="124">
        <v>58183</v>
      </c>
      <c r="J554" s="124">
        <v>19326</v>
      </c>
      <c r="K554" s="124">
        <v>0</v>
      </c>
      <c r="L554" s="124">
        <v>0</v>
      </c>
      <c r="M554" s="124">
        <v>0</v>
      </c>
      <c r="N554" s="124">
        <v>0</v>
      </c>
      <c r="O554" s="124">
        <v>0</v>
      </c>
      <c r="P554" s="124">
        <v>90463</v>
      </c>
      <c r="Q554" s="124">
        <v>6859</v>
      </c>
      <c r="R554" s="124">
        <v>0</v>
      </c>
      <c r="S554" s="124">
        <v>1798</v>
      </c>
      <c r="T554" s="124">
        <v>750</v>
      </c>
      <c r="U554" s="124">
        <v>16194</v>
      </c>
      <c r="V554" s="124">
        <v>0</v>
      </c>
      <c r="W554" s="124">
        <v>0</v>
      </c>
      <c r="X554" s="124">
        <v>145800</v>
      </c>
      <c r="Y554" s="124">
        <v>1864</v>
      </c>
      <c r="Z554" s="124">
        <v>0</v>
      </c>
      <c r="AA554" s="124">
        <v>839698</v>
      </c>
    </row>
    <row r="555" spans="1:27" x14ac:dyDescent="0.3">
      <c r="A555" s="123" t="s">
        <v>1109</v>
      </c>
      <c r="B555" s="121" t="s">
        <v>1110</v>
      </c>
      <c r="C555" s="121">
        <v>1</v>
      </c>
      <c r="D555" s="121">
        <v>0</v>
      </c>
      <c r="E555" s="124">
        <v>1730604</v>
      </c>
      <c r="F555" s="124">
        <v>0</v>
      </c>
      <c r="G555" s="124">
        <v>234417</v>
      </c>
      <c r="H555" s="124">
        <v>0</v>
      </c>
      <c r="I555" s="124">
        <v>107620</v>
      </c>
      <c r="J555" s="124">
        <v>200989</v>
      </c>
      <c r="K555" s="124">
        <v>0</v>
      </c>
      <c r="L555" s="124">
        <v>0</v>
      </c>
      <c r="M555" s="124">
        <v>0</v>
      </c>
      <c r="N555" s="124">
        <v>0</v>
      </c>
      <c r="O555" s="124">
        <v>0</v>
      </c>
      <c r="P555" s="124">
        <v>324820</v>
      </c>
      <c r="Q555" s="124">
        <v>40878</v>
      </c>
      <c r="R555" s="124">
        <v>10439</v>
      </c>
      <c r="S555" s="124">
        <v>24477</v>
      </c>
      <c r="T555" s="124">
        <v>10213</v>
      </c>
      <c r="U555" s="124">
        <v>48173</v>
      </c>
      <c r="V555" s="124">
        <v>0</v>
      </c>
      <c r="W555" s="124">
        <v>0</v>
      </c>
      <c r="X555" s="124">
        <v>171180</v>
      </c>
      <c r="Y555" s="124">
        <v>1830</v>
      </c>
      <c r="Z555" s="124">
        <v>0</v>
      </c>
      <c r="AA555" s="124">
        <v>2905640</v>
      </c>
    </row>
    <row r="556" spans="1:27" x14ac:dyDescent="0.3">
      <c r="A556" s="123" t="s">
        <v>1111</v>
      </c>
      <c r="B556" s="121" t="s">
        <v>1112</v>
      </c>
      <c r="C556" s="121">
        <v>1</v>
      </c>
      <c r="D556" s="121">
        <v>0</v>
      </c>
      <c r="E556" s="124">
        <v>236878</v>
      </c>
      <c r="F556" s="124">
        <v>0</v>
      </c>
      <c r="G556" s="124">
        <v>50000</v>
      </c>
      <c r="H556" s="124">
        <v>0</v>
      </c>
      <c r="I556" s="124">
        <v>21357</v>
      </c>
      <c r="J556" s="124">
        <v>0</v>
      </c>
      <c r="K556" s="124">
        <v>0</v>
      </c>
      <c r="L556" s="124">
        <v>0</v>
      </c>
      <c r="M556" s="124">
        <v>0</v>
      </c>
      <c r="N556" s="124">
        <v>0</v>
      </c>
      <c r="O556" s="124">
        <v>0</v>
      </c>
      <c r="P556" s="124">
        <v>71211</v>
      </c>
      <c r="Q556" s="124">
        <v>0</v>
      </c>
      <c r="R556" s="124">
        <v>0</v>
      </c>
      <c r="S556" s="124">
        <v>1079</v>
      </c>
      <c r="T556" s="124">
        <v>450</v>
      </c>
      <c r="U556" s="124">
        <v>5476</v>
      </c>
      <c r="V556" s="124">
        <v>0</v>
      </c>
      <c r="W556" s="124">
        <v>0</v>
      </c>
      <c r="X556" s="124">
        <v>0</v>
      </c>
      <c r="Y556" s="124">
        <v>4495</v>
      </c>
      <c r="Z556" s="124">
        <v>0</v>
      </c>
      <c r="AA556" s="124">
        <v>390946</v>
      </c>
    </row>
    <row r="557" spans="1:27" x14ac:dyDescent="0.3">
      <c r="A557" s="123" t="s">
        <v>1113</v>
      </c>
      <c r="B557" s="121" t="s">
        <v>1114</v>
      </c>
      <c r="C557" s="121">
        <v>1</v>
      </c>
      <c r="D557" s="121">
        <v>0</v>
      </c>
      <c r="E557" s="124">
        <v>13020732</v>
      </c>
      <c r="F557" s="124">
        <v>0</v>
      </c>
      <c r="G557" s="124">
        <v>581735</v>
      </c>
      <c r="H557" s="124">
        <v>0</v>
      </c>
      <c r="I557" s="124">
        <v>665550</v>
      </c>
      <c r="J557" s="124">
        <v>304742</v>
      </c>
      <c r="K557" s="124">
        <v>0</v>
      </c>
      <c r="L557" s="124">
        <v>0</v>
      </c>
      <c r="M557" s="124">
        <v>0</v>
      </c>
      <c r="N557" s="124">
        <v>0</v>
      </c>
      <c r="O557" s="124">
        <v>0</v>
      </c>
      <c r="P557" s="124">
        <v>302012</v>
      </c>
      <c r="Q557" s="124">
        <v>144694</v>
      </c>
      <c r="R557" s="124">
        <v>85850</v>
      </c>
      <c r="S557" s="124">
        <v>30275</v>
      </c>
      <c r="T557" s="124">
        <v>12631</v>
      </c>
      <c r="U557" s="124">
        <v>124830</v>
      </c>
      <c r="V557" s="124">
        <v>0</v>
      </c>
      <c r="W557" s="124">
        <v>0</v>
      </c>
      <c r="X557" s="124">
        <v>418500</v>
      </c>
      <c r="Y557" s="124">
        <v>0</v>
      </c>
      <c r="Z557" s="124">
        <v>0</v>
      </c>
      <c r="AA557" s="124">
        <v>15691551</v>
      </c>
    </row>
    <row r="558" spans="1:27" x14ac:dyDescent="0.3">
      <c r="A558" s="123" t="s">
        <v>1115</v>
      </c>
      <c r="B558" s="121" t="s">
        <v>1116</v>
      </c>
      <c r="C558" s="121">
        <v>1</v>
      </c>
      <c r="D558" s="121">
        <v>0</v>
      </c>
      <c r="E558" s="124">
        <v>1805582</v>
      </c>
      <c r="F558" s="124">
        <v>0</v>
      </c>
      <c r="G558" s="124">
        <v>119010</v>
      </c>
      <c r="H558" s="124">
        <v>0</v>
      </c>
      <c r="I558" s="124">
        <v>235735</v>
      </c>
      <c r="J558" s="124">
        <v>345519</v>
      </c>
      <c r="K558" s="124">
        <v>0</v>
      </c>
      <c r="L558" s="124">
        <v>0</v>
      </c>
      <c r="M558" s="124">
        <v>0</v>
      </c>
      <c r="N558" s="124">
        <v>0</v>
      </c>
      <c r="O558" s="124">
        <v>0</v>
      </c>
      <c r="P558" s="124">
        <v>435555</v>
      </c>
      <c r="Q558" s="124">
        <v>53144</v>
      </c>
      <c r="R558" s="124">
        <v>24642</v>
      </c>
      <c r="S558" s="124">
        <v>22425</v>
      </c>
      <c r="T558" s="124">
        <v>9356</v>
      </c>
      <c r="U558" s="124">
        <v>72871</v>
      </c>
      <c r="V558" s="124">
        <v>0</v>
      </c>
      <c r="W558" s="124">
        <v>0</v>
      </c>
      <c r="X558" s="124">
        <v>280800</v>
      </c>
      <c r="Y558" s="124">
        <v>4890</v>
      </c>
      <c r="Z558" s="124">
        <v>0</v>
      </c>
      <c r="AA558" s="124">
        <v>3409529</v>
      </c>
    </row>
    <row r="559" spans="1:27" x14ac:dyDescent="0.3">
      <c r="A559" s="123" t="s">
        <v>1117</v>
      </c>
      <c r="B559" s="121" t="s">
        <v>1118</v>
      </c>
      <c r="C559" s="121">
        <v>1</v>
      </c>
      <c r="D559" s="121">
        <v>0</v>
      </c>
      <c r="E559" s="124">
        <v>563526</v>
      </c>
      <c r="F559" s="124">
        <v>0</v>
      </c>
      <c r="G559" s="124">
        <v>50000</v>
      </c>
      <c r="H559" s="124">
        <v>0</v>
      </c>
      <c r="I559" s="124">
        <v>65622</v>
      </c>
      <c r="J559" s="124">
        <v>22716</v>
      </c>
      <c r="K559" s="124">
        <v>0</v>
      </c>
      <c r="L559" s="124">
        <v>0</v>
      </c>
      <c r="M559" s="124">
        <v>0</v>
      </c>
      <c r="N559" s="124">
        <v>0</v>
      </c>
      <c r="O559" s="124">
        <v>0</v>
      </c>
      <c r="P559" s="124">
        <v>246410</v>
      </c>
      <c r="Q559" s="124">
        <v>0</v>
      </c>
      <c r="R559" s="124">
        <v>0</v>
      </c>
      <c r="S559" s="124">
        <v>4809</v>
      </c>
      <c r="T559" s="124">
        <v>2006</v>
      </c>
      <c r="U559" s="124">
        <v>10194</v>
      </c>
      <c r="V559" s="124">
        <v>0</v>
      </c>
      <c r="W559" s="124">
        <v>0</v>
      </c>
      <c r="X559" s="124">
        <v>108000</v>
      </c>
      <c r="Y559" s="124">
        <v>0</v>
      </c>
      <c r="Z559" s="124">
        <v>0</v>
      </c>
      <c r="AA559" s="124">
        <v>1073283</v>
      </c>
    </row>
    <row r="560" spans="1:27" x14ac:dyDescent="0.3">
      <c r="A560" s="123" t="s">
        <v>1119</v>
      </c>
      <c r="B560" s="121" t="s">
        <v>1120</v>
      </c>
      <c r="C560" s="121">
        <v>1</v>
      </c>
      <c r="D560" s="121">
        <v>0</v>
      </c>
      <c r="E560" s="124">
        <v>21705154</v>
      </c>
      <c r="F560" s="124">
        <v>0</v>
      </c>
      <c r="G560" s="124">
        <v>894355</v>
      </c>
      <c r="H560" s="124">
        <v>0</v>
      </c>
      <c r="I560" s="124">
        <v>2508512</v>
      </c>
      <c r="J560" s="124">
        <v>10515887</v>
      </c>
      <c r="K560" s="124">
        <v>1248938</v>
      </c>
      <c r="L560" s="124">
        <v>0</v>
      </c>
      <c r="M560" s="124">
        <v>0</v>
      </c>
      <c r="N560" s="124">
        <v>0</v>
      </c>
      <c r="O560" s="124">
        <v>0</v>
      </c>
      <c r="P560" s="124">
        <v>2082921</v>
      </c>
      <c r="Q560" s="124">
        <v>512072</v>
      </c>
      <c r="R560" s="124">
        <v>38682</v>
      </c>
      <c r="S560" s="124">
        <v>40925</v>
      </c>
      <c r="T560" s="124">
        <v>17075</v>
      </c>
      <c r="U560" s="124">
        <v>160304</v>
      </c>
      <c r="V560" s="124">
        <v>33189</v>
      </c>
      <c r="W560" s="124">
        <v>0</v>
      </c>
      <c r="X560" s="124">
        <v>664014</v>
      </c>
      <c r="Y560" s="124">
        <v>117918</v>
      </c>
      <c r="Z560" s="124">
        <v>0</v>
      </c>
      <c r="AA560" s="124">
        <v>40539946</v>
      </c>
    </row>
    <row r="561" spans="1:27" x14ac:dyDescent="0.3">
      <c r="A561" s="123" t="s">
        <v>1121</v>
      </c>
      <c r="B561" s="121" t="s">
        <v>1122</v>
      </c>
      <c r="C561" s="121">
        <v>1</v>
      </c>
      <c r="D561" s="121">
        <v>0</v>
      </c>
      <c r="E561" s="124">
        <v>548467</v>
      </c>
      <c r="F561" s="124">
        <v>0</v>
      </c>
      <c r="G561" s="124">
        <v>287815</v>
      </c>
      <c r="H561" s="124">
        <v>1134</v>
      </c>
      <c r="I561" s="124">
        <v>107795</v>
      </c>
      <c r="J561" s="124">
        <v>11315</v>
      </c>
      <c r="K561" s="124">
        <v>0</v>
      </c>
      <c r="L561" s="124">
        <v>0</v>
      </c>
      <c r="M561" s="124">
        <v>0</v>
      </c>
      <c r="N561" s="124">
        <v>0</v>
      </c>
      <c r="O561" s="124">
        <v>0</v>
      </c>
      <c r="P561" s="124">
        <v>138209</v>
      </c>
      <c r="Q561" s="124">
        <v>0</v>
      </c>
      <c r="R561" s="124">
        <v>11059</v>
      </c>
      <c r="S561" s="124">
        <v>3520</v>
      </c>
      <c r="T561" s="124">
        <v>1469</v>
      </c>
      <c r="U561" s="124">
        <v>22951</v>
      </c>
      <c r="V561" s="124">
        <v>0</v>
      </c>
      <c r="W561" s="124">
        <v>0</v>
      </c>
      <c r="X561" s="124">
        <v>54000</v>
      </c>
      <c r="Y561" s="124">
        <v>15263</v>
      </c>
      <c r="Z561" s="124">
        <v>0</v>
      </c>
      <c r="AA561" s="124">
        <v>1202997</v>
      </c>
    </row>
    <row r="562" spans="1:27" x14ac:dyDescent="0.3">
      <c r="A562" s="123" t="s">
        <v>1123</v>
      </c>
      <c r="B562" s="121" t="s">
        <v>1124</v>
      </c>
      <c r="C562" s="121">
        <v>1</v>
      </c>
      <c r="D562" s="121">
        <v>0</v>
      </c>
      <c r="E562" s="124">
        <v>1061414</v>
      </c>
      <c r="F562" s="124">
        <v>0</v>
      </c>
      <c r="G562" s="124">
        <v>133715</v>
      </c>
      <c r="H562" s="124">
        <v>0</v>
      </c>
      <c r="I562" s="124">
        <v>109276</v>
      </c>
      <c r="J562" s="124">
        <v>5614</v>
      </c>
      <c r="K562" s="124">
        <v>0</v>
      </c>
      <c r="L562" s="124">
        <v>0</v>
      </c>
      <c r="M562" s="124">
        <v>0</v>
      </c>
      <c r="N562" s="124">
        <v>0</v>
      </c>
      <c r="O562" s="124">
        <v>0</v>
      </c>
      <c r="P562" s="124">
        <v>402717</v>
      </c>
      <c r="Q562" s="124">
        <v>24625</v>
      </c>
      <c r="R562" s="124">
        <v>0</v>
      </c>
      <c r="S562" s="124">
        <v>5797</v>
      </c>
      <c r="T562" s="124">
        <v>2419</v>
      </c>
      <c r="U562" s="124">
        <v>44853</v>
      </c>
      <c r="V562" s="124">
        <v>0</v>
      </c>
      <c r="W562" s="124">
        <v>0</v>
      </c>
      <c r="X562" s="124">
        <v>216000</v>
      </c>
      <c r="Y562" s="124">
        <v>0</v>
      </c>
      <c r="Z562" s="124">
        <v>0</v>
      </c>
      <c r="AA562" s="124">
        <v>2006430</v>
      </c>
    </row>
    <row r="563" spans="1:27" x14ac:dyDescent="0.3">
      <c r="A563" s="123" t="s">
        <v>1125</v>
      </c>
      <c r="B563" s="121" t="s">
        <v>1126</v>
      </c>
      <c r="C563" s="121">
        <v>1</v>
      </c>
      <c r="D563" s="121">
        <v>0</v>
      </c>
      <c r="E563" s="124">
        <v>279649</v>
      </c>
      <c r="F563" s="124">
        <v>0</v>
      </c>
      <c r="G563" s="124">
        <v>100000</v>
      </c>
      <c r="H563" s="124">
        <v>96</v>
      </c>
      <c r="I563" s="124">
        <v>19011</v>
      </c>
      <c r="J563" s="124">
        <v>11673</v>
      </c>
      <c r="K563" s="124">
        <v>0</v>
      </c>
      <c r="L563" s="124">
        <v>0</v>
      </c>
      <c r="M563" s="124">
        <v>0</v>
      </c>
      <c r="N563" s="124">
        <v>0</v>
      </c>
      <c r="O563" s="124">
        <v>0</v>
      </c>
      <c r="P563" s="124">
        <v>40644</v>
      </c>
      <c r="Q563" s="124">
        <v>0</v>
      </c>
      <c r="R563" s="124">
        <v>0</v>
      </c>
      <c r="S563" s="124">
        <v>1004</v>
      </c>
      <c r="T563" s="124">
        <v>419</v>
      </c>
      <c r="U563" s="124">
        <v>6116</v>
      </c>
      <c r="V563" s="124">
        <v>0</v>
      </c>
      <c r="W563" s="124">
        <v>0</v>
      </c>
      <c r="X563" s="124">
        <v>108000</v>
      </c>
      <c r="Y563" s="124">
        <v>0</v>
      </c>
      <c r="Z563" s="124">
        <v>0</v>
      </c>
      <c r="AA563" s="124">
        <v>566612</v>
      </c>
    </row>
    <row r="564" spans="1:27" x14ac:dyDescent="0.3">
      <c r="A564" s="123" t="s">
        <v>1127</v>
      </c>
      <c r="B564" s="121" t="s">
        <v>1128</v>
      </c>
      <c r="C564" s="121">
        <v>1</v>
      </c>
      <c r="D564" s="121">
        <v>0</v>
      </c>
      <c r="E564" s="124">
        <v>183726</v>
      </c>
      <c r="F564" s="124">
        <v>0</v>
      </c>
      <c r="G564" s="124">
        <v>100000</v>
      </c>
      <c r="H564" s="124">
        <v>0</v>
      </c>
      <c r="I564" s="124">
        <v>553</v>
      </c>
      <c r="J564" s="124">
        <v>0</v>
      </c>
      <c r="K564" s="124">
        <v>0</v>
      </c>
      <c r="L564" s="124">
        <v>0</v>
      </c>
      <c r="M564" s="124">
        <v>0</v>
      </c>
      <c r="N564" s="124">
        <v>0</v>
      </c>
      <c r="O564" s="124">
        <v>0</v>
      </c>
      <c r="P564" s="124">
        <v>21286</v>
      </c>
      <c r="Q564" s="124">
        <v>0</v>
      </c>
      <c r="R564" s="124">
        <v>0</v>
      </c>
      <c r="S564" s="124">
        <v>809</v>
      </c>
      <c r="T564" s="124">
        <v>338</v>
      </c>
      <c r="U564" s="124">
        <v>1748</v>
      </c>
      <c r="V564" s="124">
        <v>0</v>
      </c>
      <c r="W564" s="124">
        <v>0</v>
      </c>
      <c r="X564" s="124">
        <v>5400</v>
      </c>
      <c r="Y564" s="124">
        <v>0</v>
      </c>
      <c r="Z564" s="124">
        <v>0</v>
      </c>
      <c r="AA564" s="124">
        <v>313860</v>
      </c>
    </row>
    <row r="565" spans="1:27" x14ac:dyDescent="0.3">
      <c r="A565" s="123" t="s">
        <v>1129</v>
      </c>
      <c r="B565" s="121" t="s">
        <v>1130</v>
      </c>
      <c r="C565" s="121">
        <v>1</v>
      </c>
      <c r="D565" s="121">
        <v>0</v>
      </c>
      <c r="E565" s="124">
        <v>1413741</v>
      </c>
      <c r="F565" s="124">
        <v>0</v>
      </c>
      <c r="G565" s="124">
        <v>298147</v>
      </c>
      <c r="H565" s="124">
        <v>0</v>
      </c>
      <c r="I565" s="124">
        <v>50096</v>
      </c>
      <c r="J565" s="124">
        <v>91027</v>
      </c>
      <c r="K565" s="124">
        <v>0</v>
      </c>
      <c r="L565" s="124">
        <v>0</v>
      </c>
      <c r="M565" s="124">
        <v>0</v>
      </c>
      <c r="N565" s="124">
        <v>0</v>
      </c>
      <c r="O565" s="124">
        <v>0</v>
      </c>
      <c r="P565" s="124">
        <v>251578</v>
      </c>
      <c r="Q565" s="124">
        <v>2431</v>
      </c>
      <c r="R565" s="124">
        <v>404</v>
      </c>
      <c r="S565" s="124">
        <v>9587</v>
      </c>
      <c r="T565" s="124">
        <v>4000</v>
      </c>
      <c r="U565" s="124">
        <v>37746</v>
      </c>
      <c r="V565" s="124">
        <v>0</v>
      </c>
      <c r="W565" s="124">
        <v>0</v>
      </c>
      <c r="X565" s="124">
        <v>162000</v>
      </c>
      <c r="Y565" s="124">
        <v>10292</v>
      </c>
      <c r="Z565" s="124">
        <v>0</v>
      </c>
      <c r="AA565" s="124">
        <v>2331049</v>
      </c>
    </row>
    <row r="566" spans="1:27" x14ac:dyDescent="0.3">
      <c r="A566" s="123" t="s">
        <v>1131</v>
      </c>
      <c r="B566" s="121" t="s">
        <v>1132</v>
      </c>
      <c r="C566" s="121">
        <v>1</v>
      </c>
      <c r="D566" s="121">
        <v>0</v>
      </c>
      <c r="E566" s="124">
        <v>2576151</v>
      </c>
      <c r="F566" s="124">
        <v>0</v>
      </c>
      <c r="G566" s="124">
        <v>148016</v>
      </c>
      <c r="H566" s="124">
        <v>0</v>
      </c>
      <c r="I566" s="124">
        <v>51481</v>
      </c>
      <c r="J566" s="124">
        <v>68475</v>
      </c>
      <c r="K566" s="124">
        <v>0</v>
      </c>
      <c r="L566" s="124">
        <v>0</v>
      </c>
      <c r="M566" s="124">
        <v>0</v>
      </c>
      <c r="N566" s="124">
        <v>0</v>
      </c>
      <c r="O566" s="124">
        <v>0</v>
      </c>
      <c r="P566" s="124">
        <v>241622</v>
      </c>
      <c r="Q566" s="124">
        <v>87718</v>
      </c>
      <c r="R566" s="124">
        <v>50390</v>
      </c>
      <c r="S566" s="124">
        <v>9887</v>
      </c>
      <c r="T566" s="124">
        <v>4125</v>
      </c>
      <c r="U566" s="124">
        <v>37222</v>
      </c>
      <c r="V566" s="124">
        <v>0</v>
      </c>
      <c r="W566" s="124">
        <v>0</v>
      </c>
      <c r="X566" s="124">
        <v>216000</v>
      </c>
      <c r="Y566" s="124">
        <v>0</v>
      </c>
      <c r="Z566" s="124">
        <v>0</v>
      </c>
      <c r="AA566" s="124">
        <v>3491087</v>
      </c>
    </row>
    <row r="567" spans="1:27" x14ac:dyDescent="0.3">
      <c r="A567" s="123" t="s">
        <v>1133</v>
      </c>
      <c r="B567" s="121" t="s">
        <v>1134</v>
      </c>
      <c r="C567" s="121">
        <v>1</v>
      </c>
      <c r="D567" s="121">
        <v>0</v>
      </c>
      <c r="E567" s="124">
        <v>1966124</v>
      </c>
      <c r="F567" s="124">
        <v>0</v>
      </c>
      <c r="G567" s="124">
        <v>499848</v>
      </c>
      <c r="H567" s="124">
        <v>0</v>
      </c>
      <c r="I567" s="124">
        <v>95534</v>
      </c>
      <c r="J567" s="124">
        <v>83347</v>
      </c>
      <c r="K567" s="124">
        <v>0</v>
      </c>
      <c r="L567" s="124">
        <v>0</v>
      </c>
      <c r="M567" s="124">
        <v>0</v>
      </c>
      <c r="N567" s="124">
        <v>0</v>
      </c>
      <c r="O567" s="124">
        <v>0</v>
      </c>
      <c r="P567" s="124">
        <v>398735</v>
      </c>
      <c r="Q567" s="124">
        <v>54754</v>
      </c>
      <c r="R567" s="124">
        <v>0</v>
      </c>
      <c r="S567" s="124">
        <v>15729</v>
      </c>
      <c r="T567" s="124">
        <v>6563</v>
      </c>
      <c r="U567" s="124">
        <v>58367</v>
      </c>
      <c r="V567" s="124">
        <v>0</v>
      </c>
      <c r="W567" s="124">
        <v>0</v>
      </c>
      <c r="X567" s="124">
        <v>180900</v>
      </c>
      <c r="Y567" s="124">
        <v>10413</v>
      </c>
      <c r="Z567" s="124">
        <v>0</v>
      </c>
      <c r="AA567" s="124">
        <v>3370314</v>
      </c>
    </row>
    <row r="568" spans="1:27" x14ac:dyDescent="0.3">
      <c r="A568" s="123" t="s">
        <v>1135</v>
      </c>
      <c r="B568" s="121" t="s">
        <v>1136</v>
      </c>
      <c r="C568" s="121">
        <v>1</v>
      </c>
      <c r="D568" s="121">
        <v>0</v>
      </c>
      <c r="E568" s="124">
        <v>30391765</v>
      </c>
      <c r="F568" s="124">
        <v>0</v>
      </c>
      <c r="G568" s="124">
        <v>1256108</v>
      </c>
      <c r="H568" s="124">
        <v>0</v>
      </c>
      <c r="I568" s="124">
        <v>4870949</v>
      </c>
      <c r="J568" s="124">
        <v>1973783</v>
      </c>
      <c r="K568" s="124">
        <v>0</v>
      </c>
      <c r="L568" s="124">
        <v>0</v>
      </c>
      <c r="M568" s="124">
        <v>0</v>
      </c>
      <c r="N568" s="124">
        <v>0</v>
      </c>
      <c r="O568" s="124">
        <v>0</v>
      </c>
      <c r="P568" s="124">
        <v>1691835</v>
      </c>
      <c r="Q568" s="124">
        <v>817037</v>
      </c>
      <c r="R568" s="124">
        <v>429056</v>
      </c>
      <c r="S568" s="124">
        <v>29331</v>
      </c>
      <c r="T568" s="124">
        <v>12238</v>
      </c>
      <c r="U568" s="124">
        <v>110733</v>
      </c>
      <c r="V568" s="124">
        <v>32505</v>
      </c>
      <c r="W568" s="124">
        <v>0</v>
      </c>
      <c r="X568" s="124">
        <v>979929</v>
      </c>
      <c r="Y568" s="124">
        <v>0</v>
      </c>
      <c r="Z568" s="124">
        <v>0</v>
      </c>
      <c r="AA568" s="124">
        <v>42595269</v>
      </c>
    </row>
    <row r="569" spans="1:27" x14ac:dyDescent="0.3">
      <c r="A569" s="123" t="s">
        <v>1137</v>
      </c>
      <c r="B569" s="121" t="s">
        <v>1138</v>
      </c>
      <c r="C569" s="121">
        <v>1</v>
      </c>
      <c r="D569" s="121">
        <v>0</v>
      </c>
      <c r="E569" s="124">
        <v>4004957</v>
      </c>
      <c r="F569" s="124">
        <v>0</v>
      </c>
      <c r="G569" s="124">
        <v>277167</v>
      </c>
      <c r="H569" s="124">
        <v>0</v>
      </c>
      <c r="I569" s="124">
        <v>446133</v>
      </c>
      <c r="J569" s="124">
        <v>33439</v>
      </c>
      <c r="K569" s="124">
        <v>0</v>
      </c>
      <c r="L569" s="124">
        <v>0</v>
      </c>
      <c r="M569" s="124">
        <v>0</v>
      </c>
      <c r="N569" s="124">
        <v>0</v>
      </c>
      <c r="O569" s="124">
        <v>0</v>
      </c>
      <c r="P569" s="124">
        <v>341252</v>
      </c>
      <c r="Q569" s="124">
        <v>10398</v>
      </c>
      <c r="R569" s="124">
        <v>172147</v>
      </c>
      <c r="S569" s="124">
        <v>8509</v>
      </c>
      <c r="T569" s="124">
        <v>3550</v>
      </c>
      <c r="U569" s="124">
        <v>27436</v>
      </c>
      <c r="V569" s="124">
        <v>0</v>
      </c>
      <c r="W569" s="124">
        <v>0</v>
      </c>
      <c r="X569" s="124">
        <v>170100</v>
      </c>
      <c r="Y569" s="124">
        <v>0</v>
      </c>
      <c r="Z569" s="124">
        <v>0</v>
      </c>
      <c r="AA569" s="124">
        <v>5495088</v>
      </c>
    </row>
    <row r="570" spans="1:27" x14ac:dyDescent="0.3">
      <c r="A570" s="123" t="s">
        <v>1139</v>
      </c>
      <c r="B570" s="121" t="s">
        <v>1140</v>
      </c>
      <c r="C570" s="121">
        <v>1</v>
      </c>
      <c r="D570" s="121">
        <v>0</v>
      </c>
      <c r="E570" s="124">
        <v>36049754</v>
      </c>
      <c r="F570" s="124">
        <v>0</v>
      </c>
      <c r="G570" s="124">
        <v>622393</v>
      </c>
      <c r="H570" s="124">
        <v>18127</v>
      </c>
      <c r="I570" s="124">
        <v>5529056</v>
      </c>
      <c r="J570" s="124">
        <v>1126968</v>
      </c>
      <c r="K570" s="124">
        <v>0</v>
      </c>
      <c r="L570" s="124">
        <v>0</v>
      </c>
      <c r="M570" s="124">
        <v>0</v>
      </c>
      <c r="N570" s="124">
        <v>0</v>
      </c>
      <c r="O570" s="124">
        <v>0</v>
      </c>
      <c r="P570" s="124">
        <v>3033731</v>
      </c>
      <c r="Q570" s="124">
        <v>469410</v>
      </c>
      <c r="R570" s="124">
        <v>1270797</v>
      </c>
      <c r="S570" s="124">
        <v>30499</v>
      </c>
      <c r="T570" s="124">
        <v>12725</v>
      </c>
      <c r="U570" s="124">
        <v>118655</v>
      </c>
      <c r="V570" s="124">
        <v>38579</v>
      </c>
      <c r="W570" s="124">
        <v>0</v>
      </c>
      <c r="X570" s="124">
        <v>968480</v>
      </c>
      <c r="Y570" s="124">
        <v>0</v>
      </c>
      <c r="Z570" s="124">
        <v>0</v>
      </c>
      <c r="AA570" s="124">
        <v>49289174</v>
      </c>
    </row>
    <row r="571" spans="1:27" x14ac:dyDescent="0.3">
      <c r="A571" s="123" t="s">
        <v>1141</v>
      </c>
      <c r="B571" s="121" t="s">
        <v>1142</v>
      </c>
      <c r="C571" s="121">
        <v>1</v>
      </c>
      <c r="D571" s="121">
        <v>0</v>
      </c>
      <c r="E571" s="124">
        <v>8072011</v>
      </c>
      <c r="F571" s="124">
        <v>0</v>
      </c>
      <c r="G571" s="124">
        <v>312668</v>
      </c>
      <c r="H571" s="124">
        <v>0</v>
      </c>
      <c r="I571" s="124">
        <v>1578795</v>
      </c>
      <c r="J571" s="124">
        <v>920590</v>
      </c>
      <c r="K571" s="124">
        <v>0</v>
      </c>
      <c r="L571" s="124">
        <v>0</v>
      </c>
      <c r="M571" s="124">
        <v>0</v>
      </c>
      <c r="N571" s="124">
        <v>0</v>
      </c>
      <c r="O571" s="124">
        <v>0</v>
      </c>
      <c r="P571" s="124">
        <v>736116</v>
      </c>
      <c r="Q571" s="124">
        <v>75618</v>
      </c>
      <c r="R571" s="124">
        <v>536012</v>
      </c>
      <c r="S571" s="124">
        <v>12898</v>
      </c>
      <c r="T571" s="124">
        <v>5381</v>
      </c>
      <c r="U571" s="124">
        <v>50969</v>
      </c>
      <c r="V571" s="124">
        <v>5792</v>
      </c>
      <c r="W571" s="124">
        <v>0</v>
      </c>
      <c r="X571" s="124">
        <v>555522</v>
      </c>
      <c r="Y571" s="124">
        <v>0</v>
      </c>
      <c r="Z571" s="124">
        <v>0</v>
      </c>
      <c r="AA571" s="124">
        <v>12862372</v>
      </c>
    </row>
    <row r="572" spans="1:27" x14ac:dyDescent="0.3">
      <c r="A572" s="123" t="s">
        <v>1143</v>
      </c>
      <c r="B572" s="121" t="s">
        <v>1144</v>
      </c>
      <c r="C572" s="121">
        <v>1</v>
      </c>
      <c r="D572" s="121">
        <v>0</v>
      </c>
      <c r="E572" s="124">
        <v>2172892</v>
      </c>
      <c r="F572" s="124">
        <v>0</v>
      </c>
      <c r="G572" s="124">
        <v>259709</v>
      </c>
      <c r="H572" s="124">
        <v>0</v>
      </c>
      <c r="I572" s="124">
        <v>366902</v>
      </c>
      <c r="J572" s="124">
        <v>225445</v>
      </c>
      <c r="K572" s="124">
        <v>0</v>
      </c>
      <c r="L572" s="124">
        <v>852115</v>
      </c>
      <c r="M572" s="124">
        <v>0</v>
      </c>
      <c r="N572" s="124">
        <v>0</v>
      </c>
      <c r="O572" s="124">
        <v>0</v>
      </c>
      <c r="P572" s="124">
        <v>233092</v>
      </c>
      <c r="Q572" s="124">
        <v>29452</v>
      </c>
      <c r="R572" s="124">
        <v>64789</v>
      </c>
      <c r="S572" s="124">
        <v>2966</v>
      </c>
      <c r="T572" s="124">
        <v>1238</v>
      </c>
      <c r="U572" s="124">
        <v>11708</v>
      </c>
      <c r="V572" s="124">
        <v>187</v>
      </c>
      <c r="W572" s="124">
        <v>0</v>
      </c>
      <c r="X572" s="124">
        <v>40500</v>
      </c>
      <c r="Y572" s="124">
        <v>0</v>
      </c>
      <c r="Z572" s="124">
        <v>0</v>
      </c>
      <c r="AA572" s="124">
        <v>4260995</v>
      </c>
    </row>
    <row r="573" spans="1:27" x14ac:dyDescent="0.3">
      <c r="A573" s="123" t="s">
        <v>1145</v>
      </c>
      <c r="B573" s="121" t="s">
        <v>1146</v>
      </c>
      <c r="C573" s="121">
        <v>1</v>
      </c>
      <c r="D573" s="121">
        <v>0</v>
      </c>
      <c r="E573" s="124">
        <v>6070166</v>
      </c>
      <c r="F573" s="124">
        <v>0</v>
      </c>
      <c r="G573" s="124">
        <v>340786</v>
      </c>
      <c r="H573" s="124">
        <v>0</v>
      </c>
      <c r="I573" s="124">
        <v>585502</v>
      </c>
      <c r="J573" s="124">
        <v>300801</v>
      </c>
      <c r="K573" s="124">
        <v>0</v>
      </c>
      <c r="L573" s="124">
        <v>2380458</v>
      </c>
      <c r="M573" s="124">
        <v>0</v>
      </c>
      <c r="N573" s="124">
        <v>0</v>
      </c>
      <c r="O573" s="124">
        <v>0</v>
      </c>
      <c r="P573" s="124">
        <v>436998</v>
      </c>
      <c r="Q573" s="124">
        <v>55598</v>
      </c>
      <c r="R573" s="124">
        <v>181855</v>
      </c>
      <c r="S573" s="124">
        <v>5992</v>
      </c>
      <c r="T573" s="124">
        <v>2500</v>
      </c>
      <c r="U573" s="124">
        <v>22543</v>
      </c>
      <c r="V573" s="124">
        <v>2478</v>
      </c>
      <c r="W573" s="124">
        <v>0</v>
      </c>
      <c r="X573" s="124">
        <v>159060</v>
      </c>
      <c r="Y573" s="124">
        <v>0</v>
      </c>
      <c r="Z573" s="124">
        <v>0</v>
      </c>
      <c r="AA573" s="124">
        <v>10544737</v>
      </c>
    </row>
    <row r="574" spans="1:27" x14ac:dyDescent="0.3">
      <c r="A574" s="123" t="s">
        <v>1147</v>
      </c>
      <c r="B574" s="121" t="s">
        <v>1148</v>
      </c>
      <c r="C574" s="121">
        <v>1</v>
      </c>
      <c r="D574" s="121">
        <v>0</v>
      </c>
      <c r="E574" s="124">
        <v>39730174</v>
      </c>
      <c r="F574" s="124">
        <v>0</v>
      </c>
      <c r="G574" s="124">
        <v>1124077</v>
      </c>
      <c r="H574" s="124">
        <v>20759</v>
      </c>
      <c r="I574" s="124">
        <v>3865983</v>
      </c>
      <c r="J574" s="124">
        <v>1349298</v>
      </c>
      <c r="K574" s="124">
        <v>0</v>
      </c>
      <c r="L574" s="124">
        <v>0</v>
      </c>
      <c r="M574" s="124">
        <v>0</v>
      </c>
      <c r="N574" s="124">
        <v>0</v>
      </c>
      <c r="O574" s="124">
        <v>0</v>
      </c>
      <c r="P574" s="124">
        <v>1914532</v>
      </c>
      <c r="Q574" s="124">
        <v>870839</v>
      </c>
      <c r="R574" s="124">
        <v>1820043</v>
      </c>
      <c r="S574" s="124">
        <v>52205</v>
      </c>
      <c r="T574" s="124">
        <v>21781</v>
      </c>
      <c r="U574" s="124">
        <v>189487</v>
      </c>
      <c r="V574" s="124">
        <v>38458</v>
      </c>
      <c r="W574" s="124">
        <v>0</v>
      </c>
      <c r="X574" s="124">
        <v>1480027</v>
      </c>
      <c r="Y574" s="124">
        <v>0</v>
      </c>
      <c r="Z574" s="124">
        <v>0</v>
      </c>
      <c r="AA574" s="124">
        <v>52477663</v>
      </c>
    </row>
    <row r="575" spans="1:27" x14ac:dyDescent="0.3">
      <c r="A575" s="123" t="s">
        <v>1149</v>
      </c>
      <c r="B575" s="121" t="s">
        <v>1150</v>
      </c>
      <c r="C575" s="121">
        <v>1</v>
      </c>
      <c r="D575" s="121">
        <v>0</v>
      </c>
      <c r="E575" s="124">
        <v>11628434</v>
      </c>
      <c r="F575" s="124">
        <v>0</v>
      </c>
      <c r="G575" s="124">
        <v>634084</v>
      </c>
      <c r="H575" s="124">
        <v>0</v>
      </c>
      <c r="I575" s="124">
        <v>1555342</v>
      </c>
      <c r="J575" s="124">
        <v>460675</v>
      </c>
      <c r="K575" s="124">
        <v>0</v>
      </c>
      <c r="L575" s="124">
        <v>0</v>
      </c>
      <c r="M575" s="124">
        <v>0</v>
      </c>
      <c r="N575" s="124">
        <v>0</v>
      </c>
      <c r="O575" s="124">
        <v>0</v>
      </c>
      <c r="P575" s="124">
        <v>578140</v>
      </c>
      <c r="Q575" s="124">
        <v>75063</v>
      </c>
      <c r="R575" s="124">
        <v>620147</v>
      </c>
      <c r="S575" s="124">
        <v>15265</v>
      </c>
      <c r="T575" s="124">
        <v>6369</v>
      </c>
      <c r="U575" s="124">
        <v>61454</v>
      </c>
      <c r="V575" s="124">
        <v>5400</v>
      </c>
      <c r="W575" s="124">
        <v>0</v>
      </c>
      <c r="X575" s="124">
        <v>304919</v>
      </c>
      <c r="Y575" s="124">
        <v>0</v>
      </c>
      <c r="Z575" s="124">
        <v>0</v>
      </c>
      <c r="AA575" s="124">
        <v>15945292</v>
      </c>
    </row>
    <row r="576" spans="1:27" x14ac:dyDescent="0.3">
      <c r="A576" s="123" t="s">
        <v>1151</v>
      </c>
      <c r="B576" s="121" t="s">
        <v>1152</v>
      </c>
      <c r="C576" s="121">
        <v>1</v>
      </c>
      <c r="D576" s="121">
        <v>0</v>
      </c>
      <c r="E576" s="124">
        <v>21989622</v>
      </c>
      <c r="F576" s="124">
        <v>0</v>
      </c>
      <c r="G576" s="124">
        <v>0</v>
      </c>
      <c r="H576" s="124">
        <v>0</v>
      </c>
      <c r="I576" s="124">
        <v>1162158</v>
      </c>
      <c r="J576" s="124">
        <v>5234074</v>
      </c>
      <c r="K576" s="124">
        <v>0</v>
      </c>
      <c r="L576" s="124">
        <v>0</v>
      </c>
      <c r="M576" s="124">
        <v>0</v>
      </c>
      <c r="N576" s="124">
        <v>0</v>
      </c>
      <c r="O576" s="124">
        <v>0</v>
      </c>
      <c r="P576" s="124">
        <v>2457147</v>
      </c>
      <c r="Q576" s="124">
        <v>329280</v>
      </c>
      <c r="R576" s="124">
        <v>0</v>
      </c>
      <c r="S576" s="124">
        <v>22800</v>
      </c>
      <c r="T576" s="124">
        <v>9513</v>
      </c>
      <c r="U576" s="124">
        <v>82424</v>
      </c>
      <c r="V576" s="124">
        <v>30350</v>
      </c>
      <c r="W576" s="124">
        <v>0</v>
      </c>
      <c r="X576" s="124">
        <v>1112861</v>
      </c>
      <c r="Y576" s="124">
        <v>0</v>
      </c>
      <c r="Z576" s="124">
        <v>0</v>
      </c>
      <c r="AA576" s="124">
        <v>32430229</v>
      </c>
    </row>
    <row r="577" spans="1:27" x14ac:dyDescent="0.3">
      <c r="A577" s="123" t="s">
        <v>1153</v>
      </c>
      <c r="B577" s="121" t="s">
        <v>1154</v>
      </c>
      <c r="C577" s="121">
        <v>1</v>
      </c>
      <c r="D577" s="121">
        <v>0</v>
      </c>
      <c r="E577" s="124">
        <v>11652710</v>
      </c>
      <c r="F577" s="124">
        <v>0</v>
      </c>
      <c r="G577" s="124">
        <v>0</v>
      </c>
      <c r="H577" s="124">
        <v>4383</v>
      </c>
      <c r="I577" s="124">
        <v>1446590</v>
      </c>
      <c r="J577" s="124">
        <v>1806240</v>
      </c>
      <c r="K577" s="124">
        <v>0</v>
      </c>
      <c r="L577" s="124">
        <v>0</v>
      </c>
      <c r="M577" s="124">
        <v>0</v>
      </c>
      <c r="N577" s="124">
        <v>0</v>
      </c>
      <c r="O577" s="124">
        <v>0</v>
      </c>
      <c r="P577" s="124">
        <v>1187166</v>
      </c>
      <c r="Q577" s="124">
        <v>183209</v>
      </c>
      <c r="R577" s="124">
        <v>87548</v>
      </c>
      <c r="S577" s="124">
        <v>10381</v>
      </c>
      <c r="T577" s="124">
        <v>4331</v>
      </c>
      <c r="U577" s="124">
        <v>38678</v>
      </c>
      <c r="V577" s="124">
        <v>13718</v>
      </c>
      <c r="W577" s="124">
        <v>0</v>
      </c>
      <c r="X577" s="124">
        <v>322938</v>
      </c>
      <c r="Y577" s="124">
        <v>0</v>
      </c>
      <c r="Z577" s="124">
        <v>0</v>
      </c>
      <c r="AA577" s="124">
        <v>16757892</v>
      </c>
    </row>
    <row r="578" spans="1:27" x14ac:dyDescent="0.3">
      <c r="A578" s="123" t="s">
        <v>1155</v>
      </c>
      <c r="B578" s="121" t="s">
        <v>1156</v>
      </c>
      <c r="C578" s="121">
        <v>1</v>
      </c>
      <c r="D578" s="121">
        <v>0</v>
      </c>
      <c r="E578" s="124">
        <v>13996483</v>
      </c>
      <c r="F578" s="124">
        <v>0</v>
      </c>
      <c r="G578" s="124">
        <v>0</v>
      </c>
      <c r="H578" s="124">
        <v>1223</v>
      </c>
      <c r="I578" s="124">
        <v>1786982</v>
      </c>
      <c r="J578" s="124">
        <v>1312005</v>
      </c>
      <c r="K578" s="124">
        <v>0</v>
      </c>
      <c r="L578" s="124">
        <v>0</v>
      </c>
      <c r="M578" s="124">
        <v>0</v>
      </c>
      <c r="N578" s="124">
        <v>0</v>
      </c>
      <c r="O578" s="124">
        <v>0</v>
      </c>
      <c r="P578" s="124">
        <v>1858864</v>
      </c>
      <c r="Q578" s="124">
        <v>178984</v>
      </c>
      <c r="R578" s="124">
        <v>127863</v>
      </c>
      <c r="S578" s="124">
        <v>14276</v>
      </c>
      <c r="T578" s="124">
        <v>5956</v>
      </c>
      <c r="U578" s="124">
        <v>56444</v>
      </c>
      <c r="V578" s="124">
        <v>18496</v>
      </c>
      <c r="W578" s="124">
        <v>0</v>
      </c>
      <c r="X578" s="124">
        <v>406831</v>
      </c>
      <c r="Y578" s="124">
        <v>0</v>
      </c>
      <c r="Z578" s="124">
        <v>0</v>
      </c>
      <c r="AA578" s="124">
        <v>19764407</v>
      </c>
    </row>
    <row r="579" spans="1:27" x14ac:dyDescent="0.3">
      <c r="A579" s="123" t="s">
        <v>1157</v>
      </c>
      <c r="B579" s="121" t="s">
        <v>1158</v>
      </c>
      <c r="C579" s="121">
        <v>1</v>
      </c>
      <c r="D579" s="121">
        <v>0</v>
      </c>
      <c r="E579" s="124">
        <v>22016187</v>
      </c>
      <c r="F579" s="124">
        <v>0</v>
      </c>
      <c r="G579" s="124">
        <v>0</v>
      </c>
      <c r="H579" s="124">
        <v>12030</v>
      </c>
      <c r="I579" s="124">
        <v>3003861</v>
      </c>
      <c r="J579" s="124">
        <v>2677147</v>
      </c>
      <c r="K579" s="124">
        <v>0</v>
      </c>
      <c r="L579" s="124">
        <v>0</v>
      </c>
      <c r="M579" s="124">
        <v>0</v>
      </c>
      <c r="N579" s="124">
        <v>0</v>
      </c>
      <c r="O579" s="124">
        <v>0</v>
      </c>
      <c r="P579" s="124">
        <v>4656949</v>
      </c>
      <c r="Q579" s="124">
        <v>369918</v>
      </c>
      <c r="R579" s="124">
        <v>175985</v>
      </c>
      <c r="S579" s="124">
        <v>28507</v>
      </c>
      <c r="T579" s="124">
        <v>11894</v>
      </c>
      <c r="U579" s="124">
        <v>111199</v>
      </c>
      <c r="V579" s="124">
        <v>35875</v>
      </c>
      <c r="W579" s="124">
        <v>0</v>
      </c>
      <c r="X579" s="124">
        <v>433205</v>
      </c>
      <c r="Y579" s="124">
        <v>19678</v>
      </c>
      <c r="Z579" s="124">
        <v>0</v>
      </c>
      <c r="AA579" s="124">
        <v>33552435</v>
      </c>
    </row>
    <row r="580" spans="1:27" x14ac:dyDescent="0.3">
      <c r="A580" s="123" t="s">
        <v>1159</v>
      </c>
      <c r="B580" s="121" t="s">
        <v>1160</v>
      </c>
      <c r="C580" s="121">
        <v>1</v>
      </c>
      <c r="D580" s="121">
        <v>0</v>
      </c>
      <c r="E580" s="124">
        <v>11453093</v>
      </c>
      <c r="F580" s="124">
        <v>0</v>
      </c>
      <c r="G580" s="124">
        <v>0</v>
      </c>
      <c r="H580" s="124">
        <v>0</v>
      </c>
      <c r="I580" s="124">
        <v>1707935</v>
      </c>
      <c r="J580" s="124">
        <v>2180116</v>
      </c>
      <c r="K580" s="124">
        <v>26679</v>
      </c>
      <c r="L580" s="124">
        <v>0</v>
      </c>
      <c r="M580" s="124">
        <v>0</v>
      </c>
      <c r="N580" s="124">
        <v>0</v>
      </c>
      <c r="O580" s="124">
        <v>0</v>
      </c>
      <c r="P580" s="124">
        <v>1882257</v>
      </c>
      <c r="Q580" s="124">
        <v>41545</v>
      </c>
      <c r="R580" s="124">
        <v>0</v>
      </c>
      <c r="S580" s="124">
        <v>11610</v>
      </c>
      <c r="T580" s="124">
        <v>4844</v>
      </c>
      <c r="U580" s="124">
        <v>45144</v>
      </c>
      <c r="V580" s="124">
        <v>14273</v>
      </c>
      <c r="W580" s="124">
        <v>0</v>
      </c>
      <c r="X580" s="124">
        <v>609391</v>
      </c>
      <c r="Y580" s="124">
        <v>0</v>
      </c>
      <c r="Z580" s="124">
        <v>0</v>
      </c>
      <c r="AA580" s="124">
        <v>17976887</v>
      </c>
    </row>
    <row r="581" spans="1:27" x14ac:dyDescent="0.3">
      <c r="A581" s="123" t="s">
        <v>1161</v>
      </c>
      <c r="B581" s="121" t="s">
        <v>1162</v>
      </c>
      <c r="C581" s="121">
        <v>1</v>
      </c>
      <c r="D581" s="121">
        <v>0</v>
      </c>
      <c r="E581" s="124">
        <v>13760974</v>
      </c>
      <c r="F581" s="124">
        <v>0</v>
      </c>
      <c r="G581" s="124">
        <v>0</v>
      </c>
      <c r="H581" s="124">
        <v>2686</v>
      </c>
      <c r="I581" s="124">
        <v>1570250</v>
      </c>
      <c r="J581" s="124">
        <v>3171286</v>
      </c>
      <c r="K581" s="124">
        <v>0</v>
      </c>
      <c r="L581" s="124">
        <v>0</v>
      </c>
      <c r="M581" s="124">
        <v>0</v>
      </c>
      <c r="N581" s="124">
        <v>0</v>
      </c>
      <c r="O581" s="124">
        <v>0</v>
      </c>
      <c r="P581" s="124">
        <v>957910</v>
      </c>
      <c r="Q581" s="124">
        <v>214875</v>
      </c>
      <c r="R581" s="124">
        <v>92575</v>
      </c>
      <c r="S581" s="124">
        <v>12958</v>
      </c>
      <c r="T581" s="124">
        <v>5406</v>
      </c>
      <c r="U581" s="124">
        <v>45668</v>
      </c>
      <c r="V581" s="124">
        <v>16851</v>
      </c>
      <c r="W581" s="124">
        <v>0</v>
      </c>
      <c r="X581" s="124">
        <v>498581</v>
      </c>
      <c r="Y581" s="124">
        <v>0</v>
      </c>
      <c r="Z581" s="124">
        <v>0</v>
      </c>
      <c r="AA581" s="124">
        <v>20350020</v>
      </c>
    </row>
    <row r="582" spans="1:27" x14ac:dyDescent="0.3">
      <c r="A582" s="123" t="s">
        <v>1163</v>
      </c>
      <c r="B582" s="121" t="s">
        <v>1164</v>
      </c>
      <c r="C582" s="121">
        <v>1</v>
      </c>
      <c r="D582" s="121">
        <v>0</v>
      </c>
      <c r="E582" s="124">
        <v>14869456</v>
      </c>
      <c r="F582" s="124">
        <v>0</v>
      </c>
      <c r="G582" s="124">
        <v>0</v>
      </c>
      <c r="H582" s="124">
        <v>1583</v>
      </c>
      <c r="I582" s="124">
        <v>1924181</v>
      </c>
      <c r="J582" s="124">
        <v>2998248</v>
      </c>
      <c r="K582" s="124">
        <v>0</v>
      </c>
      <c r="L582" s="124">
        <v>0</v>
      </c>
      <c r="M582" s="124">
        <v>0</v>
      </c>
      <c r="N582" s="124">
        <v>0</v>
      </c>
      <c r="O582" s="124">
        <v>0</v>
      </c>
      <c r="P582" s="124">
        <v>2201364</v>
      </c>
      <c r="Q582" s="124">
        <v>325124</v>
      </c>
      <c r="R582" s="124">
        <v>136809</v>
      </c>
      <c r="S582" s="124">
        <v>20283</v>
      </c>
      <c r="T582" s="124">
        <v>8463</v>
      </c>
      <c r="U582" s="124">
        <v>77706</v>
      </c>
      <c r="V582" s="124">
        <v>22445</v>
      </c>
      <c r="W582" s="124">
        <v>0</v>
      </c>
      <c r="X582" s="124">
        <v>486170</v>
      </c>
      <c r="Y582" s="124">
        <v>22177</v>
      </c>
      <c r="Z582" s="124">
        <v>0</v>
      </c>
      <c r="AA582" s="124">
        <v>23094009</v>
      </c>
    </row>
    <row r="583" spans="1:27" x14ac:dyDescent="0.3">
      <c r="A583" s="123" t="s">
        <v>1165</v>
      </c>
      <c r="B583" s="121" t="s">
        <v>1166</v>
      </c>
      <c r="C583" s="121">
        <v>1</v>
      </c>
      <c r="D583" s="121">
        <v>0</v>
      </c>
      <c r="E583" s="124">
        <v>9830985</v>
      </c>
      <c r="F583" s="124">
        <v>0</v>
      </c>
      <c r="G583" s="124">
        <v>0</v>
      </c>
      <c r="H583" s="124">
        <v>0</v>
      </c>
      <c r="I583" s="124">
        <v>1250922</v>
      </c>
      <c r="J583" s="124">
        <v>1993617</v>
      </c>
      <c r="K583" s="124">
        <v>0</v>
      </c>
      <c r="L583" s="124">
        <v>0</v>
      </c>
      <c r="M583" s="124">
        <v>0</v>
      </c>
      <c r="N583" s="124">
        <v>0</v>
      </c>
      <c r="O583" s="124">
        <v>0</v>
      </c>
      <c r="P583" s="124">
        <v>1346592</v>
      </c>
      <c r="Q583" s="124">
        <v>240420</v>
      </c>
      <c r="R583" s="124">
        <v>83303</v>
      </c>
      <c r="S583" s="124">
        <v>11025</v>
      </c>
      <c r="T583" s="124">
        <v>4600</v>
      </c>
      <c r="U583" s="124">
        <v>43688</v>
      </c>
      <c r="V583" s="124">
        <v>14124</v>
      </c>
      <c r="W583" s="124">
        <v>0</v>
      </c>
      <c r="X583" s="124">
        <v>366701</v>
      </c>
      <c r="Y583" s="124">
        <v>0</v>
      </c>
      <c r="Z583" s="124">
        <v>0</v>
      </c>
      <c r="AA583" s="124">
        <v>15185977</v>
      </c>
    </row>
    <row r="584" spans="1:27" x14ac:dyDescent="0.3">
      <c r="A584" s="123" t="s">
        <v>1167</v>
      </c>
      <c r="B584" s="121" t="s">
        <v>1168</v>
      </c>
      <c r="C584" s="121">
        <v>1</v>
      </c>
      <c r="D584" s="121">
        <v>0</v>
      </c>
      <c r="E584" s="124">
        <v>24981426</v>
      </c>
      <c r="F584" s="124">
        <v>0</v>
      </c>
      <c r="G584" s="124">
        <v>0</v>
      </c>
      <c r="H584" s="124">
        <v>13911</v>
      </c>
      <c r="I584" s="124">
        <v>4500115</v>
      </c>
      <c r="J584" s="124">
        <v>3752012</v>
      </c>
      <c r="K584" s="124">
        <v>0</v>
      </c>
      <c r="L584" s="124">
        <v>0</v>
      </c>
      <c r="M584" s="124">
        <v>0</v>
      </c>
      <c r="N584" s="124">
        <v>0</v>
      </c>
      <c r="O584" s="124">
        <v>0</v>
      </c>
      <c r="P584" s="124">
        <v>6217228</v>
      </c>
      <c r="Q584" s="124">
        <v>934884</v>
      </c>
      <c r="R584" s="124">
        <v>38841</v>
      </c>
      <c r="S584" s="124">
        <v>79798</v>
      </c>
      <c r="T584" s="124">
        <v>33294</v>
      </c>
      <c r="U584" s="124">
        <v>307968</v>
      </c>
      <c r="V584" s="124">
        <v>60073</v>
      </c>
      <c r="W584" s="124">
        <v>0</v>
      </c>
      <c r="X584" s="124">
        <v>1530752</v>
      </c>
      <c r="Y584" s="124">
        <v>62105</v>
      </c>
      <c r="Z584" s="124">
        <v>0</v>
      </c>
      <c r="AA584" s="124">
        <v>42512407</v>
      </c>
    </row>
    <row r="585" spans="1:27" x14ac:dyDescent="0.3">
      <c r="A585" s="123" t="s">
        <v>1169</v>
      </c>
      <c r="B585" s="121" t="s">
        <v>1170</v>
      </c>
      <c r="C585" s="121">
        <v>1</v>
      </c>
      <c r="D585" s="121">
        <v>0</v>
      </c>
      <c r="E585" s="124">
        <v>6760751</v>
      </c>
      <c r="F585" s="124">
        <v>0</v>
      </c>
      <c r="G585" s="124">
        <v>266111</v>
      </c>
      <c r="H585" s="124">
        <v>0</v>
      </c>
      <c r="I585" s="124">
        <v>1006232</v>
      </c>
      <c r="J585" s="124">
        <v>1674890</v>
      </c>
      <c r="K585" s="124">
        <v>0</v>
      </c>
      <c r="L585" s="124">
        <v>0</v>
      </c>
      <c r="M585" s="124">
        <v>0</v>
      </c>
      <c r="N585" s="124">
        <v>0</v>
      </c>
      <c r="O585" s="124">
        <v>0</v>
      </c>
      <c r="P585" s="124">
        <v>1974576</v>
      </c>
      <c r="Q585" s="124">
        <v>150349</v>
      </c>
      <c r="R585" s="124">
        <v>56299</v>
      </c>
      <c r="S585" s="124">
        <v>16448</v>
      </c>
      <c r="T585" s="124">
        <v>6863</v>
      </c>
      <c r="U585" s="124">
        <v>64658</v>
      </c>
      <c r="V585" s="124">
        <v>15438</v>
      </c>
      <c r="W585" s="124">
        <v>0</v>
      </c>
      <c r="X585" s="124">
        <v>318600</v>
      </c>
      <c r="Y585" s="124">
        <v>0</v>
      </c>
      <c r="Z585" s="124">
        <v>0</v>
      </c>
      <c r="AA585" s="124">
        <v>12311215</v>
      </c>
    </row>
    <row r="586" spans="1:27" x14ac:dyDescent="0.3">
      <c r="A586" s="123" t="s">
        <v>1171</v>
      </c>
      <c r="B586" s="121" t="s">
        <v>1172</v>
      </c>
      <c r="C586" s="121">
        <v>1</v>
      </c>
      <c r="D586" s="121">
        <v>0</v>
      </c>
      <c r="E586" s="124">
        <v>11140533</v>
      </c>
      <c r="F586" s="124">
        <v>10447</v>
      </c>
      <c r="G586" s="124">
        <v>0</v>
      </c>
      <c r="H586" s="124">
        <v>0</v>
      </c>
      <c r="I586" s="124">
        <v>954722</v>
      </c>
      <c r="J586" s="124">
        <v>2120974</v>
      </c>
      <c r="K586" s="124">
        <v>0</v>
      </c>
      <c r="L586" s="124">
        <v>0</v>
      </c>
      <c r="M586" s="124">
        <v>0</v>
      </c>
      <c r="N586" s="124">
        <v>0</v>
      </c>
      <c r="O586" s="124">
        <v>0</v>
      </c>
      <c r="P586" s="124">
        <v>1714158</v>
      </c>
      <c r="Q586" s="124">
        <v>224378</v>
      </c>
      <c r="R586" s="124">
        <v>156464</v>
      </c>
      <c r="S586" s="124">
        <v>9467</v>
      </c>
      <c r="T586" s="124">
        <v>3950</v>
      </c>
      <c r="U586" s="124">
        <v>38329</v>
      </c>
      <c r="V586" s="124">
        <v>11302</v>
      </c>
      <c r="W586" s="124">
        <v>0</v>
      </c>
      <c r="X586" s="124">
        <v>368212</v>
      </c>
      <c r="Y586" s="124">
        <v>0</v>
      </c>
      <c r="Z586" s="124">
        <v>0</v>
      </c>
      <c r="AA586" s="124">
        <v>16752936</v>
      </c>
    </row>
    <row r="587" spans="1:27" x14ac:dyDescent="0.3">
      <c r="A587" s="123" t="s">
        <v>1173</v>
      </c>
      <c r="B587" s="121" t="s">
        <v>1174</v>
      </c>
      <c r="C587" s="121">
        <v>1</v>
      </c>
      <c r="D587" s="121">
        <v>0</v>
      </c>
      <c r="E587" s="124">
        <v>9749021</v>
      </c>
      <c r="F587" s="124">
        <v>0</v>
      </c>
      <c r="G587" s="124">
        <v>0</v>
      </c>
      <c r="H587" s="124">
        <v>0</v>
      </c>
      <c r="I587" s="124">
        <v>1384948</v>
      </c>
      <c r="J587" s="124">
        <v>2339122</v>
      </c>
      <c r="K587" s="124">
        <v>0</v>
      </c>
      <c r="L587" s="124">
        <v>0</v>
      </c>
      <c r="M587" s="124">
        <v>0</v>
      </c>
      <c r="N587" s="124">
        <v>0</v>
      </c>
      <c r="O587" s="124">
        <v>0</v>
      </c>
      <c r="P587" s="124">
        <v>1683027</v>
      </c>
      <c r="Q587" s="124">
        <v>226764</v>
      </c>
      <c r="R587" s="124">
        <v>69483</v>
      </c>
      <c r="S587" s="124">
        <v>14126</v>
      </c>
      <c r="T587" s="124">
        <v>5894</v>
      </c>
      <c r="U587" s="124">
        <v>54697</v>
      </c>
      <c r="V587" s="124">
        <v>14536</v>
      </c>
      <c r="W587" s="124">
        <v>0</v>
      </c>
      <c r="X587" s="124">
        <v>244613</v>
      </c>
      <c r="Y587" s="124">
        <v>0</v>
      </c>
      <c r="Z587" s="124">
        <v>0</v>
      </c>
      <c r="AA587" s="124">
        <v>15786231</v>
      </c>
    </row>
    <row r="588" spans="1:27" x14ac:dyDescent="0.3">
      <c r="A588" s="123" t="s">
        <v>1175</v>
      </c>
      <c r="B588" s="121" t="s">
        <v>1176</v>
      </c>
      <c r="C588" s="121">
        <v>1</v>
      </c>
      <c r="D588" s="121">
        <v>0</v>
      </c>
      <c r="E588" s="124">
        <v>68869519</v>
      </c>
      <c r="F588" s="124">
        <v>0</v>
      </c>
      <c r="G588" s="124">
        <v>1621490</v>
      </c>
      <c r="H588" s="124">
        <v>5503</v>
      </c>
      <c r="I588" s="124">
        <v>8902649</v>
      </c>
      <c r="J588" s="124">
        <v>7636892</v>
      </c>
      <c r="K588" s="124">
        <v>0</v>
      </c>
      <c r="L588" s="124">
        <v>0</v>
      </c>
      <c r="M588" s="124">
        <v>0</v>
      </c>
      <c r="N588" s="124">
        <v>0</v>
      </c>
      <c r="O588" s="124">
        <v>0</v>
      </c>
      <c r="P588" s="124">
        <v>7585470</v>
      </c>
      <c r="Q588" s="124">
        <v>1719154</v>
      </c>
      <c r="R588" s="124">
        <v>4884749</v>
      </c>
      <c r="S588" s="124">
        <v>97550</v>
      </c>
      <c r="T588" s="124">
        <v>40700</v>
      </c>
      <c r="U588" s="124">
        <v>383751</v>
      </c>
      <c r="V588" s="124">
        <v>84783</v>
      </c>
      <c r="W588" s="124">
        <v>0</v>
      </c>
      <c r="X588" s="124">
        <v>3252738</v>
      </c>
      <c r="Y588" s="124">
        <v>0</v>
      </c>
      <c r="Z588" s="124">
        <v>0</v>
      </c>
      <c r="AA588" s="124">
        <v>105084948</v>
      </c>
    </row>
    <row r="589" spans="1:27" x14ac:dyDescent="0.3">
      <c r="A589" s="123" t="s">
        <v>1177</v>
      </c>
      <c r="B589" s="121" t="s">
        <v>1178</v>
      </c>
      <c r="C589" s="121">
        <v>1</v>
      </c>
      <c r="D589" s="121">
        <v>0</v>
      </c>
      <c r="E589" s="124">
        <v>13369789</v>
      </c>
      <c r="F589" s="124">
        <v>0</v>
      </c>
      <c r="G589" s="124">
        <v>202082</v>
      </c>
      <c r="H589" s="124">
        <v>3318</v>
      </c>
      <c r="I589" s="124">
        <v>1549803</v>
      </c>
      <c r="J589" s="124">
        <v>1446047</v>
      </c>
      <c r="K589" s="124">
        <v>0</v>
      </c>
      <c r="L589" s="124">
        <v>0</v>
      </c>
      <c r="M589" s="124">
        <v>0</v>
      </c>
      <c r="N589" s="124">
        <v>0</v>
      </c>
      <c r="O589" s="124">
        <v>0</v>
      </c>
      <c r="P589" s="124">
        <v>1822050</v>
      </c>
      <c r="Q589" s="124">
        <v>625878</v>
      </c>
      <c r="R589" s="124">
        <v>594775</v>
      </c>
      <c r="S589" s="124">
        <v>23444</v>
      </c>
      <c r="T589" s="124">
        <v>9781</v>
      </c>
      <c r="U589" s="124">
        <v>94249</v>
      </c>
      <c r="V589" s="124">
        <v>21057</v>
      </c>
      <c r="W589" s="124">
        <v>0</v>
      </c>
      <c r="X589" s="124">
        <v>534151</v>
      </c>
      <c r="Y589" s="124">
        <v>0</v>
      </c>
      <c r="Z589" s="124">
        <v>0</v>
      </c>
      <c r="AA589" s="124">
        <v>20296424</v>
      </c>
    </row>
    <row r="590" spans="1:27" x14ac:dyDescent="0.3">
      <c r="A590" s="123" t="s">
        <v>1179</v>
      </c>
      <c r="B590" s="121" t="s">
        <v>1180</v>
      </c>
      <c r="C590" s="121">
        <v>1</v>
      </c>
      <c r="D590" s="121">
        <v>0</v>
      </c>
      <c r="E590" s="124">
        <v>17972065</v>
      </c>
      <c r="F590" s="124">
        <v>0</v>
      </c>
      <c r="G590" s="124">
        <v>1564377</v>
      </c>
      <c r="H590" s="124">
        <v>8683</v>
      </c>
      <c r="I590" s="124">
        <v>2324056</v>
      </c>
      <c r="J590" s="124">
        <v>3362773</v>
      </c>
      <c r="K590" s="124">
        <v>0</v>
      </c>
      <c r="L590" s="124">
        <v>0</v>
      </c>
      <c r="M590" s="124">
        <v>0</v>
      </c>
      <c r="N590" s="124">
        <v>0</v>
      </c>
      <c r="O590" s="124">
        <v>0</v>
      </c>
      <c r="P590" s="124">
        <v>1751319</v>
      </c>
      <c r="Q590" s="124">
        <v>94582</v>
      </c>
      <c r="R590" s="124">
        <v>312449</v>
      </c>
      <c r="S590" s="124">
        <v>27623</v>
      </c>
      <c r="T590" s="124">
        <v>11525</v>
      </c>
      <c r="U590" s="124">
        <v>107297</v>
      </c>
      <c r="V590" s="124">
        <v>8032</v>
      </c>
      <c r="W590" s="124">
        <v>0</v>
      </c>
      <c r="X590" s="124">
        <v>960296</v>
      </c>
      <c r="Y590" s="124">
        <v>0</v>
      </c>
      <c r="Z590" s="124">
        <v>0</v>
      </c>
      <c r="AA590" s="124">
        <v>28505077</v>
      </c>
    </row>
    <row r="591" spans="1:27" x14ac:dyDescent="0.3">
      <c r="A591" s="123" t="s">
        <v>1181</v>
      </c>
      <c r="B591" s="121" t="s">
        <v>1182</v>
      </c>
      <c r="C591" s="121">
        <v>1</v>
      </c>
      <c r="D591" s="121">
        <v>0</v>
      </c>
      <c r="E591" s="124">
        <v>17344313</v>
      </c>
      <c r="F591" s="124">
        <v>0</v>
      </c>
      <c r="G591" s="124">
        <v>457991</v>
      </c>
      <c r="H591" s="124">
        <v>0</v>
      </c>
      <c r="I591" s="124">
        <v>2753996</v>
      </c>
      <c r="J591" s="124">
        <v>2538983</v>
      </c>
      <c r="K591" s="124">
        <v>0</v>
      </c>
      <c r="L591" s="124">
        <v>0</v>
      </c>
      <c r="M591" s="124">
        <v>0</v>
      </c>
      <c r="N591" s="124">
        <v>0</v>
      </c>
      <c r="O591" s="124">
        <v>0</v>
      </c>
      <c r="P591" s="124">
        <v>1684413</v>
      </c>
      <c r="Q591" s="124">
        <v>351830</v>
      </c>
      <c r="R591" s="124">
        <v>498682</v>
      </c>
      <c r="S591" s="124">
        <v>28447</v>
      </c>
      <c r="T591" s="124">
        <v>11869</v>
      </c>
      <c r="U591" s="124">
        <v>113355</v>
      </c>
      <c r="V591" s="124">
        <v>28216</v>
      </c>
      <c r="W591" s="124">
        <v>0</v>
      </c>
      <c r="X591" s="124">
        <v>617441</v>
      </c>
      <c r="Y591" s="124">
        <v>0</v>
      </c>
      <c r="Z591" s="124">
        <v>0</v>
      </c>
      <c r="AA591" s="124">
        <v>26429536</v>
      </c>
    </row>
    <row r="592" spans="1:27" x14ac:dyDescent="0.3">
      <c r="A592" s="123" t="s">
        <v>1183</v>
      </c>
      <c r="B592" s="121" t="s">
        <v>1184</v>
      </c>
      <c r="C592" s="121">
        <v>1</v>
      </c>
      <c r="D592" s="121">
        <v>0</v>
      </c>
      <c r="E592" s="124">
        <v>11346083</v>
      </c>
      <c r="F592" s="124">
        <v>0</v>
      </c>
      <c r="G592" s="124">
        <v>237136</v>
      </c>
      <c r="H592" s="124">
        <v>13298</v>
      </c>
      <c r="I592" s="124">
        <v>3288788</v>
      </c>
      <c r="J592" s="124">
        <v>2199683</v>
      </c>
      <c r="K592" s="124">
        <v>0</v>
      </c>
      <c r="L592" s="124">
        <v>0</v>
      </c>
      <c r="M592" s="124">
        <v>0</v>
      </c>
      <c r="N592" s="124">
        <v>0</v>
      </c>
      <c r="O592" s="124">
        <v>0</v>
      </c>
      <c r="P592" s="124">
        <v>1902040</v>
      </c>
      <c r="Q592" s="124">
        <v>237934</v>
      </c>
      <c r="R592" s="124">
        <v>668850</v>
      </c>
      <c r="S592" s="124">
        <v>27713</v>
      </c>
      <c r="T592" s="124">
        <v>11563</v>
      </c>
      <c r="U592" s="124">
        <v>108753</v>
      </c>
      <c r="V592" s="124">
        <v>16789</v>
      </c>
      <c r="W592" s="124">
        <v>0</v>
      </c>
      <c r="X592" s="124">
        <v>469800</v>
      </c>
      <c r="Y592" s="124">
        <v>13708</v>
      </c>
      <c r="Z592" s="124">
        <v>0</v>
      </c>
      <c r="AA592" s="124">
        <v>20542138</v>
      </c>
    </row>
    <row r="593" spans="1:27" x14ac:dyDescent="0.3">
      <c r="A593" s="123" t="s">
        <v>1185</v>
      </c>
      <c r="B593" s="121" t="s">
        <v>1186</v>
      </c>
      <c r="C593" s="121">
        <v>1</v>
      </c>
      <c r="D593" s="121">
        <v>0</v>
      </c>
      <c r="E593" s="124">
        <v>7974175</v>
      </c>
      <c r="F593" s="124">
        <v>0</v>
      </c>
      <c r="G593" s="124">
        <v>715413</v>
      </c>
      <c r="H593" s="124">
        <v>2289</v>
      </c>
      <c r="I593" s="124">
        <v>389761</v>
      </c>
      <c r="J593" s="124">
        <v>516626</v>
      </c>
      <c r="K593" s="124">
        <v>0</v>
      </c>
      <c r="L593" s="124">
        <v>0</v>
      </c>
      <c r="M593" s="124">
        <v>0</v>
      </c>
      <c r="N593" s="124">
        <v>0</v>
      </c>
      <c r="O593" s="124">
        <v>0</v>
      </c>
      <c r="P593" s="124">
        <v>722261</v>
      </c>
      <c r="Q593" s="124">
        <v>62971</v>
      </c>
      <c r="R593" s="124">
        <v>159291</v>
      </c>
      <c r="S593" s="124">
        <v>15969</v>
      </c>
      <c r="T593" s="124">
        <v>6663</v>
      </c>
      <c r="U593" s="124">
        <v>70832</v>
      </c>
      <c r="V593" s="124">
        <v>0</v>
      </c>
      <c r="W593" s="124">
        <v>0</v>
      </c>
      <c r="X593" s="124">
        <v>425932</v>
      </c>
      <c r="Y593" s="124">
        <v>0</v>
      </c>
      <c r="Z593" s="124">
        <v>0</v>
      </c>
      <c r="AA593" s="124">
        <v>11062183</v>
      </c>
    </row>
    <row r="594" spans="1:27" x14ac:dyDescent="0.3">
      <c r="A594" s="123" t="s">
        <v>1187</v>
      </c>
      <c r="B594" s="121" t="s">
        <v>1188</v>
      </c>
      <c r="C594" s="121">
        <v>1</v>
      </c>
      <c r="D594" s="121">
        <v>0</v>
      </c>
      <c r="E594" s="124">
        <v>17844007</v>
      </c>
      <c r="F594" s="124">
        <v>0</v>
      </c>
      <c r="G594" s="124">
        <v>342714</v>
      </c>
      <c r="H594" s="124">
        <v>2008</v>
      </c>
      <c r="I594" s="124">
        <v>2584409</v>
      </c>
      <c r="J594" s="124">
        <v>1593771</v>
      </c>
      <c r="K594" s="124">
        <v>0</v>
      </c>
      <c r="L594" s="124">
        <v>0</v>
      </c>
      <c r="M594" s="124">
        <v>0</v>
      </c>
      <c r="N594" s="124">
        <v>0</v>
      </c>
      <c r="O594" s="124">
        <v>0</v>
      </c>
      <c r="P594" s="124">
        <v>2130963</v>
      </c>
      <c r="Q594" s="124">
        <v>498594</v>
      </c>
      <c r="R594" s="124">
        <v>1108315</v>
      </c>
      <c r="S594" s="124">
        <v>38394</v>
      </c>
      <c r="T594" s="124">
        <v>16019</v>
      </c>
      <c r="U594" s="124">
        <v>143295</v>
      </c>
      <c r="V594" s="124">
        <v>30330</v>
      </c>
      <c r="W594" s="124">
        <v>0</v>
      </c>
      <c r="X594" s="124">
        <v>762339</v>
      </c>
      <c r="Y594" s="124">
        <v>617</v>
      </c>
      <c r="Z594" s="124">
        <v>0</v>
      </c>
      <c r="AA594" s="124">
        <v>27095775</v>
      </c>
    </row>
    <row r="595" spans="1:27" x14ac:dyDescent="0.3">
      <c r="A595" s="123" t="s">
        <v>1189</v>
      </c>
      <c r="B595" s="121" t="s">
        <v>1190</v>
      </c>
      <c r="C595" s="121">
        <v>1</v>
      </c>
      <c r="D595" s="121">
        <v>0</v>
      </c>
      <c r="E595" s="124">
        <v>26262561</v>
      </c>
      <c r="F595" s="124">
        <v>0</v>
      </c>
      <c r="G595" s="124">
        <v>379007</v>
      </c>
      <c r="H595" s="124">
        <v>0</v>
      </c>
      <c r="I595" s="124">
        <v>5364117</v>
      </c>
      <c r="J595" s="124">
        <v>2303858</v>
      </c>
      <c r="K595" s="124">
        <v>0</v>
      </c>
      <c r="L595" s="124">
        <v>0</v>
      </c>
      <c r="M595" s="124">
        <v>0</v>
      </c>
      <c r="N595" s="124">
        <v>0</v>
      </c>
      <c r="O595" s="124">
        <v>0</v>
      </c>
      <c r="P595" s="124">
        <v>3110266</v>
      </c>
      <c r="Q595" s="124">
        <v>1083759</v>
      </c>
      <c r="R595" s="124">
        <v>507675</v>
      </c>
      <c r="S595" s="124">
        <v>40551</v>
      </c>
      <c r="T595" s="124">
        <v>16919</v>
      </c>
      <c r="U595" s="124">
        <v>164149</v>
      </c>
      <c r="V595" s="124">
        <v>41926</v>
      </c>
      <c r="W595" s="124">
        <v>0</v>
      </c>
      <c r="X595" s="124">
        <v>843182</v>
      </c>
      <c r="Y595" s="124">
        <v>0</v>
      </c>
      <c r="Z595" s="124">
        <v>0</v>
      </c>
      <c r="AA595" s="124">
        <v>40117970</v>
      </c>
    </row>
    <row r="596" spans="1:27" x14ac:dyDescent="0.3">
      <c r="A596" s="123" t="s">
        <v>1191</v>
      </c>
      <c r="B596" s="121" t="s">
        <v>1192</v>
      </c>
      <c r="C596" s="121">
        <v>1</v>
      </c>
      <c r="D596" s="121">
        <v>0</v>
      </c>
      <c r="E596" s="124">
        <v>21383800</v>
      </c>
      <c r="F596" s="124">
        <v>0</v>
      </c>
      <c r="G596" s="124">
        <v>563471</v>
      </c>
      <c r="H596" s="124">
        <v>15073</v>
      </c>
      <c r="I596" s="124">
        <v>3286930</v>
      </c>
      <c r="J596" s="124">
        <v>992234</v>
      </c>
      <c r="K596" s="124">
        <v>0</v>
      </c>
      <c r="L596" s="124">
        <v>0</v>
      </c>
      <c r="M596" s="124">
        <v>0</v>
      </c>
      <c r="N596" s="124">
        <v>0</v>
      </c>
      <c r="O596" s="124">
        <v>0</v>
      </c>
      <c r="P596" s="124">
        <v>2281776</v>
      </c>
      <c r="Q596" s="124">
        <v>309165</v>
      </c>
      <c r="R596" s="124">
        <v>1183939</v>
      </c>
      <c r="S596" s="124">
        <v>21646</v>
      </c>
      <c r="T596" s="124">
        <v>9031</v>
      </c>
      <c r="U596" s="124">
        <v>86618</v>
      </c>
      <c r="V596" s="124">
        <v>18673</v>
      </c>
      <c r="W596" s="124">
        <v>0</v>
      </c>
      <c r="X596" s="124">
        <v>777583</v>
      </c>
      <c r="Y596" s="124">
        <v>0</v>
      </c>
      <c r="Z596" s="124">
        <v>0</v>
      </c>
      <c r="AA596" s="124">
        <v>30929939</v>
      </c>
    </row>
    <row r="597" spans="1:27" x14ac:dyDescent="0.3">
      <c r="A597" s="123" t="s">
        <v>1193</v>
      </c>
      <c r="B597" s="121" t="s">
        <v>1194</v>
      </c>
      <c r="C597" s="121">
        <v>1</v>
      </c>
      <c r="D597" s="121">
        <v>0</v>
      </c>
      <c r="E597" s="124">
        <v>542841</v>
      </c>
      <c r="F597" s="124">
        <v>0</v>
      </c>
      <c r="G597" s="124">
        <v>179940</v>
      </c>
      <c r="H597" s="124">
        <v>0</v>
      </c>
      <c r="I597" s="124">
        <v>30904</v>
      </c>
      <c r="J597" s="124">
        <v>35789</v>
      </c>
      <c r="K597" s="124">
        <v>0</v>
      </c>
      <c r="L597" s="124">
        <v>0</v>
      </c>
      <c r="M597" s="124">
        <v>0</v>
      </c>
      <c r="N597" s="124">
        <v>0</v>
      </c>
      <c r="O597" s="124">
        <v>0</v>
      </c>
      <c r="P597" s="124">
        <v>103923</v>
      </c>
      <c r="Q597" s="124">
        <v>0</v>
      </c>
      <c r="R597" s="124">
        <v>0</v>
      </c>
      <c r="S597" s="124">
        <v>2397</v>
      </c>
      <c r="T597" s="124">
        <v>1000</v>
      </c>
      <c r="U597" s="124">
        <v>6582</v>
      </c>
      <c r="V597" s="124">
        <v>0</v>
      </c>
      <c r="W597" s="124">
        <v>0</v>
      </c>
      <c r="X597" s="124">
        <v>110000</v>
      </c>
      <c r="Y597" s="124">
        <v>0</v>
      </c>
      <c r="Z597" s="124">
        <v>0</v>
      </c>
      <c r="AA597" s="124">
        <v>1013376</v>
      </c>
    </row>
    <row r="598" spans="1:27" x14ac:dyDescent="0.3">
      <c r="A598" s="123" t="s">
        <v>1195</v>
      </c>
      <c r="B598" s="121" t="s">
        <v>1196</v>
      </c>
      <c r="C598" s="121">
        <v>1</v>
      </c>
      <c r="D598" s="121">
        <v>0</v>
      </c>
      <c r="E598" s="124">
        <v>2982306</v>
      </c>
      <c r="F598" s="124">
        <v>0</v>
      </c>
      <c r="G598" s="124">
        <v>251952</v>
      </c>
      <c r="H598" s="124">
        <v>0</v>
      </c>
      <c r="I598" s="124">
        <v>153544</v>
      </c>
      <c r="J598" s="124">
        <v>1063313</v>
      </c>
      <c r="K598" s="124">
        <v>555</v>
      </c>
      <c r="L598" s="124">
        <v>0</v>
      </c>
      <c r="M598" s="124">
        <v>0</v>
      </c>
      <c r="N598" s="124">
        <v>0</v>
      </c>
      <c r="O598" s="124">
        <v>0</v>
      </c>
      <c r="P598" s="124">
        <v>186829</v>
      </c>
      <c r="Q598" s="124">
        <v>22965</v>
      </c>
      <c r="R598" s="124">
        <v>179238</v>
      </c>
      <c r="S598" s="124">
        <v>6861</v>
      </c>
      <c r="T598" s="124">
        <v>2863</v>
      </c>
      <c r="U598" s="124">
        <v>26096</v>
      </c>
      <c r="V598" s="124">
        <v>0</v>
      </c>
      <c r="W598" s="124">
        <v>0</v>
      </c>
      <c r="X598" s="124">
        <v>130275</v>
      </c>
      <c r="Y598" s="124">
        <v>0</v>
      </c>
      <c r="Z598" s="124">
        <v>0</v>
      </c>
      <c r="AA598" s="124">
        <v>5006797</v>
      </c>
    </row>
    <row r="599" spans="1:27" x14ac:dyDescent="0.3">
      <c r="A599" s="123" t="s">
        <v>1197</v>
      </c>
      <c r="B599" s="121" t="s">
        <v>1198</v>
      </c>
      <c r="C599" s="121">
        <v>1</v>
      </c>
      <c r="D599" s="121">
        <v>0</v>
      </c>
      <c r="E599" s="124">
        <v>19329956</v>
      </c>
      <c r="F599" s="124">
        <v>0</v>
      </c>
      <c r="G599" s="124">
        <v>250952</v>
      </c>
      <c r="H599" s="124">
        <v>0</v>
      </c>
      <c r="I599" s="124">
        <v>1241976</v>
      </c>
      <c r="J599" s="124">
        <v>2937112</v>
      </c>
      <c r="K599" s="124">
        <v>0</v>
      </c>
      <c r="L599" s="124">
        <v>0</v>
      </c>
      <c r="M599" s="124">
        <v>0</v>
      </c>
      <c r="N599" s="124">
        <v>0</v>
      </c>
      <c r="O599" s="124">
        <v>0</v>
      </c>
      <c r="P599" s="124">
        <v>2053860</v>
      </c>
      <c r="Q599" s="124">
        <v>543584</v>
      </c>
      <c r="R599" s="124">
        <v>694533</v>
      </c>
      <c r="S599" s="124">
        <v>31128</v>
      </c>
      <c r="T599" s="124">
        <v>12988</v>
      </c>
      <c r="U599" s="124">
        <v>113937</v>
      </c>
      <c r="V599" s="124">
        <v>33541</v>
      </c>
      <c r="W599" s="124">
        <v>0</v>
      </c>
      <c r="X599" s="124">
        <v>824740</v>
      </c>
      <c r="Y599" s="124">
        <v>20717</v>
      </c>
      <c r="Z599" s="124">
        <v>0</v>
      </c>
      <c r="AA599" s="124">
        <v>28089024</v>
      </c>
    </row>
    <row r="600" spans="1:27" x14ac:dyDescent="0.3">
      <c r="A600" s="123" t="s">
        <v>1199</v>
      </c>
      <c r="B600" s="121" t="s">
        <v>1200</v>
      </c>
      <c r="C600" s="121">
        <v>1</v>
      </c>
      <c r="D600" s="121">
        <v>0</v>
      </c>
      <c r="E600" s="124">
        <v>2884828</v>
      </c>
      <c r="F600" s="124">
        <v>0</v>
      </c>
      <c r="G600" s="124">
        <v>265147</v>
      </c>
      <c r="H600" s="124">
        <v>477</v>
      </c>
      <c r="I600" s="124">
        <v>277460</v>
      </c>
      <c r="J600" s="124">
        <v>254932</v>
      </c>
      <c r="K600" s="124">
        <v>0</v>
      </c>
      <c r="L600" s="124">
        <v>0</v>
      </c>
      <c r="M600" s="124">
        <v>0</v>
      </c>
      <c r="N600" s="124">
        <v>0</v>
      </c>
      <c r="O600" s="124">
        <v>0</v>
      </c>
      <c r="P600" s="124">
        <v>202311</v>
      </c>
      <c r="Q600" s="124">
        <v>0</v>
      </c>
      <c r="R600" s="124">
        <v>95045</v>
      </c>
      <c r="S600" s="124">
        <v>3640</v>
      </c>
      <c r="T600" s="124">
        <v>1519</v>
      </c>
      <c r="U600" s="124">
        <v>14213</v>
      </c>
      <c r="V600" s="124">
        <v>0</v>
      </c>
      <c r="W600" s="124">
        <v>0</v>
      </c>
      <c r="X600" s="124">
        <v>115845</v>
      </c>
      <c r="Y600" s="124">
        <v>0</v>
      </c>
      <c r="Z600" s="124">
        <v>0</v>
      </c>
      <c r="AA600" s="124">
        <v>4115417</v>
      </c>
    </row>
    <row r="601" spans="1:27" x14ac:dyDescent="0.3">
      <c r="A601" s="123" t="s">
        <v>1201</v>
      </c>
      <c r="B601" s="121" t="s">
        <v>1202</v>
      </c>
      <c r="C601" s="121">
        <v>1</v>
      </c>
      <c r="D601" s="121">
        <v>0</v>
      </c>
      <c r="E601" s="124">
        <v>1735549</v>
      </c>
      <c r="F601" s="124">
        <v>0</v>
      </c>
      <c r="G601" s="124">
        <v>110011</v>
      </c>
      <c r="H601" s="124">
        <v>0</v>
      </c>
      <c r="I601" s="124">
        <v>64198</v>
      </c>
      <c r="J601" s="124">
        <v>102527</v>
      </c>
      <c r="K601" s="124">
        <v>0</v>
      </c>
      <c r="L601" s="124">
        <v>0</v>
      </c>
      <c r="M601" s="124">
        <v>0</v>
      </c>
      <c r="N601" s="124">
        <v>0</v>
      </c>
      <c r="O601" s="124">
        <v>0</v>
      </c>
      <c r="P601" s="124">
        <v>481180</v>
      </c>
      <c r="Q601" s="124">
        <v>0</v>
      </c>
      <c r="R601" s="124">
        <v>32354</v>
      </c>
      <c r="S601" s="124">
        <v>8808</v>
      </c>
      <c r="T601" s="124">
        <v>3675</v>
      </c>
      <c r="U601" s="124">
        <v>34135</v>
      </c>
      <c r="V601" s="124">
        <v>0</v>
      </c>
      <c r="W601" s="124">
        <v>0</v>
      </c>
      <c r="X601" s="124">
        <v>108000</v>
      </c>
      <c r="Y601" s="124">
        <v>0</v>
      </c>
      <c r="Z601" s="124">
        <v>0</v>
      </c>
      <c r="AA601" s="124">
        <v>2680437</v>
      </c>
    </row>
    <row r="602" spans="1:27" x14ac:dyDescent="0.3">
      <c r="A602" s="123" t="s">
        <v>1203</v>
      </c>
      <c r="B602" s="121" t="s">
        <v>1204</v>
      </c>
      <c r="C602" s="121">
        <v>1</v>
      </c>
      <c r="D602" s="121">
        <v>0</v>
      </c>
      <c r="E602" s="124">
        <v>7100530</v>
      </c>
      <c r="F602" s="124">
        <v>0</v>
      </c>
      <c r="G602" s="124">
        <v>97741</v>
      </c>
      <c r="H602" s="124">
        <v>0</v>
      </c>
      <c r="I602" s="124">
        <v>859298</v>
      </c>
      <c r="J602" s="124">
        <v>637015</v>
      </c>
      <c r="K602" s="124">
        <v>0</v>
      </c>
      <c r="L602" s="124">
        <v>0</v>
      </c>
      <c r="M602" s="124">
        <v>0</v>
      </c>
      <c r="N602" s="124">
        <v>0</v>
      </c>
      <c r="O602" s="124">
        <v>0</v>
      </c>
      <c r="P602" s="124">
        <v>354715</v>
      </c>
      <c r="Q602" s="124">
        <v>39275</v>
      </c>
      <c r="R602" s="124">
        <v>167676</v>
      </c>
      <c r="S602" s="124">
        <v>9258</v>
      </c>
      <c r="T602" s="124">
        <v>3863</v>
      </c>
      <c r="U602" s="124">
        <v>37397</v>
      </c>
      <c r="V602" s="124">
        <v>2049</v>
      </c>
      <c r="W602" s="124">
        <v>0</v>
      </c>
      <c r="X602" s="124">
        <v>146207</v>
      </c>
      <c r="Y602" s="124">
        <v>0</v>
      </c>
      <c r="Z602" s="124">
        <v>0</v>
      </c>
      <c r="AA602" s="124">
        <v>9455024</v>
      </c>
    </row>
    <row r="603" spans="1:27" x14ac:dyDescent="0.3">
      <c r="A603" s="123" t="s">
        <v>1205</v>
      </c>
      <c r="B603" s="121" t="s">
        <v>1206</v>
      </c>
      <c r="C603" s="121">
        <v>1</v>
      </c>
      <c r="D603" s="121">
        <v>0</v>
      </c>
      <c r="E603" s="124">
        <v>23019992</v>
      </c>
      <c r="F603" s="124">
        <v>0</v>
      </c>
      <c r="G603" s="124">
        <v>405813</v>
      </c>
      <c r="H603" s="124">
        <v>11738</v>
      </c>
      <c r="I603" s="124">
        <v>2549923</v>
      </c>
      <c r="J603" s="124">
        <v>4819254</v>
      </c>
      <c r="K603" s="124">
        <v>0</v>
      </c>
      <c r="L603" s="124">
        <v>0</v>
      </c>
      <c r="M603" s="124">
        <v>0</v>
      </c>
      <c r="N603" s="124">
        <v>0</v>
      </c>
      <c r="O603" s="124">
        <v>0</v>
      </c>
      <c r="P603" s="124">
        <v>1841997</v>
      </c>
      <c r="Q603" s="124">
        <v>284740</v>
      </c>
      <c r="R603" s="124">
        <v>894239</v>
      </c>
      <c r="S603" s="124">
        <v>44955</v>
      </c>
      <c r="T603" s="124">
        <v>18756</v>
      </c>
      <c r="U603" s="124">
        <v>177313</v>
      </c>
      <c r="V603" s="124">
        <v>45608</v>
      </c>
      <c r="W603" s="124">
        <v>0</v>
      </c>
      <c r="X603" s="124">
        <v>1767852</v>
      </c>
      <c r="Y603" s="124">
        <v>0</v>
      </c>
      <c r="Z603" s="124">
        <v>0</v>
      </c>
      <c r="AA603" s="124">
        <v>35882180</v>
      </c>
    </row>
    <row r="604" spans="1:27" x14ac:dyDescent="0.3">
      <c r="A604" s="123" t="s">
        <v>1207</v>
      </c>
      <c r="B604" s="121" t="s">
        <v>1208</v>
      </c>
      <c r="C604" s="121">
        <v>1</v>
      </c>
      <c r="D604" s="121">
        <v>0</v>
      </c>
      <c r="E604" s="124">
        <v>2135488</v>
      </c>
      <c r="F604" s="124">
        <v>0</v>
      </c>
      <c r="G604" s="124">
        <v>70000</v>
      </c>
      <c r="H604" s="124">
        <v>0</v>
      </c>
      <c r="I604" s="124">
        <v>94584</v>
      </c>
      <c r="J604" s="124">
        <v>102186</v>
      </c>
      <c r="K604" s="124">
        <v>0</v>
      </c>
      <c r="L604" s="124">
        <v>0</v>
      </c>
      <c r="M604" s="124">
        <v>0</v>
      </c>
      <c r="N604" s="124">
        <v>0</v>
      </c>
      <c r="O604" s="124">
        <v>0</v>
      </c>
      <c r="P604" s="124">
        <v>212412</v>
      </c>
      <c r="Q604" s="124">
        <v>19586</v>
      </c>
      <c r="R604" s="124">
        <v>44343</v>
      </c>
      <c r="S604" s="124">
        <v>2217</v>
      </c>
      <c r="T604" s="124">
        <v>925</v>
      </c>
      <c r="U604" s="124">
        <v>13631</v>
      </c>
      <c r="V604" s="124">
        <v>2134</v>
      </c>
      <c r="W604" s="124">
        <v>0</v>
      </c>
      <c r="X604" s="124">
        <v>165132</v>
      </c>
      <c r="Y604" s="124">
        <v>0</v>
      </c>
      <c r="Z604" s="124">
        <v>0</v>
      </c>
      <c r="AA604" s="124">
        <v>2862638</v>
      </c>
    </row>
    <row r="605" spans="1:27" x14ac:dyDescent="0.3">
      <c r="A605" s="123" t="s">
        <v>1209</v>
      </c>
      <c r="B605" s="121" t="s">
        <v>1210</v>
      </c>
      <c r="C605" s="121">
        <v>1</v>
      </c>
      <c r="D605" s="121">
        <v>0</v>
      </c>
      <c r="E605" s="124">
        <v>10096541</v>
      </c>
      <c r="F605" s="124">
        <v>0</v>
      </c>
      <c r="G605" s="124">
        <v>462680</v>
      </c>
      <c r="H605" s="124">
        <v>0</v>
      </c>
      <c r="I605" s="124">
        <v>657918</v>
      </c>
      <c r="J605" s="124">
        <v>1185775</v>
      </c>
      <c r="K605" s="124">
        <v>0</v>
      </c>
      <c r="L605" s="124">
        <v>0</v>
      </c>
      <c r="M605" s="124">
        <v>0</v>
      </c>
      <c r="N605" s="124">
        <v>0</v>
      </c>
      <c r="O605" s="124">
        <v>0</v>
      </c>
      <c r="P605" s="124">
        <v>638549</v>
      </c>
      <c r="Q605" s="124">
        <v>28239</v>
      </c>
      <c r="R605" s="124">
        <v>64248</v>
      </c>
      <c r="S605" s="124">
        <v>8688</v>
      </c>
      <c r="T605" s="124">
        <v>3625</v>
      </c>
      <c r="U605" s="124">
        <v>33960</v>
      </c>
      <c r="V605" s="124">
        <v>7551</v>
      </c>
      <c r="W605" s="124">
        <v>0</v>
      </c>
      <c r="X605" s="124">
        <v>244128</v>
      </c>
      <c r="Y605" s="124">
        <v>0</v>
      </c>
      <c r="Z605" s="124">
        <v>0</v>
      </c>
      <c r="AA605" s="124">
        <v>13431902</v>
      </c>
    </row>
    <row r="606" spans="1:27" x14ac:dyDescent="0.3">
      <c r="A606" s="123" t="s">
        <v>1211</v>
      </c>
      <c r="B606" s="121" t="s">
        <v>1212</v>
      </c>
      <c r="C606" s="121">
        <v>1</v>
      </c>
      <c r="D606" s="121">
        <v>0</v>
      </c>
      <c r="E606" s="124">
        <v>6312784</v>
      </c>
      <c r="F606" s="124">
        <v>0</v>
      </c>
      <c r="G606" s="124">
        <v>0</v>
      </c>
      <c r="H606" s="124">
        <v>2488</v>
      </c>
      <c r="I606" s="124">
        <v>595970</v>
      </c>
      <c r="J606" s="124">
        <v>595059</v>
      </c>
      <c r="K606" s="124">
        <v>0</v>
      </c>
      <c r="L606" s="124">
        <v>0</v>
      </c>
      <c r="M606" s="124">
        <v>0</v>
      </c>
      <c r="N606" s="124">
        <v>0</v>
      </c>
      <c r="O606" s="124">
        <v>0</v>
      </c>
      <c r="P606" s="124">
        <v>668466</v>
      </c>
      <c r="Q606" s="124">
        <v>221978</v>
      </c>
      <c r="R606" s="124">
        <v>128648</v>
      </c>
      <c r="S606" s="124">
        <v>7280</v>
      </c>
      <c r="T606" s="124">
        <v>3038</v>
      </c>
      <c r="U606" s="124">
        <v>28543</v>
      </c>
      <c r="V606" s="124">
        <v>7903</v>
      </c>
      <c r="W606" s="124">
        <v>0</v>
      </c>
      <c r="X606" s="124">
        <v>152960</v>
      </c>
      <c r="Y606" s="124">
        <v>0</v>
      </c>
      <c r="Z606" s="124">
        <v>0</v>
      </c>
      <c r="AA606" s="124">
        <v>8725117</v>
      </c>
    </row>
    <row r="607" spans="1:27" x14ac:dyDescent="0.3">
      <c r="A607" s="123" t="s">
        <v>1213</v>
      </c>
      <c r="B607" s="121" t="s">
        <v>1214</v>
      </c>
      <c r="C607" s="121">
        <v>1</v>
      </c>
      <c r="D607" s="121">
        <v>0</v>
      </c>
      <c r="E607" s="124">
        <v>4733137</v>
      </c>
      <c r="F607" s="124">
        <v>0</v>
      </c>
      <c r="G607" s="124">
        <v>202115</v>
      </c>
      <c r="H607" s="124">
        <v>537</v>
      </c>
      <c r="I607" s="124">
        <v>891004</v>
      </c>
      <c r="J607" s="124">
        <v>243856</v>
      </c>
      <c r="K607" s="124">
        <v>0</v>
      </c>
      <c r="L607" s="124">
        <v>0</v>
      </c>
      <c r="M607" s="124">
        <v>0</v>
      </c>
      <c r="N607" s="124">
        <v>0</v>
      </c>
      <c r="O607" s="124">
        <v>0</v>
      </c>
      <c r="P607" s="124">
        <v>447336</v>
      </c>
      <c r="Q607" s="124">
        <v>207908</v>
      </c>
      <c r="R607" s="124">
        <v>40095</v>
      </c>
      <c r="S607" s="124">
        <v>6696</v>
      </c>
      <c r="T607" s="124">
        <v>2794</v>
      </c>
      <c r="U607" s="124">
        <v>26679</v>
      </c>
      <c r="V607" s="124">
        <v>5614</v>
      </c>
      <c r="W607" s="124">
        <v>0</v>
      </c>
      <c r="X607" s="124">
        <v>59347</v>
      </c>
      <c r="Y607" s="124">
        <v>0</v>
      </c>
      <c r="Z607" s="124">
        <v>0</v>
      </c>
      <c r="AA607" s="124">
        <v>6867118</v>
      </c>
    </row>
    <row r="608" spans="1:27" x14ac:dyDescent="0.3">
      <c r="A608" s="123" t="s">
        <v>1215</v>
      </c>
      <c r="B608" s="121" t="s">
        <v>1216</v>
      </c>
      <c r="C608" s="121">
        <v>1</v>
      </c>
      <c r="D608" s="121">
        <v>1</v>
      </c>
      <c r="E608" s="124">
        <v>5705563</v>
      </c>
      <c r="F608" s="124">
        <v>0</v>
      </c>
      <c r="G608" s="124">
        <v>0</v>
      </c>
      <c r="H608" s="124">
        <v>0</v>
      </c>
      <c r="I608" s="124">
        <v>360169</v>
      </c>
      <c r="J608" s="124">
        <v>410863</v>
      </c>
      <c r="K608" s="124">
        <v>0</v>
      </c>
      <c r="L608" s="124">
        <v>0</v>
      </c>
      <c r="M608" s="124">
        <v>0</v>
      </c>
      <c r="N608" s="124">
        <v>0</v>
      </c>
      <c r="O608" s="124">
        <v>0</v>
      </c>
      <c r="P608" s="124">
        <v>799898</v>
      </c>
      <c r="Q608" s="124">
        <v>163333</v>
      </c>
      <c r="R608" s="124">
        <v>335961</v>
      </c>
      <c r="S608" s="124">
        <v>5468</v>
      </c>
      <c r="T608" s="124">
        <v>2281</v>
      </c>
      <c r="U608" s="124">
        <v>21436</v>
      </c>
      <c r="V608" s="124">
        <v>6713</v>
      </c>
      <c r="W608" s="124">
        <v>0</v>
      </c>
      <c r="X608" s="124">
        <v>103164</v>
      </c>
      <c r="Y608" s="124">
        <v>0</v>
      </c>
      <c r="Z608" s="124">
        <v>0</v>
      </c>
      <c r="AA608" s="124">
        <v>7914849</v>
      </c>
    </row>
    <row r="609" spans="1:27" x14ac:dyDescent="0.3">
      <c r="A609" s="123" t="s">
        <v>1217</v>
      </c>
      <c r="B609" s="121" t="s">
        <v>1218</v>
      </c>
      <c r="C609" s="121">
        <v>1</v>
      </c>
      <c r="D609" s="121">
        <v>0</v>
      </c>
      <c r="E609" s="124">
        <v>16140711</v>
      </c>
      <c r="F609" s="124">
        <v>0</v>
      </c>
      <c r="G609" s="124">
        <v>0</v>
      </c>
      <c r="H609" s="124">
        <v>0</v>
      </c>
      <c r="I609" s="124">
        <v>1633674</v>
      </c>
      <c r="J609" s="124">
        <v>1292786</v>
      </c>
      <c r="K609" s="124">
        <v>0</v>
      </c>
      <c r="L609" s="124">
        <v>0</v>
      </c>
      <c r="M609" s="124">
        <v>0</v>
      </c>
      <c r="N609" s="124">
        <v>0</v>
      </c>
      <c r="O609" s="124">
        <v>0</v>
      </c>
      <c r="P609" s="124">
        <v>1514849</v>
      </c>
      <c r="Q609" s="124">
        <v>334740</v>
      </c>
      <c r="R609" s="124">
        <v>372938</v>
      </c>
      <c r="S609" s="124">
        <v>14665</v>
      </c>
      <c r="T609" s="124">
        <v>6119</v>
      </c>
      <c r="U609" s="124">
        <v>54056</v>
      </c>
      <c r="V609" s="124">
        <v>17981</v>
      </c>
      <c r="W609" s="124">
        <v>0</v>
      </c>
      <c r="X609" s="124">
        <v>363461</v>
      </c>
      <c r="Y609" s="124">
        <v>0</v>
      </c>
      <c r="Z609" s="124">
        <v>0</v>
      </c>
      <c r="AA609" s="124">
        <v>21745980</v>
      </c>
    </row>
    <row r="610" spans="1:27" x14ac:dyDescent="0.3">
      <c r="A610" s="123" t="s">
        <v>1219</v>
      </c>
      <c r="B610" s="121" t="s">
        <v>1220</v>
      </c>
      <c r="C610" s="121">
        <v>1</v>
      </c>
      <c r="D610" s="121">
        <v>0</v>
      </c>
      <c r="E610" s="124">
        <v>8200538</v>
      </c>
      <c r="F610" s="124">
        <v>0</v>
      </c>
      <c r="G610" s="124">
        <v>0</v>
      </c>
      <c r="H610" s="124">
        <v>1032</v>
      </c>
      <c r="I610" s="124">
        <v>976282</v>
      </c>
      <c r="J610" s="124">
        <v>1515483</v>
      </c>
      <c r="K610" s="124">
        <v>0</v>
      </c>
      <c r="L610" s="124">
        <v>0</v>
      </c>
      <c r="M610" s="124">
        <v>0</v>
      </c>
      <c r="N610" s="124">
        <v>0</v>
      </c>
      <c r="O610" s="124">
        <v>0</v>
      </c>
      <c r="P610" s="124">
        <v>628818</v>
      </c>
      <c r="Q610" s="124">
        <v>140956</v>
      </c>
      <c r="R610" s="124">
        <v>443557</v>
      </c>
      <c r="S610" s="124">
        <v>12628</v>
      </c>
      <c r="T610" s="124">
        <v>5269</v>
      </c>
      <c r="U610" s="124">
        <v>48639</v>
      </c>
      <c r="V610" s="124">
        <v>12689</v>
      </c>
      <c r="W610" s="124">
        <v>0</v>
      </c>
      <c r="X610" s="124">
        <v>402601</v>
      </c>
      <c r="Y610" s="124">
        <v>0</v>
      </c>
      <c r="Z610" s="124">
        <v>0</v>
      </c>
      <c r="AA610" s="124">
        <v>12388492</v>
      </c>
    </row>
    <row r="611" spans="1:27" x14ac:dyDescent="0.3">
      <c r="A611" s="123" t="s">
        <v>1221</v>
      </c>
      <c r="B611" s="121" t="s">
        <v>1222</v>
      </c>
      <c r="C611" s="121">
        <v>1</v>
      </c>
      <c r="D611" s="121">
        <v>0</v>
      </c>
      <c r="E611" s="124">
        <v>5528973</v>
      </c>
      <c r="F611" s="124">
        <v>0</v>
      </c>
      <c r="G611" s="124">
        <v>138624</v>
      </c>
      <c r="H611" s="124">
        <v>1135</v>
      </c>
      <c r="I611" s="124">
        <v>945753</v>
      </c>
      <c r="J611" s="124">
        <v>362941</v>
      </c>
      <c r="K611" s="124">
        <v>0</v>
      </c>
      <c r="L611" s="124">
        <v>0</v>
      </c>
      <c r="M611" s="124">
        <v>0</v>
      </c>
      <c r="N611" s="124">
        <v>0</v>
      </c>
      <c r="O611" s="124">
        <v>0</v>
      </c>
      <c r="P611" s="124">
        <v>854033</v>
      </c>
      <c r="Q611" s="124">
        <v>67817</v>
      </c>
      <c r="R611" s="124">
        <v>0</v>
      </c>
      <c r="S611" s="124">
        <v>5123</v>
      </c>
      <c r="T611" s="124">
        <v>2138</v>
      </c>
      <c r="U611" s="124">
        <v>20096</v>
      </c>
      <c r="V611" s="124">
        <v>6066</v>
      </c>
      <c r="W611" s="124">
        <v>0</v>
      </c>
      <c r="X611" s="124">
        <v>73309</v>
      </c>
      <c r="Y611" s="124">
        <v>0</v>
      </c>
      <c r="Z611" s="124">
        <v>0</v>
      </c>
      <c r="AA611" s="124">
        <v>8006008</v>
      </c>
    </row>
    <row r="612" spans="1:27" x14ac:dyDescent="0.3">
      <c r="A612" s="123" t="s">
        <v>1223</v>
      </c>
      <c r="B612" s="121" t="s">
        <v>1224</v>
      </c>
      <c r="C612" s="121">
        <v>1</v>
      </c>
      <c r="D612" s="121">
        <v>0</v>
      </c>
      <c r="E612" s="124">
        <v>30993475</v>
      </c>
      <c r="F612" s="124">
        <v>0</v>
      </c>
      <c r="G612" s="124">
        <v>0</v>
      </c>
      <c r="H612" s="124">
        <v>0</v>
      </c>
      <c r="I612" s="124">
        <v>3151946</v>
      </c>
      <c r="J612" s="124">
        <v>2342755</v>
      </c>
      <c r="K612" s="124">
        <v>0</v>
      </c>
      <c r="L612" s="124">
        <v>0</v>
      </c>
      <c r="M612" s="124">
        <v>0</v>
      </c>
      <c r="N612" s="124">
        <v>0</v>
      </c>
      <c r="O612" s="124">
        <v>0</v>
      </c>
      <c r="P612" s="124">
        <v>1936938</v>
      </c>
      <c r="Q612" s="124">
        <v>561746</v>
      </c>
      <c r="R612" s="124">
        <v>1024798</v>
      </c>
      <c r="S612" s="124">
        <v>31203</v>
      </c>
      <c r="T612" s="124">
        <v>13019</v>
      </c>
      <c r="U612" s="124">
        <v>118539</v>
      </c>
      <c r="V612" s="124">
        <v>38965</v>
      </c>
      <c r="W612" s="124">
        <v>0</v>
      </c>
      <c r="X612" s="124">
        <v>493757</v>
      </c>
      <c r="Y612" s="124">
        <v>0</v>
      </c>
      <c r="Z612" s="124">
        <v>0</v>
      </c>
      <c r="AA612" s="124">
        <v>40707141</v>
      </c>
    </row>
    <row r="613" spans="1:27" x14ac:dyDescent="0.3">
      <c r="A613" s="123" t="s">
        <v>1225</v>
      </c>
      <c r="B613" s="121" t="s">
        <v>1226</v>
      </c>
      <c r="C613" s="121">
        <v>1</v>
      </c>
      <c r="D613" s="121">
        <v>0</v>
      </c>
      <c r="E613" s="124">
        <v>607286</v>
      </c>
      <c r="F613" s="124">
        <v>0</v>
      </c>
      <c r="G613" s="124">
        <v>140955</v>
      </c>
      <c r="H613" s="124">
        <v>0</v>
      </c>
      <c r="I613" s="124">
        <v>15909</v>
      </c>
      <c r="J613" s="124">
        <v>0</v>
      </c>
      <c r="K613" s="124">
        <v>0</v>
      </c>
      <c r="L613" s="124">
        <v>0</v>
      </c>
      <c r="M613" s="124">
        <v>0</v>
      </c>
      <c r="N613" s="124">
        <v>0</v>
      </c>
      <c r="O613" s="124">
        <v>0</v>
      </c>
      <c r="P613" s="124">
        <v>81607</v>
      </c>
      <c r="Q613" s="124">
        <v>0</v>
      </c>
      <c r="R613" s="124">
        <v>0</v>
      </c>
      <c r="S613" s="124">
        <v>404</v>
      </c>
      <c r="T613" s="124">
        <v>169</v>
      </c>
      <c r="U613" s="124">
        <v>2097</v>
      </c>
      <c r="V613" s="124">
        <v>0</v>
      </c>
      <c r="W613" s="124">
        <v>0</v>
      </c>
      <c r="X613" s="124">
        <v>0</v>
      </c>
      <c r="Y613" s="124">
        <v>0</v>
      </c>
      <c r="Z613" s="124">
        <v>0</v>
      </c>
      <c r="AA613" s="124">
        <v>848427</v>
      </c>
    </row>
    <row r="614" spans="1:27" x14ac:dyDescent="0.3">
      <c r="A614" s="123" t="s">
        <v>1227</v>
      </c>
      <c r="B614" s="121" t="s">
        <v>1228</v>
      </c>
      <c r="C614" s="121">
        <v>1</v>
      </c>
      <c r="D614" s="121">
        <v>0</v>
      </c>
      <c r="E614" s="124">
        <v>7077446</v>
      </c>
      <c r="F614" s="124">
        <v>0</v>
      </c>
      <c r="G614" s="124">
        <v>127523</v>
      </c>
      <c r="H614" s="124">
        <v>2760</v>
      </c>
      <c r="I614" s="124">
        <v>1152195</v>
      </c>
      <c r="J614" s="124">
        <v>1452843</v>
      </c>
      <c r="K614" s="124">
        <v>0</v>
      </c>
      <c r="L614" s="124">
        <v>0</v>
      </c>
      <c r="M614" s="124">
        <v>0</v>
      </c>
      <c r="N614" s="124">
        <v>0</v>
      </c>
      <c r="O614" s="124">
        <v>0</v>
      </c>
      <c r="P614" s="124">
        <v>699159</v>
      </c>
      <c r="Q614" s="124">
        <v>262572</v>
      </c>
      <c r="R614" s="124">
        <v>74796</v>
      </c>
      <c r="S614" s="124">
        <v>7730</v>
      </c>
      <c r="T614" s="124">
        <v>3225</v>
      </c>
      <c r="U614" s="124">
        <v>30232</v>
      </c>
      <c r="V614" s="124">
        <v>8566</v>
      </c>
      <c r="W614" s="124">
        <v>0</v>
      </c>
      <c r="X614" s="124">
        <v>177140</v>
      </c>
      <c r="Y614" s="124">
        <v>0</v>
      </c>
      <c r="Z614" s="124">
        <v>0</v>
      </c>
      <c r="AA614" s="124">
        <v>11076187</v>
      </c>
    </row>
    <row r="615" spans="1:27" x14ac:dyDescent="0.3">
      <c r="A615" s="123" t="s">
        <v>1229</v>
      </c>
      <c r="B615" s="121" t="s">
        <v>1230</v>
      </c>
      <c r="C615" s="121">
        <v>1</v>
      </c>
      <c r="D615" s="121">
        <v>0</v>
      </c>
      <c r="E615" s="124">
        <v>9547493</v>
      </c>
      <c r="F615" s="124">
        <v>0</v>
      </c>
      <c r="G615" s="124">
        <v>0</v>
      </c>
      <c r="H615" s="124">
        <v>0</v>
      </c>
      <c r="I615" s="124">
        <v>1171737</v>
      </c>
      <c r="J615" s="124">
        <v>2360681</v>
      </c>
      <c r="K615" s="124">
        <v>0</v>
      </c>
      <c r="L615" s="124">
        <v>0</v>
      </c>
      <c r="M615" s="124">
        <v>0</v>
      </c>
      <c r="N615" s="124">
        <v>0</v>
      </c>
      <c r="O615" s="124">
        <v>0</v>
      </c>
      <c r="P615" s="124">
        <v>835815</v>
      </c>
      <c r="Q615" s="124">
        <v>159168</v>
      </c>
      <c r="R615" s="124">
        <v>175826</v>
      </c>
      <c r="S615" s="124">
        <v>11220</v>
      </c>
      <c r="T615" s="124">
        <v>4681</v>
      </c>
      <c r="U615" s="124">
        <v>43455</v>
      </c>
      <c r="V615" s="124">
        <v>11836</v>
      </c>
      <c r="W615" s="124">
        <v>0</v>
      </c>
      <c r="X615" s="124">
        <v>528982</v>
      </c>
      <c r="Y615" s="124">
        <v>0</v>
      </c>
      <c r="Z615" s="124">
        <v>0</v>
      </c>
      <c r="AA615" s="124">
        <v>14850894</v>
      </c>
    </row>
    <row r="616" spans="1:27" x14ac:dyDescent="0.3">
      <c r="A616" s="123" t="s">
        <v>1231</v>
      </c>
      <c r="B616" s="121" t="s">
        <v>1232</v>
      </c>
      <c r="C616" s="121">
        <v>1</v>
      </c>
      <c r="D616" s="121">
        <v>0</v>
      </c>
      <c r="E616" s="124">
        <v>9160247</v>
      </c>
      <c r="F616" s="124">
        <v>0</v>
      </c>
      <c r="G616" s="124">
        <v>0</v>
      </c>
      <c r="H616" s="124">
        <v>0</v>
      </c>
      <c r="I616" s="124">
        <v>1094949</v>
      </c>
      <c r="J616" s="124">
        <v>1357394</v>
      </c>
      <c r="K616" s="124">
        <v>0</v>
      </c>
      <c r="L616" s="124">
        <v>0</v>
      </c>
      <c r="M616" s="124">
        <v>0</v>
      </c>
      <c r="N616" s="124">
        <v>0</v>
      </c>
      <c r="O616" s="124">
        <v>0</v>
      </c>
      <c r="P616" s="124">
        <v>705199</v>
      </c>
      <c r="Q616" s="124">
        <v>303471</v>
      </c>
      <c r="R616" s="124">
        <v>276470</v>
      </c>
      <c r="S616" s="124">
        <v>9872</v>
      </c>
      <c r="T616" s="124">
        <v>4119</v>
      </c>
      <c r="U616" s="124">
        <v>38154</v>
      </c>
      <c r="V616" s="124">
        <v>9441</v>
      </c>
      <c r="W616" s="124">
        <v>0</v>
      </c>
      <c r="X616" s="124">
        <v>466452</v>
      </c>
      <c r="Y616" s="124">
        <v>0</v>
      </c>
      <c r="Z616" s="124">
        <v>0</v>
      </c>
      <c r="AA616" s="124">
        <v>13425768</v>
      </c>
    </row>
    <row r="617" spans="1:27" x14ac:dyDescent="0.3">
      <c r="A617" s="123" t="s">
        <v>1233</v>
      </c>
      <c r="B617" s="121" t="s">
        <v>1234</v>
      </c>
      <c r="C617" s="121">
        <v>1</v>
      </c>
      <c r="D617" s="121">
        <v>0</v>
      </c>
      <c r="E617" s="124">
        <v>29855964</v>
      </c>
      <c r="F617" s="124">
        <v>0</v>
      </c>
      <c r="G617" s="124">
        <v>0</v>
      </c>
      <c r="H617" s="124">
        <v>0</v>
      </c>
      <c r="I617" s="124">
        <v>3051349</v>
      </c>
      <c r="J617" s="124">
        <v>5462517</v>
      </c>
      <c r="K617" s="124">
        <v>0</v>
      </c>
      <c r="L617" s="124">
        <v>0</v>
      </c>
      <c r="M617" s="124">
        <v>0</v>
      </c>
      <c r="N617" s="124">
        <v>0</v>
      </c>
      <c r="O617" s="124">
        <v>0</v>
      </c>
      <c r="P617" s="124">
        <v>2346644</v>
      </c>
      <c r="Q617" s="124">
        <v>1003703</v>
      </c>
      <c r="R617" s="124">
        <v>327460</v>
      </c>
      <c r="S617" s="124">
        <v>29196</v>
      </c>
      <c r="T617" s="124">
        <v>12181</v>
      </c>
      <c r="U617" s="124">
        <v>108403</v>
      </c>
      <c r="V617" s="124">
        <v>37638</v>
      </c>
      <c r="W617" s="124">
        <v>0</v>
      </c>
      <c r="X617" s="124">
        <v>668169</v>
      </c>
      <c r="Y617" s="124">
        <v>0</v>
      </c>
      <c r="Z617" s="124">
        <v>0</v>
      </c>
      <c r="AA617" s="124">
        <v>42903224</v>
      </c>
    </row>
    <row r="618" spans="1:27" x14ac:dyDescent="0.3">
      <c r="A618" s="123" t="s">
        <v>1235</v>
      </c>
      <c r="B618" s="121" t="s">
        <v>1236</v>
      </c>
      <c r="C618" s="121">
        <v>1</v>
      </c>
      <c r="D618" s="121">
        <v>0</v>
      </c>
      <c r="E618" s="124">
        <v>15193467</v>
      </c>
      <c r="F618" s="124">
        <v>0</v>
      </c>
      <c r="G618" s="124">
        <v>0</v>
      </c>
      <c r="H618" s="124">
        <v>7767</v>
      </c>
      <c r="I618" s="124">
        <v>1919139</v>
      </c>
      <c r="J618" s="124">
        <v>3511893</v>
      </c>
      <c r="K618" s="124">
        <v>0</v>
      </c>
      <c r="L618" s="124">
        <v>0</v>
      </c>
      <c r="M618" s="124">
        <v>0</v>
      </c>
      <c r="N618" s="124">
        <v>0</v>
      </c>
      <c r="O618" s="124">
        <v>0</v>
      </c>
      <c r="P618" s="124">
        <v>1893913</v>
      </c>
      <c r="Q618" s="124">
        <v>523555</v>
      </c>
      <c r="R618" s="124">
        <v>42840</v>
      </c>
      <c r="S618" s="124">
        <v>10411</v>
      </c>
      <c r="T618" s="124">
        <v>4344</v>
      </c>
      <c r="U618" s="124">
        <v>42057</v>
      </c>
      <c r="V618" s="124">
        <v>13943</v>
      </c>
      <c r="W618" s="124">
        <v>0</v>
      </c>
      <c r="X618" s="124">
        <v>413887</v>
      </c>
      <c r="Y618" s="124">
        <v>0</v>
      </c>
      <c r="Z618" s="124">
        <v>0</v>
      </c>
      <c r="AA618" s="124">
        <v>23577216</v>
      </c>
    </row>
    <row r="619" spans="1:27" x14ac:dyDescent="0.3">
      <c r="A619" s="123" t="s">
        <v>1237</v>
      </c>
      <c r="B619" s="121" t="s">
        <v>1238</v>
      </c>
      <c r="C619" s="121">
        <v>1</v>
      </c>
      <c r="D619" s="121">
        <v>0</v>
      </c>
      <c r="E619" s="124">
        <v>17583866</v>
      </c>
      <c r="F619" s="124">
        <v>0</v>
      </c>
      <c r="G619" s="124">
        <v>0</v>
      </c>
      <c r="H619" s="124">
        <v>0</v>
      </c>
      <c r="I619" s="124">
        <v>2230238</v>
      </c>
      <c r="J619" s="124">
        <v>1059610</v>
      </c>
      <c r="K619" s="124">
        <v>0</v>
      </c>
      <c r="L619" s="124">
        <v>0</v>
      </c>
      <c r="M619" s="124">
        <v>0</v>
      </c>
      <c r="N619" s="124">
        <v>0</v>
      </c>
      <c r="O619" s="124">
        <v>0</v>
      </c>
      <c r="P619" s="124">
        <v>1855879</v>
      </c>
      <c r="Q619" s="124">
        <v>716265</v>
      </c>
      <c r="R619" s="124">
        <v>72268</v>
      </c>
      <c r="S619" s="124">
        <v>13452</v>
      </c>
      <c r="T619" s="124">
        <v>5613</v>
      </c>
      <c r="U619" s="124">
        <v>52716</v>
      </c>
      <c r="V619" s="124">
        <v>18037</v>
      </c>
      <c r="W619" s="124">
        <v>0</v>
      </c>
      <c r="X619" s="124">
        <v>746103</v>
      </c>
      <c r="Y619" s="124">
        <v>0</v>
      </c>
      <c r="Z619" s="124">
        <v>0</v>
      </c>
      <c r="AA619" s="124">
        <v>24354047</v>
      </c>
    </row>
    <row r="620" spans="1:27" x14ac:dyDescent="0.3">
      <c r="A620" s="123" t="s">
        <v>1239</v>
      </c>
      <c r="B620" s="121" t="s">
        <v>1240</v>
      </c>
      <c r="C620" s="121">
        <v>1</v>
      </c>
      <c r="D620" s="121">
        <v>0</v>
      </c>
      <c r="E620" s="124">
        <v>9433592</v>
      </c>
      <c r="F620" s="124">
        <v>0</v>
      </c>
      <c r="G620" s="124">
        <v>0</v>
      </c>
      <c r="H620" s="124">
        <v>3354</v>
      </c>
      <c r="I620" s="124">
        <v>1443522</v>
      </c>
      <c r="J620" s="124">
        <v>1775803</v>
      </c>
      <c r="K620" s="124">
        <v>0</v>
      </c>
      <c r="L620" s="124">
        <v>0</v>
      </c>
      <c r="M620" s="124">
        <v>0</v>
      </c>
      <c r="N620" s="124">
        <v>0</v>
      </c>
      <c r="O620" s="124">
        <v>0</v>
      </c>
      <c r="P620" s="124">
        <v>1002411</v>
      </c>
      <c r="Q620" s="124">
        <v>93096</v>
      </c>
      <c r="R620" s="124">
        <v>313924</v>
      </c>
      <c r="S620" s="124">
        <v>8823</v>
      </c>
      <c r="T620" s="124">
        <v>3681</v>
      </c>
      <c r="U620" s="124">
        <v>36814</v>
      </c>
      <c r="V620" s="124">
        <v>10362</v>
      </c>
      <c r="W620" s="124">
        <v>0</v>
      </c>
      <c r="X620" s="124">
        <v>494139</v>
      </c>
      <c r="Y620" s="124">
        <v>0</v>
      </c>
      <c r="Z620" s="124">
        <v>0</v>
      </c>
      <c r="AA620" s="124">
        <v>14619521</v>
      </c>
    </row>
    <row r="621" spans="1:27" x14ac:dyDescent="0.3">
      <c r="A621" s="123" t="s">
        <v>1241</v>
      </c>
      <c r="B621" s="121" t="s">
        <v>1242</v>
      </c>
      <c r="C621" s="121">
        <v>1</v>
      </c>
      <c r="D621" s="121">
        <v>0</v>
      </c>
      <c r="E621" s="124">
        <v>16297382</v>
      </c>
      <c r="F621" s="124">
        <v>0</v>
      </c>
      <c r="G621" s="124">
        <v>0</v>
      </c>
      <c r="H621" s="124">
        <v>7612</v>
      </c>
      <c r="I621" s="124">
        <v>2437333</v>
      </c>
      <c r="J621" s="124">
        <v>3491946</v>
      </c>
      <c r="K621" s="124">
        <v>0</v>
      </c>
      <c r="L621" s="124">
        <v>0</v>
      </c>
      <c r="M621" s="124">
        <v>0</v>
      </c>
      <c r="N621" s="124">
        <v>0</v>
      </c>
      <c r="O621" s="124">
        <v>0</v>
      </c>
      <c r="P621" s="124">
        <v>1683714</v>
      </c>
      <c r="Q621" s="124">
        <v>124710</v>
      </c>
      <c r="R621" s="124">
        <v>332991</v>
      </c>
      <c r="S621" s="124">
        <v>30649</v>
      </c>
      <c r="T621" s="124">
        <v>12788</v>
      </c>
      <c r="U621" s="124">
        <v>121626</v>
      </c>
      <c r="V621" s="124">
        <v>32233</v>
      </c>
      <c r="W621" s="124">
        <v>0</v>
      </c>
      <c r="X621" s="124">
        <v>366276</v>
      </c>
      <c r="Y621" s="124">
        <v>0</v>
      </c>
      <c r="Z621" s="124">
        <v>0</v>
      </c>
      <c r="AA621" s="124">
        <v>24939260</v>
      </c>
    </row>
    <row r="622" spans="1:27" x14ac:dyDescent="0.3">
      <c r="A622" s="123" t="s">
        <v>1243</v>
      </c>
      <c r="B622" s="121" t="s">
        <v>1244</v>
      </c>
      <c r="C622" s="121">
        <v>1</v>
      </c>
      <c r="D622" s="121">
        <v>0</v>
      </c>
      <c r="E622" s="124">
        <v>17952181</v>
      </c>
      <c r="F622" s="124">
        <v>0</v>
      </c>
      <c r="G622" s="124">
        <v>0</v>
      </c>
      <c r="H622" s="124">
        <v>5113</v>
      </c>
      <c r="I622" s="124">
        <v>3088200</v>
      </c>
      <c r="J622" s="124">
        <v>3492927</v>
      </c>
      <c r="K622" s="124">
        <v>0</v>
      </c>
      <c r="L622" s="124">
        <v>0</v>
      </c>
      <c r="M622" s="124">
        <v>0</v>
      </c>
      <c r="N622" s="124">
        <v>0</v>
      </c>
      <c r="O622" s="124">
        <v>0</v>
      </c>
      <c r="P622" s="124">
        <v>1840179</v>
      </c>
      <c r="Q622" s="124">
        <v>319089</v>
      </c>
      <c r="R622" s="124">
        <v>343814</v>
      </c>
      <c r="S622" s="124">
        <v>24013</v>
      </c>
      <c r="T622" s="124">
        <v>10019</v>
      </c>
      <c r="U622" s="124">
        <v>94249</v>
      </c>
      <c r="V622" s="124">
        <v>28978</v>
      </c>
      <c r="W622" s="124">
        <v>0</v>
      </c>
      <c r="X622" s="124">
        <v>483746</v>
      </c>
      <c r="Y622" s="124">
        <v>19986</v>
      </c>
      <c r="Z622" s="124">
        <v>0</v>
      </c>
      <c r="AA622" s="124">
        <v>27702494</v>
      </c>
    </row>
    <row r="623" spans="1:27" x14ac:dyDescent="0.3">
      <c r="A623" s="123" t="s">
        <v>1245</v>
      </c>
      <c r="B623" s="121" t="s">
        <v>1246</v>
      </c>
      <c r="C623" s="121">
        <v>1</v>
      </c>
      <c r="D623" s="121">
        <v>0</v>
      </c>
      <c r="E623" s="124">
        <v>7950105</v>
      </c>
      <c r="F623" s="124">
        <v>0</v>
      </c>
      <c r="G623" s="124">
        <v>0</v>
      </c>
      <c r="H623" s="124">
        <v>4106</v>
      </c>
      <c r="I623" s="124">
        <v>1438572</v>
      </c>
      <c r="J623" s="124">
        <v>2490464</v>
      </c>
      <c r="K623" s="124">
        <v>0</v>
      </c>
      <c r="L623" s="124">
        <v>0</v>
      </c>
      <c r="M623" s="124">
        <v>0</v>
      </c>
      <c r="N623" s="124">
        <v>0</v>
      </c>
      <c r="O623" s="124">
        <v>0</v>
      </c>
      <c r="P623" s="124">
        <v>953048</v>
      </c>
      <c r="Q623" s="124">
        <v>184900</v>
      </c>
      <c r="R623" s="124">
        <v>176213</v>
      </c>
      <c r="S623" s="124">
        <v>11894</v>
      </c>
      <c r="T623" s="124">
        <v>4963</v>
      </c>
      <c r="U623" s="124">
        <v>47707</v>
      </c>
      <c r="V623" s="124">
        <v>14910</v>
      </c>
      <c r="W623" s="124">
        <v>0</v>
      </c>
      <c r="X623" s="124">
        <v>804827</v>
      </c>
      <c r="Y623" s="124">
        <v>0</v>
      </c>
      <c r="Z623" s="124">
        <v>0</v>
      </c>
      <c r="AA623" s="124">
        <v>14081709</v>
      </c>
    </row>
    <row r="624" spans="1:27" x14ac:dyDescent="0.3">
      <c r="A624" s="123" t="s">
        <v>1247</v>
      </c>
      <c r="B624" s="121" t="s">
        <v>1248</v>
      </c>
      <c r="C624" s="121">
        <v>1</v>
      </c>
      <c r="D624" s="121">
        <v>0</v>
      </c>
      <c r="E624" s="124">
        <v>16777088</v>
      </c>
      <c r="F624" s="124">
        <v>0</v>
      </c>
      <c r="G624" s="124">
        <v>400577</v>
      </c>
      <c r="H624" s="124">
        <v>0</v>
      </c>
      <c r="I624" s="124">
        <v>1748095</v>
      </c>
      <c r="J624" s="124">
        <v>2190914</v>
      </c>
      <c r="K624" s="124">
        <v>0</v>
      </c>
      <c r="L624" s="124">
        <v>0</v>
      </c>
      <c r="M624" s="124">
        <v>0</v>
      </c>
      <c r="N624" s="124">
        <v>0</v>
      </c>
      <c r="O624" s="124">
        <v>0</v>
      </c>
      <c r="P624" s="124">
        <v>1966012</v>
      </c>
      <c r="Q624" s="124">
        <v>332268</v>
      </c>
      <c r="R624" s="124">
        <v>115485</v>
      </c>
      <c r="S624" s="124">
        <v>14725</v>
      </c>
      <c r="T624" s="124">
        <v>6144</v>
      </c>
      <c r="U624" s="124">
        <v>58308</v>
      </c>
      <c r="V624" s="124">
        <v>18055</v>
      </c>
      <c r="W624" s="124">
        <v>0</v>
      </c>
      <c r="X624" s="124">
        <v>858386</v>
      </c>
      <c r="Y624" s="124">
        <v>1960</v>
      </c>
      <c r="Z624" s="124">
        <v>0</v>
      </c>
      <c r="AA624" s="124">
        <v>24488017</v>
      </c>
    </row>
    <row r="625" spans="1:27" x14ac:dyDescent="0.3">
      <c r="A625" s="123" t="s">
        <v>1249</v>
      </c>
      <c r="B625" s="121" t="s">
        <v>1250</v>
      </c>
      <c r="C625" s="121">
        <v>1</v>
      </c>
      <c r="D625" s="121">
        <v>0</v>
      </c>
      <c r="E625" s="124">
        <v>9486642</v>
      </c>
      <c r="F625" s="124">
        <v>0</v>
      </c>
      <c r="G625" s="124">
        <v>0</v>
      </c>
      <c r="H625" s="124">
        <v>5118</v>
      </c>
      <c r="I625" s="124">
        <v>1670974</v>
      </c>
      <c r="J625" s="124">
        <v>2129433</v>
      </c>
      <c r="K625" s="124">
        <v>0</v>
      </c>
      <c r="L625" s="124">
        <v>0</v>
      </c>
      <c r="M625" s="124">
        <v>0</v>
      </c>
      <c r="N625" s="124">
        <v>0</v>
      </c>
      <c r="O625" s="124">
        <v>0</v>
      </c>
      <c r="P625" s="124">
        <v>1606287</v>
      </c>
      <c r="Q625" s="124">
        <v>193338</v>
      </c>
      <c r="R625" s="124">
        <v>140407</v>
      </c>
      <c r="S625" s="124">
        <v>13737</v>
      </c>
      <c r="T625" s="124">
        <v>5731</v>
      </c>
      <c r="U625" s="124">
        <v>54930</v>
      </c>
      <c r="V625" s="124">
        <v>16621</v>
      </c>
      <c r="W625" s="124">
        <v>0</v>
      </c>
      <c r="X625" s="124">
        <v>629804</v>
      </c>
      <c r="Y625" s="124">
        <v>0</v>
      </c>
      <c r="Z625" s="124">
        <v>0</v>
      </c>
      <c r="AA625" s="124">
        <v>15953022</v>
      </c>
    </row>
    <row r="626" spans="1:27" x14ac:dyDescent="0.3">
      <c r="A626" s="123" t="s">
        <v>1251</v>
      </c>
      <c r="B626" s="121" t="s">
        <v>1252</v>
      </c>
      <c r="C626" s="121">
        <v>1</v>
      </c>
      <c r="D626" s="121">
        <v>0</v>
      </c>
      <c r="E626" s="124">
        <v>15189164</v>
      </c>
      <c r="F626" s="124">
        <v>0</v>
      </c>
      <c r="G626" s="124">
        <v>0</v>
      </c>
      <c r="H626" s="124">
        <v>60376</v>
      </c>
      <c r="I626" s="124">
        <v>2330841</v>
      </c>
      <c r="J626" s="124">
        <v>2282701</v>
      </c>
      <c r="K626" s="124">
        <v>0</v>
      </c>
      <c r="L626" s="124">
        <v>0</v>
      </c>
      <c r="M626" s="124">
        <v>0</v>
      </c>
      <c r="N626" s="124">
        <v>0</v>
      </c>
      <c r="O626" s="124">
        <v>0</v>
      </c>
      <c r="P626" s="124">
        <v>1640070</v>
      </c>
      <c r="Q626" s="124">
        <v>611813</v>
      </c>
      <c r="R626" s="124">
        <v>151892</v>
      </c>
      <c r="S626" s="124">
        <v>15220</v>
      </c>
      <c r="T626" s="124">
        <v>6350</v>
      </c>
      <c r="U626" s="124">
        <v>60988</v>
      </c>
      <c r="V626" s="124">
        <v>16301</v>
      </c>
      <c r="W626" s="124">
        <v>0</v>
      </c>
      <c r="X626" s="124">
        <v>793566</v>
      </c>
      <c r="Y626" s="124">
        <v>0</v>
      </c>
      <c r="Z626" s="124">
        <v>0</v>
      </c>
      <c r="AA626" s="124">
        <v>23159282</v>
      </c>
    </row>
    <row r="627" spans="1:27" x14ac:dyDescent="0.3">
      <c r="A627" s="123" t="s">
        <v>1253</v>
      </c>
      <c r="B627" s="121" t="s">
        <v>1254</v>
      </c>
      <c r="C627" s="121">
        <v>1</v>
      </c>
      <c r="D627" s="121">
        <v>0</v>
      </c>
      <c r="E627" s="124">
        <v>13176590</v>
      </c>
      <c r="F627" s="124">
        <v>0</v>
      </c>
      <c r="G627" s="124">
        <v>0</v>
      </c>
      <c r="H627" s="124">
        <v>18916</v>
      </c>
      <c r="I627" s="124">
        <v>1576816</v>
      </c>
      <c r="J627" s="124">
        <v>1462608</v>
      </c>
      <c r="K627" s="124">
        <v>0</v>
      </c>
      <c r="L627" s="124">
        <v>0</v>
      </c>
      <c r="M627" s="124">
        <v>0</v>
      </c>
      <c r="N627" s="124">
        <v>0</v>
      </c>
      <c r="O627" s="124">
        <v>0</v>
      </c>
      <c r="P627" s="124">
        <v>1515404</v>
      </c>
      <c r="Q627" s="124">
        <v>169997</v>
      </c>
      <c r="R627" s="124">
        <v>38466</v>
      </c>
      <c r="S627" s="124">
        <v>11460</v>
      </c>
      <c r="T627" s="124">
        <v>4781</v>
      </c>
      <c r="U627" s="124">
        <v>44911</v>
      </c>
      <c r="V627" s="124">
        <v>14329</v>
      </c>
      <c r="W627" s="124">
        <v>0</v>
      </c>
      <c r="X627" s="124">
        <v>479828</v>
      </c>
      <c r="Y627" s="124">
        <v>0</v>
      </c>
      <c r="Z627" s="124">
        <v>0</v>
      </c>
      <c r="AA627" s="124">
        <v>18514106</v>
      </c>
    </row>
    <row r="628" spans="1:27" x14ac:dyDescent="0.3">
      <c r="A628" s="123" t="s">
        <v>1255</v>
      </c>
      <c r="B628" s="121" t="s">
        <v>1256</v>
      </c>
      <c r="C628" s="121">
        <v>1</v>
      </c>
      <c r="D628" s="121">
        <v>0</v>
      </c>
      <c r="E628" s="124">
        <v>6074168</v>
      </c>
      <c r="F628" s="124">
        <v>0</v>
      </c>
      <c r="G628" s="124">
        <v>100000</v>
      </c>
      <c r="H628" s="124">
        <v>6726</v>
      </c>
      <c r="I628" s="124">
        <v>1398282</v>
      </c>
      <c r="J628" s="124">
        <v>389280</v>
      </c>
      <c r="K628" s="124">
        <v>0</v>
      </c>
      <c r="L628" s="124">
        <v>0</v>
      </c>
      <c r="M628" s="124">
        <v>0</v>
      </c>
      <c r="N628" s="124">
        <v>0</v>
      </c>
      <c r="O628" s="124">
        <v>0</v>
      </c>
      <c r="P628" s="124">
        <v>1644513</v>
      </c>
      <c r="Q628" s="124">
        <v>116993</v>
      </c>
      <c r="R628" s="124">
        <v>200830</v>
      </c>
      <c r="S628" s="124">
        <v>49704</v>
      </c>
      <c r="T628" s="124">
        <v>20738</v>
      </c>
      <c r="U628" s="124">
        <v>170847</v>
      </c>
      <c r="V628" s="124">
        <v>11884</v>
      </c>
      <c r="W628" s="124">
        <v>0</v>
      </c>
      <c r="X628" s="124">
        <v>820800</v>
      </c>
      <c r="Y628" s="124">
        <v>424</v>
      </c>
      <c r="Z628" s="124">
        <v>0</v>
      </c>
      <c r="AA628" s="124">
        <v>11005189</v>
      </c>
    </row>
    <row r="629" spans="1:27" x14ac:dyDescent="0.3">
      <c r="A629" s="123" t="s">
        <v>1257</v>
      </c>
      <c r="B629" s="121" t="s">
        <v>1258</v>
      </c>
      <c r="C629" s="121">
        <v>1</v>
      </c>
      <c r="D629" s="121">
        <v>0</v>
      </c>
      <c r="E629" s="124">
        <v>5319281</v>
      </c>
      <c r="F629" s="124">
        <v>0</v>
      </c>
      <c r="G629" s="124">
        <v>0</v>
      </c>
      <c r="H629" s="124">
        <v>0</v>
      </c>
      <c r="I629" s="124">
        <v>579304</v>
      </c>
      <c r="J629" s="124">
        <v>348022</v>
      </c>
      <c r="K629" s="124">
        <v>0</v>
      </c>
      <c r="L629" s="124">
        <v>0</v>
      </c>
      <c r="M629" s="124">
        <v>0</v>
      </c>
      <c r="N629" s="124">
        <v>0</v>
      </c>
      <c r="O629" s="124">
        <v>0</v>
      </c>
      <c r="P629" s="124">
        <v>1359348</v>
      </c>
      <c r="Q629" s="124">
        <v>156319</v>
      </c>
      <c r="R629" s="124">
        <v>284969</v>
      </c>
      <c r="S629" s="124">
        <v>56594</v>
      </c>
      <c r="T629" s="124">
        <v>23613</v>
      </c>
      <c r="U629" s="124">
        <v>217972</v>
      </c>
      <c r="V629" s="124">
        <v>0</v>
      </c>
      <c r="W629" s="124">
        <v>0</v>
      </c>
      <c r="X629" s="124">
        <v>1316235</v>
      </c>
      <c r="Y629" s="124">
        <v>0</v>
      </c>
      <c r="Z629" s="124">
        <v>0</v>
      </c>
      <c r="AA629" s="124">
        <v>9661657</v>
      </c>
    </row>
    <row r="630" spans="1:27" x14ac:dyDescent="0.3">
      <c r="A630" s="123" t="s">
        <v>1259</v>
      </c>
      <c r="B630" s="121" t="s">
        <v>1260</v>
      </c>
      <c r="C630" s="121">
        <v>1</v>
      </c>
      <c r="D630" s="121">
        <v>0</v>
      </c>
      <c r="E630" s="124">
        <v>5283434</v>
      </c>
      <c r="F630" s="124">
        <v>0</v>
      </c>
      <c r="G630" s="124">
        <v>100000</v>
      </c>
      <c r="H630" s="124">
        <v>10007</v>
      </c>
      <c r="I630" s="124">
        <v>1241740</v>
      </c>
      <c r="J630" s="124">
        <v>1338640</v>
      </c>
      <c r="K630" s="124">
        <v>0</v>
      </c>
      <c r="L630" s="124">
        <v>0</v>
      </c>
      <c r="M630" s="124">
        <v>0</v>
      </c>
      <c r="N630" s="124">
        <v>0</v>
      </c>
      <c r="O630" s="124">
        <v>0</v>
      </c>
      <c r="P630" s="124">
        <v>635312</v>
      </c>
      <c r="Q630" s="124">
        <v>87210</v>
      </c>
      <c r="R630" s="124">
        <v>165990</v>
      </c>
      <c r="S630" s="124">
        <v>23474</v>
      </c>
      <c r="T630" s="124">
        <v>9794</v>
      </c>
      <c r="U630" s="124">
        <v>95239</v>
      </c>
      <c r="V630" s="124">
        <v>13045</v>
      </c>
      <c r="W630" s="124">
        <v>0</v>
      </c>
      <c r="X630" s="124">
        <v>426600</v>
      </c>
      <c r="Y630" s="124">
        <v>3952</v>
      </c>
      <c r="Z630" s="124">
        <v>0</v>
      </c>
      <c r="AA630" s="124">
        <v>9434437</v>
      </c>
    </row>
    <row r="631" spans="1:27" x14ac:dyDescent="0.3">
      <c r="A631" s="123" t="s">
        <v>1261</v>
      </c>
      <c r="B631" s="121" t="s">
        <v>1262</v>
      </c>
      <c r="C631" s="121">
        <v>1</v>
      </c>
      <c r="D631" s="121">
        <v>1</v>
      </c>
      <c r="E631" s="124">
        <v>12390646</v>
      </c>
      <c r="F631" s="124">
        <v>0</v>
      </c>
      <c r="G631" s="124">
        <v>349156</v>
      </c>
      <c r="H631" s="124">
        <v>0</v>
      </c>
      <c r="I631" s="124">
        <v>1836920</v>
      </c>
      <c r="J631" s="124">
        <v>147736</v>
      </c>
      <c r="K631" s="124">
        <v>0</v>
      </c>
      <c r="L631" s="124">
        <v>0</v>
      </c>
      <c r="M631" s="124">
        <v>0</v>
      </c>
      <c r="N631" s="124">
        <v>0</v>
      </c>
      <c r="O631" s="124">
        <v>0</v>
      </c>
      <c r="P631" s="124">
        <v>1477486</v>
      </c>
      <c r="Q631" s="124">
        <v>148320</v>
      </c>
      <c r="R631" s="124">
        <v>274060</v>
      </c>
      <c r="S631" s="124">
        <v>34769</v>
      </c>
      <c r="T631" s="124">
        <v>14506</v>
      </c>
      <c r="U631" s="124">
        <v>131296</v>
      </c>
      <c r="V631" s="124">
        <v>18985</v>
      </c>
      <c r="W631" s="124">
        <v>0</v>
      </c>
      <c r="X631" s="124">
        <v>1216400</v>
      </c>
      <c r="Y631" s="124">
        <v>0</v>
      </c>
      <c r="Z631" s="124">
        <v>0</v>
      </c>
      <c r="AA631" s="124">
        <v>18040280</v>
      </c>
    </row>
    <row r="632" spans="1:27" x14ac:dyDescent="0.3">
      <c r="A632" s="123" t="s">
        <v>1263</v>
      </c>
      <c r="B632" s="121" t="s">
        <v>1264</v>
      </c>
      <c r="C632" s="121">
        <v>1</v>
      </c>
      <c r="D632" s="121">
        <v>0</v>
      </c>
      <c r="E632" s="124">
        <v>11358574</v>
      </c>
      <c r="F632" s="124">
        <v>0</v>
      </c>
      <c r="G632" s="124">
        <v>323759</v>
      </c>
      <c r="H632" s="124">
        <v>0</v>
      </c>
      <c r="I632" s="124">
        <v>899460</v>
      </c>
      <c r="J632" s="124">
        <v>2054508</v>
      </c>
      <c r="K632" s="124">
        <v>0</v>
      </c>
      <c r="L632" s="124">
        <v>0</v>
      </c>
      <c r="M632" s="124">
        <v>0</v>
      </c>
      <c r="N632" s="124">
        <v>0</v>
      </c>
      <c r="O632" s="124">
        <v>0</v>
      </c>
      <c r="P632" s="124">
        <v>2230446</v>
      </c>
      <c r="Q632" s="124">
        <v>109605</v>
      </c>
      <c r="R632" s="124">
        <v>104825</v>
      </c>
      <c r="S632" s="124">
        <v>47547</v>
      </c>
      <c r="T632" s="124">
        <v>19838</v>
      </c>
      <c r="U632" s="124">
        <v>180517</v>
      </c>
      <c r="V632" s="124">
        <v>24118</v>
      </c>
      <c r="W632" s="124">
        <v>0</v>
      </c>
      <c r="X632" s="124">
        <v>1015200</v>
      </c>
      <c r="Y632" s="124">
        <v>0</v>
      </c>
      <c r="Z632" s="124">
        <v>0</v>
      </c>
      <c r="AA632" s="124">
        <v>18368397</v>
      </c>
    </row>
    <row r="633" spans="1:27" x14ac:dyDescent="0.3">
      <c r="A633" s="123" t="s">
        <v>1265</v>
      </c>
      <c r="B633" s="121" t="s">
        <v>1266</v>
      </c>
      <c r="C633" s="121">
        <v>1</v>
      </c>
      <c r="D633" s="121">
        <v>0</v>
      </c>
      <c r="E633" s="124">
        <v>3958139</v>
      </c>
      <c r="F633" s="124">
        <v>0</v>
      </c>
      <c r="G633" s="124">
        <v>100000</v>
      </c>
      <c r="H633" s="124">
        <v>0</v>
      </c>
      <c r="I633" s="124">
        <v>504149</v>
      </c>
      <c r="J633" s="124">
        <v>397565</v>
      </c>
      <c r="K633" s="124">
        <v>0</v>
      </c>
      <c r="L633" s="124">
        <v>0</v>
      </c>
      <c r="M633" s="124">
        <v>0</v>
      </c>
      <c r="N633" s="124">
        <v>0</v>
      </c>
      <c r="O633" s="124">
        <v>0</v>
      </c>
      <c r="P633" s="124">
        <v>744864</v>
      </c>
      <c r="Q633" s="124">
        <v>64853</v>
      </c>
      <c r="R633" s="124">
        <v>118412</v>
      </c>
      <c r="S633" s="124">
        <v>16074</v>
      </c>
      <c r="T633" s="124">
        <v>6706</v>
      </c>
      <c r="U633" s="124">
        <v>68910</v>
      </c>
      <c r="V633" s="124">
        <v>8179</v>
      </c>
      <c r="W633" s="124">
        <v>0</v>
      </c>
      <c r="X633" s="124">
        <v>315900</v>
      </c>
      <c r="Y633" s="124">
        <v>7468</v>
      </c>
      <c r="Z633" s="124">
        <v>0</v>
      </c>
      <c r="AA633" s="124">
        <v>6311219</v>
      </c>
    </row>
    <row r="634" spans="1:27" x14ac:dyDescent="0.3">
      <c r="A634" s="123" t="s">
        <v>1267</v>
      </c>
      <c r="B634" s="121" t="s">
        <v>1268</v>
      </c>
      <c r="C634" s="121">
        <v>1</v>
      </c>
      <c r="D634" s="121">
        <v>0</v>
      </c>
      <c r="E634" s="124">
        <v>1268176</v>
      </c>
      <c r="F634" s="124">
        <v>0</v>
      </c>
      <c r="G634" s="124">
        <v>0</v>
      </c>
      <c r="H634" s="124">
        <v>2550</v>
      </c>
      <c r="I634" s="124">
        <v>192921</v>
      </c>
      <c r="J634" s="124">
        <v>615140</v>
      </c>
      <c r="K634" s="124">
        <v>0</v>
      </c>
      <c r="L634" s="124">
        <v>0</v>
      </c>
      <c r="M634" s="124">
        <v>0</v>
      </c>
      <c r="N634" s="124">
        <v>0</v>
      </c>
      <c r="O634" s="124">
        <v>0</v>
      </c>
      <c r="P634" s="124">
        <v>773721</v>
      </c>
      <c r="Q634" s="124">
        <v>0</v>
      </c>
      <c r="R634" s="124">
        <v>0</v>
      </c>
      <c r="S634" s="124">
        <v>29630</v>
      </c>
      <c r="T634" s="124">
        <v>12363</v>
      </c>
      <c r="U634" s="124">
        <v>101239</v>
      </c>
      <c r="V634" s="124">
        <v>6223</v>
      </c>
      <c r="W634" s="124">
        <v>0</v>
      </c>
      <c r="X634" s="124">
        <v>567000</v>
      </c>
      <c r="Y634" s="124">
        <v>9362</v>
      </c>
      <c r="Z634" s="124">
        <v>0</v>
      </c>
      <c r="AA634" s="124">
        <v>3578325</v>
      </c>
    </row>
    <row r="635" spans="1:27" x14ac:dyDescent="0.3">
      <c r="A635" s="123" t="s">
        <v>1269</v>
      </c>
      <c r="B635" s="121" t="s">
        <v>1270</v>
      </c>
      <c r="C635" s="121">
        <v>1</v>
      </c>
      <c r="D635" s="121">
        <v>0</v>
      </c>
      <c r="E635" s="124">
        <v>14993174</v>
      </c>
      <c r="F635" s="124">
        <v>0</v>
      </c>
      <c r="G635" s="124">
        <v>0</v>
      </c>
      <c r="H635" s="124">
        <v>0</v>
      </c>
      <c r="I635" s="124">
        <v>1534170</v>
      </c>
      <c r="J635" s="124">
        <v>363262</v>
      </c>
      <c r="K635" s="124">
        <v>0</v>
      </c>
      <c r="L635" s="124">
        <v>0</v>
      </c>
      <c r="M635" s="124">
        <v>0</v>
      </c>
      <c r="N635" s="124">
        <v>0</v>
      </c>
      <c r="O635" s="124">
        <v>0</v>
      </c>
      <c r="P635" s="124">
        <v>1931351</v>
      </c>
      <c r="Q635" s="124">
        <v>170846</v>
      </c>
      <c r="R635" s="124">
        <v>367948</v>
      </c>
      <c r="S635" s="124">
        <v>52984</v>
      </c>
      <c r="T635" s="124">
        <v>22106</v>
      </c>
      <c r="U635" s="124">
        <v>168051</v>
      </c>
      <c r="V635" s="124">
        <v>40315</v>
      </c>
      <c r="W635" s="124">
        <v>0</v>
      </c>
      <c r="X635" s="124">
        <v>903635</v>
      </c>
      <c r="Y635" s="124">
        <v>0</v>
      </c>
      <c r="Z635" s="124">
        <v>0</v>
      </c>
      <c r="AA635" s="124">
        <v>20547842</v>
      </c>
    </row>
    <row r="636" spans="1:27" x14ac:dyDescent="0.3">
      <c r="A636" s="123" t="s">
        <v>1271</v>
      </c>
      <c r="B636" s="121" t="s">
        <v>1272</v>
      </c>
      <c r="C636" s="121">
        <v>1</v>
      </c>
      <c r="D636" s="121">
        <v>0</v>
      </c>
      <c r="E636" s="124">
        <v>4358079</v>
      </c>
      <c r="F636" s="124">
        <v>0</v>
      </c>
      <c r="G636" s="124">
        <v>0</v>
      </c>
      <c r="H636" s="124">
        <v>0</v>
      </c>
      <c r="I636" s="124">
        <v>1032062</v>
      </c>
      <c r="J636" s="124">
        <v>1409917</v>
      </c>
      <c r="K636" s="124">
        <v>0</v>
      </c>
      <c r="L636" s="124">
        <v>0</v>
      </c>
      <c r="M636" s="124">
        <v>0</v>
      </c>
      <c r="N636" s="124">
        <v>0</v>
      </c>
      <c r="O636" s="124">
        <v>0</v>
      </c>
      <c r="P636" s="124">
        <v>735948</v>
      </c>
      <c r="Q636" s="124">
        <v>87200</v>
      </c>
      <c r="R636" s="124">
        <v>225776</v>
      </c>
      <c r="S636" s="124">
        <v>26829</v>
      </c>
      <c r="T636" s="124">
        <v>11194</v>
      </c>
      <c r="U636" s="124">
        <v>108345</v>
      </c>
      <c r="V636" s="124">
        <v>11529</v>
      </c>
      <c r="W636" s="124">
        <v>0</v>
      </c>
      <c r="X636" s="124">
        <v>475200</v>
      </c>
      <c r="Y636" s="124">
        <v>6999</v>
      </c>
      <c r="Z636" s="124">
        <v>0</v>
      </c>
      <c r="AA636" s="124">
        <v>8489078</v>
      </c>
    </row>
    <row r="637" spans="1:27" x14ac:dyDescent="0.3">
      <c r="A637" s="123" t="s">
        <v>1273</v>
      </c>
      <c r="B637" s="121" t="s">
        <v>1274</v>
      </c>
      <c r="C637" s="121">
        <v>1</v>
      </c>
      <c r="D637" s="121">
        <v>0</v>
      </c>
      <c r="E637" s="124">
        <v>5767433</v>
      </c>
      <c r="F637" s="124">
        <v>0</v>
      </c>
      <c r="G637" s="124">
        <v>100000</v>
      </c>
      <c r="H637" s="124">
        <v>0</v>
      </c>
      <c r="I637" s="124">
        <v>528792</v>
      </c>
      <c r="J637" s="124">
        <v>1493871</v>
      </c>
      <c r="K637" s="124">
        <v>0</v>
      </c>
      <c r="L637" s="124">
        <v>0</v>
      </c>
      <c r="M637" s="124">
        <v>0</v>
      </c>
      <c r="N637" s="124">
        <v>0</v>
      </c>
      <c r="O637" s="124">
        <v>0</v>
      </c>
      <c r="P637" s="124">
        <v>826195</v>
      </c>
      <c r="Q637" s="124">
        <v>63276</v>
      </c>
      <c r="R637" s="124">
        <v>184900</v>
      </c>
      <c r="S637" s="124">
        <v>32477</v>
      </c>
      <c r="T637" s="124">
        <v>13550</v>
      </c>
      <c r="U637" s="124">
        <v>93025</v>
      </c>
      <c r="V637" s="124">
        <v>22665</v>
      </c>
      <c r="W637" s="124">
        <v>0</v>
      </c>
      <c r="X637" s="124">
        <v>442800</v>
      </c>
      <c r="Y637" s="124">
        <v>11221</v>
      </c>
      <c r="Z637" s="124">
        <v>0</v>
      </c>
      <c r="AA637" s="124">
        <v>9580205</v>
      </c>
    </row>
    <row r="638" spans="1:27" x14ac:dyDescent="0.3">
      <c r="A638" s="123" t="s">
        <v>1275</v>
      </c>
      <c r="B638" s="121" t="s">
        <v>1276</v>
      </c>
      <c r="C638" s="121">
        <v>1</v>
      </c>
      <c r="D638" s="121">
        <v>0</v>
      </c>
      <c r="E638" s="124">
        <v>5567796</v>
      </c>
      <c r="F638" s="124">
        <v>0</v>
      </c>
      <c r="G638" s="124">
        <v>129492</v>
      </c>
      <c r="H638" s="124">
        <v>0</v>
      </c>
      <c r="I638" s="124">
        <v>770415</v>
      </c>
      <c r="J638" s="124">
        <v>888126</v>
      </c>
      <c r="K638" s="124">
        <v>0</v>
      </c>
      <c r="L638" s="124">
        <v>0</v>
      </c>
      <c r="M638" s="124">
        <v>0</v>
      </c>
      <c r="N638" s="124">
        <v>0</v>
      </c>
      <c r="O638" s="124">
        <v>0</v>
      </c>
      <c r="P638" s="124">
        <v>1160183</v>
      </c>
      <c r="Q638" s="124">
        <v>18270</v>
      </c>
      <c r="R638" s="124">
        <v>57678</v>
      </c>
      <c r="S638" s="124">
        <v>25047</v>
      </c>
      <c r="T638" s="124">
        <v>10450</v>
      </c>
      <c r="U638" s="124">
        <v>97219</v>
      </c>
      <c r="V638" s="124">
        <v>15982</v>
      </c>
      <c r="W638" s="124">
        <v>0</v>
      </c>
      <c r="X638" s="124">
        <v>432000</v>
      </c>
      <c r="Y638" s="124">
        <v>0</v>
      </c>
      <c r="Z638" s="124">
        <v>0</v>
      </c>
      <c r="AA638" s="124">
        <v>9172658</v>
      </c>
    </row>
    <row r="639" spans="1:27" x14ac:dyDescent="0.3">
      <c r="A639" s="123" t="s">
        <v>1277</v>
      </c>
      <c r="B639" s="121" t="s">
        <v>1278</v>
      </c>
      <c r="C639" s="121">
        <v>1</v>
      </c>
      <c r="D639" s="121">
        <v>0</v>
      </c>
      <c r="E639" s="124">
        <v>10048154</v>
      </c>
      <c r="F639" s="124">
        <v>0</v>
      </c>
      <c r="G639" s="124">
        <v>193387</v>
      </c>
      <c r="H639" s="124">
        <v>0</v>
      </c>
      <c r="I639" s="124">
        <v>695713</v>
      </c>
      <c r="J639" s="124">
        <v>1184753</v>
      </c>
      <c r="K639" s="124">
        <v>0</v>
      </c>
      <c r="L639" s="124">
        <v>0</v>
      </c>
      <c r="M639" s="124">
        <v>0</v>
      </c>
      <c r="N639" s="124">
        <v>0</v>
      </c>
      <c r="O639" s="124">
        <v>0</v>
      </c>
      <c r="P639" s="124">
        <v>697387</v>
      </c>
      <c r="Q639" s="124">
        <v>273680</v>
      </c>
      <c r="R639" s="124">
        <v>262128</v>
      </c>
      <c r="S639" s="124">
        <v>35053</v>
      </c>
      <c r="T639" s="124">
        <v>14625</v>
      </c>
      <c r="U639" s="124">
        <v>139159</v>
      </c>
      <c r="V639" s="124">
        <v>25596</v>
      </c>
      <c r="W639" s="124">
        <v>0</v>
      </c>
      <c r="X639" s="124">
        <v>545400</v>
      </c>
      <c r="Y639" s="124">
        <v>0</v>
      </c>
      <c r="Z639" s="124">
        <v>0</v>
      </c>
      <c r="AA639" s="124">
        <v>14115035</v>
      </c>
    </row>
    <row r="640" spans="1:27" x14ac:dyDescent="0.3">
      <c r="A640" s="123" t="s">
        <v>1279</v>
      </c>
      <c r="B640" s="121" t="s">
        <v>1280</v>
      </c>
      <c r="C640" s="121">
        <v>1</v>
      </c>
      <c r="D640" s="121">
        <v>0</v>
      </c>
      <c r="E640" s="124">
        <v>5040231</v>
      </c>
      <c r="F640" s="124">
        <v>0</v>
      </c>
      <c r="G640" s="124">
        <v>0</v>
      </c>
      <c r="H640" s="124">
        <v>0</v>
      </c>
      <c r="I640" s="124">
        <v>336155</v>
      </c>
      <c r="J640" s="124">
        <v>813969</v>
      </c>
      <c r="K640" s="124">
        <v>0</v>
      </c>
      <c r="L640" s="124">
        <v>0</v>
      </c>
      <c r="M640" s="124">
        <v>0</v>
      </c>
      <c r="N640" s="124">
        <v>0</v>
      </c>
      <c r="O640" s="124">
        <v>0</v>
      </c>
      <c r="P640" s="124">
        <v>867565</v>
      </c>
      <c r="Q640" s="124">
        <v>195522</v>
      </c>
      <c r="R640" s="124">
        <v>64763</v>
      </c>
      <c r="S640" s="124">
        <v>27578</v>
      </c>
      <c r="T640" s="124">
        <v>11506</v>
      </c>
      <c r="U640" s="124">
        <v>110267</v>
      </c>
      <c r="V640" s="124">
        <v>15950</v>
      </c>
      <c r="W640" s="124">
        <v>0</v>
      </c>
      <c r="X640" s="124">
        <v>464400</v>
      </c>
      <c r="Y640" s="124">
        <v>6878</v>
      </c>
      <c r="Z640" s="124">
        <v>0</v>
      </c>
      <c r="AA640" s="124">
        <v>7954784</v>
      </c>
    </row>
    <row r="641" spans="1:27" x14ac:dyDescent="0.3">
      <c r="A641" s="123" t="s">
        <v>1281</v>
      </c>
      <c r="B641" s="121" t="s">
        <v>1282</v>
      </c>
      <c r="C641" s="121">
        <v>1</v>
      </c>
      <c r="D641" s="121">
        <v>0</v>
      </c>
      <c r="E641" s="124">
        <v>4285783</v>
      </c>
      <c r="F641" s="124">
        <v>0</v>
      </c>
      <c r="G641" s="124">
        <v>0</v>
      </c>
      <c r="H641" s="124">
        <v>0</v>
      </c>
      <c r="I641" s="124">
        <v>417785</v>
      </c>
      <c r="J641" s="124">
        <v>15721</v>
      </c>
      <c r="K641" s="124">
        <v>0</v>
      </c>
      <c r="L641" s="124">
        <v>0</v>
      </c>
      <c r="M641" s="124">
        <v>0</v>
      </c>
      <c r="N641" s="124">
        <v>0</v>
      </c>
      <c r="O641" s="124">
        <v>0</v>
      </c>
      <c r="P641" s="124">
        <v>1078686</v>
      </c>
      <c r="Q641" s="124">
        <v>119030</v>
      </c>
      <c r="R641" s="124">
        <v>131543</v>
      </c>
      <c r="S641" s="124">
        <v>40042</v>
      </c>
      <c r="T641" s="124">
        <v>16706</v>
      </c>
      <c r="U641" s="124">
        <v>113063</v>
      </c>
      <c r="V641" s="124">
        <v>0</v>
      </c>
      <c r="W641" s="124">
        <v>0</v>
      </c>
      <c r="X641" s="124">
        <v>720533</v>
      </c>
      <c r="Y641" s="124">
        <v>615</v>
      </c>
      <c r="Z641" s="124">
        <v>0</v>
      </c>
      <c r="AA641" s="124">
        <v>6939507</v>
      </c>
    </row>
    <row r="642" spans="1:27" x14ac:dyDescent="0.3">
      <c r="A642" s="123" t="s">
        <v>1283</v>
      </c>
      <c r="B642" s="121" t="s">
        <v>1284</v>
      </c>
      <c r="C642" s="121">
        <v>1</v>
      </c>
      <c r="D642" s="121">
        <v>0</v>
      </c>
      <c r="E642" s="124">
        <v>5574374</v>
      </c>
      <c r="F642" s="124">
        <v>0</v>
      </c>
      <c r="G642" s="124">
        <v>167166</v>
      </c>
      <c r="H642" s="124">
        <v>0</v>
      </c>
      <c r="I642" s="124">
        <v>1113951</v>
      </c>
      <c r="J642" s="124">
        <v>438570</v>
      </c>
      <c r="K642" s="124">
        <v>0</v>
      </c>
      <c r="L642" s="124">
        <v>0</v>
      </c>
      <c r="M642" s="124">
        <v>0</v>
      </c>
      <c r="N642" s="124">
        <v>0</v>
      </c>
      <c r="O642" s="124">
        <v>0</v>
      </c>
      <c r="P642" s="124">
        <v>1162549</v>
      </c>
      <c r="Q642" s="124">
        <v>141328</v>
      </c>
      <c r="R642" s="124">
        <v>260544</v>
      </c>
      <c r="S642" s="124">
        <v>17332</v>
      </c>
      <c r="T642" s="124">
        <v>7231</v>
      </c>
      <c r="U642" s="124">
        <v>70657</v>
      </c>
      <c r="V642" s="124">
        <v>6048</v>
      </c>
      <c r="W642" s="124">
        <v>0</v>
      </c>
      <c r="X642" s="124">
        <v>367267</v>
      </c>
      <c r="Y642" s="124">
        <v>0</v>
      </c>
      <c r="Z642" s="124">
        <v>0</v>
      </c>
      <c r="AA642" s="124">
        <v>9327017</v>
      </c>
    </row>
    <row r="643" spans="1:27" x14ac:dyDescent="0.3">
      <c r="A643" s="123" t="s">
        <v>1285</v>
      </c>
      <c r="B643" s="121" t="s">
        <v>1286</v>
      </c>
      <c r="C643" s="121">
        <v>1</v>
      </c>
      <c r="D643" s="121">
        <v>0</v>
      </c>
      <c r="E643" s="124">
        <v>3638042</v>
      </c>
      <c r="F643" s="124">
        <v>0</v>
      </c>
      <c r="G643" s="124">
        <v>0</v>
      </c>
      <c r="H643" s="124">
        <v>0</v>
      </c>
      <c r="I643" s="124">
        <v>515379</v>
      </c>
      <c r="J643" s="124">
        <v>346899</v>
      </c>
      <c r="K643" s="124">
        <v>237</v>
      </c>
      <c r="L643" s="124">
        <v>0</v>
      </c>
      <c r="M643" s="124">
        <v>0</v>
      </c>
      <c r="N643" s="124">
        <v>0</v>
      </c>
      <c r="O643" s="124">
        <v>0</v>
      </c>
      <c r="P643" s="124">
        <v>1074544</v>
      </c>
      <c r="Q643" s="124">
        <v>176769</v>
      </c>
      <c r="R643" s="124">
        <v>313502</v>
      </c>
      <c r="S643" s="124">
        <v>67110</v>
      </c>
      <c r="T643" s="124">
        <v>28000</v>
      </c>
      <c r="U643" s="124">
        <v>265678</v>
      </c>
      <c r="V643" s="124">
        <v>0</v>
      </c>
      <c r="W643" s="124">
        <v>0</v>
      </c>
      <c r="X643" s="124">
        <v>1058400</v>
      </c>
      <c r="Y643" s="124">
        <v>13169</v>
      </c>
      <c r="Z643" s="124">
        <v>0</v>
      </c>
      <c r="AA643" s="124">
        <v>7497729</v>
      </c>
    </row>
    <row r="644" spans="1:27" x14ac:dyDescent="0.3">
      <c r="A644" s="123" t="s">
        <v>1287</v>
      </c>
      <c r="B644" s="121" t="s">
        <v>1288</v>
      </c>
      <c r="C644" s="121">
        <v>1</v>
      </c>
      <c r="D644" s="121">
        <v>0</v>
      </c>
      <c r="E644" s="124">
        <v>8775979</v>
      </c>
      <c r="F644" s="124">
        <v>0</v>
      </c>
      <c r="G644" s="124">
        <v>0</v>
      </c>
      <c r="H644" s="124">
        <v>0</v>
      </c>
      <c r="I644" s="124">
        <v>1037887</v>
      </c>
      <c r="J644" s="124">
        <v>1398353</v>
      </c>
      <c r="K644" s="124">
        <v>0</v>
      </c>
      <c r="L644" s="124">
        <v>0</v>
      </c>
      <c r="M644" s="124">
        <v>102982</v>
      </c>
      <c r="N644" s="124">
        <v>20664</v>
      </c>
      <c r="O644" s="124">
        <v>5544</v>
      </c>
      <c r="P644" s="124">
        <v>0</v>
      </c>
      <c r="Q644" s="124">
        <v>307658</v>
      </c>
      <c r="R644" s="124">
        <v>255867</v>
      </c>
      <c r="S644" s="124">
        <v>95557</v>
      </c>
      <c r="T644" s="124">
        <v>39869</v>
      </c>
      <c r="U644" s="124">
        <v>360801</v>
      </c>
      <c r="V644" s="124">
        <v>32264</v>
      </c>
      <c r="W644" s="124">
        <v>0</v>
      </c>
      <c r="X644" s="124">
        <v>1766260</v>
      </c>
      <c r="Y644" s="124">
        <v>37078</v>
      </c>
      <c r="Z644" s="124">
        <v>0</v>
      </c>
      <c r="AA644" s="124">
        <v>14236763</v>
      </c>
    </row>
    <row r="645" spans="1:27" x14ac:dyDescent="0.3">
      <c r="A645" s="123" t="s">
        <v>1289</v>
      </c>
      <c r="B645" s="121" t="s">
        <v>1290</v>
      </c>
      <c r="C645" s="121">
        <v>1</v>
      </c>
      <c r="D645" s="121">
        <v>0</v>
      </c>
      <c r="E645" s="124">
        <v>8033139</v>
      </c>
      <c r="F645" s="124">
        <v>0</v>
      </c>
      <c r="G645" s="124">
        <v>822562</v>
      </c>
      <c r="H645" s="124">
        <v>0</v>
      </c>
      <c r="I645" s="124">
        <v>1141909</v>
      </c>
      <c r="J645" s="124">
        <v>1736043</v>
      </c>
      <c r="K645" s="124">
        <v>0</v>
      </c>
      <c r="L645" s="124">
        <v>0</v>
      </c>
      <c r="M645" s="124">
        <v>0</v>
      </c>
      <c r="N645" s="124">
        <v>0</v>
      </c>
      <c r="O645" s="124">
        <v>0</v>
      </c>
      <c r="P645" s="124">
        <v>1232071</v>
      </c>
      <c r="Q645" s="124">
        <v>78075</v>
      </c>
      <c r="R645" s="124">
        <v>440073</v>
      </c>
      <c r="S645" s="124">
        <v>33181</v>
      </c>
      <c r="T645" s="124">
        <v>13844</v>
      </c>
      <c r="U645" s="124">
        <v>118597</v>
      </c>
      <c r="V645" s="124">
        <v>13347</v>
      </c>
      <c r="W645" s="124">
        <v>0</v>
      </c>
      <c r="X645" s="124">
        <v>626400</v>
      </c>
      <c r="Y645" s="124">
        <v>8528</v>
      </c>
      <c r="Z645" s="124">
        <v>0</v>
      </c>
      <c r="AA645" s="124">
        <v>14297769</v>
      </c>
    </row>
    <row r="646" spans="1:27" x14ac:dyDescent="0.3">
      <c r="A646" s="123" t="s">
        <v>1291</v>
      </c>
      <c r="B646" s="121" t="s">
        <v>1292</v>
      </c>
      <c r="C646" s="121">
        <v>1</v>
      </c>
      <c r="D646" s="121">
        <v>0</v>
      </c>
      <c r="E646" s="124">
        <v>719055</v>
      </c>
      <c r="F646" s="124">
        <v>0</v>
      </c>
      <c r="G646" s="124">
        <v>22343</v>
      </c>
      <c r="H646" s="124">
        <v>0</v>
      </c>
      <c r="I646" s="124">
        <v>119239</v>
      </c>
      <c r="J646" s="124">
        <v>184711</v>
      </c>
      <c r="K646" s="124">
        <v>0</v>
      </c>
      <c r="L646" s="124">
        <v>0</v>
      </c>
      <c r="M646" s="124">
        <v>0</v>
      </c>
      <c r="N646" s="124">
        <v>0</v>
      </c>
      <c r="O646" s="124">
        <v>0</v>
      </c>
      <c r="P646" s="124">
        <v>346668</v>
      </c>
      <c r="Q646" s="124">
        <v>0</v>
      </c>
      <c r="R646" s="124">
        <v>3145</v>
      </c>
      <c r="S646" s="124">
        <v>4374</v>
      </c>
      <c r="T646" s="124">
        <v>1825</v>
      </c>
      <c r="U646" s="124">
        <v>25339</v>
      </c>
      <c r="V646" s="124">
        <v>0</v>
      </c>
      <c r="W646" s="124">
        <v>0</v>
      </c>
      <c r="X646" s="124">
        <v>43200</v>
      </c>
      <c r="Y646" s="124">
        <v>0</v>
      </c>
      <c r="Z646" s="124">
        <v>0</v>
      </c>
      <c r="AA646" s="124">
        <v>1469899</v>
      </c>
    </row>
    <row r="647" spans="1:27" x14ac:dyDescent="0.3">
      <c r="A647" s="123" t="s">
        <v>1293</v>
      </c>
      <c r="B647" s="121" t="s">
        <v>1294</v>
      </c>
      <c r="C647" s="121">
        <v>1</v>
      </c>
      <c r="D647" s="121">
        <v>0</v>
      </c>
      <c r="E647" s="124">
        <v>5773214</v>
      </c>
      <c r="F647" s="124">
        <v>0</v>
      </c>
      <c r="G647" s="124">
        <v>806693</v>
      </c>
      <c r="H647" s="124">
        <v>0</v>
      </c>
      <c r="I647" s="124">
        <v>1062978</v>
      </c>
      <c r="J647" s="124">
        <v>910204</v>
      </c>
      <c r="K647" s="124">
        <v>0</v>
      </c>
      <c r="L647" s="124">
        <v>0</v>
      </c>
      <c r="M647" s="124">
        <v>0</v>
      </c>
      <c r="N647" s="124">
        <v>0</v>
      </c>
      <c r="O647" s="124">
        <v>0</v>
      </c>
      <c r="P647" s="124">
        <v>1156964</v>
      </c>
      <c r="Q647" s="124">
        <v>129018</v>
      </c>
      <c r="R647" s="124">
        <v>380989</v>
      </c>
      <c r="S647" s="124">
        <v>21721</v>
      </c>
      <c r="T647" s="124">
        <v>9063</v>
      </c>
      <c r="U647" s="124">
        <v>87783</v>
      </c>
      <c r="V647" s="124">
        <v>9404</v>
      </c>
      <c r="W647" s="124">
        <v>0</v>
      </c>
      <c r="X647" s="124">
        <v>464400</v>
      </c>
      <c r="Y647" s="124">
        <v>0</v>
      </c>
      <c r="Z647" s="124">
        <v>0</v>
      </c>
      <c r="AA647" s="124">
        <v>10812431</v>
      </c>
    </row>
    <row r="648" spans="1:27" x14ac:dyDescent="0.3">
      <c r="A648" s="123" t="s">
        <v>1295</v>
      </c>
      <c r="B648" s="121" t="s">
        <v>1296</v>
      </c>
      <c r="C648" s="121">
        <v>1</v>
      </c>
      <c r="D648" s="121">
        <v>0</v>
      </c>
      <c r="E648" s="124">
        <v>7642358</v>
      </c>
      <c r="F648" s="124">
        <v>0</v>
      </c>
      <c r="G648" s="124">
        <v>183316</v>
      </c>
      <c r="H648" s="124">
        <v>0</v>
      </c>
      <c r="I648" s="124">
        <v>613720</v>
      </c>
      <c r="J648" s="124">
        <v>2575900</v>
      </c>
      <c r="K648" s="124">
        <v>0</v>
      </c>
      <c r="L648" s="124">
        <v>0</v>
      </c>
      <c r="M648" s="124">
        <v>0</v>
      </c>
      <c r="N648" s="124">
        <v>0</v>
      </c>
      <c r="O648" s="124">
        <v>0</v>
      </c>
      <c r="P648" s="124">
        <v>1012419</v>
      </c>
      <c r="Q648" s="124">
        <v>321514</v>
      </c>
      <c r="R648" s="124">
        <v>517438</v>
      </c>
      <c r="S648" s="124">
        <v>24253</v>
      </c>
      <c r="T648" s="124">
        <v>10119</v>
      </c>
      <c r="U648" s="124">
        <v>92618</v>
      </c>
      <c r="V648" s="124">
        <v>17317</v>
      </c>
      <c r="W648" s="124">
        <v>0</v>
      </c>
      <c r="X648" s="124">
        <v>410400</v>
      </c>
      <c r="Y648" s="124">
        <v>0</v>
      </c>
      <c r="Z648" s="124">
        <v>0</v>
      </c>
      <c r="AA648" s="124">
        <v>13421372</v>
      </c>
    </row>
    <row r="649" spans="1:27" x14ac:dyDescent="0.3">
      <c r="A649" s="123" t="s">
        <v>1297</v>
      </c>
      <c r="B649" s="121" t="s">
        <v>1298</v>
      </c>
      <c r="C649" s="121">
        <v>1</v>
      </c>
      <c r="D649" s="121">
        <v>0</v>
      </c>
      <c r="E649" s="124">
        <v>85654956</v>
      </c>
      <c r="F649" s="124">
        <v>1000557</v>
      </c>
      <c r="G649" s="124">
        <v>2045117</v>
      </c>
      <c r="H649" s="124">
        <v>0</v>
      </c>
      <c r="I649" s="124">
        <v>9482909</v>
      </c>
      <c r="J649" s="124">
        <v>9778636</v>
      </c>
      <c r="K649" s="124">
        <v>0</v>
      </c>
      <c r="L649" s="124">
        <v>0</v>
      </c>
      <c r="M649" s="124">
        <v>0</v>
      </c>
      <c r="N649" s="124">
        <v>0</v>
      </c>
      <c r="O649" s="124">
        <v>0</v>
      </c>
      <c r="P649" s="124">
        <v>4689361</v>
      </c>
      <c r="Q649" s="124">
        <v>1725704</v>
      </c>
      <c r="R649" s="124">
        <v>3372821</v>
      </c>
      <c r="S649" s="124">
        <v>111002</v>
      </c>
      <c r="T649" s="124">
        <v>46313</v>
      </c>
      <c r="U649" s="124">
        <v>490931</v>
      </c>
      <c r="V649" s="124">
        <v>101317</v>
      </c>
      <c r="W649" s="124">
        <v>0</v>
      </c>
      <c r="X649" s="124">
        <v>3929524</v>
      </c>
      <c r="Y649" s="124">
        <v>305348</v>
      </c>
      <c r="Z649" s="124">
        <v>0</v>
      </c>
      <c r="AA649" s="124">
        <v>122734496</v>
      </c>
    </row>
    <row r="650" spans="1:27" x14ac:dyDescent="0.3">
      <c r="A650" s="123" t="s">
        <v>1299</v>
      </c>
      <c r="B650" s="121" t="s">
        <v>1300</v>
      </c>
      <c r="C650" s="121">
        <v>1</v>
      </c>
      <c r="D650" s="121">
        <v>0</v>
      </c>
      <c r="E650" s="124">
        <v>4931927</v>
      </c>
      <c r="F650" s="124">
        <v>0</v>
      </c>
      <c r="G650" s="124">
        <v>0</v>
      </c>
      <c r="H650" s="124">
        <v>0</v>
      </c>
      <c r="I650" s="124">
        <v>2852583</v>
      </c>
      <c r="J650" s="124">
        <v>2767438</v>
      </c>
      <c r="K650" s="124">
        <v>0</v>
      </c>
      <c r="L650" s="124">
        <v>0</v>
      </c>
      <c r="M650" s="124">
        <v>0</v>
      </c>
      <c r="N650" s="124">
        <v>0</v>
      </c>
      <c r="O650" s="124">
        <v>0</v>
      </c>
      <c r="P650" s="124">
        <v>1547991</v>
      </c>
      <c r="Q650" s="124">
        <v>235388</v>
      </c>
      <c r="R650" s="124">
        <v>205526</v>
      </c>
      <c r="S650" s="124">
        <v>52909</v>
      </c>
      <c r="T650" s="124">
        <v>22075</v>
      </c>
      <c r="U650" s="124">
        <v>211622</v>
      </c>
      <c r="V650" s="124">
        <v>25215</v>
      </c>
      <c r="W650" s="124">
        <v>0</v>
      </c>
      <c r="X650" s="124">
        <v>1009800</v>
      </c>
      <c r="Y650" s="124">
        <v>29997</v>
      </c>
      <c r="Z650" s="124">
        <v>0</v>
      </c>
      <c r="AA650" s="124">
        <v>13892471</v>
      </c>
    </row>
    <row r="651" spans="1:27" x14ac:dyDescent="0.3">
      <c r="A651" s="123" t="s">
        <v>1301</v>
      </c>
      <c r="B651" s="121" t="s">
        <v>1302</v>
      </c>
      <c r="C651" s="121">
        <v>1</v>
      </c>
      <c r="D651" s="121">
        <v>0</v>
      </c>
      <c r="E651" s="124">
        <v>67429720</v>
      </c>
      <c r="F651" s="124">
        <v>0</v>
      </c>
      <c r="G651" s="124">
        <v>663963</v>
      </c>
      <c r="H651" s="124">
        <v>39868</v>
      </c>
      <c r="I651" s="124">
        <v>10698613</v>
      </c>
      <c r="J651" s="124">
        <v>3128091</v>
      </c>
      <c r="K651" s="124">
        <v>0</v>
      </c>
      <c r="L651" s="124">
        <v>0</v>
      </c>
      <c r="M651" s="124">
        <v>0</v>
      </c>
      <c r="N651" s="124">
        <v>0</v>
      </c>
      <c r="O651" s="124">
        <v>0</v>
      </c>
      <c r="P651" s="124">
        <v>6043560</v>
      </c>
      <c r="Q651" s="124">
        <v>392772</v>
      </c>
      <c r="R651" s="124">
        <v>1530602</v>
      </c>
      <c r="S651" s="124">
        <v>183355</v>
      </c>
      <c r="T651" s="124">
        <v>76500</v>
      </c>
      <c r="U651" s="124">
        <v>666322</v>
      </c>
      <c r="V651" s="124">
        <v>133590</v>
      </c>
      <c r="W651" s="124">
        <v>0</v>
      </c>
      <c r="X651" s="124">
        <v>2249854</v>
      </c>
      <c r="Y651" s="124">
        <v>0</v>
      </c>
      <c r="Z651" s="124">
        <v>0</v>
      </c>
      <c r="AA651" s="124">
        <v>93236810</v>
      </c>
    </row>
    <row r="652" spans="1:27" x14ac:dyDescent="0.3">
      <c r="A652" s="123" t="s">
        <v>1303</v>
      </c>
      <c r="B652" s="121" t="s">
        <v>1304</v>
      </c>
      <c r="C652" s="121">
        <v>1</v>
      </c>
      <c r="D652" s="121">
        <v>0</v>
      </c>
      <c r="E652" s="124">
        <v>2243967</v>
      </c>
      <c r="F652" s="124">
        <v>0</v>
      </c>
      <c r="G652" s="124">
        <v>0</v>
      </c>
      <c r="H652" s="124">
        <v>0</v>
      </c>
      <c r="I652" s="124">
        <v>375917</v>
      </c>
      <c r="J652" s="124">
        <v>63962</v>
      </c>
      <c r="K652" s="124">
        <v>0</v>
      </c>
      <c r="L652" s="124">
        <v>0</v>
      </c>
      <c r="M652" s="124">
        <v>0</v>
      </c>
      <c r="N652" s="124">
        <v>0</v>
      </c>
      <c r="O652" s="124">
        <v>0</v>
      </c>
      <c r="P652" s="124">
        <v>1354670</v>
      </c>
      <c r="Q652" s="124">
        <v>77229</v>
      </c>
      <c r="R652" s="124">
        <v>190962</v>
      </c>
      <c r="S652" s="124">
        <v>35443</v>
      </c>
      <c r="T652" s="124">
        <v>14788</v>
      </c>
      <c r="U652" s="124">
        <v>140557</v>
      </c>
      <c r="V652" s="124">
        <v>0</v>
      </c>
      <c r="W652" s="124">
        <v>0</v>
      </c>
      <c r="X652" s="124">
        <v>739800</v>
      </c>
      <c r="Y652" s="124">
        <v>2184</v>
      </c>
      <c r="Z652" s="124">
        <v>0</v>
      </c>
      <c r="AA652" s="124">
        <v>5239479</v>
      </c>
    </row>
    <row r="653" spans="1:27" x14ac:dyDescent="0.3">
      <c r="A653" s="123" t="s">
        <v>1305</v>
      </c>
      <c r="B653" s="121" t="s">
        <v>1306</v>
      </c>
      <c r="C653" s="121">
        <v>1</v>
      </c>
      <c r="D653" s="121">
        <v>0</v>
      </c>
      <c r="E653" s="124">
        <v>2219836</v>
      </c>
      <c r="F653" s="124">
        <v>0</v>
      </c>
      <c r="G653" s="124">
        <v>100000</v>
      </c>
      <c r="H653" s="124">
        <v>0</v>
      </c>
      <c r="I653" s="124">
        <v>619665</v>
      </c>
      <c r="J653" s="124">
        <v>205987</v>
      </c>
      <c r="K653" s="124">
        <v>0</v>
      </c>
      <c r="L653" s="124">
        <v>0</v>
      </c>
      <c r="M653" s="124">
        <v>0</v>
      </c>
      <c r="N653" s="124">
        <v>0</v>
      </c>
      <c r="O653" s="124">
        <v>0</v>
      </c>
      <c r="P653" s="124">
        <v>590804</v>
      </c>
      <c r="Q653" s="124">
        <v>91784</v>
      </c>
      <c r="R653" s="124">
        <v>53753</v>
      </c>
      <c r="S653" s="124">
        <v>14246</v>
      </c>
      <c r="T653" s="124">
        <v>5944</v>
      </c>
      <c r="U653" s="124">
        <v>56503</v>
      </c>
      <c r="V653" s="124">
        <v>2002</v>
      </c>
      <c r="W653" s="124">
        <v>0</v>
      </c>
      <c r="X653" s="124">
        <v>329400</v>
      </c>
      <c r="Y653" s="124">
        <v>1304</v>
      </c>
      <c r="Z653" s="124">
        <v>0</v>
      </c>
      <c r="AA653" s="124">
        <v>4291228</v>
      </c>
    </row>
    <row r="654" spans="1:27" x14ac:dyDescent="0.3">
      <c r="A654" s="123" t="s">
        <v>1307</v>
      </c>
      <c r="B654" s="121" t="s">
        <v>1308</v>
      </c>
      <c r="C654" s="121">
        <v>1</v>
      </c>
      <c r="D654" s="121">
        <v>0</v>
      </c>
      <c r="E654" s="124">
        <v>43024957</v>
      </c>
      <c r="F654" s="124">
        <v>0</v>
      </c>
      <c r="G654" s="124">
        <v>299227</v>
      </c>
      <c r="H654" s="124">
        <v>0</v>
      </c>
      <c r="I654" s="124">
        <v>5617567</v>
      </c>
      <c r="J654" s="124">
        <v>4153391</v>
      </c>
      <c r="K654" s="124">
        <v>0</v>
      </c>
      <c r="L654" s="124">
        <v>0</v>
      </c>
      <c r="M654" s="124">
        <v>0</v>
      </c>
      <c r="N654" s="124">
        <v>0</v>
      </c>
      <c r="O654" s="124">
        <v>0</v>
      </c>
      <c r="P654" s="124">
        <v>2825911</v>
      </c>
      <c r="Q654" s="124">
        <v>949988</v>
      </c>
      <c r="R654" s="124">
        <v>752144</v>
      </c>
      <c r="S654" s="124">
        <v>77896</v>
      </c>
      <c r="T654" s="124">
        <v>32500</v>
      </c>
      <c r="U654" s="124">
        <v>299405</v>
      </c>
      <c r="V654" s="124">
        <v>73113</v>
      </c>
      <c r="W654" s="124">
        <v>0</v>
      </c>
      <c r="X654" s="124">
        <v>3711410</v>
      </c>
      <c r="Y654" s="124">
        <v>0</v>
      </c>
      <c r="Z654" s="124">
        <v>0</v>
      </c>
      <c r="AA654" s="124">
        <v>61817509</v>
      </c>
    </row>
    <row r="655" spans="1:27" x14ac:dyDescent="0.3">
      <c r="A655" s="123" t="s">
        <v>1309</v>
      </c>
      <c r="B655" s="121" t="s">
        <v>1310</v>
      </c>
      <c r="C655" s="121">
        <v>1</v>
      </c>
      <c r="D655" s="121">
        <v>0</v>
      </c>
      <c r="E655" s="124">
        <v>2125071</v>
      </c>
      <c r="F655" s="124">
        <v>0</v>
      </c>
      <c r="G655" s="124">
        <v>100000</v>
      </c>
      <c r="H655" s="124">
        <v>0</v>
      </c>
      <c r="I655" s="124">
        <v>775776</v>
      </c>
      <c r="J655" s="124">
        <v>1055758</v>
      </c>
      <c r="K655" s="124">
        <v>0</v>
      </c>
      <c r="L655" s="124">
        <v>0</v>
      </c>
      <c r="M655" s="124">
        <v>0</v>
      </c>
      <c r="N655" s="124">
        <v>0</v>
      </c>
      <c r="O655" s="124">
        <v>0</v>
      </c>
      <c r="P655" s="124">
        <v>912899</v>
      </c>
      <c r="Q655" s="124">
        <v>24763</v>
      </c>
      <c r="R655" s="124">
        <v>34927</v>
      </c>
      <c r="S655" s="124">
        <v>20013</v>
      </c>
      <c r="T655" s="124">
        <v>8350</v>
      </c>
      <c r="U655" s="124">
        <v>74851</v>
      </c>
      <c r="V655" s="124">
        <v>8309</v>
      </c>
      <c r="W655" s="124">
        <v>0</v>
      </c>
      <c r="X655" s="124">
        <v>367200</v>
      </c>
      <c r="Y655" s="124">
        <v>9736</v>
      </c>
      <c r="Z655" s="124">
        <v>0</v>
      </c>
      <c r="AA655" s="124">
        <v>5517653</v>
      </c>
    </row>
    <row r="656" spans="1:27" x14ac:dyDescent="0.3">
      <c r="A656" s="123" t="s">
        <v>1311</v>
      </c>
      <c r="B656" s="121" t="s">
        <v>1312</v>
      </c>
      <c r="C656" s="121">
        <v>1</v>
      </c>
      <c r="D656" s="121">
        <v>0</v>
      </c>
      <c r="E656" s="124">
        <v>63021223</v>
      </c>
      <c r="F656" s="124">
        <v>0</v>
      </c>
      <c r="G656" s="124">
        <v>613877</v>
      </c>
      <c r="H656" s="124">
        <v>0</v>
      </c>
      <c r="I656" s="124">
        <v>3225236</v>
      </c>
      <c r="J656" s="124">
        <v>3590589</v>
      </c>
      <c r="K656" s="124">
        <v>0</v>
      </c>
      <c r="L656" s="124">
        <v>0</v>
      </c>
      <c r="M656" s="124">
        <v>0</v>
      </c>
      <c r="N656" s="124">
        <v>0</v>
      </c>
      <c r="O656" s="124">
        <v>0</v>
      </c>
      <c r="P656" s="124">
        <v>2483291</v>
      </c>
      <c r="Q656" s="124">
        <v>1454613</v>
      </c>
      <c r="R656" s="124">
        <v>1119748</v>
      </c>
      <c r="S656" s="124">
        <v>55486</v>
      </c>
      <c r="T656" s="124">
        <v>23150</v>
      </c>
      <c r="U656" s="124">
        <v>227758</v>
      </c>
      <c r="V656" s="124">
        <v>66241</v>
      </c>
      <c r="W656" s="124">
        <v>0</v>
      </c>
      <c r="X656" s="124">
        <v>1823711</v>
      </c>
      <c r="Y656" s="124">
        <v>34452</v>
      </c>
      <c r="Z656" s="124">
        <v>0</v>
      </c>
      <c r="AA656" s="124">
        <v>77739375</v>
      </c>
    </row>
    <row r="657" spans="1:27" x14ac:dyDescent="0.3">
      <c r="A657" s="123" t="s">
        <v>1313</v>
      </c>
      <c r="B657" s="121" t="s">
        <v>1314</v>
      </c>
      <c r="C657" s="121">
        <v>1</v>
      </c>
      <c r="D657" s="121">
        <v>0</v>
      </c>
      <c r="E657" s="124">
        <v>9008379</v>
      </c>
      <c r="F657" s="124">
        <v>0</v>
      </c>
      <c r="G657" s="124">
        <v>116596</v>
      </c>
      <c r="H657" s="124">
        <v>0</v>
      </c>
      <c r="I657" s="124">
        <v>1035240</v>
      </c>
      <c r="J657" s="124">
        <v>1292160</v>
      </c>
      <c r="K657" s="124">
        <v>0</v>
      </c>
      <c r="L657" s="124">
        <v>0</v>
      </c>
      <c r="M657" s="124">
        <v>0</v>
      </c>
      <c r="N657" s="124">
        <v>0</v>
      </c>
      <c r="O657" s="124">
        <v>0</v>
      </c>
      <c r="P657" s="124">
        <v>1939147</v>
      </c>
      <c r="Q657" s="124">
        <v>112248</v>
      </c>
      <c r="R657" s="124">
        <v>118572</v>
      </c>
      <c r="S657" s="124">
        <v>42513</v>
      </c>
      <c r="T657" s="124">
        <v>17738</v>
      </c>
      <c r="U657" s="124">
        <v>171022</v>
      </c>
      <c r="V657" s="124">
        <v>28502</v>
      </c>
      <c r="W657" s="124">
        <v>0</v>
      </c>
      <c r="X657" s="124">
        <v>761400</v>
      </c>
      <c r="Y657" s="124">
        <v>0</v>
      </c>
      <c r="Z657" s="124">
        <v>0</v>
      </c>
      <c r="AA657" s="124">
        <v>14643517</v>
      </c>
    </row>
    <row r="658" spans="1:27" x14ac:dyDescent="0.3">
      <c r="A658" s="123" t="s">
        <v>1315</v>
      </c>
      <c r="B658" s="121" t="s">
        <v>1316</v>
      </c>
      <c r="C658" s="121">
        <v>1</v>
      </c>
      <c r="D658" s="121">
        <v>0</v>
      </c>
      <c r="E658" s="124">
        <v>2332444</v>
      </c>
      <c r="F658" s="124">
        <v>0</v>
      </c>
      <c r="G658" s="124">
        <v>0</v>
      </c>
      <c r="H658" s="124">
        <v>0</v>
      </c>
      <c r="I658" s="124">
        <v>97500</v>
      </c>
      <c r="J658" s="124">
        <v>108752</v>
      </c>
      <c r="K658" s="124">
        <v>0</v>
      </c>
      <c r="L658" s="124">
        <v>0</v>
      </c>
      <c r="M658" s="124">
        <v>0</v>
      </c>
      <c r="N658" s="124">
        <v>0</v>
      </c>
      <c r="O658" s="124">
        <v>0</v>
      </c>
      <c r="P658" s="124">
        <v>351486</v>
      </c>
      <c r="Q658" s="124">
        <v>100205</v>
      </c>
      <c r="R658" s="124">
        <v>25628</v>
      </c>
      <c r="S658" s="124">
        <v>56100</v>
      </c>
      <c r="T658" s="124">
        <v>23406</v>
      </c>
      <c r="U658" s="124">
        <v>187565</v>
      </c>
      <c r="V658" s="124">
        <v>0</v>
      </c>
      <c r="W658" s="124">
        <v>0</v>
      </c>
      <c r="X658" s="124">
        <v>1063800</v>
      </c>
      <c r="Y658" s="124">
        <v>12145</v>
      </c>
      <c r="Z658" s="124">
        <v>0</v>
      </c>
      <c r="AA658" s="124">
        <v>4359031</v>
      </c>
    </row>
    <row r="659" spans="1:27" x14ac:dyDescent="0.3">
      <c r="A659" s="123" t="s">
        <v>1317</v>
      </c>
      <c r="B659" s="121" t="s">
        <v>1318</v>
      </c>
      <c r="C659" s="121">
        <v>1</v>
      </c>
      <c r="D659" s="121">
        <v>0</v>
      </c>
      <c r="E659" s="124">
        <v>3750236</v>
      </c>
      <c r="F659" s="124">
        <v>0</v>
      </c>
      <c r="G659" s="124">
        <v>0</v>
      </c>
      <c r="H659" s="124">
        <v>0</v>
      </c>
      <c r="I659" s="124">
        <v>223049</v>
      </c>
      <c r="J659" s="124">
        <v>554397</v>
      </c>
      <c r="K659" s="124">
        <v>0</v>
      </c>
      <c r="L659" s="124">
        <v>0</v>
      </c>
      <c r="M659" s="124">
        <v>0</v>
      </c>
      <c r="N659" s="124">
        <v>0</v>
      </c>
      <c r="O659" s="124">
        <v>0</v>
      </c>
      <c r="P659" s="124">
        <v>409578</v>
      </c>
      <c r="Q659" s="124">
        <v>17961</v>
      </c>
      <c r="R659" s="124">
        <v>113239</v>
      </c>
      <c r="S659" s="124">
        <v>25002</v>
      </c>
      <c r="T659" s="124">
        <v>10431</v>
      </c>
      <c r="U659" s="124">
        <v>94948</v>
      </c>
      <c r="V659" s="124">
        <v>9613</v>
      </c>
      <c r="W659" s="124">
        <v>0</v>
      </c>
      <c r="X659" s="124">
        <v>421200</v>
      </c>
      <c r="Y659" s="124">
        <v>0</v>
      </c>
      <c r="Z659" s="124">
        <v>0</v>
      </c>
      <c r="AA659" s="124">
        <v>5629654</v>
      </c>
    </row>
    <row r="660" spans="1:27" x14ac:dyDescent="0.3">
      <c r="A660" s="123" t="s">
        <v>1319</v>
      </c>
      <c r="B660" s="121" t="s">
        <v>1320</v>
      </c>
      <c r="C660" s="121">
        <v>1</v>
      </c>
      <c r="D660" s="121">
        <v>0</v>
      </c>
      <c r="E660" s="124">
        <v>67870952</v>
      </c>
      <c r="F660" s="124">
        <v>0</v>
      </c>
      <c r="G660" s="124">
        <v>845434</v>
      </c>
      <c r="H660" s="124">
        <v>0</v>
      </c>
      <c r="I660" s="124">
        <v>3030557</v>
      </c>
      <c r="J660" s="124">
        <v>2787583</v>
      </c>
      <c r="K660" s="124">
        <v>0</v>
      </c>
      <c r="L660" s="124">
        <v>0</v>
      </c>
      <c r="M660" s="124">
        <v>0</v>
      </c>
      <c r="N660" s="124">
        <v>0</v>
      </c>
      <c r="O660" s="124">
        <v>0</v>
      </c>
      <c r="P660" s="124">
        <v>2372893</v>
      </c>
      <c r="Q660" s="124">
        <v>2822623</v>
      </c>
      <c r="R660" s="124">
        <v>1003560</v>
      </c>
      <c r="S660" s="124">
        <v>69223</v>
      </c>
      <c r="T660" s="124">
        <v>28881</v>
      </c>
      <c r="U660" s="124">
        <v>280765</v>
      </c>
      <c r="V660" s="124">
        <v>66090</v>
      </c>
      <c r="W660" s="124">
        <v>0</v>
      </c>
      <c r="X660" s="124">
        <v>3500000</v>
      </c>
      <c r="Y660" s="124">
        <v>0</v>
      </c>
      <c r="Z660" s="124">
        <v>0</v>
      </c>
      <c r="AA660" s="124">
        <v>84678561</v>
      </c>
    </row>
    <row r="661" spans="1:27" x14ac:dyDescent="0.3">
      <c r="A661" s="123" t="s">
        <v>1321</v>
      </c>
      <c r="B661" s="121" t="s">
        <v>1322</v>
      </c>
      <c r="C661" s="121">
        <v>1</v>
      </c>
      <c r="D661" s="121">
        <v>0</v>
      </c>
      <c r="E661" s="124">
        <v>2846478</v>
      </c>
      <c r="F661" s="124">
        <v>0</v>
      </c>
      <c r="G661" s="124">
        <v>100000</v>
      </c>
      <c r="H661" s="124">
        <v>0</v>
      </c>
      <c r="I661" s="124">
        <v>494568</v>
      </c>
      <c r="J661" s="124">
        <v>556958</v>
      </c>
      <c r="K661" s="124">
        <v>0</v>
      </c>
      <c r="L661" s="124">
        <v>0</v>
      </c>
      <c r="M661" s="124">
        <v>0</v>
      </c>
      <c r="N661" s="124">
        <v>0</v>
      </c>
      <c r="O661" s="124">
        <v>0</v>
      </c>
      <c r="P661" s="124">
        <v>1036626</v>
      </c>
      <c r="Q661" s="124">
        <v>79860</v>
      </c>
      <c r="R661" s="124">
        <v>15439</v>
      </c>
      <c r="S661" s="124">
        <v>19369</v>
      </c>
      <c r="T661" s="124">
        <v>8081</v>
      </c>
      <c r="U661" s="124">
        <v>78696</v>
      </c>
      <c r="V661" s="124">
        <v>6321</v>
      </c>
      <c r="W661" s="124">
        <v>0</v>
      </c>
      <c r="X661" s="124">
        <v>356400</v>
      </c>
      <c r="Y661" s="124">
        <v>0</v>
      </c>
      <c r="Z661" s="124">
        <v>0</v>
      </c>
      <c r="AA661" s="124">
        <v>5598796</v>
      </c>
    </row>
    <row r="662" spans="1:27" x14ac:dyDescent="0.3">
      <c r="A662" s="123" t="s">
        <v>1323</v>
      </c>
      <c r="B662" s="121" t="s">
        <v>1324</v>
      </c>
      <c r="C662" s="121">
        <v>1</v>
      </c>
      <c r="D662" s="121">
        <v>0</v>
      </c>
      <c r="E662" s="124">
        <v>3854009</v>
      </c>
      <c r="F662" s="124">
        <v>0</v>
      </c>
      <c r="G662" s="124">
        <v>0</v>
      </c>
      <c r="H662" s="124">
        <v>0</v>
      </c>
      <c r="I662" s="124">
        <v>856433</v>
      </c>
      <c r="J662" s="124">
        <v>1098800</v>
      </c>
      <c r="K662" s="124">
        <v>0</v>
      </c>
      <c r="L662" s="124">
        <v>0</v>
      </c>
      <c r="M662" s="124">
        <v>0</v>
      </c>
      <c r="N662" s="124">
        <v>0</v>
      </c>
      <c r="O662" s="124">
        <v>0</v>
      </c>
      <c r="P662" s="124">
        <v>636388</v>
      </c>
      <c r="Q662" s="124">
        <v>161759</v>
      </c>
      <c r="R662" s="124">
        <v>84875</v>
      </c>
      <c r="S662" s="124">
        <v>77492</v>
      </c>
      <c r="T662" s="124">
        <v>32331</v>
      </c>
      <c r="U662" s="124">
        <v>298531</v>
      </c>
      <c r="V662" s="124">
        <v>5884</v>
      </c>
      <c r="W662" s="124">
        <v>0</v>
      </c>
      <c r="X662" s="124">
        <v>1339200</v>
      </c>
      <c r="Y662" s="124">
        <v>0</v>
      </c>
      <c r="Z662" s="124">
        <v>0</v>
      </c>
      <c r="AA662" s="124">
        <v>8445702</v>
      </c>
    </row>
    <row r="663" spans="1:27" x14ac:dyDescent="0.3">
      <c r="A663" s="123" t="s">
        <v>1325</v>
      </c>
      <c r="B663" s="121" t="s">
        <v>1326</v>
      </c>
      <c r="C663" s="121">
        <v>1</v>
      </c>
      <c r="D663" s="121">
        <v>0</v>
      </c>
      <c r="E663" s="124">
        <v>9914345</v>
      </c>
      <c r="F663" s="124">
        <v>0</v>
      </c>
      <c r="G663" s="124">
        <v>141256</v>
      </c>
      <c r="H663" s="124">
        <v>1514</v>
      </c>
      <c r="I663" s="124">
        <v>2014504</v>
      </c>
      <c r="J663" s="124">
        <v>1066471</v>
      </c>
      <c r="K663" s="124">
        <v>0</v>
      </c>
      <c r="L663" s="124">
        <v>0</v>
      </c>
      <c r="M663" s="124">
        <v>0</v>
      </c>
      <c r="N663" s="124">
        <v>0</v>
      </c>
      <c r="O663" s="124">
        <v>0</v>
      </c>
      <c r="P663" s="124">
        <v>1212398</v>
      </c>
      <c r="Q663" s="124">
        <v>265905</v>
      </c>
      <c r="R663" s="124">
        <v>337963</v>
      </c>
      <c r="S663" s="124">
        <v>46723</v>
      </c>
      <c r="T663" s="124">
        <v>19494</v>
      </c>
      <c r="U663" s="124">
        <v>153023</v>
      </c>
      <c r="V663" s="124">
        <v>21662</v>
      </c>
      <c r="W663" s="124">
        <v>0</v>
      </c>
      <c r="X663" s="124">
        <v>594000</v>
      </c>
      <c r="Y663" s="124">
        <v>0</v>
      </c>
      <c r="Z663" s="124">
        <v>0</v>
      </c>
      <c r="AA663" s="124">
        <v>15789258</v>
      </c>
    </row>
    <row r="664" spans="1:27" x14ac:dyDescent="0.3">
      <c r="A664" s="123" t="s">
        <v>1327</v>
      </c>
      <c r="B664" s="121" t="s">
        <v>1328</v>
      </c>
      <c r="C664" s="121">
        <v>1</v>
      </c>
      <c r="D664" s="121">
        <v>0</v>
      </c>
      <c r="E664" s="124">
        <v>36486938</v>
      </c>
      <c r="F664" s="124">
        <v>0</v>
      </c>
      <c r="G664" s="124">
        <v>0</v>
      </c>
      <c r="H664" s="124">
        <v>8898</v>
      </c>
      <c r="I664" s="124">
        <v>3454327</v>
      </c>
      <c r="J664" s="124">
        <v>2931989</v>
      </c>
      <c r="K664" s="124">
        <v>0</v>
      </c>
      <c r="L664" s="124">
        <v>0</v>
      </c>
      <c r="M664" s="124">
        <v>0</v>
      </c>
      <c r="N664" s="124">
        <v>0</v>
      </c>
      <c r="O664" s="124">
        <v>0</v>
      </c>
      <c r="P664" s="124">
        <v>4908465</v>
      </c>
      <c r="Q664" s="124">
        <v>427852</v>
      </c>
      <c r="R664" s="124">
        <v>741587</v>
      </c>
      <c r="S664" s="124">
        <v>138250</v>
      </c>
      <c r="T664" s="124">
        <v>57681</v>
      </c>
      <c r="U664" s="124">
        <v>466699</v>
      </c>
      <c r="V664" s="124">
        <v>74819</v>
      </c>
      <c r="W664" s="124">
        <v>0</v>
      </c>
      <c r="X664" s="124">
        <v>3575186</v>
      </c>
      <c r="Y664" s="124">
        <v>0</v>
      </c>
      <c r="Z664" s="124">
        <v>0</v>
      </c>
      <c r="AA664" s="124">
        <v>53272691</v>
      </c>
    </row>
    <row r="665" spans="1:27" x14ac:dyDescent="0.3">
      <c r="A665" s="123" t="s">
        <v>1329</v>
      </c>
      <c r="B665" s="121" t="s">
        <v>1330</v>
      </c>
      <c r="C665" s="121">
        <v>1</v>
      </c>
      <c r="D665" s="121">
        <v>1</v>
      </c>
      <c r="E665" s="124">
        <v>313191671</v>
      </c>
      <c r="F665" s="124">
        <v>3500872</v>
      </c>
      <c r="G665" s="124">
        <v>0</v>
      </c>
      <c r="H665" s="124">
        <v>0</v>
      </c>
      <c r="I665" s="124">
        <v>41229385</v>
      </c>
      <c r="J665" s="124">
        <v>16354198</v>
      </c>
      <c r="K665" s="124">
        <v>0</v>
      </c>
      <c r="L665" s="124">
        <v>0</v>
      </c>
      <c r="M665" s="124">
        <v>897942</v>
      </c>
      <c r="N665" s="124">
        <v>9628034</v>
      </c>
      <c r="O665" s="124">
        <v>3222464</v>
      </c>
      <c r="P665" s="124">
        <v>0</v>
      </c>
      <c r="Q665" s="124">
        <v>12544652</v>
      </c>
      <c r="R665" s="124">
        <v>16503579</v>
      </c>
      <c r="S665" s="124">
        <v>396191</v>
      </c>
      <c r="T665" s="124">
        <v>165300</v>
      </c>
      <c r="U665" s="124">
        <v>1639446</v>
      </c>
      <c r="V665" s="124">
        <v>364823</v>
      </c>
      <c r="W665" s="124">
        <v>0</v>
      </c>
      <c r="X665" s="124">
        <v>13011980</v>
      </c>
      <c r="Y665" s="124">
        <v>552736</v>
      </c>
      <c r="Z665" s="124">
        <v>17500000</v>
      </c>
      <c r="AA665" s="124">
        <v>450703273</v>
      </c>
    </row>
    <row r="666" spans="1:27" x14ac:dyDescent="0.3">
      <c r="A666" s="123" t="s">
        <v>1331</v>
      </c>
      <c r="B666" s="121" t="s">
        <v>1332</v>
      </c>
      <c r="C666" s="121">
        <v>1</v>
      </c>
      <c r="D666" s="121">
        <v>0</v>
      </c>
      <c r="E666" s="124">
        <v>40464324</v>
      </c>
      <c r="F666" s="124">
        <v>0</v>
      </c>
      <c r="G666" s="124">
        <v>2416117</v>
      </c>
      <c r="H666" s="124">
        <v>0</v>
      </c>
      <c r="I666" s="124">
        <v>6380286</v>
      </c>
      <c r="J666" s="124">
        <v>2961360</v>
      </c>
      <c r="K666" s="124">
        <v>0</v>
      </c>
      <c r="L666" s="124">
        <v>0</v>
      </c>
      <c r="M666" s="124">
        <v>0</v>
      </c>
      <c r="N666" s="124">
        <v>0</v>
      </c>
      <c r="O666" s="124">
        <v>0</v>
      </c>
      <c r="P666" s="124">
        <v>3493969</v>
      </c>
      <c r="Q666" s="124">
        <v>789315</v>
      </c>
      <c r="R666" s="124">
        <v>889247</v>
      </c>
      <c r="S666" s="124">
        <v>81386</v>
      </c>
      <c r="T666" s="124">
        <v>33956</v>
      </c>
      <c r="U666" s="124">
        <v>317579</v>
      </c>
      <c r="V666" s="124">
        <v>72181</v>
      </c>
      <c r="W666" s="124">
        <v>0</v>
      </c>
      <c r="X666" s="124">
        <v>1354514</v>
      </c>
      <c r="Y666" s="124">
        <v>108623</v>
      </c>
      <c r="Z666" s="124">
        <v>0</v>
      </c>
      <c r="AA666" s="124">
        <v>59362857</v>
      </c>
    </row>
    <row r="667" spans="1:27" x14ac:dyDescent="0.3">
      <c r="A667" s="123" t="s">
        <v>1333</v>
      </c>
      <c r="B667" s="121" t="s">
        <v>1334</v>
      </c>
      <c r="C667" s="121">
        <v>1</v>
      </c>
      <c r="D667" s="121">
        <v>0</v>
      </c>
      <c r="E667" s="124">
        <v>19954483</v>
      </c>
      <c r="F667" s="124">
        <v>0</v>
      </c>
      <c r="G667" s="124">
        <v>1020367</v>
      </c>
      <c r="H667" s="124">
        <v>0</v>
      </c>
      <c r="I667" s="124">
        <v>4117102</v>
      </c>
      <c r="J667" s="124">
        <v>1396613</v>
      </c>
      <c r="K667" s="124">
        <v>0</v>
      </c>
      <c r="L667" s="124">
        <v>0</v>
      </c>
      <c r="M667" s="124">
        <v>0</v>
      </c>
      <c r="N667" s="124">
        <v>0</v>
      </c>
      <c r="O667" s="124">
        <v>0</v>
      </c>
      <c r="P667" s="124">
        <v>1168510</v>
      </c>
      <c r="Q667" s="124">
        <v>702892</v>
      </c>
      <c r="R667" s="124">
        <v>561659</v>
      </c>
      <c r="S667" s="124">
        <v>60070</v>
      </c>
      <c r="T667" s="124">
        <v>25063</v>
      </c>
      <c r="U667" s="124">
        <v>224903</v>
      </c>
      <c r="V667" s="124">
        <v>47454</v>
      </c>
      <c r="W667" s="124">
        <v>0</v>
      </c>
      <c r="X667" s="124">
        <v>1015200</v>
      </c>
      <c r="Y667" s="124">
        <v>48982</v>
      </c>
      <c r="Z667" s="124">
        <v>0</v>
      </c>
      <c r="AA667" s="124">
        <v>30343298</v>
      </c>
    </row>
    <row r="668" spans="1:27" x14ac:dyDescent="0.3">
      <c r="A668" s="123" t="s">
        <v>1335</v>
      </c>
      <c r="B668" s="121" t="s">
        <v>1336</v>
      </c>
      <c r="C668" s="121">
        <v>1</v>
      </c>
      <c r="D668" s="121">
        <v>0</v>
      </c>
      <c r="E668" s="124">
        <v>13689786</v>
      </c>
      <c r="F668" s="124">
        <v>0</v>
      </c>
      <c r="G668" s="124">
        <v>0</v>
      </c>
      <c r="H668" s="124">
        <v>0</v>
      </c>
      <c r="I668" s="124">
        <v>1472207</v>
      </c>
      <c r="J668" s="124">
        <v>1215929</v>
      </c>
      <c r="K668" s="124">
        <v>0</v>
      </c>
      <c r="L668" s="124">
        <v>0</v>
      </c>
      <c r="M668" s="124">
        <v>0</v>
      </c>
      <c r="N668" s="124">
        <v>0</v>
      </c>
      <c r="O668" s="124">
        <v>0</v>
      </c>
      <c r="P668" s="124">
        <v>1587266</v>
      </c>
      <c r="Q668" s="124">
        <v>130683</v>
      </c>
      <c r="R668" s="124">
        <v>82146</v>
      </c>
      <c r="S668" s="124">
        <v>16433</v>
      </c>
      <c r="T668" s="124">
        <v>6856</v>
      </c>
      <c r="U668" s="124">
        <v>66871</v>
      </c>
      <c r="V668" s="124">
        <v>18211</v>
      </c>
      <c r="W668" s="124">
        <v>0</v>
      </c>
      <c r="X668" s="124">
        <v>522730</v>
      </c>
      <c r="Y668" s="124">
        <v>0</v>
      </c>
      <c r="Z668" s="124">
        <v>0</v>
      </c>
      <c r="AA668" s="124">
        <v>18809118</v>
      </c>
    </row>
    <row r="669" spans="1:27" x14ac:dyDescent="0.3">
      <c r="A669" s="123" t="s">
        <v>1337</v>
      </c>
      <c r="B669" s="121" t="s">
        <v>1338</v>
      </c>
      <c r="C669" s="121">
        <v>1</v>
      </c>
      <c r="D669" s="121">
        <v>0</v>
      </c>
      <c r="E669" s="124">
        <v>13372403</v>
      </c>
      <c r="F669" s="124">
        <v>0</v>
      </c>
      <c r="G669" s="124">
        <v>0</v>
      </c>
      <c r="H669" s="124">
        <v>1569</v>
      </c>
      <c r="I669" s="124">
        <v>1098929</v>
      </c>
      <c r="J669" s="124">
        <v>2989900</v>
      </c>
      <c r="K669" s="124">
        <v>0</v>
      </c>
      <c r="L669" s="124">
        <v>0</v>
      </c>
      <c r="M669" s="124">
        <v>0</v>
      </c>
      <c r="N669" s="124">
        <v>0</v>
      </c>
      <c r="O669" s="124">
        <v>0</v>
      </c>
      <c r="P669" s="124">
        <v>1197315</v>
      </c>
      <c r="Q669" s="124">
        <v>311522</v>
      </c>
      <c r="R669" s="124">
        <v>160796</v>
      </c>
      <c r="S669" s="124">
        <v>12493</v>
      </c>
      <c r="T669" s="124">
        <v>5213</v>
      </c>
      <c r="U669" s="124">
        <v>47882</v>
      </c>
      <c r="V669" s="124">
        <v>15964</v>
      </c>
      <c r="W669" s="124">
        <v>0</v>
      </c>
      <c r="X669" s="124">
        <v>409663</v>
      </c>
      <c r="Y669" s="124">
        <v>0</v>
      </c>
      <c r="Z669" s="124">
        <v>0</v>
      </c>
      <c r="AA669" s="124">
        <v>19623649</v>
      </c>
    </row>
    <row r="670" spans="1:27" x14ac:dyDescent="0.3">
      <c r="A670" s="123" t="s">
        <v>1339</v>
      </c>
      <c r="B670" s="121" t="s">
        <v>1340</v>
      </c>
      <c r="C670" s="121">
        <v>1</v>
      </c>
      <c r="D670" s="121">
        <v>0</v>
      </c>
      <c r="E670" s="124">
        <v>1854648</v>
      </c>
      <c r="F670" s="124">
        <v>0</v>
      </c>
      <c r="G670" s="124">
        <v>0</v>
      </c>
      <c r="H670" s="124">
        <v>0</v>
      </c>
      <c r="I670" s="124">
        <v>421707</v>
      </c>
      <c r="J670" s="124">
        <v>385320</v>
      </c>
      <c r="K670" s="124">
        <v>0</v>
      </c>
      <c r="L670" s="124">
        <v>0</v>
      </c>
      <c r="M670" s="124">
        <v>0</v>
      </c>
      <c r="N670" s="124">
        <v>0</v>
      </c>
      <c r="O670" s="124">
        <v>0</v>
      </c>
      <c r="P670" s="124">
        <v>390207</v>
      </c>
      <c r="Q670" s="124">
        <v>19505</v>
      </c>
      <c r="R670" s="124">
        <v>0</v>
      </c>
      <c r="S670" s="124">
        <v>2052</v>
      </c>
      <c r="T670" s="124">
        <v>856</v>
      </c>
      <c r="U670" s="124">
        <v>11708</v>
      </c>
      <c r="V670" s="124">
        <v>2248</v>
      </c>
      <c r="W670" s="124">
        <v>0</v>
      </c>
      <c r="X670" s="124">
        <v>140000</v>
      </c>
      <c r="Y670" s="124">
        <v>0</v>
      </c>
      <c r="Z670" s="124">
        <v>0</v>
      </c>
      <c r="AA670" s="124">
        <v>3228251</v>
      </c>
    </row>
    <row r="671" spans="1:27" x14ac:dyDescent="0.3">
      <c r="A671" s="123" t="s">
        <v>1341</v>
      </c>
      <c r="B671" s="121" t="s">
        <v>1342</v>
      </c>
      <c r="C671" s="121">
        <v>1</v>
      </c>
      <c r="D671" s="121">
        <v>0</v>
      </c>
      <c r="E671" s="124">
        <v>8681536</v>
      </c>
      <c r="F671" s="124">
        <v>0</v>
      </c>
      <c r="G671" s="124">
        <v>0</v>
      </c>
      <c r="H671" s="124">
        <v>0</v>
      </c>
      <c r="I671" s="124">
        <v>813527</v>
      </c>
      <c r="J671" s="124">
        <v>1950700</v>
      </c>
      <c r="K671" s="124">
        <v>0</v>
      </c>
      <c r="L671" s="124">
        <v>0</v>
      </c>
      <c r="M671" s="124">
        <v>0</v>
      </c>
      <c r="N671" s="124">
        <v>0</v>
      </c>
      <c r="O671" s="124">
        <v>0</v>
      </c>
      <c r="P671" s="124">
        <v>1186210</v>
      </c>
      <c r="Q671" s="124">
        <v>81641</v>
      </c>
      <c r="R671" s="124">
        <v>316117</v>
      </c>
      <c r="S671" s="124">
        <v>12463</v>
      </c>
      <c r="T671" s="124">
        <v>5200</v>
      </c>
      <c r="U671" s="124">
        <v>45027</v>
      </c>
      <c r="V671" s="124">
        <v>14335</v>
      </c>
      <c r="W671" s="124">
        <v>0</v>
      </c>
      <c r="X671" s="124">
        <v>268567</v>
      </c>
      <c r="Y671" s="124">
        <v>0</v>
      </c>
      <c r="Z671" s="124">
        <v>0</v>
      </c>
      <c r="AA671" s="124">
        <v>13375323</v>
      </c>
    </row>
    <row r="672" spans="1:27" x14ac:dyDescent="0.3">
      <c r="A672" s="123" t="s">
        <v>1343</v>
      </c>
      <c r="B672" s="121" t="s">
        <v>1344</v>
      </c>
      <c r="C672" s="121">
        <v>1</v>
      </c>
      <c r="D672" s="121">
        <v>0</v>
      </c>
      <c r="E672" s="124">
        <v>10913080</v>
      </c>
      <c r="F672" s="124">
        <v>0</v>
      </c>
      <c r="G672" s="124">
        <v>0</v>
      </c>
      <c r="H672" s="124">
        <v>0</v>
      </c>
      <c r="I672" s="124">
        <v>1262993</v>
      </c>
      <c r="J672" s="124">
        <v>1175697</v>
      </c>
      <c r="K672" s="124">
        <v>0</v>
      </c>
      <c r="L672" s="124">
        <v>0</v>
      </c>
      <c r="M672" s="124">
        <v>0</v>
      </c>
      <c r="N672" s="124">
        <v>0</v>
      </c>
      <c r="O672" s="124">
        <v>0</v>
      </c>
      <c r="P672" s="124">
        <v>1398895</v>
      </c>
      <c r="Q672" s="124">
        <v>138359</v>
      </c>
      <c r="R672" s="124">
        <v>393981</v>
      </c>
      <c r="S672" s="124">
        <v>11460</v>
      </c>
      <c r="T672" s="124">
        <v>4781</v>
      </c>
      <c r="U672" s="124">
        <v>45027</v>
      </c>
      <c r="V672" s="124">
        <v>14125</v>
      </c>
      <c r="W672" s="124">
        <v>0</v>
      </c>
      <c r="X672" s="124">
        <v>837742</v>
      </c>
      <c r="Y672" s="124">
        <v>0</v>
      </c>
      <c r="Z672" s="124">
        <v>0</v>
      </c>
      <c r="AA672" s="124">
        <v>16196140</v>
      </c>
    </row>
    <row r="673" spans="1:27" x14ac:dyDescent="0.3">
      <c r="A673" s="123" t="s">
        <v>1345</v>
      </c>
      <c r="B673" s="121" t="s">
        <v>1346</v>
      </c>
      <c r="C673" s="121">
        <v>1</v>
      </c>
      <c r="D673" s="121">
        <v>0</v>
      </c>
      <c r="E673" s="124">
        <v>12000589</v>
      </c>
      <c r="F673" s="124">
        <v>0</v>
      </c>
      <c r="G673" s="124">
        <v>200123</v>
      </c>
      <c r="H673" s="124">
        <v>1613</v>
      </c>
      <c r="I673" s="124">
        <v>1201562</v>
      </c>
      <c r="J673" s="124">
        <v>2537520</v>
      </c>
      <c r="K673" s="124">
        <v>0</v>
      </c>
      <c r="L673" s="124">
        <v>0</v>
      </c>
      <c r="M673" s="124">
        <v>0</v>
      </c>
      <c r="N673" s="124">
        <v>0</v>
      </c>
      <c r="O673" s="124">
        <v>0</v>
      </c>
      <c r="P673" s="124">
        <v>540715</v>
      </c>
      <c r="Q673" s="124">
        <v>277025</v>
      </c>
      <c r="R673" s="124">
        <v>80017</v>
      </c>
      <c r="S673" s="124">
        <v>23788</v>
      </c>
      <c r="T673" s="124">
        <v>9925</v>
      </c>
      <c r="U673" s="124">
        <v>88132</v>
      </c>
      <c r="V673" s="124">
        <v>8954</v>
      </c>
      <c r="W673" s="124">
        <v>0</v>
      </c>
      <c r="X673" s="124">
        <v>551445</v>
      </c>
      <c r="Y673" s="124">
        <v>0</v>
      </c>
      <c r="Z673" s="124">
        <v>0</v>
      </c>
      <c r="AA673" s="124">
        <v>17521408</v>
      </c>
    </row>
    <row r="674" spans="1:27" x14ac:dyDescent="0.3">
      <c r="A674" s="123" t="s">
        <v>1347</v>
      </c>
      <c r="B674" s="121" t="s">
        <v>1348</v>
      </c>
      <c r="C674" s="121">
        <v>1</v>
      </c>
      <c r="D674" s="121">
        <v>0</v>
      </c>
      <c r="E674" s="124">
        <v>8820873</v>
      </c>
      <c r="F674" s="124">
        <v>0</v>
      </c>
      <c r="G674" s="124">
        <v>92174</v>
      </c>
      <c r="H674" s="124">
        <v>4221</v>
      </c>
      <c r="I674" s="124">
        <v>956536</v>
      </c>
      <c r="J674" s="124">
        <v>1540679</v>
      </c>
      <c r="K674" s="124">
        <v>0</v>
      </c>
      <c r="L674" s="124">
        <v>0</v>
      </c>
      <c r="M674" s="124">
        <v>0</v>
      </c>
      <c r="N674" s="124">
        <v>0</v>
      </c>
      <c r="O674" s="124">
        <v>0</v>
      </c>
      <c r="P674" s="124">
        <v>588904</v>
      </c>
      <c r="Q674" s="124">
        <v>205148</v>
      </c>
      <c r="R674" s="124">
        <v>38146</v>
      </c>
      <c r="S674" s="124">
        <v>11415</v>
      </c>
      <c r="T674" s="124">
        <v>4763</v>
      </c>
      <c r="U674" s="124">
        <v>44328</v>
      </c>
      <c r="V674" s="124">
        <v>9423</v>
      </c>
      <c r="W674" s="124">
        <v>0</v>
      </c>
      <c r="X674" s="124">
        <v>713908</v>
      </c>
      <c r="Y674" s="124">
        <v>0</v>
      </c>
      <c r="Z674" s="124">
        <v>0</v>
      </c>
      <c r="AA674" s="124">
        <v>13030518</v>
      </c>
    </row>
    <row r="675" spans="1:27" x14ac:dyDescent="0.3">
      <c r="A675" s="129" t="s">
        <v>1349</v>
      </c>
      <c r="B675" s="121" t="s">
        <v>1350</v>
      </c>
      <c r="C675" s="121">
        <v>1</v>
      </c>
      <c r="D675" s="121">
        <v>1</v>
      </c>
      <c r="E675" s="124">
        <v>26344405016</v>
      </c>
      <c r="F675" s="124">
        <v>84416343</v>
      </c>
      <c r="G675" s="124">
        <v>223228324</v>
      </c>
      <c r="H675" s="124">
        <v>4996726</v>
      </c>
      <c r="I675" s="124">
        <v>2680821201</v>
      </c>
      <c r="J675" s="124">
        <v>3444232744</v>
      </c>
      <c r="K675" s="124">
        <v>7401015</v>
      </c>
      <c r="L675" s="124">
        <v>4941429</v>
      </c>
      <c r="M675" s="124">
        <v>33478806</v>
      </c>
      <c r="N675" s="124">
        <v>202047250</v>
      </c>
      <c r="O675" s="124">
        <v>69397661</v>
      </c>
      <c r="P675" s="124">
        <v>1334436663</v>
      </c>
      <c r="Q675" s="124">
        <v>639561130</v>
      </c>
      <c r="R675" s="124">
        <v>521500755</v>
      </c>
      <c r="S675" s="124">
        <v>42222452</v>
      </c>
      <c r="T675" s="124">
        <v>17616269</v>
      </c>
      <c r="U675" s="124">
        <v>163353297</v>
      </c>
      <c r="V675" s="124">
        <v>34831854</v>
      </c>
      <c r="W675" s="124">
        <v>0</v>
      </c>
      <c r="X675" s="124">
        <v>1210396323</v>
      </c>
      <c r="Y675" s="124">
        <v>4313167</v>
      </c>
      <c r="Z675" s="124">
        <v>28271832</v>
      </c>
      <c r="AA675" s="124">
        <v>37095870257</v>
      </c>
    </row>
    <row r="676" spans="1:27" x14ac:dyDescent="0.3">
      <c r="A676" s="129" t="s">
        <v>1351</v>
      </c>
      <c r="B676" s="121" t="s">
        <v>1352</v>
      </c>
      <c r="C676" s="121">
        <v>1</v>
      </c>
      <c r="D676" s="121">
        <v>1</v>
      </c>
      <c r="E676" s="124">
        <v>11562297</v>
      </c>
      <c r="F676" s="124">
        <v>0</v>
      </c>
      <c r="G676" s="124">
        <v>70000</v>
      </c>
      <c r="H676" s="124">
        <v>2952</v>
      </c>
      <c r="I676" s="124">
        <v>1317262</v>
      </c>
      <c r="J676" s="124">
        <v>1679703</v>
      </c>
      <c r="K676" s="124">
        <v>0</v>
      </c>
      <c r="L676" s="124">
        <v>0</v>
      </c>
      <c r="M676" s="124">
        <v>0</v>
      </c>
      <c r="N676" s="124">
        <v>0</v>
      </c>
      <c r="O676" s="124">
        <v>0</v>
      </c>
      <c r="P676" s="124">
        <v>1681688</v>
      </c>
      <c r="Q676" s="124">
        <v>31340</v>
      </c>
      <c r="R676" s="124">
        <v>0</v>
      </c>
      <c r="S676" s="124">
        <v>10651</v>
      </c>
      <c r="T676" s="124">
        <v>4444</v>
      </c>
      <c r="U676" s="124">
        <v>35650</v>
      </c>
      <c r="V676" s="124">
        <v>13365</v>
      </c>
      <c r="W676" s="124">
        <v>0</v>
      </c>
      <c r="X676" s="124">
        <v>590090</v>
      </c>
      <c r="Y676" s="124">
        <v>0</v>
      </c>
      <c r="Z676" s="124">
        <v>0</v>
      </c>
      <c r="AA676" s="124">
        <v>16999442</v>
      </c>
    </row>
    <row r="677" spans="1:27" x14ac:dyDescent="0.3">
      <c r="A677" s="123" t="s">
        <v>1353</v>
      </c>
      <c r="B677" s="121" t="s">
        <v>1354</v>
      </c>
      <c r="C677" s="121">
        <v>1</v>
      </c>
      <c r="D677" s="121">
        <v>1</v>
      </c>
      <c r="E677" s="124">
        <v>26355967313</v>
      </c>
      <c r="F677" s="124">
        <v>84416343</v>
      </c>
      <c r="G677" s="124">
        <v>223298324</v>
      </c>
      <c r="H677" s="124">
        <v>4999678</v>
      </c>
      <c r="I677" s="124">
        <v>2682138463</v>
      </c>
      <c r="J677" s="124">
        <v>3445912447</v>
      </c>
      <c r="K677" s="124">
        <v>7401015</v>
      </c>
      <c r="L677" s="124">
        <v>4941429</v>
      </c>
      <c r="M677" s="124">
        <v>33478806</v>
      </c>
      <c r="N677" s="124">
        <v>202047250</v>
      </c>
      <c r="O677" s="124">
        <v>69397661</v>
      </c>
      <c r="P677" s="124">
        <v>1336118351</v>
      </c>
      <c r="Q677" s="124">
        <v>639592470</v>
      </c>
      <c r="R677" s="124">
        <v>521500755</v>
      </c>
      <c r="S677" s="124">
        <v>42233103</v>
      </c>
      <c r="T677" s="124">
        <v>17620713</v>
      </c>
      <c r="U677" s="124">
        <v>163388947</v>
      </c>
      <c r="V677" s="124">
        <v>34845219</v>
      </c>
      <c r="W677" s="124">
        <v>0</v>
      </c>
      <c r="X677" s="124">
        <v>1210986413</v>
      </c>
      <c r="Y677" s="124">
        <v>4313167</v>
      </c>
      <c r="Z677" s="124">
        <v>28271832</v>
      </c>
      <c r="AA677" s="124">
        <v>37112869699</v>
      </c>
    </row>
    <row r="678" spans="1:27" x14ac:dyDescent="0.3">
      <c r="E678" s="124"/>
      <c r="F678" s="124"/>
      <c r="G678" s="124"/>
      <c r="H678" s="124"/>
      <c r="I678" s="124"/>
      <c r="J678" s="124"/>
      <c r="K678" s="124"/>
      <c r="L678" s="124"/>
      <c r="M678" s="124"/>
      <c r="N678" s="124"/>
      <c r="O678" s="124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</row>
    <row r="679" spans="1:27" x14ac:dyDescent="0.3">
      <c r="E679" s="124"/>
      <c r="F679" s="124"/>
      <c r="G679" s="124"/>
      <c r="H679" s="124"/>
      <c r="I679" s="124"/>
      <c r="J679" s="124"/>
      <c r="K679" s="124"/>
      <c r="L679" s="124"/>
      <c r="M679" s="124"/>
      <c r="N679" s="124"/>
      <c r="O679" s="124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</row>
    <row r="680" spans="1:27" x14ac:dyDescent="0.3">
      <c r="A680" s="123" t="s">
        <v>1542</v>
      </c>
      <c r="E680" s="124"/>
      <c r="F680" s="124"/>
      <c r="G680" s="124"/>
      <c r="H680" s="124"/>
      <c r="I680" s="124"/>
      <c r="J680" s="124"/>
      <c r="K680" s="124"/>
      <c r="L680" s="124"/>
      <c r="M680" s="124"/>
      <c r="N680" s="124"/>
      <c r="O680" s="124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</row>
    <row r="681" spans="1:27" x14ac:dyDescent="0.3">
      <c r="A681" s="123" t="s">
        <v>1355</v>
      </c>
      <c r="B681" s="121" t="s">
        <v>1356</v>
      </c>
      <c r="E681" s="124" t="s">
        <v>1357</v>
      </c>
      <c r="F681" s="124"/>
      <c r="G681" s="124"/>
      <c r="H681" s="124"/>
      <c r="I681" s="124"/>
      <c r="J681" s="124"/>
      <c r="K681" s="124"/>
      <c r="L681" s="124"/>
      <c r="M681" s="124"/>
      <c r="N681" s="124"/>
      <c r="O681" s="124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</row>
    <row r="682" spans="1:27" x14ac:dyDescent="0.3">
      <c r="A682" s="123" t="s">
        <v>1355</v>
      </c>
      <c r="B682" s="121" t="s">
        <v>1358</v>
      </c>
      <c r="E682" s="124" t="s">
        <v>1359</v>
      </c>
      <c r="F682" s="124"/>
      <c r="G682" s="124"/>
      <c r="H682" s="124"/>
      <c r="I682" s="124"/>
      <c r="J682" s="124"/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</row>
  </sheetData>
  <hyperlinks>
    <hyperlink ref="A1" location="'Key'!A1" display="DBSAA1" xr:uid="{63BBB934-4313-4400-B372-D89EF20FF715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FAD17-9C23-44C2-841B-0F5234298066}">
  <sheetPr codeName="Sheet9"/>
  <dimension ref="A1:AE682"/>
  <sheetViews>
    <sheetView workbookViewId="0">
      <pane xSplit="2" ySplit="1" topLeftCell="C253" activePane="bottomRight" state="frozen"/>
      <selection activeCell="D674" sqref="A2:D674"/>
      <selection pane="topRight" activeCell="D674" sqref="A2:D674"/>
      <selection pane="bottomLeft" activeCell="D674" sqref="A2:D674"/>
      <selection pane="bottomRight" activeCell="D674" sqref="A2:D674"/>
    </sheetView>
  </sheetViews>
  <sheetFormatPr defaultRowHeight="14" x14ac:dyDescent="0.3"/>
  <cols>
    <col min="1" max="1" width="8.7265625" style="121"/>
    <col min="2" max="2" width="21.81640625" style="121" bestFit="1" customWidth="1"/>
    <col min="3" max="3" width="4.1796875" style="121" bestFit="1" customWidth="1"/>
    <col min="4" max="4" width="5.1796875" style="121" bestFit="1" customWidth="1"/>
    <col min="5" max="5" width="17.453125" style="121" bestFit="1" customWidth="1"/>
    <col min="6" max="6" width="8.7265625" style="121"/>
    <col min="7" max="7" width="13.453125" style="121" bestFit="1" customWidth="1"/>
    <col min="8" max="8" width="15.81640625" style="121" bestFit="1" customWidth="1"/>
    <col min="9" max="9" width="11.81640625" style="121" bestFit="1" customWidth="1"/>
    <col min="10" max="10" width="10.1796875" style="121" bestFit="1" customWidth="1"/>
    <col min="11" max="11" width="9.6328125" style="121" bestFit="1" customWidth="1"/>
    <col min="12" max="12" width="8.7265625" style="121"/>
    <col min="13" max="13" width="9.6328125" style="121" bestFit="1" customWidth="1"/>
    <col min="14" max="14" width="8.7265625" style="121"/>
    <col min="15" max="15" width="11.81640625" style="121" bestFit="1" customWidth="1"/>
    <col min="16" max="16" width="13.453125" style="121" bestFit="1" customWidth="1"/>
    <col min="17" max="17" width="9" style="121" bestFit="1" customWidth="1"/>
    <col min="18" max="18" width="13.453125" style="121" bestFit="1" customWidth="1"/>
    <col min="19" max="19" width="12.36328125" style="121" bestFit="1" customWidth="1"/>
    <col min="20" max="20" width="10.1796875" style="121" bestFit="1" customWidth="1"/>
    <col min="21" max="22" width="12.36328125" style="121" bestFit="1" customWidth="1"/>
    <col min="23" max="24" width="14.7265625" style="121" bestFit="1" customWidth="1"/>
    <col min="25" max="25" width="11.81640625" style="121" bestFit="1" customWidth="1"/>
    <col min="26" max="27" width="13.453125" style="121" bestFit="1" customWidth="1"/>
    <col min="28" max="28" width="8.7265625" style="121"/>
    <col min="29" max="31" width="13.453125" style="121" bestFit="1" customWidth="1"/>
    <col min="32" max="257" width="8.7265625" style="121"/>
    <col min="258" max="258" width="21.81640625" style="121" bestFit="1" customWidth="1"/>
    <col min="259" max="259" width="4.1796875" style="121" bestFit="1" customWidth="1"/>
    <col min="260" max="260" width="5.1796875" style="121" bestFit="1" customWidth="1"/>
    <col min="261" max="261" width="17.453125" style="121" bestFit="1" customWidth="1"/>
    <col min="262" max="262" width="8.7265625" style="121"/>
    <col min="263" max="263" width="13.453125" style="121" bestFit="1" customWidth="1"/>
    <col min="264" max="264" width="15.81640625" style="121" bestFit="1" customWidth="1"/>
    <col min="265" max="265" width="11.81640625" style="121" bestFit="1" customWidth="1"/>
    <col min="266" max="266" width="10.1796875" style="121" bestFit="1" customWidth="1"/>
    <col min="267" max="267" width="9.6328125" style="121" bestFit="1" customWidth="1"/>
    <col min="268" max="268" width="8.7265625" style="121"/>
    <col min="269" max="269" width="9.6328125" style="121" bestFit="1" customWidth="1"/>
    <col min="270" max="270" width="8.7265625" style="121"/>
    <col min="271" max="271" width="11.81640625" style="121" bestFit="1" customWidth="1"/>
    <col min="272" max="272" width="13.453125" style="121" bestFit="1" customWidth="1"/>
    <col min="273" max="273" width="9" style="121" bestFit="1" customWidth="1"/>
    <col min="274" max="274" width="13.453125" style="121" bestFit="1" customWidth="1"/>
    <col min="275" max="275" width="12.36328125" style="121" bestFit="1" customWidth="1"/>
    <col min="276" max="276" width="10.1796875" style="121" bestFit="1" customWidth="1"/>
    <col min="277" max="278" width="12.36328125" style="121" bestFit="1" customWidth="1"/>
    <col min="279" max="280" width="14.7265625" style="121" bestFit="1" customWidth="1"/>
    <col min="281" max="281" width="11.81640625" style="121" bestFit="1" customWidth="1"/>
    <col min="282" max="283" width="13.453125" style="121" bestFit="1" customWidth="1"/>
    <col min="284" max="284" width="8.7265625" style="121"/>
    <col min="285" max="287" width="13.453125" style="121" bestFit="1" customWidth="1"/>
    <col min="288" max="513" width="8.7265625" style="121"/>
    <col min="514" max="514" width="21.81640625" style="121" bestFit="1" customWidth="1"/>
    <col min="515" max="515" width="4.1796875" style="121" bestFit="1" customWidth="1"/>
    <col min="516" max="516" width="5.1796875" style="121" bestFit="1" customWidth="1"/>
    <col min="517" max="517" width="17.453125" style="121" bestFit="1" customWidth="1"/>
    <col min="518" max="518" width="8.7265625" style="121"/>
    <col min="519" max="519" width="13.453125" style="121" bestFit="1" customWidth="1"/>
    <col min="520" max="520" width="15.81640625" style="121" bestFit="1" customWidth="1"/>
    <col min="521" max="521" width="11.81640625" style="121" bestFit="1" customWidth="1"/>
    <col min="522" max="522" width="10.1796875" style="121" bestFit="1" customWidth="1"/>
    <col min="523" max="523" width="9.6328125" style="121" bestFit="1" customWidth="1"/>
    <col min="524" max="524" width="8.7265625" style="121"/>
    <col min="525" max="525" width="9.6328125" style="121" bestFit="1" customWidth="1"/>
    <col min="526" max="526" width="8.7265625" style="121"/>
    <col min="527" max="527" width="11.81640625" style="121" bestFit="1" customWidth="1"/>
    <col min="528" max="528" width="13.453125" style="121" bestFit="1" customWidth="1"/>
    <col min="529" max="529" width="9" style="121" bestFit="1" customWidth="1"/>
    <col min="530" max="530" width="13.453125" style="121" bestFit="1" customWidth="1"/>
    <col min="531" max="531" width="12.36328125" style="121" bestFit="1" customWidth="1"/>
    <col min="532" max="532" width="10.1796875" style="121" bestFit="1" customWidth="1"/>
    <col min="533" max="534" width="12.36328125" style="121" bestFit="1" customWidth="1"/>
    <col min="535" max="536" width="14.7265625" style="121" bestFit="1" customWidth="1"/>
    <col min="537" max="537" width="11.81640625" style="121" bestFit="1" customWidth="1"/>
    <col min="538" max="539" width="13.453125" style="121" bestFit="1" customWidth="1"/>
    <col min="540" max="540" width="8.7265625" style="121"/>
    <col min="541" max="543" width="13.453125" style="121" bestFit="1" customWidth="1"/>
    <col min="544" max="769" width="8.7265625" style="121"/>
    <col min="770" max="770" width="21.81640625" style="121" bestFit="1" customWidth="1"/>
    <col min="771" max="771" width="4.1796875" style="121" bestFit="1" customWidth="1"/>
    <col min="772" max="772" width="5.1796875" style="121" bestFit="1" customWidth="1"/>
    <col min="773" max="773" width="17.453125" style="121" bestFit="1" customWidth="1"/>
    <col min="774" max="774" width="8.7265625" style="121"/>
    <col min="775" max="775" width="13.453125" style="121" bestFit="1" customWidth="1"/>
    <col min="776" max="776" width="15.81640625" style="121" bestFit="1" customWidth="1"/>
    <col min="777" max="777" width="11.81640625" style="121" bestFit="1" customWidth="1"/>
    <col min="778" max="778" width="10.1796875" style="121" bestFit="1" customWidth="1"/>
    <col min="779" max="779" width="9.6328125" style="121" bestFit="1" customWidth="1"/>
    <col min="780" max="780" width="8.7265625" style="121"/>
    <col min="781" max="781" width="9.6328125" style="121" bestFit="1" customWidth="1"/>
    <col min="782" max="782" width="8.7265625" style="121"/>
    <col min="783" max="783" width="11.81640625" style="121" bestFit="1" customWidth="1"/>
    <col min="784" max="784" width="13.453125" style="121" bestFit="1" customWidth="1"/>
    <col min="785" max="785" width="9" style="121" bestFit="1" customWidth="1"/>
    <col min="786" max="786" width="13.453125" style="121" bestFit="1" customWidth="1"/>
    <col min="787" max="787" width="12.36328125" style="121" bestFit="1" customWidth="1"/>
    <col min="788" max="788" width="10.1796875" style="121" bestFit="1" customWidth="1"/>
    <col min="789" max="790" width="12.36328125" style="121" bestFit="1" customWidth="1"/>
    <col min="791" max="792" width="14.7265625" style="121" bestFit="1" customWidth="1"/>
    <col min="793" max="793" width="11.81640625" style="121" bestFit="1" customWidth="1"/>
    <col min="794" max="795" width="13.453125" style="121" bestFit="1" customWidth="1"/>
    <col min="796" max="796" width="8.7265625" style="121"/>
    <col min="797" max="799" width="13.453125" style="121" bestFit="1" customWidth="1"/>
    <col min="800" max="1025" width="8.7265625" style="121"/>
    <col min="1026" max="1026" width="21.81640625" style="121" bestFit="1" customWidth="1"/>
    <col min="1027" max="1027" width="4.1796875" style="121" bestFit="1" customWidth="1"/>
    <col min="1028" max="1028" width="5.1796875" style="121" bestFit="1" customWidth="1"/>
    <col min="1029" max="1029" width="17.453125" style="121" bestFit="1" customWidth="1"/>
    <col min="1030" max="1030" width="8.7265625" style="121"/>
    <col min="1031" max="1031" width="13.453125" style="121" bestFit="1" customWidth="1"/>
    <col min="1032" max="1032" width="15.81640625" style="121" bestFit="1" customWidth="1"/>
    <col min="1033" max="1033" width="11.81640625" style="121" bestFit="1" customWidth="1"/>
    <col min="1034" max="1034" width="10.1796875" style="121" bestFit="1" customWidth="1"/>
    <col min="1035" max="1035" width="9.6328125" style="121" bestFit="1" customWidth="1"/>
    <col min="1036" max="1036" width="8.7265625" style="121"/>
    <col min="1037" max="1037" width="9.6328125" style="121" bestFit="1" customWidth="1"/>
    <col min="1038" max="1038" width="8.7265625" style="121"/>
    <col min="1039" max="1039" width="11.81640625" style="121" bestFit="1" customWidth="1"/>
    <col min="1040" max="1040" width="13.453125" style="121" bestFit="1" customWidth="1"/>
    <col min="1041" max="1041" width="9" style="121" bestFit="1" customWidth="1"/>
    <col min="1042" max="1042" width="13.453125" style="121" bestFit="1" customWidth="1"/>
    <col min="1043" max="1043" width="12.36328125" style="121" bestFit="1" customWidth="1"/>
    <col min="1044" max="1044" width="10.1796875" style="121" bestFit="1" customWidth="1"/>
    <col min="1045" max="1046" width="12.36328125" style="121" bestFit="1" customWidth="1"/>
    <col min="1047" max="1048" width="14.7265625" style="121" bestFit="1" customWidth="1"/>
    <col min="1049" max="1049" width="11.81640625" style="121" bestFit="1" customWidth="1"/>
    <col min="1050" max="1051" width="13.453125" style="121" bestFit="1" customWidth="1"/>
    <col min="1052" max="1052" width="8.7265625" style="121"/>
    <col min="1053" max="1055" width="13.453125" style="121" bestFit="1" customWidth="1"/>
    <col min="1056" max="1281" width="8.7265625" style="121"/>
    <col min="1282" max="1282" width="21.81640625" style="121" bestFit="1" customWidth="1"/>
    <col min="1283" max="1283" width="4.1796875" style="121" bestFit="1" customWidth="1"/>
    <col min="1284" max="1284" width="5.1796875" style="121" bestFit="1" customWidth="1"/>
    <col min="1285" max="1285" width="17.453125" style="121" bestFit="1" customWidth="1"/>
    <col min="1286" max="1286" width="8.7265625" style="121"/>
    <col min="1287" max="1287" width="13.453125" style="121" bestFit="1" customWidth="1"/>
    <col min="1288" max="1288" width="15.81640625" style="121" bestFit="1" customWidth="1"/>
    <col min="1289" max="1289" width="11.81640625" style="121" bestFit="1" customWidth="1"/>
    <col min="1290" max="1290" width="10.1796875" style="121" bestFit="1" customWidth="1"/>
    <col min="1291" max="1291" width="9.6328125" style="121" bestFit="1" customWidth="1"/>
    <col min="1292" max="1292" width="8.7265625" style="121"/>
    <col min="1293" max="1293" width="9.6328125" style="121" bestFit="1" customWidth="1"/>
    <col min="1294" max="1294" width="8.7265625" style="121"/>
    <col min="1295" max="1295" width="11.81640625" style="121" bestFit="1" customWidth="1"/>
    <col min="1296" max="1296" width="13.453125" style="121" bestFit="1" customWidth="1"/>
    <col min="1297" max="1297" width="9" style="121" bestFit="1" customWidth="1"/>
    <col min="1298" max="1298" width="13.453125" style="121" bestFit="1" customWidth="1"/>
    <col min="1299" max="1299" width="12.36328125" style="121" bestFit="1" customWidth="1"/>
    <col min="1300" max="1300" width="10.1796875" style="121" bestFit="1" customWidth="1"/>
    <col min="1301" max="1302" width="12.36328125" style="121" bestFit="1" customWidth="1"/>
    <col min="1303" max="1304" width="14.7265625" style="121" bestFit="1" customWidth="1"/>
    <col min="1305" max="1305" width="11.81640625" style="121" bestFit="1" customWidth="1"/>
    <col min="1306" max="1307" width="13.453125" style="121" bestFit="1" customWidth="1"/>
    <col min="1308" max="1308" width="8.7265625" style="121"/>
    <col min="1309" max="1311" width="13.453125" style="121" bestFit="1" customWidth="1"/>
    <col min="1312" max="1537" width="8.7265625" style="121"/>
    <col min="1538" max="1538" width="21.81640625" style="121" bestFit="1" customWidth="1"/>
    <col min="1539" max="1539" width="4.1796875" style="121" bestFit="1" customWidth="1"/>
    <col min="1540" max="1540" width="5.1796875" style="121" bestFit="1" customWidth="1"/>
    <col min="1541" max="1541" width="17.453125" style="121" bestFit="1" customWidth="1"/>
    <col min="1542" max="1542" width="8.7265625" style="121"/>
    <col min="1543" max="1543" width="13.453125" style="121" bestFit="1" customWidth="1"/>
    <col min="1544" max="1544" width="15.81640625" style="121" bestFit="1" customWidth="1"/>
    <col min="1545" max="1545" width="11.81640625" style="121" bestFit="1" customWidth="1"/>
    <col min="1546" max="1546" width="10.1796875" style="121" bestFit="1" customWidth="1"/>
    <col min="1547" max="1547" width="9.6328125" style="121" bestFit="1" customWidth="1"/>
    <col min="1548" max="1548" width="8.7265625" style="121"/>
    <col min="1549" max="1549" width="9.6328125" style="121" bestFit="1" customWidth="1"/>
    <col min="1550" max="1550" width="8.7265625" style="121"/>
    <col min="1551" max="1551" width="11.81640625" style="121" bestFit="1" customWidth="1"/>
    <col min="1552" max="1552" width="13.453125" style="121" bestFit="1" customWidth="1"/>
    <col min="1553" max="1553" width="9" style="121" bestFit="1" customWidth="1"/>
    <col min="1554" max="1554" width="13.453125" style="121" bestFit="1" customWidth="1"/>
    <col min="1555" max="1555" width="12.36328125" style="121" bestFit="1" customWidth="1"/>
    <col min="1556" max="1556" width="10.1796875" style="121" bestFit="1" customWidth="1"/>
    <col min="1557" max="1558" width="12.36328125" style="121" bestFit="1" customWidth="1"/>
    <col min="1559" max="1560" width="14.7265625" style="121" bestFit="1" customWidth="1"/>
    <col min="1561" max="1561" width="11.81640625" style="121" bestFit="1" customWidth="1"/>
    <col min="1562" max="1563" width="13.453125" style="121" bestFit="1" customWidth="1"/>
    <col min="1564" max="1564" width="8.7265625" style="121"/>
    <col min="1565" max="1567" width="13.453125" style="121" bestFit="1" customWidth="1"/>
    <col min="1568" max="1793" width="8.7265625" style="121"/>
    <col min="1794" max="1794" width="21.81640625" style="121" bestFit="1" customWidth="1"/>
    <col min="1795" max="1795" width="4.1796875" style="121" bestFit="1" customWidth="1"/>
    <col min="1796" max="1796" width="5.1796875" style="121" bestFit="1" customWidth="1"/>
    <col min="1797" max="1797" width="17.453125" style="121" bestFit="1" customWidth="1"/>
    <col min="1798" max="1798" width="8.7265625" style="121"/>
    <col min="1799" max="1799" width="13.453125" style="121" bestFit="1" customWidth="1"/>
    <col min="1800" max="1800" width="15.81640625" style="121" bestFit="1" customWidth="1"/>
    <col min="1801" max="1801" width="11.81640625" style="121" bestFit="1" customWidth="1"/>
    <col min="1802" max="1802" width="10.1796875" style="121" bestFit="1" customWidth="1"/>
    <col min="1803" max="1803" width="9.6328125" style="121" bestFit="1" customWidth="1"/>
    <col min="1804" max="1804" width="8.7265625" style="121"/>
    <col min="1805" max="1805" width="9.6328125" style="121" bestFit="1" customWidth="1"/>
    <col min="1806" max="1806" width="8.7265625" style="121"/>
    <col min="1807" max="1807" width="11.81640625" style="121" bestFit="1" customWidth="1"/>
    <col min="1808" max="1808" width="13.453125" style="121" bestFit="1" customWidth="1"/>
    <col min="1809" max="1809" width="9" style="121" bestFit="1" customWidth="1"/>
    <col min="1810" max="1810" width="13.453125" style="121" bestFit="1" customWidth="1"/>
    <col min="1811" max="1811" width="12.36328125" style="121" bestFit="1" customWidth="1"/>
    <col min="1812" max="1812" width="10.1796875" style="121" bestFit="1" customWidth="1"/>
    <col min="1813" max="1814" width="12.36328125" style="121" bestFit="1" customWidth="1"/>
    <col min="1815" max="1816" width="14.7265625" style="121" bestFit="1" customWidth="1"/>
    <col min="1817" max="1817" width="11.81640625" style="121" bestFit="1" customWidth="1"/>
    <col min="1818" max="1819" width="13.453125" style="121" bestFit="1" customWidth="1"/>
    <col min="1820" max="1820" width="8.7265625" style="121"/>
    <col min="1821" max="1823" width="13.453125" style="121" bestFit="1" customWidth="1"/>
    <col min="1824" max="2049" width="8.7265625" style="121"/>
    <col min="2050" max="2050" width="21.81640625" style="121" bestFit="1" customWidth="1"/>
    <col min="2051" max="2051" width="4.1796875" style="121" bestFit="1" customWidth="1"/>
    <col min="2052" max="2052" width="5.1796875" style="121" bestFit="1" customWidth="1"/>
    <col min="2053" max="2053" width="17.453125" style="121" bestFit="1" customWidth="1"/>
    <col min="2054" max="2054" width="8.7265625" style="121"/>
    <col min="2055" max="2055" width="13.453125" style="121" bestFit="1" customWidth="1"/>
    <col min="2056" max="2056" width="15.81640625" style="121" bestFit="1" customWidth="1"/>
    <col min="2057" max="2057" width="11.81640625" style="121" bestFit="1" customWidth="1"/>
    <col min="2058" max="2058" width="10.1796875" style="121" bestFit="1" customWidth="1"/>
    <col min="2059" max="2059" width="9.6328125" style="121" bestFit="1" customWidth="1"/>
    <col min="2060" max="2060" width="8.7265625" style="121"/>
    <col min="2061" max="2061" width="9.6328125" style="121" bestFit="1" customWidth="1"/>
    <col min="2062" max="2062" width="8.7265625" style="121"/>
    <col min="2063" max="2063" width="11.81640625" style="121" bestFit="1" customWidth="1"/>
    <col min="2064" max="2064" width="13.453125" style="121" bestFit="1" customWidth="1"/>
    <col min="2065" max="2065" width="9" style="121" bestFit="1" customWidth="1"/>
    <col min="2066" max="2066" width="13.453125" style="121" bestFit="1" customWidth="1"/>
    <col min="2067" max="2067" width="12.36328125" style="121" bestFit="1" customWidth="1"/>
    <col min="2068" max="2068" width="10.1796875" style="121" bestFit="1" customWidth="1"/>
    <col min="2069" max="2070" width="12.36328125" style="121" bestFit="1" customWidth="1"/>
    <col min="2071" max="2072" width="14.7265625" style="121" bestFit="1" customWidth="1"/>
    <col min="2073" max="2073" width="11.81640625" style="121" bestFit="1" customWidth="1"/>
    <col min="2074" max="2075" width="13.453125" style="121" bestFit="1" customWidth="1"/>
    <col min="2076" max="2076" width="8.7265625" style="121"/>
    <col min="2077" max="2079" width="13.453125" style="121" bestFit="1" customWidth="1"/>
    <col min="2080" max="2305" width="8.7265625" style="121"/>
    <col min="2306" max="2306" width="21.81640625" style="121" bestFit="1" customWidth="1"/>
    <col min="2307" max="2307" width="4.1796875" style="121" bestFit="1" customWidth="1"/>
    <col min="2308" max="2308" width="5.1796875" style="121" bestFit="1" customWidth="1"/>
    <col min="2309" max="2309" width="17.453125" style="121" bestFit="1" customWidth="1"/>
    <col min="2310" max="2310" width="8.7265625" style="121"/>
    <col min="2311" max="2311" width="13.453125" style="121" bestFit="1" customWidth="1"/>
    <col min="2312" max="2312" width="15.81640625" style="121" bestFit="1" customWidth="1"/>
    <col min="2313" max="2313" width="11.81640625" style="121" bestFit="1" customWidth="1"/>
    <col min="2314" max="2314" width="10.1796875" style="121" bestFit="1" customWidth="1"/>
    <col min="2315" max="2315" width="9.6328125" style="121" bestFit="1" customWidth="1"/>
    <col min="2316" max="2316" width="8.7265625" style="121"/>
    <col min="2317" max="2317" width="9.6328125" style="121" bestFit="1" customWidth="1"/>
    <col min="2318" max="2318" width="8.7265625" style="121"/>
    <col min="2319" max="2319" width="11.81640625" style="121" bestFit="1" customWidth="1"/>
    <col min="2320" max="2320" width="13.453125" style="121" bestFit="1" customWidth="1"/>
    <col min="2321" max="2321" width="9" style="121" bestFit="1" customWidth="1"/>
    <col min="2322" max="2322" width="13.453125" style="121" bestFit="1" customWidth="1"/>
    <col min="2323" max="2323" width="12.36328125" style="121" bestFit="1" customWidth="1"/>
    <col min="2324" max="2324" width="10.1796875" style="121" bestFit="1" customWidth="1"/>
    <col min="2325" max="2326" width="12.36328125" style="121" bestFit="1" customWidth="1"/>
    <col min="2327" max="2328" width="14.7265625" style="121" bestFit="1" customWidth="1"/>
    <col min="2329" max="2329" width="11.81640625" style="121" bestFit="1" customWidth="1"/>
    <col min="2330" max="2331" width="13.453125" style="121" bestFit="1" customWidth="1"/>
    <col min="2332" max="2332" width="8.7265625" style="121"/>
    <col min="2333" max="2335" width="13.453125" style="121" bestFit="1" customWidth="1"/>
    <col min="2336" max="2561" width="8.7265625" style="121"/>
    <col min="2562" max="2562" width="21.81640625" style="121" bestFit="1" customWidth="1"/>
    <col min="2563" max="2563" width="4.1796875" style="121" bestFit="1" customWidth="1"/>
    <col min="2564" max="2564" width="5.1796875" style="121" bestFit="1" customWidth="1"/>
    <col min="2565" max="2565" width="17.453125" style="121" bestFit="1" customWidth="1"/>
    <col min="2566" max="2566" width="8.7265625" style="121"/>
    <col min="2567" max="2567" width="13.453125" style="121" bestFit="1" customWidth="1"/>
    <col min="2568" max="2568" width="15.81640625" style="121" bestFit="1" customWidth="1"/>
    <col min="2569" max="2569" width="11.81640625" style="121" bestFit="1" customWidth="1"/>
    <col min="2570" max="2570" width="10.1796875" style="121" bestFit="1" customWidth="1"/>
    <col min="2571" max="2571" width="9.6328125" style="121" bestFit="1" customWidth="1"/>
    <col min="2572" max="2572" width="8.7265625" style="121"/>
    <col min="2573" max="2573" width="9.6328125" style="121" bestFit="1" customWidth="1"/>
    <col min="2574" max="2574" width="8.7265625" style="121"/>
    <col min="2575" max="2575" width="11.81640625" style="121" bestFit="1" customWidth="1"/>
    <col min="2576" max="2576" width="13.453125" style="121" bestFit="1" customWidth="1"/>
    <col min="2577" max="2577" width="9" style="121" bestFit="1" customWidth="1"/>
    <col min="2578" max="2578" width="13.453125" style="121" bestFit="1" customWidth="1"/>
    <col min="2579" max="2579" width="12.36328125" style="121" bestFit="1" customWidth="1"/>
    <col min="2580" max="2580" width="10.1796875" style="121" bestFit="1" customWidth="1"/>
    <col min="2581" max="2582" width="12.36328125" style="121" bestFit="1" customWidth="1"/>
    <col min="2583" max="2584" width="14.7265625" style="121" bestFit="1" customWidth="1"/>
    <col min="2585" max="2585" width="11.81640625" style="121" bestFit="1" customWidth="1"/>
    <col min="2586" max="2587" width="13.453125" style="121" bestFit="1" customWidth="1"/>
    <col min="2588" max="2588" width="8.7265625" style="121"/>
    <col min="2589" max="2591" width="13.453125" style="121" bestFit="1" customWidth="1"/>
    <col min="2592" max="2817" width="8.7265625" style="121"/>
    <col min="2818" max="2818" width="21.81640625" style="121" bestFit="1" customWidth="1"/>
    <col min="2819" max="2819" width="4.1796875" style="121" bestFit="1" customWidth="1"/>
    <col min="2820" max="2820" width="5.1796875" style="121" bestFit="1" customWidth="1"/>
    <col min="2821" max="2821" width="17.453125" style="121" bestFit="1" customWidth="1"/>
    <col min="2822" max="2822" width="8.7265625" style="121"/>
    <col min="2823" max="2823" width="13.453125" style="121" bestFit="1" customWidth="1"/>
    <col min="2824" max="2824" width="15.81640625" style="121" bestFit="1" customWidth="1"/>
    <col min="2825" max="2825" width="11.81640625" style="121" bestFit="1" customWidth="1"/>
    <col min="2826" max="2826" width="10.1796875" style="121" bestFit="1" customWidth="1"/>
    <col min="2827" max="2827" width="9.6328125" style="121" bestFit="1" customWidth="1"/>
    <col min="2828" max="2828" width="8.7265625" style="121"/>
    <col min="2829" max="2829" width="9.6328125" style="121" bestFit="1" customWidth="1"/>
    <col min="2830" max="2830" width="8.7265625" style="121"/>
    <col min="2831" max="2831" width="11.81640625" style="121" bestFit="1" customWidth="1"/>
    <col min="2832" max="2832" width="13.453125" style="121" bestFit="1" customWidth="1"/>
    <col min="2833" max="2833" width="9" style="121" bestFit="1" customWidth="1"/>
    <col min="2834" max="2834" width="13.453125" style="121" bestFit="1" customWidth="1"/>
    <col min="2835" max="2835" width="12.36328125" style="121" bestFit="1" customWidth="1"/>
    <col min="2836" max="2836" width="10.1796875" style="121" bestFit="1" customWidth="1"/>
    <col min="2837" max="2838" width="12.36328125" style="121" bestFit="1" customWidth="1"/>
    <col min="2839" max="2840" width="14.7265625" style="121" bestFit="1" customWidth="1"/>
    <col min="2841" max="2841" width="11.81640625" style="121" bestFit="1" customWidth="1"/>
    <col min="2842" max="2843" width="13.453125" style="121" bestFit="1" customWidth="1"/>
    <col min="2844" max="2844" width="8.7265625" style="121"/>
    <col min="2845" max="2847" width="13.453125" style="121" bestFit="1" customWidth="1"/>
    <col min="2848" max="3073" width="8.7265625" style="121"/>
    <col min="3074" max="3074" width="21.81640625" style="121" bestFit="1" customWidth="1"/>
    <col min="3075" max="3075" width="4.1796875" style="121" bestFit="1" customWidth="1"/>
    <col min="3076" max="3076" width="5.1796875" style="121" bestFit="1" customWidth="1"/>
    <col min="3077" max="3077" width="17.453125" style="121" bestFit="1" customWidth="1"/>
    <col min="3078" max="3078" width="8.7265625" style="121"/>
    <col min="3079" max="3079" width="13.453125" style="121" bestFit="1" customWidth="1"/>
    <col min="3080" max="3080" width="15.81640625" style="121" bestFit="1" customWidth="1"/>
    <col min="3081" max="3081" width="11.81640625" style="121" bestFit="1" customWidth="1"/>
    <col min="3082" max="3082" width="10.1796875" style="121" bestFit="1" customWidth="1"/>
    <col min="3083" max="3083" width="9.6328125" style="121" bestFit="1" customWidth="1"/>
    <col min="3084" max="3084" width="8.7265625" style="121"/>
    <col min="3085" max="3085" width="9.6328125" style="121" bestFit="1" customWidth="1"/>
    <col min="3086" max="3086" width="8.7265625" style="121"/>
    <col min="3087" max="3087" width="11.81640625" style="121" bestFit="1" customWidth="1"/>
    <col min="3088" max="3088" width="13.453125" style="121" bestFit="1" customWidth="1"/>
    <col min="3089" max="3089" width="9" style="121" bestFit="1" customWidth="1"/>
    <col min="3090" max="3090" width="13.453125" style="121" bestFit="1" customWidth="1"/>
    <col min="3091" max="3091" width="12.36328125" style="121" bestFit="1" customWidth="1"/>
    <col min="3092" max="3092" width="10.1796875" style="121" bestFit="1" customWidth="1"/>
    <col min="3093" max="3094" width="12.36328125" style="121" bestFit="1" customWidth="1"/>
    <col min="3095" max="3096" width="14.7265625" style="121" bestFit="1" customWidth="1"/>
    <col min="3097" max="3097" width="11.81640625" style="121" bestFit="1" customWidth="1"/>
    <col min="3098" max="3099" width="13.453125" style="121" bestFit="1" customWidth="1"/>
    <col min="3100" max="3100" width="8.7265625" style="121"/>
    <col min="3101" max="3103" width="13.453125" style="121" bestFit="1" customWidth="1"/>
    <col min="3104" max="3329" width="8.7265625" style="121"/>
    <col min="3330" max="3330" width="21.81640625" style="121" bestFit="1" customWidth="1"/>
    <col min="3331" max="3331" width="4.1796875" style="121" bestFit="1" customWidth="1"/>
    <col min="3332" max="3332" width="5.1796875" style="121" bestFit="1" customWidth="1"/>
    <col min="3333" max="3333" width="17.453125" style="121" bestFit="1" customWidth="1"/>
    <col min="3334" max="3334" width="8.7265625" style="121"/>
    <col min="3335" max="3335" width="13.453125" style="121" bestFit="1" customWidth="1"/>
    <col min="3336" max="3336" width="15.81640625" style="121" bestFit="1" customWidth="1"/>
    <col min="3337" max="3337" width="11.81640625" style="121" bestFit="1" customWidth="1"/>
    <col min="3338" max="3338" width="10.1796875" style="121" bestFit="1" customWidth="1"/>
    <col min="3339" max="3339" width="9.6328125" style="121" bestFit="1" customWidth="1"/>
    <col min="3340" max="3340" width="8.7265625" style="121"/>
    <col min="3341" max="3341" width="9.6328125" style="121" bestFit="1" customWidth="1"/>
    <col min="3342" max="3342" width="8.7265625" style="121"/>
    <col min="3343" max="3343" width="11.81640625" style="121" bestFit="1" customWidth="1"/>
    <col min="3344" max="3344" width="13.453125" style="121" bestFit="1" customWidth="1"/>
    <col min="3345" max="3345" width="9" style="121" bestFit="1" customWidth="1"/>
    <col min="3346" max="3346" width="13.453125" style="121" bestFit="1" customWidth="1"/>
    <col min="3347" max="3347" width="12.36328125" style="121" bestFit="1" customWidth="1"/>
    <col min="3348" max="3348" width="10.1796875" style="121" bestFit="1" customWidth="1"/>
    <col min="3349" max="3350" width="12.36328125" style="121" bestFit="1" customWidth="1"/>
    <col min="3351" max="3352" width="14.7265625" style="121" bestFit="1" customWidth="1"/>
    <col min="3353" max="3353" width="11.81640625" style="121" bestFit="1" customWidth="1"/>
    <col min="3354" max="3355" width="13.453125" style="121" bestFit="1" customWidth="1"/>
    <col min="3356" max="3356" width="8.7265625" style="121"/>
    <col min="3357" max="3359" width="13.453125" style="121" bestFit="1" customWidth="1"/>
    <col min="3360" max="3585" width="8.7265625" style="121"/>
    <col min="3586" max="3586" width="21.81640625" style="121" bestFit="1" customWidth="1"/>
    <col min="3587" max="3587" width="4.1796875" style="121" bestFit="1" customWidth="1"/>
    <col min="3588" max="3588" width="5.1796875" style="121" bestFit="1" customWidth="1"/>
    <col min="3589" max="3589" width="17.453125" style="121" bestFit="1" customWidth="1"/>
    <col min="3590" max="3590" width="8.7265625" style="121"/>
    <col min="3591" max="3591" width="13.453125" style="121" bestFit="1" customWidth="1"/>
    <col min="3592" max="3592" width="15.81640625" style="121" bestFit="1" customWidth="1"/>
    <col min="3593" max="3593" width="11.81640625" style="121" bestFit="1" customWidth="1"/>
    <col min="3594" max="3594" width="10.1796875" style="121" bestFit="1" customWidth="1"/>
    <col min="3595" max="3595" width="9.6328125" style="121" bestFit="1" customWidth="1"/>
    <col min="3596" max="3596" width="8.7265625" style="121"/>
    <col min="3597" max="3597" width="9.6328125" style="121" bestFit="1" customWidth="1"/>
    <col min="3598" max="3598" width="8.7265625" style="121"/>
    <col min="3599" max="3599" width="11.81640625" style="121" bestFit="1" customWidth="1"/>
    <col min="3600" max="3600" width="13.453125" style="121" bestFit="1" customWidth="1"/>
    <col min="3601" max="3601" width="9" style="121" bestFit="1" customWidth="1"/>
    <col min="3602" max="3602" width="13.453125" style="121" bestFit="1" customWidth="1"/>
    <col min="3603" max="3603" width="12.36328125" style="121" bestFit="1" customWidth="1"/>
    <col min="3604" max="3604" width="10.1796875" style="121" bestFit="1" customWidth="1"/>
    <col min="3605" max="3606" width="12.36328125" style="121" bestFit="1" customWidth="1"/>
    <col min="3607" max="3608" width="14.7265625" style="121" bestFit="1" customWidth="1"/>
    <col min="3609" max="3609" width="11.81640625" style="121" bestFit="1" customWidth="1"/>
    <col min="3610" max="3611" width="13.453125" style="121" bestFit="1" customWidth="1"/>
    <col min="3612" max="3612" width="8.7265625" style="121"/>
    <col min="3613" max="3615" width="13.453125" style="121" bestFit="1" customWidth="1"/>
    <col min="3616" max="3841" width="8.7265625" style="121"/>
    <col min="3842" max="3842" width="21.81640625" style="121" bestFit="1" customWidth="1"/>
    <col min="3843" max="3843" width="4.1796875" style="121" bestFit="1" customWidth="1"/>
    <col min="3844" max="3844" width="5.1796875" style="121" bestFit="1" customWidth="1"/>
    <col min="3845" max="3845" width="17.453125" style="121" bestFit="1" customWidth="1"/>
    <col min="3846" max="3846" width="8.7265625" style="121"/>
    <col min="3847" max="3847" width="13.453125" style="121" bestFit="1" customWidth="1"/>
    <col min="3848" max="3848" width="15.81640625" style="121" bestFit="1" customWidth="1"/>
    <col min="3849" max="3849" width="11.81640625" style="121" bestFit="1" customWidth="1"/>
    <col min="3850" max="3850" width="10.1796875" style="121" bestFit="1" customWidth="1"/>
    <col min="3851" max="3851" width="9.6328125" style="121" bestFit="1" customWidth="1"/>
    <col min="3852" max="3852" width="8.7265625" style="121"/>
    <col min="3853" max="3853" width="9.6328125" style="121" bestFit="1" customWidth="1"/>
    <col min="3854" max="3854" width="8.7265625" style="121"/>
    <col min="3855" max="3855" width="11.81640625" style="121" bestFit="1" customWidth="1"/>
    <col min="3856" max="3856" width="13.453125" style="121" bestFit="1" customWidth="1"/>
    <col min="3857" max="3857" width="9" style="121" bestFit="1" customWidth="1"/>
    <col min="3858" max="3858" width="13.453125" style="121" bestFit="1" customWidth="1"/>
    <col min="3859" max="3859" width="12.36328125" style="121" bestFit="1" customWidth="1"/>
    <col min="3860" max="3860" width="10.1796875" style="121" bestFit="1" customWidth="1"/>
    <col min="3861" max="3862" width="12.36328125" style="121" bestFit="1" customWidth="1"/>
    <col min="3863" max="3864" width="14.7265625" style="121" bestFit="1" customWidth="1"/>
    <col min="3865" max="3865" width="11.81640625" style="121" bestFit="1" customWidth="1"/>
    <col min="3866" max="3867" width="13.453125" style="121" bestFit="1" customWidth="1"/>
    <col min="3868" max="3868" width="8.7265625" style="121"/>
    <col min="3869" max="3871" width="13.453125" style="121" bestFit="1" customWidth="1"/>
    <col min="3872" max="4097" width="8.7265625" style="121"/>
    <col min="4098" max="4098" width="21.81640625" style="121" bestFit="1" customWidth="1"/>
    <col min="4099" max="4099" width="4.1796875" style="121" bestFit="1" customWidth="1"/>
    <col min="4100" max="4100" width="5.1796875" style="121" bestFit="1" customWidth="1"/>
    <col min="4101" max="4101" width="17.453125" style="121" bestFit="1" customWidth="1"/>
    <col min="4102" max="4102" width="8.7265625" style="121"/>
    <col min="4103" max="4103" width="13.453125" style="121" bestFit="1" customWidth="1"/>
    <col min="4104" max="4104" width="15.81640625" style="121" bestFit="1" customWidth="1"/>
    <col min="4105" max="4105" width="11.81640625" style="121" bestFit="1" customWidth="1"/>
    <col min="4106" max="4106" width="10.1796875" style="121" bestFit="1" customWidth="1"/>
    <col min="4107" max="4107" width="9.6328125" style="121" bestFit="1" customWidth="1"/>
    <col min="4108" max="4108" width="8.7265625" style="121"/>
    <col min="4109" max="4109" width="9.6328125" style="121" bestFit="1" customWidth="1"/>
    <col min="4110" max="4110" width="8.7265625" style="121"/>
    <col min="4111" max="4111" width="11.81640625" style="121" bestFit="1" customWidth="1"/>
    <col min="4112" max="4112" width="13.453125" style="121" bestFit="1" customWidth="1"/>
    <col min="4113" max="4113" width="9" style="121" bestFit="1" customWidth="1"/>
    <col min="4114" max="4114" width="13.453125" style="121" bestFit="1" customWidth="1"/>
    <col min="4115" max="4115" width="12.36328125" style="121" bestFit="1" customWidth="1"/>
    <col min="4116" max="4116" width="10.1796875" style="121" bestFit="1" customWidth="1"/>
    <col min="4117" max="4118" width="12.36328125" style="121" bestFit="1" customWidth="1"/>
    <col min="4119" max="4120" width="14.7265625" style="121" bestFit="1" customWidth="1"/>
    <col min="4121" max="4121" width="11.81640625" style="121" bestFit="1" customWidth="1"/>
    <col min="4122" max="4123" width="13.453125" style="121" bestFit="1" customWidth="1"/>
    <col min="4124" max="4124" width="8.7265625" style="121"/>
    <col min="4125" max="4127" width="13.453125" style="121" bestFit="1" customWidth="1"/>
    <col min="4128" max="4353" width="8.7265625" style="121"/>
    <col min="4354" max="4354" width="21.81640625" style="121" bestFit="1" customWidth="1"/>
    <col min="4355" max="4355" width="4.1796875" style="121" bestFit="1" customWidth="1"/>
    <col min="4356" max="4356" width="5.1796875" style="121" bestFit="1" customWidth="1"/>
    <col min="4357" max="4357" width="17.453125" style="121" bestFit="1" customWidth="1"/>
    <col min="4358" max="4358" width="8.7265625" style="121"/>
    <col min="4359" max="4359" width="13.453125" style="121" bestFit="1" customWidth="1"/>
    <col min="4360" max="4360" width="15.81640625" style="121" bestFit="1" customWidth="1"/>
    <col min="4361" max="4361" width="11.81640625" style="121" bestFit="1" customWidth="1"/>
    <col min="4362" max="4362" width="10.1796875" style="121" bestFit="1" customWidth="1"/>
    <col min="4363" max="4363" width="9.6328125" style="121" bestFit="1" customWidth="1"/>
    <col min="4364" max="4364" width="8.7265625" style="121"/>
    <col min="4365" max="4365" width="9.6328125" style="121" bestFit="1" customWidth="1"/>
    <col min="4366" max="4366" width="8.7265625" style="121"/>
    <col min="4367" max="4367" width="11.81640625" style="121" bestFit="1" customWidth="1"/>
    <col min="4368" max="4368" width="13.453125" style="121" bestFit="1" customWidth="1"/>
    <col min="4369" max="4369" width="9" style="121" bestFit="1" customWidth="1"/>
    <col min="4370" max="4370" width="13.453125" style="121" bestFit="1" customWidth="1"/>
    <col min="4371" max="4371" width="12.36328125" style="121" bestFit="1" customWidth="1"/>
    <col min="4372" max="4372" width="10.1796875" style="121" bestFit="1" customWidth="1"/>
    <col min="4373" max="4374" width="12.36328125" style="121" bestFit="1" customWidth="1"/>
    <col min="4375" max="4376" width="14.7265625" style="121" bestFit="1" customWidth="1"/>
    <col min="4377" max="4377" width="11.81640625" style="121" bestFit="1" customWidth="1"/>
    <col min="4378" max="4379" width="13.453125" style="121" bestFit="1" customWidth="1"/>
    <col min="4380" max="4380" width="8.7265625" style="121"/>
    <col min="4381" max="4383" width="13.453125" style="121" bestFit="1" customWidth="1"/>
    <col min="4384" max="4609" width="8.7265625" style="121"/>
    <col min="4610" max="4610" width="21.81640625" style="121" bestFit="1" customWidth="1"/>
    <col min="4611" max="4611" width="4.1796875" style="121" bestFit="1" customWidth="1"/>
    <col min="4612" max="4612" width="5.1796875" style="121" bestFit="1" customWidth="1"/>
    <col min="4613" max="4613" width="17.453125" style="121" bestFit="1" customWidth="1"/>
    <col min="4614" max="4614" width="8.7265625" style="121"/>
    <col min="4615" max="4615" width="13.453125" style="121" bestFit="1" customWidth="1"/>
    <col min="4616" max="4616" width="15.81640625" style="121" bestFit="1" customWidth="1"/>
    <col min="4617" max="4617" width="11.81640625" style="121" bestFit="1" customWidth="1"/>
    <col min="4618" max="4618" width="10.1796875" style="121" bestFit="1" customWidth="1"/>
    <col min="4619" max="4619" width="9.6328125" style="121" bestFit="1" customWidth="1"/>
    <col min="4620" max="4620" width="8.7265625" style="121"/>
    <col min="4621" max="4621" width="9.6328125" style="121" bestFit="1" customWidth="1"/>
    <col min="4622" max="4622" width="8.7265625" style="121"/>
    <col min="4623" max="4623" width="11.81640625" style="121" bestFit="1" customWidth="1"/>
    <col min="4624" max="4624" width="13.453125" style="121" bestFit="1" customWidth="1"/>
    <col min="4625" max="4625" width="9" style="121" bestFit="1" customWidth="1"/>
    <col min="4626" max="4626" width="13.453125" style="121" bestFit="1" customWidth="1"/>
    <col min="4627" max="4627" width="12.36328125" style="121" bestFit="1" customWidth="1"/>
    <col min="4628" max="4628" width="10.1796875" style="121" bestFit="1" customWidth="1"/>
    <col min="4629" max="4630" width="12.36328125" style="121" bestFit="1" customWidth="1"/>
    <col min="4631" max="4632" width="14.7265625" style="121" bestFit="1" customWidth="1"/>
    <col min="4633" max="4633" width="11.81640625" style="121" bestFit="1" customWidth="1"/>
    <col min="4634" max="4635" width="13.453125" style="121" bestFit="1" customWidth="1"/>
    <col min="4636" max="4636" width="8.7265625" style="121"/>
    <col min="4637" max="4639" width="13.453125" style="121" bestFit="1" customWidth="1"/>
    <col min="4640" max="4865" width="8.7265625" style="121"/>
    <col min="4866" max="4866" width="21.81640625" style="121" bestFit="1" customWidth="1"/>
    <col min="4867" max="4867" width="4.1796875" style="121" bestFit="1" customWidth="1"/>
    <col min="4868" max="4868" width="5.1796875" style="121" bestFit="1" customWidth="1"/>
    <col min="4869" max="4869" width="17.453125" style="121" bestFit="1" customWidth="1"/>
    <col min="4870" max="4870" width="8.7265625" style="121"/>
    <col min="4871" max="4871" width="13.453125" style="121" bestFit="1" customWidth="1"/>
    <col min="4872" max="4872" width="15.81640625" style="121" bestFit="1" customWidth="1"/>
    <col min="4873" max="4873" width="11.81640625" style="121" bestFit="1" customWidth="1"/>
    <col min="4874" max="4874" width="10.1796875" style="121" bestFit="1" customWidth="1"/>
    <col min="4875" max="4875" width="9.6328125" style="121" bestFit="1" customWidth="1"/>
    <col min="4876" max="4876" width="8.7265625" style="121"/>
    <col min="4877" max="4877" width="9.6328125" style="121" bestFit="1" customWidth="1"/>
    <col min="4878" max="4878" width="8.7265625" style="121"/>
    <col min="4879" max="4879" width="11.81640625" style="121" bestFit="1" customWidth="1"/>
    <col min="4880" max="4880" width="13.453125" style="121" bestFit="1" customWidth="1"/>
    <col min="4881" max="4881" width="9" style="121" bestFit="1" customWidth="1"/>
    <col min="4882" max="4882" width="13.453125" style="121" bestFit="1" customWidth="1"/>
    <col min="4883" max="4883" width="12.36328125" style="121" bestFit="1" customWidth="1"/>
    <col min="4884" max="4884" width="10.1796875" style="121" bestFit="1" customWidth="1"/>
    <col min="4885" max="4886" width="12.36328125" style="121" bestFit="1" customWidth="1"/>
    <col min="4887" max="4888" width="14.7265625" style="121" bestFit="1" customWidth="1"/>
    <col min="4889" max="4889" width="11.81640625" style="121" bestFit="1" customWidth="1"/>
    <col min="4890" max="4891" width="13.453125" style="121" bestFit="1" customWidth="1"/>
    <col min="4892" max="4892" width="8.7265625" style="121"/>
    <col min="4893" max="4895" width="13.453125" style="121" bestFit="1" customWidth="1"/>
    <col min="4896" max="5121" width="8.7265625" style="121"/>
    <col min="5122" max="5122" width="21.81640625" style="121" bestFit="1" customWidth="1"/>
    <col min="5123" max="5123" width="4.1796875" style="121" bestFit="1" customWidth="1"/>
    <col min="5124" max="5124" width="5.1796875" style="121" bestFit="1" customWidth="1"/>
    <col min="5125" max="5125" width="17.453125" style="121" bestFit="1" customWidth="1"/>
    <col min="5126" max="5126" width="8.7265625" style="121"/>
    <col min="5127" max="5127" width="13.453125" style="121" bestFit="1" customWidth="1"/>
    <col min="5128" max="5128" width="15.81640625" style="121" bestFit="1" customWidth="1"/>
    <col min="5129" max="5129" width="11.81640625" style="121" bestFit="1" customWidth="1"/>
    <col min="5130" max="5130" width="10.1796875" style="121" bestFit="1" customWidth="1"/>
    <col min="5131" max="5131" width="9.6328125" style="121" bestFit="1" customWidth="1"/>
    <col min="5132" max="5132" width="8.7265625" style="121"/>
    <col min="5133" max="5133" width="9.6328125" style="121" bestFit="1" customWidth="1"/>
    <col min="5134" max="5134" width="8.7265625" style="121"/>
    <col min="5135" max="5135" width="11.81640625" style="121" bestFit="1" customWidth="1"/>
    <col min="5136" max="5136" width="13.453125" style="121" bestFit="1" customWidth="1"/>
    <col min="5137" max="5137" width="9" style="121" bestFit="1" customWidth="1"/>
    <col min="5138" max="5138" width="13.453125" style="121" bestFit="1" customWidth="1"/>
    <col min="5139" max="5139" width="12.36328125" style="121" bestFit="1" customWidth="1"/>
    <col min="5140" max="5140" width="10.1796875" style="121" bestFit="1" customWidth="1"/>
    <col min="5141" max="5142" width="12.36328125" style="121" bestFit="1" customWidth="1"/>
    <col min="5143" max="5144" width="14.7265625" style="121" bestFit="1" customWidth="1"/>
    <col min="5145" max="5145" width="11.81640625" style="121" bestFit="1" customWidth="1"/>
    <col min="5146" max="5147" width="13.453125" style="121" bestFit="1" customWidth="1"/>
    <col min="5148" max="5148" width="8.7265625" style="121"/>
    <col min="5149" max="5151" width="13.453125" style="121" bestFit="1" customWidth="1"/>
    <col min="5152" max="5377" width="8.7265625" style="121"/>
    <col min="5378" max="5378" width="21.81640625" style="121" bestFit="1" customWidth="1"/>
    <col min="5379" max="5379" width="4.1796875" style="121" bestFit="1" customWidth="1"/>
    <col min="5380" max="5380" width="5.1796875" style="121" bestFit="1" customWidth="1"/>
    <col min="5381" max="5381" width="17.453125" style="121" bestFit="1" customWidth="1"/>
    <col min="5382" max="5382" width="8.7265625" style="121"/>
    <col min="5383" max="5383" width="13.453125" style="121" bestFit="1" customWidth="1"/>
    <col min="5384" max="5384" width="15.81640625" style="121" bestFit="1" customWidth="1"/>
    <col min="5385" max="5385" width="11.81640625" style="121" bestFit="1" customWidth="1"/>
    <col min="5386" max="5386" width="10.1796875" style="121" bestFit="1" customWidth="1"/>
    <col min="5387" max="5387" width="9.6328125" style="121" bestFit="1" customWidth="1"/>
    <col min="5388" max="5388" width="8.7265625" style="121"/>
    <col min="5389" max="5389" width="9.6328125" style="121" bestFit="1" customWidth="1"/>
    <col min="5390" max="5390" width="8.7265625" style="121"/>
    <col min="5391" max="5391" width="11.81640625" style="121" bestFit="1" customWidth="1"/>
    <col min="5392" max="5392" width="13.453125" style="121" bestFit="1" customWidth="1"/>
    <col min="5393" max="5393" width="9" style="121" bestFit="1" customWidth="1"/>
    <col min="5394" max="5394" width="13.453125" style="121" bestFit="1" customWidth="1"/>
    <col min="5395" max="5395" width="12.36328125" style="121" bestFit="1" customWidth="1"/>
    <col min="5396" max="5396" width="10.1796875" style="121" bestFit="1" customWidth="1"/>
    <col min="5397" max="5398" width="12.36328125" style="121" bestFit="1" customWidth="1"/>
    <col min="5399" max="5400" width="14.7265625" style="121" bestFit="1" customWidth="1"/>
    <col min="5401" max="5401" width="11.81640625" style="121" bestFit="1" customWidth="1"/>
    <col min="5402" max="5403" width="13.453125" style="121" bestFit="1" customWidth="1"/>
    <col min="5404" max="5404" width="8.7265625" style="121"/>
    <col min="5405" max="5407" width="13.453125" style="121" bestFit="1" customWidth="1"/>
    <col min="5408" max="5633" width="8.7265625" style="121"/>
    <col min="5634" max="5634" width="21.81640625" style="121" bestFit="1" customWidth="1"/>
    <col min="5635" max="5635" width="4.1796875" style="121" bestFit="1" customWidth="1"/>
    <col min="5636" max="5636" width="5.1796875" style="121" bestFit="1" customWidth="1"/>
    <col min="5637" max="5637" width="17.453125" style="121" bestFit="1" customWidth="1"/>
    <col min="5638" max="5638" width="8.7265625" style="121"/>
    <col min="5639" max="5639" width="13.453125" style="121" bestFit="1" customWidth="1"/>
    <col min="5640" max="5640" width="15.81640625" style="121" bestFit="1" customWidth="1"/>
    <col min="5641" max="5641" width="11.81640625" style="121" bestFit="1" customWidth="1"/>
    <col min="5642" max="5642" width="10.1796875" style="121" bestFit="1" customWidth="1"/>
    <col min="5643" max="5643" width="9.6328125" style="121" bestFit="1" customWidth="1"/>
    <col min="5644" max="5644" width="8.7265625" style="121"/>
    <col min="5645" max="5645" width="9.6328125" style="121" bestFit="1" customWidth="1"/>
    <col min="5646" max="5646" width="8.7265625" style="121"/>
    <col min="5647" max="5647" width="11.81640625" style="121" bestFit="1" customWidth="1"/>
    <col min="5648" max="5648" width="13.453125" style="121" bestFit="1" customWidth="1"/>
    <col min="5649" max="5649" width="9" style="121" bestFit="1" customWidth="1"/>
    <col min="5650" max="5650" width="13.453125" style="121" bestFit="1" customWidth="1"/>
    <col min="5651" max="5651" width="12.36328125" style="121" bestFit="1" customWidth="1"/>
    <col min="5652" max="5652" width="10.1796875" style="121" bestFit="1" customWidth="1"/>
    <col min="5653" max="5654" width="12.36328125" style="121" bestFit="1" customWidth="1"/>
    <col min="5655" max="5656" width="14.7265625" style="121" bestFit="1" customWidth="1"/>
    <col min="5657" max="5657" width="11.81640625" style="121" bestFit="1" customWidth="1"/>
    <col min="5658" max="5659" width="13.453125" style="121" bestFit="1" customWidth="1"/>
    <col min="5660" max="5660" width="8.7265625" style="121"/>
    <col min="5661" max="5663" width="13.453125" style="121" bestFit="1" customWidth="1"/>
    <col min="5664" max="5889" width="8.7265625" style="121"/>
    <col min="5890" max="5890" width="21.81640625" style="121" bestFit="1" customWidth="1"/>
    <col min="5891" max="5891" width="4.1796875" style="121" bestFit="1" customWidth="1"/>
    <col min="5892" max="5892" width="5.1796875" style="121" bestFit="1" customWidth="1"/>
    <col min="5893" max="5893" width="17.453125" style="121" bestFit="1" customWidth="1"/>
    <col min="5894" max="5894" width="8.7265625" style="121"/>
    <col min="5895" max="5895" width="13.453125" style="121" bestFit="1" customWidth="1"/>
    <col min="5896" max="5896" width="15.81640625" style="121" bestFit="1" customWidth="1"/>
    <col min="5897" max="5897" width="11.81640625" style="121" bestFit="1" customWidth="1"/>
    <col min="5898" max="5898" width="10.1796875" style="121" bestFit="1" customWidth="1"/>
    <col min="5899" max="5899" width="9.6328125" style="121" bestFit="1" customWidth="1"/>
    <col min="5900" max="5900" width="8.7265625" style="121"/>
    <col min="5901" max="5901" width="9.6328125" style="121" bestFit="1" customWidth="1"/>
    <col min="5902" max="5902" width="8.7265625" style="121"/>
    <col min="5903" max="5903" width="11.81640625" style="121" bestFit="1" customWidth="1"/>
    <col min="5904" max="5904" width="13.453125" style="121" bestFit="1" customWidth="1"/>
    <col min="5905" max="5905" width="9" style="121" bestFit="1" customWidth="1"/>
    <col min="5906" max="5906" width="13.453125" style="121" bestFit="1" customWidth="1"/>
    <col min="5907" max="5907" width="12.36328125" style="121" bestFit="1" customWidth="1"/>
    <col min="5908" max="5908" width="10.1796875" style="121" bestFit="1" customWidth="1"/>
    <col min="5909" max="5910" width="12.36328125" style="121" bestFit="1" customWidth="1"/>
    <col min="5911" max="5912" width="14.7265625" style="121" bestFit="1" customWidth="1"/>
    <col min="5913" max="5913" width="11.81640625" style="121" bestFit="1" customWidth="1"/>
    <col min="5914" max="5915" width="13.453125" style="121" bestFit="1" customWidth="1"/>
    <col min="5916" max="5916" width="8.7265625" style="121"/>
    <col min="5917" max="5919" width="13.453125" style="121" bestFit="1" customWidth="1"/>
    <col min="5920" max="6145" width="8.7265625" style="121"/>
    <col min="6146" max="6146" width="21.81640625" style="121" bestFit="1" customWidth="1"/>
    <col min="6147" max="6147" width="4.1796875" style="121" bestFit="1" customWidth="1"/>
    <col min="6148" max="6148" width="5.1796875" style="121" bestFit="1" customWidth="1"/>
    <col min="6149" max="6149" width="17.453125" style="121" bestFit="1" customWidth="1"/>
    <col min="6150" max="6150" width="8.7265625" style="121"/>
    <col min="6151" max="6151" width="13.453125" style="121" bestFit="1" customWidth="1"/>
    <col min="6152" max="6152" width="15.81640625" style="121" bestFit="1" customWidth="1"/>
    <col min="6153" max="6153" width="11.81640625" style="121" bestFit="1" customWidth="1"/>
    <col min="6154" max="6154" width="10.1796875" style="121" bestFit="1" customWidth="1"/>
    <col min="6155" max="6155" width="9.6328125" style="121" bestFit="1" customWidth="1"/>
    <col min="6156" max="6156" width="8.7265625" style="121"/>
    <col min="6157" max="6157" width="9.6328125" style="121" bestFit="1" customWidth="1"/>
    <col min="6158" max="6158" width="8.7265625" style="121"/>
    <col min="6159" max="6159" width="11.81640625" style="121" bestFit="1" customWidth="1"/>
    <col min="6160" max="6160" width="13.453125" style="121" bestFit="1" customWidth="1"/>
    <col min="6161" max="6161" width="9" style="121" bestFit="1" customWidth="1"/>
    <col min="6162" max="6162" width="13.453125" style="121" bestFit="1" customWidth="1"/>
    <col min="6163" max="6163" width="12.36328125" style="121" bestFit="1" customWidth="1"/>
    <col min="6164" max="6164" width="10.1796875" style="121" bestFit="1" customWidth="1"/>
    <col min="6165" max="6166" width="12.36328125" style="121" bestFit="1" customWidth="1"/>
    <col min="6167" max="6168" width="14.7265625" style="121" bestFit="1" customWidth="1"/>
    <col min="6169" max="6169" width="11.81640625" style="121" bestFit="1" customWidth="1"/>
    <col min="6170" max="6171" width="13.453125" style="121" bestFit="1" customWidth="1"/>
    <col min="6172" max="6172" width="8.7265625" style="121"/>
    <col min="6173" max="6175" width="13.453125" style="121" bestFit="1" customWidth="1"/>
    <col min="6176" max="6401" width="8.7265625" style="121"/>
    <col min="6402" max="6402" width="21.81640625" style="121" bestFit="1" customWidth="1"/>
    <col min="6403" max="6403" width="4.1796875" style="121" bestFit="1" customWidth="1"/>
    <col min="6404" max="6404" width="5.1796875" style="121" bestFit="1" customWidth="1"/>
    <col min="6405" max="6405" width="17.453125" style="121" bestFit="1" customWidth="1"/>
    <col min="6406" max="6406" width="8.7265625" style="121"/>
    <col min="6407" max="6407" width="13.453125" style="121" bestFit="1" customWidth="1"/>
    <col min="6408" max="6408" width="15.81640625" style="121" bestFit="1" customWidth="1"/>
    <col min="6409" max="6409" width="11.81640625" style="121" bestFit="1" customWidth="1"/>
    <col min="6410" max="6410" width="10.1796875" style="121" bestFit="1" customWidth="1"/>
    <col min="6411" max="6411" width="9.6328125" style="121" bestFit="1" customWidth="1"/>
    <col min="6412" max="6412" width="8.7265625" style="121"/>
    <col min="6413" max="6413" width="9.6328125" style="121" bestFit="1" customWidth="1"/>
    <col min="6414" max="6414" width="8.7265625" style="121"/>
    <col min="6415" max="6415" width="11.81640625" style="121" bestFit="1" customWidth="1"/>
    <col min="6416" max="6416" width="13.453125" style="121" bestFit="1" customWidth="1"/>
    <col min="6417" max="6417" width="9" style="121" bestFit="1" customWidth="1"/>
    <col min="6418" max="6418" width="13.453125" style="121" bestFit="1" customWidth="1"/>
    <col min="6419" max="6419" width="12.36328125" style="121" bestFit="1" customWidth="1"/>
    <col min="6420" max="6420" width="10.1796875" style="121" bestFit="1" customWidth="1"/>
    <col min="6421" max="6422" width="12.36328125" style="121" bestFit="1" customWidth="1"/>
    <col min="6423" max="6424" width="14.7265625" style="121" bestFit="1" customWidth="1"/>
    <col min="6425" max="6425" width="11.81640625" style="121" bestFit="1" customWidth="1"/>
    <col min="6426" max="6427" width="13.453125" style="121" bestFit="1" customWidth="1"/>
    <col min="6428" max="6428" width="8.7265625" style="121"/>
    <col min="6429" max="6431" width="13.453125" style="121" bestFit="1" customWidth="1"/>
    <col min="6432" max="6657" width="8.7265625" style="121"/>
    <col min="6658" max="6658" width="21.81640625" style="121" bestFit="1" customWidth="1"/>
    <col min="6659" max="6659" width="4.1796875" style="121" bestFit="1" customWidth="1"/>
    <col min="6660" max="6660" width="5.1796875" style="121" bestFit="1" customWidth="1"/>
    <col min="6661" max="6661" width="17.453125" style="121" bestFit="1" customWidth="1"/>
    <col min="6662" max="6662" width="8.7265625" style="121"/>
    <col min="6663" max="6663" width="13.453125" style="121" bestFit="1" customWidth="1"/>
    <col min="6664" max="6664" width="15.81640625" style="121" bestFit="1" customWidth="1"/>
    <col min="6665" max="6665" width="11.81640625" style="121" bestFit="1" customWidth="1"/>
    <col min="6666" max="6666" width="10.1796875" style="121" bestFit="1" customWidth="1"/>
    <col min="6667" max="6667" width="9.6328125" style="121" bestFit="1" customWidth="1"/>
    <col min="6668" max="6668" width="8.7265625" style="121"/>
    <col min="6669" max="6669" width="9.6328125" style="121" bestFit="1" customWidth="1"/>
    <col min="6670" max="6670" width="8.7265625" style="121"/>
    <col min="6671" max="6671" width="11.81640625" style="121" bestFit="1" customWidth="1"/>
    <col min="6672" max="6672" width="13.453125" style="121" bestFit="1" customWidth="1"/>
    <col min="6673" max="6673" width="9" style="121" bestFit="1" customWidth="1"/>
    <col min="6674" max="6674" width="13.453125" style="121" bestFit="1" customWidth="1"/>
    <col min="6675" max="6675" width="12.36328125" style="121" bestFit="1" customWidth="1"/>
    <col min="6676" max="6676" width="10.1796875" style="121" bestFit="1" customWidth="1"/>
    <col min="6677" max="6678" width="12.36328125" style="121" bestFit="1" customWidth="1"/>
    <col min="6679" max="6680" width="14.7265625" style="121" bestFit="1" customWidth="1"/>
    <col min="6681" max="6681" width="11.81640625" style="121" bestFit="1" customWidth="1"/>
    <col min="6682" max="6683" width="13.453125" style="121" bestFit="1" customWidth="1"/>
    <col min="6684" max="6684" width="8.7265625" style="121"/>
    <col min="6685" max="6687" width="13.453125" style="121" bestFit="1" customWidth="1"/>
    <col min="6688" max="6913" width="8.7265625" style="121"/>
    <col min="6914" max="6914" width="21.81640625" style="121" bestFit="1" customWidth="1"/>
    <col min="6915" max="6915" width="4.1796875" style="121" bestFit="1" customWidth="1"/>
    <col min="6916" max="6916" width="5.1796875" style="121" bestFit="1" customWidth="1"/>
    <col min="6917" max="6917" width="17.453125" style="121" bestFit="1" customWidth="1"/>
    <col min="6918" max="6918" width="8.7265625" style="121"/>
    <col min="6919" max="6919" width="13.453125" style="121" bestFit="1" customWidth="1"/>
    <col min="6920" max="6920" width="15.81640625" style="121" bestFit="1" customWidth="1"/>
    <col min="6921" max="6921" width="11.81640625" style="121" bestFit="1" customWidth="1"/>
    <col min="6922" max="6922" width="10.1796875" style="121" bestFit="1" customWidth="1"/>
    <col min="6923" max="6923" width="9.6328125" style="121" bestFit="1" customWidth="1"/>
    <col min="6924" max="6924" width="8.7265625" style="121"/>
    <col min="6925" max="6925" width="9.6328125" style="121" bestFit="1" customWidth="1"/>
    <col min="6926" max="6926" width="8.7265625" style="121"/>
    <col min="6927" max="6927" width="11.81640625" style="121" bestFit="1" customWidth="1"/>
    <col min="6928" max="6928" width="13.453125" style="121" bestFit="1" customWidth="1"/>
    <col min="6929" max="6929" width="9" style="121" bestFit="1" customWidth="1"/>
    <col min="6930" max="6930" width="13.453125" style="121" bestFit="1" customWidth="1"/>
    <col min="6931" max="6931" width="12.36328125" style="121" bestFit="1" customWidth="1"/>
    <col min="6932" max="6932" width="10.1796875" style="121" bestFit="1" customWidth="1"/>
    <col min="6933" max="6934" width="12.36328125" style="121" bestFit="1" customWidth="1"/>
    <col min="6935" max="6936" width="14.7265625" style="121" bestFit="1" customWidth="1"/>
    <col min="6937" max="6937" width="11.81640625" style="121" bestFit="1" customWidth="1"/>
    <col min="6938" max="6939" width="13.453125" style="121" bestFit="1" customWidth="1"/>
    <col min="6940" max="6940" width="8.7265625" style="121"/>
    <col min="6941" max="6943" width="13.453125" style="121" bestFit="1" customWidth="1"/>
    <col min="6944" max="7169" width="8.7265625" style="121"/>
    <col min="7170" max="7170" width="21.81640625" style="121" bestFit="1" customWidth="1"/>
    <col min="7171" max="7171" width="4.1796875" style="121" bestFit="1" customWidth="1"/>
    <col min="7172" max="7172" width="5.1796875" style="121" bestFit="1" customWidth="1"/>
    <col min="7173" max="7173" width="17.453125" style="121" bestFit="1" customWidth="1"/>
    <col min="7174" max="7174" width="8.7265625" style="121"/>
    <col min="7175" max="7175" width="13.453125" style="121" bestFit="1" customWidth="1"/>
    <col min="7176" max="7176" width="15.81640625" style="121" bestFit="1" customWidth="1"/>
    <col min="7177" max="7177" width="11.81640625" style="121" bestFit="1" customWidth="1"/>
    <col min="7178" max="7178" width="10.1796875" style="121" bestFit="1" customWidth="1"/>
    <col min="7179" max="7179" width="9.6328125" style="121" bestFit="1" customWidth="1"/>
    <col min="7180" max="7180" width="8.7265625" style="121"/>
    <col min="7181" max="7181" width="9.6328125" style="121" bestFit="1" customWidth="1"/>
    <col min="7182" max="7182" width="8.7265625" style="121"/>
    <col min="7183" max="7183" width="11.81640625" style="121" bestFit="1" customWidth="1"/>
    <col min="7184" max="7184" width="13.453125" style="121" bestFit="1" customWidth="1"/>
    <col min="7185" max="7185" width="9" style="121" bestFit="1" customWidth="1"/>
    <col min="7186" max="7186" width="13.453125" style="121" bestFit="1" customWidth="1"/>
    <col min="7187" max="7187" width="12.36328125" style="121" bestFit="1" customWidth="1"/>
    <col min="7188" max="7188" width="10.1796875" style="121" bestFit="1" customWidth="1"/>
    <col min="7189" max="7190" width="12.36328125" style="121" bestFit="1" customWidth="1"/>
    <col min="7191" max="7192" width="14.7265625" style="121" bestFit="1" customWidth="1"/>
    <col min="7193" max="7193" width="11.81640625" style="121" bestFit="1" customWidth="1"/>
    <col min="7194" max="7195" width="13.453125" style="121" bestFit="1" customWidth="1"/>
    <col min="7196" max="7196" width="8.7265625" style="121"/>
    <col min="7197" max="7199" width="13.453125" style="121" bestFit="1" customWidth="1"/>
    <col min="7200" max="7425" width="8.7265625" style="121"/>
    <col min="7426" max="7426" width="21.81640625" style="121" bestFit="1" customWidth="1"/>
    <col min="7427" max="7427" width="4.1796875" style="121" bestFit="1" customWidth="1"/>
    <col min="7428" max="7428" width="5.1796875" style="121" bestFit="1" customWidth="1"/>
    <col min="7429" max="7429" width="17.453125" style="121" bestFit="1" customWidth="1"/>
    <col min="7430" max="7430" width="8.7265625" style="121"/>
    <col min="7431" max="7431" width="13.453125" style="121" bestFit="1" customWidth="1"/>
    <col min="7432" max="7432" width="15.81640625" style="121" bestFit="1" customWidth="1"/>
    <col min="7433" max="7433" width="11.81640625" style="121" bestFit="1" customWidth="1"/>
    <col min="7434" max="7434" width="10.1796875" style="121" bestFit="1" customWidth="1"/>
    <col min="7435" max="7435" width="9.6328125" style="121" bestFit="1" customWidth="1"/>
    <col min="7436" max="7436" width="8.7265625" style="121"/>
    <col min="7437" max="7437" width="9.6328125" style="121" bestFit="1" customWidth="1"/>
    <col min="7438" max="7438" width="8.7265625" style="121"/>
    <col min="7439" max="7439" width="11.81640625" style="121" bestFit="1" customWidth="1"/>
    <col min="7440" max="7440" width="13.453125" style="121" bestFit="1" customWidth="1"/>
    <col min="7441" max="7441" width="9" style="121" bestFit="1" customWidth="1"/>
    <col min="7442" max="7442" width="13.453125" style="121" bestFit="1" customWidth="1"/>
    <col min="7443" max="7443" width="12.36328125" style="121" bestFit="1" customWidth="1"/>
    <col min="7444" max="7444" width="10.1796875" style="121" bestFit="1" customWidth="1"/>
    <col min="7445" max="7446" width="12.36328125" style="121" bestFit="1" customWidth="1"/>
    <col min="7447" max="7448" width="14.7265625" style="121" bestFit="1" customWidth="1"/>
    <col min="7449" max="7449" width="11.81640625" style="121" bestFit="1" customWidth="1"/>
    <col min="7450" max="7451" width="13.453125" style="121" bestFit="1" customWidth="1"/>
    <col min="7452" max="7452" width="8.7265625" style="121"/>
    <col min="7453" max="7455" width="13.453125" style="121" bestFit="1" customWidth="1"/>
    <col min="7456" max="7681" width="8.7265625" style="121"/>
    <col min="7682" max="7682" width="21.81640625" style="121" bestFit="1" customWidth="1"/>
    <col min="7683" max="7683" width="4.1796875" style="121" bestFit="1" customWidth="1"/>
    <col min="7684" max="7684" width="5.1796875" style="121" bestFit="1" customWidth="1"/>
    <col min="7685" max="7685" width="17.453125" style="121" bestFit="1" customWidth="1"/>
    <col min="7686" max="7686" width="8.7265625" style="121"/>
    <col min="7687" max="7687" width="13.453125" style="121" bestFit="1" customWidth="1"/>
    <col min="7688" max="7688" width="15.81640625" style="121" bestFit="1" customWidth="1"/>
    <col min="7689" max="7689" width="11.81640625" style="121" bestFit="1" customWidth="1"/>
    <col min="7690" max="7690" width="10.1796875" style="121" bestFit="1" customWidth="1"/>
    <col min="7691" max="7691" width="9.6328125" style="121" bestFit="1" customWidth="1"/>
    <col min="7692" max="7692" width="8.7265625" style="121"/>
    <col min="7693" max="7693" width="9.6328125" style="121" bestFit="1" customWidth="1"/>
    <col min="7694" max="7694" width="8.7265625" style="121"/>
    <col min="7695" max="7695" width="11.81640625" style="121" bestFit="1" customWidth="1"/>
    <col min="7696" max="7696" width="13.453125" style="121" bestFit="1" customWidth="1"/>
    <col min="7697" max="7697" width="9" style="121" bestFit="1" customWidth="1"/>
    <col min="7698" max="7698" width="13.453125" style="121" bestFit="1" customWidth="1"/>
    <col min="7699" max="7699" width="12.36328125" style="121" bestFit="1" customWidth="1"/>
    <col min="7700" max="7700" width="10.1796875" style="121" bestFit="1" customWidth="1"/>
    <col min="7701" max="7702" width="12.36328125" style="121" bestFit="1" customWidth="1"/>
    <col min="7703" max="7704" width="14.7265625" style="121" bestFit="1" customWidth="1"/>
    <col min="7705" max="7705" width="11.81640625" style="121" bestFit="1" customWidth="1"/>
    <col min="7706" max="7707" width="13.453125" style="121" bestFit="1" customWidth="1"/>
    <col min="7708" max="7708" width="8.7265625" style="121"/>
    <col min="7709" max="7711" width="13.453125" style="121" bestFit="1" customWidth="1"/>
    <col min="7712" max="7937" width="8.7265625" style="121"/>
    <col min="7938" max="7938" width="21.81640625" style="121" bestFit="1" customWidth="1"/>
    <col min="7939" max="7939" width="4.1796875" style="121" bestFit="1" customWidth="1"/>
    <col min="7940" max="7940" width="5.1796875" style="121" bestFit="1" customWidth="1"/>
    <col min="7941" max="7941" width="17.453125" style="121" bestFit="1" customWidth="1"/>
    <col min="7942" max="7942" width="8.7265625" style="121"/>
    <col min="7943" max="7943" width="13.453125" style="121" bestFit="1" customWidth="1"/>
    <col min="7944" max="7944" width="15.81640625" style="121" bestFit="1" customWidth="1"/>
    <col min="7945" max="7945" width="11.81640625" style="121" bestFit="1" customWidth="1"/>
    <col min="7946" max="7946" width="10.1796875" style="121" bestFit="1" customWidth="1"/>
    <col min="7947" max="7947" width="9.6328125" style="121" bestFit="1" customWidth="1"/>
    <col min="7948" max="7948" width="8.7265625" style="121"/>
    <col min="7949" max="7949" width="9.6328125" style="121" bestFit="1" customWidth="1"/>
    <col min="7950" max="7950" width="8.7265625" style="121"/>
    <col min="7951" max="7951" width="11.81640625" style="121" bestFit="1" customWidth="1"/>
    <col min="7952" max="7952" width="13.453125" style="121" bestFit="1" customWidth="1"/>
    <col min="7953" max="7953" width="9" style="121" bestFit="1" customWidth="1"/>
    <col min="7954" max="7954" width="13.453125" style="121" bestFit="1" customWidth="1"/>
    <col min="7955" max="7955" width="12.36328125" style="121" bestFit="1" customWidth="1"/>
    <col min="7956" max="7956" width="10.1796875" style="121" bestFit="1" customWidth="1"/>
    <col min="7957" max="7958" width="12.36328125" style="121" bestFit="1" customWidth="1"/>
    <col min="7959" max="7960" width="14.7265625" style="121" bestFit="1" customWidth="1"/>
    <col min="7961" max="7961" width="11.81640625" style="121" bestFit="1" customWidth="1"/>
    <col min="7962" max="7963" width="13.453125" style="121" bestFit="1" customWidth="1"/>
    <col min="7964" max="7964" width="8.7265625" style="121"/>
    <col min="7965" max="7967" width="13.453125" style="121" bestFit="1" customWidth="1"/>
    <col min="7968" max="8193" width="8.7265625" style="121"/>
    <col min="8194" max="8194" width="21.81640625" style="121" bestFit="1" customWidth="1"/>
    <col min="8195" max="8195" width="4.1796875" style="121" bestFit="1" customWidth="1"/>
    <col min="8196" max="8196" width="5.1796875" style="121" bestFit="1" customWidth="1"/>
    <col min="8197" max="8197" width="17.453125" style="121" bestFit="1" customWidth="1"/>
    <col min="8198" max="8198" width="8.7265625" style="121"/>
    <col min="8199" max="8199" width="13.453125" style="121" bestFit="1" customWidth="1"/>
    <col min="8200" max="8200" width="15.81640625" style="121" bestFit="1" customWidth="1"/>
    <col min="8201" max="8201" width="11.81640625" style="121" bestFit="1" customWidth="1"/>
    <col min="8202" max="8202" width="10.1796875" style="121" bestFit="1" customWidth="1"/>
    <col min="8203" max="8203" width="9.6328125" style="121" bestFit="1" customWidth="1"/>
    <col min="8204" max="8204" width="8.7265625" style="121"/>
    <col min="8205" max="8205" width="9.6328125" style="121" bestFit="1" customWidth="1"/>
    <col min="8206" max="8206" width="8.7265625" style="121"/>
    <col min="8207" max="8207" width="11.81640625" style="121" bestFit="1" customWidth="1"/>
    <col min="8208" max="8208" width="13.453125" style="121" bestFit="1" customWidth="1"/>
    <col min="8209" max="8209" width="9" style="121" bestFit="1" customWidth="1"/>
    <col min="8210" max="8210" width="13.453125" style="121" bestFit="1" customWidth="1"/>
    <col min="8211" max="8211" width="12.36328125" style="121" bestFit="1" customWidth="1"/>
    <col min="8212" max="8212" width="10.1796875" style="121" bestFit="1" customWidth="1"/>
    <col min="8213" max="8214" width="12.36328125" style="121" bestFit="1" customWidth="1"/>
    <col min="8215" max="8216" width="14.7265625" style="121" bestFit="1" customWidth="1"/>
    <col min="8217" max="8217" width="11.81640625" style="121" bestFit="1" customWidth="1"/>
    <col min="8218" max="8219" width="13.453125" style="121" bestFit="1" customWidth="1"/>
    <col min="8220" max="8220" width="8.7265625" style="121"/>
    <col min="8221" max="8223" width="13.453125" style="121" bestFit="1" customWidth="1"/>
    <col min="8224" max="8449" width="8.7265625" style="121"/>
    <col min="8450" max="8450" width="21.81640625" style="121" bestFit="1" customWidth="1"/>
    <col min="8451" max="8451" width="4.1796875" style="121" bestFit="1" customWidth="1"/>
    <col min="8452" max="8452" width="5.1796875" style="121" bestFit="1" customWidth="1"/>
    <col min="8453" max="8453" width="17.453125" style="121" bestFit="1" customWidth="1"/>
    <col min="8454" max="8454" width="8.7265625" style="121"/>
    <col min="8455" max="8455" width="13.453125" style="121" bestFit="1" customWidth="1"/>
    <col min="8456" max="8456" width="15.81640625" style="121" bestFit="1" customWidth="1"/>
    <col min="8457" max="8457" width="11.81640625" style="121" bestFit="1" customWidth="1"/>
    <col min="8458" max="8458" width="10.1796875" style="121" bestFit="1" customWidth="1"/>
    <col min="8459" max="8459" width="9.6328125" style="121" bestFit="1" customWidth="1"/>
    <col min="8460" max="8460" width="8.7265625" style="121"/>
    <col min="8461" max="8461" width="9.6328125" style="121" bestFit="1" customWidth="1"/>
    <col min="8462" max="8462" width="8.7265625" style="121"/>
    <col min="8463" max="8463" width="11.81640625" style="121" bestFit="1" customWidth="1"/>
    <col min="8464" max="8464" width="13.453125" style="121" bestFit="1" customWidth="1"/>
    <col min="8465" max="8465" width="9" style="121" bestFit="1" customWidth="1"/>
    <col min="8466" max="8466" width="13.453125" style="121" bestFit="1" customWidth="1"/>
    <col min="8467" max="8467" width="12.36328125" style="121" bestFit="1" customWidth="1"/>
    <col min="8468" max="8468" width="10.1796875" style="121" bestFit="1" customWidth="1"/>
    <col min="8469" max="8470" width="12.36328125" style="121" bestFit="1" customWidth="1"/>
    <col min="8471" max="8472" width="14.7265625" style="121" bestFit="1" customWidth="1"/>
    <col min="8473" max="8473" width="11.81640625" style="121" bestFit="1" customWidth="1"/>
    <col min="8474" max="8475" width="13.453125" style="121" bestFit="1" customWidth="1"/>
    <col min="8476" max="8476" width="8.7265625" style="121"/>
    <col min="8477" max="8479" width="13.453125" style="121" bestFit="1" customWidth="1"/>
    <col min="8480" max="8705" width="8.7265625" style="121"/>
    <col min="8706" max="8706" width="21.81640625" style="121" bestFit="1" customWidth="1"/>
    <col min="8707" max="8707" width="4.1796875" style="121" bestFit="1" customWidth="1"/>
    <col min="8708" max="8708" width="5.1796875" style="121" bestFit="1" customWidth="1"/>
    <col min="8709" max="8709" width="17.453125" style="121" bestFit="1" customWidth="1"/>
    <col min="8710" max="8710" width="8.7265625" style="121"/>
    <col min="8711" max="8711" width="13.453125" style="121" bestFit="1" customWidth="1"/>
    <col min="8712" max="8712" width="15.81640625" style="121" bestFit="1" customWidth="1"/>
    <col min="8713" max="8713" width="11.81640625" style="121" bestFit="1" customWidth="1"/>
    <col min="8714" max="8714" width="10.1796875" style="121" bestFit="1" customWidth="1"/>
    <col min="8715" max="8715" width="9.6328125" style="121" bestFit="1" customWidth="1"/>
    <col min="8716" max="8716" width="8.7265625" style="121"/>
    <col min="8717" max="8717" width="9.6328125" style="121" bestFit="1" customWidth="1"/>
    <col min="8718" max="8718" width="8.7265625" style="121"/>
    <col min="8719" max="8719" width="11.81640625" style="121" bestFit="1" customWidth="1"/>
    <col min="8720" max="8720" width="13.453125" style="121" bestFit="1" customWidth="1"/>
    <col min="8721" max="8721" width="9" style="121" bestFit="1" customWidth="1"/>
    <col min="8722" max="8722" width="13.453125" style="121" bestFit="1" customWidth="1"/>
    <col min="8723" max="8723" width="12.36328125" style="121" bestFit="1" customWidth="1"/>
    <col min="8724" max="8724" width="10.1796875" style="121" bestFit="1" customWidth="1"/>
    <col min="8725" max="8726" width="12.36328125" style="121" bestFit="1" customWidth="1"/>
    <col min="8727" max="8728" width="14.7265625" style="121" bestFit="1" customWidth="1"/>
    <col min="8729" max="8729" width="11.81640625" style="121" bestFit="1" customWidth="1"/>
    <col min="8730" max="8731" width="13.453125" style="121" bestFit="1" customWidth="1"/>
    <col min="8732" max="8732" width="8.7265625" style="121"/>
    <col min="8733" max="8735" width="13.453125" style="121" bestFit="1" customWidth="1"/>
    <col min="8736" max="8961" width="8.7265625" style="121"/>
    <col min="8962" max="8962" width="21.81640625" style="121" bestFit="1" customWidth="1"/>
    <col min="8963" max="8963" width="4.1796875" style="121" bestFit="1" customWidth="1"/>
    <col min="8964" max="8964" width="5.1796875" style="121" bestFit="1" customWidth="1"/>
    <col min="8965" max="8965" width="17.453125" style="121" bestFit="1" customWidth="1"/>
    <col min="8966" max="8966" width="8.7265625" style="121"/>
    <col min="8967" max="8967" width="13.453125" style="121" bestFit="1" customWidth="1"/>
    <col min="8968" max="8968" width="15.81640625" style="121" bestFit="1" customWidth="1"/>
    <col min="8969" max="8969" width="11.81640625" style="121" bestFit="1" customWidth="1"/>
    <col min="8970" max="8970" width="10.1796875" style="121" bestFit="1" customWidth="1"/>
    <col min="8971" max="8971" width="9.6328125" style="121" bestFit="1" customWidth="1"/>
    <col min="8972" max="8972" width="8.7265625" style="121"/>
    <col min="8973" max="8973" width="9.6328125" style="121" bestFit="1" customWidth="1"/>
    <col min="8974" max="8974" width="8.7265625" style="121"/>
    <col min="8975" max="8975" width="11.81640625" style="121" bestFit="1" customWidth="1"/>
    <col min="8976" max="8976" width="13.453125" style="121" bestFit="1" customWidth="1"/>
    <col min="8977" max="8977" width="9" style="121" bestFit="1" customWidth="1"/>
    <col min="8978" max="8978" width="13.453125" style="121" bestFit="1" customWidth="1"/>
    <col min="8979" max="8979" width="12.36328125" style="121" bestFit="1" customWidth="1"/>
    <col min="8980" max="8980" width="10.1796875" style="121" bestFit="1" customWidth="1"/>
    <col min="8981" max="8982" width="12.36328125" style="121" bestFit="1" customWidth="1"/>
    <col min="8983" max="8984" width="14.7265625" style="121" bestFit="1" customWidth="1"/>
    <col min="8985" max="8985" width="11.81640625" style="121" bestFit="1" customWidth="1"/>
    <col min="8986" max="8987" width="13.453125" style="121" bestFit="1" customWidth="1"/>
    <col min="8988" max="8988" width="8.7265625" style="121"/>
    <col min="8989" max="8991" width="13.453125" style="121" bestFit="1" customWidth="1"/>
    <col min="8992" max="9217" width="8.7265625" style="121"/>
    <col min="9218" max="9218" width="21.81640625" style="121" bestFit="1" customWidth="1"/>
    <col min="9219" max="9219" width="4.1796875" style="121" bestFit="1" customWidth="1"/>
    <col min="9220" max="9220" width="5.1796875" style="121" bestFit="1" customWidth="1"/>
    <col min="9221" max="9221" width="17.453125" style="121" bestFit="1" customWidth="1"/>
    <col min="9222" max="9222" width="8.7265625" style="121"/>
    <col min="9223" max="9223" width="13.453125" style="121" bestFit="1" customWidth="1"/>
    <col min="9224" max="9224" width="15.81640625" style="121" bestFit="1" customWidth="1"/>
    <col min="9225" max="9225" width="11.81640625" style="121" bestFit="1" customWidth="1"/>
    <col min="9226" max="9226" width="10.1796875" style="121" bestFit="1" customWidth="1"/>
    <col min="9227" max="9227" width="9.6328125" style="121" bestFit="1" customWidth="1"/>
    <col min="9228" max="9228" width="8.7265625" style="121"/>
    <col min="9229" max="9229" width="9.6328125" style="121" bestFit="1" customWidth="1"/>
    <col min="9230" max="9230" width="8.7265625" style="121"/>
    <col min="9231" max="9231" width="11.81640625" style="121" bestFit="1" customWidth="1"/>
    <col min="9232" max="9232" width="13.453125" style="121" bestFit="1" customWidth="1"/>
    <col min="9233" max="9233" width="9" style="121" bestFit="1" customWidth="1"/>
    <col min="9234" max="9234" width="13.453125" style="121" bestFit="1" customWidth="1"/>
    <col min="9235" max="9235" width="12.36328125" style="121" bestFit="1" customWidth="1"/>
    <col min="9236" max="9236" width="10.1796875" style="121" bestFit="1" customWidth="1"/>
    <col min="9237" max="9238" width="12.36328125" style="121" bestFit="1" customWidth="1"/>
    <col min="9239" max="9240" width="14.7265625" style="121" bestFit="1" customWidth="1"/>
    <col min="9241" max="9241" width="11.81640625" style="121" bestFit="1" customWidth="1"/>
    <col min="9242" max="9243" width="13.453125" style="121" bestFit="1" customWidth="1"/>
    <col min="9244" max="9244" width="8.7265625" style="121"/>
    <col min="9245" max="9247" width="13.453125" style="121" bestFit="1" customWidth="1"/>
    <col min="9248" max="9473" width="8.7265625" style="121"/>
    <col min="9474" max="9474" width="21.81640625" style="121" bestFit="1" customWidth="1"/>
    <col min="9475" max="9475" width="4.1796875" style="121" bestFit="1" customWidth="1"/>
    <col min="9476" max="9476" width="5.1796875" style="121" bestFit="1" customWidth="1"/>
    <col min="9477" max="9477" width="17.453125" style="121" bestFit="1" customWidth="1"/>
    <col min="9478" max="9478" width="8.7265625" style="121"/>
    <col min="9479" max="9479" width="13.453125" style="121" bestFit="1" customWidth="1"/>
    <col min="9480" max="9480" width="15.81640625" style="121" bestFit="1" customWidth="1"/>
    <col min="9481" max="9481" width="11.81640625" style="121" bestFit="1" customWidth="1"/>
    <col min="9482" max="9482" width="10.1796875" style="121" bestFit="1" customWidth="1"/>
    <col min="9483" max="9483" width="9.6328125" style="121" bestFit="1" customWidth="1"/>
    <col min="9484" max="9484" width="8.7265625" style="121"/>
    <col min="9485" max="9485" width="9.6328125" style="121" bestFit="1" customWidth="1"/>
    <col min="9486" max="9486" width="8.7265625" style="121"/>
    <col min="9487" max="9487" width="11.81640625" style="121" bestFit="1" customWidth="1"/>
    <col min="9488" max="9488" width="13.453125" style="121" bestFit="1" customWidth="1"/>
    <col min="9489" max="9489" width="9" style="121" bestFit="1" customWidth="1"/>
    <col min="9490" max="9490" width="13.453125" style="121" bestFit="1" customWidth="1"/>
    <col min="9491" max="9491" width="12.36328125" style="121" bestFit="1" customWidth="1"/>
    <col min="9492" max="9492" width="10.1796875" style="121" bestFit="1" customWidth="1"/>
    <col min="9493" max="9494" width="12.36328125" style="121" bestFit="1" customWidth="1"/>
    <col min="9495" max="9496" width="14.7265625" style="121" bestFit="1" customWidth="1"/>
    <col min="9497" max="9497" width="11.81640625" style="121" bestFit="1" customWidth="1"/>
    <col min="9498" max="9499" width="13.453125" style="121" bestFit="1" customWidth="1"/>
    <col min="9500" max="9500" width="8.7265625" style="121"/>
    <col min="9501" max="9503" width="13.453125" style="121" bestFit="1" customWidth="1"/>
    <col min="9504" max="9729" width="8.7265625" style="121"/>
    <col min="9730" max="9730" width="21.81640625" style="121" bestFit="1" customWidth="1"/>
    <col min="9731" max="9731" width="4.1796875" style="121" bestFit="1" customWidth="1"/>
    <col min="9732" max="9732" width="5.1796875" style="121" bestFit="1" customWidth="1"/>
    <col min="9733" max="9733" width="17.453125" style="121" bestFit="1" customWidth="1"/>
    <col min="9734" max="9734" width="8.7265625" style="121"/>
    <col min="9735" max="9735" width="13.453125" style="121" bestFit="1" customWidth="1"/>
    <col min="9736" max="9736" width="15.81640625" style="121" bestFit="1" customWidth="1"/>
    <col min="9737" max="9737" width="11.81640625" style="121" bestFit="1" customWidth="1"/>
    <col min="9738" max="9738" width="10.1796875" style="121" bestFit="1" customWidth="1"/>
    <col min="9739" max="9739" width="9.6328125" style="121" bestFit="1" customWidth="1"/>
    <col min="9740" max="9740" width="8.7265625" style="121"/>
    <col min="9741" max="9741" width="9.6328125" style="121" bestFit="1" customWidth="1"/>
    <col min="9742" max="9742" width="8.7265625" style="121"/>
    <col min="9743" max="9743" width="11.81640625" style="121" bestFit="1" customWidth="1"/>
    <col min="9744" max="9744" width="13.453125" style="121" bestFit="1" customWidth="1"/>
    <col min="9745" max="9745" width="9" style="121" bestFit="1" customWidth="1"/>
    <col min="9746" max="9746" width="13.453125" style="121" bestFit="1" customWidth="1"/>
    <col min="9747" max="9747" width="12.36328125" style="121" bestFit="1" customWidth="1"/>
    <col min="9748" max="9748" width="10.1796875" style="121" bestFit="1" customWidth="1"/>
    <col min="9749" max="9750" width="12.36328125" style="121" bestFit="1" customWidth="1"/>
    <col min="9751" max="9752" width="14.7265625" style="121" bestFit="1" customWidth="1"/>
    <col min="9753" max="9753" width="11.81640625" style="121" bestFit="1" customWidth="1"/>
    <col min="9754" max="9755" width="13.453125" style="121" bestFit="1" customWidth="1"/>
    <col min="9756" max="9756" width="8.7265625" style="121"/>
    <col min="9757" max="9759" width="13.453125" style="121" bestFit="1" customWidth="1"/>
    <col min="9760" max="9985" width="8.7265625" style="121"/>
    <col min="9986" max="9986" width="21.81640625" style="121" bestFit="1" customWidth="1"/>
    <col min="9987" max="9987" width="4.1796875" style="121" bestFit="1" customWidth="1"/>
    <col min="9988" max="9988" width="5.1796875" style="121" bestFit="1" customWidth="1"/>
    <col min="9989" max="9989" width="17.453125" style="121" bestFit="1" customWidth="1"/>
    <col min="9990" max="9990" width="8.7265625" style="121"/>
    <col min="9991" max="9991" width="13.453125" style="121" bestFit="1" customWidth="1"/>
    <col min="9992" max="9992" width="15.81640625" style="121" bestFit="1" customWidth="1"/>
    <col min="9993" max="9993" width="11.81640625" style="121" bestFit="1" customWidth="1"/>
    <col min="9994" max="9994" width="10.1796875" style="121" bestFit="1" customWidth="1"/>
    <col min="9995" max="9995" width="9.6328125" style="121" bestFit="1" customWidth="1"/>
    <col min="9996" max="9996" width="8.7265625" style="121"/>
    <col min="9997" max="9997" width="9.6328125" style="121" bestFit="1" customWidth="1"/>
    <col min="9998" max="9998" width="8.7265625" style="121"/>
    <col min="9999" max="9999" width="11.81640625" style="121" bestFit="1" customWidth="1"/>
    <col min="10000" max="10000" width="13.453125" style="121" bestFit="1" customWidth="1"/>
    <col min="10001" max="10001" width="9" style="121" bestFit="1" customWidth="1"/>
    <col min="10002" max="10002" width="13.453125" style="121" bestFit="1" customWidth="1"/>
    <col min="10003" max="10003" width="12.36328125" style="121" bestFit="1" customWidth="1"/>
    <col min="10004" max="10004" width="10.1796875" style="121" bestFit="1" customWidth="1"/>
    <col min="10005" max="10006" width="12.36328125" style="121" bestFit="1" customWidth="1"/>
    <col min="10007" max="10008" width="14.7265625" style="121" bestFit="1" customWidth="1"/>
    <col min="10009" max="10009" width="11.81640625" style="121" bestFit="1" customWidth="1"/>
    <col min="10010" max="10011" width="13.453125" style="121" bestFit="1" customWidth="1"/>
    <col min="10012" max="10012" width="8.7265625" style="121"/>
    <col min="10013" max="10015" width="13.453125" style="121" bestFit="1" customWidth="1"/>
    <col min="10016" max="10241" width="8.7265625" style="121"/>
    <col min="10242" max="10242" width="21.81640625" style="121" bestFit="1" customWidth="1"/>
    <col min="10243" max="10243" width="4.1796875" style="121" bestFit="1" customWidth="1"/>
    <col min="10244" max="10244" width="5.1796875" style="121" bestFit="1" customWidth="1"/>
    <col min="10245" max="10245" width="17.453125" style="121" bestFit="1" customWidth="1"/>
    <col min="10246" max="10246" width="8.7265625" style="121"/>
    <col min="10247" max="10247" width="13.453125" style="121" bestFit="1" customWidth="1"/>
    <col min="10248" max="10248" width="15.81640625" style="121" bestFit="1" customWidth="1"/>
    <col min="10249" max="10249" width="11.81640625" style="121" bestFit="1" customWidth="1"/>
    <col min="10250" max="10250" width="10.1796875" style="121" bestFit="1" customWidth="1"/>
    <col min="10251" max="10251" width="9.6328125" style="121" bestFit="1" customWidth="1"/>
    <col min="10252" max="10252" width="8.7265625" style="121"/>
    <col min="10253" max="10253" width="9.6328125" style="121" bestFit="1" customWidth="1"/>
    <col min="10254" max="10254" width="8.7265625" style="121"/>
    <col min="10255" max="10255" width="11.81640625" style="121" bestFit="1" customWidth="1"/>
    <col min="10256" max="10256" width="13.453125" style="121" bestFit="1" customWidth="1"/>
    <col min="10257" max="10257" width="9" style="121" bestFit="1" customWidth="1"/>
    <col min="10258" max="10258" width="13.453125" style="121" bestFit="1" customWidth="1"/>
    <col min="10259" max="10259" width="12.36328125" style="121" bestFit="1" customWidth="1"/>
    <col min="10260" max="10260" width="10.1796875" style="121" bestFit="1" customWidth="1"/>
    <col min="10261" max="10262" width="12.36328125" style="121" bestFit="1" customWidth="1"/>
    <col min="10263" max="10264" width="14.7265625" style="121" bestFit="1" customWidth="1"/>
    <col min="10265" max="10265" width="11.81640625" style="121" bestFit="1" customWidth="1"/>
    <col min="10266" max="10267" width="13.453125" style="121" bestFit="1" customWidth="1"/>
    <col min="10268" max="10268" width="8.7265625" style="121"/>
    <col min="10269" max="10271" width="13.453125" style="121" bestFit="1" customWidth="1"/>
    <col min="10272" max="10497" width="8.7265625" style="121"/>
    <col min="10498" max="10498" width="21.81640625" style="121" bestFit="1" customWidth="1"/>
    <col min="10499" max="10499" width="4.1796875" style="121" bestFit="1" customWidth="1"/>
    <col min="10500" max="10500" width="5.1796875" style="121" bestFit="1" customWidth="1"/>
    <col min="10501" max="10501" width="17.453125" style="121" bestFit="1" customWidth="1"/>
    <col min="10502" max="10502" width="8.7265625" style="121"/>
    <col min="10503" max="10503" width="13.453125" style="121" bestFit="1" customWidth="1"/>
    <col min="10504" max="10504" width="15.81640625" style="121" bestFit="1" customWidth="1"/>
    <col min="10505" max="10505" width="11.81640625" style="121" bestFit="1" customWidth="1"/>
    <col min="10506" max="10506" width="10.1796875" style="121" bestFit="1" customWidth="1"/>
    <col min="10507" max="10507" width="9.6328125" style="121" bestFit="1" customWidth="1"/>
    <col min="10508" max="10508" width="8.7265625" style="121"/>
    <col min="10509" max="10509" width="9.6328125" style="121" bestFit="1" customWidth="1"/>
    <col min="10510" max="10510" width="8.7265625" style="121"/>
    <col min="10511" max="10511" width="11.81640625" style="121" bestFit="1" customWidth="1"/>
    <col min="10512" max="10512" width="13.453125" style="121" bestFit="1" customWidth="1"/>
    <col min="10513" max="10513" width="9" style="121" bestFit="1" customWidth="1"/>
    <col min="10514" max="10514" width="13.453125" style="121" bestFit="1" customWidth="1"/>
    <col min="10515" max="10515" width="12.36328125" style="121" bestFit="1" customWidth="1"/>
    <col min="10516" max="10516" width="10.1796875" style="121" bestFit="1" customWidth="1"/>
    <col min="10517" max="10518" width="12.36328125" style="121" bestFit="1" customWidth="1"/>
    <col min="10519" max="10520" width="14.7265625" style="121" bestFit="1" customWidth="1"/>
    <col min="10521" max="10521" width="11.81640625" style="121" bestFit="1" customWidth="1"/>
    <col min="10522" max="10523" width="13.453125" style="121" bestFit="1" customWidth="1"/>
    <col min="10524" max="10524" width="8.7265625" style="121"/>
    <col min="10525" max="10527" width="13.453125" style="121" bestFit="1" customWidth="1"/>
    <col min="10528" max="10753" width="8.7265625" style="121"/>
    <col min="10754" max="10754" width="21.81640625" style="121" bestFit="1" customWidth="1"/>
    <col min="10755" max="10755" width="4.1796875" style="121" bestFit="1" customWidth="1"/>
    <col min="10756" max="10756" width="5.1796875" style="121" bestFit="1" customWidth="1"/>
    <col min="10757" max="10757" width="17.453125" style="121" bestFit="1" customWidth="1"/>
    <col min="10758" max="10758" width="8.7265625" style="121"/>
    <col min="10759" max="10759" width="13.453125" style="121" bestFit="1" customWidth="1"/>
    <col min="10760" max="10760" width="15.81640625" style="121" bestFit="1" customWidth="1"/>
    <col min="10761" max="10761" width="11.81640625" style="121" bestFit="1" customWidth="1"/>
    <col min="10762" max="10762" width="10.1796875" style="121" bestFit="1" customWidth="1"/>
    <col min="10763" max="10763" width="9.6328125" style="121" bestFit="1" customWidth="1"/>
    <col min="10764" max="10764" width="8.7265625" style="121"/>
    <col min="10765" max="10765" width="9.6328125" style="121" bestFit="1" customWidth="1"/>
    <col min="10766" max="10766" width="8.7265625" style="121"/>
    <col min="10767" max="10767" width="11.81640625" style="121" bestFit="1" customWidth="1"/>
    <col min="10768" max="10768" width="13.453125" style="121" bestFit="1" customWidth="1"/>
    <col min="10769" max="10769" width="9" style="121" bestFit="1" customWidth="1"/>
    <col min="10770" max="10770" width="13.453125" style="121" bestFit="1" customWidth="1"/>
    <col min="10771" max="10771" width="12.36328125" style="121" bestFit="1" customWidth="1"/>
    <col min="10772" max="10772" width="10.1796875" style="121" bestFit="1" customWidth="1"/>
    <col min="10773" max="10774" width="12.36328125" style="121" bestFit="1" customWidth="1"/>
    <col min="10775" max="10776" width="14.7265625" style="121" bestFit="1" customWidth="1"/>
    <col min="10777" max="10777" width="11.81640625" style="121" bestFit="1" customWidth="1"/>
    <col min="10778" max="10779" width="13.453125" style="121" bestFit="1" customWidth="1"/>
    <col min="10780" max="10780" width="8.7265625" style="121"/>
    <col min="10781" max="10783" width="13.453125" style="121" bestFit="1" customWidth="1"/>
    <col min="10784" max="11009" width="8.7265625" style="121"/>
    <col min="11010" max="11010" width="21.81640625" style="121" bestFit="1" customWidth="1"/>
    <col min="11011" max="11011" width="4.1796875" style="121" bestFit="1" customWidth="1"/>
    <col min="11012" max="11012" width="5.1796875" style="121" bestFit="1" customWidth="1"/>
    <col min="11013" max="11013" width="17.453125" style="121" bestFit="1" customWidth="1"/>
    <col min="11014" max="11014" width="8.7265625" style="121"/>
    <col min="11015" max="11015" width="13.453125" style="121" bestFit="1" customWidth="1"/>
    <col min="11016" max="11016" width="15.81640625" style="121" bestFit="1" customWidth="1"/>
    <col min="11017" max="11017" width="11.81640625" style="121" bestFit="1" customWidth="1"/>
    <col min="11018" max="11018" width="10.1796875" style="121" bestFit="1" customWidth="1"/>
    <col min="11019" max="11019" width="9.6328125" style="121" bestFit="1" customWidth="1"/>
    <col min="11020" max="11020" width="8.7265625" style="121"/>
    <col min="11021" max="11021" width="9.6328125" style="121" bestFit="1" customWidth="1"/>
    <col min="11022" max="11022" width="8.7265625" style="121"/>
    <col min="11023" max="11023" width="11.81640625" style="121" bestFit="1" customWidth="1"/>
    <col min="11024" max="11024" width="13.453125" style="121" bestFit="1" customWidth="1"/>
    <col min="11025" max="11025" width="9" style="121" bestFit="1" customWidth="1"/>
    <col min="11026" max="11026" width="13.453125" style="121" bestFit="1" customWidth="1"/>
    <col min="11027" max="11027" width="12.36328125" style="121" bestFit="1" customWidth="1"/>
    <col min="11028" max="11028" width="10.1796875" style="121" bestFit="1" customWidth="1"/>
    <col min="11029" max="11030" width="12.36328125" style="121" bestFit="1" customWidth="1"/>
    <col min="11031" max="11032" width="14.7265625" style="121" bestFit="1" customWidth="1"/>
    <col min="11033" max="11033" width="11.81640625" style="121" bestFit="1" customWidth="1"/>
    <col min="11034" max="11035" width="13.453125" style="121" bestFit="1" customWidth="1"/>
    <col min="11036" max="11036" width="8.7265625" style="121"/>
    <col min="11037" max="11039" width="13.453125" style="121" bestFit="1" customWidth="1"/>
    <col min="11040" max="11265" width="8.7265625" style="121"/>
    <col min="11266" max="11266" width="21.81640625" style="121" bestFit="1" customWidth="1"/>
    <col min="11267" max="11267" width="4.1796875" style="121" bestFit="1" customWidth="1"/>
    <col min="11268" max="11268" width="5.1796875" style="121" bestFit="1" customWidth="1"/>
    <col min="11269" max="11269" width="17.453125" style="121" bestFit="1" customWidth="1"/>
    <col min="11270" max="11270" width="8.7265625" style="121"/>
    <col min="11271" max="11271" width="13.453125" style="121" bestFit="1" customWidth="1"/>
    <col min="11272" max="11272" width="15.81640625" style="121" bestFit="1" customWidth="1"/>
    <col min="11273" max="11273" width="11.81640625" style="121" bestFit="1" customWidth="1"/>
    <col min="11274" max="11274" width="10.1796875" style="121" bestFit="1" customWidth="1"/>
    <col min="11275" max="11275" width="9.6328125" style="121" bestFit="1" customWidth="1"/>
    <col min="11276" max="11276" width="8.7265625" style="121"/>
    <col min="11277" max="11277" width="9.6328125" style="121" bestFit="1" customWidth="1"/>
    <col min="11278" max="11278" width="8.7265625" style="121"/>
    <col min="11279" max="11279" width="11.81640625" style="121" bestFit="1" customWidth="1"/>
    <col min="11280" max="11280" width="13.453125" style="121" bestFit="1" customWidth="1"/>
    <col min="11281" max="11281" width="9" style="121" bestFit="1" customWidth="1"/>
    <col min="11282" max="11282" width="13.453125" style="121" bestFit="1" customWidth="1"/>
    <col min="11283" max="11283" width="12.36328125" style="121" bestFit="1" customWidth="1"/>
    <col min="11284" max="11284" width="10.1796875" style="121" bestFit="1" customWidth="1"/>
    <col min="11285" max="11286" width="12.36328125" style="121" bestFit="1" customWidth="1"/>
    <col min="11287" max="11288" width="14.7265625" style="121" bestFit="1" customWidth="1"/>
    <col min="11289" max="11289" width="11.81640625" style="121" bestFit="1" customWidth="1"/>
    <col min="11290" max="11291" width="13.453125" style="121" bestFit="1" customWidth="1"/>
    <col min="11292" max="11292" width="8.7265625" style="121"/>
    <col min="11293" max="11295" width="13.453125" style="121" bestFit="1" customWidth="1"/>
    <col min="11296" max="11521" width="8.7265625" style="121"/>
    <col min="11522" max="11522" width="21.81640625" style="121" bestFit="1" customWidth="1"/>
    <col min="11523" max="11523" width="4.1796875" style="121" bestFit="1" customWidth="1"/>
    <col min="11524" max="11524" width="5.1796875" style="121" bestFit="1" customWidth="1"/>
    <col min="11525" max="11525" width="17.453125" style="121" bestFit="1" customWidth="1"/>
    <col min="11526" max="11526" width="8.7265625" style="121"/>
    <col min="11527" max="11527" width="13.453125" style="121" bestFit="1" customWidth="1"/>
    <col min="11528" max="11528" width="15.81640625" style="121" bestFit="1" customWidth="1"/>
    <col min="11529" max="11529" width="11.81640625" style="121" bestFit="1" customWidth="1"/>
    <col min="11530" max="11530" width="10.1796875" style="121" bestFit="1" customWidth="1"/>
    <col min="11531" max="11531" width="9.6328125" style="121" bestFit="1" customWidth="1"/>
    <col min="11532" max="11532" width="8.7265625" style="121"/>
    <col min="11533" max="11533" width="9.6328125" style="121" bestFit="1" customWidth="1"/>
    <col min="11534" max="11534" width="8.7265625" style="121"/>
    <col min="11535" max="11535" width="11.81640625" style="121" bestFit="1" customWidth="1"/>
    <col min="11536" max="11536" width="13.453125" style="121" bestFit="1" customWidth="1"/>
    <col min="11537" max="11537" width="9" style="121" bestFit="1" customWidth="1"/>
    <col min="11538" max="11538" width="13.453125" style="121" bestFit="1" customWidth="1"/>
    <col min="11539" max="11539" width="12.36328125" style="121" bestFit="1" customWidth="1"/>
    <col min="11540" max="11540" width="10.1796875" style="121" bestFit="1" customWidth="1"/>
    <col min="11541" max="11542" width="12.36328125" style="121" bestFit="1" customWidth="1"/>
    <col min="11543" max="11544" width="14.7265625" style="121" bestFit="1" customWidth="1"/>
    <col min="11545" max="11545" width="11.81640625" style="121" bestFit="1" customWidth="1"/>
    <col min="11546" max="11547" width="13.453125" style="121" bestFit="1" customWidth="1"/>
    <col min="11548" max="11548" width="8.7265625" style="121"/>
    <col min="11549" max="11551" width="13.453125" style="121" bestFit="1" customWidth="1"/>
    <col min="11552" max="11777" width="8.7265625" style="121"/>
    <col min="11778" max="11778" width="21.81640625" style="121" bestFit="1" customWidth="1"/>
    <col min="11779" max="11779" width="4.1796875" style="121" bestFit="1" customWidth="1"/>
    <col min="11780" max="11780" width="5.1796875" style="121" bestFit="1" customWidth="1"/>
    <col min="11781" max="11781" width="17.453125" style="121" bestFit="1" customWidth="1"/>
    <col min="11782" max="11782" width="8.7265625" style="121"/>
    <col min="11783" max="11783" width="13.453125" style="121" bestFit="1" customWidth="1"/>
    <col min="11784" max="11784" width="15.81640625" style="121" bestFit="1" customWidth="1"/>
    <col min="11785" max="11785" width="11.81640625" style="121" bestFit="1" customWidth="1"/>
    <col min="11786" max="11786" width="10.1796875" style="121" bestFit="1" customWidth="1"/>
    <col min="11787" max="11787" width="9.6328125" style="121" bestFit="1" customWidth="1"/>
    <col min="11788" max="11788" width="8.7265625" style="121"/>
    <col min="11789" max="11789" width="9.6328125" style="121" bestFit="1" customWidth="1"/>
    <col min="11790" max="11790" width="8.7265625" style="121"/>
    <col min="11791" max="11791" width="11.81640625" style="121" bestFit="1" customWidth="1"/>
    <col min="11792" max="11792" width="13.453125" style="121" bestFit="1" customWidth="1"/>
    <col min="11793" max="11793" width="9" style="121" bestFit="1" customWidth="1"/>
    <col min="11794" max="11794" width="13.453125" style="121" bestFit="1" customWidth="1"/>
    <col min="11795" max="11795" width="12.36328125" style="121" bestFit="1" customWidth="1"/>
    <col min="11796" max="11796" width="10.1796875" style="121" bestFit="1" customWidth="1"/>
    <col min="11797" max="11798" width="12.36328125" style="121" bestFit="1" customWidth="1"/>
    <col min="11799" max="11800" width="14.7265625" style="121" bestFit="1" customWidth="1"/>
    <col min="11801" max="11801" width="11.81640625" style="121" bestFit="1" customWidth="1"/>
    <col min="11802" max="11803" width="13.453125" style="121" bestFit="1" customWidth="1"/>
    <col min="11804" max="11804" width="8.7265625" style="121"/>
    <col min="11805" max="11807" width="13.453125" style="121" bestFit="1" customWidth="1"/>
    <col min="11808" max="12033" width="8.7265625" style="121"/>
    <col min="12034" max="12034" width="21.81640625" style="121" bestFit="1" customWidth="1"/>
    <col min="12035" max="12035" width="4.1796875" style="121" bestFit="1" customWidth="1"/>
    <col min="12036" max="12036" width="5.1796875" style="121" bestFit="1" customWidth="1"/>
    <col min="12037" max="12037" width="17.453125" style="121" bestFit="1" customWidth="1"/>
    <col min="12038" max="12038" width="8.7265625" style="121"/>
    <col min="12039" max="12039" width="13.453125" style="121" bestFit="1" customWidth="1"/>
    <col min="12040" max="12040" width="15.81640625" style="121" bestFit="1" customWidth="1"/>
    <col min="12041" max="12041" width="11.81640625" style="121" bestFit="1" customWidth="1"/>
    <col min="12042" max="12042" width="10.1796875" style="121" bestFit="1" customWidth="1"/>
    <col min="12043" max="12043" width="9.6328125" style="121" bestFit="1" customWidth="1"/>
    <col min="12044" max="12044" width="8.7265625" style="121"/>
    <col min="12045" max="12045" width="9.6328125" style="121" bestFit="1" customWidth="1"/>
    <col min="12046" max="12046" width="8.7265625" style="121"/>
    <col min="12047" max="12047" width="11.81640625" style="121" bestFit="1" customWidth="1"/>
    <col min="12048" max="12048" width="13.453125" style="121" bestFit="1" customWidth="1"/>
    <col min="12049" max="12049" width="9" style="121" bestFit="1" customWidth="1"/>
    <col min="12050" max="12050" width="13.453125" style="121" bestFit="1" customWidth="1"/>
    <col min="12051" max="12051" width="12.36328125" style="121" bestFit="1" customWidth="1"/>
    <col min="12052" max="12052" width="10.1796875" style="121" bestFit="1" customWidth="1"/>
    <col min="12053" max="12054" width="12.36328125" style="121" bestFit="1" customWidth="1"/>
    <col min="12055" max="12056" width="14.7265625" style="121" bestFit="1" customWidth="1"/>
    <col min="12057" max="12057" width="11.81640625" style="121" bestFit="1" customWidth="1"/>
    <col min="12058" max="12059" width="13.453125" style="121" bestFit="1" customWidth="1"/>
    <col min="12060" max="12060" width="8.7265625" style="121"/>
    <col min="12061" max="12063" width="13.453125" style="121" bestFit="1" customWidth="1"/>
    <col min="12064" max="12289" width="8.7265625" style="121"/>
    <col min="12290" max="12290" width="21.81640625" style="121" bestFit="1" customWidth="1"/>
    <col min="12291" max="12291" width="4.1796875" style="121" bestFit="1" customWidth="1"/>
    <col min="12292" max="12292" width="5.1796875" style="121" bestFit="1" customWidth="1"/>
    <col min="12293" max="12293" width="17.453125" style="121" bestFit="1" customWidth="1"/>
    <col min="12294" max="12294" width="8.7265625" style="121"/>
    <col min="12295" max="12295" width="13.453125" style="121" bestFit="1" customWidth="1"/>
    <col min="12296" max="12296" width="15.81640625" style="121" bestFit="1" customWidth="1"/>
    <col min="12297" max="12297" width="11.81640625" style="121" bestFit="1" customWidth="1"/>
    <col min="12298" max="12298" width="10.1796875" style="121" bestFit="1" customWidth="1"/>
    <col min="12299" max="12299" width="9.6328125" style="121" bestFit="1" customWidth="1"/>
    <col min="12300" max="12300" width="8.7265625" style="121"/>
    <col min="12301" max="12301" width="9.6328125" style="121" bestFit="1" customWidth="1"/>
    <col min="12302" max="12302" width="8.7265625" style="121"/>
    <col min="12303" max="12303" width="11.81640625" style="121" bestFit="1" customWidth="1"/>
    <col min="12304" max="12304" width="13.453125" style="121" bestFit="1" customWidth="1"/>
    <col min="12305" max="12305" width="9" style="121" bestFit="1" customWidth="1"/>
    <col min="12306" max="12306" width="13.453125" style="121" bestFit="1" customWidth="1"/>
    <col min="12307" max="12307" width="12.36328125" style="121" bestFit="1" customWidth="1"/>
    <col min="12308" max="12308" width="10.1796875" style="121" bestFit="1" customWidth="1"/>
    <col min="12309" max="12310" width="12.36328125" style="121" bestFit="1" customWidth="1"/>
    <col min="12311" max="12312" width="14.7265625" style="121" bestFit="1" customWidth="1"/>
    <col min="12313" max="12313" width="11.81640625" style="121" bestFit="1" customWidth="1"/>
    <col min="12314" max="12315" width="13.453125" style="121" bestFit="1" customWidth="1"/>
    <col min="12316" max="12316" width="8.7265625" style="121"/>
    <col min="12317" max="12319" width="13.453125" style="121" bestFit="1" customWidth="1"/>
    <col min="12320" max="12545" width="8.7265625" style="121"/>
    <col min="12546" max="12546" width="21.81640625" style="121" bestFit="1" customWidth="1"/>
    <col min="12547" max="12547" width="4.1796875" style="121" bestFit="1" customWidth="1"/>
    <col min="12548" max="12548" width="5.1796875" style="121" bestFit="1" customWidth="1"/>
    <col min="12549" max="12549" width="17.453125" style="121" bestFit="1" customWidth="1"/>
    <col min="12550" max="12550" width="8.7265625" style="121"/>
    <col min="12551" max="12551" width="13.453125" style="121" bestFit="1" customWidth="1"/>
    <col min="12552" max="12552" width="15.81640625" style="121" bestFit="1" customWidth="1"/>
    <col min="12553" max="12553" width="11.81640625" style="121" bestFit="1" customWidth="1"/>
    <col min="12554" max="12554" width="10.1796875" style="121" bestFit="1" customWidth="1"/>
    <col min="12555" max="12555" width="9.6328125" style="121" bestFit="1" customWidth="1"/>
    <col min="12556" max="12556" width="8.7265625" style="121"/>
    <col min="12557" max="12557" width="9.6328125" style="121" bestFit="1" customWidth="1"/>
    <col min="12558" max="12558" width="8.7265625" style="121"/>
    <col min="12559" max="12559" width="11.81640625" style="121" bestFit="1" customWidth="1"/>
    <col min="12560" max="12560" width="13.453125" style="121" bestFit="1" customWidth="1"/>
    <col min="12561" max="12561" width="9" style="121" bestFit="1" customWidth="1"/>
    <col min="12562" max="12562" width="13.453125" style="121" bestFit="1" customWidth="1"/>
    <col min="12563" max="12563" width="12.36328125" style="121" bestFit="1" customWidth="1"/>
    <col min="12564" max="12564" width="10.1796875" style="121" bestFit="1" customWidth="1"/>
    <col min="12565" max="12566" width="12.36328125" style="121" bestFit="1" customWidth="1"/>
    <col min="12567" max="12568" width="14.7265625" style="121" bestFit="1" customWidth="1"/>
    <col min="12569" max="12569" width="11.81640625" style="121" bestFit="1" customWidth="1"/>
    <col min="12570" max="12571" width="13.453125" style="121" bestFit="1" customWidth="1"/>
    <col min="12572" max="12572" width="8.7265625" style="121"/>
    <col min="12573" max="12575" width="13.453125" style="121" bestFit="1" customWidth="1"/>
    <col min="12576" max="12801" width="8.7265625" style="121"/>
    <col min="12802" max="12802" width="21.81640625" style="121" bestFit="1" customWidth="1"/>
    <col min="12803" max="12803" width="4.1796875" style="121" bestFit="1" customWidth="1"/>
    <col min="12804" max="12804" width="5.1796875" style="121" bestFit="1" customWidth="1"/>
    <col min="12805" max="12805" width="17.453125" style="121" bestFit="1" customWidth="1"/>
    <col min="12806" max="12806" width="8.7265625" style="121"/>
    <col min="12807" max="12807" width="13.453125" style="121" bestFit="1" customWidth="1"/>
    <col min="12808" max="12808" width="15.81640625" style="121" bestFit="1" customWidth="1"/>
    <col min="12809" max="12809" width="11.81640625" style="121" bestFit="1" customWidth="1"/>
    <col min="12810" max="12810" width="10.1796875" style="121" bestFit="1" customWidth="1"/>
    <col min="12811" max="12811" width="9.6328125" style="121" bestFit="1" customWidth="1"/>
    <col min="12812" max="12812" width="8.7265625" style="121"/>
    <col min="12813" max="12813" width="9.6328125" style="121" bestFit="1" customWidth="1"/>
    <col min="12814" max="12814" width="8.7265625" style="121"/>
    <col min="12815" max="12815" width="11.81640625" style="121" bestFit="1" customWidth="1"/>
    <col min="12816" max="12816" width="13.453125" style="121" bestFit="1" customWidth="1"/>
    <col min="12817" max="12817" width="9" style="121" bestFit="1" customWidth="1"/>
    <col min="12818" max="12818" width="13.453125" style="121" bestFit="1" customWidth="1"/>
    <col min="12819" max="12819" width="12.36328125" style="121" bestFit="1" customWidth="1"/>
    <col min="12820" max="12820" width="10.1796875" style="121" bestFit="1" customWidth="1"/>
    <col min="12821" max="12822" width="12.36328125" style="121" bestFit="1" customWidth="1"/>
    <col min="12823" max="12824" width="14.7265625" style="121" bestFit="1" customWidth="1"/>
    <col min="12825" max="12825" width="11.81640625" style="121" bestFit="1" customWidth="1"/>
    <col min="12826" max="12827" width="13.453125" style="121" bestFit="1" customWidth="1"/>
    <col min="12828" max="12828" width="8.7265625" style="121"/>
    <col min="12829" max="12831" width="13.453125" style="121" bestFit="1" customWidth="1"/>
    <col min="12832" max="13057" width="8.7265625" style="121"/>
    <col min="13058" max="13058" width="21.81640625" style="121" bestFit="1" customWidth="1"/>
    <col min="13059" max="13059" width="4.1796875" style="121" bestFit="1" customWidth="1"/>
    <col min="13060" max="13060" width="5.1796875" style="121" bestFit="1" customWidth="1"/>
    <col min="13061" max="13061" width="17.453125" style="121" bestFit="1" customWidth="1"/>
    <col min="13062" max="13062" width="8.7265625" style="121"/>
    <col min="13063" max="13063" width="13.453125" style="121" bestFit="1" customWidth="1"/>
    <col min="13064" max="13064" width="15.81640625" style="121" bestFit="1" customWidth="1"/>
    <col min="13065" max="13065" width="11.81640625" style="121" bestFit="1" customWidth="1"/>
    <col min="13066" max="13066" width="10.1796875" style="121" bestFit="1" customWidth="1"/>
    <col min="13067" max="13067" width="9.6328125" style="121" bestFit="1" customWidth="1"/>
    <col min="13068" max="13068" width="8.7265625" style="121"/>
    <col min="13069" max="13069" width="9.6328125" style="121" bestFit="1" customWidth="1"/>
    <col min="13070" max="13070" width="8.7265625" style="121"/>
    <col min="13071" max="13071" width="11.81640625" style="121" bestFit="1" customWidth="1"/>
    <col min="13072" max="13072" width="13.453125" style="121" bestFit="1" customWidth="1"/>
    <col min="13073" max="13073" width="9" style="121" bestFit="1" customWidth="1"/>
    <col min="13074" max="13074" width="13.453125" style="121" bestFit="1" customWidth="1"/>
    <col min="13075" max="13075" width="12.36328125" style="121" bestFit="1" customWidth="1"/>
    <col min="13076" max="13076" width="10.1796875" style="121" bestFit="1" customWidth="1"/>
    <col min="13077" max="13078" width="12.36328125" style="121" bestFit="1" customWidth="1"/>
    <col min="13079" max="13080" width="14.7265625" style="121" bestFit="1" customWidth="1"/>
    <col min="13081" max="13081" width="11.81640625" style="121" bestFit="1" customWidth="1"/>
    <col min="13082" max="13083" width="13.453125" style="121" bestFit="1" customWidth="1"/>
    <col min="13084" max="13084" width="8.7265625" style="121"/>
    <col min="13085" max="13087" width="13.453125" style="121" bestFit="1" customWidth="1"/>
    <col min="13088" max="13313" width="8.7265625" style="121"/>
    <col min="13314" max="13314" width="21.81640625" style="121" bestFit="1" customWidth="1"/>
    <col min="13315" max="13315" width="4.1796875" style="121" bestFit="1" customWidth="1"/>
    <col min="13316" max="13316" width="5.1796875" style="121" bestFit="1" customWidth="1"/>
    <col min="13317" max="13317" width="17.453125" style="121" bestFit="1" customWidth="1"/>
    <col min="13318" max="13318" width="8.7265625" style="121"/>
    <col min="13319" max="13319" width="13.453125" style="121" bestFit="1" customWidth="1"/>
    <col min="13320" max="13320" width="15.81640625" style="121" bestFit="1" customWidth="1"/>
    <col min="13321" max="13321" width="11.81640625" style="121" bestFit="1" customWidth="1"/>
    <col min="13322" max="13322" width="10.1796875" style="121" bestFit="1" customWidth="1"/>
    <col min="13323" max="13323" width="9.6328125" style="121" bestFit="1" customWidth="1"/>
    <col min="13324" max="13324" width="8.7265625" style="121"/>
    <col min="13325" max="13325" width="9.6328125" style="121" bestFit="1" customWidth="1"/>
    <col min="13326" max="13326" width="8.7265625" style="121"/>
    <col min="13327" max="13327" width="11.81640625" style="121" bestFit="1" customWidth="1"/>
    <col min="13328" max="13328" width="13.453125" style="121" bestFit="1" customWidth="1"/>
    <col min="13329" max="13329" width="9" style="121" bestFit="1" customWidth="1"/>
    <col min="13330" max="13330" width="13.453125" style="121" bestFit="1" customWidth="1"/>
    <col min="13331" max="13331" width="12.36328125" style="121" bestFit="1" customWidth="1"/>
    <col min="13332" max="13332" width="10.1796875" style="121" bestFit="1" customWidth="1"/>
    <col min="13333" max="13334" width="12.36328125" style="121" bestFit="1" customWidth="1"/>
    <col min="13335" max="13336" width="14.7265625" style="121" bestFit="1" customWidth="1"/>
    <col min="13337" max="13337" width="11.81640625" style="121" bestFit="1" customWidth="1"/>
    <col min="13338" max="13339" width="13.453125" style="121" bestFit="1" customWidth="1"/>
    <col min="13340" max="13340" width="8.7265625" style="121"/>
    <col min="13341" max="13343" width="13.453125" style="121" bestFit="1" customWidth="1"/>
    <col min="13344" max="13569" width="8.7265625" style="121"/>
    <col min="13570" max="13570" width="21.81640625" style="121" bestFit="1" customWidth="1"/>
    <col min="13571" max="13571" width="4.1796875" style="121" bestFit="1" customWidth="1"/>
    <col min="13572" max="13572" width="5.1796875" style="121" bestFit="1" customWidth="1"/>
    <col min="13573" max="13573" width="17.453125" style="121" bestFit="1" customWidth="1"/>
    <col min="13574" max="13574" width="8.7265625" style="121"/>
    <col min="13575" max="13575" width="13.453125" style="121" bestFit="1" customWidth="1"/>
    <col min="13576" max="13576" width="15.81640625" style="121" bestFit="1" customWidth="1"/>
    <col min="13577" max="13577" width="11.81640625" style="121" bestFit="1" customWidth="1"/>
    <col min="13578" max="13578" width="10.1796875" style="121" bestFit="1" customWidth="1"/>
    <col min="13579" max="13579" width="9.6328125" style="121" bestFit="1" customWidth="1"/>
    <col min="13580" max="13580" width="8.7265625" style="121"/>
    <col min="13581" max="13581" width="9.6328125" style="121" bestFit="1" customWidth="1"/>
    <col min="13582" max="13582" width="8.7265625" style="121"/>
    <col min="13583" max="13583" width="11.81640625" style="121" bestFit="1" customWidth="1"/>
    <col min="13584" max="13584" width="13.453125" style="121" bestFit="1" customWidth="1"/>
    <col min="13585" max="13585" width="9" style="121" bestFit="1" customWidth="1"/>
    <col min="13586" max="13586" width="13.453125" style="121" bestFit="1" customWidth="1"/>
    <col min="13587" max="13587" width="12.36328125" style="121" bestFit="1" customWidth="1"/>
    <col min="13588" max="13588" width="10.1796875" style="121" bestFit="1" customWidth="1"/>
    <col min="13589" max="13590" width="12.36328125" style="121" bestFit="1" customWidth="1"/>
    <col min="13591" max="13592" width="14.7265625" style="121" bestFit="1" customWidth="1"/>
    <col min="13593" max="13593" width="11.81640625" style="121" bestFit="1" customWidth="1"/>
    <col min="13594" max="13595" width="13.453125" style="121" bestFit="1" customWidth="1"/>
    <col min="13596" max="13596" width="8.7265625" style="121"/>
    <col min="13597" max="13599" width="13.453125" style="121" bestFit="1" customWidth="1"/>
    <col min="13600" max="13825" width="8.7265625" style="121"/>
    <col min="13826" max="13826" width="21.81640625" style="121" bestFit="1" customWidth="1"/>
    <col min="13827" max="13827" width="4.1796875" style="121" bestFit="1" customWidth="1"/>
    <col min="13828" max="13828" width="5.1796875" style="121" bestFit="1" customWidth="1"/>
    <col min="13829" max="13829" width="17.453125" style="121" bestFit="1" customWidth="1"/>
    <col min="13830" max="13830" width="8.7265625" style="121"/>
    <col min="13831" max="13831" width="13.453125" style="121" bestFit="1" customWidth="1"/>
    <col min="13832" max="13832" width="15.81640625" style="121" bestFit="1" customWidth="1"/>
    <col min="13833" max="13833" width="11.81640625" style="121" bestFit="1" customWidth="1"/>
    <col min="13834" max="13834" width="10.1796875" style="121" bestFit="1" customWidth="1"/>
    <col min="13835" max="13835" width="9.6328125" style="121" bestFit="1" customWidth="1"/>
    <col min="13836" max="13836" width="8.7265625" style="121"/>
    <col min="13837" max="13837" width="9.6328125" style="121" bestFit="1" customWidth="1"/>
    <col min="13838" max="13838" width="8.7265625" style="121"/>
    <col min="13839" max="13839" width="11.81640625" style="121" bestFit="1" customWidth="1"/>
    <col min="13840" max="13840" width="13.453125" style="121" bestFit="1" customWidth="1"/>
    <col min="13841" max="13841" width="9" style="121" bestFit="1" customWidth="1"/>
    <col min="13842" max="13842" width="13.453125" style="121" bestFit="1" customWidth="1"/>
    <col min="13843" max="13843" width="12.36328125" style="121" bestFit="1" customWidth="1"/>
    <col min="13844" max="13844" width="10.1796875" style="121" bestFit="1" customWidth="1"/>
    <col min="13845" max="13846" width="12.36328125" style="121" bestFit="1" customWidth="1"/>
    <col min="13847" max="13848" width="14.7265625" style="121" bestFit="1" customWidth="1"/>
    <col min="13849" max="13849" width="11.81640625" style="121" bestFit="1" customWidth="1"/>
    <col min="13850" max="13851" width="13.453125" style="121" bestFit="1" customWidth="1"/>
    <col min="13852" max="13852" width="8.7265625" style="121"/>
    <col min="13853" max="13855" width="13.453125" style="121" bestFit="1" customWidth="1"/>
    <col min="13856" max="14081" width="8.7265625" style="121"/>
    <col min="14082" max="14082" width="21.81640625" style="121" bestFit="1" customWidth="1"/>
    <col min="14083" max="14083" width="4.1796875" style="121" bestFit="1" customWidth="1"/>
    <col min="14084" max="14084" width="5.1796875" style="121" bestFit="1" customWidth="1"/>
    <col min="14085" max="14085" width="17.453125" style="121" bestFit="1" customWidth="1"/>
    <col min="14086" max="14086" width="8.7265625" style="121"/>
    <col min="14087" max="14087" width="13.453125" style="121" bestFit="1" customWidth="1"/>
    <col min="14088" max="14088" width="15.81640625" style="121" bestFit="1" customWidth="1"/>
    <col min="14089" max="14089" width="11.81640625" style="121" bestFit="1" customWidth="1"/>
    <col min="14090" max="14090" width="10.1796875" style="121" bestFit="1" customWidth="1"/>
    <col min="14091" max="14091" width="9.6328125" style="121" bestFit="1" customWidth="1"/>
    <col min="14092" max="14092" width="8.7265625" style="121"/>
    <col min="14093" max="14093" width="9.6328125" style="121" bestFit="1" customWidth="1"/>
    <col min="14094" max="14094" width="8.7265625" style="121"/>
    <col min="14095" max="14095" width="11.81640625" style="121" bestFit="1" customWidth="1"/>
    <col min="14096" max="14096" width="13.453125" style="121" bestFit="1" customWidth="1"/>
    <col min="14097" max="14097" width="9" style="121" bestFit="1" customWidth="1"/>
    <col min="14098" max="14098" width="13.453125" style="121" bestFit="1" customWidth="1"/>
    <col min="14099" max="14099" width="12.36328125" style="121" bestFit="1" customWidth="1"/>
    <col min="14100" max="14100" width="10.1796875" style="121" bestFit="1" customWidth="1"/>
    <col min="14101" max="14102" width="12.36328125" style="121" bestFit="1" customWidth="1"/>
    <col min="14103" max="14104" width="14.7265625" style="121" bestFit="1" customWidth="1"/>
    <col min="14105" max="14105" width="11.81640625" style="121" bestFit="1" customWidth="1"/>
    <col min="14106" max="14107" width="13.453125" style="121" bestFit="1" customWidth="1"/>
    <col min="14108" max="14108" width="8.7265625" style="121"/>
    <col min="14109" max="14111" width="13.453125" style="121" bestFit="1" customWidth="1"/>
    <col min="14112" max="14337" width="8.7265625" style="121"/>
    <col min="14338" max="14338" width="21.81640625" style="121" bestFit="1" customWidth="1"/>
    <col min="14339" max="14339" width="4.1796875" style="121" bestFit="1" customWidth="1"/>
    <col min="14340" max="14340" width="5.1796875" style="121" bestFit="1" customWidth="1"/>
    <col min="14341" max="14341" width="17.453125" style="121" bestFit="1" customWidth="1"/>
    <col min="14342" max="14342" width="8.7265625" style="121"/>
    <col min="14343" max="14343" width="13.453125" style="121" bestFit="1" customWidth="1"/>
    <col min="14344" max="14344" width="15.81640625" style="121" bestFit="1" customWidth="1"/>
    <col min="14345" max="14345" width="11.81640625" style="121" bestFit="1" customWidth="1"/>
    <col min="14346" max="14346" width="10.1796875" style="121" bestFit="1" customWidth="1"/>
    <col min="14347" max="14347" width="9.6328125" style="121" bestFit="1" customWidth="1"/>
    <col min="14348" max="14348" width="8.7265625" style="121"/>
    <col min="14349" max="14349" width="9.6328125" style="121" bestFit="1" customWidth="1"/>
    <col min="14350" max="14350" width="8.7265625" style="121"/>
    <col min="14351" max="14351" width="11.81640625" style="121" bestFit="1" customWidth="1"/>
    <col min="14352" max="14352" width="13.453125" style="121" bestFit="1" customWidth="1"/>
    <col min="14353" max="14353" width="9" style="121" bestFit="1" customWidth="1"/>
    <col min="14354" max="14354" width="13.453125" style="121" bestFit="1" customWidth="1"/>
    <col min="14355" max="14355" width="12.36328125" style="121" bestFit="1" customWidth="1"/>
    <col min="14356" max="14356" width="10.1796875" style="121" bestFit="1" customWidth="1"/>
    <col min="14357" max="14358" width="12.36328125" style="121" bestFit="1" customWidth="1"/>
    <col min="14359" max="14360" width="14.7265625" style="121" bestFit="1" customWidth="1"/>
    <col min="14361" max="14361" width="11.81640625" style="121" bestFit="1" customWidth="1"/>
    <col min="14362" max="14363" width="13.453125" style="121" bestFit="1" customWidth="1"/>
    <col min="14364" max="14364" width="8.7265625" style="121"/>
    <col min="14365" max="14367" width="13.453125" style="121" bestFit="1" customWidth="1"/>
    <col min="14368" max="14593" width="8.7265625" style="121"/>
    <col min="14594" max="14594" width="21.81640625" style="121" bestFit="1" customWidth="1"/>
    <col min="14595" max="14595" width="4.1796875" style="121" bestFit="1" customWidth="1"/>
    <col min="14596" max="14596" width="5.1796875" style="121" bestFit="1" customWidth="1"/>
    <col min="14597" max="14597" width="17.453125" style="121" bestFit="1" customWidth="1"/>
    <col min="14598" max="14598" width="8.7265625" style="121"/>
    <col min="14599" max="14599" width="13.453125" style="121" bestFit="1" customWidth="1"/>
    <col min="14600" max="14600" width="15.81640625" style="121" bestFit="1" customWidth="1"/>
    <col min="14601" max="14601" width="11.81640625" style="121" bestFit="1" customWidth="1"/>
    <col min="14602" max="14602" width="10.1796875" style="121" bestFit="1" customWidth="1"/>
    <col min="14603" max="14603" width="9.6328125" style="121" bestFit="1" customWidth="1"/>
    <col min="14604" max="14604" width="8.7265625" style="121"/>
    <col min="14605" max="14605" width="9.6328125" style="121" bestFit="1" customWidth="1"/>
    <col min="14606" max="14606" width="8.7265625" style="121"/>
    <col min="14607" max="14607" width="11.81640625" style="121" bestFit="1" customWidth="1"/>
    <col min="14608" max="14608" width="13.453125" style="121" bestFit="1" customWidth="1"/>
    <col min="14609" max="14609" width="9" style="121" bestFit="1" customWidth="1"/>
    <col min="14610" max="14610" width="13.453125" style="121" bestFit="1" customWidth="1"/>
    <col min="14611" max="14611" width="12.36328125" style="121" bestFit="1" customWidth="1"/>
    <col min="14612" max="14612" width="10.1796875" style="121" bestFit="1" customWidth="1"/>
    <col min="14613" max="14614" width="12.36328125" style="121" bestFit="1" customWidth="1"/>
    <col min="14615" max="14616" width="14.7265625" style="121" bestFit="1" customWidth="1"/>
    <col min="14617" max="14617" width="11.81640625" style="121" bestFit="1" customWidth="1"/>
    <col min="14618" max="14619" width="13.453125" style="121" bestFit="1" customWidth="1"/>
    <col min="14620" max="14620" width="8.7265625" style="121"/>
    <col min="14621" max="14623" width="13.453125" style="121" bestFit="1" customWidth="1"/>
    <col min="14624" max="14849" width="8.7265625" style="121"/>
    <col min="14850" max="14850" width="21.81640625" style="121" bestFit="1" customWidth="1"/>
    <col min="14851" max="14851" width="4.1796875" style="121" bestFit="1" customWidth="1"/>
    <col min="14852" max="14852" width="5.1796875" style="121" bestFit="1" customWidth="1"/>
    <col min="14853" max="14853" width="17.453125" style="121" bestFit="1" customWidth="1"/>
    <col min="14854" max="14854" width="8.7265625" style="121"/>
    <col min="14855" max="14855" width="13.453125" style="121" bestFit="1" customWidth="1"/>
    <col min="14856" max="14856" width="15.81640625" style="121" bestFit="1" customWidth="1"/>
    <col min="14857" max="14857" width="11.81640625" style="121" bestFit="1" customWidth="1"/>
    <col min="14858" max="14858" width="10.1796875" style="121" bestFit="1" customWidth="1"/>
    <col min="14859" max="14859" width="9.6328125" style="121" bestFit="1" customWidth="1"/>
    <col min="14860" max="14860" width="8.7265625" style="121"/>
    <col min="14861" max="14861" width="9.6328125" style="121" bestFit="1" customWidth="1"/>
    <col min="14862" max="14862" width="8.7265625" style="121"/>
    <col min="14863" max="14863" width="11.81640625" style="121" bestFit="1" customWidth="1"/>
    <col min="14864" max="14864" width="13.453125" style="121" bestFit="1" customWidth="1"/>
    <col min="14865" max="14865" width="9" style="121" bestFit="1" customWidth="1"/>
    <col min="14866" max="14866" width="13.453125" style="121" bestFit="1" customWidth="1"/>
    <col min="14867" max="14867" width="12.36328125" style="121" bestFit="1" customWidth="1"/>
    <col min="14868" max="14868" width="10.1796875" style="121" bestFit="1" customWidth="1"/>
    <col min="14869" max="14870" width="12.36328125" style="121" bestFit="1" customWidth="1"/>
    <col min="14871" max="14872" width="14.7265625" style="121" bestFit="1" customWidth="1"/>
    <col min="14873" max="14873" width="11.81640625" style="121" bestFit="1" customWidth="1"/>
    <col min="14874" max="14875" width="13.453125" style="121" bestFit="1" customWidth="1"/>
    <col min="14876" max="14876" width="8.7265625" style="121"/>
    <col min="14877" max="14879" width="13.453125" style="121" bestFit="1" customWidth="1"/>
    <col min="14880" max="15105" width="8.7265625" style="121"/>
    <col min="15106" max="15106" width="21.81640625" style="121" bestFit="1" customWidth="1"/>
    <col min="15107" max="15107" width="4.1796875" style="121" bestFit="1" customWidth="1"/>
    <col min="15108" max="15108" width="5.1796875" style="121" bestFit="1" customWidth="1"/>
    <col min="15109" max="15109" width="17.453125" style="121" bestFit="1" customWidth="1"/>
    <col min="15110" max="15110" width="8.7265625" style="121"/>
    <col min="15111" max="15111" width="13.453125" style="121" bestFit="1" customWidth="1"/>
    <col min="15112" max="15112" width="15.81640625" style="121" bestFit="1" customWidth="1"/>
    <col min="15113" max="15113" width="11.81640625" style="121" bestFit="1" customWidth="1"/>
    <col min="15114" max="15114" width="10.1796875" style="121" bestFit="1" customWidth="1"/>
    <col min="15115" max="15115" width="9.6328125" style="121" bestFit="1" customWidth="1"/>
    <col min="15116" max="15116" width="8.7265625" style="121"/>
    <col min="15117" max="15117" width="9.6328125" style="121" bestFit="1" customWidth="1"/>
    <col min="15118" max="15118" width="8.7265625" style="121"/>
    <col min="15119" max="15119" width="11.81640625" style="121" bestFit="1" customWidth="1"/>
    <col min="15120" max="15120" width="13.453125" style="121" bestFit="1" customWidth="1"/>
    <col min="15121" max="15121" width="9" style="121" bestFit="1" customWidth="1"/>
    <col min="15122" max="15122" width="13.453125" style="121" bestFit="1" customWidth="1"/>
    <col min="15123" max="15123" width="12.36328125" style="121" bestFit="1" customWidth="1"/>
    <col min="15124" max="15124" width="10.1796875" style="121" bestFit="1" customWidth="1"/>
    <col min="15125" max="15126" width="12.36328125" style="121" bestFit="1" customWidth="1"/>
    <col min="15127" max="15128" width="14.7265625" style="121" bestFit="1" customWidth="1"/>
    <col min="15129" max="15129" width="11.81640625" style="121" bestFit="1" customWidth="1"/>
    <col min="15130" max="15131" width="13.453125" style="121" bestFit="1" customWidth="1"/>
    <col min="15132" max="15132" width="8.7265625" style="121"/>
    <col min="15133" max="15135" width="13.453125" style="121" bestFit="1" customWidth="1"/>
    <col min="15136" max="15361" width="8.7265625" style="121"/>
    <col min="15362" max="15362" width="21.81640625" style="121" bestFit="1" customWidth="1"/>
    <col min="15363" max="15363" width="4.1796875" style="121" bestFit="1" customWidth="1"/>
    <col min="15364" max="15364" width="5.1796875" style="121" bestFit="1" customWidth="1"/>
    <col min="15365" max="15365" width="17.453125" style="121" bestFit="1" customWidth="1"/>
    <col min="15366" max="15366" width="8.7265625" style="121"/>
    <col min="15367" max="15367" width="13.453125" style="121" bestFit="1" customWidth="1"/>
    <col min="15368" max="15368" width="15.81640625" style="121" bestFit="1" customWidth="1"/>
    <col min="15369" max="15369" width="11.81640625" style="121" bestFit="1" customWidth="1"/>
    <col min="15370" max="15370" width="10.1796875" style="121" bestFit="1" customWidth="1"/>
    <col min="15371" max="15371" width="9.6328125" style="121" bestFit="1" customWidth="1"/>
    <col min="15372" max="15372" width="8.7265625" style="121"/>
    <col min="15373" max="15373" width="9.6328125" style="121" bestFit="1" customWidth="1"/>
    <col min="15374" max="15374" width="8.7265625" style="121"/>
    <col min="15375" max="15375" width="11.81640625" style="121" bestFit="1" customWidth="1"/>
    <col min="15376" max="15376" width="13.453125" style="121" bestFit="1" customWidth="1"/>
    <col min="15377" max="15377" width="9" style="121" bestFit="1" customWidth="1"/>
    <col min="15378" max="15378" width="13.453125" style="121" bestFit="1" customWidth="1"/>
    <col min="15379" max="15379" width="12.36328125" style="121" bestFit="1" customWidth="1"/>
    <col min="15380" max="15380" width="10.1796875" style="121" bestFit="1" customWidth="1"/>
    <col min="15381" max="15382" width="12.36328125" style="121" bestFit="1" customWidth="1"/>
    <col min="15383" max="15384" width="14.7265625" style="121" bestFit="1" customWidth="1"/>
    <col min="15385" max="15385" width="11.81640625" style="121" bestFit="1" customWidth="1"/>
    <col min="15386" max="15387" width="13.453125" style="121" bestFit="1" customWidth="1"/>
    <col min="15388" max="15388" width="8.7265625" style="121"/>
    <col min="15389" max="15391" width="13.453125" style="121" bestFit="1" customWidth="1"/>
    <col min="15392" max="15617" width="8.7265625" style="121"/>
    <col min="15618" max="15618" width="21.81640625" style="121" bestFit="1" customWidth="1"/>
    <col min="15619" max="15619" width="4.1796875" style="121" bestFit="1" customWidth="1"/>
    <col min="15620" max="15620" width="5.1796875" style="121" bestFit="1" customWidth="1"/>
    <col min="15621" max="15621" width="17.453125" style="121" bestFit="1" customWidth="1"/>
    <col min="15622" max="15622" width="8.7265625" style="121"/>
    <col min="15623" max="15623" width="13.453125" style="121" bestFit="1" customWidth="1"/>
    <col min="15624" max="15624" width="15.81640625" style="121" bestFit="1" customWidth="1"/>
    <col min="15625" max="15625" width="11.81640625" style="121" bestFit="1" customWidth="1"/>
    <col min="15626" max="15626" width="10.1796875" style="121" bestFit="1" customWidth="1"/>
    <col min="15627" max="15627" width="9.6328125" style="121" bestFit="1" customWidth="1"/>
    <col min="15628" max="15628" width="8.7265625" style="121"/>
    <col min="15629" max="15629" width="9.6328125" style="121" bestFit="1" customWidth="1"/>
    <col min="15630" max="15630" width="8.7265625" style="121"/>
    <col min="15631" max="15631" width="11.81640625" style="121" bestFit="1" customWidth="1"/>
    <col min="15632" max="15632" width="13.453125" style="121" bestFit="1" customWidth="1"/>
    <col min="15633" max="15633" width="9" style="121" bestFit="1" customWidth="1"/>
    <col min="15634" max="15634" width="13.453125" style="121" bestFit="1" customWidth="1"/>
    <col min="15635" max="15635" width="12.36328125" style="121" bestFit="1" customWidth="1"/>
    <col min="15636" max="15636" width="10.1796875" style="121" bestFit="1" customWidth="1"/>
    <col min="15637" max="15638" width="12.36328125" style="121" bestFit="1" customWidth="1"/>
    <col min="15639" max="15640" width="14.7265625" style="121" bestFit="1" customWidth="1"/>
    <col min="15641" max="15641" width="11.81640625" style="121" bestFit="1" customWidth="1"/>
    <col min="15642" max="15643" width="13.453125" style="121" bestFit="1" customWidth="1"/>
    <col min="15644" max="15644" width="8.7265625" style="121"/>
    <col min="15645" max="15647" width="13.453125" style="121" bestFit="1" customWidth="1"/>
    <col min="15648" max="15873" width="8.7265625" style="121"/>
    <col min="15874" max="15874" width="21.81640625" style="121" bestFit="1" customWidth="1"/>
    <col min="15875" max="15875" width="4.1796875" style="121" bestFit="1" customWidth="1"/>
    <col min="15876" max="15876" width="5.1796875" style="121" bestFit="1" customWidth="1"/>
    <col min="15877" max="15877" width="17.453125" style="121" bestFit="1" customWidth="1"/>
    <col min="15878" max="15878" width="8.7265625" style="121"/>
    <col min="15879" max="15879" width="13.453125" style="121" bestFit="1" customWidth="1"/>
    <col min="15880" max="15880" width="15.81640625" style="121" bestFit="1" customWidth="1"/>
    <col min="15881" max="15881" width="11.81640625" style="121" bestFit="1" customWidth="1"/>
    <col min="15882" max="15882" width="10.1796875" style="121" bestFit="1" customWidth="1"/>
    <col min="15883" max="15883" width="9.6328125" style="121" bestFit="1" customWidth="1"/>
    <col min="15884" max="15884" width="8.7265625" style="121"/>
    <col min="15885" max="15885" width="9.6328125" style="121" bestFit="1" customWidth="1"/>
    <col min="15886" max="15886" width="8.7265625" style="121"/>
    <col min="15887" max="15887" width="11.81640625" style="121" bestFit="1" customWidth="1"/>
    <col min="15888" max="15888" width="13.453125" style="121" bestFit="1" customWidth="1"/>
    <col min="15889" max="15889" width="9" style="121" bestFit="1" customWidth="1"/>
    <col min="15890" max="15890" width="13.453125" style="121" bestFit="1" customWidth="1"/>
    <col min="15891" max="15891" width="12.36328125" style="121" bestFit="1" customWidth="1"/>
    <col min="15892" max="15892" width="10.1796875" style="121" bestFit="1" customWidth="1"/>
    <col min="15893" max="15894" width="12.36328125" style="121" bestFit="1" customWidth="1"/>
    <col min="15895" max="15896" width="14.7265625" style="121" bestFit="1" customWidth="1"/>
    <col min="15897" max="15897" width="11.81640625" style="121" bestFit="1" customWidth="1"/>
    <col min="15898" max="15899" width="13.453125" style="121" bestFit="1" customWidth="1"/>
    <col min="15900" max="15900" width="8.7265625" style="121"/>
    <col min="15901" max="15903" width="13.453125" style="121" bestFit="1" customWidth="1"/>
    <col min="15904" max="16129" width="8.7265625" style="121"/>
    <col min="16130" max="16130" width="21.81640625" style="121" bestFit="1" customWidth="1"/>
    <col min="16131" max="16131" width="4.1796875" style="121" bestFit="1" customWidth="1"/>
    <col min="16132" max="16132" width="5.1796875" style="121" bestFit="1" customWidth="1"/>
    <col min="16133" max="16133" width="17.453125" style="121" bestFit="1" customWidth="1"/>
    <col min="16134" max="16134" width="8.7265625" style="121"/>
    <col min="16135" max="16135" width="13.453125" style="121" bestFit="1" customWidth="1"/>
    <col min="16136" max="16136" width="15.81640625" style="121" bestFit="1" customWidth="1"/>
    <col min="16137" max="16137" width="11.81640625" style="121" bestFit="1" customWidth="1"/>
    <col min="16138" max="16138" width="10.1796875" style="121" bestFit="1" customWidth="1"/>
    <col min="16139" max="16139" width="9.6328125" style="121" bestFit="1" customWidth="1"/>
    <col min="16140" max="16140" width="8.7265625" style="121"/>
    <col min="16141" max="16141" width="9.6328125" style="121" bestFit="1" customWidth="1"/>
    <col min="16142" max="16142" width="8.7265625" style="121"/>
    <col min="16143" max="16143" width="11.81640625" style="121" bestFit="1" customWidth="1"/>
    <col min="16144" max="16144" width="13.453125" style="121" bestFit="1" customWidth="1"/>
    <col min="16145" max="16145" width="9" style="121" bestFit="1" customWidth="1"/>
    <col min="16146" max="16146" width="13.453125" style="121" bestFit="1" customWidth="1"/>
    <col min="16147" max="16147" width="12.36328125" style="121" bestFit="1" customWidth="1"/>
    <col min="16148" max="16148" width="10.1796875" style="121" bestFit="1" customWidth="1"/>
    <col min="16149" max="16150" width="12.36328125" style="121" bestFit="1" customWidth="1"/>
    <col min="16151" max="16152" width="14.7265625" style="121" bestFit="1" customWidth="1"/>
    <col min="16153" max="16153" width="11.81640625" style="121" bestFit="1" customWidth="1"/>
    <col min="16154" max="16155" width="13.453125" style="121" bestFit="1" customWidth="1"/>
    <col min="16156" max="16156" width="8.7265625" style="121"/>
    <col min="16157" max="16159" width="13.453125" style="121" bestFit="1" customWidth="1"/>
    <col min="16160" max="16384" width="8.7265625" style="121"/>
  </cols>
  <sheetData>
    <row r="1" spans="1:31" ht="140" x14ac:dyDescent="0.3">
      <c r="A1" s="120" t="s">
        <v>1368</v>
      </c>
      <c r="B1" s="121" t="s">
        <v>1541</v>
      </c>
      <c r="C1" s="121" t="s">
        <v>1</v>
      </c>
      <c r="D1" s="121" t="s">
        <v>2</v>
      </c>
      <c r="E1" s="122" t="s">
        <v>1483</v>
      </c>
      <c r="F1" s="122" t="s">
        <v>1484</v>
      </c>
      <c r="G1" s="122" t="s">
        <v>1485</v>
      </c>
      <c r="H1" s="122" t="s">
        <v>1486</v>
      </c>
      <c r="I1" s="122" t="s">
        <v>1487</v>
      </c>
      <c r="J1" s="122" t="s">
        <v>1369</v>
      </c>
      <c r="K1" s="122" t="s">
        <v>1488</v>
      </c>
      <c r="L1" s="122" t="s">
        <v>1489</v>
      </c>
      <c r="M1" s="122" t="s">
        <v>1370</v>
      </c>
      <c r="N1" s="122" t="s">
        <v>1490</v>
      </c>
      <c r="O1" s="122" t="s">
        <v>1371</v>
      </c>
      <c r="P1" s="122" t="s">
        <v>1372</v>
      </c>
      <c r="Q1" s="122" t="s">
        <v>1373</v>
      </c>
      <c r="R1" s="122" t="s">
        <v>1374</v>
      </c>
      <c r="S1" s="122" t="s">
        <v>1375</v>
      </c>
      <c r="T1" s="122" t="s">
        <v>1376</v>
      </c>
      <c r="U1" s="122" t="s">
        <v>1377</v>
      </c>
      <c r="V1" s="122" t="s">
        <v>1378</v>
      </c>
      <c r="W1" s="122" t="s">
        <v>1379</v>
      </c>
      <c r="X1" s="122" t="s">
        <v>1491</v>
      </c>
      <c r="Y1" s="122" t="s">
        <v>1492</v>
      </c>
      <c r="Z1" s="122" t="s">
        <v>1493</v>
      </c>
      <c r="AA1" s="122" t="s">
        <v>1494</v>
      </c>
      <c r="AB1" s="122" t="s">
        <v>1495</v>
      </c>
      <c r="AC1" s="122" t="s">
        <v>1496</v>
      </c>
      <c r="AD1" s="122" t="s">
        <v>1497</v>
      </c>
      <c r="AE1" s="122" t="s">
        <v>1498</v>
      </c>
    </row>
    <row r="2" spans="1:31" x14ac:dyDescent="0.3">
      <c r="A2" s="123" t="s">
        <v>3</v>
      </c>
      <c r="B2" s="121" t="s">
        <v>4</v>
      </c>
      <c r="C2" s="121">
        <v>1</v>
      </c>
      <c r="D2" s="121">
        <v>1</v>
      </c>
      <c r="E2" s="124">
        <v>5814193109</v>
      </c>
      <c r="F2" s="124">
        <v>10187</v>
      </c>
      <c r="G2" s="124">
        <v>570746</v>
      </c>
      <c r="H2" s="124">
        <v>2344090340</v>
      </c>
      <c r="I2" s="124">
        <v>230106</v>
      </c>
      <c r="J2" s="125">
        <v>0.61199999999999999</v>
      </c>
      <c r="K2" s="124">
        <v>12862</v>
      </c>
      <c r="L2" s="124">
        <v>12172</v>
      </c>
      <c r="M2" s="124">
        <v>12862</v>
      </c>
      <c r="N2" s="125">
        <v>1.1240000000000001</v>
      </c>
      <c r="O2" s="125">
        <v>1.7230000000000001</v>
      </c>
      <c r="P2" s="126">
        <v>16021.91</v>
      </c>
      <c r="Q2" s="127">
        <v>9.1000000000000004E-3</v>
      </c>
      <c r="R2" s="126">
        <v>5193.78</v>
      </c>
      <c r="S2" s="126">
        <v>10828.13</v>
      </c>
      <c r="T2" s="125">
        <v>0.68400000000000005</v>
      </c>
      <c r="U2" s="126">
        <v>10958.98</v>
      </c>
      <c r="V2" s="126">
        <v>10958.98</v>
      </c>
      <c r="W2" s="124">
        <v>140954401</v>
      </c>
      <c r="X2" s="124">
        <v>130277646</v>
      </c>
      <c r="Y2" s="124">
        <v>2605552</v>
      </c>
      <c r="Z2" s="124">
        <v>10676755</v>
      </c>
      <c r="AA2" s="124">
        <v>23745495</v>
      </c>
      <c r="AB2" s="124">
        <v>0</v>
      </c>
      <c r="AC2" s="124">
        <v>16504035</v>
      </c>
      <c r="AD2" s="124">
        <v>26505480</v>
      </c>
      <c r="AE2" s="124">
        <v>25432717</v>
      </c>
    </row>
    <row r="3" spans="1:31" x14ac:dyDescent="0.3">
      <c r="A3" s="123" t="s">
        <v>5</v>
      </c>
      <c r="B3" s="121" t="s">
        <v>6</v>
      </c>
      <c r="C3" s="121">
        <v>1</v>
      </c>
      <c r="D3" s="121">
        <v>0</v>
      </c>
      <c r="E3" s="124">
        <v>722490073</v>
      </c>
      <c r="F3" s="124">
        <v>683</v>
      </c>
      <c r="G3" s="124">
        <v>1057818</v>
      </c>
      <c r="H3" s="124">
        <v>205929337</v>
      </c>
      <c r="I3" s="124">
        <v>301507</v>
      </c>
      <c r="J3" s="125">
        <v>0.80200000000000005</v>
      </c>
      <c r="K3" s="124">
        <v>795</v>
      </c>
      <c r="L3" s="124">
        <v>853</v>
      </c>
      <c r="M3" s="124">
        <v>824</v>
      </c>
      <c r="N3" s="125">
        <v>1.1240000000000001</v>
      </c>
      <c r="O3" s="125">
        <v>1.6839999999999999</v>
      </c>
      <c r="P3" s="126">
        <v>15659.26</v>
      </c>
      <c r="Q3" s="127">
        <v>1.1220000000000001E-2</v>
      </c>
      <c r="R3" s="126">
        <v>11868.71</v>
      </c>
      <c r="S3" s="126">
        <v>3790.55</v>
      </c>
      <c r="T3" s="125">
        <v>0.45900000000000002</v>
      </c>
      <c r="U3" s="126">
        <v>7187.6</v>
      </c>
      <c r="V3" s="126">
        <v>7187.6</v>
      </c>
      <c r="W3" s="124">
        <v>5922583</v>
      </c>
      <c r="X3" s="124">
        <v>7072498</v>
      </c>
      <c r="Y3" s="124">
        <v>141449</v>
      </c>
      <c r="Z3" s="124">
        <v>141449</v>
      </c>
      <c r="AA3" s="124">
        <v>2740068</v>
      </c>
      <c r="AB3" s="124">
        <v>0</v>
      </c>
      <c r="AC3" s="124">
        <v>990335</v>
      </c>
      <c r="AD3" s="124">
        <v>1590478</v>
      </c>
      <c r="AE3" s="124">
        <v>1526106</v>
      </c>
    </row>
    <row r="4" spans="1:31" x14ac:dyDescent="0.3">
      <c r="A4" s="123" t="s">
        <v>7</v>
      </c>
      <c r="B4" s="121" t="s">
        <v>8</v>
      </c>
      <c r="C4" s="121">
        <v>1</v>
      </c>
      <c r="D4" s="121">
        <v>0</v>
      </c>
      <c r="E4" s="124">
        <v>3622478376</v>
      </c>
      <c r="F4" s="124">
        <v>4091</v>
      </c>
      <c r="G4" s="124">
        <v>885475</v>
      </c>
      <c r="H4" s="124">
        <v>1662109870</v>
      </c>
      <c r="I4" s="124">
        <v>406284</v>
      </c>
      <c r="J4" s="125">
        <v>1.08</v>
      </c>
      <c r="K4" s="124">
        <v>4597</v>
      </c>
      <c r="L4" s="124">
        <v>4630</v>
      </c>
      <c r="M4" s="124">
        <v>4614</v>
      </c>
      <c r="N4" s="125">
        <v>1.1240000000000001</v>
      </c>
      <c r="O4" s="125">
        <v>1.127</v>
      </c>
      <c r="P4" s="126">
        <v>10479.799999999999</v>
      </c>
      <c r="Q4" s="127">
        <v>1.512E-2</v>
      </c>
      <c r="R4" s="126">
        <v>13388.38</v>
      </c>
      <c r="S4" s="126">
        <v>0</v>
      </c>
      <c r="T4" s="125">
        <v>0.40300000000000002</v>
      </c>
      <c r="U4" s="126">
        <v>4223.3500000000004</v>
      </c>
      <c r="V4" s="126">
        <v>4223.3500000000004</v>
      </c>
      <c r="W4" s="124">
        <v>19486537</v>
      </c>
      <c r="X4" s="124">
        <v>19245011</v>
      </c>
      <c r="Y4" s="124">
        <v>384900</v>
      </c>
      <c r="Z4" s="124">
        <v>384900</v>
      </c>
      <c r="AA4" s="124">
        <v>9452255</v>
      </c>
      <c r="AB4" s="124">
        <v>0</v>
      </c>
      <c r="AC4" s="124">
        <v>2877240</v>
      </c>
      <c r="AD4" s="124">
        <v>4620847</v>
      </c>
      <c r="AE4" s="124">
        <v>4433826</v>
      </c>
    </row>
    <row r="5" spans="1:31" x14ac:dyDescent="0.3">
      <c r="A5" s="123" t="s">
        <v>9</v>
      </c>
      <c r="B5" s="121" t="s">
        <v>10</v>
      </c>
      <c r="C5" s="121">
        <v>1</v>
      </c>
      <c r="D5" s="121">
        <v>0</v>
      </c>
      <c r="E5" s="124">
        <v>1510323874</v>
      </c>
      <c r="F5" s="124">
        <v>1749</v>
      </c>
      <c r="G5" s="124">
        <v>863535</v>
      </c>
      <c r="H5" s="124">
        <v>510186811</v>
      </c>
      <c r="I5" s="124">
        <v>291702</v>
      </c>
      <c r="J5" s="125">
        <v>0.77600000000000002</v>
      </c>
      <c r="K5" s="124">
        <v>2118</v>
      </c>
      <c r="L5" s="124">
        <v>2106</v>
      </c>
      <c r="M5" s="124">
        <v>2118</v>
      </c>
      <c r="N5" s="125">
        <v>1.1240000000000001</v>
      </c>
      <c r="O5" s="125">
        <v>1.488</v>
      </c>
      <c r="P5" s="126">
        <v>13836.68</v>
      </c>
      <c r="Q5" s="127">
        <v>1.086E-2</v>
      </c>
      <c r="R5" s="126">
        <v>9377.99</v>
      </c>
      <c r="S5" s="126">
        <v>4458.6899999999996</v>
      </c>
      <c r="T5" s="125">
        <v>0.51400000000000001</v>
      </c>
      <c r="U5" s="126">
        <v>7112.05</v>
      </c>
      <c r="V5" s="126">
        <v>7112.05</v>
      </c>
      <c r="W5" s="124">
        <v>15063322</v>
      </c>
      <c r="X5" s="124">
        <v>13612223</v>
      </c>
      <c r="Y5" s="124">
        <v>272244</v>
      </c>
      <c r="Z5" s="124">
        <v>1451099</v>
      </c>
      <c r="AA5" s="124">
        <v>5337090</v>
      </c>
      <c r="AB5" s="124">
        <v>0</v>
      </c>
      <c r="AC5" s="124">
        <v>2725024</v>
      </c>
      <c r="AD5" s="124">
        <v>4376388</v>
      </c>
      <c r="AE5" s="124">
        <v>4199261</v>
      </c>
    </row>
    <row r="6" spans="1:31" x14ac:dyDescent="0.3">
      <c r="A6" s="123" t="s">
        <v>11</v>
      </c>
      <c r="B6" s="121" t="s">
        <v>12</v>
      </c>
      <c r="C6" s="121">
        <v>1</v>
      </c>
      <c r="D6" s="121">
        <v>0</v>
      </c>
      <c r="E6" s="124">
        <v>1058318469</v>
      </c>
      <c r="F6" s="124">
        <v>1986</v>
      </c>
      <c r="G6" s="124">
        <v>532889</v>
      </c>
      <c r="H6" s="124">
        <v>418726563</v>
      </c>
      <c r="I6" s="124">
        <v>210839</v>
      </c>
      <c r="J6" s="125">
        <v>0.56000000000000005</v>
      </c>
      <c r="K6" s="124">
        <v>2429</v>
      </c>
      <c r="L6" s="124">
        <v>2478</v>
      </c>
      <c r="M6" s="124">
        <v>2454</v>
      </c>
      <c r="N6" s="125">
        <v>1.1240000000000001</v>
      </c>
      <c r="O6" s="125">
        <v>1.621</v>
      </c>
      <c r="P6" s="126">
        <v>15073.43</v>
      </c>
      <c r="Q6" s="127">
        <v>9.1000000000000004E-3</v>
      </c>
      <c r="R6" s="126">
        <v>4849.28</v>
      </c>
      <c r="S6" s="126">
        <v>10224.15</v>
      </c>
      <c r="T6" s="125">
        <v>0.74299999999999999</v>
      </c>
      <c r="U6" s="126">
        <v>11199.55</v>
      </c>
      <c r="V6" s="126">
        <v>11199.55</v>
      </c>
      <c r="W6" s="124">
        <v>27483696</v>
      </c>
      <c r="X6" s="124">
        <v>27831260</v>
      </c>
      <c r="Y6" s="124">
        <v>556625</v>
      </c>
      <c r="Z6" s="124">
        <v>556625</v>
      </c>
      <c r="AA6" s="124">
        <v>7560723</v>
      </c>
      <c r="AB6" s="124">
        <v>0</v>
      </c>
      <c r="AC6" s="124">
        <v>2244290</v>
      </c>
      <c r="AD6" s="124">
        <v>3604329</v>
      </c>
      <c r="AE6" s="124">
        <v>3458450</v>
      </c>
    </row>
    <row r="7" spans="1:31" x14ac:dyDescent="0.3">
      <c r="A7" s="123" t="s">
        <v>13</v>
      </c>
      <c r="B7" s="121" t="s">
        <v>14</v>
      </c>
      <c r="C7" s="121">
        <v>1</v>
      </c>
      <c r="D7" s="121">
        <v>0</v>
      </c>
      <c r="E7" s="124">
        <v>4612359257</v>
      </c>
      <c r="F7" s="124">
        <v>4819</v>
      </c>
      <c r="G7" s="124">
        <v>957119</v>
      </c>
      <c r="H7" s="124">
        <v>1330982729</v>
      </c>
      <c r="I7" s="124">
        <v>276194</v>
      </c>
      <c r="J7" s="125">
        <v>0.73399999999999999</v>
      </c>
      <c r="K7" s="124">
        <v>5956</v>
      </c>
      <c r="L7" s="124">
        <v>5933</v>
      </c>
      <c r="M7" s="124">
        <v>5956</v>
      </c>
      <c r="N7" s="125">
        <v>1.1240000000000001</v>
      </c>
      <c r="O7" s="125">
        <v>1.369</v>
      </c>
      <c r="P7" s="126">
        <v>12730.12</v>
      </c>
      <c r="Q7" s="127">
        <v>1.027E-2</v>
      </c>
      <c r="R7" s="126">
        <v>9829.61</v>
      </c>
      <c r="S7" s="126">
        <v>2900.51</v>
      </c>
      <c r="T7" s="125">
        <v>0.47399999999999998</v>
      </c>
      <c r="U7" s="126">
        <v>6034.07</v>
      </c>
      <c r="V7" s="126">
        <v>6034.07</v>
      </c>
      <c r="W7" s="124">
        <v>35938921</v>
      </c>
      <c r="X7" s="124">
        <v>32311355</v>
      </c>
      <c r="Y7" s="124">
        <v>646227</v>
      </c>
      <c r="Z7" s="124">
        <v>3627566</v>
      </c>
      <c r="AA7" s="124">
        <v>10770256</v>
      </c>
      <c r="AB7" s="124">
        <v>0</v>
      </c>
      <c r="AC7" s="124">
        <v>2729520</v>
      </c>
      <c r="AD7" s="124">
        <v>4383609</v>
      </c>
      <c r="AE7" s="124">
        <v>4206190</v>
      </c>
    </row>
    <row r="8" spans="1:31" x14ac:dyDescent="0.3">
      <c r="A8" s="123" t="s">
        <v>15</v>
      </c>
      <c r="B8" s="121" t="s">
        <v>16</v>
      </c>
      <c r="C8" s="121">
        <v>1</v>
      </c>
      <c r="D8" s="121">
        <v>0</v>
      </c>
      <c r="E8" s="124">
        <v>436514161</v>
      </c>
      <c r="F8" s="124">
        <v>406</v>
      </c>
      <c r="G8" s="124">
        <v>1075158</v>
      </c>
      <c r="H8" s="124">
        <v>168528414</v>
      </c>
      <c r="I8" s="124">
        <v>415094</v>
      </c>
      <c r="J8" s="125">
        <v>1.1040000000000001</v>
      </c>
      <c r="K8" s="124">
        <v>340</v>
      </c>
      <c r="L8" s="124">
        <v>320</v>
      </c>
      <c r="M8" s="124">
        <v>340</v>
      </c>
      <c r="N8" s="125">
        <v>1.1240000000000001</v>
      </c>
      <c r="O8" s="125">
        <v>1.421</v>
      </c>
      <c r="P8" s="126">
        <v>13213.66</v>
      </c>
      <c r="Q8" s="127">
        <v>1.545E-2</v>
      </c>
      <c r="R8" s="126">
        <v>16611.189999999999</v>
      </c>
      <c r="S8" s="126">
        <v>0</v>
      </c>
      <c r="T8" s="125">
        <v>0.35499999999999998</v>
      </c>
      <c r="U8" s="126">
        <v>4690.84</v>
      </c>
      <c r="V8" s="126">
        <v>4690.84</v>
      </c>
      <c r="W8" s="124">
        <v>1594886</v>
      </c>
      <c r="X8" s="124">
        <v>1417246</v>
      </c>
      <c r="Y8" s="124">
        <v>28344</v>
      </c>
      <c r="Z8" s="124">
        <v>177640</v>
      </c>
      <c r="AA8" s="124">
        <v>99600</v>
      </c>
      <c r="AB8" s="124">
        <v>0</v>
      </c>
      <c r="AC8" s="124">
        <v>103716</v>
      </c>
      <c r="AD8" s="124">
        <v>166567</v>
      </c>
      <c r="AE8" s="124">
        <v>159826</v>
      </c>
    </row>
    <row r="9" spans="1:31" x14ac:dyDescent="0.3">
      <c r="A9" s="123" t="s">
        <v>17</v>
      </c>
      <c r="B9" s="121" t="s">
        <v>18</v>
      </c>
      <c r="C9" s="121">
        <v>1</v>
      </c>
      <c r="D9" s="121">
        <v>1</v>
      </c>
      <c r="E9" s="124">
        <v>5915908710</v>
      </c>
      <c r="F9" s="124">
        <v>5997</v>
      </c>
      <c r="G9" s="124">
        <v>986478</v>
      </c>
      <c r="H9" s="124">
        <v>2249701368</v>
      </c>
      <c r="I9" s="124">
        <v>375137</v>
      </c>
      <c r="J9" s="125">
        <v>0.997</v>
      </c>
      <c r="K9" s="124">
        <v>7330</v>
      </c>
      <c r="L9" s="124">
        <v>7281</v>
      </c>
      <c r="M9" s="124">
        <v>7330</v>
      </c>
      <c r="N9" s="125">
        <v>1.1240000000000001</v>
      </c>
      <c r="O9" s="125">
        <v>1.264</v>
      </c>
      <c r="P9" s="126">
        <v>11753.74</v>
      </c>
      <c r="Q9" s="127">
        <v>1.3950000000000001E-2</v>
      </c>
      <c r="R9" s="126">
        <v>13761.36</v>
      </c>
      <c r="S9" s="126">
        <v>0</v>
      </c>
      <c r="T9" s="125">
        <v>0.40500000000000003</v>
      </c>
      <c r="U9" s="126">
        <v>4760.26</v>
      </c>
      <c r="V9" s="126">
        <v>4760.26</v>
      </c>
      <c r="W9" s="124">
        <v>34892706</v>
      </c>
      <c r="X9" s="124">
        <v>31845783</v>
      </c>
      <c r="Y9" s="124">
        <v>636915</v>
      </c>
      <c r="Z9" s="124">
        <v>3046923</v>
      </c>
      <c r="AA9" s="124">
        <v>7141467</v>
      </c>
      <c r="AB9" s="124">
        <v>2008</v>
      </c>
      <c r="AC9" s="124">
        <v>1922525</v>
      </c>
      <c r="AD9" s="124">
        <v>3087575</v>
      </c>
      <c r="AE9" s="124">
        <v>2962611</v>
      </c>
    </row>
    <row r="10" spans="1:31" x14ac:dyDescent="0.3">
      <c r="A10" s="123" t="s">
        <v>19</v>
      </c>
      <c r="B10" s="121" t="s">
        <v>20</v>
      </c>
      <c r="C10" s="121">
        <v>1</v>
      </c>
      <c r="D10" s="121">
        <v>0</v>
      </c>
      <c r="E10" s="124">
        <v>218089879</v>
      </c>
      <c r="F10" s="124">
        <v>242</v>
      </c>
      <c r="G10" s="124">
        <v>901197</v>
      </c>
      <c r="H10" s="124">
        <v>75158189</v>
      </c>
      <c r="I10" s="124">
        <v>310571</v>
      </c>
      <c r="J10" s="125">
        <v>0.82599999999999996</v>
      </c>
      <c r="K10" s="124">
        <v>284</v>
      </c>
      <c r="L10" s="124">
        <v>314</v>
      </c>
      <c r="M10" s="124">
        <v>299</v>
      </c>
      <c r="N10" s="125">
        <v>1.1240000000000001</v>
      </c>
      <c r="O10" s="125">
        <v>1.589</v>
      </c>
      <c r="P10" s="126">
        <v>14775.87</v>
      </c>
      <c r="Q10" s="127">
        <v>1.1560000000000001E-2</v>
      </c>
      <c r="R10" s="126">
        <v>10417.83</v>
      </c>
      <c r="S10" s="126">
        <v>4358.04</v>
      </c>
      <c r="T10" s="125">
        <v>0.49099999999999999</v>
      </c>
      <c r="U10" s="126">
        <v>7254.95</v>
      </c>
      <c r="V10" s="126">
        <v>7254.95</v>
      </c>
      <c r="W10" s="124">
        <v>2169231</v>
      </c>
      <c r="X10" s="124">
        <v>2748473</v>
      </c>
      <c r="Y10" s="124">
        <v>54969</v>
      </c>
      <c r="Z10" s="124">
        <v>54969</v>
      </c>
      <c r="AA10" s="124">
        <v>1061621</v>
      </c>
      <c r="AB10" s="124">
        <v>0</v>
      </c>
      <c r="AC10" s="124">
        <v>356380</v>
      </c>
      <c r="AD10" s="124">
        <v>572346</v>
      </c>
      <c r="AE10" s="124">
        <v>549181</v>
      </c>
    </row>
    <row r="11" spans="1:31" x14ac:dyDescent="0.3">
      <c r="A11" s="123" t="s">
        <v>21</v>
      </c>
      <c r="B11" s="121" t="s">
        <v>22</v>
      </c>
      <c r="C11" s="121">
        <v>1</v>
      </c>
      <c r="D11" s="121">
        <v>0</v>
      </c>
      <c r="E11" s="124">
        <v>4469493828</v>
      </c>
      <c r="F11" s="124">
        <v>4898</v>
      </c>
      <c r="G11" s="124">
        <v>912514</v>
      </c>
      <c r="H11" s="124">
        <v>1815856125</v>
      </c>
      <c r="I11" s="124">
        <v>370734</v>
      </c>
      <c r="J11" s="125">
        <v>0.98599999999999999</v>
      </c>
      <c r="K11" s="124">
        <v>5727</v>
      </c>
      <c r="L11" s="124">
        <v>5775</v>
      </c>
      <c r="M11" s="124">
        <v>5751</v>
      </c>
      <c r="N11" s="125">
        <v>1.1240000000000001</v>
      </c>
      <c r="O11" s="125">
        <v>1.218</v>
      </c>
      <c r="P11" s="126">
        <v>11325.99</v>
      </c>
      <c r="Q11" s="127">
        <v>1.38E-2</v>
      </c>
      <c r="R11" s="126">
        <v>12592.69</v>
      </c>
      <c r="S11" s="126">
        <v>0</v>
      </c>
      <c r="T11" s="125">
        <v>0.41499999999999998</v>
      </c>
      <c r="U11" s="126">
        <v>4700.28</v>
      </c>
      <c r="V11" s="126">
        <v>4700.28</v>
      </c>
      <c r="W11" s="124">
        <v>27031311</v>
      </c>
      <c r="X11" s="124">
        <v>25601431</v>
      </c>
      <c r="Y11" s="124">
        <v>512028</v>
      </c>
      <c r="Z11" s="124">
        <v>1429880</v>
      </c>
      <c r="AA11" s="124">
        <v>10069250</v>
      </c>
      <c r="AB11" s="124">
        <v>0</v>
      </c>
      <c r="AC11" s="124">
        <v>2831847</v>
      </c>
      <c r="AD11" s="124">
        <v>4547946</v>
      </c>
      <c r="AE11" s="124">
        <v>4363876</v>
      </c>
    </row>
    <row r="12" spans="1:31" x14ac:dyDescent="0.3">
      <c r="A12" s="123" t="s">
        <v>23</v>
      </c>
      <c r="B12" s="121" t="s">
        <v>24</v>
      </c>
      <c r="C12" s="121">
        <v>1</v>
      </c>
      <c r="D12" s="121">
        <v>0</v>
      </c>
      <c r="E12" s="124">
        <v>1134102711</v>
      </c>
      <c r="F12" s="124">
        <v>1200</v>
      </c>
      <c r="G12" s="124">
        <v>945085</v>
      </c>
      <c r="H12" s="124">
        <v>461233824</v>
      </c>
      <c r="I12" s="124">
        <v>384361</v>
      </c>
      <c r="J12" s="125">
        <v>1.022</v>
      </c>
      <c r="K12" s="124">
        <v>1381</v>
      </c>
      <c r="L12" s="124">
        <v>1382</v>
      </c>
      <c r="M12" s="124">
        <v>1382</v>
      </c>
      <c r="N12" s="125">
        <v>1.1240000000000001</v>
      </c>
      <c r="O12" s="125">
        <v>1.1220000000000001</v>
      </c>
      <c r="P12" s="126">
        <v>10433.299999999999</v>
      </c>
      <c r="Q12" s="127">
        <v>1.43E-2</v>
      </c>
      <c r="R12" s="126">
        <v>13514.71</v>
      </c>
      <c r="S12" s="126">
        <v>0</v>
      </c>
      <c r="T12" s="125">
        <v>0.39600000000000002</v>
      </c>
      <c r="U12" s="126">
        <v>4131.58</v>
      </c>
      <c r="V12" s="126">
        <v>4131.58</v>
      </c>
      <c r="W12" s="124">
        <v>5709844</v>
      </c>
      <c r="X12" s="124">
        <v>5824236</v>
      </c>
      <c r="Y12" s="124">
        <v>116484</v>
      </c>
      <c r="Z12" s="124">
        <v>116484</v>
      </c>
      <c r="AA12" s="124">
        <v>2104323</v>
      </c>
      <c r="AB12" s="124">
        <v>0</v>
      </c>
      <c r="AC12" s="124">
        <v>695086</v>
      </c>
      <c r="AD12" s="124">
        <v>1116308</v>
      </c>
      <c r="AE12" s="124">
        <v>1071127</v>
      </c>
    </row>
    <row r="13" spans="1:31" x14ac:dyDescent="0.3">
      <c r="A13" s="123" t="s">
        <v>25</v>
      </c>
      <c r="B13" s="121" t="s">
        <v>26</v>
      </c>
      <c r="C13" s="121">
        <v>1</v>
      </c>
      <c r="D13" s="121">
        <v>0</v>
      </c>
      <c r="E13" s="124">
        <v>548630125</v>
      </c>
      <c r="F13" s="124">
        <v>1508</v>
      </c>
      <c r="G13" s="124">
        <v>363813</v>
      </c>
      <c r="H13" s="124">
        <v>230186547</v>
      </c>
      <c r="I13" s="124">
        <v>152643</v>
      </c>
      <c r="J13" s="125">
        <v>0.40600000000000003</v>
      </c>
      <c r="K13" s="124">
        <v>1941</v>
      </c>
      <c r="L13" s="124">
        <v>1844</v>
      </c>
      <c r="M13" s="124">
        <v>1941</v>
      </c>
      <c r="N13" s="125">
        <v>1.1240000000000001</v>
      </c>
      <c r="O13" s="125">
        <v>1.69</v>
      </c>
      <c r="P13" s="126">
        <v>15715.05</v>
      </c>
      <c r="Q13" s="127">
        <v>9.1000000000000004E-3</v>
      </c>
      <c r="R13" s="126">
        <v>3310.69</v>
      </c>
      <c r="S13" s="126">
        <v>12404.36</v>
      </c>
      <c r="T13" s="125">
        <v>0.93</v>
      </c>
      <c r="U13" s="126">
        <v>14614.99</v>
      </c>
      <c r="V13" s="126">
        <v>14614.99</v>
      </c>
      <c r="W13" s="124">
        <v>28367696</v>
      </c>
      <c r="X13" s="124">
        <v>24657285</v>
      </c>
      <c r="Y13" s="124">
        <v>493145</v>
      </c>
      <c r="Z13" s="124">
        <v>3710411</v>
      </c>
      <c r="AA13" s="124">
        <v>5017925</v>
      </c>
      <c r="AB13" s="124">
        <v>0</v>
      </c>
      <c r="AC13" s="124">
        <v>2219219</v>
      </c>
      <c r="AD13" s="124">
        <v>3564065</v>
      </c>
      <c r="AE13" s="124">
        <v>3419816</v>
      </c>
    </row>
    <row r="14" spans="1:31" x14ac:dyDescent="0.3">
      <c r="A14" s="123" t="s">
        <v>27</v>
      </c>
      <c r="B14" s="121" t="s">
        <v>28</v>
      </c>
      <c r="C14" s="121">
        <v>1</v>
      </c>
      <c r="D14" s="121">
        <v>0</v>
      </c>
      <c r="E14" s="124">
        <v>254832614</v>
      </c>
      <c r="F14" s="124">
        <v>477</v>
      </c>
      <c r="G14" s="124">
        <v>534240</v>
      </c>
      <c r="H14" s="124">
        <v>94323074</v>
      </c>
      <c r="I14" s="124">
        <v>197742</v>
      </c>
      <c r="J14" s="125">
        <v>0.52600000000000002</v>
      </c>
      <c r="K14" s="124">
        <v>584</v>
      </c>
      <c r="L14" s="124">
        <v>599</v>
      </c>
      <c r="M14" s="124">
        <v>592</v>
      </c>
      <c r="N14" s="125">
        <v>1.091</v>
      </c>
      <c r="O14" s="125">
        <v>1.762</v>
      </c>
      <c r="P14" s="126">
        <v>15903.53</v>
      </c>
      <c r="Q14" s="127">
        <v>9.1000000000000004E-3</v>
      </c>
      <c r="R14" s="126">
        <v>4861.58</v>
      </c>
      <c r="S14" s="126">
        <v>11041.95</v>
      </c>
      <c r="T14" s="125">
        <v>0.72199999999999998</v>
      </c>
      <c r="U14" s="126">
        <v>11482.34</v>
      </c>
      <c r="V14" s="126">
        <v>11482.34</v>
      </c>
      <c r="W14" s="124">
        <v>6797546</v>
      </c>
      <c r="X14" s="124">
        <v>7210032</v>
      </c>
      <c r="Y14" s="124">
        <v>144200</v>
      </c>
      <c r="Z14" s="124">
        <v>144200</v>
      </c>
      <c r="AA14" s="124">
        <v>2400884</v>
      </c>
      <c r="AB14" s="124">
        <v>0</v>
      </c>
      <c r="AC14" s="124">
        <v>422318</v>
      </c>
      <c r="AD14" s="124">
        <v>678242</v>
      </c>
      <c r="AE14" s="124">
        <v>650792</v>
      </c>
    </row>
    <row r="15" spans="1:31" x14ac:dyDescent="0.3">
      <c r="A15" s="123" t="s">
        <v>29</v>
      </c>
      <c r="B15" s="121" t="s">
        <v>30</v>
      </c>
      <c r="C15" s="121">
        <v>1</v>
      </c>
      <c r="D15" s="121">
        <v>0</v>
      </c>
      <c r="E15" s="124">
        <v>125329313</v>
      </c>
      <c r="F15" s="124">
        <v>233</v>
      </c>
      <c r="G15" s="124">
        <v>537894</v>
      </c>
      <c r="H15" s="124">
        <v>46111157</v>
      </c>
      <c r="I15" s="124">
        <v>197901</v>
      </c>
      <c r="J15" s="125">
        <v>0.52600000000000002</v>
      </c>
      <c r="K15" s="124">
        <v>298</v>
      </c>
      <c r="L15" s="124">
        <v>318</v>
      </c>
      <c r="M15" s="124">
        <v>308</v>
      </c>
      <c r="N15" s="125">
        <v>1.091</v>
      </c>
      <c r="O15" s="125">
        <v>1.84</v>
      </c>
      <c r="P15" s="126">
        <v>16607.54</v>
      </c>
      <c r="Q15" s="127">
        <v>9.1000000000000004E-3</v>
      </c>
      <c r="R15" s="126">
        <v>4894.83</v>
      </c>
      <c r="S15" s="126">
        <v>11712.71</v>
      </c>
      <c r="T15" s="125">
        <v>0.77800000000000002</v>
      </c>
      <c r="U15" s="126">
        <v>12920.66</v>
      </c>
      <c r="V15" s="126">
        <v>12920.66</v>
      </c>
      <c r="W15" s="124">
        <v>3979564</v>
      </c>
      <c r="X15" s="124">
        <v>4516075</v>
      </c>
      <c r="Y15" s="124">
        <v>90321</v>
      </c>
      <c r="Z15" s="124">
        <v>90321</v>
      </c>
      <c r="AA15" s="124">
        <v>1088039</v>
      </c>
      <c r="AB15" s="124">
        <v>0</v>
      </c>
      <c r="AC15" s="124">
        <v>271491</v>
      </c>
      <c r="AD15" s="124">
        <v>436014</v>
      </c>
      <c r="AE15" s="124">
        <v>418367</v>
      </c>
    </row>
    <row r="16" spans="1:31" x14ac:dyDescent="0.3">
      <c r="A16" s="123" t="s">
        <v>31</v>
      </c>
      <c r="B16" s="121" t="s">
        <v>32</v>
      </c>
      <c r="C16" s="121">
        <v>1</v>
      </c>
      <c r="D16" s="121">
        <v>0</v>
      </c>
      <c r="E16" s="124">
        <v>227118339</v>
      </c>
      <c r="F16" s="124">
        <v>409</v>
      </c>
      <c r="G16" s="124">
        <v>555301</v>
      </c>
      <c r="H16" s="124">
        <v>75871616</v>
      </c>
      <c r="I16" s="124">
        <v>185505</v>
      </c>
      <c r="J16" s="125">
        <v>0.49299999999999999</v>
      </c>
      <c r="K16" s="124">
        <v>606</v>
      </c>
      <c r="L16" s="124">
        <v>586</v>
      </c>
      <c r="M16" s="124">
        <v>606</v>
      </c>
      <c r="N16" s="125">
        <v>1.091</v>
      </c>
      <c r="O16" s="125">
        <v>1.911</v>
      </c>
      <c r="P16" s="126">
        <v>17248.38</v>
      </c>
      <c r="Q16" s="127">
        <v>9.1000000000000004E-3</v>
      </c>
      <c r="R16" s="126">
        <v>5053.2299999999996</v>
      </c>
      <c r="S16" s="126">
        <v>12195.15</v>
      </c>
      <c r="T16" s="125">
        <v>0.79500000000000004</v>
      </c>
      <c r="U16" s="126">
        <v>13712.46</v>
      </c>
      <c r="V16" s="126">
        <v>13712.46</v>
      </c>
      <c r="W16" s="124">
        <v>8309751</v>
      </c>
      <c r="X16" s="124">
        <v>8627425</v>
      </c>
      <c r="Y16" s="124">
        <v>172548</v>
      </c>
      <c r="Z16" s="124">
        <v>172548</v>
      </c>
      <c r="AA16" s="124">
        <v>3237356</v>
      </c>
      <c r="AB16" s="124">
        <v>1996</v>
      </c>
      <c r="AC16" s="124">
        <v>787800</v>
      </c>
      <c r="AD16" s="124">
        <v>1265206</v>
      </c>
      <c r="AE16" s="124">
        <v>1213999</v>
      </c>
    </row>
    <row r="17" spans="1:31" x14ac:dyDescent="0.3">
      <c r="A17" s="123" t="s">
        <v>33</v>
      </c>
      <c r="B17" s="121" t="s">
        <v>34</v>
      </c>
      <c r="C17" s="121">
        <v>1</v>
      </c>
      <c r="D17" s="121">
        <v>0</v>
      </c>
      <c r="E17" s="124">
        <v>132794385</v>
      </c>
      <c r="F17" s="124">
        <v>328</v>
      </c>
      <c r="G17" s="124">
        <v>404860</v>
      </c>
      <c r="H17" s="124">
        <v>41862604</v>
      </c>
      <c r="I17" s="124">
        <v>127629</v>
      </c>
      <c r="J17" s="125">
        <v>0.33900000000000002</v>
      </c>
      <c r="K17" s="124">
        <v>405</v>
      </c>
      <c r="L17" s="124">
        <v>401</v>
      </c>
      <c r="M17" s="124">
        <v>405</v>
      </c>
      <c r="N17" s="125">
        <v>1.091</v>
      </c>
      <c r="O17" s="125">
        <v>1.911</v>
      </c>
      <c r="P17" s="126">
        <v>17248.38</v>
      </c>
      <c r="Q17" s="127">
        <v>9.1000000000000004E-3</v>
      </c>
      <c r="R17" s="126">
        <v>3684.22</v>
      </c>
      <c r="S17" s="126">
        <v>13564.16</v>
      </c>
      <c r="T17" s="125">
        <v>0.93</v>
      </c>
      <c r="U17" s="126">
        <v>16040.99</v>
      </c>
      <c r="V17" s="126">
        <v>16040.99</v>
      </c>
      <c r="W17" s="124">
        <v>6496601</v>
      </c>
      <c r="X17" s="124">
        <v>6355150</v>
      </c>
      <c r="Y17" s="124">
        <v>127103</v>
      </c>
      <c r="Z17" s="124">
        <v>141451</v>
      </c>
      <c r="AA17" s="124">
        <v>2102248</v>
      </c>
      <c r="AB17" s="124">
        <v>0</v>
      </c>
      <c r="AC17" s="124">
        <v>518539</v>
      </c>
      <c r="AD17" s="124">
        <v>832773</v>
      </c>
      <c r="AE17" s="124">
        <v>799068</v>
      </c>
    </row>
    <row r="18" spans="1:31" x14ac:dyDescent="0.3">
      <c r="A18" s="123" t="s">
        <v>35</v>
      </c>
      <c r="B18" s="121" t="s">
        <v>36</v>
      </c>
      <c r="C18" s="121">
        <v>1</v>
      </c>
      <c r="D18" s="121">
        <v>0</v>
      </c>
      <c r="E18" s="124">
        <v>121456351</v>
      </c>
      <c r="F18" s="124">
        <v>201</v>
      </c>
      <c r="G18" s="124">
        <v>604260</v>
      </c>
      <c r="H18" s="124">
        <v>33249842</v>
      </c>
      <c r="I18" s="124">
        <v>165422</v>
      </c>
      <c r="J18" s="125">
        <v>0.44</v>
      </c>
      <c r="K18" s="124">
        <v>236</v>
      </c>
      <c r="L18" s="124">
        <v>247</v>
      </c>
      <c r="M18" s="124">
        <v>242</v>
      </c>
      <c r="N18" s="125">
        <v>1.091</v>
      </c>
      <c r="O18" s="125">
        <v>1.8560000000000001</v>
      </c>
      <c r="P18" s="126">
        <v>16751.95</v>
      </c>
      <c r="Q18" s="127">
        <v>9.1000000000000004E-3</v>
      </c>
      <c r="R18" s="126">
        <v>5498.76</v>
      </c>
      <c r="S18" s="126">
        <v>11253.19</v>
      </c>
      <c r="T18" s="125">
        <v>0.81699999999999995</v>
      </c>
      <c r="U18" s="126">
        <v>13686.34</v>
      </c>
      <c r="V18" s="126">
        <v>13686.34</v>
      </c>
      <c r="W18" s="124">
        <v>3312095</v>
      </c>
      <c r="X18" s="124">
        <v>3493169</v>
      </c>
      <c r="Y18" s="124">
        <v>69863</v>
      </c>
      <c r="Z18" s="124">
        <v>69863</v>
      </c>
      <c r="AA18" s="124">
        <v>1371089</v>
      </c>
      <c r="AB18" s="124">
        <v>0</v>
      </c>
      <c r="AC18" s="124">
        <v>347931</v>
      </c>
      <c r="AD18" s="124">
        <v>558777</v>
      </c>
      <c r="AE18" s="124">
        <v>536161</v>
      </c>
    </row>
    <row r="19" spans="1:31" x14ac:dyDescent="0.3">
      <c r="A19" s="123" t="s">
        <v>37</v>
      </c>
      <c r="B19" s="121" t="s">
        <v>38</v>
      </c>
      <c r="C19" s="121">
        <v>1</v>
      </c>
      <c r="D19" s="121">
        <v>0</v>
      </c>
      <c r="E19" s="124">
        <v>98371623</v>
      </c>
      <c r="F19" s="124">
        <v>272</v>
      </c>
      <c r="G19" s="124">
        <v>361660</v>
      </c>
      <c r="H19" s="124">
        <v>32575266</v>
      </c>
      <c r="I19" s="124">
        <v>119762</v>
      </c>
      <c r="J19" s="125">
        <v>0.318</v>
      </c>
      <c r="K19" s="124">
        <v>336</v>
      </c>
      <c r="L19" s="124">
        <v>339</v>
      </c>
      <c r="M19" s="124">
        <v>338</v>
      </c>
      <c r="N19" s="125">
        <v>1.091</v>
      </c>
      <c r="O19" s="125">
        <v>2</v>
      </c>
      <c r="P19" s="126">
        <v>18051.68</v>
      </c>
      <c r="Q19" s="127">
        <v>9.1000000000000004E-3</v>
      </c>
      <c r="R19" s="126">
        <v>3291.1</v>
      </c>
      <c r="S19" s="126">
        <v>14760.58</v>
      </c>
      <c r="T19" s="125">
        <v>0.93</v>
      </c>
      <c r="U19" s="126">
        <v>16788.060000000001</v>
      </c>
      <c r="V19" s="126">
        <v>16788.060000000001</v>
      </c>
      <c r="W19" s="124">
        <v>5674365</v>
      </c>
      <c r="X19" s="124">
        <v>5548797</v>
      </c>
      <c r="Y19" s="124">
        <v>110975</v>
      </c>
      <c r="Z19" s="124">
        <v>125568</v>
      </c>
      <c r="AA19" s="124">
        <v>1831841</v>
      </c>
      <c r="AB19" s="124">
        <v>0</v>
      </c>
      <c r="AC19" s="124">
        <v>627007</v>
      </c>
      <c r="AD19" s="124">
        <v>1006973</v>
      </c>
      <c r="AE19" s="124">
        <v>966217</v>
      </c>
    </row>
    <row r="20" spans="1:31" x14ac:dyDescent="0.3">
      <c r="A20" s="123" t="s">
        <v>39</v>
      </c>
      <c r="B20" s="121" t="s">
        <v>40</v>
      </c>
      <c r="C20" s="121">
        <v>0</v>
      </c>
      <c r="D20" s="121">
        <v>0</v>
      </c>
      <c r="E20" s="124">
        <v>227264104</v>
      </c>
      <c r="F20" s="124">
        <v>594</v>
      </c>
      <c r="G20" s="124">
        <v>382599</v>
      </c>
      <c r="H20" s="124">
        <v>74459108</v>
      </c>
      <c r="I20" s="124">
        <v>125352</v>
      </c>
      <c r="J20" s="125">
        <v>0.33300000000000002</v>
      </c>
      <c r="K20" s="124">
        <v>686</v>
      </c>
      <c r="L20" s="124">
        <v>686</v>
      </c>
      <c r="M20" s="124">
        <v>686</v>
      </c>
      <c r="N20" s="125">
        <v>1.091</v>
      </c>
      <c r="O20" s="125">
        <v>1.9079999999999999</v>
      </c>
      <c r="P20" s="126">
        <v>17221.3</v>
      </c>
      <c r="Q20" s="127">
        <v>9.1000000000000004E-3</v>
      </c>
      <c r="R20" s="126">
        <v>3481.65</v>
      </c>
      <c r="S20" s="126">
        <v>13739.65</v>
      </c>
      <c r="T20" s="125">
        <v>0.93</v>
      </c>
      <c r="U20" s="126">
        <v>16015.8</v>
      </c>
      <c r="V20" s="126">
        <v>16015.8</v>
      </c>
      <c r="W20" s="124">
        <v>10986839</v>
      </c>
      <c r="X20" s="124">
        <v>10984208</v>
      </c>
      <c r="Y20" s="124">
        <v>219684</v>
      </c>
      <c r="Z20" s="124">
        <v>219684</v>
      </c>
      <c r="AA20" s="124">
        <v>3343445</v>
      </c>
      <c r="AB20" s="124">
        <v>0</v>
      </c>
      <c r="AC20" s="124">
        <v>684260</v>
      </c>
      <c r="AD20" s="124">
        <v>1098921</v>
      </c>
      <c r="AE20" s="124">
        <v>1054444</v>
      </c>
    </row>
    <row r="21" spans="1:31" x14ac:dyDescent="0.3">
      <c r="A21" s="123" t="s">
        <v>41</v>
      </c>
      <c r="B21" s="121" t="s">
        <v>42</v>
      </c>
      <c r="C21" s="121">
        <v>1</v>
      </c>
      <c r="D21" s="121">
        <v>0</v>
      </c>
      <c r="E21" s="124">
        <v>83986090</v>
      </c>
      <c r="F21" s="124">
        <v>116</v>
      </c>
      <c r="G21" s="124">
        <v>724018</v>
      </c>
      <c r="H21" s="124">
        <v>19030657</v>
      </c>
      <c r="I21" s="124">
        <v>164057</v>
      </c>
      <c r="J21" s="125">
        <v>0.436</v>
      </c>
      <c r="K21" s="124">
        <v>134</v>
      </c>
      <c r="L21" s="124">
        <v>134</v>
      </c>
      <c r="M21" s="124">
        <v>134</v>
      </c>
      <c r="N21" s="125">
        <v>1.091</v>
      </c>
      <c r="O21" s="125">
        <v>1.923</v>
      </c>
      <c r="P21" s="126">
        <v>17356.689999999999</v>
      </c>
      <c r="Q21" s="127">
        <v>9.1000000000000004E-3</v>
      </c>
      <c r="R21" s="126">
        <v>6588.56</v>
      </c>
      <c r="S21" s="126">
        <v>10768.13</v>
      </c>
      <c r="T21" s="125">
        <v>0.67700000000000005</v>
      </c>
      <c r="U21" s="126">
        <v>11750.47</v>
      </c>
      <c r="V21" s="126">
        <v>11750.47</v>
      </c>
      <c r="W21" s="124">
        <v>1574563</v>
      </c>
      <c r="X21" s="124">
        <v>3598130</v>
      </c>
      <c r="Y21" s="124">
        <v>71962</v>
      </c>
      <c r="Z21" s="124">
        <v>71962</v>
      </c>
      <c r="AA21" s="124">
        <v>1438465</v>
      </c>
      <c r="AB21" s="124">
        <v>0</v>
      </c>
      <c r="AC21" s="124">
        <v>396657</v>
      </c>
      <c r="AD21" s="124">
        <v>637031</v>
      </c>
      <c r="AE21" s="124">
        <v>611248</v>
      </c>
    </row>
    <row r="22" spans="1:31" x14ac:dyDescent="0.3">
      <c r="A22" s="123" t="s">
        <v>43</v>
      </c>
      <c r="B22" s="121" t="s">
        <v>44</v>
      </c>
      <c r="C22" s="121">
        <v>1</v>
      </c>
      <c r="D22" s="121">
        <v>0</v>
      </c>
      <c r="E22" s="124">
        <v>509118329</v>
      </c>
      <c r="F22" s="124">
        <v>733</v>
      </c>
      <c r="G22" s="124">
        <v>694567</v>
      </c>
      <c r="H22" s="124">
        <v>140942370</v>
      </c>
      <c r="I22" s="124">
        <v>192281</v>
      </c>
      <c r="J22" s="125">
        <v>0.51100000000000001</v>
      </c>
      <c r="K22" s="124">
        <v>901</v>
      </c>
      <c r="L22" s="124">
        <v>911</v>
      </c>
      <c r="M22" s="124">
        <v>906</v>
      </c>
      <c r="N22" s="125">
        <v>1.091</v>
      </c>
      <c r="O22" s="125">
        <v>1.9</v>
      </c>
      <c r="P22" s="126">
        <v>17149.09</v>
      </c>
      <c r="Q22" s="127">
        <v>9.1000000000000004E-3</v>
      </c>
      <c r="R22" s="126">
        <v>6320.55</v>
      </c>
      <c r="S22" s="126">
        <v>10828.54</v>
      </c>
      <c r="T22" s="125">
        <v>0.69899999999999995</v>
      </c>
      <c r="U22" s="126">
        <v>11987.21</v>
      </c>
      <c r="V22" s="126">
        <v>11987.21</v>
      </c>
      <c r="W22" s="124">
        <v>10860413</v>
      </c>
      <c r="X22" s="124">
        <v>11229329</v>
      </c>
      <c r="Y22" s="124">
        <v>224586</v>
      </c>
      <c r="Z22" s="124">
        <v>224586</v>
      </c>
      <c r="AA22" s="124">
        <v>3734221</v>
      </c>
      <c r="AB22" s="124">
        <v>1991</v>
      </c>
      <c r="AC22" s="124">
        <v>1502816</v>
      </c>
      <c r="AD22" s="124">
        <v>2413522</v>
      </c>
      <c r="AE22" s="124">
        <v>2315839</v>
      </c>
    </row>
    <row r="23" spans="1:31" x14ac:dyDescent="0.3">
      <c r="A23" s="123" t="s">
        <v>45</v>
      </c>
      <c r="B23" s="121" t="s">
        <v>46</v>
      </c>
      <c r="C23" s="121">
        <v>1</v>
      </c>
      <c r="D23" s="121">
        <v>0</v>
      </c>
      <c r="E23" s="124">
        <v>111279604</v>
      </c>
      <c r="F23" s="124">
        <v>289</v>
      </c>
      <c r="G23" s="124">
        <v>385050</v>
      </c>
      <c r="H23" s="124">
        <v>42692952</v>
      </c>
      <c r="I23" s="124">
        <v>147726</v>
      </c>
      <c r="J23" s="125">
        <v>0.39200000000000002</v>
      </c>
      <c r="K23" s="124">
        <v>356</v>
      </c>
      <c r="L23" s="124">
        <v>341</v>
      </c>
      <c r="M23" s="124">
        <v>356</v>
      </c>
      <c r="N23" s="125">
        <v>1.091</v>
      </c>
      <c r="O23" s="125">
        <v>1.921</v>
      </c>
      <c r="P23" s="126">
        <v>17338.63</v>
      </c>
      <c r="Q23" s="127">
        <v>9.1000000000000004E-3</v>
      </c>
      <c r="R23" s="126">
        <v>3503.95</v>
      </c>
      <c r="S23" s="126">
        <v>13834.68</v>
      </c>
      <c r="T23" s="125">
        <v>0.93</v>
      </c>
      <c r="U23" s="126">
        <v>16124.92</v>
      </c>
      <c r="V23" s="126">
        <v>16124.92</v>
      </c>
      <c r="W23" s="124">
        <v>5740472</v>
      </c>
      <c r="X23" s="124">
        <v>5600432</v>
      </c>
      <c r="Y23" s="124">
        <v>112008</v>
      </c>
      <c r="Z23" s="124">
        <v>140040</v>
      </c>
      <c r="AA23" s="124">
        <v>2307610</v>
      </c>
      <c r="AB23" s="124">
        <v>0</v>
      </c>
      <c r="AC23" s="124">
        <v>385656</v>
      </c>
      <c r="AD23" s="124">
        <v>619363</v>
      </c>
      <c r="AE23" s="124">
        <v>594295</v>
      </c>
    </row>
    <row r="24" spans="1:31" x14ac:dyDescent="0.3">
      <c r="A24" s="123" t="s">
        <v>47</v>
      </c>
      <c r="B24" s="121" t="s">
        <v>48</v>
      </c>
      <c r="C24" s="121">
        <v>1</v>
      </c>
      <c r="D24" s="121">
        <v>0</v>
      </c>
      <c r="E24" s="124">
        <v>495914094</v>
      </c>
      <c r="F24" s="124">
        <v>1165</v>
      </c>
      <c r="G24" s="124">
        <v>425677</v>
      </c>
      <c r="H24" s="124">
        <v>176765660</v>
      </c>
      <c r="I24" s="124">
        <v>151730</v>
      </c>
      <c r="J24" s="125">
        <v>0.40300000000000002</v>
      </c>
      <c r="K24" s="124">
        <v>1439</v>
      </c>
      <c r="L24" s="124">
        <v>1455</v>
      </c>
      <c r="M24" s="124">
        <v>1447</v>
      </c>
      <c r="N24" s="125">
        <v>1.091</v>
      </c>
      <c r="O24" s="125">
        <v>1.7190000000000001</v>
      </c>
      <c r="P24" s="126">
        <v>15515.41</v>
      </c>
      <c r="Q24" s="127">
        <v>9.1000000000000004E-3</v>
      </c>
      <c r="R24" s="126">
        <v>3873.66</v>
      </c>
      <c r="S24" s="126">
        <v>11641.75</v>
      </c>
      <c r="T24" s="125">
        <v>0.91900000000000004</v>
      </c>
      <c r="U24" s="126">
        <v>14258.66</v>
      </c>
      <c r="V24" s="126">
        <v>14258.66</v>
      </c>
      <c r="W24" s="124">
        <v>20632282</v>
      </c>
      <c r="X24" s="124">
        <v>19868010</v>
      </c>
      <c r="Y24" s="124">
        <v>397360</v>
      </c>
      <c r="Z24" s="124">
        <v>764272</v>
      </c>
      <c r="AA24" s="124">
        <v>4892923</v>
      </c>
      <c r="AB24" s="124">
        <v>0</v>
      </c>
      <c r="AC24" s="124">
        <v>1195526</v>
      </c>
      <c r="AD24" s="124">
        <v>1920014</v>
      </c>
      <c r="AE24" s="124">
        <v>1842305</v>
      </c>
    </row>
    <row r="25" spans="1:31" x14ac:dyDescent="0.3">
      <c r="A25" s="123" t="s">
        <v>49</v>
      </c>
      <c r="B25" s="121" t="s">
        <v>50</v>
      </c>
      <c r="C25" s="121">
        <v>1</v>
      </c>
      <c r="D25" s="121">
        <v>0</v>
      </c>
      <c r="E25" s="124">
        <v>209315799</v>
      </c>
      <c r="F25" s="124">
        <v>679</v>
      </c>
      <c r="G25" s="124">
        <v>308270</v>
      </c>
      <c r="H25" s="124">
        <v>80109389</v>
      </c>
      <c r="I25" s="124">
        <v>117981</v>
      </c>
      <c r="J25" s="125">
        <v>0.313</v>
      </c>
      <c r="K25" s="124">
        <v>784</v>
      </c>
      <c r="L25" s="124">
        <v>824</v>
      </c>
      <c r="M25" s="124">
        <v>804</v>
      </c>
      <c r="N25" s="125">
        <v>1.091</v>
      </c>
      <c r="O25" s="125">
        <v>1.899</v>
      </c>
      <c r="P25" s="126">
        <v>17140.07</v>
      </c>
      <c r="Q25" s="127">
        <v>9.1000000000000004E-3</v>
      </c>
      <c r="R25" s="126">
        <v>2805.25</v>
      </c>
      <c r="S25" s="126">
        <v>14334.82</v>
      </c>
      <c r="T25" s="125">
        <v>0.93</v>
      </c>
      <c r="U25" s="126">
        <v>15940.26</v>
      </c>
      <c r="V25" s="126">
        <v>15940.26</v>
      </c>
      <c r="W25" s="124">
        <v>12815970</v>
      </c>
      <c r="X25" s="124">
        <v>12248676</v>
      </c>
      <c r="Y25" s="124">
        <v>244973</v>
      </c>
      <c r="Z25" s="124">
        <v>567294</v>
      </c>
      <c r="AA25" s="124">
        <v>4152328</v>
      </c>
      <c r="AB25" s="124">
        <v>1994</v>
      </c>
      <c r="AC25" s="124">
        <v>737636</v>
      </c>
      <c r="AD25" s="124">
        <v>1184643</v>
      </c>
      <c r="AE25" s="124">
        <v>1136697</v>
      </c>
    </row>
    <row r="26" spans="1:31" x14ac:dyDescent="0.3">
      <c r="A26" s="123" t="s">
        <v>51</v>
      </c>
      <c r="B26" s="121" t="s">
        <v>52</v>
      </c>
      <c r="C26" s="121">
        <v>1</v>
      </c>
      <c r="D26" s="121">
        <v>0</v>
      </c>
      <c r="E26" s="124">
        <v>576435491</v>
      </c>
      <c r="F26" s="124">
        <v>1260</v>
      </c>
      <c r="G26" s="124">
        <v>457488</v>
      </c>
      <c r="H26" s="124">
        <v>304567459</v>
      </c>
      <c r="I26" s="124">
        <v>241720</v>
      </c>
      <c r="J26" s="125">
        <v>0.64300000000000002</v>
      </c>
      <c r="K26" s="124">
        <v>1506</v>
      </c>
      <c r="L26" s="124">
        <v>1547</v>
      </c>
      <c r="M26" s="124">
        <v>1527</v>
      </c>
      <c r="N26" s="125">
        <v>1.0449999999999999</v>
      </c>
      <c r="O26" s="125">
        <v>1.4279999999999999</v>
      </c>
      <c r="P26" s="126">
        <v>12345.45</v>
      </c>
      <c r="Q26" s="127">
        <v>9.1000000000000004E-3</v>
      </c>
      <c r="R26" s="126">
        <v>4163.1400000000003</v>
      </c>
      <c r="S26" s="126">
        <v>8182.31</v>
      </c>
      <c r="T26" s="125">
        <v>0.68899999999999995</v>
      </c>
      <c r="U26" s="126">
        <v>8506.01</v>
      </c>
      <c r="V26" s="126">
        <v>8506.01</v>
      </c>
      <c r="W26" s="124">
        <v>12988678</v>
      </c>
      <c r="X26" s="124">
        <v>13986314</v>
      </c>
      <c r="Y26" s="124">
        <v>279726</v>
      </c>
      <c r="Z26" s="124">
        <v>279726</v>
      </c>
      <c r="AA26" s="124">
        <v>6191847</v>
      </c>
      <c r="AB26" s="124">
        <v>0</v>
      </c>
      <c r="AC26" s="124">
        <v>1951529</v>
      </c>
      <c r="AD26" s="124">
        <v>3134155</v>
      </c>
      <c r="AE26" s="124">
        <v>3007306</v>
      </c>
    </row>
    <row r="27" spans="1:31" x14ac:dyDescent="0.3">
      <c r="A27" s="123" t="s">
        <v>53</v>
      </c>
      <c r="B27" s="121" t="s">
        <v>54</v>
      </c>
      <c r="C27" s="121">
        <v>1</v>
      </c>
      <c r="D27" s="121">
        <v>0</v>
      </c>
      <c r="E27" s="124">
        <v>1715849401</v>
      </c>
      <c r="F27" s="124">
        <v>4472</v>
      </c>
      <c r="G27" s="124">
        <v>383687</v>
      </c>
      <c r="H27" s="124">
        <v>915046013</v>
      </c>
      <c r="I27" s="124">
        <v>204616</v>
      </c>
      <c r="J27" s="125">
        <v>0.54400000000000004</v>
      </c>
      <c r="K27" s="124">
        <v>5771</v>
      </c>
      <c r="L27" s="124">
        <v>5765</v>
      </c>
      <c r="M27" s="124">
        <v>5771</v>
      </c>
      <c r="N27" s="125">
        <v>1.0449999999999999</v>
      </c>
      <c r="O27" s="125">
        <v>1.7270000000000001</v>
      </c>
      <c r="P27" s="126">
        <v>14930.39</v>
      </c>
      <c r="Q27" s="127">
        <v>9.1000000000000004E-3</v>
      </c>
      <c r="R27" s="126">
        <v>3491.55</v>
      </c>
      <c r="S27" s="126">
        <v>11438.84</v>
      </c>
      <c r="T27" s="125">
        <v>0.84099999999999997</v>
      </c>
      <c r="U27" s="126">
        <v>12556.45</v>
      </c>
      <c r="V27" s="126">
        <v>12556.45</v>
      </c>
      <c r="W27" s="124">
        <v>72463273</v>
      </c>
      <c r="X27" s="124">
        <v>70684837</v>
      </c>
      <c r="Y27" s="124">
        <v>1413696</v>
      </c>
      <c r="Z27" s="124">
        <v>1778436</v>
      </c>
      <c r="AA27" s="124">
        <v>21012160</v>
      </c>
      <c r="AB27" s="124">
        <v>0</v>
      </c>
      <c r="AC27" s="124">
        <v>7677268</v>
      </c>
      <c r="AD27" s="124">
        <v>12329692</v>
      </c>
      <c r="AE27" s="124">
        <v>11830669</v>
      </c>
    </row>
    <row r="28" spans="1:31" x14ac:dyDescent="0.3">
      <c r="A28" s="123" t="s">
        <v>55</v>
      </c>
      <c r="B28" s="121" t="s">
        <v>56</v>
      </c>
      <c r="C28" s="121">
        <v>1</v>
      </c>
      <c r="D28" s="121">
        <v>0</v>
      </c>
      <c r="E28" s="124">
        <v>305625375</v>
      </c>
      <c r="F28" s="124">
        <v>573</v>
      </c>
      <c r="G28" s="124">
        <v>533377</v>
      </c>
      <c r="H28" s="124">
        <v>109068914</v>
      </c>
      <c r="I28" s="124">
        <v>190347</v>
      </c>
      <c r="J28" s="125">
        <v>0.50600000000000001</v>
      </c>
      <c r="K28" s="124">
        <v>720</v>
      </c>
      <c r="L28" s="124">
        <v>715</v>
      </c>
      <c r="M28" s="124">
        <v>720</v>
      </c>
      <c r="N28" s="125">
        <v>1.0449999999999999</v>
      </c>
      <c r="O28" s="125">
        <v>1.885</v>
      </c>
      <c r="P28" s="126">
        <v>16296.35</v>
      </c>
      <c r="Q28" s="127">
        <v>9.1000000000000004E-3</v>
      </c>
      <c r="R28" s="126">
        <v>4853.7299999999996</v>
      </c>
      <c r="S28" s="126">
        <v>11442.62</v>
      </c>
      <c r="T28" s="125">
        <v>0.79800000000000004</v>
      </c>
      <c r="U28" s="126">
        <v>13004.48</v>
      </c>
      <c r="V28" s="126">
        <v>13004.48</v>
      </c>
      <c r="W28" s="124">
        <v>9363226</v>
      </c>
      <c r="X28" s="124">
        <v>11529467</v>
      </c>
      <c r="Y28" s="124">
        <v>230589</v>
      </c>
      <c r="Z28" s="124">
        <v>230589</v>
      </c>
      <c r="AA28" s="124">
        <v>4878902</v>
      </c>
      <c r="AB28" s="124">
        <v>0</v>
      </c>
      <c r="AC28" s="124">
        <v>982940</v>
      </c>
      <c r="AD28" s="124">
        <v>1578601</v>
      </c>
      <c r="AE28" s="124">
        <v>1514710</v>
      </c>
    </row>
    <row r="29" spans="1:31" x14ac:dyDescent="0.3">
      <c r="A29" s="123" t="s">
        <v>57</v>
      </c>
      <c r="B29" s="121" t="s">
        <v>58</v>
      </c>
      <c r="C29" s="121">
        <v>1</v>
      </c>
      <c r="D29" s="121">
        <v>0</v>
      </c>
      <c r="E29" s="124">
        <v>679407596</v>
      </c>
      <c r="F29" s="124">
        <v>1388</v>
      </c>
      <c r="G29" s="124">
        <v>489486</v>
      </c>
      <c r="H29" s="124">
        <v>303826894</v>
      </c>
      <c r="I29" s="124">
        <v>218895</v>
      </c>
      <c r="J29" s="125">
        <v>0.58199999999999996</v>
      </c>
      <c r="K29" s="124">
        <v>1646</v>
      </c>
      <c r="L29" s="124">
        <v>1660</v>
      </c>
      <c r="M29" s="124">
        <v>1653</v>
      </c>
      <c r="N29" s="125">
        <v>1.0449999999999999</v>
      </c>
      <c r="O29" s="125">
        <v>1.4319999999999999</v>
      </c>
      <c r="P29" s="126">
        <v>12380.04</v>
      </c>
      <c r="Q29" s="127">
        <v>9.1000000000000004E-3</v>
      </c>
      <c r="R29" s="126">
        <v>4454.32</v>
      </c>
      <c r="S29" s="126">
        <v>7925.72</v>
      </c>
      <c r="T29" s="125">
        <v>0.69</v>
      </c>
      <c r="U29" s="126">
        <v>8542.2199999999993</v>
      </c>
      <c r="V29" s="126">
        <v>8542.2199999999993</v>
      </c>
      <c r="W29" s="124">
        <v>14120290</v>
      </c>
      <c r="X29" s="124">
        <v>14517049</v>
      </c>
      <c r="Y29" s="124">
        <v>290340</v>
      </c>
      <c r="Z29" s="124">
        <v>290340</v>
      </c>
      <c r="AA29" s="124">
        <v>7600701</v>
      </c>
      <c r="AB29" s="124">
        <v>0</v>
      </c>
      <c r="AC29" s="124">
        <v>1713605</v>
      </c>
      <c r="AD29" s="124">
        <v>2752049</v>
      </c>
      <c r="AE29" s="124">
        <v>2640665</v>
      </c>
    </row>
    <row r="30" spans="1:31" x14ac:dyDescent="0.3">
      <c r="A30" s="123" t="s">
        <v>59</v>
      </c>
      <c r="B30" s="121" t="s">
        <v>60</v>
      </c>
      <c r="C30" s="121">
        <v>1</v>
      </c>
      <c r="D30" s="121">
        <v>0</v>
      </c>
      <c r="E30" s="124">
        <v>793767130</v>
      </c>
      <c r="F30" s="124">
        <v>1637</v>
      </c>
      <c r="G30" s="124">
        <v>484891</v>
      </c>
      <c r="H30" s="124">
        <v>336630247</v>
      </c>
      <c r="I30" s="124">
        <v>205638</v>
      </c>
      <c r="J30" s="125">
        <v>0.54700000000000004</v>
      </c>
      <c r="K30" s="124">
        <v>1989</v>
      </c>
      <c r="L30" s="124">
        <v>1994</v>
      </c>
      <c r="M30" s="124">
        <v>1992</v>
      </c>
      <c r="N30" s="125">
        <v>1.0449999999999999</v>
      </c>
      <c r="O30" s="125">
        <v>1.359</v>
      </c>
      <c r="P30" s="126">
        <v>11748.93</v>
      </c>
      <c r="Q30" s="127">
        <v>9.1000000000000004E-3</v>
      </c>
      <c r="R30" s="126">
        <v>4412.5</v>
      </c>
      <c r="S30" s="126">
        <v>7336.43</v>
      </c>
      <c r="T30" s="125">
        <v>0.72199999999999998</v>
      </c>
      <c r="U30" s="126">
        <v>8482.7199999999993</v>
      </c>
      <c r="V30" s="126">
        <v>8482.7199999999993</v>
      </c>
      <c r="W30" s="124">
        <v>16897579</v>
      </c>
      <c r="X30" s="124">
        <v>16211012</v>
      </c>
      <c r="Y30" s="124">
        <v>324220</v>
      </c>
      <c r="Z30" s="124">
        <v>686567</v>
      </c>
      <c r="AA30" s="124">
        <v>5599710</v>
      </c>
      <c r="AB30" s="124">
        <v>0</v>
      </c>
      <c r="AC30" s="124">
        <v>2026272</v>
      </c>
      <c r="AD30" s="124">
        <v>3254192</v>
      </c>
      <c r="AE30" s="124">
        <v>3122485</v>
      </c>
    </row>
    <row r="31" spans="1:31" x14ac:dyDescent="0.3">
      <c r="A31" s="123" t="s">
        <v>61</v>
      </c>
      <c r="B31" s="121" t="s">
        <v>62</v>
      </c>
      <c r="C31" s="121">
        <v>1</v>
      </c>
      <c r="D31" s="121">
        <v>0</v>
      </c>
      <c r="E31" s="124">
        <v>938466468</v>
      </c>
      <c r="F31" s="124">
        <v>2517</v>
      </c>
      <c r="G31" s="124">
        <v>372851</v>
      </c>
      <c r="H31" s="124">
        <v>512561500</v>
      </c>
      <c r="I31" s="124">
        <v>203639</v>
      </c>
      <c r="J31" s="125">
        <v>0.54100000000000004</v>
      </c>
      <c r="K31" s="124">
        <v>3094</v>
      </c>
      <c r="L31" s="124">
        <v>3090</v>
      </c>
      <c r="M31" s="124">
        <v>3094</v>
      </c>
      <c r="N31" s="125">
        <v>1.0449999999999999</v>
      </c>
      <c r="O31" s="125">
        <v>1.345</v>
      </c>
      <c r="P31" s="126">
        <v>11627.9</v>
      </c>
      <c r="Q31" s="127">
        <v>9.1000000000000004E-3</v>
      </c>
      <c r="R31" s="126">
        <v>3392.94</v>
      </c>
      <c r="S31" s="126">
        <v>8234.9599999999991</v>
      </c>
      <c r="T31" s="125">
        <v>0.80700000000000005</v>
      </c>
      <c r="U31" s="126">
        <v>9383.7099999999991</v>
      </c>
      <c r="V31" s="126">
        <v>9383.7099999999991</v>
      </c>
      <c r="W31" s="124">
        <v>29033199</v>
      </c>
      <c r="X31" s="124">
        <v>27173151</v>
      </c>
      <c r="Y31" s="124">
        <v>543463</v>
      </c>
      <c r="Z31" s="124">
        <v>1860048</v>
      </c>
      <c r="AA31" s="124">
        <v>8872971</v>
      </c>
      <c r="AB31" s="124">
        <v>0</v>
      </c>
      <c r="AC31" s="124">
        <v>2448852</v>
      </c>
      <c r="AD31" s="124">
        <v>3932856</v>
      </c>
      <c r="AE31" s="124">
        <v>3773680</v>
      </c>
    </row>
    <row r="32" spans="1:31" x14ac:dyDescent="0.3">
      <c r="A32" s="123" t="s">
        <v>63</v>
      </c>
      <c r="B32" s="121" t="s">
        <v>64</v>
      </c>
      <c r="C32" s="121">
        <v>1</v>
      </c>
      <c r="D32" s="121">
        <v>0</v>
      </c>
      <c r="E32" s="124">
        <v>671333563</v>
      </c>
      <c r="F32" s="124">
        <v>464</v>
      </c>
      <c r="G32" s="124">
        <v>1446839</v>
      </c>
      <c r="H32" s="124">
        <v>68369650</v>
      </c>
      <c r="I32" s="124">
        <v>147348</v>
      </c>
      <c r="J32" s="125">
        <v>0.39100000000000001</v>
      </c>
      <c r="K32" s="124">
        <v>612</v>
      </c>
      <c r="L32" s="124">
        <v>606</v>
      </c>
      <c r="M32" s="124">
        <v>612</v>
      </c>
      <c r="N32" s="125">
        <v>1.0449999999999999</v>
      </c>
      <c r="O32" s="125">
        <v>1.9330000000000001</v>
      </c>
      <c r="P32" s="126">
        <v>16711.32</v>
      </c>
      <c r="Q32" s="127">
        <v>9.1000000000000004E-3</v>
      </c>
      <c r="R32" s="126">
        <v>13166.23</v>
      </c>
      <c r="S32" s="126">
        <v>3545.09</v>
      </c>
      <c r="T32" s="125">
        <v>0.49099999999999999</v>
      </c>
      <c r="U32" s="126">
        <v>8205.25</v>
      </c>
      <c r="V32" s="126">
        <v>8205.25</v>
      </c>
      <c r="W32" s="124">
        <v>5021613</v>
      </c>
      <c r="X32" s="124">
        <v>5691496</v>
      </c>
      <c r="Y32" s="124">
        <v>113829</v>
      </c>
      <c r="Z32" s="124">
        <v>113829</v>
      </c>
      <c r="AA32" s="124">
        <v>1929231</v>
      </c>
      <c r="AB32" s="124">
        <v>0</v>
      </c>
      <c r="AC32" s="124">
        <v>693430</v>
      </c>
      <c r="AD32" s="124">
        <v>1113648</v>
      </c>
      <c r="AE32" s="124">
        <v>1068575</v>
      </c>
    </row>
    <row r="33" spans="1:31" x14ac:dyDescent="0.3">
      <c r="A33" s="123" t="s">
        <v>65</v>
      </c>
      <c r="B33" s="121" t="s">
        <v>66</v>
      </c>
      <c r="C33" s="121">
        <v>1</v>
      </c>
      <c r="D33" s="121">
        <v>0</v>
      </c>
      <c r="E33" s="124">
        <v>470586187</v>
      </c>
      <c r="F33" s="124">
        <v>1330</v>
      </c>
      <c r="G33" s="124">
        <v>353824</v>
      </c>
      <c r="H33" s="124">
        <v>207087290</v>
      </c>
      <c r="I33" s="124">
        <v>155704</v>
      </c>
      <c r="J33" s="125">
        <v>0.41399999999999998</v>
      </c>
      <c r="K33" s="124">
        <v>1700</v>
      </c>
      <c r="L33" s="124">
        <v>1663</v>
      </c>
      <c r="M33" s="124">
        <v>1700</v>
      </c>
      <c r="N33" s="125">
        <v>1.0449999999999999</v>
      </c>
      <c r="O33" s="125">
        <v>1.8</v>
      </c>
      <c r="P33" s="126">
        <v>15561.5</v>
      </c>
      <c r="Q33" s="127">
        <v>9.1000000000000004E-3</v>
      </c>
      <c r="R33" s="126">
        <v>3219.79</v>
      </c>
      <c r="S33" s="126">
        <v>12341.71</v>
      </c>
      <c r="T33" s="125">
        <v>0.93</v>
      </c>
      <c r="U33" s="126">
        <v>14472.19</v>
      </c>
      <c r="V33" s="126">
        <v>14472.19</v>
      </c>
      <c r="W33" s="124">
        <v>24602723</v>
      </c>
      <c r="X33" s="124">
        <v>22214427</v>
      </c>
      <c r="Y33" s="124">
        <v>444288</v>
      </c>
      <c r="Z33" s="124">
        <v>2388296</v>
      </c>
      <c r="AA33" s="124">
        <v>8136444</v>
      </c>
      <c r="AB33" s="124">
        <v>0</v>
      </c>
      <c r="AC33" s="124">
        <v>1690901</v>
      </c>
      <c r="AD33" s="124">
        <v>2715587</v>
      </c>
      <c r="AE33" s="124">
        <v>2605678</v>
      </c>
    </row>
    <row r="34" spans="1:31" x14ac:dyDescent="0.3">
      <c r="A34" s="123" t="s">
        <v>67</v>
      </c>
      <c r="B34" s="121" t="s">
        <v>68</v>
      </c>
      <c r="C34" s="121">
        <v>1</v>
      </c>
      <c r="D34" s="121">
        <v>0</v>
      </c>
      <c r="E34" s="124">
        <v>1640494531</v>
      </c>
      <c r="F34" s="124">
        <v>3528</v>
      </c>
      <c r="G34" s="124">
        <v>464992</v>
      </c>
      <c r="H34" s="124">
        <v>799287840</v>
      </c>
      <c r="I34" s="124">
        <v>226555</v>
      </c>
      <c r="J34" s="125">
        <v>0.60199999999999998</v>
      </c>
      <c r="K34" s="124">
        <v>4335</v>
      </c>
      <c r="L34" s="124">
        <v>4289</v>
      </c>
      <c r="M34" s="124">
        <v>4335</v>
      </c>
      <c r="N34" s="125">
        <v>1.0449999999999999</v>
      </c>
      <c r="O34" s="125">
        <v>1.53</v>
      </c>
      <c r="P34" s="126">
        <v>13227.27</v>
      </c>
      <c r="Q34" s="127">
        <v>9.1000000000000004E-3</v>
      </c>
      <c r="R34" s="126">
        <v>4231.42</v>
      </c>
      <c r="S34" s="126">
        <v>8995.85</v>
      </c>
      <c r="T34" s="125">
        <v>0.68899999999999995</v>
      </c>
      <c r="U34" s="126">
        <v>9113.58</v>
      </c>
      <c r="V34" s="126">
        <v>9113.58</v>
      </c>
      <c r="W34" s="124">
        <v>39507370</v>
      </c>
      <c r="X34" s="124">
        <v>38266356</v>
      </c>
      <c r="Y34" s="124">
        <v>765327</v>
      </c>
      <c r="Z34" s="124">
        <v>1241014</v>
      </c>
      <c r="AA34" s="124">
        <v>12815301</v>
      </c>
      <c r="AB34" s="124">
        <v>0</v>
      </c>
      <c r="AC34" s="124">
        <v>4161940</v>
      </c>
      <c r="AD34" s="124">
        <v>6684075</v>
      </c>
      <c r="AE34" s="124">
        <v>6413549</v>
      </c>
    </row>
    <row r="35" spans="1:31" x14ac:dyDescent="0.3">
      <c r="A35" s="123" t="s">
        <v>69</v>
      </c>
      <c r="B35" s="121" t="s">
        <v>70</v>
      </c>
      <c r="C35" s="121">
        <v>1</v>
      </c>
      <c r="D35" s="121">
        <v>0</v>
      </c>
      <c r="E35" s="124">
        <v>1037261295</v>
      </c>
      <c r="F35" s="124">
        <v>2215</v>
      </c>
      <c r="G35" s="124">
        <v>468289</v>
      </c>
      <c r="H35" s="124">
        <v>398789059</v>
      </c>
      <c r="I35" s="124">
        <v>180040</v>
      </c>
      <c r="J35" s="125">
        <v>0.47799999999999998</v>
      </c>
      <c r="K35" s="124">
        <v>2892</v>
      </c>
      <c r="L35" s="124">
        <v>2724</v>
      </c>
      <c r="M35" s="124">
        <v>2892</v>
      </c>
      <c r="N35" s="125">
        <v>1.0449999999999999</v>
      </c>
      <c r="O35" s="125">
        <v>1.655</v>
      </c>
      <c r="P35" s="126">
        <v>14307.93</v>
      </c>
      <c r="Q35" s="127">
        <v>9.1000000000000004E-3</v>
      </c>
      <c r="R35" s="126">
        <v>4261.42</v>
      </c>
      <c r="S35" s="126">
        <v>10046.51</v>
      </c>
      <c r="T35" s="125">
        <v>0.83499999999999996</v>
      </c>
      <c r="U35" s="126">
        <v>11947.12</v>
      </c>
      <c r="V35" s="126">
        <v>11947.12</v>
      </c>
      <c r="W35" s="124">
        <v>34551072</v>
      </c>
      <c r="X35" s="124">
        <v>29238871</v>
      </c>
      <c r="Y35" s="124">
        <v>584777</v>
      </c>
      <c r="Z35" s="124">
        <v>5312201</v>
      </c>
      <c r="AA35" s="124">
        <v>7386105</v>
      </c>
      <c r="AB35" s="124">
        <v>1966</v>
      </c>
      <c r="AC35" s="124">
        <v>3352039</v>
      </c>
      <c r="AD35" s="124">
        <v>5383374</v>
      </c>
      <c r="AE35" s="124">
        <v>5165492</v>
      </c>
    </row>
    <row r="36" spans="1:31" x14ac:dyDescent="0.3">
      <c r="A36" s="123" t="s">
        <v>71</v>
      </c>
      <c r="B36" s="121" t="s">
        <v>72</v>
      </c>
      <c r="C36" s="121">
        <v>1</v>
      </c>
      <c r="D36" s="121">
        <v>0</v>
      </c>
      <c r="E36" s="124">
        <v>2322287472</v>
      </c>
      <c r="F36" s="124">
        <v>3416</v>
      </c>
      <c r="G36" s="124">
        <v>679826</v>
      </c>
      <c r="H36" s="124">
        <v>1042586232</v>
      </c>
      <c r="I36" s="124">
        <v>305206</v>
      </c>
      <c r="J36" s="125">
        <v>0.81100000000000005</v>
      </c>
      <c r="K36" s="124">
        <v>4039</v>
      </c>
      <c r="L36" s="124">
        <v>3934</v>
      </c>
      <c r="M36" s="124">
        <v>4039</v>
      </c>
      <c r="N36" s="125">
        <v>1.0449999999999999</v>
      </c>
      <c r="O36" s="125">
        <v>1.292</v>
      </c>
      <c r="P36" s="126">
        <v>11169.7</v>
      </c>
      <c r="Q36" s="127">
        <v>1.1350000000000001E-2</v>
      </c>
      <c r="R36" s="126">
        <v>7716.02</v>
      </c>
      <c r="S36" s="126">
        <v>3453.68</v>
      </c>
      <c r="T36" s="125">
        <v>0.52900000000000003</v>
      </c>
      <c r="U36" s="126">
        <v>5908.77</v>
      </c>
      <c r="V36" s="126">
        <v>5908.77</v>
      </c>
      <c r="W36" s="124">
        <v>23865523</v>
      </c>
      <c r="X36" s="124">
        <v>20037868</v>
      </c>
      <c r="Y36" s="124">
        <v>400757</v>
      </c>
      <c r="Z36" s="124">
        <v>3827655</v>
      </c>
      <c r="AA36" s="124">
        <v>9508368</v>
      </c>
      <c r="AB36" s="124">
        <v>0</v>
      </c>
      <c r="AC36" s="124">
        <v>2830529</v>
      </c>
      <c r="AD36" s="124">
        <v>4545829</v>
      </c>
      <c r="AE36" s="124">
        <v>4361845</v>
      </c>
    </row>
    <row r="37" spans="1:31" x14ac:dyDescent="0.3">
      <c r="A37" s="123" t="s">
        <v>73</v>
      </c>
      <c r="B37" s="121" t="s">
        <v>74</v>
      </c>
      <c r="C37" s="121">
        <v>1</v>
      </c>
      <c r="D37" s="121">
        <v>0</v>
      </c>
      <c r="E37" s="124">
        <v>859634796</v>
      </c>
      <c r="F37" s="124">
        <v>1478</v>
      </c>
      <c r="G37" s="124">
        <v>581620</v>
      </c>
      <c r="H37" s="124">
        <v>243726243</v>
      </c>
      <c r="I37" s="124">
        <v>164902</v>
      </c>
      <c r="J37" s="125">
        <v>0.438</v>
      </c>
      <c r="K37" s="124">
        <v>1777</v>
      </c>
      <c r="L37" s="124">
        <v>1811</v>
      </c>
      <c r="M37" s="124">
        <v>1794</v>
      </c>
      <c r="N37" s="125">
        <v>1.0449999999999999</v>
      </c>
      <c r="O37" s="125">
        <v>1.647</v>
      </c>
      <c r="P37" s="126">
        <v>14238.77</v>
      </c>
      <c r="Q37" s="127">
        <v>9.1000000000000004E-3</v>
      </c>
      <c r="R37" s="126">
        <v>5292.74</v>
      </c>
      <c r="S37" s="126">
        <v>8946.0300000000007</v>
      </c>
      <c r="T37" s="125">
        <v>0.748</v>
      </c>
      <c r="U37" s="126">
        <v>10650.59</v>
      </c>
      <c r="V37" s="126">
        <v>10650.59</v>
      </c>
      <c r="W37" s="124">
        <v>19107159</v>
      </c>
      <c r="X37" s="124">
        <v>19002171</v>
      </c>
      <c r="Y37" s="124">
        <v>380043</v>
      </c>
      <c r="Z37" s="124">
        <v>380043</v>
      </c>
      <c r="AA37" s="124">
        <v>7471674</v>
      </c>
      <c r="AB37" s="124">
        <v>0</v>
      </c>
      <c r="AC37" s="124">
        <v>1941038</v>
      </c>
      <c r="AD37" s="124">
        <v>3117307</v>
      </c>
      <c r="AE37" s="124">
        <v>2991139</v>
      </c>
    </row>
    <row r="38" spans="1:31" x14ac:dyDescent="0.3">
      <c r="A38" s="123" t="s">
        <v>75</v>
      </c>
      <c r="B38" s="121" t="s">
        <v>76</v>
      </c>
      <c r="C38" s="121">
        <v>1</v>
      </c>
      <c r="D38" s="121">
        <v>0</v>
      </c>
      <c r="E38" s="124">
        <v>197649509</v>
      </c>
      <c r="F38" s="124">
        <v>216</v>
      </c>
      <c r="G38" s="124">
        <v>915044</v>
      </c>
      <c r="H38" s="124">
        <v>57279714</v>
      </c>
      <c r="I38" s="124">
        <v>265183</v>
      </c>
      <c r="J38" s="125">
        <v>0.70499999999999996</v>
      </c>
      <c r="K38" s="124">
        <v>236</v>
      </c>
      <c r="L38" s="124">
        <v>243</v>
      </c>
      <c r="M38" s="124">
        <v>240</v>
      </c>
      <c r="N38" s="125">
        <v>1.091</v>
      </c>
      <c r="O38" s="125">
        <v>1.8480000000000001</v>
      </c>
      <c r="P38" s="126">
        <v>16679.75</v>
      </c>
      <c r="Q38" s="127">
        <v>9.8700000000000003E-3</v>
      </c>
      <c r="R38" s="126">
        <v>9031.48</v>
      </c>
      <c r="S38" s="126">
        <v>7648.27</v>
      </c>
      <c r="T38" s="125">
        <v>0.51500000000000001</v>
      </c>
      <c r="U38" s="126">
        <v>8590.07</v>
      </c>
      <c r="V38" s="126">
        <v>8590.07</v>
      </c>
      <c r="W38" s="124">
        <v>2061617</v>
      </c>
      <c r="X38" s="124">
        <v>3668834</v>
      </c>
      <c r="Y38" s="124">
        <v>73376</v>
      </c>
      <c r="Z38" s="124">
        <v>73376</v>
      </c>
      <c r="AA38" s="124">
        <v>1396078</v>
      </c>
      <c r="AB38" s="124">
        <v>0</v>
      </c>
      <c r="AC38" s="124">
        <v>363579</v>
      </c>
      <c r="AD38" s="124">
        <v>583907</v>
      </c>
      <c r="AE38" s="124">
        <v>560275</v>
      </c>
    </row>
    <row r="39" spans="1:31" x14ac:dyDescent="0.3">
      <c r="A39" s="123" t="s">
        <v>77</v>
      </c>
      <c r="B39" s="121" t="s">
        <v>78</v>
      </c>
      <c r="C39" s="121">
        <v>1</v>
      </c>
      <c r="D39" s="121">
        <v>0</v>
      </c>
      <c r="E39" s="124">
        <v>515270898</v>
      </c>
      <c r="F39" s="124">
        <v>1014</v>
      </c>
      <c r="G39" s="124">
        <v>508156</v>
      </c>
      <c r="H39" s="124">
        <v>212088657</v>
      </c>
      <c r="I39" s="124">
        <v>209160</v>
      </c>
      <c r="J39" s="125">
        <v>0.55600000000000005</v>
      </c>
      <c r="K39" s="124">
        <v>1161</v>
      </c>
      <c r="L39" s="124">
        <v>1170</v>
      </c>
      <c r="M39" s="124">
        <v>1166</v>
      </c>
      <c r="N39" s="125">
        <v>1.091</v>
      </c>
      <c r="O39" s="125">
        <v>1.651</v>
      </c>
      <c r="P39" s="126">
        <v>14901.66</v>
      </c>
      <c r="Q39" s="127">
        <v>9.1000000000000004E-3</v>
      </c>
      <c r="R39" s="126">
        <v>4624.21</v>
      </c>
      <c r="S39" s="126">
        <v>10277.450000000001</v>
      </c>
      <c r="T39" s="125">
        <v>0.67900000000000005</v>
      </c>
      <c r="U39" s="126">
        <v>10118.219999999999</v>
      </c>
      <c r="V39" s="126">
        <v>10277.450000000001</v>
      </c>
      <c r="W39" s="124">
        <v>11983507</v>
      </c>
      <c r="X39" s="124">
        <v>12993878</v>
      </c>
      <c r="Y39" s="124">
        <v>259877</v>
      </c>
      <c r="Z39" s="124">
        <v>259877</v>
      </c>
      <c r="AA39" s="124">
        <v>4727239</v>
      </c>
      <c r="AB39" s="124">
        <v>1995</v>
      </c>
      <c r="AC39" s="124">
        <v>930015</v>
      </c>
      <c r="AD39" s="124">
        <v>1493604</v>
      </c>
      <c r="AE39" s="124">
        <v>1433153</v>
      </c>
    </row>
    <row r="40" spans="1:31" x14ac:dyDescent="0.3">
      <c r="A40" s="123" t="s">
        <v>79</v>
      </c>
      <c r="B40" s="121" t="s">
        <v>80</v>
      </c>
      <c r="C40" s="121">
        <v>1</v>
      </c>
      <c r="D40" s="121">
        <v>0</v>
      </c>
      <c r="E40" s="124">
        <v>983940338</v>
      </c>
      <c r="F40" s="124">
        <v>420</v>
      </c>
      <c r="G40" s="124">
        <v>2342715</v>
      </c>
      <c r="H40" s="124">
        <v>124422991</v>
      </c>
      <c r="I40" s="124">
        <v>296245</v>
      </c>
      <c r="J40" s="125">
        <v>0.78800000000000003</v>
      </c>
      <c r="K40" s="124">
        <v>592</v>
      </c>
      <c r="L40" s="124">
        <v>612</v>
      </c>
      <c r="M40" s="124">
        <v>602</v>
      </c>
      <c r="N40" s="125">
        <v>1.091</v>
      </c>
      <c r="O40" s="125">
        <v>1.736</v>
      </c>
      <c r="P40" s="126">
        <v>15668.85</v>
      </c>
      <c r="Q40" s="127">
        <v>1.103E-2</v>
      </c>
      <c r="R40" s="126">
        <v>25840.14</v>
      </c>
      <c r="S40" s="126">
        <v>0</v>
      </c>
      <c r="T40" s="125">
        <v>0.254</v>
      </c>
      <c r="U40" s="126">
        <v>3979.88</v>
      </c>
      <c r="V40" s="126">
        <v>3979.88</v>
      </c>
      <c r="W40" s="124">
        <v>2395888</v>
      </c>
      <c r="X40" s="124">
        <v>3142785</v>
      </c>
      <c r="Y40" s="124">
        <v>62855</v>
      </c>
      <c r="Z40" s="124">
        <v>62855</v>
      </c>
      <c r="AA40" s="124">
        <v>968252</v>
      </c>
      <c r="AB40" s="124">
        <v>0</v>
      </c>
      <c r="AC40" s="124">
        <v>155602</v>
      </c>
      <c r="AD40" s="124">
        <v>249896</v>
      </c>
      <c r="AE40" s="124">
        <v>239782</v>
      </c>
    </row>
    <row r="41" spans="1:31" x14ac:dyDescent="0.3">
      <c r="A41" s="123" t="s">
        <v>81</v>
      </c>
      <c r="B41" s="121" t="s">
        <v>82</v>
      </c>
      <c r="C41" s="121">
        <v>1</v>
      </c>
      <c r="D41" s="121">
        <v>0</v>
      </c>
      <c r="E41" s="124">
        <v>295251330</v>
      </c>
      <c r="F41" s="124">
        <v>598</v>
      </c>
      <c r="G41" s="124">
        <v>493731</v>
      </c>
      <c r="H41" s="124">
        <v>92927315</v>
      </c>
      <c r="I41" s="124">
        <v>155396</v>
      </c>
      <c r="J41" s="125">
        <v>0.41299999999999998</v>
      </c>
      <c r="K41" s="124">
        <v>749</v>
      </c>
      <c r="L41" s="124">
        <v>701</v>
      </c>
      <c r="M41" s="124">
        <v>749</v>
      </c>
      <c r="N41" s="125">
        <v>1.091</v>
      </c>
      <c r="O41" s="125">
        <v>1.8740000000000001</v>
      </c>
      <c r="P41" s="126">
        <v>16914.419999999998</v>
      </c>
      <c r="Q41" s="127">
        <v>9.1000000000000004E-3</v>
      </c>
      <c r="R41" s="126">
        <v>4492.95</v>
      </c>
      <c r="S41" s="126">
        <v>12421.47</v>
      </c>
      <c r="T41" s="125">
        <v>0.89</v>
      </c>
      <c r="U41" s="126">
        <v>15053.83</v>
      </c>
      <c r="V41" s="126">
        <v>15053.83</v>
      </c>
      <c r="W41" s="124">
        <v>11275319</v>
      </c>
      <c r="X41" s="124">
        <v>10363495</v>
      </c>
      <c r="Y41" s="124">
        <v>207269</v>
      </c>
      <c r="Z41" s="124">
        <v>911824</v>
      </c>
      <c r="AA41" s="124">
        <v>4139815</v>
      </c>
      <c r="AB41" s="124">
        <v>0</v>
      </c>
      <c r="AC41" s="124">
        <v>996769</v>
      </c>
      <c r="AD41" s="124">
        <v>1600811</v>
      </c>
      <c r="AE41" s="124">
        <v>1536021</v>
      </c>
    </row>
    <row r="42" spans="1:31" x14ac:dyDescent="0.3">
      <c r="A42" s="123" t="s">
        <v>83</v>
      </c>
      <c r="B42" s="121" t="s">
        <v>84</v>
      </c>
      <c r="C42" s="121">
        <v>1</v>
      </c>
      <c r="D42" s="121">
        <v>0</v>
      </c>
      <c r="E42" s="124">
        <v>232621381</v>
      </c>
      <c r="F42" s="124">
        <v>367</v>
      </c>
      <c r="G42" s="124">
        <v>633845</v>
      </c>
      <c r="H42" s="124">
        <v>58477918</v>
      </c>
      <c r="I42" s="124">
        <v>159340</v>
      </c>
      <c r="J42" s="125">
        <v>0.42299999999999999</v>
      </c>
      <c r="K42" s="124">
        <v>423</v>
      </c>
      <c r="L42" s="124">
        <v>431</v>
      </c>
      <c r="M42" s="124">
        <v>427</v>
      </c>
      <c r="N42" s="125">
        <v>1.091</v>
      </c>
      <c r="O42" s="125">
        <v>1.839</v>
      </c>
      <c r="P42" s="126">
        <v>16598.509999999998</v>
      </c>
      <c r="Q42" s="127">
        <v>9.1000000000000004E-3</v>
      </c>
      <c r="R42" s="126">
        <v>5767.98</v>
      </c>
      <c r="S42" s="126">
        <v>10830.53</v>
      </c>
      <c r="T42" s="125">
        <v>0.79800000000000004</v>
      </c>
      <c r="U42" s="126">
        <v>13245.61</v>
      </c>
      <c r="V42" s="126">
        <v>13245.61</v>
      </c>
      <c r="W42" s="124">
        <v>5655876</v>
      </c>
      <c r="X42" s="124">
        <v>5756930</v>
      </c>
      <c r="Y42" s="124">
        <v>115138</v>
      </c>
      <c r="Z42" s="124">
        <v>115138</v>
      </c>
      <c r="AA42" s="124">
        <v>1985372</v>
      </c>
      <c r="AB42" s="124">
        <v>0</v>
      </c>
      <c r="AC42" s="124">
        <v>501015</v>
      </c>
      <c r="AD42" s="124">
        <v>804630</v>
      </c>
      <c r="AE42" s="124">
        <v>772064</v>
      </c>
    </row>
    <row r="43" spans="1:31" x14ac:dyDescent="0.3">
      <c r="A43" s="123" t="s">
        <v>85</v>
      </c>
      <c r="B43" s="121" t="s">
        <v>86</v>
      </c>
      <c r="C43" s="121">
        <v>1</v>
      </c>
      <c r="D43" s="121">
        <v>0</v>
      </c>
      <c r="E43" s="124">
        <v>474865413</v>
      </c>
      <c r="F43" s="124">
        <v>818</v>
      </c>
      <c r="G43" s="124">
        <v>580520</v>
      </c>
      <c r="H43" s="124">
        <v>136311988</v>
      </c>
      <c r="I43" s="124">
        <v>166640</v>
      </c>
      <c r="J43" s="125">
        <v>0.443</v>
      </c>
      <c r="K43" s="124">
        <v>998</v>
      </c>
      <c r="L43" s="124">
        <v>983</v>
      </c>
      <c r="M43" s="124">
        <v>998</v>
      </c>
      <c r="N43" s="125">
        <v>1.091</v>
      </c>
      <c r="O43" s="125">
        <v>1.873</v>
      </c>
      <c r="P43" s="126">
        <v>16905.39</v>
      </c>
      <c r="Q43" s="127">
        <v>9.1000000000000004E-3</v>
      </c>
      <c r="R43" s="126">
        <v>5282.73</v>
      </c>
      <c r="S43" s="126">
        <v>11622.66</v>
      </c>
      <c r="T43" s="125">
        <v>0.80600000000000005</v>
      </c>
      <c r="U43" s="126">
        <v>13625.74</v>
      </c>
      <c r="V43" s="126">
        <v>13625.74</v>
      </c>
      <c r="W43" s="124">
        <v>13598489</v>
      </c>
      <c r="X43" s="124">
        <v>12680591</v>
      </c>
      <c r="Y43" s="124">
        <v>253611</v>
      </c>
      <c r="Z43" s="124">
        <v>917898</v>
      </c>
      <c r="AA43" s="124">
        <v>4038718</v>
      </c>
      <c r="AB43" s="124">
        <v>2000</v>
      </c>
      <c r="AC43" s="124">
        <v>974306</v>
      </c>
      <c r="AD43" s="124">
        <v>1564735</v>
      </c>
      <c r="AE43" s="124">
        <v>1501405</v>
      </c>
    </row>
    <row r="44" spans="1:31" x14ac:dyDescent="0.3">
      <c r="A44" s="123" t="s">
        <v>87</v>
      </c>
      <c r="B44" s="121" t="s">
        <v>88</v>
      </c>
      <c r="C44" s="121">
        <v>1</v>
      </c>
      <c r="D44" s="121">
        <v>0</v>
      </c>
      <c r="E44" s="124">
        <v>656329359</v>
      </c>
      <c r="F44" s="124">
        <v>1827</v>
      </c>
      <c r="G44" s="124">
        <v>359238</v>
      </c>
      <c r="H44" s="124">
        <v>353334778</v>
      </c>
      <c r="I44" s="124">
        <v>193396</v>
      </c>
      <c r="J44" s="125">
        <v>0.51400000000000001</v>
      </c>
      <c r="K44" s="124">
        <v>2265</v>
      </c>
      <c r="L44" s="124">
        <v>2266</v>
      </c>
      <c r="M44" s="124">
        <v>2266</v>
      </c>
      <c r="N44" s="125">
        <v>1.091</v>
      </c>
      <c r="O44" s="125">
        <v>1.5449999999999999</v>
      </c>
      <c r="P44" s="126">
        <v>13944.92</v>
      </c>
      <c r="Q44" s="127">
        <v>9.1000000000000004E-3</v>
      </c>
      <c r="R44" s="126">
        <v>3269.06</v>
      </c>
      <c r="S44" s="126">
        <v>10675.86</v>
      </c>
      <c r="T44" s="125">
        <v>0.875</v>
      </c>
      <c r="U44" s="126">
        <v>12201.8</v>
      </c>
      <c r="V44" s="126">
        <v>12201.8</v>
      </c>
      <c r="W44" s="124">
        <v>27649279</v>
      </c>
      <c r="X44" s="124">
        <v>25622526</v>
      </c>
      <c r="Y44" s="124">
        <v>512450</v>
      </c>
      <c r="Z44" s="124">
        <v>2026753</v>
      </c>
      <c r="AA44" s="124">
        <v>7675702</v>
      </c>
      <c r="AB44" s="124">
        <v>0</v>
      </c>
      <c r="AC44" s="124">
        <v>2322880</v>
      </c>
      <c r="AD44" s="124">
        <v>3730545</v>
      </c>
      <c r="AE44" s="124">
        <v>3579558</v>
      </c>
    </row>
    <row r="45" spans="1:31" x14ac:dyDescent="0.3">
      <c r="A45" s="123" t="s">
        <v>89</v>
      </c>
      <c r="B45" s="121" t="s">
        <v>90</v>
      </c>
      <c r="C45" s="121">
        <v>1</v>
      </c>
      <c r="D45" s="121">
        <v>0</v>
      </c>
      <c r="E45" s="124">
        <v>421122946</v>
      </c>
      <c r="F45" s="124">
        <v>1059</v>
      </c>
      <c r="G45" s="124">
        <v>397660</v>
      </c>
      <c r="H45" s="124">
        <v>151791398</v>
      </c>
      <c r="I45" s="124">
        <v>143334</v>
      </c>
      <c r="J45" s="125">
        <v>0.38100000000000001</v>
      </c>
      <c r="K45" s="124">
        <v>1332</v>
      </c>
      <c r="L45" s="124">
        <v>1329</v>
      </c>
      <c r="M45" s="124">
        <v>1332</v>
      </c>
      <c r="N45" s="125">
        <v>1.091</v>
      </c>
      <c r="O45" s="125">
        <v>1.7889999999999999</v>
      </c>
      <c r="P45" s="126">
        <v>16147.22</v>
      </c>
      <c r="Q45" s="127">
        <v>9.1000000000000004E-3</v>
      </c>
      <c r="R45" s="126">
        <v>3618.7</v>
      </c>
      <c r="S45" s="126">
        <v>12528.52</v>
      </c>
      <c r="T45" s="125">
        <v>0.93</v>
      </c>
      <c r="U45" s="126">
        <v>15016.91</v>
      </c>
      <c r="V45" s="126">
        <v>15016.91</v>
      </c>
      <c r="W45" s="124">
        <v>20002525</v>
      </c>
      <c r="X45" s="124">
        <v>19234493</v>
      </c>
      <c r="Y45" s="124">
        <v>384689</v>
      </c>
      <c r="Z45" s="124">
        <v>768032</v>
      </c>
      <c r="AA45" s="124">
        <v>6150277</v>
      </c>
      <c r="AB45" s="124">
        <v>0</v>
      </c>
      <c r="AC45" s="124">
        <v>1345258</v>
      </c>
      <c r="AD45" s="124">
        <v>2160484</v>
      </c>
      <c r="AE45" s="124">
        <v>2073042</v>
      </c>
    </row>
    <row r="46" spans="1:31" x14ac:dyDescent="0.3">
      <c r="A46" s="123" t="s">
        <v>91</v>
      </c>
      <c r="B46" s="121" t="s">
        <v>92</v>
      </c>
      <c r="C46" s="121">
        <v>1</v>
      </c>
      <c r="D46" s="121">
        <v>0</v>
      </c>
      <c r="E46" s="124">
        <v>237426836</v>
      </c>
      <c r="F46" s="124">
        <v>683</v>
      </c>
      <c r="G46" s="124">
        <v>347623</v>
      </c>
      <c r="H46" s="124">
        <v>133533261</v>
      </c>
      <c r="I46" s="124">
        <v>195509</v>
      </c>
      <c r="J46" s="125">
        <v>0.52</v>
      </c>
      <c r="K46" s="124">
        <v>1023</v>
      </c>
      <c r="L46" s="124">
        <v>1045</v>
      </c>
      <c r="M46" s="124">
        <v>1034</v>
      </c>
      <c r="N46" s="125">
        <v>1.091</v>
      </c>
      <c r="O46" s="125">
        <v>1.635</v>
      </c>
      <c r="P46" s="126">
        <v>14757.24</v>
      </c>
      <c r="Q46" s="127">
        <v>9.1000000000000004E-3</v>
      </c>
      <c r="R46" s="126">
        <v>3163.36</v>
      </c>
      <c r="S46" s="126">
        <v>11593.88</v>
      </c>
      <c r="T46" s="125">
        <v>0.82799999999999996</v>
      </c>
      <c r="U46" s="126">
        <v>12218.99</v>
      </c>
      <c r="V46" s="126">
        <v>12218.99</v>
      </c>
      <c r="W46" s="124">
        <v>12634436</v>
      </c>
      <c r="X46" s="124">
        <v>12562007</v>
      </c>
      <c r="Y46" s="124">
        <v>251240</v>
      </c>
      <c r="Z46" s="124">
        <v>251240</v>
      </c>
      <c r="AA46" s="124">
        <v>3929937</v>
      </c>
      <c r="AB46" s="124">
        <v>0</v>
      </c>
      <c r="AC46" s="124">
        <v>411495</v>
      </c>
      <c r="AD46" s="124">
        <v>660860</v>
      </c>
      <c r="AE46" s="124">
        <v>634113</v>
      </c>
    </row>
    <row r="47" spans="1:31" x14ac:dyDescent="0.3">
      <c r="A47" s="123" t="s">
        <v>93</v>
      </c>
      <c r="B47" s="121" t="s">
        <v>94</v>
      </c>
      <c r="C47" s="121">
        <v>1</v>
      </c>
      <c r="D47" s="121">
        <v>0</v>
      </c>
      <c r="E47" s="124">
        <v>625310835</v>
      </c>
      <c r="F47" s="124">
        <v>777</v>
      </c>
      <c r="G47" s="124">
        <v>804775</v>
      </c>
      <c r="H47" s="124">
        <v>108951762</v>
      </c>
      <c r="I47" s="124">
        <v>140221</v>
      </c>
      <c r="J47" s="125">
        <v>0.373</v>
      </c>
      <c r="K47" s="124">
        <v>906</v>
      </c>
      <c r="L47" s="124">
        <v>897</v>
      </c>
      <c r="M47" s="124">
        <v>906</v>
      </c>
      <c r="N47" s="125">
        <v>1.091</v>
      </c>
      <c r="O47" s="125">
        <v>1.879</v>
      </c>
      <c r="P47" s="126">
        <v>16959.55</v>
      </c>
      <c r="Q47" s="127">
        <v>9.1000000000000004E-3</v>
      </c>
      <c r="R47" s="126">
        <v>7323.45</v>
      </c>
      <c r="S47" s="126">
        <v>9636.1</v>
      </c>
      <c r="T47" s="125">
        <v>0.68</v>
      </c>
      <c r="U47" s="126">
        <v>11532.49</v>
      </c>
      <c r="V47" s="126">
        <v>11532.49</v>
      </c>
      <c r="W47" s="124">
        <v>10448436</v>
      </c>
      <c r="X47" s="124">
        <v>10749793</v>
      </c>
      <c r="Y47" s="124">
        <v>214995</v>
      </c>
      <c r="Z47" s="124">
        <v>214995</v>
      </c>
      <c r="AA47" s="124">
        <v>2984156</v>
      </c>
      <c r="AB47" s="124">
        <v>0</v>
      </c>
      <c r="AC47" s="124">
        <v>815951</v>
      </c>
      <c r="AD47" s="124">
        <v>1310417</v>
      </c>
      <c r="AE47" s="124">
        <v>1257380</v>
      </c>
    </row>
    <row r="48" spans="1:31" x14ac:dyDescent="0.3">
      <c r="A48" s="123" t="s">
        <v>95</v>
      </c>
      <c r="B48" s="121" t="s">
        <v>96</v>
      </c>
      <c r="C48" s="121">
        <v>1</v>
      </c>
      <c r="D48" s="121">
        <v>0</v>
      </c>
      <c r="E48" s="124">
        <v>240145732</v>
      </c>
      <c r="F48" s="124">
        <v>1307</v>
      </c>
      <c r="G48" s="124">
        <v>183738</v>
      </c>
      <c r="H48" s="124">
        <v>98409990</v>
      </c>
      <c r="I48" s="124">
        <v>75294</v>
      </c>
      <c r="J48" s="125">
        <v>0.2</v>
      </c>
      <c r="K48" s="124">
        <v>1587</v>
      </c>
      <c r="L48" s="124">
        <v>1536</v>
      </c>
      <c r="M48" s="124">
        <v>1587</v>
      </c>
      <c r="N48" s="125">
        <v>1.091</v>
      </c>
      <c r="O48" s="125">
        <v>1.7490000000000001</v>
      </c>
      <c r="P48" s="126">
        <v>15786.19</v>
      </c>
      <c r="Q48" s="127">
        <v>9.1000000000000004E-3</v>
      </c>
      <c r="R48" s="126">
        <v>1672.01</v>
      </c>
      <c r="S48" s="126">
        <v>14114.18</v>
      </c>
      <c r="T48" s="125">
        <v>0.93</v>
      </c>
      <c r="U48" s="126">
        <v>14681.15</v>
      </c>
      <c r="V48" s="126">
        <v>14681.15</v>
      </c>
      <c r="W48" s="124">
        <v>23298986</v>
      </c>
      <c r="X48" s="124">
        <v>21443865</v>
      </c>
      <c r="Y48" s="124">
        <v>428877</v>
      </c>
      <c r="Z48" s="124">
        <v>1855121</v>
      </c>
      <c r="AA48" s="124">
        <v>6497705</v>
      </c>
      <c r="AB48" s="124">
        <v>0</v>
      </c>
      <c r="AC48" s="124">
        <v>1599326</v>
      </c>
      <c r="AD48" s="124">
        <v>2568517</v>
      </c>
      <c r="AE48" s="124">
        <v>2464561</v>
      </c>
    </row>
    <row r="49" spans="1:31" x14ac:dyDescent="0.3">
      <c r="A49" s="123" t="s">
        <v>97</v>
      </c>
      <c r="B49" s="121" t="s">
        <v>98</v>
      </c>
      <c r="C49" s="121">
        <v>1</v>
      </c>
      <c r="D49" s="121">
        <v>0</v>
      </c>
      <c r="E49" s="124">
        <v>1185283204</v>
      </c>
      <c r="F49" s="124">
        <v>2111</v>
      </c>
      <c r="G49" s="124">
        <v>561479</v>
      </c>
      <c r="H49" s="124">
        <v>399799477</v>
      </c>
      <c r="I49" s="124">
        <v>189388</v>
      </c>
      <c r="J49" s="125">
        <v>0.503</v>
      </c>
      <c r="K49" s="124">
        <v>2708</v>
      </c>
      <c r="L49" s="124">
        <v>2732</v>
      </c>
      <c r="M49" s="124">
        <v>2720</v>
      </c>
      <c r="N49" s="125">
        <v>1.091</v>
      </c>
      <c r="O49" s="125">
        <v>1.752</v>
      </c>
      <c r="P49" s="126">
        <v>15813.27</v>
      </c>
      <c r="Q49" s="127">
        <v>9.1000000000000004E-3</v>
      </c>
      <c r="R49" s="126">
        <v>5109.45</v>
      </c>
      <c r="S49" s="126">
        <v>10703.82</v>
      </c>
      <c r="T49" s="125">
        <v>0.76400000000000001</v>
      </c>
      <c r="U49" s="126">
        <v>12081.33</v>
      </c>
      <c r="V49" s="126">
        <v>12081.33</v>
      </c>
      <c r="W49" s="124">
        <v>32861218</v>
      </c>
      <c r="X49" s="124">
        <v>33457652</v>
      </c>
      <c r="Y49" s="124">
        <v>669153</v>
      </c>
      <c r="Z49" s="124">
        <v>669153</v>
      </c>
      <c r="AA49" s="124">
        <v>10072971</v>
      </c>
      <c r="AB49" s="124">
        <v>1966</v>
      </c>
      <c r="AC49" s="124">
        <v>3282664</v>
      </c>
      <c r="AD49" s="124">
        <v>5271958</v>
      </c>
      <c r="AE49" s="124">
        <v>5058585</v>
      </c>
    </row>
    <row r="50" spans="1:31" x14ac:dyDescent="0.3">
      <c r="A50" s="123" t="s">
        <v>99</v>
      </c>
      <c r="B50" s="121" t="s">
        <v>100</v>
      </c>
      <c r="C50" s="121">
        <v>1</v>
      </c>
      <c r="D50" s="121">
        <v>0</v>
      </c>
      <c r="E50" s="124">
        <v>1941676764</v>
      </c>
      <c r="F50" s="124">
        <v>3755</v>
      </c>
      <c r="G50" s="124">
        <v>517091</v>
      </c>
      <c r="H50" s="124">
        <v>756823800</v>
      </c>
      <c r="I50" s="124">
        <v>201550</v>
      </c>
      <c r="J50" s="125">
        <v>0.53600000000000003</v>
      </c>
      <c r="K50" s="124">
        <v>4593</v>
      </c>
      <c r="L50" s="124">
        <v>4662</v>
      </c>
      <c r="M50" s="124">
        <v>4628</v>
      </c>
      <c r="N50" s="125">
        <v>1.103</v>
      </c>
      <c r="O50" s="125">
        <v>1.56</v>
      </c>
      <c r="P50" s="126">
        <v>14235.17</v>
      </c>
      <c r="Q50" s="127">
        <v>9.1000000000000004E-3</v>
      </c>
      <c r="R50" s="126">
        <v>4705.5200000000004</v>
      </c>
      <c r="S50" s="126">
        <v>9529.65</v>
      </c>
      <c r="T50" s="125">
        <v>0.71399999999999997</v>
      </c>
      <c r="U50" s="126">
        <v>10163.91</v>
      </c>
      <c r="V50" s="126">
        <v>10163.91</v>
      </c>
      <c r="W50" s="124">
        <v>47038576</v>
      </c>
      <c r="X50" s="124">
        <v>44464975</v>
      </c>
      <c r="Y50" s="124">
        <v>889299</v>
      </c>
      <c r="Z50" s="124">
        <v>2573601</v>
      </c>
      <c r="AA50" s="124">
        <v>14536655</v>
      </c>
      <c r="AB50" s="124">
        <v>0</v>
      </c>
      <c r="AC50" s="124">
        <v>3240379</v>
      </c>
      <c r="AD50" s="124">
        <v>5204048</v>
      </c>
      <c r="AE50" s="124">
        <v>4993424</v>
      </c>
    </row>
    <row r="51" spans="1:31" x14ac:dyDescent="0.3">
      <c r="A51" s="123" t="s">
        <v>101</v>
      </c>
      <c r="B51" s="121" t="s">
        <v>102</v>
      </c>
      <c r="C51" s="121">
        <v>1</v>
      </c>
      <c r="D51" s="121">
        <v>0</v>
      </c>
      <c r="E51" s="124">
        <v>422791039</v>
      </c>
      <c r="F51" s="124">
        <v>682</v>
      </c>
      <c r="G51" s="124">
        <v>619928</v>
      </c>
      <c r="H51" s="124">
        <v>144466231</v>
      </c>
      <c r="I51" s="124">
        <v>211827</v>
      </c>
      <c r="J51" s="125">
        <v>0.56299999999999994</v>
      </c>
      <c r="K51" s="124">
        <v>843</v>
      </c>
      <c r="L51" s="124">
        <v>859</v>
      </c>
      <c r="M51" s="124">
        <v>851</v>
      </c>
      <c r="N51" s="125">
        <v>1.103</v>
      </c>
      <c r="O51" s="125">
        <v>1.488</v>
      </c>
      <c r="P51" s="126">
        <v>13578.16</v>
      </c>
      <c r="Q51" s="127">
        <v>9.1000000000000004E-3</v>
      </c>
      <c r="R51" s="126">
        <v>5641.34</v>
      </c>
      <c r="S51" s="126">
        <v>7936.82</v>
      </c>
      <c r="T51" s="125">
        <v>0.64700000000000002</v>
      </c>
      <c r="U51" s="126">
        <v>8785.06</v>
      </c>
      <c r="V51" s="126">
        <v>8785.06</v>
      </c>
      <c r="W51" s="124">
        <v>7476087</v>
      </c>
      <c r="X51" s="124">
        <v>7660433</v>
      </c>
      <c r="Y51" s="124">
        <v>153208</v>
      </c>
      <c r="Z51" s="124">
        <v>153208</v>
      </c>
      <c r="AA51" s="124">
        <v>3434598</v>
      </c>
      <c r="AB51" s="124">
        <v>0</v>
      </c>
      <c r="AC51" s="124">
        <v>676993</v>
      </c>
      <c r="AD51" s="124">
        <v>1087250</v>
      </c>
      <c r="AE51" s="124">
        <v>1043246</v>
      </c>
    </row>
    <row r="52" spans="1:31" x14ac:dyDescent="0.3">
      <c r="A52" s="123" t="s">
        <v>103</v>
      </c>
      <c r="B52" s="121" t="s">
        <v>104</v>
      </c>
      <c r="C52" s="121">
        <v>1</v>
      </c>
      <c r="D52" s="121">
        <v>0</v>
      </c>
      <c r="E52" s="124">
        <v>412952175</v>
      </c>
      <c r="F52" s="124">
        <v>814</v>
      </c>
      <c r="G52" s="124">
        <v>507312</v>
      </c>
      <c r="H52" s="124">
        <v>174394301</v>
      </c>
      <c r="I52" s="124">
        <v>214243</v>
      </c>
      <c r="J52" s="125">
        <v>0.56899999999999995</v>
      </c>
      <c r="K52" s="124">
        <v>965</v>
      </c>
      <c r="L52" s="124">
        <v>942</v>
      </c>
      <c r="M52" s="124">
        <v>965</v>
      </c>
      <c r="N52" s="125">
        <v>1.103</v>
      </c>
      <c r="O52" s="125">
        <v>1.7270000000000001</v>
      </c>
      <c r="P52" s="126">
        <v>15759.06</v>
      </c>
      <c r="Q52" s="127">
        <v>9.1000000000000004E-3</v>
      </c>
      <c r="R52" s="126">
        <v>4616.53</v>
      </c>
      <c r="S52" s="126">
        <v>11142.53</v>
      </c>
      <c r="T52" s="125">
        <v>0.70099999999999996</v>
      </c>
      <c r="U52" s="126">
        <v>11047.1</v>
      </c>
      <c r="V52" s="126">
        <v>11142.53</v>
      </c>
      <c r="W52" s="124">
        <v>10752542</v>
      </c>
      <c r="X52" s="124">
        <v>10677764</v>
      </c>
      <c r="Y52" s="124">
        <v>213555</v>
      </c>
      <c r="Z52" s="124">
        <v>213555</v>
      </c>
      <c r="AA52" s="124">
        <v>4331390</v>
      </c>
      <c r="AB52" s="124">
        <v>0</v>
      </c>
      <c r="AC52" s="124">
        <v>884956</v>
      </c>
      <c r="AD52" s="124">
        <v>1421239</v>
      </c>
      <c r="AE52" s="124">
        <v>1363717</v>
      </c>
    </row>
    <row r="53" spans="1:31" x14ac:dyDescent="0.3">
      <c r="A53" s="123" t="s">
        <v>105</v>
      </c>
      <c r="B53" s="121" t="s">
        <v>106</v>
      </c>
      <c r="C53" s="121">
        <v>1</v>
      </c>
      <c r="D53" s="121">
        <v>0</v>
      </c>
      <c r="E53" s="124">
        <v>734997649</v>
      </c>
      <c r="F53" s="124">
        <v>615</v>
      </c>
      <c r="G53" s="124">
        <v>1195118</v>
      </c>
      <c r="H53" s="124">
        <v>183133080</v>
      </c>
      <c r="I53" s="124">
        <v>297777</v>
      </c>
      <c r="J53" s="125">
        <v>0.79200000000000004</v>
      </c>
      <c r="K53" s="124">
        <v>720</v>
      </c>
      <c r="L53" s="124">
        <v>712</v>
      </c>
      <c r="M53" s="124">
        <v>720</v>
      </c>
      <c r="N53" s="125">
        <v>1.103</v>
      </c>
      <c r="O53" s="125">
        <v>1.8819999999999999</v>
      </c>
      <c r="P53" s="126">
        <v>17173.45</v>
      </c>
      <c r="Q53" s="127">
        <v>1.108E-2</v>
      </c>
      <c r="R53" s="126">
        <v>13241.9</v>
      </c>
      <c r="S53" s="126">
        <v>3931.55</v>
      </c>
      <c r="T53" s="125">
        <v>0.41299999999999998</v>
      </c>
      <c r="U53" s="126">
        <v>7092.63</v>
      </c>
      <c r="V53" s="126">
        <v>7092.63</v>
      </c>
      <c r="W53" s="124">
        <v>5106694</v>
      </c>
      <c r="X53" s="124">
        <v>7264241</v>
      </c>
      <c r="Y53" s="124">
        <v>145284</v>
      </c>
      <c r="Z53" s="124">
        <v>145284</v>
      </c>
      <c r="AA53" s="124">
        <v>2448758</v>
      </c>
      <c r="AB53" s="124">
        <v>1966</v>
      </c>
      <c r="AC53" s="124">
        <v>742335</v>
      </c>
      <c r="AD53" s="124">
        <v>1192190</v>
      </c>
      <c r="AE53" s="124">
        <v>1143938</v>
      </c>
    </row>
    <row r="54" spans="1:31" x14ac:dyDescent="0.3">
      <c r="A54" s="123" t="s">
        <v>107</v>
      </c>
      <c r="B54" s="121" t="s">
        <v>108</v>
      </c>
      <c r="C54" s="121">
        <v>1</v>
      </c>
      <c r="D54" s="121">
        <v>0</v>
      </c>
      <c r="E54" s="124">
        <v>376793148</v>
      </c>
      <c r="F54" s="124">
        <v>766</v>
      </c>
      <c r="G54" s="124">
        <v>491897</v>
      </c>
      <c r="H54" s="124">
        <v>158945956</v>
      </c>
      <c r="I54" s="124">
        <v>207501</v>
      </c>
      <c r="J54" s="125">
        <v>0.55200000000000005</v>
      </c>
      <c r="K54" s="124">
        <v>956</v>
      </c>
      <c r="L54" s="124">
        <v>936</v>
      </c>
      <c r="M54" s="124">
        <v>956</v>
      </c>
      <c r="N54" s="125">
        <v>1.103</v>
      </c>
      <c r="O54" s="125">
        <v>1.7549999999999999</v>
      </c>
      <c r="P54" s="126">
        <v>16014.56</v>
      </c>
      <c r="Q54" s="127">
        <v>9.1000000000000004E-3</v>
      </c>
      <c r="R54" s="126">
        <v>4476.26</v>
      </c>
      <c r="S54" s="126">
        <v>11538.3</v>
      </c>
      <c r="T54" s="125">
        <v>0.71699999999999997</v>
      </c>
      <c r="U54" s="126">
        <v>11482.43</v>
      </c>
      <c r="V54" s="126">
        <v>11538.3</v>
      </c>
      <c r="W54" s="124">
        <v>11030615</v>
      </c>
      <c r="X54" s="124">
        <v>10349760</v>
      </c>
      <c r="Y54" s="124">
        <v>206995</v>
      </c>
      <c r="Z54" s="124">
        <v>680855</v>
      </c>
      <c r="AA54" s="124">
        <v>4503413</v>
      </c>
      <c r="AB54" s="124">
        <v>0</v>
      </c>
      <c r="AC54" s="124">
        <v>955158</v>
      </c>
      <c r="AD54" s="124">
        <v>1533983</v>
      </c>
      <c r="AE54" s="124">
        <v>1471898</v>
      </c>
    </row>
    <row r="55" spans="1:31" x14ac:dyDescent="0.3">
      <c r="A55" s="123" t="s">
        <v>109</v>
      </c>
      <c r="B55" s="121" t="s">
        <v>110</v>
      </c>
      <c r="C55" s="121">
        <v>1</v>
      </c>
      <c r="D55" s="121">
        <v>0</v>
      </c>
      <c r="E55" s="124">
        <v>641570826</v>
      </c>
      <c r="F55" s="124">
        <v>842</v>
      </c>
      <c r="G55" s="124">
        <v>761960</v>
      </c>
      <c r="H55" s="124">
        <v>162403841</v>
      </c>
      <c r="I55" s="124">
        <v>192878</v>
      </c>
      <c r="J55" s="125">
        <v>0.51300000000000001</v>
      </c>
      <c r="K55" s="124">
        <v>1036</v>
      </c>
      <c r="L55" s="124">
        <v>1067</v>
      </c>
      <c r="M55" s="124">
        <v>1052</v>
      </c>
      <c r="N55" s="125">
        <v>1.103</v>
      </c>
      <c r="O55" s="125">
        <v>1.806</v>
      </c>
      <c r="P55" s="126">
        <v>16479.939999999999</v>
      </c>
      <c r="Q55" s="127">
        <v>9.1000000000000004E-3</v>
      </c>
      <c r="R55" s="126">
        <v>6933.83</v>
      </c>
      <c r="S55" s="126">
        <v>9546.11</v>
      </c>
      <c r="T55" s="125">
        <v>0.627</v>
      </c>
      <c r="U55" s="126">
        <v>10332.92</v>
      </c>
      <c r="V55" s="126">
        <v>10332.92</v>
      </c>
      <c r="W55" s="124">
        <v>10870232</v>
      </c>
      <c r="X55" s="124">
        <v>11135267</v>
      </c>
      <c r="Y55" s="124">
        <v>222705</v>
      </c>
      <c r="Z55" s="124">
        <v>222705</v>
      </c>
      <c r="AA55" s="124">
        <v>3396439</v>
      </c>
      <c r="AB55" s="124">
        <v>0</v>
      </c>
      <c r="AC55" s="124">
        <v>1465064</v>
      </c>
      <c r="AD55" s="124">
        <v>2352892</v>
      </c>
      <c r="AE55" s="124">
        <v>2257663</v>
      </c>
    </row>
    <row r="56" spans="1:31" x14ac:dyDescent="0.3">
      <c r="A56" s="123" t="s">
        <v>111</v>
      </c>
      <c r="B56" s="121" t="s">
        <v>112</v>
      </c>
      <c r="C56" s="121">
        <v>1</v>
      </c>
      <c r="D56" s="121">
        <v>0</v>
      </c>
      <c r="E56" s="124">
        <v>627392480</v>
      </c>
      <c r="F56" s="124">
        <v>686</v>
      </c>
      <c r="G56" s="124">
        <v>914566</v>
      </c>
      <c r="H56" s="124">
        <v>175988145</v>
      </c>
      <c r="I56" s="124">
        <v>256542</v>
      </c>
      <c r="J56" s="125">
        <v>0.68200000000000005</v>
      </c>
      <c r="K56" s="124">
        <v>782</v>
      </c>
      <c r="L56" s="124">
        <v>792</v>
      </c>
      <c r="M56" s="124">
        <v>787</v>
      </c>
      <c r="N56" s="125">
        <v>1.103</v>
      </c>
      <c r="O56" s="125">
        <v>1.665</v>
      </c>
      <c r="P56" s="126">
        <v>15193.3</v>
      </c>
      <c r="Q56" s="127">
        <v>9.5399999999999999E-3</v>
      </c>
      <c r="R56" s="126">
        <v>8724.9500000000007</v>
      </c>
      <c r="S56" s="126">
        <v>6468.35</v>
      </c>
      <c r="T56" s="125">
        <v>0.48499999999999999</v>
      </c>
      <c r="U56" s="126">
        <v>7368.75</v>
      </c>
      <c r="V56" s="126">
        <v>7368.75</v>
      </c>
      <c r="W56" s="124">
        <v>5799207</v>
      </c>
      <c r="X56" s="124">
        <v>7815636</v>
      </c>
      <c r="Y56" s="124">
        <v>156312</v>
      </c>
      <c r="Z56" s="124">
        <v>156312</v>
      </c>
      <c r="AA56" s="124">
        <v>3558131</v>
      </c>
      <c r="AB56" s="124">
        <v>0</v>
      </c>
      <c r="AC56" s="124">
        <v>1017999</v>
      </c>
      <c r="AD56" s="124">
        <v>1634906</v>
      </c>
      <c r="AE56" s="124">
        <v>1568736</v>
      </c>
    </row>
    <row r="57" spans="1:31" x14ac:dyDescent="0.3">
      <c r="A57" s="123" t="s">
        <v>113</v>
      </c>
      <c r="B57" s="121" t="s">
        <v>114</v>
      </c>
      <c r="C57" s="121">
        <v>1</v>
      </c>
      <c r="D57" s="121">
        <v>0</v>
      </c>
      <c r="E57" s="124">
        <v>750767529</v>
      </c>
      <c r="F57" s="124">
        <v>1197</v>
      </c>
      <c r="G57" s="124">
        <v>627207</v>
      </c>
      <c r="H57" s="124">
        <v>315670933</v>
      </c>
      <c r="I57" s="124">
        <v>263718</v>
      </c>
      <c r="J57" s="125">
        <v>0.70099999999999996</v>
      </c>
      <c r="K57" s="124">
        <v>1467</v>
      </c>
      <c r="L57" s="124">
        <v>1485</v>
      </c>
      <c r="M57" s="124">
        <v>1476</v>
      </c>
      <c r="N57" s="125">
        <v>1.091</v>
      </c>
      <c r="O57" s="125">
        <v>1.3680000000000001</v>
      </c>
      <c r="P57" s="126">
        <v>12347.34</v>
      </c>
      <c r="Q57" s="127">
        <v>9.8099999999999993E-3</v>
      </c>
      <c r="R57" s="126">
        <v>6152.9</v>
      </c>
      <c r="S57" s="126">
        <v>6194.44</v>
      </c>
      <c r="T57" s="125">
        <v>0.59399999999999997</v>
      </c>
      <c r="U57" s="126">
        <v>7334.31</v>
      </c>
      <c r="V57" s="126">
        <v>7334.31</v>
      </c>
      <c r="W57" s="124">
        <v>10825442</v>
      </c>
      <c r="X57" s="124">
        <v>11293332</v>
      </c>
      <c r="Y57" s="124">
        <v>225866</v>
      </c>
      <c r="Z57" s="124">
        <v>225866</v>
      </c>
      <c r="AA57" s="124">
        <v>4336034</v>
      </c>
      <c r="AB57" s="124">
        <v>0</v>
      </c>
      <c r="AC57" s="124">
        <v>772866</v>
      </c>
      <c r="AD57" s="124">
        <v>1241222</v>
      </c>
      <c r="AE57" s="124">
        <v>1190986</v>
      </c>
    </row>
    <row r="58" spans="1:31" x14ac:dyDescent="0.3">
      <c r="A58" s="123" t="s">
        <v>115</v>
      </c>
      <c r="B58" s="121" t="s">
        <v>116</v>
      </c>
      <c r="C58" s="121">
        <v>1</v>
      </c>
      <c r="D58" s="121">
        <v>0</v>
      </c>
      <c r="E58" s="124">
        <v>247500856</v>
      </c>
      <c r="F58" s="124">
        <v>653</v>
      </c>
      <c r="G58" s="124">
        <v>379021</v>
      </c>
      <c r="H58" s="124">
        <v>117529992</v>
      </c>
      <c r="I58" s="124">
        <v>179984</v>
      </c>
      <c r="J58" s="125">
        <v>0.47799999999999998</v>
      </c>
      <c r="K58" s="124">
        <v>849</v>
      </c>
      <c r="L58" s="124">
        <v>860</v>
      </c>
      <c r="M58" s="124">
        <v>855</v>
      </c>
      <c r="N58" s="125">
        <v>1.091</v>
      </c>
      <c r="O58" s="125">
        <v>1.6639999999999999</v>
      </c>
      <c r="P58" s="126">
        <v>15018.99</v>
      </c>
      <c r="Q58" s="127">
        <v>9.1000000000000004E-3</v>
      </c>
      <c r="R58" s="126">
        <v>3449.09</v>
      </c>
      <c r="S58" s="126">
        <v>11569.9</v>
      </c>
      <c r="T58" s="125">
        <v>0.85599999999999998</v>
      </c>
      <c r="U58" s="126">
        <v>12856.25</v>
      </c>
      <c r="V58" s="126">
        <v>12856.25</v>
      </c>
      <c r="W58" s="124">
        <v>10992094</v>
      </c>
      <c r="X58" s="124">
        <v>10854225</v>
      </c>
      <c r="Y58" s="124">
        <v>217084</v>
      </c>
      <c r="Z58" s="124">
        <v>217084</v>
      </c>
      <c r="AA58" s="124">
        <v>4119005</v>
      </c>
      <c r="AB58" s="124">
        <v>0</v>
      </c>
      <c r="AC58" s="124">
        <v>687659</v>
      </c>
      <c r="AD58" s="124">
        <v>1104380</v>
      </c>
      <c r="AE58" s="124">
        <v>1059682</v>
      </c>
    </row>
    <row r="59" spans="1:31" x14ac:dyDescent="0.3">
      <c r="A59" s="123" t="s">
        <v>117</v>
      </c>
      <c r="B59" s="121" t="s">
        <v>118</v>
      </c>
      <c r="C59" s="121">
        <v>1</v>
      </c>
      <c r="D59" s="121">
        <v>0</v>
      </c>
      <c r="E59" s="124">
        <v>403484036</v>
      </c>
      <c r="F59" s="124">
        <v>767</v>
      </c>
      <c r="G59" s="124">
        <v>526054</v>
      </c>
      <c r="H59" s="124">
        <v>132084651</v>
      </c>
      <c r="I59" s="124">
        <v>172209</v>
      </c>
      <c r="J59" s="125">
        <v>0.45800000000000002</v>
      </c>
      <c r="K59" s="124">
        <v>923</v>
      </c>
      <c r="L59" s="124">
        <v>936</v>
      </c>
      <c r="M59" s="124">
        <v>930</v>
      </c>
      <c r="N59" s="125">
        <v>1.091</v>
      </c>
      <c r="O59" s="125">
        <v>1.903</v>
      </c>
      <c r="P59" s="126">
        <v>17176.169999999998</v>
      </c>
      <c r="Q59" s="127">
        <v>9.1000000000000004E-3</v>
      </c>
      <c r="R59" s="126">
        <v>4787.09</v>
      </c>
      <c r="S59" s="126">
        <v>12389.08</v>
      </c>
      <c r="T59" s="125">
        <v>0.81599999999999995</v>
      </c>
      <c r="U59" s="126">
        <v>14015.75</v>
      </c>
      <c r="V59" s="126">
        <v>14015.75</v>
      </c>
      <c r="W59" s="124">
        <v>13034648</v>
      </c>
      <c r="X59" s="124">
        <v>13086731</v>
      </c>
      <c r="Y59" s="124">
        <v>261734</v>
      </c>
      <c r="Z59" s="124">
        <v>261734</v>
      </c>
      <c r="AA59" s="124">
        <v>5570209</v>
      </c>
      <c r="AB59" s="124">
        <v>0</v>
      </c>
      <c r="AC59" s="124">
        <v>1003395</v>
      </c>
      <c r="AD59" s="124">
        <v>1611452</v>
      </c>
      <c r="AE59" s="124">
        <v>1546231</v>
      </c>
    </row>
    <row r="60" spans="1:31" x14ac:dyDescent="0.3">
      <c r="A60" s="123" t="s">
        <v>119</v>
      </c>
      <c r="B60" s="121" t="s">
        <v>120</v>
      </c>
      <c r="C60" s="121">
        <v>1</v>
      </c>
      <c r="D60" s="121">
        <v>0</v>
      </c>
      <c r="E60" s="124">
        <v>1476329882</v>
      </c>
      <c r="F60" s="124">
        <v>568</v>
      </c>
      <c r="G60" s="124">
        <v>2599172</v>
      </c>
      <c r="H60" s="124">
        <v>127293267</v>
      </c>
      <c r="I60" s="124">
        <v>224107</v>
      </c>
      <c r="J60" s="125">
        <v>0.59599999999999997</v>
      </c>
      <c r="K60" s="124">
        <v>866</v>
      </c>
      <c r="L60" s="124">
        <v>857</v>
      </c>
      <c r="M60" s="124">
        <v>866</v>
      </c>
      <c r="N60" s="125">
        <v>1.091</v>
      </c>
      <c r="O60" s="125">
        <v>1.784</v>
      </c>
      <c r="P60" s="126">
        <v>16102.09</v>
      </c>
      <c r="Q60" s="127">
        <v>9.1000000000000004E-3</v>
      </c>
      <c r="R60" s="126">
        <v>23652.46</v>
      </c>
      <c r="S60" s="126">
        <v>0</v>
      </c>
      <c r="T60" s="125">
        <v>0.25600000000000001</v>
      </c>
      <c r="U60" s="126">
        <v>4122.13</v>
      </c>
      <c r="V60" s="126">
        <v>4122.13</v>
      </c>
      <c r="W60" s="124">
        <v>3569765</v>
      </c>
      <c r="X60" s="124">
        <v>4801679</v>
      </c>
      <c r="Y60" s="124">
        <v>96033</v>
      </c>
      <c r="Z60" s="124">
        <v>96033</v>
      </c>
      <c r="AA60" s="124">
        <v>1031791</v>
      </c>
      <c r="AB60" s="124">
        <v>1996</v>
      </c>
      <c r="AC60" s="124">
        <v>307595</v>
      </c>
      <c r="AD60" s="124">
        <v>493997</v>
      </c>
      <c r="AE60" s="124">
        <v>474003</v>
      </c>
    </row>
    <row r="61" spans="1:31" x14ac:dyDescent="0.3">
      <c r="A61" s="123" t="s">
        <v>121</v>
      </c>
      <c r="B61" s="121" t="s">
        <v>122</v>
      </c>
      <c r="C61" s="121">
        <v>1</v>
      </c>
      <c r="D61" s="121">
        <v>0</v>
      </c>
      <c r="E61" s="124">
        <v>241042726</v>
      </c>
      <c r="F61" s="124">
        <v>450</v>
      </c>
      <c r="G61" s="124">
        <v>535650</v>
      </c>
      <c r="H61" s="124">
        <v>73620185</v>
      </c>
      <c r="I61" s="124">
        <v>163600</v>
      </c>
      <c r="J61" s="125">
        <v>0.435</v>
      </c>
      <c r="K61" s="124">
        <v>571</v>
      </c>
      <c r="L61" s="124">
        <v>583</v>
      </c>
      <c r="M61" s="124">
        <v>577</v>
      </c>
      <c r="N61" s="125">
        <v>1.091</v>
      </c>
      <c r="O61" s="125">
        <v>1.925</v>
      </c>
      <c r="P61" s="126">
        <v>17374.740000000002</v>
      </c>
      <c r="Q61" s="127">
        <v>9.1000000000000004E-3</v>
      </c>
      <c r="R61" s="126">
        <v>4874.41</v>
      </c>
      <c r="S61" s="126">
        <v>12500.33</v>
      </c>
      <c r="T61" s="125">
        <v>0.83099999999999996</v>
      </c>
      <c r="U61" s="126">
        <v>14438.4</v>
      </c>
      <c r="V61" s="126">
        <v>14438.4</v>
      </c>
      <c r="W61" s="124">
        <v>8330957</v>
      </c>
      <c r="X61" s="124">
        <v>8830985</v>
      </c>
      <c r="Y61" s="124">
        <v>176619</v>
      </c>
      <c r="Z61" s="124">
        <v>176619</v>
      </c>
      <c r="AA61" s="124">
        <v>3382421</v>
      </c>
      <c r="AB61" s="124">
        <v>0</v>
      </c>
      <c r="AC61" s="124">
        <v>719292</v>
      </c>
      <c r="AD61" s="124">
        <v>1155182</v>
      </c>
      <c r="AE61" s="124">
        <v>1108428</v>
      </c>
    </row>
    <row r="62" spans="1:31" x14ac:dyDescent="0.3">
      <c r="A62" s="123" t="s">
        <v>123</v>
      </c>
      <c r="B62" s="121" t="s">
        <v>124</v>
      </c>
      <c r="C62" s="121">
        <v>1</v>
      </c>
      <c r="D62" s="121">
        <v>0</v>
      </c>
      <c r="E62" s="124">
        <v>349346877</v>
      </c>
      <c r="F62" s="124">
        <v>363</v>
      </c>
      <c r="G62" s="124">
        <v>962388</v>
      </c>
      <c r="H62" s="124">
        <v>80094904</v>
      </c>
      <c r="I62" s="124">
        <v>220647</v>
      </c>
      <c r="J62" s="125">
        <v>0.58599999999999997</v>
      </c>
      <c r="K62" s="124">
        <v>396</v>
      </c>
      <c r="L62" s="124">
        <v>431</v>
      </c>
      <c r="M62" s="124">
        <v>414</v>
      </c>
      <c r="N62" s="125">
        <v>1.091</v>
      </c>
      <c r="O62" s="125">
        <v>1.8</v>
      </c>
      <c r="P62" s="126">
        <v>16246.51</v>
      </c>
      <c r="Q62" s="127">
        <v>9.1000000000000004E-3</v>
      </c>
      <c r="R62" s="126">
        <v>8757.73</v>
      </c>
      <c r="S62" s="126">
        <v>7488.78</v>
      </c>
      <c r="T62" s="125">
        <v>0.56799999999999995</v>
      </c>
      <c r="U62" s="126">
        <v>9228.01</v>
      </c>
      <c r="V62" s="126">
        <v>9228.01</v>
      </c>
      <c r="W62" s="124">
        <v>3820397</v>
      </c>
      <c r="X62" s="124">
        <v>4412036</v>
      </c>
      <c r="Y62" s="124">
        <v>88240</v>
      </c>
      <c r="Z62" s="124">
        <v>88240</v>
      </c>
      <c r="AA62" s="124">
        <v>1289182</v>
      </c>
      <c r="AB62" s="124">
        <v>0</v>
      </c>
      <c r="AC62" s="124">
        <v>335186</v>
      </c>
      <c r="AD62" s="124">
        <v>538308</v>
      </c>
      <c r="AE62" s="124">
        <v>516521</v>
      </c>
    </row>
    <row r="63" spans="1:31" x14ac:dyDescent="0.3">
      <c r="A63" s="123" t="s">
        <v>125</v>
      </c>
      <c r="B63" s="121" t="s">
        <v>126</v>
      </c>
      <c r="C63" s="121">
        <v>1</v>
      </c>
      <c r="D63" s="121">
        <v>0</v>
      </c>
      <c r="E63" s="124">
        <v>645829327</v>
      </c>
      <c r="F63" s="124">
        <v>1903</v>
      </c>
      <c r="G63" s="124">
        <v>339374</v>
      </c>
      <c r="H63" s="124">
        <v>226152371</v>
      </c>
      <c r="I63" s="124">
        <v>118839</v>
      </c>
      <c r="J63" s="125">
        <v>0.316</v>
      </c>
      <c r="K63" s="124">
        <v>2326</v>
      </c>
      <c r="L63" s="124">
        <v>2318</v>
      </c>
      <c r="M63" s="124">
        <v>2326</v>
      </c>
      <c r="N63" s="125">
        <v>1.091</v>
      </c>
      <c r="O63" s="125">
        <v>1.792</v>
      </c>
      <c r="P63" s="126">
        <v>16174.3</v>
      </c>
      <c r="Q63" s="127">
        <v>9.1000000000000004E-3</v>
      </c>
      <c r="R63" s="126">
        <v>3088.3</v>
      </c>
      <c r="S63" s="126">
        <v>13086</v>
      </c>
      <c r="T63" s="125">
        <v>0.93</v>
      </c>
      <c r="U63" s="126">
        <v>15042.09</v>
      </c>
      <c r="V63" s="126">
        <v>15042.09</v>
      </c>
      <c r="W63" s="124">
        <v>34987902</v>
      </c>
      <c r="X63" s="124">
        <v>33545446</v>
      </c>
      <c r="Y63" s="124">
        <v>670908</v>
      </c>
      <c r="Z63" s="124">
        <v>1442456</v>
      </c>
      <c r="AA63" s="124">
        <v>8729642</v>
      </c>
      <c r="AB63" s="124">
        <v>0</v>
      </c>
      <c r="AC63" s="124">
        <v>2701399</v>
      </c>
      <c r="AD63" s="124">
        <v>4338446</v>
      </c>
      <c r="AE63" s="124">
        <v>4162855</v>
      </c>
    </row>
    <row r="64" spans="1:31" x14ac:dyDescent="0.3">
      <c r="A64" s="123" t="s">
        <v>127</v>
      </c>
      <c r="B64" s="121" t="s">
        <v>128</v>
      </c>
      <c r="C64" s="121">
        <v>1</v>
      </c>
      <c r="D64" s="121">
        <v>0</v>
      </c>
      <c r="E64" s="124">
        <v>688190114</v>
      </c>
      <c r="F64" s="124">
        <v>539</v>
      </c>
      <c r="G64" s="124">
        <v>1276790</v>
      </c>
      <c r="H64" s="124">
        <v>160924636</v>
      </c>
      <c r="I64" s="124">
        <v>298561</v>
      </c>
      <c r="J64" s="125">
        <v>0.79400000000000004</v>
      </c>
      <c r="K64" s="124">
        <v>678</v>
      </c>
      <c r="L64" s="124">
        <v>689</v>
      </c>
      <c r="M64" s="124">
        <v>684</v>
      </c>
      <c r="N64" s="125">
        <v>1.091</v>
      </c>
      <c r="O64" s="125">
        <v>1.5780000000000001</v>
      </c>
      <c r="P64" s="126">
        <v>14242.77</v>
      </c>
      <c r="Q64" s="127">
        <v>1.111E-2</v>
      </c>
      <c r="R64" s="126">
        <v>14185.13</v>
      </c>
      <c r="S64" s="126">
        <v>57.64</v>
      </c>
      <c r="T64" s="125">
        <v>0.40300000000000002</v>
      </c>
      <c r="U64" s="126">
        <v>5739.83</v>
      </c>
      <c r="V64" s="126">
        <v>5739.83</v>
      </c>
      <c r="W64" s="124">
        <v>3926044</v>
      </c>
      <c r="X64" s="124">
        <v>3979415</v>
      </c>
      <c r="Y64" s="124">
        <v>79588</v>
      </c>
      <c r="Z64" s="124">
        <v>79588</v>
      </c>
      <c r="AA64" s="124">
        <v>1904020</v>
      </c>
      <c r="AB64" s="124">
        <v>0</v>
      </c>
      <c r="AC64" s="124">
        <v>303764</v>
      </c>
      <c r="AD64" s="124">
        <v>487844</v>
      </c>
      <c r="AE64" s="124">
        <v>468100</v>
      </c>
    </row>
    <row r="65" spans="1:31" x14ac:dyDescent="0.3">
      <c r="A65" s="123" t="s">
        <v>129</v>
      </c>
      <c r="B65" s="121" t="s">
        <v>130</v>
      </c>
      <c r="C65" s="121">
        <v>1</v>
      </c>
      <c r="D65" s="121">
        <v>0</v>
      </c>
      <c r="E65" s="124">
        <v>443223971</v>
      </c>
      <c r="F65" s="124">
        <v>1064</v>
      </c>
      <c r="G65" s="124">
        <v>416563</v>
      </c>
      <c r="H65" s="124">
        <v>154295109</v>
      </c>
      <c r="I65" s="124">
        <v>145014</v>
      </c>
      <c r="J65" s="125">
        <v>0.38500000000000001</v>
      </c>
      <c r="K65" s="124">
        <v>1257</v>
      </c>
      <c r="L65" s="124">
        <v>1289</v>
      </c>
      <c r="M65" s="124">
        <v>1273</v>
      </c>
      <c r="N65" s="125">
        <v>1.091</v>
      </c>
      <c r="O65" s="125">
        <v>1.6850000000000001</v>
      </c>
      <c r="P65" s="126">
        <v>15208.54</v>
      </c>
      <c r="Q65" s="127">
        <v>9.1000000000000004E-3</v>
      </c>
      <c r="R65" s="126">
        <v>3790.72</v>
      </c>
      <c r="S65" s="126">
        <v>11417.82</v>
      </c>
      <c r="T65" s="125">
        <v>0.86599999999999999</v>
      </c>
      <c r="U65" s="126">
        <v>13170.59</v>
      </c>
      <c r="V65" s="126">
        <v>13170.59</v>
      </c>
      <c r="W65" s="124">
        <v>16766162</v>
      </c>
      <c r="X65" s="124">
        <v>16182721</v>
      </c>
      <c r="Y65" s="124">
        <v>323654</v>
      </c>
      <c r="Z65" s="124">
        <v>583441</v>
      </c>
      <c r="AA65" s="124">
        <v>5124939</v>
      </c>
      <c r="AB65" s="124">
        <v>0</v>
      </c>
      <c r="AC65" s="124">
        <v>572969</v>
      </c>
      <c r="AD65" s="124">
        <v>920188</v>
      </c>
      <c r="AE65" s="124">
        <v>882945</v>
      </c>
    </row>
    <row r="66" spans="1:31" x14ac:dyDescent="0.3">
      <c r="A66" s="123" t="s">
        <v>131</v>
      </c>
      <c r="B66" s="121" t="s">
        <v>132</v>
      </c>
      <c r="C66" s="121">
        <v>1</v>
      </c>
      <c r="D66" s="121">
        <v>0</v>
      </c>
      <c r="E66" s="124">
        <v>446982934</v>
      </c>
      <c r="F66" s="124">
        <v>897</v>
      </c>
      <c r="G66" s="124">
        <v>498308</v>
      </c>
      <c r="H66" s="124">
        <v>135852297</v>
      </c>
      <c r="I66" s="124">
        <v>151451</v>
      </c>
      <c r="J66" s="125">
        <v>0.40200000000000002</v>
      </c>
      <c r="K66" s="124">
        <v>1139</v>
      </c>
      <c r="L66" s="124">
        <v>1175</v>
      </c>
      <c r="M66" s="124">
        <v>1157</v>
      </c>
      <c r="N66" s="125">
        <v>1.091</v>
      </c>
      <c r="O66" s="125">
        <v>1.5009999999999999</v>
      </c>
      <c r="P66" s="126">
        <v>13547.78</v>
      </c>
      <c r="Q66" s="127">
        <v>9.1000000000000004E-3</v>
      </c>
      <c r="R66" s="126">
        <v>4534.6000000000004</v>
      </c>
      <c r="S66" s="126">
        <v>9013.18</v>
      </c>
      <c r="T66" s="125">
        <v>0.86799999999999999</v>
      </c>
      <c r="U66" s="126">
        <v>11759.47</v>
      </c>
      <c r="V66" s="126">
        <v>11759.47</v>
      </c>
      <c r="W66" s="124">
        <v>13605707</v>
      </c>
      <c r="X66" s="124">
        <v>13966960</v>
      </c>
      <c r="Y66" s="124">
        <v>279339</v>
      </c>
      <c r="Z66" s="124">
        <v>279339</v>
      </c>
      <c r="AA66" s="124">
        <v>4851819</v>
      </c>
      <c r="AB66" s="124">
        <v>0</v>
      </c>
      <c r="AC66" s="124">
        <v>1369293</v>
      </c>
      <c r="AD66" s="124">
        <v>2199084</v>
      </c>
      <c r="AE66" s="124">
        <v>2110080</v>
      </c>
    </row>
    <row r="67" spans="1:31" x14ac:dyDescent="0.3">
      <c r="A67" s="123" t="s">
        <v>133</v>
      </c>
      <c r="B67" s="121" t="s">
        <v>134</v>
      </c>
      <c r="C67" s="121">
        <v>1</v>
      </c>
      <c r="D67" s="121">
        <v>0</v>
      </c>
      <c r="E67" s="124">
        <v>270990968</v>
      </c>
      <c r="F67" s="124">
        <v>397</v>
      </c>
      <c r="G67" s="124">
        <v>682596</v>
      </c>
      <c r="H67" s="124">
        <v>86471700</v>
      </c>
      <c r="I67" s="124">
        <v>217812</v>
      </c>
      <c r="J67" s="125">
        <v>0.57899999999999996</v>
      </c>
      <c r="K67" s="124">
        <v>482</v>
      </c>
      <c r="L67" s="124">
        <v>496</v>
      </c>
      <c r="M67" s="124">
        <v>489</v>
      </c>
      <c r="N67" s="125">
        <v>1.091</v>
      </c>
      <c r="O67" s="125">
        <v>1.7609999999999999</v>
      </c>
      <c r="P67" s="126">
        <v>15894.5</v>
      </c>
      <c r="Q67" s="127">
        <v>9.1000000000000004E-3</v>
      </c>
      <c r="R67" s="126">
        <v>6211.62</v>
      </c>
      <c r="S67" s="126">
        <v>9682.8799999999992</v>
      </c>
      <c r="T67" s="125">
        <v>0.66600000000000004</v>
      </c>
      <c r="U67" s="126">
        <v>10585.73</v>
      </c>
      <c r="V67" s="126">
        <v>10585.73</v>
      </c>
      <c r="W67" s="124">
        <v>5176422</v>
      </c>
      <c r="X67" s="124">
        <v>5528996</v>
      </c>
      <c r="Y67" s="124">
        <v>110579</v>
      </c>
      <c r="Z67" s="124">
        <v>110579</v>
      </c>
      <c r="AA67" s="124">
        <v>2308753</v>
      </c>
      <c r="AB67" s="124">
        <v>0</v>
      </c>
      <c r="AC67" s="124">
        <v>424515</v>
      </c>
      <c r="AD67" s="124">
        <v>681771</v>
      </c>
      <c r="AE67" s="124">
        <v>654177</v>
      </c>
    </row>
    <row r="68" spans="1:31" x14ac:dyDescent="0.3">
      <c r="A68" s="123" t="s">
        <v>135</v>
      </c>
      <c r="B68" s="121" t="s">
        <v>136</v>
      </c>
      <c r="C68" s="121">
        <v>1</v>
      </c>
      <c r="D68" s="121">
        <v>0</v>
      </c>
      <c r="E68" s="124">
        <v>231593674</v>
      </c>
      <c r="F68" s="124">
        <v>400</v>
      </c>
      <c r="G68" s="124">
        <v>578984</v>
      </c>
      <c r="H68" s="124">
        <v>76214963</v>
      </c>
      <c r="I68" s="124">
        <v>190537</v>
      </c>
      <c r="J68" s="125">
        <v>0.50600000000000001</v>
      </c>
      <c r="K68" s="124">
        <v>488</v>
      </c>
      <c r="L68" s="124">
        <v>491</v>
      </c>
      <c r="M68" s="124">
        <v>490</v>
      </c>
      <c r="N68" s="125">
        <v>1.091</v>
      </c>
      <c r="O68" s="125">
        <v>1.788</v>
      </c>
      <c r="P68" s="126">
        <v>16138.2</v>
      </c>
      <c r="Q68" s="127">
        <v>9.1000000000000004E-3</v>
      </c>
      <c r="R68" s="126">
        <v>5268.75</v>
      </c>
      <c r="S68" s="126">
        <v>10869.45</v>
      </c>
      <c r="T68" s="125">
        <v>0.746</v>
      </c>
      <c r="U68" s="126">
        <v>12039.09</v>
      </c>
      <c r="V68" s="126">
        <v>12039.09</v>
      </c>
      <c r="W68" s="124">
        <v>5899155</v>
      </c>
      <c r="X68" s="124">
        <v>7160314</v>
      </c>
      <c r="Y68" s="124">
        <v>143206</v>
      </c>
      <c r="Z68" s="124">
        <v>143206</v>
      </c>
      <c r="AA68" s="124">
        <v>3041107</v>
      </c>
      <c r="AB68" s="124">
        <v>0</v>
      </c>
      <c r="AC68" s="124">
        <v>715081</v>
      </c>
      <c r="AD68" s="124">
        <v>1148420</v>
      </c>
      <c r="AE68" s="124">
        <v>1101939</v>
      </c>
    </row>
    <row r="69" spans="1:31" x14ac:dyDescent="0.3">
      <c r="A69" s="123" t="s">
        <v>137</v>
      </c>
      <c r="B69" s="121" t="s">
        <v>138</v>
      </c>
      <c r="C69" s="121">
        <v>1</v>
      </c>
      <c r="D69" s="121">
        <v>0</v>
      </c>
      <c r="E69" s="124">
        <v>844951786</v>
      </c>
      <c r="F69" s="124">
        <v>4166</v>
      </c>
      <c r="G69" s="124">
        <v>202820</v>
      </c>
      <c r="H69" s="124">
        <v>472876034</v>
      </c>
      <c r="I69" s="124">
        <v>113508</v>
      </c>
      <c r="J69" s="125">
        <v>0.30099999999999999</v>
      </c>
      <c r="K69" s="124">
        <v>4985</v>
      </c>
      <c r="L69" s="124">
        <v>5137</v>
      </c>
      <c r="M69" s="124">
        <v>5061</v>
      </c>
      <c r="N69" s="125">
        <v>1.091</v>
      </c>
      <c r="O69" s="125">
        <v>1.7849999999999999</v>
      </c>
      <c r="P69" s="126">
        <v>16111.12</v>
      </c>
      <c r="Q69" s="127">
        <v>9.1000000000000004E-3</v>
      </c>
      <c r="R69" s="126">
        <v>1845.66</v>
      </c>
      <c r="S69" s="126">
        <v>14265.46</v>
      </c>
      <c r="T69" s="125">
        <v>0.93</v>
      </c>
      <c r="U69" s="126">
        <v>14983.34</v>
      </c>
      <c r="V69" s="126">
        <v>14983.34</v>
      </c>
      <c r="W69" s="124">
        <v>75830684</v>
      </c>
      <c r="X69" s="124">
        <v>69379654</v>
      </c>
      <c r="Y69" s="124">
        <v>1387593</v>
      </c>
      <c r="Z69" s="124">
        <v>6451030</v>
      </c>
      <c r="AA69" s="124">
        <v>23289704</v>
      </c>
      <c r="AB69" s="124">
        <v>0</v>
      </c>
      <c r="AC69" s="124">
        <v>5138980</v>
      </c>
      <c r="AD69" s="124">
        <v>8253201</v>
      </c>
      <c r="AE69" s="124">
        <v>7919168</v>
      </c>
    </row>
    <row r="70" spans="1:31" x14ac:dyDescent="0.3">
      <c r="A70" s="123" t="s">
        <v>139</v>
      </c>
      <c r="B70" s="121" t="s">
        <v>140</v>
      </c>
      <c r="C70" s="121">
        <v>1</v>
      </c>
      <c r="D70" s="121">
        <v>0</v>
      </c>
      <c r="E70" s="124">
        <v>866977838</v>
      </c>
      <c r="F70" s="124">
        <v>1385</v>
      </c>
      <c r="G70" s="124">
        <v>625976</v>
      </c>
      <c r="H70" s="124">
        <v>278401166</v>
      </c>
      <c r="I70" s="124">
        <v>201011</v>
      </c>
      <c r="J70" s="125">
        <v>0.53400000000000003</v>
      </c>
      <c r="K70" s="124">
        <v>1726</v>
      </c>
      <c r="L70" s="124">
        <v>1701</v>
      </c>
      <c r="M70" s="124">
        <v>1726</v>
      </c>
      <c r="N70" s="125">
        <v>1.091</v>
      </c>
      <c r="O70" s="125">
        <v>1.393</v>
      </c>
      <c r="P70" s="126">
        <v>12572.99</v>
      </c>
      <c r="Q70" s="127">
        <v>9.1000000000000004E-3</v>
      </c>
      <c r="R70" s="126">
        <v>5696.38</v>
      </c>
      <c r="S70" s="126">
        <v>6876.61</v>
      </c>
      <c r="T70" s="125">
        <v>0.64800000000000002</v>
      </c>
      <c r="U70" s="126">
        <v>8147.29</v>
      </c>
      <c r="V70" s="126">
        <v>8147.29</v>
      </c>
      <c r="W70" s="124">
        <v>14062223</v>
      </c>
      <c r="X70" s="124">
        <v>13168529</v>
      </c>
      <c r="Y70" s="124">
        <v>263370</v>
      </c>
      <c r="Z70" s="124">
        <v>893694</v>
      </c>
      <c r="AA70" s="124">
        <v>4752803</v>
      </c>
      <c r="AB70" s="124">
        <v>0</v>
      </c>
      <c r="AC70" s="124">
        <v>1074810</v>
      </c>
      <c r="AD70" s="124">
        <v>1726144</v>
      </c>
      <c r="AE70" s="124">
        <v>1656282</v>
      </c>
    </row>
    <row r="71" spans="1:31" x14ac:dyDescent="0.3">
      <c r="A71" s="123" t="s">
        <v>141</v>
      </c>
      <c r="B71" s="121" t="s">
        <v>142</v>
      </c>
      <c r="C71" s="121">
        <v>1</v>
      </c>
      <c r="D71" s="121">
        <v>0</v>
      </c>
      <c r="E71" s="124">
        <v>230784116</v>
      </c>
      <c r="F71" s="124">
        <v>507</v>
      </c>
      <c r="G71" s="124">
        <v>455195</v>
      </c>
      <c r="H71" s="124">
        <v>72962489</v>
      </c>
      <c r="I71" s="124">
        <v>143910</v>
      </c>
      <c r="J71" s="125">
        <v>0.38200000000000001</v>
      </c>
      <c r="K71" s="124">
        <v>631</v>
      </c>
      <c r="L71" s="124">
        <v>645</v>
      </c>
      <c r="M71" s="124">
        <v>638</v>
      </c>
      <c r="N71" s="125">
        <v>1.091</v>
      </c>
      <c r="O71" s="125">
        <v>1.8140000000000001</v>
      </c>
      <c r="P71" s="126">
        <v>16372.87</v>
      </c>
      <c r="Q71" s="127">
        <v>9.1000000000000004E-3</v>
      </c>
      <c r="R71" s="126">
        <v>4142.2700000000004</v>
      </c>
      <c r="S71" s="126">
        <v>12230.6</v>
      </c>
      <c r="T71" s="125">
        <v>0.93</v>
      </c>
      <c r="U71" s="126">
        <v>15226.76</v>
      </c>
      <c r="V71" s="126">
        <v>15226.76</v>
      </c>
      <c r="W71" s="124">
        <v>9714673</v>
      </c>
      <c r="X71" s="124">
        <v>9238011</v>
      </c>
      <c r="Y71" s="124">
        <v>184760</v>
      </c>
      <c r="Z71" s="124">
        <v>476662</v>
      </c>
      <c r="AA71" s="124">
        <v>3322017</v>
      </c>
      <c r="AB71" s="124">
        <v>0</v>
      </c>
      <c r="AC71" s="124">
        <v>1146530</v>
      </c>
      <c r="AD71" s="124">
        <v>1841327</v>
      </c>
      <c r="AE71" s="124">
        <v>1766802</v>
      </c>
    </row>
    <row r="72" spans="1:31" x14ac:dyDescent="0.3">
      <c r="A72" s="123" t="s">
        <v>143</v>
      </c>
      <c r="B72" s="121" t="s">
        <v>144</v>
      </c>
      <c r="C72" s="121">
        <v>1</v>
      </c>
      <c r="D72" s="121">
        <v>0</v>
      </c>
      <c r="E72" s="124">
        <v>96248124</v>
      </c>
      <c r="F72" s="124">
        <v>213</v>
      </c>
      <c r="G72" s="124">
        <v>451869</v>
      </c>
      <c r="H72" s="124">
        <v>36756694</v>
      </c>
      <c r="I72" s="124">
        <v>172566</v>
      </c>
      <c r="J72" s="125">
        <v>0.45900000000000002</v>
      </c>
      <c r="K72" s="124">
        <v>163</v>
      </c>
      <c r="L72" s="124">
        <v>147</v>
      </c>
      <c r="M72" s="124">
        <v>163</v>
      </c>
      <c r="N72" s="125">
        <v>1.091</v>
      </c>
      <c r="O72" s="125">
        <v>1.57</v>
      </c>
      <c r="P72" s="126">
        <v>14170.56</v>
      </c>
      <c r="Q72" s="127">
        <v>9.1000000000000004E-3</v>
      </c>
      <c r="R72" s="126">
        <v>4112</v>
      </c>
      <c r="S72" s="126">
        <v>10058.56</v>
      </c>
      <c r="T72" s="125">
        <v>0.85299999999999998</v>
      </c>
      <c r="U72" s="126">
        <v>12087.48</v>
      </c>
      <c r="V72" s="126">
        <v>12087.48</v>
      </c>
      <c r="W72" s="124">
        <v>1970260</v>
      </c>
      <c r="X72" s="124">
        <v>4927514</v>
      </c>
      <c r="Y72" s="124">
        <v>98550</v>
      </c>
      <c r="Z72" s="124">
        <v>98550</v>
      </c>
      <c r="AA72" s="124">
        <v>2113357</v>
      </c>
      <c r="AB72" s="124">
        <v>0</v>
      </c>
      <c r="AC72" s="124">
        <v>564992</v>
      </c>
      <c r="AD72" s="124">
        <v>907377</v>
      </c>
      <c r="AE72" s="124">
        <v>870652</v>
      </c>
    </row>
    <row r="73" spans="1:31" x14ac:dyDescent="0.3">
      <c r="A73" s="123" t="s">
        <v>145</v>
      </c>
      <c r="B73" s="121" t="s">
        <v>146</v>
      </c>
      <c r="C73" s="121">
        <v>1</v>
      </c>
      <c r="D73" s="121">
        <v>0</v>
      </c>
      <c r="E73" s="124">
        <v>190195772</v>
      </c>
      <c r="F73" s="124">
        <v>334</v>
      </c>
      <c r="G73" s="124">
        <v>569448</v>
      </c>
      <c r="H73" s="124">
        <v>52589460</v>
      </c>
      <c r="I73" s="124">
        <v>157453</v>
      </c>
      <c r="J73" s="125">
        <v>0.41799999999999998</v>
      </c>
      <c r="K73" s="124">
        <v>485</v>
      </c>
      <c r="L73" s="124">
        <v>492</v>
      </c>
      <c r="M73" s="124">
        <v>489</v>
      </c>
      <c r="N73" s="125">
        <v>1.091</v>
      </c>
      <c r="O73" s="125">
        <v>1.907</v>
      </c>
      <c r="P73" s="126">
        <v>17212.27</v>
      </c>
      <c r="Q73" s="127">
        <v>9.1000000000000004E-3</v>
      </c>
      <c r="R73" s="126">
        <v>5181.97</v>
      </c>
      <c r="S73" s="126">
        <v>12030.3</v>
      </c>
      <c r="T73" s="125">
        <v>0.83499999999999996</v>
      </c>
      <c r="U73" s="126">
        <v>14372.24</v>
      </c>
      <c r="V73" s="126">
        <v>14372.24</v>
      </c>
      <c r="W73" s="124">
        <v>7028026</v>
      </c>
      <c r="X73" s="124">
        <v>6543437</v>
      </c>
      <c r="Y73" s="124">
        <v>130868</v>
      </c>
      <c r="Z73" s="124">
        <v>484589</v>
      </c>
      <c r="AA73" s="124">
        <v>2039812</v>
      </c>
      <c r="AB73" s="124">
        <v>0</v>
      </c>
      <c r="AC73" s="124">
        <v>446268</v>
      </c>
      <c r="AD73" s="124">
        <v>716706</v>
      </c>
      <c r="AE73" s="124">
        <v>687698</v>
      </c>
    </row>
    <row r="74" spans="1:31" x14ac:dyDescent="0.3">
      <c r="A74" s="123" t="s">
        <v>147</v>
      </c>
      <c r="B74" s="121" t="s">
        <v>148</v>
      </c>
      <c r="C74" s="121">
        <v>1</v>
      </c>
      <c r="D74" s="121">
        <v>0</v>
      </c>
      <c r="E74" s="124">
        <v>369969771</v>
      </c>
      <c r="F74" s="124">
        <v>580</v>
      </c>
      <c r="G74" s="124">
        <v>637878</v>
      </c>
      <c r="H74" s="124">
        <v>104536566</v>
      </c>
      <c r="I74" s="124">
        <v>180235</v>
      </c>
      <c r="J74" s="125">
        <v>0.47899999999999998</v>
      </c>
      <c r="K74" s="124">
        <v>755</v>
      </c>
      <c r="L74" s="124">
        <v>803</v>
      </c>
      <c r="M74" s="124">
        <v>779</v>
      </c>
      <c r="N74" s="125">
        <v>1.091</v>
      </c>
      <c r="O74" s="125">
        <v>1.7210000000000001</v>
      </c>
      <c r="P74" s="126">
        <v>15533.47</v>
      </c>
      <c r="Q74" s="127">
        <v>9.1000000000000004E-3</v>
      </c>
      <c r="R74" s="126">
        <v>5804.68</v>
      </c>
      <c r="S74" s="126">
        <v>9728.7900000000009</v>
      </c>
      <c r="T74" s="125">
        <v>0.76600000000000001</v>
      </c>
      <c r="U74" s="126">
        <v>11898.63</v>
      </c>
      <c r="V74" s="126">
        <v>11898.63</v>
      </c>
      <c r="W74" s="124">
        <v>9269033</v>
      </c>
      <c r="X74" s="124">
        <v>9368841</v>
      </c>
      <c r="Y74" s="124">
        <v>187376</v>
      </c>
      <c r="Z74" s="124">
        <v>187376</v>
      </c>
      <c r="AA74" s="124">
        <v>3208335</v>
      </c>
      <c r="AB74" s="124">
        <v>0</v>
      </c>
      <c r="AC74" s="124">
        <v>878006</v>
      </c>
      <c r="AD74" s="124">
        <v>1410077</v>
      </c>
      <c r="AE74" s="124">
        <v>1353007</v>
      </c>
    </row>
    <row r="75" spans="1:31" x14ac:dyDescent="0.3">
      <c r="A75" s="123" t="s">
        <v>149</v>
      </c>
      <c r="B75" s="121" t="s">
        <v>150</v>
      </c>
      <c r="C75" s="121">
        <v>1</v>
      </c>
      <c r="D75" s="121">
        <v>0</v>
      </c>
      <c r="E75" s="124">
        <v>1826303266</v>
      </c>
      <c r="F75" s="124">
        <v>5678</v>
      </c>
      <c r="G75" s="124">
        <v>321645</v>
      </c>
      <c r="H75" s="124">
        <v>893545444</v>
      </c>
      <c r="I75" s="124">
        <v>157369</v>
      </c>
      <c r="J75" s="125">
        <v>0.41799999999999998</v>
      </c>
      <c r="K75" s="124">
        <v>6649</v>
      </c>
      <c r="L75" s="124">
        <v>6534</v>
      </c>
      <c r="M75" s="124">
        <v>6649</v>
      </c>
      <c r="N75" s="125">
        <v>1.0449999999999999</v>
      </c>
      <c r="O75" s="125">
        <v>1.6319999999999999</v>
      </c>
      <c r="P75" s="126">
        <v>14109.09</v>
      </c>
      <c r="Q75" s="127">
        <v>9.1000000000000004E-3</v>
      </c>
      <c r="R75" s="126">
        <v>2926.96</v>
      </c>
      <c r="S75" s="126">
        <v>11182.13</v>
      </c>
      <c r="T75" s="125">
        <v>0.93</v>
      </c>
      <c r="U75" s="126">
        <v>13121.45</v>
      </c>
      <c r="V75" s="126">
        <v>13121.45</v>
      </c>
      <c r="W75" s="124">
        <v>87244522</v>
      </c>
      <c r="X75" s="124">
        <v>81041139</v>
      </c>
      <c r="Y75" s="124">
        <v>1620822</v>
      </c>
      <c r="Z75" s="124">
        <v>6203383</v>
      </c>
      <c r="AA75" s="124">
        <v>27148233</v>
      </c>
      <c r="AB75" s="124">
        <v>0</v>
      </c>
      <c r="AC75" s="124">
        <v>7523922</v>
      </c>
      <c r="AD75" s="124">
        <v>12083418</v>
      </c>
      <c r="AE75" s="124">
        <v>11594363</v>
      </c>
    </row>
    <row r="76" spans="1:31" x14ac:dyDescent="0.3">
      <c r="A76" s="123" t="s">
        <v>151</v>
      </c>
      <c r="B76" s="121" t="s">
        <v>152</v>
      </c>
      <c r="C76" s="121">
        <v>1</v>
      </c>
      <c r="D76" s="121">
        <v>0</v>
      </c>
      <c r="E76" s="124">
        <v>2471691473</v>
      </c>
      <c r="F76" s="124">
        <v>3614</v>
      </c>
      <c r="G76" s="124">
        <v>683921</v>
      </c>
      <c r="H76" s="124">
        <v>962166706</v>
      </c>
      <c r="I76" s="124">
        <v>266233</v>
      </c>
      <c r="J76" s="125">
        <v>0.70799999999999996</v>
      </c>
      <c r="K76" s="124">
        <v>4314</v>
      </c>
      <c r="L76" s="124">
        <v>4310</v>
      </c>
      <c r="M76" s="124">
        <v>4314</v>
      </c>
      <c r="N76" s="125">
        <v>1.0449999999999999</v>
      </c>
      <c r="O76" s="125">
        <v>1.304</v>
      </c>
      <c r="P76" s="126">
        <v>11273.44</v>
      </c>
      <c r="Q76" s="127">
        <v>9.9100000000000004E-3</v>
      </c>
      <c r="R76" s="126">
        <v>6777.65</v>
      </c>
      <c r="S76" s="126">
        <v>4495.79</v>
      </c>
      <c r="T76" s="125">
        <v>0.57899999999999996</v>
      </c>
      <c r="U76" s="126">
        <v>6527.32</v>
      </c>
      <c r="V76" s="126">
        <v>6527.32</v>
      </c>
      <c r="W76" s="124">
        <v>28158859</v>
      </c>
      <c r="X76" s="124">
        <v>27225149</v>
      </c>
      <c r="Y76" s="124">
        <v>544502</v>
      </c>
      <c r="Z76" s="124">
        <v>933710</v>
      </c>
      <c r="AA76" s="124">
        <v>11639679</v>
      </c>
      <c r="AB76" s="124">
        <v>0</v>
      </c>
      <c r="AC76" s="124">
        <v>2953225</v>
      </c>
      <c r="AD76" s="124">
        <v>4742879</v>
      </c>
      <c r="AE76" s="124">
        <v>4550919</v>
      </c>
    </row>
    <row r="77" spans="1:31" x14ac:dyDescent="0.3">
      <c r="A77" s="123" t="s">
        <v>153</v>
      </c>
      <c r="B77" s="121" t="s">
        <v>154</v>
      </c>
      <c r="C77" s="121">
        <v>1</v>
      </c>
      <c r="D77" s="121">
        <v>0</v>
      </c>
      <c r="E77" s="124">
        <v>406609101</v>
      </c>
      <c r="F77" s="124">
        <v>1009</v>
      </c>
      <c r="G77" s="124">
        <v>402982</v>
      </c>
      <c r="H77" s="124">
        <v>180553749</v>
      </c>
      <c r="I77" s="124">
        <v>178943</v>
      </c>
      <c r="J77" s="125">
        <v>0.47599999999999998</v>
      </c>
      <c r="K77" s="124">
        <v>1256</v>
      </c>
      <c r="L77" s="124">
        <v>1306</v>
      </c>
      <c r="M77" s="124">
        <v>1281</v>
      </c>
      <c r="N77" s="125">
        <v>1.0449999999999999</v>
      </c>
      <c r="O77" s="125">
        <v>1.474</v>
      </c>
      <c r="P77" s="126">
        <v>12743.14</v>
      </c>
      <c r="Q77" s="127">
        <v>9.1000000000000004E-3</v>
      </c>
      <c r="R77" s="126">
        <v>3667.13</v>
      </c>
      <c r="S77" s="126">
        <v>9076.01</v>
      </c>
      <c r="T77" s="125">
        <v>0.85099999999999998</v>
      </c>
      <c r="U77" s="126">
        <v>10844.41</v>
      </c>
      <c r="V77" s="126">
        <v>10844.41</v>
      </c>
      <c r="W77" s="124">
        <v>13891690</v>
      </c>
      <c r="X77" s="124">
        <v>13915012</v>
      </c>
      <c r="Y77" s="124">
        <v>278300</v>
      </c>
      <c r="Z77" s="124">
        <v>278300</v>
      </c>
      <c r="AA77" s="124">
        <v>4398541</v>
      </c>
      <c r="AB77" s="124">
        <v>0</v>
      </c>
      <c r="AC77" s="124">
        <v>861933</v>
      </c>
      <c r="AD77" s="124">
        <v>1384264</v>
      </c>
      <c r="AE77" s="124">
        <v>1328238</v>
      </c>
    </row>
    <row r="78" spans="1:31" x14ac:dyDescent="0.3">
      <c r="A78" s="123" t="s">
        <v>155</v>
      </c>
      <c r="B78" s="121" t="s">
        <v>156</v>
      </c>
      <c r="C78" s="121">
        <v>1</v>
      </c>
      <c r="D78" s="121">
        <v>0</v>
      </c>
      <c r="E78" s="124">
        <v>250030282</v>
      </c>
      <c r="F78" s="124">
        <v>462</v>
      </c>
      <c r="G78" s="124">
        <v>541191</v>
      </c>
      <c r="H78" s="124">
        <v>288166736</v>
      </c>
      <c r="I78" s="124">
        <v>623737</v>
      </c>
      <c r="J78" s="125">
        <v>1.659</v>
      </c>
      <c r="K78" s="124">
        <v>520</v>
      </c>
      <c r="L78" s="124">
        <v>564</v>
      </c>
      <c r="M78" s="124">
        <v>542</v>
      </c>
      <c r="N78" s="125">
        <v>1.0449999999999999</v>
      </c>
      <c r="O78" s="125">
        <v>1.8520000000000001</v>
      </c>
      <c r="P78" s="126">
        <v>16011.05</v>
      </c>
      <c r="Q78" s="127">
        <v>2.3220000000000001E-2</v>
      </c>
      <c r="R78" s="126">
        <v>12566.45</v>
      </c>
      <c r="S78" s="126">
        <v>3444.6</v>
      </c>
      <c r="T78" s="125">
        <v>0.53600000000000003</v>
      </c>
      <c r="U78" s="126">
        <v>8581.92</v>
      </c>
      <c r="V78" s="126">
        <v>8581.92</v>
      </c>
      <c r="W78" s="124">
        <v>4651401</v>
      </c>
      <c r="X78" s="124">
        <v>8225870</v>
      </c>
      <c r="Y78" s="124">
        <v>164517</v>
      </c>
      <c r="Z78" s="124">
        <v>164517</v>
      </c>
      <c r="AA78" s="124">
        <v>2663674</v>
      </c>
      <c r="AB78" s="124">
        <v>0</v>
      </c>
      <c r="AC78" s="124">
        <v>819520</v>
      </c>
      <c r="AD78" s="124">
        <v>1316149</v>
      </c>
      <c r="AE78" s="124">
        <v>1262880</v>
      </c>
    </row>
    <row r="79" spans="1:31" x14ac:dyDescent="0.3">
      <c r="A79" s="123" t="s">
        <v>157</v>
      </c>
      <c r="B79" s="121" t="s">
        <v>158</v>
      </c>
      <c r="C79" s="121">
        <v>1</v>
      </c>
      <c r="D79" s="121">
        <v>0</v>
      </c>
      <c r="E79" s="124">
        <v>356777550</v>
      </c>
      <c r="F79" s="124">
        <v>717</v>
      </c>
      <c r="G79" s="124">
        <v>497597</v>
      </c>
      <c r="H79" s="124">
        <v>123117577</v>
      </c>
      <c r="I79" s="124">
        <v>171712</v>
      </c>
      <c r="J79" s="125">
        <v>0.45600000000000002</v>
      </c>
      <c r="K79" s="124">
        <v>958</v>
      </c>
      <c r="L79" s="124">
        <v>907</v>
      </c>
      <c r="M79" s="124">
        <v>958</v>
      </c>
      <c r="N79" s="125">
        <v>1.0449999999999999</v>
      </c>
      <c r="O79" s="125">
        <v>1.794</v>
      </c>
      <c r="P79" s="126">
        <v>15509.63</v>
      </c>
      <c r="Q79" s="127">
        <v>9.1000000000000004E-3</v>
      </c>
      <c r="R79" s="126">
        <v>4528.13</v>
      </c>
      <c r="S79" s="126">
        <v>10981.5</v>
      </c>
      <c r="T79" s="125">
        <v>0.80700000000000005</v>
      </c>
      <c r="U79" s="126">
        <v>12516.27</v>
      </c>
      <c r="V79" s="126">
        <v>12516.27</v>
      </c>
      <c r="W79" s="124">
        <v>11990587</v>
      </c>
      <c r="X79" s="124">
        <v>11148944</v>
      </c>
      <c r="Y79" s="124">
        <v>222978</v>
      </c>
      <c r="Z79" s="124">
        <v>841643</v>
      </c>
      <c r="AA79" s="124">
        <v>3858982</v>
      </c>
      <c r="AB79" s="124">
        <v>0</v>
      </c>
      <c r="AC79" s="124">
        <v>745262</v>
      </c>
      <c r="AD79" s="124">
        <v>1196890</v>
      </c>
      <c r="AE79" s="124">
        <v>1148448</v>
      </c>
    </row>
    <row r="80" spans="1:31" x14ac:dyDescent="0.3">
      <c r="A80" s="123" t="s">
        <v>159</v>
      </c>
      <c r="B80" s="121" t="s">
        <v>160</v>
      </c>
      <c r="C80" s="121">
        <v>1</v>
      </c>
      <c r="D80" s="121">
        <v>0</v>
      </c>
      <c r="E80" s="124">
        <v>462266398</v>
      </c>
      <c r="F80" s="124">
        <v>874</v>
      </c>
      <c r="G80" s="124">
        <v>528908</v>
      </c>
      <c r="H80" s="124">
        <v>173613823</v>
      </c>
      <c r="I80" s="124">
        <v>198642</v>
      </c>
      <c r="J80" s="125">
        <v>0.52800000000000002</v>
      </c>
      <c r="K80" s="124">
        <v>1042</v>
      </c>
      <c r="L80" s="124">
        <v>1051</v>
      </c>
      <c r="M80" s="124">
        <v>1047</v>
      </c>
      <c r="N80" s="125">
        <v>1.0449999999999999</v>
      </c>
      <c r="O80" s="125">
        <v>1.774</v>
      </c>
      <c r="P80" s="126">
        <v>15336.72</v>
      </c>
      <c r="Q80" s="127">
        <v>9.1000000000000004E-3</v>
      </c>
      <c r="R80" s="126">
        <v>4813.0600000000004</v>
      </c>
      <c r="S80" s="126">
        <v>10523.66</v>
      </c>
      <c r="T80" s="125">
        <v>0.76200000000000001</v>
      </c>
      <c r="U80" s="126">
        <v>11686.58</v>
      </c>
      <c r="V80" s="126">
        <v>11686.58</v>
      </c>
      <c r="W80" s="124">
        <v>12235850</v>
      </c>
      <c r="X80" s="124">
        <v>12701976</v>
      </c>
      <c r="Y80" s="124">
        <v>254039</v>
      </c>
      <c r="Z80" s="124">
        <v>254039</v>
      </c>
      <c r="AA80" s="124">
        <v>5657739</v>
      </c>
      <c r="AB80" s="124">
        <v>0</v>
      </c>
      <c r="AC80" s="124">
        <v>1244106</v>
      </c>
      <c r="AD80" s="124">
        <v>1998034</v>
      </c>
      <c r="AE80" s="124">
        <v>1917167</v>
      </c>
    </row>
    <row r="81" spans="1:31" x14ac:dyDescent="0.3">
      <c r="A81" s="123" t="s">
        <v>161</v>
      </c>
      <c r="B81" s="121" t="s">
        <v>162</v>
      </c>
      <c r="C81" s="121">
        <v>1</v>
      </c>
      <c r="D81" s="121">
        <v>0</v>
      </c>
      <c r="E81" s="124">
        <v>356081196</v>
      </c>
      <c r="F81" s="124">
        <v>709</v>
      </c>
      <c r="G81" s="124">
        <v>502230</v>
      </c>
      <c r="H81" s="124">
        <v>107761061</v>
      </c>
      <c r="I81" s="124">
        <v>151990</v>
      </c>
      <c r="J81" s="125">
        <v>0.40400000000000003</v>
      </c>
      <c r="K81" s="124">
        <v>931</v>
      </c>
      <c r="L81" s="124">
        <v>951</v>
      </c>
      <c r="M81" s="124">
        <v>941</v>
      </c>
      <c r="N81" s="125">
        <v>1.0449999999999999</v>
      </c>
      <c r="O81" s="125">
        <v>1.8340000000000001</v>
      </c>
      <c r="P81" s="126">
        <v>15855.44</v>
      </c>
      <c r="Q81" s="127">
        <v>9.1000000000000004E-3</v>
      </c>
      <c r="R81" s="126">
        <v>4570.29</v>
      </c>
      <c r="S81" s="126">
        <v>11285.15</v>
      </c>
      <c r="T81" s="125">
        <v>0.88900000000000001</v>
      </c>
      <c r="U81" s="126">
        <v>14095.48</v>
      </c>
      <c r="V81" s="126">
        <v>14095.48</v>
      </c>
      <c r="W81" s="124">
        <v>13263847</v>
      </c>
      <c r="X81" s="124">
        <v>12563641</v>
      </c>
      <c r="Y81" s="124">
        <v>251272</v>
      </c>
      <c r="Z81" s="124">
        <v>700206</v>
      </c>
      <c r="AA81" s="124">
        <v>4883428</v>
      </c>
      <c r="AB81" s="124">
        <v>1996</v>
      </c>
      <c r="AC81" s="124">
        <v>921227</v>
      </c>
      <c r="AD81" s="124">
        <v>1479490</v>
      </c>
      <c r="AE81" s="124">
        <v>1419610</v>
      </c>
    </row>
    <row r="82" spans="1:31" x14ac:dyDescent="0.3">
      <c r="A82" s="123" t="s">
        <v>163</v>
      </c>
      <c r="B82" s="121" t="s">
        <v>164</v>
      </c>
      <c r="C82" s="121">
        <v>1</v>
      </c>
      <c r="D82" s="121">
        <v>0</v>
      </c>
      <c r="E82" s="124">
        <v>660743195</v>
      </c>
      <c r="F82" s="124">
        <v>1562</v>
      </c>
      <c r="G82" s="124">
        <v>423011</v>
      </c>
      <c r="H82" s="124">
        <v>290501064</v>
      </c>
      <c r="I82" s="124">
        <v>185980</v>
      </c>
      <c r="J82" s="125">
        <v>0.49399999999999999</v>
      </c>
      <c r="K82" s="124">
        <v>1936</v>
      </c>
      <c r="L82" s="124">
        <v>1982</v>
      </c>
      <c r="M82" s="124">
        <v>1959</v>
      </c>
      <c r="N82" s="125">
        <v>1.0449999999999999</v>
      </c>
      <c r="O82" s="125">
        <v>1.7170000000000001</v>
      </c>
      <c r="P82" s="126">
        <v>14843.94</v>
      </c>
      <c r="Q82" s="127">
        <v>9.1000000000000004E-3</v>
      </c>
      <c r="R82" s="126">
        <v>3849.4</v>
      </c>
      <c r="S82" s="126">
        <v>10994.54</v>
      </c>
      <c r="T82" s="125">
        <v>0.85599999999999998</v>
      </c>
      <c r="U82" s="126">
        <v>12706.41</v>
      </c>
      <c r="V82" s="126">
        <v>12706.41</v>
      </c>
      <c r="W82" s="124">
        <v>24891858</v>
      </c>
      <c r="X82" s="124">
        <v>25569013</v>
      </c>
      <c r="Y82" s="124">
        <v>511380</v>
      </c>
      <c r="Z82" s="124">
        <v>511380</v>
      </c>
      <c r="AA82" s="124">
        <v>8349517</v>
      </c>
      <c r="AB82" s="124">
        <v>0</v>
      </c>
      <c r="AC82" s="124">
        <v>2039314</v>
      </c>
      <c r="AD82" s="124">
        <v>3275138</v>
      </c>
      <c r="AE82" s="124">
        <v>3142582</v>
      </c>
    </row>
    <row r="83" spans="1:31" x14ac:dyDescent="0.3">
      <c r="A83" s="123" t="s">
        <v>165</v>
      </c>
      <c r="B83" s="121" t="s">
        <v>166</v>
      </c>
      <c r="C83" s="121">
        <v>1</v>
      </c>
      <c r="D83" s="121">
        <v>0</v>
      </c>
      <c r="E83" s="124">
        <v>206138500</v>
      </c>
      <c r="F83" s="124">
        <v>279</v>
      </c>
      <c r="G83" s="124">
        <v>738847</v>
      </c>
      <c r="H83" s="124">
        <v>47104051</v>
      </c>
      <c r="I83" s="124">
        <v>168831</v>
      </c>
      <c r="J83" s="125">
        <v>0.44900000000000001</v>
      </c>
      <c r="K83" s="124">
        <v>335</v>
      </c>
      <c r="L83" s="124">
        <v>354</v>
      </c>
      <c r="M83" s="124">
        <v>345</v>
      </c>
      <c r="N83" s="125">
        <v>1.0449999999999999</v>
      </c>
      <c r="O83" s="125">
        <v>1.8959999999999999</v>
      </c>
      <c r="P83" s="126">
        <v>16391.45</v>
      </c>
      <c r="Q83" s="127">
        <v>9.1000000000000004E-3</v>
      </c>
      <c r="R83" s="126">
        <v>6723.5</v>
      </c>
      <c r="S83" s="126">
        <v>9667.9500000000007</v>
      </c>
      <c r="T83" s="125">
        <v>0.746</v>
      </c>
      <c r="U83" s="126">
        <v>12228.02</v>
      </c>
      <c r="V83" s="126">
        <v>12228.02</v>
      </c>
      <c r="W83" s="124">
        <v>4218667</v>
      </c>
      <c r="X83" s="124">
        <v>5072969</v>
      </c>
      <c r="Y83" s="124">
        <v>101459</v>
      </c>
      <c r="Z83" s="124">
        <v>101459</v>
      </c>
      <c r="AA83" s="124">
        <v>1869828</v>
      </c>
      <c r="AB83" s="124">
        <v>1970</v>
      </c>
      <c r="AC83" s="124">
        <v>421780</v>
      </c>
      <c r="AD83" s="124">
        <v>677378</v>
      </c>
      <c r="AE83" s="124">
        <v>649962</v>
      </c>
    </row>
    <row r="84" spans="1:31" x14ac:dyDescent="0.3">
      <c r="A84" s="123" t="s">
        <v>167</v>
      </c>
      <c r="B84" s="121" t="s">
        <v>168</v>
      </c>
      <c r="C84" s="121">
        <v>1</v>
      </c>
      <c r="D84" s="121">
        <v>0</v>
      </c>
      <c r="E84" s="124">
        <v>288531966</v>
      </c>
      <c r="F84" s="124">
        <v>692</v>
      </c>
      <c r="G84" s="124">
        <v>416953</v>
      </c>
      <c r="H84" s="124">
        <v>99110623</v>
      </c>
      <c r="I84" s="124">
        <v>143223</v>
      </c>
      <c r="J84" s="125">
        <v>0.38100000000000001</v>
      </c>
      <c r="K84" s="124">
        <v>823</v>
      </c>
      <c r="L84" s="124">
        <v>827</v>
      </c>
      <c r="M84" s="124">
        <v>825</v>
      </c>
      <c r="N84" s="125">
        <v>1.0449999999999999</v>
      </c>
      <c r="O84" s="125">
        <v>1.841</v>
      </c>
      <c r="P84" s="126">
        <v>15915.96</v>
      </c>
      <c r="Q84" s="127">
        <v>9.1000000000000004E-3</v>
      </c>
      <c r="R84" s="126">
        <v>3794.27</v>
      </c>
      <c r="S84" s="126">
        <v>12121.69</v>
      </c>
      <c r="T84" s="125">
        <v>0.93</v>
      </c>
      <c r="U84" s="126">
        <v>14801.84</v>
      </c>
      <c r="V84" s="126">
        <v>14801.84</v>
      </c>
      <c r="W84" s="124">
        <v>12211518</v>
      </c>
      <c r="X84" s="124">
        <v>11653977</v>
      </c>
      <c r="Y84" s="124">
        <v>233079</v>
      </c>
      <c r="Z84" s="124">
        <v>557541</v>
      </c>
      <c r="AA84" s="124">
        <v>4145806</v>
      </c>
      <c r="AB84" s="124">
        <v>0</v>
      </c>
      <c r="AC84" s="124">
        <v>938760</v>
      </c>
      <c r="AD84" s="124">
        <v>1507648</v>
      </c>
      <c r="AE84" s="124">
        <v>1446629</v>
      </c>
    </row>
    <row r="85" spans="1:31" x14ac:dyDescent="0.3">
      <c r="A85" s="123" t="s">
        <v>169</v>
      </c>
      <c r="B85" s="121" t="s">
        <v>170</v>
      </c>
      <c r="C85" s="121">
        <v>1</v>
      </c>
      <c r="D85" s="121">
        <v>0</v>
      </c>
      <c r="E85" s="124">
        <v>498663433</v>
      </c>
      <c r="F85" s="124">
        <v>1226</v>
      </c>
      <c r="G85" s="124">
        <v>406740</v>
      </c>
      <c r="H85" s="124">
        <v>190033246</v>
      </c>
      <c r="I85" s="124">
        <v>155002</v>
      </c>
      <c r="J85" s="125">
        <v>0.41199999999999998</v>
      </c>
      <c r="K85" s="124">
        <v>1572</v>
      </c>
      <c r="L85" s="124">
        <v>1587</v>
      </c>
      <c r="M85" s="124">
        <v>1580</v>
      </c>
      <c r="N85" s="125">
        <v>1.0449999999999999</v>
      </c>
      <c r="O85" s="125">
        <v>1.7589999999999999</v>
      </c>
      <c r="P85" s="126">
        <v>15207.04</v>
      </c>
      <c r="Q85" s="127">
        <v>9.1000000000000004E-3</v>
      </c>
      <c r="R85" s="126">
        <v>3701.33</v>
      </c>
      <c r="S85" s="126">
        <v>11505.71</v>
      </c>
      <c r="T85" s="125">
        <v>0.93</v>
      </c>
      <c r="U85" s="126">
        <v>14142.54</v>
      </c>
      <c r="V85" s="126">
        <v>14142.54</v>
      </c>
      <c r="W85" s="124">
        <v>22345214</v>
      </c>
      <c r="X85" s="124">
        <v>21318789</v>
      </c>
      <c r="Y85" s="124">
        <v>426375</v>
      </c>
      <c r="Z85" s="124">
        <v>1026425</v>
      </c>
      <c r="AA85" s="124">
        <v>7604073</v>
      </c>
      <c r="AB85" s="124">
        <v>1967</v>
      </c>
      <c r="AC85" s="124">
        <v>3151637</v>
      </c>
      <c r="AD85" s="124">
        <v>5061529</v>
      </c>
      <c r="AE85" s="124">
        <v>4856672</v>
      </c>
    </row>
    <row r="86" spans="1:31" x14ac:dyDescent="0.3">
      <c r="A86" s="123" t="s">
        <v>171</v>
      </c>
      <c r="B86" s="121" t="s">
        <v>172</v>
      </c>
      <c r="C86" s="121">
        <v>1</v>
      </c>
      <c r="D86" s="121">
        <v>0</v>
      </c>
      <c r="E86" s="124">
        <v>941942063</v>
      </c>
      <c r="F86" s="124">
        <v>1111</v>
      </c>
      <c r="G86" s="124">
        <v>847832</v>
      </c>
      <c r="H86" s="124">
        <v>209578205</v>
      </c>
      <c r="I86" s="124">
        <v>188639</v>
      </c>
      <c r="J86" s="125">
        <v>0.501</v>
      </c>
      <c r="K86" s="124">
        <v>1302</v>
      </c>
      <c r="L86" s="124">
        <v>1361</v>
      </c>
      <c r="M86" s="124">
        <v>1332</v>
      </c>
      <c r="N86" s="125">
        <v>1</v>
      </c>
      <c r="O86" s="125">
        <v>1.8779999999999999</v>
      </c>
      <c r="P86" s="126">
        <v>15536.69</v>
      </c>
      <c r="Q86" s="127">
        <v>9.1000000000000004E-3</v>
      </c>
      <c r="R86" s="126">
        <v>7715.27</v>
      </c>
      <c r="S86" s="126">
        <v>7821.42</v>
      </c>
      <c r="T86" s="125">
        <v>0.63300000000000001</v>
      </c>
      <c r="U86" s="126">
        <v>9834.7199999999993</v>
      </c>
      <c r="V86" s="126">
        <v>9834.7199999999993</v>
      </c>
      <c r="W86" s="124">
        <v>13099848</v>
      </c>
      <c r="X86" s="124">
        <v>13171268</v>
      </c>
      <c r="Y86" s="124">
        <v>263425</v>
      </c>
      <c r="Z86" s="124">
        <v>263425</v>
      </c>
      <c r="AA86" s="124">
        <v>4325476</v>
      </c>
      <c r="AB86" s="124">
        <v>1968</v>
      </c>
      <c r="AC86" s="124">
        <v>1825871</v>
      </c>
      <c r="AD86" s="124">
        <v>2932348</v>
      </c>
      <c r="AE86" s="124">
        <v>2813667</v>
      </c>
    </row>
    <row r="87" spans="1:31" x14ac:dyDescent="0.3">
      <c r="A87" s="123" t="s">
        <v>173</v>
      </c>
      <c r="B87" s="121" t="s">
        <v>174</v>
      </c>
      <c r="C87" s="121">
        <v>1</v>
      </c>
      <c r="D87" s="121">
        <v>0</v>
      </c>
      <c r="E87" s="124">
        <v>1381743994</v>
      </c>
      <c r="F87" s="124">
        <v>1928</v>
      </c>
      <c r="G87" s="124">
        <v>716672</v>
      </c>
      <c r="H87" s="124">
        <v>376490619</v>
      </c>
      <c r="I87" s="124">
        <v>195275</v>
      </c>
      <c r="J87" s="125">
        <v>0.51900000000000002</v>
      </c>
      <c r="K87" s="124">
        <v>2350</v>
      </c>
      <c r="L87" s="124">
        <v>2427</v>
      </c>
      <c r="M87" s="124">
        <v>2389</v>
      </c>
      <c r="N87" s="125">
        <v>1</v>
      </c>
      <c r="O87" s="125">
        <v>1.5820000000000001</v>
      </c>
      <c r="P87" s="126">
        <v>13087.88</v>
      </c>
      <c r="Q87" s="127">
        <v>9.1000000000000004E-3</v>
      </c>
      <c r="R87" s="126">
        <v>6521.71</v>
      </c>
      <c r="S87" s="126">
        <v>6566.17</v>
      </c>
      <c r="T87" s="125">
        <v>0.65500000000000003</v>
      </c>
      <c r="U87" s="126">
        <v>8572.56</v>
      </c>
      <c r="V87" s="126">
        <v>8572.56</v>
      </c>
      <c r="W87" s="124">
        <v>20479846</v>
      </c>
      <c r="X87" s="124">
        <v>19460268</v>
      </c>
      <c r="Y87" s="124">
        <v>389205</v>
      </c>
      <c r="Z87" s="124">
        <v>1019578</v>
      </c>
      <c r="AA87" s="124">
        <v>5953872</v>
      </c>
      <c r="AB87" s="124">
        <v>0</v>
      </c>
      <c r="AC87" s="124">
        <v>2310556</v>
      </c>
      <c r="AD87" s="124">
        <v>3710752</v>
      </c>
      <c r="AE87" s="124">
        <v>3560566</v>
      </c>
    </row>
    <row r="88" spans="1:31" x14ac:dyDescent="0.3">
      <c r="A88" s="123" t="s">
        <v>175</v>
      </c>
      <c r="B88" s="121" t="s">
        <v>176</v>
      </c>
      <c r="C88" s="121">
        <v>1</v>
      </c>
      <c r="D88" s="121">
        <v>0</v>
      </c>
      <c r="E88" s="124">
        <v>613947002</v>
      </c>
      <c r="F88" s="124">
        <v>1193</v>
      </c>
      <c r="G88" s="124">
        <v>514624</v>
      </c>
      <c r="H88" s="124">
        <v>218222499</v>
      </c>
      <c r="I88" s="124">
        <v>182919</v>
      </c>
      <c r="J88" s="125">
        <v>0.48599999999999999</v>
      </c>
      <c r="K88" s="124">
        <v>1500</v>
      </c>
      <c r="L88" s="124">
        <v>1495</v>
      </c>
      <c r="M88" s="124">
        <v>1500</v>
      </c>
      <c r="N88" s="125">
        <v>1</v>
      </c>
      <c r="O88" s="125">
        <v>1.7549999999999999</v>
      </c>
      <c r="P88" s="126">
        <v>14519.11</v>
      </c>
      <c r="Q88" s="127">
        <v>9.1000000000000004E-3</v>
      </c>
      <c r="R88" s="126">
        <v>4683.07</v>
      </c>
      <c r="S88" s="126">
        <v>9836.0400000000009</v>
      </c>
      <c r="T88" s="125">
        <v>0.76500000000000001</v>
      </c>
      <c r="U88" s="126">
        <v>11107.11</v>
      </c>
      <c r="V88" s="126">
        <v>11107.11</v>
      </c>
      <c r="W88" s="124">
        <v>16660665</v>
      </c>
      <c r="X88" s="124">
        <v>16329757</v>
      </c>
      <c r="Y88" s="124">
        <v>326595</v>
      </c>
      <c r="Z88" s="124">
        <v>330908</v>
      </c>
      <c r="AA88" s="124">
        <v>5894845</v>
      </c>
      <c r="AB88" s="124">
        <v>1970</v>
      </c>
      <c r="AC88" s="124">
        <v>1942002</v>
      </c>
      <c r="AD88" s="124">
        <v>3118855</v>
      </c>
      <c r="AE88" s="124">
        <v>2992625</v>
      </c>
    </row>
    <row r="89" spans="1:31" x14ac:dyDescent="0.3">
      <c r="A89" s="123" t="s">
        <v>177</v>
      </c>
      <c r="B89" s="121" t="s">
        <v>178</v>
      </c>
      <c r="C89" s="121">
        <v>1</v>
      </c>
      <c r="D89" s="121">
        <v>0</v>
      </c>
      <c r="E89" s="124">
        <v>278458905</v>
      </c>
      <c r="F89" s="124">
        <v>470</v>
      </c>
      <c r="G89" s="124">
        <v>592465</v>
      </c>
      <c r="H89" s="124">
        <v>103450265</v>
      </c>
      <c r="I89" s="124">
        <v>220106</v>
      </c>
      <c r="J89" s="125">
        <v>0.58499999999999996</v>
      </c>
      <c r="K89" s="124">
        <v>550</v>
      </c>
      <c r="L89" s="124">
        <v>569</v>
      </c>
      <c r="M89" s="124">
        <v>560</v>
      </c>
      <c r="N89" s="125">
        <v>1</v>
      </c>
      <c r="O89" s="125">
        <v>1.619</v>
      </c>
      <c r="P89" s="126">
        <v>13393.98</v>
      </c>
      <c r="Q89" s="127">
        <v>9.1000000000000004E-3</v>
      </c>
      <c r="R89" s="126">
        <v>5391.43</v>
      </c>
      <c r="S89" s="126">
        <v>8002.55</v>
      </c>
      <c r="T89" s="125">
        <v>0.66800000000000004</v>
      </c>
      <c r="U89" s="126">
        <v>8947.17</v>
      </c>
      <c r="V89" s="126">
        <v>8947.17</v>
      </c>
      <c r="W89" s="124">
        <v>5010416</v>
      </c>
      <c r="X89" s="124">
        <v>5086154</v>
      </c>
      <c r="Y89" s="124">
        <v>101723</v>
      </c>
      <c r="Z89" s="124">
        <v>101723</v>
      </c>
      <c r="AA89" s="124">
        <v>1695746</v>
      </c>
      <c r="AB89" s="124">
        <v>0</v>
      </c>
      <c r="AC89" s="124">
        <v>352165</v>
      </c>
      <c r="AD89" s="124">
        <v>565576</v>
      </c>
      <c r="AE89" s="124">
        <v>542686</v>
      </c>
    </row>
    <row r="90" spans="1:31" x14ac:dyDescent="0.3">
      <c r="A90" s="123" t="s">
        <v>179</v>
      </c>
      <c r="B90" s="121" t="s">
        <v>180</v>
      </c>
      <c r="C90" s="121">
        <v>1</v>
      </c>
      <c r="D90" s="121">
        <v>0</v>
      </c>
      <c r="E90" s="124">
        <v>468526012</v>
      </c>
      <c r="F90" s="124">
        <v>795</v>
      </c>
      <c r="G90" s="124">
        <v>589340</v>
      </c>
      <c r="H90" s="124">
        <v>124731426</v>
      </c>
      <c r="I90" s="124">
        <v>156894</v>
      </c>
      <c r="J90" s="125">
        <v>0.41699999999999998</v>
      </c>
      <c r="K90" s="124">
        <v>997</v>
      </c>
      <c r="L90" s="124">
        <v>1013</v>
      </c>
      <c r="M90" s="124">
        <v>1005</v>
      </c>
      <c r="N90" s="125">
        <v>1</v>
      </c>
      <c r="O90" s="125">
        <v>1.899</v>
      </c>
      <c r="P90" s="126">
        <v>15710.42</v>
      </c>
      <c r="Q90" s="127">
        <v>9.1000000000000004E-3</v>
      </c>
      <c r="R90" s="126">
        <v>5362.99</v>
      </c>
      <c r="S90" s="126">
        <v>10347.43</v>
      </c>
      <c r="T90" s="125">
        <v>0.80600000000000005</v>
      </c>
      <c r="U90" s="126">
        <v>12662.59</v>
      </c>
      <c r="V90" s="126">
        <v>12662.59</v>
      </c>
      <c r="W90" s="124">
        <v>12725903</v>
      </c>
      <c r="X90" s="124">
        <v>12656057</v>
      </c>
      <c r="Y90" s="124">
        <v>253121</v>
      </c>
      <c r="Z90" s="124">
        <v>253121</v>
      </c>
      <c r="AA90" s="124">
        <v>4279315</v>
      </c>
      <c r="AB90" s="124">
        <v>1969</v>
      </c>
      <c r="AC90" s="124">
        <v>1425491</v>
      </c>
      <c r="AD90" s="124">
        <v>2289338</v>
      </c>
      <c r="AE90" s="124">
        <v>2196681</v>
      </c>
    </row>
    <row r="91" spans="1:31" x14ac:dyDescent="0.3">
      <c r="A91" s="123" t="s">
        <v>181</v>
      </c>
      <c r="B91" s="121" t="s">
        <v>182</v>
      </c>
      <c r="C91" s="121">
        <v>1</v>
      </c>
      <c r="D91" s="121">
        <v>0</v>
      </c>
      <c r="E91" s="124">
        <v>1038308598</v>
      </c>
      <c r="F91" s="124">
        <v>1730</v>
      </c>
      <c r="G91" s="124">
        <v>600178</v>
      </c>
      <c r="H91" s="124">
        <v>359117997</v>
      </c>
      <c r="I91" s="124">
        <v>207582</v>
      </c>
      <c r="J91" s="125">
        <v>0.55200000000000005</v>
      </c>
      <c r="K91" s="124">
        <v>2236</v>
      </c>
      <c r="L91" s="124">
        <v>2201</v>
      </c>
      <c r="M91" s="124">
        <v>2236</v>
      </c>
      <c r="N91" s="125">
        <v>1</v>
      </c>
      <c r="O91" s="125">
        <v>1.66</v>
      </c>
      <c r="P91" s="126">
        <v>13733.18</v>
      </c>
      <c r="Q91" s="127">
        <v>9.1000000000000004E-3</v>
      </c>
      <c r="R91" s="126">
        <v>5461.61</v>
      </c>
      <c r="S91" s="126">
        <v>8271.57</v>
      </c>
      <c r="T91" s="125">
        <v>0.68799999999999994</v>
      </c>
      <c r="U91" s="126">
        <v>9448.42</v>
      </c>
      <c r="V91" s="126">
        <v>9448.42</v>
      </c>
      <c r="W91" s="124">
        <v>21126668</v>
      </c>
      <c r="X91" s="124">
        <v>21270444</v>
      </c>
      <c r="Y91" s="124">
        <v>425408</v>
      </c>
      <c r="Z91" s="124">
        <v>425408</v>
      </c>
      <c r="AA91" s="124">
        <v>7971343</v>
      </c>
      <c r="AB91" s="124">
        <v>0</v>
      </c>
      <c r="AC91" s="124">
        <v>3078112</v>
      </c>
      <c r="AD91" s="124">
        <v>4943447</v>
      </c>
      <c r="AE91" s="124">
        <v>4743370</v>
      </c>
    </row>
    <row r="92" spans="1:31" x14ac:dyDescent="0.3">
      <c r="A92" s="123" t="s">
        <v>183</v>
      </c>
      <c r="B92" s="121" t="s">
        <v>184</v>
      </c>
      <c r="C92" s="121">
        <v>1</v>
      </c>
      <c r="D92" s="121">
        <v>0</v>
      </c>
      <c r="E92" s="124">
        <v>1072100384</v>
      </c>
      <c r="F92" s="124">
        <v>1760</v>
      </c>
      <c r="G92" s="124">
        <v>609147</v>
      </c>
      <c r="H92" s="124">
        <v>396264761</v>
      </c>
      <c r="I92" s="124">
        <v>225150</v>
      </c>
      <c r="J92" s="125">
        <v>0.59799999999999998</v>
      </c>
      <c r="K92" s="124">
        <v>2308</v>
      </c>
      <c r="L92" s="124">
        <v>2271</v>
      </c>
      <c r="M92" s="124">
        <v>2308</v>
      </c>
      <c r="N92" s="125">
        <v>1</v>
      </c>
      <c r="O92" s="125">
        <v>1.48</v>
      </c>
      <c r="P92" s="126">
        <v>12244.04</v>
      </c>
      <c r="Q92" s="127">
        <v>9.1000000000000004E-3</v>
      </c>
      <c r="R92" s="126">
        <v>5543.23</v>
      </c>
      <c r="S92" s="126">
        <v>6700.81</v>
      </c>
      <c r="T92" s="125">
        <v>0.69699999999999995</v>
      </c>
      <c r="U92" s="126">
        <v>8534.09</v>
      </c>
      <c r="V92" s="126">
        <v>8534.09</v>
      </c>
      <c r="W92" s="124">
        <v>19696680</v>
      </c>
      <c r="X92" s="124">
        <v>18244782</v>
      </c>
      <c r="Y92" s="124">
        <v>364895</v>
      </c>
      <c r="Z92" s="124">
        <v>1451898</v>
      </c>
      <c r="AA92" s="124">
        <v>5014955</v>
      </c>
      <c r="AB92" s="124">
        <v>0</v>
      </c>
      <c r="AC92" s="124">
        <v>2947806</v>
      </c>
      <c r="AD92" s="124">
        <v>4734176</v>
      </c>
      <c r="AE92" s="124">
        <v>4542569</v>
      </c>
    </row>
    <row r="93" spans="1:31" x14ac:dyDescent="0.3">
      <c r="A93" s="123" t="s">
        <v>185</v>
      </c>
      <c r="B93" s="121" t="s">
        <v>186</v>
      </c>
      <c r="C93" s="121">
        <v>1</v>
      </c>
      <c r="D93" s="121">
        <v>0</v>
      </c>
      <c r="E93" s="124">
        <v>762166424</v>
      </c>
      <c r="F93" s="124">
        <v>1454</v>
      </c>
      <c r="G93" s="124">
        <v>524185</v>
      </c>
      <c r="H93" s="124">
        <v>264984663</v>
      </c>
      <c r="I93" s="124">
        <v>182245</v>
      </c>
      <c r="J93" s="125">
        <v>0.48399999999999999</v>
      </c>
      <c r="K93" s="124">
        <v>1829</v>
      </c>
      <c r="L93" s="124">
        <v>1816</v>
      </c>
      <c r="M93" s="124">
        <v>1829</v>
      </c>
      <c r="N93" s="125">
        <v>1</v>
      </c>
      <c r="O93" s="125">
        <v>1.6639999999999999</v>
      </c>
      <c r="P93" s="126">
        <v>13766.27</v>
      </c>
      <c r="Q93" s="127">
        <v>9.1000000000000004E-3</v>
      </c>
      <c r="R93" s="126">
        <v>4770.08</v>
      </c>
      <c r="S93" s="126">
        <v>8996.19</v>
      </c>
      <c r="T93" s="125">
        <v>0.77500000000000002</v>
      </c>
      <c r="U93" s="126">
        <v>10668.85</v>
      </c>
      <c r="V93" s="126">
        <v>10668.85</v>
      </c>
      <c r="W93" s="124">
        <v>19513327</v>
      </c>
      <c r="X93" s="124">
        <v>18316339</v>
      </c>
      <c r="Y93" s="124">
        <v>366326</v>
      </c>
      <c r="Z93" s="124">
        <v>1196988</v>
      </c>
      <c r="AA93" s="124">
        <v>6902033</v>
      </c>
      <c r="AB93" s="124">
        <v>1988</v>
      </c>
      <c r="AC93" s="124">
        <v>2717138</v>
      </c>
      <c r="AD93" s="124">
        <v>4363723</v>
      </c>
      <c r="AE93" s="124">
        <v>4187109</v>
      </c>
    </row>
    <row r="94" spans="1:31" x14ac:dyDescent="0.3">
      <c r="A94" s="123" t="s">
        <v>187</v>
      </c>
      <c r="B94" s="121" t="s">
        <v>188</v>
      </c>
      <c r="C94" s="121">
        <v>1</v>
      </c>
      <c r="D94" s="121">
        <v>0</v>
      </c>
      <c r="E94" s="124">
        <v>2707689165</v>
      </c>
      <c r="F94" s="124">
        <v>912</v>
      </c>
      <c r="G94" s="124">
        <v>2968957</v>
      </c>
      <c r="H94" s="124">
        <v>620012409</v>
      </c>
      <c r="I94" s="124">
        <v>679838</v>
      </c>
      <c r="J94" s="125">
        <v>1.8080000000000001</v>
      </c>
      <c r="K94" s="124">
        <v>1073</v>
      </c>
      <c r="L94" s="124">
        <v>1144</v>
      </c>
      <c r="M94" s="124">
        <v>1109</v>
      </c>
      <c r="N94" s="125">
        <v>1.1240000000000001</v>
      </c>
      <c r="O94" s="125">
        <v>1.891</v>
      </c>
      <c r="P94" s="126">
        <v>17584.12</v>
      </c>
      <c r="Q94" s="127">
        <v>2.5309999999999999E-2</v>
      </c>
      <c r="R94" s="126">
        <v>75144.3</v>
      </c>
      <c r="S94" s="126">
        <v>0</v>
      </c>
      <c r="T94" s="125">
        <v>9.8000000000000004E-2</v>
      </c>
      <c r="U94" s="126">
        <v>1723.24</v>
      </c>
      <c r="V94" s="126">
        <v>1723.24</v>
      </c>
      <c r="W94" s="124">
        <v>1911074</v>
      </c>
      <c r="X94" s="124">
        <v>8216616</v>
      </c>
      <c r="Y94" s="124">
        <v>164332</v>
      </c>
      <c r="Z94" s="124">
        <v>164332</v>
      </c>
      <c r="AA94" s="124">
        <v>3434238</v>
      </c>
      <c r="AB94" s="124">
        <v>1969</v>
      </c>
      <c r="AC94" s="124">
        <v>1072824</v>
      </c>
      <c r="AD94" s="124">
        <v>1722955</v>
      </c>
      <c r="AE94" s="124">
        <v>1653221</v>
      </c>
    </row>
    <row r="95" spans="1:31" x14ac:dyDescent="0.3">
      <c r="A95" s="123" t="s">
        <v>189</v>
      </c>
      <c r="B95" s="121" t="s">
        <v>190</v>
      </c>
      <c r="C95" s="121">
        <v>1</v>
      </c>
      <c r="D95" s="121">
        <v>0</v>
      </c>
      <c r="E95" s="124">
        <v>915284621</v>
      </c>
      <c r="F95" s="124">
        <v>450</v>
      </c>
      <c r="G95" s="124">
        <v>2033965</v>
      </c>
      <c r="H95" s="124">
        <v>263979637</v>
      </c>
      <c r="I95" s="124">
        <v>586621</v>
      </c>
      <c r="J95" s="125">
        <v>1.56</v>
      </c>
      <c r="K95" s="124">
        <v>528</v>
      </c>
      <c r="L95" s="124">
        <v>551</v>
      </c>
      <c r="M95" s="124">
        <v>540</v>
      </c>
      <c r="N95" s="125">
        <v>1.1240000000000001</v>
      </c>
      <c r="O95" s="125">
        <v>1.7350000000000001</v>
      </c>
      <c r="P95" s="126">
        <v>16133.5</v>
      </c>
      <c r="Q95" s="127">
        <v>2.1839999999999998E-2</v>
      </c>
      <c r="R95" s="126">
        <v>44421.79</v>
      </c>
      <c r="S95" s="126">
        <v>0</v>
      </c>
      <c r="T95" s="125">
        <v>0.218</v>
      </c>
      <c r="U95" s="126">
        <v>3517.1</v>
      </c>
      <c r="V95" s="126">
        <v>3517.1</v>
      </c>
      <c r="W95" s="124">
        <v>1899234</v>
      </c>
      <c r="X95" s="124">
        <v>4027375</v>
      </c>
      <c r="Y95" s="124">
        <v>80547</v>
      </c>
      <c r="Z95" s="124">
        <v>80547</v>
      </c>
      <c r="AA95" s="124">
        <v>1350556</v>
      </c>
      <c r="AB95" s="124">
        <v>0</v>
      </c>
      <c r="AC95" s="124">
        <v>791644</v>
      </c>
      <c r="AD95" s="124">
        <v>1271380</v>
      </c>
      <c r="AE95" s="124">
        <v>1219923</v>
      </c>
    </row>
    <row r="96" spans="1:31" x14ac:dyDescent="0.3">
      <c r="A96" s="123" t="s">
        <v>191</v>
      </c>
      <c r="B96" s="121" t="s">
        <v>192</v>
      </c>
      <c r="C96" s="121">
        <v>1</v>
      </c>
      <c r="D96" s="121">
        <v>0</v>
      </c>
      <c r="E96" s="124">
        <v>1808109068</v>
      </c>
      <c r="F96" s="124">
        <v>843</v>
      </c>
      <c r="G96" s="124">
        <v>2144850</v>
      </c>
      <c r="H96" s="124">
        <v>475861021</v>
      </c>
      <c r="I96" s="124">
        <v>564485</v>
      </c>
      <c r="J96" s="125">
        <v>1.5009999999999999</v>
      </c>
      <c r="K96" s="124">
        <v>1110</v>
      </c>
      <c r="L96" s="124">
        <v>1062</v>
      </c>
      <c r="M96" s="124">
        <v>1110</v>
      </c>
      <c r="N96" s="125">
        <v>1.1240000000000001</v>
      </c>
      <c r="O96" s="125">
        <v>1.7230000000000001</v>
      </c>
      <c r="P96" s="126">
        <v>16021.91</v>
      </c>
      <c r="Q96" s="127">
        <v>2.1010000000000001E-2</v>
      </c>
      <c r="R96" s="126">
        <v>45063.29</v>
      </c>
      <c r="S96" s="126">
        <v>0</v>
      </c>
      <c r="T96" s="125">
        <v>0.20899999999999999</v>
      </c>
      <c r="U96" s="126">
        <v>3348.57</v>
      </c>
      <c r="V96" s="126">
        <v>3348.57</v>
      </c>
      <c r="W96" s="124">
        <v>3716913</v>
      </c>
      <c r="X96" s="124">
        <v>5327012</v>
      </c>
      <c r="Y96" s="124">
        <v>106540</v>
      </c>
      <c r="Z96" s="124">
        <v>106540</v>
      </c>
      <c r="AA96" s="124">
        <v>2274436</v>
      </c>
      <c r="AB96" s="124">
        <v>0</v>
      </c>
      <c r="AC96" s="124">
        <v>660073</v>
      </c>
      <c r="AD96" s="124">
        <v>1060077</v>
      </c>
      <c r="AE96" s="124">
        <v>1017172</v>
      </c>
    </row>
    <row r="97" spans="1:31" x14ac:dyDescent="0.3">
      <c r="A97" s="123" t="s">
        <v>193</v>
      </c>
      <c r="B97" s="121" t="s">
        <v>194</v>
      </c>
      <c r="C97" s="121">
        <v>1</v>
      </c>
      <c r="D97" s="121">
        <v>0</v>
      </c>
      <c r="E97" s="124">
        <v>2102190348</v>
      </c>
      <c r="F97" s="124">
        <v>1500</v>
      </c>
      <c r="G97" s="124">
        <v>1401460</v>
      </c>
      <c r="H97" s="124">
        <v>507863841</v>
      </c>
      <c r="I97" s="124">
        <v>338575</v>
      </c>
      <c r="J97" s="125">
        <v>0.9</v>
      </c>
      <c r="K97" s="124">
        <v>1874</v>
      </c>
      <c r="L97" s="124">
        <v>1897</v>
      </c>
      <c r="M97" s="124">
        <v>1886</v>
      </c>
      <c r="N97" s="125">
        <v>1.1240000000000001</v>
      </c>
      <c r="O97" s="125">
        <v>1.7</v>
      </c>
      <c r="P97" s="126">
        <v>15808.04</v>
      </c>
      <c r="Q97" s="127">
        <v>1.26E-2</v>
      </c>
      <c r="R97" s="126">
        <v>17658.39</v>
      </c>
      <c r="S97" s="126">
        <v>0</v>
      </c>
      <c r="T97" s="125">
        <v>0.39700000000000002</v>
      </c>
      <c r="U97" s="126">
        <v>6275.79</v>
      </c>
      <c r="V97" s="126">
        <v>6275.79</v>
      </c>
      <c r="W97" s="124">
        <v>11836140</v>
      </c>
      <c r="X97" s="124">
        <v>17864260</v>
      </c>
      <c r="Y97" s="124">
        <v>357285</v>
      </c>
      <c r="Z97" s="124">
        <v>357285</v>
      </c>
      <c r="AA97" s="124">
        <v>5793633</v>
      </c>
      <c r="AB97" s="124">
        <v>1966</v>
      </c>
      <c r="AC97" s="124">
        <v>3016888</v>
      </c>
      <c r="AD97" s="124">
        <v>4845122</v>
      </c>
      <c r="AE97" s="124">
        <v>4649024</v>
      </c>
    </row>
    <row r="98" spans="1:31" x14ac:dyDescent="0.3">
      <c r="A98" s="123" t="s">
        <v>195</v>
      </c>
      <c r="B98" s="121" t="s">
        <v>196</v>
      </c>
      <c r="C98" s="121">
        <v>1</v>
      </c>
      <c r="D98" s="121">
        <v>0</v>
      </c>
      <c r="E98" s="124">
        <v>1677564971</v>
      </c>
      <c r="F98" s="124">
        <v>1674</v>
      </c>
      <c r="G98" s="124">
        <v>1002129</v>
      </c>
      <c r="H98" s="124">
        <v>557260296</v>
      </c>
      <c r="I98" s="124">
        <v>332891</v>
      </c>
      <c r="J98" s="125">
        <v>0.88500000000000001</v>
      </c>
      <c r="K98" s="124">
        <v>2024</v>
      </c>
      <c r="L98" s="124">
        <v>2060</v>
      </c>
      <c r="M98" s="124">
        <v>2042</v>
      </c>
      <c r="N98" s="125">
        <v>1.1240000000000001</v>
      </c>
      <c r="O98" s="125">
        <v>1.4350000000000001</v>
      </c>
      <c r="P98" s="126">
        <v>13343.84</v>
      </c>
      <c r="Q98" s="127">
        <v>1.239E-2</v>
      </c>
      <c r="R98" s="126">
        <v>12416.37</v>
      </c>
      <c r="S98" s="126">
        <v>927.47</v>
      </c>
      <c r="T98" s="125">
        <v>0.44700000000000001</v>
      </c>
      <c r="U98" s="126">
        <v>5964.69</v>
      </c>
      <c r="V98" s="126">
        <v>5964.69</v>
      </c>
      <c r="W98" s="124">
        <v>12179897</v>
      </c>
      <c r="X98" s="124">
        <v>12643559</v>
      </c>
      <c r="Y98" s="124">
        <v>252871</v>
      </c>
      <c r="Z98" s="124">
        <v>252871</v>
      </c>
      <c r="AA98" s="124">
        <v>5748470</v>
      </c>
      <c r="AB98" s="124">
        <v>0</v>
      </c>
      <c r="AC98" s="124">
        <v>1555563</v>
      </c>
      <c r="AD98" s="124">
        <v>2498234</v>
      </c>
      <c r="AE98" s="124">
        <v>2397122</v>
      </c>
    </row>
    <row r="99" spans="1:31" x14ac:dyDescent="0.3">
      <c r="A99" s="123" t="s">
        <v>197</v>
      </c>
      <c r="B99" s="121" t="s">
        <v>198</v>
      </c>
      <c r="C99" s="121">
        <v>1</v>
      </c>
      <c r="D99" s="121">
        <v>0</v>
      </c>
      <c r="E99" s="124">
        <v>761960503</v>
      </c>
      <c r="F99" s="124">
        <v>392</v>
      </c>
      <c r="G99" s="124">
        <v>1943776</v>
      </c>
      <c r="H99" s="124">
        <v>169758890</v>
      </c>
      <c r="I99" s="124">
        <v>433058</v>
      </c>
      <c r="J99" s="125">
        <v>1.1519999999999999</v>
      </c>
      <c r="K99" s="124">
        <v>494</v>
      </c>
      <c r="L99" s="124">
        <v>485</v>
      </c>
      <c r="M99" s="124">
        <v>494</v>
      </c>
      <c r="N99" s="125">
        <v>1.1240000000000001</v>
      </c>
      <c r="O99" s="125">
        <v>1.8169999999999999</v>
      </c>
      <c r="P99" s="126">
        <v>16896.009999999998</v>
      </c>
      <c r="Q99" s="127">
        <v>1.6119999999999999E-2</v>
      </c>
      <c r="R99" s="126">
        <v>31333.66</v>
      </c>
      <c r="S99" s="126">
        <v>0</v>
      </c>
      <c r="T99" s="125">
        <v>0.249</v>
      </c>
      <c r="U99" s="126">
        <v>4207.1000000000004</v>
      </c>
      <c r="V99" s="126">
        <v>4207.1000000000004</v>
      </c>
      <c r="W99" s="124">
        <v>2078308</v>
      </c>
      <c r="X99" s="124">
        <v>2591363</v>
      </c>
      <c r="Y99" s="124">
        <v>51827</v>
      </c>
      <c r="Z99" s="124">
        <v>51827</v>
      </c>
      <c r="AA99" s="124">
        <v>925695</v>
      </c>
      <c r="AB99" s="124">
        <v>1973</v>
      </c>
      <c r="AC99" s="124">
        <v>264600</v>
      </c>
      <c r="AD99" s="124">
        <v>424947</v>
      </c>
      <c r="AE99" s="124">
        <v>407748</v>
      </c>
    </row>
    <row r="100" spans="1:31" x14ac:dyDescent="0.3">
      <c r="A100" s="123" t="s">
        <v>199</v>
      </c>
      <c r="B100" s="121" t="s">
        <v>200</v>
      </c>
      <c r="C100" s="121">
        <v>1</v>
      </c>
      <c r="D100" s="121">
        <v>0</v>
      </c>
      <c r="E100" s="124">
        <v>255212139</v>
      </c>
      <c r="F100" s="124">
        <v>511</v>
      </c>
      <c r="G100" s="124">
        <v>499436</v>
      </c>
      <c r="H100" s="124">
        <v>73504316</v>
      </c>
      <c r="I100" s="124">
        <v>143844</v>
      </c>
      <c r="J100" s="125">
        <v>0.38200000000000001</v>
      </c>
      <c r="K100" s="124">
        <v>586</v>
      </c>
      <c r="L100" s="124">
        <v>637</v>
      </c>
      <c r="M100" s="124">
        <v>612</v>
      </c>
      <c r="N100" s="125">
        <v>1.103</v>
      </c>
      <c r="O100" s="125">
        <v>1.931</v>
      </c>
      <c r="P100" s="126">
        <v>17620.580000000002</v>
      </c>
      <c r="Q100" s="127">
        <v>9.1000000000000004E-3</v>
      </c>
      <c r="R100" s="126">
        <v>4544.8599999999997</v>
      </c>
      <c r="S100" s="126">
        <v>13075.72</v>
      </c>
      <c r="T100" s="125">
        <v>0.90700000000000003</v>
      </c>
      <c r="U100" s="126">
        <v>15981.86</v>
      </c>
      <c r="V100" s="126">
        <v>15981.86</v>
      </c>
      <c r="W100" s="124">
        <v>9780899</v>
      </c>
      <c r="X100" s="124">
        <v>9926668</v>
      </c>
      <c r="Y100" s="124">
        <v>198533</v>
      </c>
      <c r="Z100" s="124">
        <v>198533</v>
      </c>
      <c r="AA100" s="124">
        <v>3008784</v>
      </c>
      <c r="AB100" s="124">
        <v>0</v>
      </c>
      <c r="AC100" s="124">
        <v>667936</v>
      </c>
      <c r="AD100" s="124">
        <v>1072705</v>
      </c>
      <c r="AE100" s="124">
        <v>1029289</v>
      </c>
    </row>
    <row r="101" spans="1:31" x14ac:dyDescent="0.3">
      <c r="A101" s="123" t="s">
        <v>201</v>
      </c>
      <c r="B101" s="121" t="s">
        <v>202</v>
      </c>
      <c r="C101" s="121">
        <v>1</v>
      </c>
      <c r="D101" s="121">
        <v>0</v>
      </c>
      <c r="E101" s="124">
        <v>1119396823</v>
      </c>
      <c r="F101" s="124">
        <v>1984</v>
      </c>
      <c r="G101" s="124">
        <v>564212</v>
      </c>
      <c r="H101" s="124">
        <v>424614112</v>
      </c>
      <c r="I101" s="124">
        <v>214019</v>
      </c>
      <c r="J101" s="125">
        <v>0.56899999999999995</v>
      </c>
      <c r="K101" s="124">
        <v>2404</v>
      </c>
      <c r="L101" s="124">
        <v>2399</v>
      </c>
      <c r="M101" s="124">
        <v>2404</v>
      </c>
      <c r="N101" s="125">
        <v>1.103</v>
      </c>
      <c r="O101" s="125">
        <v>1.518</v>
      </c>
      <c r="P101" s="126">
        <v>13851.91</v>
      </c>
      <c r="Q101" s="127">
        <v>9.1000000000000004E-3</v>
      </c>
      <c r="R101" s="126">
        <v>5134.32</v>
      </c>
      <c r="S101" s="126">
        <v>8717.59</v>
      </c>
      <c r="T101" s="125">
        <v>0.70899999999999996</v>
      </c>
      <c r="U101" s="126">
        <v>9821</v>
      </c>
      <c r="V101" s="126">
        <v>9821</v>
      </c>
      <c r="W101" s="124">
        <v>23609684</v>
      </c>
      <c r="X101" s="124">
        <v>23328075</v>
      </c>
      <c r="Y101" s="124">
        <v>466561</v>
      </c>
      <c r="Z101" s="124">
        <v>466561</v>
      </c>
      <c r="AA101" s="124">
        <v>9310225</v>
      </c>
      <c r="AB101" s="124">
        <v>1965</v>
      </c>
      <c r="AC101" s="124">
        <v>3122818</v>
      </c>
      <c r="AD101" s="124">
        <v>5015245</v>
      </c>
      <c r="AE101" s="124">
        <v>4812262</v>
      </c>
    </row>
    <row r="102" spans="1:31" x14ac:dyDescent="0.3">
      <c r="A102" s="123" t="s">
        <v>203</v>
      </c>
      <c r="B102" s="121" t="s">
        <v>204</v>
      </c>
      <c r="C102" s="121">
        <v>1</v>
      </c>
      <c r="D102" s="121">
        <v>0</v>
      </c>
      <c r="E102" s="124">
        <v>211742554</v>
      </c>
      <c r="F102" s="124">
        <v>482</v>
      </c>
      <c r="G102" s="124">
        <v>439299</v>
      </c>
      <c r="H102" s="124">
        <v>82703365</v>
      </c>
      <c r="I102" s="124">
        <v>171583</v>
      </c>
      <c r="J102" s="125">
        <v>0.45600000000000002</v>
      </c>
      <c r="K102" s="124">
        <v>622</v>
      </c>
      <c r="L102" s="124">
        <v>617</v>
      </c>
      <c r="M102" s="124">
        <v>622</v>
      </c>
      <c r="N102" s="125">
        <v>1.103</v>
      </c>
      <c r="O102" s="125">
        <v>1.784</v>
      </c>
      <c r="P102" s="126">
        <v>16279.19</v>
      </c>
      <c r="Q102" s="127">
        <v>9.1000000000000004E-3</v>
      </c>
      <c r="R102" s="126">
        <v>3997.62</v>
      </c>
      <c r="S102" s="126">
        <v>12281.57</v>
      </c>
      <c r="T102" s="125">
        <v>0.89700000000000002</v>
      </c>
      <c r="U102" s="126">
        <v>14602.43</v>
      </c>
      <c r="V102" s="126">
        <v>14602.43</v>
      </c>
      <c r="W102" s="124">
        <v>9082712</v>
      </c>
      <c r="X102" s="124">
        <v>8818237</v>
      </c>
      <c r="Y102" s="124">
        <v>176364</v>
      </c>
      <c r="Z102" s="124">
        <v>264475</v>
      </c>
      <c r="AA102" s="124">
        <v>2257953</v>
      </c>
      <c r="AB102" s="124">
        <v>0</v>
      </c>
      <c r="AC102" s="124">
        <v>674670</v>
      </c>
      <c r="AD102" s="124">
        <v>1083520</v>
      </c>
      <c r="AE102" s="124">
        <v>1039666</v>
      </c>
    </row>
    <row r="103" spans="1:31" x14ac:dyDescent="0.3">
      <c r="A103" s="123" t="s">
        <v>205</v>
      </c>
      <c r="B103" s="121" t="s">
        <v>206</v>
      </c>
      <c r="C103" s="121">
        <v>1</v>
      </c>
      <c r="D103" s="121">
        <v>0</v>
      </c>
      <c r="E103" s="124">
        <v>996078865</v>
      </c>
      <c r="F103" s="124">
        <v>1738</v>
      </c>
      <c r="G103" s="124">
        <v>573117</v>
      </c>
      <c r="H103" s="124">
        <v>383887102</v>
      </c>
      <c r="I103" s="124">
        <v>220878</v>
      </c>
      <c r="J103" s="125">
        <v>0.58699999999999997</v>
      </c>
      <c r="K103" s="124">
        <v>2041</v>
      </c>
      <c r="L103" s="124">
        <v>2035</v>
      </c>
      <c r="M103" s="124">
        <v>2041</v>
      </c>
      <c r="N103" s="125">
        <v>1.103</v>
      </c>
      <c r="O103" s="125">
        <v>1.6339999999999999</v>
      </c>
      <c r="P103" s="126">
        <v>14910.42</v>
      </c>
      <c r="Q103" s="127">
        <v>9.1000000000000004E-3</v>
      </c>
      <c r="R103" s="126">
        <v>5215.3599999999997</v>
      </c>
      <c r="S103" s="126">
        <v>9695.06</v>
      </c>
      <c r="T103" s="125">
        <v>0.627</v>
      </c>
      <c r="U103" s="126">
        <v>9348.83</v>
      </c>
      <c r="V103" s="126">
        <v>9695.06</v>
      </c>
      <c r="W103" s="124">
        <v>19787618</v>
      </c>
      <c r="X103" s="124">
        <v>19658629</v>
      </c>
      <c r="Y103" s="124">
        <v>393172</v>
      </c>
      <c r="Z103" s="124">
        <v>393172</v>
      </c>
      <c r="AA103" s="124">
        <v>7555285</v>
      </c>
      <c r="AB103" s="124">
        <v>1968</v>
      </c>
      <c r="AC103" s="124">
        <v>1637280</v>
      </c>
      <c r="AD103" s="124">
        <v>2629471</v>
      </c>
      <c r="AE103" s="124">
        <v>2523048</v>
      </c>
    </row>
    <row r="104" spans="1:31" x14ac:dyDescent="0.3">
      <c r="A104" s="123" t="s">
        <v>207</v>
      </c>
      <c r="B104" s="121" t="s">
        <v>208</v>
      </c>
      <c r="C104" s="121">
        <v>1</v>
      </c>
      <c r="D104" s="121">
        <v>0</v>
      </c>
      <c r="E104" s="124">
        <v>310152342</v>
      </c>
      <c r="F104" s="124">
        <v>692</v>
      </c>
      <c r="G104" s="124">
        <v>448197</v>
      </c>
      <c r="H104" s="124">
        <v>116234936</v>
      </c>
      <c r="I104" s="124">
        <v>167969</v>
      </c>
      <c r="J104" s="125">
        <v>0.44600000000000001</v>
      </c>
      <c r="K104" s="124">
        <v>774</v>
      </c>
      <c r="L104" s="124">
        <v>818</v>
      </c>
      <c r="M104" s="124">
        <v>796</v>
      </c>
      <c r="N104" s="125">
        <v>1.103</v>
      </c>
      <c r="O104" s="125">
        <v>1.851</v>
      </c>
      <c r="P104" s="126">
        <v>16890.57</v>
      </c>
      <c r="Q104" s="127">
        <v>9.1000000000000004E-3</v>
      </c>
      <c r="R104" s="126">
        <v>4078.59</v>
      </c>
      <c r="S104" s="126">
        <v>12811.98</v>
      </c>
      <c r="T104" s="125">
        <v>0.878</v>
      </c>
      <c r="U104" s="126">
        <v>14829.92</v>
      </c>
      <c r="V104" s="126">
        <v>14829.92</v>
      </c>
      <c r="W104" s="124">
        <v>11804617</v>
      </c>
      <c r="X104" s="124">
        <v>11716332</v>
      </c>
      <c r="Y104" s="124">
        <v>234326</v>
      </c>
      <c r="Z104" s="124">
        <v>234326</v>
      </c>
      <c r="AA104" s="124">
        <v>4496606</v>
      </c>
      <c r="AB104" s="124">
        <v>0</v>
      </c>
      <c r="AC104" s="124">
        <v>780413</v>
      </c>
      <c r="AD104" s="124">
        <v>1253343</v>
      </c>
      <c r="AE104" s="124">
        <v>1202616</v>
      </c>
    </row>
    <row r="105" spans="1:31" x14ac:dyDescent="0.3">
      <c r="A105" s="123" t="s">
        <v>209</v>
      </c>
      <c r="B105" s="121" t="s">
        <v>210</v>
      </c>
      <c r="C105" s="121">
        <v>1</v>
      </c>
      <c r="D105" s="121">
        <v>0</v>
      </c>
      <c r="E105" s="124">
        <v>450204626</v>
      </c>
      <c r="F105" s="124">
        <v>69</v>
      </c>
      <c r="G105" s="124">
        <v>6524704</v>
      </c>
      <c r="H105" s="124">
        <v>41166654</v>
      </c>
      <c r="I105" s="124">
        <v>596618</v>
      </c>
      <c r="J105" s="125">
        <v>1.587</v>
      </c>
      <c r="K105" s="124">
        <v>85</v>
      </c>
      <c r="L105" s="124">
        <v>89</v>
      </c>
      <c r="M105" s="124">
        <v>87</v>
      </c>
      <c r="N105" s="125">
        <v>1.0449999999999999</v>
      </c>
      <c r="O105" s="125">
        <v>1.9419999999999999</v>
      </c>
      <c r="P105" s="126">
        <v>16789.13</v>
      </c>
      <c r="Q105" s="127">
        <v>2.2210000000000001E-2</v>
      </c>
      <c r="R105" s="126">
        <v>144913.67000000001</v>
      </c>
      <c r="S105" s="126">
        <v>0</v>
      </c>
      <c r="T105" s="125">
        <v>0</v>
      </c>
      <c r="U105" s="126">
        <v>0</v>
      </c>
      <c r="V105" s="126">
        <v>500</v>
      </c>
      <c r="W105" s="124">
        <v>43500</v>
      </c>
      <c r="X105" s="124">
        <v>734989</v>
      </c>
      <c r="Y105" s="124">
        <v>14699</v>
      </c>
      <c r="Z105" s="124">
        <v>14699</v>
      </c>
      <c r="AA105" s="124">
        <v>76105</v>
      </c>
      <c r="AB105" s="124">
        <v>0</v>
      </c>
      <c r="AC105" s="124">
        <v>99157</v>
      </c>
      <c r="AD105" s="124">
        <v>159246</v>
      </c>
      <c r="AE105" s="124">
        <v>152800</v>
      </c>
    </row>
    <row r="106" spans="1:31" x14ac:dyDescent="0.3">
      <c r="A106" s="123" t="s">
        <v>211</v>
      </c>
      <c r="B106" s="121" t="s">
        <v>212</v>
      </c>
      <c r="C106" s="121">
        <v>1</v>
      </c>
      <c r="D106" s="121">
        <v>0</v>
      </c>
      <c r="E106" s="124">
        <v>907177482</v>
      </c>
      <c r="F106" s="124">
        <v>203</v>
      </c>
      <c r="G106" s="124">
        <v>4468854</v>
      </c>
      <c r="H106" s="124">
        <v>44204010</v>
      </c>
      <c r="I106" s="124">
        <v>217753</v>
      </c>
      <c r="J106" s="125">
        <v>0.57899999999999996</v>
      </c>
      <c r="K106" s="124">
        <v>243</v>
      </c>
      <c r="L106" s="124">
        <v>241</v>
      </c>
      <c r="M106" s="124">
        <v>243</v>
      </c>
      <c r="N106" s="125">
        <v>1.0449999999999999</v>
      </c>
      <c r="O106" s="125">
        <v>1.847</v>
      </c>
      <c r="P106" s="126">
        <v>15967.83</v>
      </c>
      <c r="Q106" s="127">
        <v>9.1000000000000004E-3</v>
      </c>
      <c r="R106" s="126">
        <v>40666.57</v>
      </c>
      <c r="S106" s="126">
        <v>0</v>
      </c>
      <c r="T106" s="125">
        <v>0.10299999999999999</v>
      </c>
      <c r="U106" s="126">
        <v>1644.68</v>
      </c>
      <c r="V106" s="126">
        <v>1644.68</v>
      </c>
      <c r="W106" s="124">
        <v>399658</v>
      </c>
      <c r="X106" s="124">
        <v>1256394</v>
      </c>
      <c r="Y106" s="124">
        <v>25127</v>
      </c>
      <c r="Z106" s="124">
        <v>25127</v>
      </c>
      <c r="AA106" s="124">
        <v>356888</v>
      </c>
      <c r="AB106" s="124">
        <v>0</v>
      </c>
      <c r="AC106" s="124">
        <v>132715</v>
      </c>
      <c r="AD106" s="124">
        <v>213140</v>
      </c>
      <c r="AE106" s="124">
        <v>204513</v>
      </c>
    </row>
    <row r="107" spans="1:31" x14ac:dyDescent="0.3">
      <c r="A107" s="123" t="s">
        <v>213</v>
      </c>
      <c r="B107" s="121" t="s">
        <v>214</v>
      </c>
      <c r="C107" s="121">
        <v>1</v>
      </c>
      <c r="D107" s="121">
        <v>0</v>
      </c>
      <c r="E107" s="124">
        <v>279500708</v>
      </c>
      <c r="F107" s="124">
        <v>312</v>
      </c>
      <c r="G107" s="124">
        <v>895835</v>
      </c>
      <c r="H107" s="124">
        <v>76840985</v>
      </c>
      <c r="I107" s="124">
        <v>246285</v>
      </c>
      <c r="J107" s="125">
        <v>0.65500000000000003</v>
      </c>
      <c r="K107" s="124">
        <v>388</v>
      </c>
      <c r="L107" s="124">
        <v>426</v>
      </c>
      <c r="M107" s="124">
        <v>407</v>
      </c>
      <c r="N107" s="125">
        <v>1.0449999999999999</v>
      </c>
      <c r="O107" s="125">
        <v>1.9059999999999999</v>
      </c>
      <c r="P107" s="126">
        <v>16477.900000000001</v>
      </c>
      <c r="Q107" s="127">
        <v>9.1699999999999993E-3</v>
      </c>
      <c r="R107" s="126">
        <v>8214.7999999999993</v>
      </c>
      <c r="S107" s="126">
        <v>8263.1</v>
      </c>
      <c r="T107" s="125">
        <v>0.58299999999999996</v>
      </c>
      <c r="U107" s="126">
        <v>9606.61</v>
      </c>
      <c r="V107" s="126">
        <v>9606.61</v>
      </c>
      <c r="W107" s="124">
        <v>3909891</v>
      </c>
      <c r="X107" s="124">
        <v>4978780</v>
      </c>
      <c r="Y107" s="124">
        <v>99575</v>
      </c>
      <c r="Z107" s="124">
        <v>99575</v>
      </c>
      <c r="AA107" s="124">
        <v>1398011</v>
      </c>
      <c r="AB107" s="124">
        <v>0</v>
      </c>
      <c r="AC107" s="124">
        <v>647578</v>
      </c>
      <c r="AD107" s="124">
        <v>1040010</v>
      </c>
      <c r="AE107" s="124">
        <v>997917</v>
      </c>
    </row>
    <row r="108" spans="1:31" x14ac:dyDescent="0.3">
      <c r="A108" s="123" t="s">
        <v>215</v>
      </c>
      <c r="B108" s="121" t="s">
        <v>216</v>
      </c>
      <c r="C108" s="121">
        <v>1</v>
      </c>
      <c r="D108" s="121">
        <v>0</v>
      </c>
      <c r="E108" s="124">
        <v>775963376</v>
      </c>
      <c r="F108" s="124">
        <v>728</v>
      </c>
      <c r="G108" s="124">
        <v>1065883</v>
      </c>
      <c r="H108" s="124">
        <v>187007144</v>
      </c>
      <c r="I108" s="124">
        <v>256877</v>
      </c>
      <c r="J108" s="125">
        <v>0.68300000000000005</v>
      </c>
      <c r="K108" s="124">
        <v>865</v>
      </c>
      <c r="L108" s="124">
        <v>885</v>
      </c>
      <c r="M108" s="124">
        <v>875</v>
      </c>
      <c r="N108" s="125">
        <v>1.0449999999999999</v>
      </c>
      <c r="O108" s="125">
        <v>1.7909999999999999</v>
      </c>
      <c r="P108" s="126">
        <v>15483.69</v>
      </c>
      <c r="Q108" s="127">
        <v>9.5600000000000008E-3</v>
      </c>
      <c r="R108" s="126">
        <v>10189.84</v>
      </c>
      <c r="S108" s="126">
        <v>5293.85</v>
      </c>
      <c r="T108" s="125">
        <v>0.47699999999999998</v>
      </c>
      <c r="U108" s="126">
        <v>7385.72</v>
      </c>
      <c r="V108" s="126">
        <v>7385.72</v>
      </c>
      <c r="W108" s="124">
        <v>6462505</v>
      </c>
      <c r="X108" s="124">
        <v>6685506</v>
      </c>
      <c r="Y108" s="124">
        <v>133710</v>
      </c>
      <c r="Z108" s="124">
        <v>133710</v>
      </c>
      <c r="AA108" s="124">
        <v>2114870</v>
      </c>
      <c r="AB108" s="124">
        <v>1967</v>
      </c>
      <c r="AC108" s="124">
        <v>777762</v>
      </c>
      <c r="AD108" s="124">
        <v>1249085</v>
      </c>
      <c r="AE108" s="124">
        <v>1198531</v>
      </c>
    </row>
    <row r="109" spans="1:31" x14ac:dyDescent="0.3">
      <c r="A109" s="123" t="s">
        <v>217</v>
      </c>
      <c r="B109" s="121" t="s">
        <v>218</v>
      </c>
      <c r="C109" s="121">
        <v>1</v>
      </c>
      <c r="D109" s="121">
        <v>0</v>
      </c>
      <c r="E109" s="124">
        <v>199074666</v>
      </c>
      <c r="F109" s="124">
        <v>188</v>
      </c>
      <c r="G109" s="124">
        <v>1058907</v>
      </c>
      <c r="H109" s="124">
        <v>56721233</v>
      </c>
      <c r="I109" s="124">
        <v>301708</v>
      </c>
      <c r="J109" s="125">
        <v>0.80200000000000005</v>
      </c>
      <c r="K109" s="124">
        <v>257</v>
      </c>
      <c r="L109" s="124">
        <v>237</v>
      </c>
      <c r="M109" s="124">
        <v>257</v>
      </c>
      <c r="N109" s="125">
        <v>1.0449999999999999</v>
      </c>
      <c r="O109" s="125">
        <v>1.873</v>
      </c>
      <c r="P109" s="126">
        <v>16192.6</v>
      </c>
      <c r="Q109" s="127">
        <v>1.1220000000000001E-2</v>
      </c>
      <c r="R109" s="126">
        <v>11880.93</v>
      </c>
      <c r="S109" s="126">
        <v>4311.67</v>
      </c>
      <c r="T109" s="125">
        <v>0.502</v>
      </c>
      <c r="U109" s="126">
        <v>8128.68</v>
      </c>
      <c r="V109" s="126">
        <v>8128.68</v>
      </c>
      <c r="W109" s="124">
        <v>2089071</v>
      </c>
      <c r="X109" s="124">
        <v>3058265</v>
      </c>
      <c r="Y109" s="124">
        <v>61165</v>
      </c>
      <c r="Z109" s="124">
        <v>61165</v>
      </c>
      <c r="AA109" s="124">
        <v>828689</v>
      </c>
      <c r="AB109" s="124">
        <v>0</v>
      </c>
      <c r="AC109" s="124">
        <v>344700</v>
      </c>
      <c r="AD109" s="124">
        <v>553588</v>
      </c>
      <c r="AE109" s="124">
        <v>531182</v>
      </c>
    </row>
    <row r="110" spans="1:31" x14ac:dyDescent="0.3">
      <c r="A110" s="123" t="s">
        <v>219</v>
      </c>
      <c r="B110" s="121" t="s">
        <v>220</v>
      </c>
      <c r="C110" s="121">
        <v>1</v>
      </c>
      <c r="D110" s="121">
        <v>0</v>
      </c>
      <c r="E110" s="124">
        <v>341017965</v>
      </c>
      <c r="F110" s="124">
        <v>248</v>
      </c>
      <c r="G110" s="124">
        <v>1375072</v>
      </c>
      <c r="H110" s="124">
        <v>49971878</v>
      </c>
      <c r="I110" s="124">
        <v>201499</v>
      </c>
      <c r="J110" s="125">
        <v>0.53600000000000003</v>
      </c>
      <c r="K110" s="124">
        <v>340</v>
      </c>
      <c r="L110" s="124">
        <v>336</v>
      </c>
      <c r="M110" s="124">
        <v>340</v>
      </c>
      <c r="N110" s="125">
        <v>1.0449999999999999</v>
      </c>
      <c r="O110" s="125">
        <v>1.9510000000000001</v>
      </c>
      <c r="P110" s="126">
        <v>16866.939999999999</v>
      </c>
      <c r="Q110" s="127">
        <v>9.1000000000000004E-3</v>
      </c>
      <c r="R110" s="126">
        <v>12513.15</v>
      </c>
      <c r="S110" s="126">
        <v>4353.79</v>
      </c>
      <c r="T110" s="125">
        <v>0.46500000000000002</v>
      </c>
      <c r="U110" s="126">
        <v>7843.12</v>
      </c>
      <c r="V110" s="126">
        <v>7843.12</v>
      </c>
      <c r="W110" s="124">
        <v>2666661</v>
      </c>
      <c r="X110" s="124">
        <v>5303906</v>
      </c>
      <c r="Y110" s="124">
        <v>106078</v>
      </c>
      <c r="Z110" s="124">
        <v>106078</v>
      </c>
      <c r="AA110" s="124">
        <v>1542183</v>
      </c>
      <c r="AB110" s="124">
        <v>0</v>
      </c>
      <c r="AC110" s="124">
        <v>560472</v>
      </c>
      <c r="AD110" s="124">
        <v>900118</v>
      </c>
      <c r="AE110" s="124">
        <v>863687</v>
      </c>
    </row>
    <row r="111" spans="1:31" x14ac:dyDescent="0.3">
      <c r="A111" s="123" t="s">
        <v>221</v>
      </c>
      <c r="B111" s="121" t="s">
        <v>222</v>
      </c>
      <c r="C111" s="121">
        <v>1</v>
      </c>
      <c r="D111" s="121">
        <v>0</v>
      </c>
      <c r="E111" s="124">
        <v>964013896</v>
      </c>
      <c r="F111" s="124">
        <v>299</v>
      </c>
      <c r="G111" s="124">
        <v>3224126</v>
      </c>
      <c r="H111" s="124">
        <v>104199360</v>
      </c>
      <c r="I111" s="124">
        <v>348492</v>
      </c>
      <c r="J111" s="125">
        <v>0.92700000000000005</v>
      </c>
      <c r="K111" s="124">
        <v>407</v>
      </c>
      <c r="L111" s="124">
        <v>432</v>
      </c>
      <c r="M111" s="124">
        <v>420</v>
      </c>
      <c r="N111" s="125">
        <v>1.0449999999999999</v>
      </c>
      <c r="O111" s="125">
        <v>1.972</v>
      </c>
      <c r="P111" s="126">
        <v>17048.490000000002</v>
      </c>
      <c r="Q111" s="127">
        <v>1.2970000000000001E-2</v>
      </c>
      <c r="R111" s="126">
        <v>41816.910000000003</v>
      </c>
      <c r="S111" s="126">
        <v>0</v>
      </c>
      <c r="T111" s="125">
        <v>0.219</v>
      </c>
      <c r="U111" s="126">
        <v>3733.61</v>
      </c>
      <c r="V111" s="126">
        <v>3733.61</v>
      </c>
      <c r="W111" s="124">
        <v>1568117</v>
      </c>
      <c r="X111" s="124">
        <v>2630741</v>
      </c>
      <c r="Y111" s="124">
        <v>52614</v>
      </c>
      <c r="Z111" s="124">
        <v>52614</v>
      </c>
      <c r="AA111" s="124">
        <v>662553</v>
      </c>
      <c r="AB111" s="124">
        <v>1968</v>
      </c>
      <c r="AC111" s="124">
        <v>300858</v>
      </c>
      <c r="AD111" s="124">
        <v>483177</v>
      </c>
      <c r="AE111" s="124">
        <v>463622</v>
      </c>
    </row>
    <row r="112" spans="1:31" x14ac:dyDescent="0.3">
      <c r="A112" s="123" t="s">
        <v>223</v>
      </c>
      <c r="B112" s="121" t="s">
        <v>224</v>
      </c>
      <c r="C112" s="121">
        <v>1</v>
      </c>
      <c r="D112" s="121">
        <v>0</v>
      </c>
      <c r="E112" s="124">
        <v>568641946</v>
      </c>
      <c r="F112" s="124">
        <v>221</v>
      </c>
      <c r="G112" s="124">
        <v>2573040</v>
      </c>
      <c r="H112" s="124">
        <v>69352755</v>
      </c>
      <c r="I112" s="124">
        <v>313813</v>
      </c>
      <c r="J112" s="125">
        <v>0.83399999999999996</v>
      </c>
      <c r="K112" s="124">
        <v>277</v>
      </c>
      <c r="L112" s="124">
        <v>281</v>
      </c>
      <c r="M112" s="124">
        <v>279</v>
      </c>
      <c r="N112" s="125">
        <v>1.0449999999999999</v>
      </c>
      <c r="O112" s="125">
        <v>1.8080000000000001</v>
      </c>
      <c r="P112" s="126">
        <v>15630.66</v>
      </c>
      <c r="Q112" s="127">
        <v>1.167E-2</v>
      </c>
      <c r="R112" s="126">
        <v>30027.37</v>
      </c>
      <c r="S112" s="126">
        <v>0</v>
      </c>
      <c r="T112" s="125">
        <v>0.23300000000000001</v>
      </c>
      <c r="U112" s="126">
        <v>3641.94</v>
      </c>
      <c r="V112" s="126">
        <v>3641.94</v>
      </c>
      <c r="W112" s="124">
        <v>1016102</v>
      </c>
      <c r="X112" s="124">
        <v>2674049</v>
      </c>
      <c r="Y112" s="124">
        <v>53480</v>
      </c>
      <c r="Z112" s="124">
        <v>53480</v>
      </c>
      <c r="AA112" s="124">
        <v>677598</v>
      </c>
      <c r="AB112" s="124">
        <v>0</v>
      </c>
      <c r="AC112" s="124">
        <v>356035</v>
      </c>
      <c r="AD112" s="124">
        <v>571792</v>
      </c>
      <c r="AE112" s="124">
        <v>548649</v>
      </c>
    </row>
    <row r="113" spans="1:31" x14ac:dyDescent="0.3">
      <c r="A113" s="123" t="s">
        <v>225</v>
      </c>
      <c r="B113" s="121" t="s">
        <v>226</v>
      </c>
      <c r="C113" s="121">
        <v>1</v>
      </c>
      <c r="D113" s="121">
        <v>0</v>
      </c>
      <c r="E113" s="124">
        <v>451143262</v>
      </c>
      <c r="F113" s="124">
        <v>1028</v>
      </c>
      <c r="G113" s="124">
        <v>438855</v>
      </c>
      <c r="H113" s="124">
        <v>148721344</v>
      </c>
      <c r="I113" s="124">
        <v>144670</v>
      </c>
      <c r="J113" s="125">
        <v>0.38400000000000001</v>
      </c>
      <c r="K113" s="124">
        <v>1238</v>
      </c>
      <c r="L113" s="124">
        <v>1228</v>
      </c>
      <c r="M113" s="124">
        <v>1238</v>
      </c>
      <c r="N113" s="125">
        <v>1.0449999999999999</v>
      </c>
      <c r="O113" s="125">
        <v>1.77</v>
      </c>
      <c r="P113" s="126">
        <v>15302.14</v>
      </c>
      <c r="Q113" s="127">
        <v>9.1000000000000004E-3</v>
      </c>
      <c r="R113" s="126">
        <v>3993.58</v>
      </c>
      <c r="S113" s="126">
        <v>11308.56</v>
      </c>
      <c r="T113" s="125">
        <v>0.91700000000000004</v>
      </c>
      <c r="U113" s="126">
        <v>14032.06</v>
      </c>
      <c r="V113" s="126">
        <v>14032.06</v>
      </c>
      <c r="W113" s="124">
        <v>17371691</v>
      </c>
      <c r="X113" s="124">
        <v>16448832</v>
      </c>
      <c r="Y113" s="124">
        <v>328976</v>
      </c>
      <c r="Z113" s="124">
        <v>922859</v>
      </c>
      <c r="AA113" s="124">
        <v>5225984</v>
      </c>
      <c r="AB113" s="124">
        <v>0</v>
      </c>
      <c r="AC113" s="124">
        <v>1779677</v>
      </c>
      <c r="AD113" s="124">
        <v>2858161</v>
      </c>
      <c r="AE113" s="124">
        <v>2742482</v>
      </c>
    </row>
    <row r="114" spans="1:31" x14ac:dyDescent="0.3">
      <c r="A114" s="123" t="s">
        <v>227</v>
      </c>
      <c r="B114" s="121" t="s">
        <v>228</v>
      </c>
      <c r="C114" s="121">
        <v>1</v>
      </c>
      <c r="D114" s="121">
        <v>0</v>
      </c>
      <c r="E114" s="124">
        <v>241764910</v>
      </c>
      <c r="F114" s="124">
        <v>243</v>
      </c>
      <c r="G114" s="124">
        <v>994917</v>
      </c>
      <c r="H114" s="124">
        <v>55155044</v>
      </c>
      <c r="I114" s="124">
        <v>226975</v>
      </c>
      <c r="J114" s="125">
        <v>0.60299999999999998</v>
      </c>
      <c r="K114" s="124">
        <v>285</v>
      </c>
      <c r="L114" s="124">
        <v>291</v>
      </c>
      <c r="M114" s="124">
        <v>288</v>
      </c>
      <c r="N114" s="125">
        <v>1.0449999999999999</v>
      </c>
      <c r="O114" s="125">
        <v>1.9530000000000001</v>
      </c>
      <c r="P114" s="126">
        <v>16884.23</v>
      </c>
      <c r="Q114" s="127">
        <v>9.1000000000000004E-3</v>
      </c>
      <c r="R114" s="126">
        <v>9053.74</v>
      </c>
      <c r="S114" s="126">
        <v>7830.49</v>
      </c>
      <c r="T114" s="125">
        <v>0.55900000000000005</v>
      </c>
      <c r="U114" s="126">
        <v>9438.2800000000007</v>
      </c>
      <c r="V114" s="126">
        <v>9438.2800000000007</v>
      </c>
      <c r="W114" s="124">
        <v>2718225</v>
      </c>
      <c r="X114" s="124">
        <v>4529542</v>
      </c>
      <c r="Y114" s="124">
        <v>90590</v>
      </c>
      <c r="Z114" s="124">
        <v>90590</v>
      </c>
      <c r="AA114" s="124">
        <v>1856442</v>
      </c>
      <c r="AB114" s="124">
        <v>0</v>
      </c>
      <c r="AC114" s="124">
        <v>460747</v>
      </c>
      <c r="AD114" s="124">
        <v>739959</v>
      </c>
      <c r="AE114" s="124">
        <v>710011</v>
      </c>
    </row>
    <row r="115" spans="1:31" x14ac:dyDescent="0.3">
      <c r="A115" s="123" t="s">
        <v>229</v>
      </c>
      <c r="B115" s="121" t="s">
        <v>230</v>
      </c>
      <c r="C115" s="121">
        <v>1</v>
      </c>
      <c r="D115" s="121">
        <v>0</v>
      </c>
      <c r="E115" s="124">
        <v>318754093</v>
      </c>
      <c r="F115" s="124">
        <v>263</v>
      </c>
      <c r="G115" s="124">
        <v>1211992</v>
      </c>
      <c r="H115" s="124">
        <v>64232933</v>
      </c>
      <c r="I115" s="124">
        <v>244231</v>
      </c>
      <c r="J115" s="125">
        <v>0.64900000000000002</v>
      </c>
      <c r="K115" s="124">
        <v>314</v>
      </c>
      <c r="L115" s="124">
        <v>320</v>
      </c>
      <c r="M115" s="124">
        <v>317</v>
      </c>
      <c r="N115" s="125">
        <v>1.0449999999999999</v>
      </c>
      <c r="O115" s="125">
        <v>1.7969999999999999</v>
      </c>
      <c r="P115" s="126">
        <v>15535.56</v>
      </c>
      <c r="Q115" s="127">
        <v>9.1000000000000004E-3</v>
      </c>
      <c r="R115" s="126">
        <v>11029.12</v>
      </c>
      <c r="S115" s="126">
        <v>4506.4399999999996</v>
      </c>
      <c r="T115" s="125">
        <v>0.46500000000000002</v>
      </c>
      <c r="U115" s="126">
        <v>7224.03</v>
      </c>
      <c r="V115" s="126">
        <v>7224.03</v>
      </c>
      <c r="W115" s="124">
        <v>2290018</v>
      </c>
      <c r="X115" s="124">
        <v>3439746</v>
      </c>
      <c r="Y115" s="124">
        <v>68794</v>
      </c>
      <c r="Z115" s="124">
        <v>68794</v>
      </c>
      <c r="AA115" s="124">
        <v>1041635</v>
      </c>
      <c r="AB115" s="124">
        <v>0</v>
      </c>
      <c r="AC115" s="124">
        <v>462536</v>
      </c>
      <c r="AD115" s="124">
        <v>742832</v>
      </c>
      <c r="AE115" s="124">
        <v>712767</v>
      </c>
    </row>
    <row r="116" spans="1:31" x14ac:dyDescent="0.3">
      <c r="A116" s="123" t="s">
        <v>231</v>
      </c>
      <c r="B116" s="121" t="s">
        <v>232</v>
      </c>
      <c r="C116" s="121">
        <v>1</v>
      </c>
      <c r="D116" s="121">
        <v>0</v>
      </c>
      <c r="E116" s="124">
        <v>591513873</v>
      </c>
      <c r="F116" s="124">
        <v>769</v>
      </c>
      <c r="G116" s="124">
        <v>769198</v>
      </c>
      <c r="H116" s="124">
        <v>137183226</v>
      </c>
      <c r="I116" s="124">
        <v>178391</v>
      </c>
      <c r="J116" s="125">
        <v>0.47399999999999998</v>
      </c>
      <c r="K116" s="124">
        <v>1015</v>
      </c>
      <c r="L116" s="124">
        <v>1026</v>
      </c>
      <c r="M116" s="124">
        <v>1021</v>
      </c>
      <c r="N116" s="125">
        <v>1.0449999999999999</v>
      </c>
      <c r="O116" s="125">
        <v>1.8779999999999999</v>
      </c>
      <c r="P116" s="126">
        <v>16235.83</v>
      </c>
      <c r="Q116" s="127">
        <v>9.1000000000000004E-3</v>
      </c>
      <c r="R116" s="126">
        <v>6999.7</v>
      </c>
      <c r="S116" s="126">
        <v>9236.1299999999992</v>
      </c>
      <c r="T116" s="125">
        <v>0.69299999999999995</v>
      </c>
      <c r="U116" s="126">
        <v>11251.43</v>
      </c>
      <c r="V116" s="126">
        <v>11251.43</v>
      </c>
      <c r="W116" s="124">
        <v>11487711</v>
      </c>
      <c r="X116" s="124">
        <v>11147800</v>
      </c>
      <c r="Y116" s="124">
        <v>222956</v>
      </c>
      <c r="Z116" s="124">
        <v>339911</v>
      </c>
      <c r="AA116" s="124">
        <v>3972667</v>
      </c>
      <c r="AB116" s="124">
        <v>0</v>
      </c>
      <c r="AC116" s="124">
        <v>1570619</v>
      </c>
      <c r="AD116" s="124">
        <v>2522414</v>
      </c>
      <c r="AE116" s="124">
        <v>2420323</v>
      </c>
    </row>
    <row r="117" spans="1:31" x14ac:dyDescent="0.3">
      <c r="A117" s="123" t="s">
        <v>233</v>
      </c>
      <c r="B117" s="121" t="s">
        <v>234</v>
      </c>
      <c r="C117" s="121">
        <v>1</v>
      </c>
      <c r="D117" s="121">
        <v>0</v>
      </c>
      <c r="E117" s="124">
        <v>2857922383</v>
      </c>
      <c r="F117" s="124">
        <v>2464</v>
      </c>
      <c r="G117" s="124">
        <v>1159871</v>
      </c>
      <c r="H117" s="124">
        <v>1014518341</v>
      </c>
      <c r="I117" s="124">
        <v>411736</v>
      </c>
      <c r="J117" s="125">
        <v>1.095</v>
      </c>
      <c r="K117" s="124">
        <v>2997</v>
      </c>
      <c r="L117" s="124">
        <v>3055</v>
      </c>
      <c r="M117" s="124">
        <v>3026</v>
      </c>
      <c r="N117" s="125">
        <v>1.3140000000000001</v>
      </c>
      <c r="O117" s="125">
        <v>1.38</v>
      </c>
      <c r="P117" s="126">
        <v>15001.59</v>
      </c>
      <c r="Q117" s="127">
        <v>1.533E-2</v>
      </c>
      <c r="R117" s="126">
        <v>17780.82</v>
      </c>
      <c r="S117" s="126">
        <v>0</v>
      </c>
      <c r="T117" s="125">
        <v>0.38600000000000001</v>
      </c>
      <c r="U117" s="126">
        <v>5790.61</v>
      </c>
      <c r="V117" s="126">
        <v>5790.61</v>
      </c>
      <c r="W117" s="124">
        <v>17522386</v>
      </c>
      <c r="X117" s="124">
        <v>21314608</v>
      </c>
      <c r="Y117" s="124">
        <v>426292</v>
      </c>
      <c r="Z117" s="124">
        <v>426292</v>
      </c>
      <c r="AA117" s="124">
        <v>7939710</v>
      </c>
      <c r="AB117" s="124">
        <v>1965</v>
      </c>
      <c r="AC117" s="124">
        <v>3206400</v>
      </c>
      <c r="AD117" s="124">
        <v>5149478</v>
      </c>
      <c r="AE117" s="124">
        <v>4941062</v>
      </c>
    </row>
    <row r="118" spans="1:31" x14ac:dyDescent="0.3">
      <c r="A118" s="123" t="s">
        <v>235</v>
      </c>
      <c r="B118" s="121" t="s">
        <v>236</v>
      </c>
      <c r="C118" s="121">
        <v>1</v>
      </c>
      <c r="D118" s="121">
        <v>0</v>
      </c>
      <c r="E118" s="124">
        <v>1000311023</v>
      </c>
      <c r="F118" s="124">
        <v>1320</v>
      </c>
      <c r="G118" s="124">
        <v>757811</v>
      </c>
      <c r="H118" s="124">
        <v>290865886</v>
      </c>
      <c r="I118" s="124">
        <v>220352</v>
      </c>
      <c r="J118" s="125">
        <v>0.58599999999999997</v>
      </c>
      <c r="K118" s="124">
        <v>1634</v>
      </c>
      <c r="L118" s="124">
        <v>1603</v>
      </c>
      <c r="M118" s="124">
        <v>1634</v>
      </c>
      <c r="N118" s="125">
        <v>1.3140000000000001</v>
      </c>
      <c r="O118" s="125">
        <v>1.698</v>
      </c>
      <c r="P118" s="126">
        <v>18458.48</v>
      </c>
      <c r="Q118" s="127">
        <v>9.1000000000000004E-3</v>
      </c>
      <c r="R118" s="126">
        <v>6896.08</v>
      </c>
      <c r="S118" s="126">
        <v>11562.4</v>
      </c>
      <c r="T118" s="125">
        <v>0.58499999999999996</v>
      </c>
      <c r="U118" s="126">
        <v>10798.21</v>
      </c>
      <c r="V118" s="126">
        <v>11562.4</v>
      </c>
      <c r="W118" s="124">
        <v>18892962</v>
      </c>
      <c r="X118" s="124">
        <v>16389216</v>
      </c>
      <c r="Y118" s="124">
        <v>327784</v>
      </c>
      <c r="Z118" s="124">
        <v>2503746</v>
      </c>
      <c r="AA118" s="124">
        <v>4097638</v>
      </c>
      <c r="AB118" s="124">
        <v>0</v>
      </c>
      <c r="AC118" s="124">
        <v>1589843</v>
      </c>
      <c r="AD118" s="124">
        <v>2553287</v>
      </c>
      <c r="AE118" s="124">
        <v>2449948</v>
      </c>
    </row>
    <row r="119" spans="1:31" x14ac:dyDescent="0.3">
      <c r="A119" s="123" t="s">
        <v>237</v>
      </c>
      <c r="B119" s="121" t="s">
        <v>238</v>
      </c>
      <c r="C119" s="121">
        <v>1</v>
      </c>
      <c r="D119" s="121">
        <v>0</v>
      </c>
      <c r="E119" s="124">
        <v>3183171447</v>
      </c>
      <c r="F119" s="124">
        <v>3329</v>
      </c>
      <c r="G119" s="124">
        <v>956194</v>
      </c>
      <c r="H119" s="124">
        <v>1054480983</v>
      </c>
      <c r="I119" s="124">
        <v>316756</v>
      </c>
      <c r="J119" s="125">
        <v>0.84199999999999997</v>
      </c>
      <c r="K119" s="124">
        <v>4138</v>
      </c>
      <c r="L119" s="124">
        <v>4163</v>
      </c>
      <c r="M119" s="124">
        <v>4151</v>
      </c>
      <c r="N119" s="125">
        <v>1.3140000000000001</v>
      </c>
      <c r="O119" s="125">
        <v>1.4530000000000001</v>
      </c>
      <c r="P119" s="126">
        <v>15795.15</v>
      </c>
      <c r="Q119" s="127">
        <v>1.1780000000000001E-2</v>
      </c>
      <c r="R119" s="126">
        <v>11263.96</v>
      </c>
      <c r="S119" s="126">
        <v>4531.1899999999996</v>
      </c>
      <c r="T119" s="125">
        <v>0.46500000000000002</v>
      </c>
      <c r="U119" s="126">
        <v>7344.74</v>
      </c>
      <c r="V119" s="126">
        <v>7344.74</v>
      </c>
      <c r="W119" s="124">
        <v>30488016</v>
      </c>
      <c r="X119" s="124">
        <v>29810576</v>
      </c>
      <c r="Y119" s="124">
        <v>596211</v>
      </c>
      <c r="Z119" s="124">
        <v>677440</v>
      </c>
      <c r="AA119" s="124">
        <v>9379879</v>
      </c>
      <c r="AB119" s="124">
        <v>1966</v>
      </c>
      <c r="AC119" s="124">
        <v>3772693</v>
      </c>
      <c r="AD119" s="124">
        <v>6058944</v>
      </c>
      <c r="AE119" s="124">
        <v>5813719</v>
      </c>
    </row>
    <row r="120" spans="1:31" x14ac:dyDescent="0.3">
      <c r="A120" s="123" t="s">
        <v>239</v>
      </c>
      <c r="B120" s="121" t="s">
        <v>240</v>
      </c>
      <c r="C120" s="121">
        <v>1</v>
      </c>
      <c r="D120" s="121">
        <v>0</v>
      </c>
      <c r="E120" s="124">
        <v>1564534530</v>
      </c>
      <c r="F120" s="124">
        <v>662</v>
      </c>
      <c r="G120" s="124">
        <v>2363345</v>
      </c>
      <c r="H120" s="124">
        <v>300609941</v>
      </c>
      <c r="I120" s="124">
        <v>454093</v>
      </c>
      <c r="J120" s="125">
        <v>1.208</v>
      </c>
      <c r="K120" s="124">
        <v>809</v>
      </c>
      <c r="L120" s="124">
        <v>833</v>
      </c>
      <c r="M120" s="124">
        <v>821</v>
      </c>
      <c r="N120" s="125">
        <v>1.3140000000000001</v>
      </c>
      <c r="O120" s="125">
        <v>1.889</v>
      </c>
      <c r="P120" s="126">
        <v>20534.79</v>
      </c>
      <c r="Q120" s="127">
        <v>1.6910000000000001E-2</v>
      </c>
      <c r="R120" s="126">
        <v>39964.160000000003</v>
      </c>
      <c r="S120" s="126">
        <v>0</v>
      </c>
      <c r="T120" s="125">
        <v>0.20799999999999999</v>
      </c>
      <c r="U120" s="126">
        <v>4271.2299999999996</v>
      </c>
      <c r="V120" s="126">
        <v>4271.2299999999996</v>
      </c>
      <c r="W120" s="124">
        <v>3506680</v>
      </c>
      <c r="X120" s="124">
        <v>4436988</v>
      </c>
      <c r="Y120" s="124">
        <v>88739</v>
      </c>
      <c r="Z120" s="124">
        <v>88739</v>
      </c>
      <c r="AA120" s="124">
        <v>1373183</v>
      </c>
      <c r="AB120" s="124">
        <v>0</v>
      </c>
      <c r="AC120" s="124">
        <v>498363</v>
      </c>
      <c r="AD120" s="124">
        <v>800370</v>
      </c>
      <c r="AE120" s="124">
        <v>767977</v>
      </c>
    </row>
    <row r="121" spans="1:31" x14ac:dyDescent="0.3">
      <c r="A121" s="123" t="s">
        <v>241</v>
      </c>
      <c r="B121" s="121" t="s">
        <v>242</v>
      </c>
      <c r="C121" s="121">
        <v>1</v>
      </c>
      <c r="D121" s="121">
        <v>0</v>
      </c>
      <c r="E121" s="124">
        <v>1367864977</v>
      </c>
      <c r="F121" s="124">
        <v>1043</v>
      </c>
      <c r="G121" s="124">
        <v>1311471</v>
      </c>
      <c r="H121" s="124">
        <v>439610449</v>
      </c>
      <c r="I121" s="124">
        <v>421486</v>
      </c>
      <c r="J121" s="125">
        <v>1.121</v>
      </c>
      <c r="K121" s="124">
        <v>1265</v>
      </c>
      <c r="L121" s="124">
        <v>1259</v>
      </c>
      <c r="M121" s="124">
        <v>1265</v>
      </c>
      <c r="N121" s="125">
        <v>1.3140000000000001</v>
      </c>
      <c r="O121" s="125">
        <v>1.4239999999999999</v>
      </c>
      <c r="P121" s="126">
        <v>15479.9</v>
      </c>
      <c r="Q121" s="127">
        <v>1.5689999999999999E-2</v>
      </c>
      <c r="R121" s="126">
        <v>20576.97</v>
      </c>
      <c r="S121" s="126">
        <v>0</v>
      </c>
      <c r="T121" s="125">
        <v>0.317</v>
      </c>
      <c r="U121" s="126">
        <v>4907.12</v>
      </c>
      <c r="V121" s="126">
        <v>4907.12</v>
      </c>
      <c r="W121" s="124">
        <v>6207507</v>
      </c>
      <c r="X121" s="124">
        <v>6135553</v>
      </c>
      <c r="Y121" s="124">
        <v>122711</v>
      </c>
      <c r="Z121" s="124">
        <v>122711</v>
      </c>
      <c r="AA121" s="124">
        <v>1621083</v>
      </c>
      <c r="AB121" s="124">
        <v>0</v>
      </c>
      <c r="AC121" s="124">
        <v>906644</v>
      </c>
      <c r="AD121" s="124">
        <v>1456070</v>
      </c>
      <c r="AE121" s="124">
        <v>1397138</v>
      </c>
    </row>
    <row r="122" spans="1:31" x14ac:dyDescent="0.3">
      <c r="A122" s="123" t="s">
        <v>243</v>
      </c>
      <c r="B122" s="121" t="s">
        <v>244</v>
      </c>
      <c r="C122" s="121">
        <v>1</v>
      </c>
      <c r="D122" s="121">
        <v>0</v>
      </c>
      <c r="E122" s="124">
        <v>2071365651</v>
      </c>
      <c r="F122" s="124">
        <v>746</v>
      </c>
      <c r="G122" s="124">
        <v>2776629</v>
      </c>
      <c r="H122" s="124">
        <v>459055827</v>
      </c>
      <c r="I122" s="124">
        <v>615356</v>
      </c>
      <c r="J122" s="125">
        <v>1.637</v>
      </c>
      <c r="K122" s="124">
        <v>923</v>
      </c>
      <c r="L122" s="124">
        <v>925</v>
      </c>
      <c r="M122" s="124">
        <v>924</v>
      </c>
      <c r="N122" s="125">
        <v>1.3140000000000001</v>
      </c>
      <c r="O122" s="125">
        <v>1.75</v>
      </c>
      <c r="P122" s="126">
        <v>19023.759999999998</v>
      </c>
      <c r="Q122" s="127">
        <v>2.291E-2</v>
      </c>
      <c r="R122" s="126">
        <v>63612.57</v>
      </c>
      <c r="S122" s="126">
        <v>0</v>
      </c>
      <c r="T122" s="125">
        <v>0.13500000000000001</v>
      </c>
      <c r="U122" s="126">
        <v>2568.1999999999998</v>
      </c>
      <c r="V122" s="126">
        <v>2568.1999999999998</v>
      </c>
      <c r="W122" s="124">
        <v>2373017</v>
      </c>
      <c r="X122" s="124">
        <v>6393733</v>
      </c>
      <c r="Y122" s="124">
        <v>127874</v>
      </c>
      <c r="Z122" s="124">
        <v>127874</v>
      </c>
      <c r="AA122" s="124">
        <v>2324582</v>
      </c>
      <c r="AB122" s="124">
        <v>0</v>
      </c>
      <c r="AC122" s="124">
        <v>1020073</v>
      </c>
      <c r="AD122" s="124">
        <v>1638237</v>
      </c>
      <c r="AE122" s="124">
        <v>1571932</v>
      </c>
    </row>
    <row r="123" spans="1:31" x14ac:dyDescent="0.3">
      <c r="A123" s="123" t="s">
        <v>245</v>
      </c>
      <c r="B123" s="121" t="s">
        <v>246</v>
      </c>
      <c r="C123" s="121">
        <v>1</v>
      </c>
      <c r="D123" s="121">
        <v>0</v>
      </c>
      <c r="E123" s="124">
        <v>2104063699</v>
      </c>
      <c r="F123" s="124">
        <v>3791</v>
      </c>
      <c r="G123" s="124">
        <v>555015</v>
      </c>
      <c r="H123" s="124">
        <v>769531300</v>
      </c>
      <c r="I123" s="124">
        <v>202989</v>
      </c>
      <c r="J123" s="125">
        <v>0.54</v>
      </c>
      <c r="K123" s="124">
        <v>4899</v>
      </c>
      <c r="L123" s="124">
        <v>4871</v>
      </c>
      <c r="M123" s="124">
        <v>4899</v>
      </c>
      <c r="N123" s="125">
        <v>1.3140000000000001</v>
      </c>
      <c r="O123" s="125">
        <v>1.772</v>
      </c>
      <c r="P123" s="126">
        <v>19262.91</v>
      </c>
      <c r="Q123" s="127">
        <v>9.1000000000000004E-3</v>
      </c>
      <c r="R123" s="126">
        <v>5050.63</v>
      </c>
      <c r="S123" s="126">
        <v>14212.28</v>
      </c>
      <c r="T123" s="125">
        <v>0.78400000000000003</v>
      </c>
      <c r="U123" s="126">
        <v>15102.12</v>
      </c>
      <c r="V123" s="126">
        <v>15102.12</v>
      </c>
      <c r="W123" s="124">
        <v>73985286</v>
      </c>
      <c r="X123" s="124">
        <v>79862633</v>
      </c>
      <c r="Y123" s="124">
        <v>1597252</v>
      </c>
      <c r="Z123" s="124">
        <v>1597252</v>
      </c>
      <c r="AA123" s="124">
        <v>14561278</v>
      </c>
      <c r="AB123" s="124">
        <v>0</v>
      </c>
      <c r="AC123" s="124">
        <v>9024754</v>
      </c>
      <c r="AD123" s="124">
        <v>14493754</v>
      </c>
      <c r="AE123" s="124">
        <v>13907145</v>
      </c>
    </row>
    <row r="124" spans="1:31" x14ac:dyDescent="0.3">
      <c r="A124" s="123" t="s">
        <v>247</v>
      </c>
      <c r="B124" s="121" t="s">
        <v>248</v>
      </c>
      <c r="C124" s="121">
        <v>1</v>
      </c>
      <c r="D124" s="121">
        <v>0</v>
      </c>
      <c r="E124" s="124">
        <v>6609843976</v>
      </c>
      <c r="F124" s="124">
        <v>7638</v>
      </c>
      <c r="G124" s="124">
        <v>865389</v>
      </c>
      <c r="H124" s="124">
        <v>2610148942</v>
      </c>
      <c r="I124" s="124">
        <v>341731</v>
      </c>
      <c r="J124" s="125">
        <v>0.90900000000000003</v>
      </c>
      <c r="K124" s="124">
        <v>9627</v>
      </c>
      <c r="L124" s="124">
        <v>9508</v>
      </c>
      <c r="M124" s="124">
        <v>9627</v>
      </c>
      <c r="N124" s="125">
        <v>1.3140000000000001</v>
      </c>
      <c r="O124" s="125">
        <v>1.264</v>
      </c>
      <c r="P124" s="126">
        <v>13740.59</v>
      </c>
      <c r="Q124" s="127">
        <v>1.272E-2</v>
      </c>
      <c r="R124" s="126">
        <v>11007.74</v>
      </c>
      <c r="S124" s="126">
        <v>2732.85</v>
      </c>
      <c r="T124" s="125">
        <v>0.48099999999999998</v>
      </c>
      <c r="U124" s="126">
        <v>6609.22</v>
      </c>
      <c r="V124" s="126">
        <v>6609.22</v>
      </c>
      <c r="W124" s="124">
        <v>63626961</v>
      </c>
      <c r="X124" s="124">
        <v>60371435</v>
      </c>
      <c r="Y124" s="124">
        <v>1207428</v>
      </c>
      <c r="Z124" s="124">
        <v>3255526</v>
      </c>
      <c r="AA124" s="124">
        <v>20047203</v>
      </c>
      <c r="AB124" s="124">
        <v>0</v>
      </c>
      <c r="AC124" s="124">
        <v>6387540</v>
      </c>
      <c r="AD124" s="124">
        <v>10258389</v>
      </c>
      <c r="AE124" s="124">
        <v>9843199</v>
      </c>
    </row>
    <row r="125" spans="1:31" x14ac:dyDescent="0.3">
      <c r="A125" s="123" t="s">
        <v>249</v>
      </c>
      <c r="B125" s="121" t="s">
        <v>250</v>
      </c>
      <c r="C125" s="121">
        <v>1</v>
      </c>
      <c r="D125" s="121">
        <v>0</v>
      </c>
      <c r="E125" s="124">
        <v>1053210367</v>
      </c>
      <c r="F125" s="124">
        <v>1573</v>
      </c>
      <c r="G125" s="124">
        <v>669555</v>
      </c>
      <c r="H125" s="124">
        <v>413734563</v>
      </c>
      <c r="I125" s="124">
        <v>263022</v>
      </c>
      <c r="J125" s="125">
        <v>0.69899999999999995</v>
      </c>
      <c r="K125" s="124">
        <v>1829</v>
      </c>
      <c r="L125" s="124">
        <v>1810</v>
      </c>
      <c r="M125" s="124">
        <v>1829</v>
      </c>
      <c r="N125" s="125">
        <v>1.3140000000000001</v>
      </c>
      <c r="O125" s="125">
        <v>1.2290000000000001</v>
      </c>
      <c r="P125" s="126">
        <v>13360.11</v>
      </c>
      <c r="Q125" s="127">
        <v>9.7800000000000005E-3</v>
      </c>
      <c r="R125" s="126">
        <v>6548.24</v>
      </c>
      <c r="S125" s="126">
        <v>6811.87</v>
      </c>
      <c r="T125" s="125">
        <v>0.57399999999999995</v>
      </c>
      <c r="U125" s="126">
        <v>7668.7</v>
      </c>
      <c r="V125" s="126">
        <v>7668.7</v>
      </c>
      <c r="W125" s="124">
        <v>14026053</v>
      </c>
      <c r="X125" s="124">
        <v>12722652</v>
      </c>
      <c r="Y125" s="124">
        <v>254453</v>
      </c>
      <c r="Z125" s="124">
        <v>1303401</v>
      </c>
      <c r="AA125" s="124">
        <v>3288582</v>
      </c>
      <c r="AB125" s="124">
        <v>0</v>
      </c>
      <c r="AC125" s="124">
        <v>1164261</v>
      </c>
      <c r="AD125" s="124">
        <v>1869803</v>
      </c>
      <c r="AE125" s="124">
        <v>1794126</v>
      </c>
    </row>
    <row r="126" spans="1:31" x14ac:dyDescent="0.3">
      <c r="A126" s="123" t="s">
        <v>251</v>
      </c>
      <c r="B126" s="121" t="s">
        <v>252</v>
      </c>
      <c r="C126" s="121">
        <v>1</v>
      </c>
      <c r="D126" s="121">
        <v>0</v>
      </c>
      <c r="E126" s="124">
        <v>1841991803</v>
      </c>
      <c r="F126" s="124">
        <v>1536</v>
      </c>
      <c r="G126" s="124">
        <v>1199213</v>
      </c>
      <c r="H126" s="124">
        <v>598747107</v>
      </c>
      <c r="I126" s="124">
        <v>389809</v>
      </c>
      <c r="J126" s="125">
        <v>1.0369999999999999</v>
      </c>
      <c r="K126" s="124">
        <v>1784</v>
      </c>
      <c r="L126" s="124">
        <v>1869</v>
      </c>
      <c r="M126" s="124">
        <v>1827</v>
      </c>
      <c r="N126" s="125">
        <v>1.3140000000000001</v>
      </c>
      <c r="O126" s="125">
        <v>1.27</v>
      </c>
      <c r="P126" s="126">
        <v>13805.81</v>
      </c>
      <c r="Q126" s="127">
        <v>1.451E-2</v>
      </c>
      <c r="R126" s="126">
        <v>17400.580000000002</v>
      </c>
      <c r="S126" s="126">
        <v>0</v>
      </c>
      <c r="T126" s="125">
        <v>0.35099999999999998</v>
      </c>
      <c r="U126" s="126">
        <v>4845.83</v>
      </c>
      <c r="V126" s="126">
        <v>4845.83</v>
      </c>
      <c r="W126" s="124">
        <v>8853332</v>
      </c>
      <c r="X126" s="124">
        <v>11245791</v>
      </c>
      <c r="Y126" s="124">
        <v>224915</v>
      </c>
      <c r="Z126" s="124">
        <v>224915</v>
      </c>
      <c r="AA126" s="124">
        <v>5168817</v>
      </c>
      <c r="AB126" s="124">
        <v>1965</v>
      </c>
      <c r="AC126" s="124">
        <v>1903790</v>
      </c>
      <c r="AD126" s="124">
        <v>3057486</v>
      </c>
      <c r="AE126" s="124">
        <v>2933740</v>
      </c>
    </row>
    <row r="127" spans="1:31" x14ac:dyDescent="0.3">
      <c r="A127" s="123" t="s">
        <v>253</v>
      </c>
      <c r="B127" s="121" t="s">
        <v>254</v>
      </c>
      <c r="C127" s="121">
        <v>1</v>
      </c>
      <c r="D127" s="121">
        <v>0</v>
      </c>
      <c r="E127" s="124">
        <v>2449362138</v>
      </c>
      <c r="F127" s="124">
        <v>911</v>
      </c>
      <c r="G127" s="124">
        <v>2688652</v>
      </c>
      <c r="H127" s="124">
        <v>929386096</v>
      </c>
      <c r="I127" s="124">
        <v>1020182</v>
      </c>
      <c r="J127" s="125">
        <v>2.7130000000000001</v>
      </c>
      <c r="K127" s="124">
        <v>1083</v>
      </c>
      <c r="L127" s="124">
        <v>1082</v>
      </c>
      <c r="M127" s="124">
        <v>1083</v>
      </c>
      <c r="N127" s="125">
        <v>1.3140000000000001</v>
      </c>
      <c r="O127" s="125">
        <v>1.3819999999999999</v>
      </c>
      <c r="P127" s="126">
        <v>15023.33</v>
      </c>
      <c r="Q127" s="127">
        <v>2.8000000000000001E-2</v>
      </c>
      <c r="R127" s="126">
        <v>75282.25</v>
      </c>
      <c r="S127" s="126">
        <v>0</v>
      </c>
      <c r="T127" s="125">
        <v>2.5999999999999999E-2</v>
      </c>
      <c r="U127" s="126">
        <v>390.6</v>
      </c>
      <c r="V127" s="126">
        <v>500</v>
      </c>
      <c r="W127" s="124">
        <v>541500</v>
      </c>
      <c r="X127" s="124">
        <v>2196485</v>
      </c>
      <c r="Y127" s="124">
        <v>43929</v>
      </c>
      <c r="Z127" s="124">
        <v>43929</v>
      </c>
      <c r="AA127" s="124">
        <v>530800</v>
      </c>
      <c r="AB127" s="124">
        <v>0</v>
      </c>
      <c r="AC127" s="124">
        <v>256491</v>
      </c>
      <c r="AD127" s="124">
        <v>411924</v>
      </c>
      <c r="AE127" s="124">
        <v>395252</v>
      </c>
    </row>
    <row r="128" spans="1:31" x14ac:dyDescent="0.3">
      <c r="A128" s="123" t="s">
        <v>255</v>
      </c>
      <c r="B128" s="121" t="s">
        <v>256</v>
      </c>
      <c r="C128" s="121">
        <v>1</v>
      </c>
      <c r="D128" s="121">
        <v>0</v>
      </c>
      <c r="E128" s="124">
        <v>10569919607</v>
      </c>
      <c r="F128" s="124">
        <v>10256</v>
      </c>
      <c r="G128" s="124">
        <v>1030608</v>
      </c>
      <c r="H128" s="124">
        <v>3332934770</v>
      </c>
      <c r="I128" s="124">
        <v>324974</v>
      </c>
      <c r="J128" s="125">
        <v>0.86399999999999999</v>
      </c>
      <c r="K128" s="124">
        <v>12681</v>
      </c>
      <c r="L128" s="124">
        <v>12659</v>
      </c>
      <c r="M128" s="124">
        <v>12681</v>
      </c>
      <c r="N128" s="125">
        <v>1.3140000000000001</v>
      </c>
      <c r="O128" s="125">
        <v>1.264</v>
      </c>
      <c r="P128" s="126">
        <v>13740.59</v>
      </c>
      <c r="Q128" s="127">
        <v>1.209E-2</v>
      </c>
      <c r="R128" s="126">
        <v>12460.05</v>
      </c>
      <c r="S128" s="126">
        <v>1280.54</v>
      </c>
      <c r="T128" s="125">
        <v>0.46100000000000002</v>
      </c>
      <c r="U128" s="126">
        <v>6334.41</v>
      </c>
      <c r="V128" s="126">
        <v>6334.41</v>
      </c>
      <c r="W128" s="124">
        <v>80326654</v>
      </c>
      <c r="X128" s="124">
        <v>72236558</v>
      </c>
      <c r="Y128" s="124">
        <v>1444731</v>
      </c>
      <c r="Z128" s="124">
        <v>8090096</v>
      </c>
      <c r="AA128" s="124">
        <v>20374108</v>
      </c>
      <c r="AB128" s="124">
        <v>0</v>
      </c>
      <c r="AC128" s="124">
        <v>6522739</v>
      </c>
      <c r="AD128" s="124">
        <v>10475518</v>
      </c>
      <c r="AE128" s="124">
        <v>10051540</v>
      </c>
    </row>
    <row r="129" spans="1:31" x14ac:dyDescent="0.3">
      <c r="A129" s="123" t="s">
        <v>257</v>
      </c>
      <c r="B129" s="121" t="s">
        <v>258</v>
      </c>
      <c r="C129" s="121">
        <v>1</v>
      </c>
      <c r="D129" s="121">
        <v>0</v>
      </c>
      <c r="E129" s="124">
        <v>1786664273</v>
      </c>
      <c r="F129" s="124">
        <v>750</v>
      </c>
      <c r="G129" s="124">
        <v>2382219</v>
      </c>
      <c r="H129" s="124">
        <v>579676907</v>
      </c>
      <c r="I129" s="124">
        <v>772902</v>
      </c>
      <c r="J129" s="125">
        <v>2.056</v>
      </c>
      <c r="K129" s="124">
        <v>910</v>
      </c>
      <c r="L129" s="124">
        <v>914</v>
      </c>
      <c r="M129" s="124">
        <v>912</v>
      </c>
      <c r="N129" s="125">
        <v>1.3140000000000001</v>
      </c>
      <c r="O129" s="125">
        <v>1.589</v>
      </c>
      <c r="P129" s="126">
        <v>17273.57</v>
      </c>
      <c r="Q129" s="127">
        <v>2.8000000000000001E-2</v>
      </c>
      <c r="R129" s="126">
        <v>66702.13</v>
      </c>
      <c r="S129" s="126">
        <v>0</v>
      </c>
      <c r="T129" s="125">
        <v>0.14399999999999999</v>
      </c>
      <c r="U129" s="126">
        <v>2487.39</v>
      </c>
      <c r="V129" s="126">
        <v>2487.39</v>
      </c>
      <c r="W129" s="124">
        <v>2268500</v>
      </c>
      <c r="X129" s="124">
        <v>2890814</v>
      </c>
      <c r="Y129" s="124">
        <v>57816</v>
      </c>
      <c r="Z129" s="124">
        <v>57816</v>
      </c>
      <c r="AA129" s="124">
        <v>683216</v>
      </c>
      <c r="AB129" s="124">
        <v>0</v>
      </c>
      <c r="AC129" s="124">
        <v>401061</v>
      </c>
      <c r="AD129" s="124">
        <v>644103</v>
      </c>
      <c r="AE129" s="124">
        <v>618035</v>
      </c>
    </row>
    <row r="130" spans="1:31" x14ac:dyDescent="0.3">
      <c r="A130" s="123" t="s">
        <v>259</v>
      </c>
      <c r="B130" s="121" t="s">
        <v>260</v>
      </c>
      <c r="C130" s="121">
        <v>1</v>
      </c>
      <c r="D130" s="121">
        <v>0</v>
      </c>
      <c r="E130" s="124">
        <v>1138624895</v>
      </c>
      <c r="F130" s="124">
        <v>1471</v>
      </c>
      <c r="G130" s="124">
        <v>774048</v>
      </c>
      <c r="H130" s="124">
        <v>384967871</v>
      </c>
      <c r="I130" s="124">
        <v>261704</v>
      </c>
      <c r="J130" s="125">
        <v>0.69599999999999995</v>
      </c>
      <c r="K130" s="124">
        <v>1729</v>
      </c>
      <c r="L130" s="124">
        <v>1716</v>
      </c>
      <c r="M130" s="124">
        <v>1729</v>
      </c>
      <c r="N130" s="125">
        <v>1.091</v>
      </c>
      <c r="O130" s="125">
        <v>1.2450000000000001</v>
      </c>
      <c r="P130" s="126">
        <v>11237.17</v>
      </c>
      <c r="Q130" s="127">
        <v>9.7400000000000004E-3</v>
      </c>
      <c r="R130" s="126">
        <v>7539.22</v>
      </c>
      <c r="S130" s="126">
        <v>3697.95</v>
      </c>
      <c r="T130" s="125">
        <v>0.53700000000000003</v>
      </c>
      <c r="U130" s="126">
        <v>6034.36</v>
      </c>
      <c r="V130" s="126">
        <v>6034.36</v>
      </c>
      <c r="W130" s="124">
        <v>10433409</v>
      </c>
      <c r="X130" s="124">
        <v>10396347</v>
      </c>
      <c r="Y130" s="124">
        <v>207926</v>
      </c>
      <c r="Z130" s="124">
        <v>207926</v>
      </c>
      <c r="AA130" s="124">
        <v>5437572</v>
      </c>
      <c r="AB130" s="124">
        <v>0</v>
      </c>
      <c r="AC130" s="124">
        <v>1989138</v>
      </c>
      <c r="AD130" s="124">
        <v>3194555</v>
      </c>
      <c r="AE130" s="124">
        <v>3065261</v>
      </c>
    </row>
    <row r="131" spans="1:31" x14ac:dyDescent="0.3">
      <c r="A131" s="123" t="s">
        <v>261</v>
      </c>
      <c r="B131" s="121" t="s">
        <v>262</v>
      </c>
      <c r="C131" s="121">
        <v>1</v>
      </c>
      <c r="D131" s="121">
        <v>0</v>
      </c>
      <c r="E131" s="124">
        <v>2258660261</v>
      </c>
      <c r="F131" s="124">
        <v>2959</v>
      </c>
      <c r="G131" s="124">
        <v>763318</v>
      </c>
      <c r="H131" s="124">
        <v>1112473000</v>
      </c>
      <c r="I131" s="124">
        <v>375962</v>
      </c>
      <c r="J131" s="125">
        <v>1</v>
      </c>
      <c r="K131" s="124">
        <v>3479</v>
      </c>
      <c r="L131" s="124">
        <v>3447</v>
      </c>
      <c r="M131" s="124">
        <v>3479</v>
      </c>
      <c r="N131" s="125">
        <v>1.091</v>
      </c>
      <c r="O131" s="125">
        <v>1.337</v>
      </c>
      <c r="P131" s="126">
        <v>12067.54</v>
      </c>
      <c r="Q131" s="127">
        <v>1.4E-2</v>
      </c>
      <c r="R131" s="126">
        <v>10686.45</v>
      </c>
      <c r="S131" s="126">
        <v>1381.09</v>
      </c>
      <c r="T131" s="125">
        <v>0.45400000000000001</v>
      </c>
      <c r="U131" s="126">
        <v>5478.66</v>
      </c>
      <c r="V131" s="126">
        <v>5478.66</v>
      </c>
      <c r="W131" s="124">
        <v>19060259</v>
      </c>
      <c r="X131" s="124">
        <v>17930708</v>
      </c>
      <c r="Y131" s="124">
        <v>358614</v>
      </c>
      <c r="Z131" s="124">
        <v>1129551</v>
      </c>
      <c r="AA131" s="124">
        <v>4860774</v>
      </c>
      <c r="AB131" s="124">
        <v>1979</v>
      </c>
      <c r="AC131" s="124">
        <v>1204952</v>
      </c>
      <c r="AD131" s="124">
        <v>1935152</v>
      </c>
      <c r="AE131" s="124">
        <v>1856831</v>
      </c>
    </row>
    <row r="132" spans="1:31" x14ac:dyDescent="0.3">
      <c r="A132" s="123" t="s">
        <v>263</v>
      </c>
      <c r="B132" s="121" t="s">
        <v>264</v>
      </c>
      <c r="C132" s="121">
        <v>1</v>
      </c>
      <c r="D132" s="121">
        <v>0</v>
      </c>
      <c r="E132" s="124">
        <v>9287174519</v>
      </c>
      <c r="F132" s="124">
        <v>9609</v>
      </c>
      <c r="G132" s="124">
        <v>966507</v>
      </c>
      <c r="H132" s="124">
        <v>3981333998</v>
      </c>
      <c r="I132" s="124">
        <v>414333</v>
      </c>
      <c r="J132" s="125">
        <v>1.1020000000000001</v>
      </c>
      <c r="K132" s="124">
        <v>11165</v>
      </c>
      <c r="L132" s="124">
        <v>11150</v>
      </c>
      <c r="M132" s="124">
        <v>11165</v>
      </c>
      <c r="N132" s="125">
        <v>1.091</v>
      </c>
      <c r="O132" s="125">
        <v>1.2090000000000001</v>
      </c>
      <c r="P132" s="126">
        <v>10912.24</v>
      </c>
      <c r="Q132" s="127">
        <v>1.542E-2</v>
      </c>
      <c r="R132" s="126">
        <v>14903.53</v>
      </c>
      <c r="S132" s="126">
        <v>0</v>
      </c>
      <c r="T132" s="125">
        <v>0.38300000000000001</v>
      </c>
      <c r="U132" s="126">
        <v>4179.38</v>
      </c>
      <c r="V132" s="126">
        <v>4179.38</v>
      </c>
      <c r="W132" s="124">
        <v>46662778</v>
      </c>
      <c r="X132" s="124">
        <v>45161402</v>
      </c>
      <c r="Y132" s="124">
        <v>903228</v>
      </c>
      <c r="Z132" s="124">
        <v>1501376</v>
      </c>
      <c r="AA132" s="124">
        <v>17529237</v>
      </c>
      <c r="AB132" s="124">
        <v>0</v>
      </c>
      <c r="AC132" s="124">
        <v>3529388</v>
      </c>
      <c r="AD132" s="124">
        <v>5668197</v>
      </c>
      <c r="AE132" s="124">
        <v>5438786</v>
      </c>
    </row>
    <row r="133" spans="1:31" x14ac:dyDescent="0.3">
      <c r="A133" s="123" t="s">
        <v>265</v>
      </c>
      <c r="B133" s="121" t="s">
        <v>266</v>
      </c>
      <c r="C133" s="121">
        <v>1</v>
      </c>
      <c r="D133" s="121">
        <v>0</v>
      </c>
      <c r="E133" s="124">
        <v>3358310748</v>
      </c>
      <c r="F133" s="124">
        <v>3540</v>
      </c>
      <c r="G133" s="124">
        <v>948675</v>
      </c>
      <c r="H133" s="124">
        <v>879592345</v>
      </c>
      <c r="I133" s="124">
        <v>248472</v>
      </c>
      <c r="J133" s="125">
        <v>0.66100000000000003</v>
      </c>
      <c r="K133" s="124">
        <v>4281</v>
      </c>
      <c r="L133" s="124">
        <v>4082</v>
      </c>
      <c r="M133" s="124">
        <v>4281</v>
      </c>
      <c r="N133" s="125">
        <v>1.091</v>
      </c>
      <c r="O133" s="125">
        <v>1.4419999999999999</v>
      </c>
      <c r="P133" s="126">
        <v>13015.26</v>
      </c>
      <c r="Q133" s="127">
        <v>9.2499999999999995E-3</v>
      </c>
      <c r="R133" s="126">
        <v>8775.24</v>
      </c>
      <c r="S133" s="126">
        <v>4240.0200000000004</v>
      </c>
      <c r="T133" s="125">
        <v>0.48199999999999998</v>
      </c>
      <c r="U133" s="126">
        <v>6273.35</v>
      </c>
      <c r="V133" s="126">
        <v>6273.35</v>
      </c>
      <c r="W133" s="124">
        <v>26856212</v>
      </c>
      <c r="X133" s="124">
        <v>23166737</v>
      </c>
      <c r="Y133" s="124">
        <v>463334</v>
      </c>
      <c r="Z133" s="124">
        <v>3689475</v>
      </c>
      <c r="AA133" s="124">
        <v>8610089</v>
      </c>
      <c r="AB133" s="124">
        <v>0</v>
      </c>
      <c r="AC133" s="124">
        <v>2412378</v>
      </c>
      <c r="AD133" s="124">
        <v>3874279</v>
      </c>
      <c r="AE133" s="124">
        <v>3717474</v>
      </c>
    </row>
    <row r="134" spans="1:31" x14ac:dyDescent="0.3">
      <c r="A134" s="123" t="s">
        <v>267</v>
      </c>
      <c r="B134" s="121" t="s">
        <v>268</v>
      </c>
      <c r="C134" s="121">
        <v>1</v>
      </c>
      <c r="D134" s="121">
        <v>0</v>
      </c>
      <c r="E134" s="124">
        <v>1893766657</v>
      </c>
      <c r="F134" s="124">
        <v>1646</v>
      </c>
      <c r="G134" s="124">
        <v>1150526</v>
      </c>
      <c r="H134" s="124">
        <v>758207942</v>
      </c>
      <c r="I134" s="124">
        <v>460636</v>
      </c>
      <c r="J134" s="125">
        <v>1.2250000000000001</v>
      </c>
      <c r="K134" s="124">
        <v>2032</v>
      </c>
      <c r="L134" s="124">
        <v>2080</v>
      </c>
      <c r="M134" s="124">
        <v>2056</v>
      </c>
      <c r="N134" s="125">
        <v>1.091</v>
      </c>
      <c r="O134" s="125">
        <v>1.111</v>
      </c>
      <c r="P134" s="126">
        <v>10027.700000000001</v>
      </c>
      <c r="Q134" s="127">
        <v>1.7149999999999999E-2</v>
      </c>
      <c r="R134" s="126">
        <v>19731.52</v>
      </c>
      <c r="S134" s="126">
        <v>0</v>
      </c>
      <c r="T134" s="125">
        <v>0.33200000000000002</v>
      </c>
      <c r="U134" s="126">
        <v>3329.19</v>
      </c>
      <c r="V134" s="126">
        <v>3329.19</v>
      </c>
      <c r="W134" s="124">
        <v>6844815</v>
      </c>
      <c r="X134" s="124">
        <v>7746852</v>
      </c>
      <c r="Y134" s="124">
        <v>154937</v>
      </c>
      <c r="Z134" s="124">
        <v>154937</v>
      </c>
      <c r="AA134" s="124">
        <v>3628835</v>
      </c>
      <c r="AB134" s="124">
        <v>0</v>
      </c>
      <c r="AC134" s="124">
        <v>667998</v>
      </c>
      <c r="AD134" s="124">
        <v>1072804</v>
      </c>
      <c r="AE134" s="124">
        <v>1029384</v>
      </c>
    </row>
    <row r="135" spans="1:31" x14ac:dyDescent="0.3">
      <c r="A135" s="123" t="s">
        <v>269</v>
      </c>
      <c r="B135" s="121" t="s">
        <v>270</v>
      </c>
      <c r="C135" s="121">
        <v>1</v>
      </c>
      <c r="D135" s="121">
        <v>1</v>
      </c>
      <c r="E135" s="124">
        <v>14073083887</v>
      </c>
      <c r="F135" s="124">
        <v>39119</v>
      </c>
      <c r="G135" s="124">
        <v>359750</v>
      </c>
      <c r="H135" s="124">
        <v>5857497353</v>
      </c>
      <c r="I135" s="124">
        <v>149735</v>
      </c>
      <c r="J135" s="125">
        <v>0.39800000000000002</v>
      </c>
      <c r="K135" s="124">
        <v>47997</v>
      </c>
      <c r="L135" s="124">
        <v>47509</v>
      </c>
      <c r="M135" s="124">
        <v>47997</v>
      </c>
      <c r="N135" s="125">
        <v>1.091</v>
      </c>
      <c r="O135" s="125">
        <v>1.847</v>
      </c>
      <c r="P135" s="126">
        <v>16670.72</v>
      </c>
      <c r="Q135" s="127">
        <v>9.1000000000000004E-3</v>
      </c>
      <c r="R135" s="126">
        <v>3273.72</v>
      </c>
      <c r="S135" s="126">
        <v>13397</v>
      </c>
      <c r="T135" s="125">
        <v>0.93</v>
      </c>
      <c r="U135" s="126">
        <v>15503.76</v>
      </c>
      <c r="V135" s="126">
        <v>15503.76</v>
      </c>
      <c r="W135" s="124">
        <v>744133969</v>
      </c>
      <c r="X135" s="124">
        <v>709531712</v>
      </c>
      <c r="Y135" s="124">
        <v>14190634</v>
      </c>
      <c r="Z135" s="124">
        <v>34602257</v>
      </c>
      <c r="AA135" s="124">
        <v>178972488</v>
      </c>
      <c r="AB135" s="124">
        <v>0</v>
      </c>
      <c r="AC135" s="124">
        <v>58303810</v>
      </c>
      <c r="AD135" s="124">
        <v>93635918</v>
      </c>
      <c r="AE135" s="124">
        <v>89846171</v>
      </c>
    </row>
    <row r="136" spans="1:31" x14ac:dyDescent="0.3">
      <c r="A136" s="123" t="s">
        <v>271</v>
      </c>
      <c r="B136" s="121" t="s">
        <v>272</v>
      </c>
      <c r="C136" s="121">
        <v>1</v>
      </c>
      <c r="D136" s="121">
        <v>0</v>
      </c>
      <c r="E136" s="124">
        <v>1901290940</v>
      </c>
      <c r="F136" s="124">
        <v>2343</v>
      </c>
      <c r="G136" s="124">
        <v>811477</v>
      </c>
      <c r="H136" s="124">
        <v>464207904</v>
      </c>
      <c r="I136" s="124">
        <v>198125</v>
      </c>
      <c r="J136" s="125">
        <v>0.52700000000000002</v>
      </c>
      <c r="K136" s="124">
        <v>2884</v>
      </c>
      <c r="L136" s="124">
        <v>2861</v>
      </c>
      <c r="M136" s="124">
        <v>2884</v>
      </c>
      <c r="N136" s="125">
        <v>1.091</v>
      </c>
      <c r="O136" s="125">
        <v>1.675</v>
      </c>
      <c r="P136" s="126">
        <v>15118.28</v>
      </c>
      <c r="Q136" s="127">
        <v>9.1000000000000004E-3</v>
      </c>
      <c r="R136" s="126">
        <v>7384.44</v>
      </c>
      <c r="S136" s="126">
        <v>7733.84</v>
      </c>
      <c r="T136" s="125">
        <v>0.58799999999999997</v>
      </c>
      <c r="U136" s="126">
        <v>8889.5400000000009</v>
      </c>
      <c r="V136" s="126">
        <v>8889.5400000000009</v>
      </c>
      <c r="W136" s="124">
        <v>25637434</v>
      </c>
      <c r="X136" s="124">
        <v>22578868</v>
      </c>
      <c r="Y136" s="124">
        <v>451577</v>
      </c>
      <c r="Z136" s="124">
        <v>3058566</v>
      </c>
      <c r="AA136" s="124">
        <v>4883148</v>
      </c>
      <c r="AB136" s="124">
        <v>0</v>
      </c>
      <c r="AC136" s="124">
        <v>1352627</v>
      </c>
      <c r="AD136" s="124">
        <v>2172318</v>
      </c>
      <c r="AE136" s="124">
        <v>2084398</v>
      </c>
    </row>
    <row r="137" spans="1:31" x14ac:dyDescent="0.3">
      <c r="A137" s="123" t="s">
        <v>273</v>
      </c>
      <c r="B137" s="121" t="s">
        <v>274</v>
      </c>
      <c r="C137" s="121">
        <v>1</v>
      </c>
      <c r="D137" s="121">
        <v>0</v>
      </c>
      <c r="E137" s="124">
        <v>1555336333</v>
      </c>
      <c r="F137" s="124">
        <v>2202</v>
      </c>
      <c r="G137" s="124">
        <v>706328</v>
      </c>
      <c r="H137" s="124">
        <v>473605990</v>
      </c>
      <c r="I137" s="124">
        <v>215079</v>
      </c>
      <c r="J137" s="125">
        <v>0.57199999999999995</v>
      </c>
      <c r="K137" s="124">
        <v>2698</v>
      </c>
      <c r="L137" s="124">
        <v>2705</v>
      </c>
      <c r="M137" s="124">
        <v>2702</v>
      </c>
      <c r="N137" s="125">
        <v>1.091</v>
      </c>
      <c r="O137" s="125">
        <v>1.5489999999999999</v>
      </c>
      <c r="P137" s="126">
        <v>13981.02</v>
      </c>
      <c r="Q137" s="127">
        <v>9.1000000000000004E-3</v>
      </c>
      <c r="R137" s="126">
        <v>6427.58</v>
      </c>
      <c r="S137" s="126">
        <v>7553.44</v>
      </c>
      <c r="T137" s="125">
        <v>0.61499999999999999</v>
      </c>
      <c r="U137" s="126">
        <v>8598.32</v>
      </c>
      <c r="V137" s="126">
        <v>8598.32</v>
      </c>
      <c r="W137" s="124">
        <v>23232661</v>
      </c>
      <c r="X137" s="124">
        <v>20934833</v>
      </c>
      <c r="Y137" s="124">
        <v>418696</v>
      </c>
      <c r="Z137" s="124">
        <v>2297828</v>
      </c>
      <c r="AA137" s="124">
        <v>6822555</v>
      </c>
      <c r="AB137" s="124">
        <v>0</v>
      </c>
      <c r="AC137" s="124">
        <v>1514878</v>
      </c>
      <c r="AD137" s="124">
        <v>2432894</v>
      </c>
      <c r="AE137" s="124">
        <v>2334426</v>
      </c>
    </row>
    <row r="138" spans="1:31" x14ac:dyDescent="0.3">
      <c r="A138" s="123" t="s">
        <v>275</v>
      </c>
      <c r="B138" s="121" t="s">
        <v>276</v>
      </c>
      <c r="C138" s="121">
        <v>1</v>
      </c>
      <c r="D138" s="121">
        <v>0</v>
      </c>
      <c r="E138" s="124">
        <v>736794793</v>
      </c>
      <c r="F138" s="124">
        <v>1385</v>
      </c>
      <c r="G138" s="124">
        <v>531981</v>
      </c>
      <c r="H138" s="124">
        <v>289691993</v>
      </c>
      <c r="I138" s="124">
        <v>209163</v>
      </c>
      <c r="J138" s="125">
        <v>0.55600000000000005</v>
      </c>
      <c r="K138" s="124">
        <v>1650</v>
      </c>
      <c r="L138" s="124">
        <v>1582</v>
      </c>
      <c r="M138" s="124">
        <v>1650</v>
      </c>
      <c r="N138" s="125">
        <v>1.091</v>
      </c>
      <c r="O138" s="125">
        <v>1.5629999999999999</v>
      </c>
      <c r="P138" s="126">
        <v>14107.38</v>
      </c>
      <c r="Q138" s="127">
        <v>9.1000000000000004E-3</v>
      </c>
      <c r="R138" s="126">
        <v>4841.0200000000004</v>
      </c>
      <c r="S138" s="126">
        <v>9266.36</v>
      </c>
      <c r="T138" s="125">
        <v>0.68899999999999995</v>
      </c>
      <c r="U138" s="126">
        <v>9719.98</v>
      </c>
      <c r="V138" s="126">
        <v>9719.98</v>
      </c>
      <c r="W138" s="124">
        <v>16037967</v>
      </c>
      <c r="X138" s="124">
        <v>15006240</v>
      </c>
      <c r="Y138" s="124">
        <v>300124</v>
      </c>
      <c r="Z138" s="124">
        <v>1031727</v>
      </c>
      <c r="AA138" s="124">
        <v>6062352</v>
      </c>
      <c r="AB138" s="124">
        <v>0</v>
      </c>
      <c r="AC138" s="124">
        <v>1676177</v>
      </c>
      <c r="AD138" s="124">
        <v>2691940</v>
      </c>
      <c r="AE138" s="124">
        <v>2582988</v>
      </c>
    </row>
    <row r="139" spans="1:31" x14ac:dyDescent="0.3">
      <c r="A139" s="123" t="s">
        <v>277</v>
      </c>
      <c r="B139" s="121" t="s">
        <v>278</v>
      </c>
      <c r="C139" s="121">
        <v>1</v>
      </c>
      <c r="D139" s="121">
        <v>0</v>
      </c>
      <c r="E139" s="124">
        <v>1196302676</v>
      </c>
      <c r="F139" s="124">
        <v>1840</v>
      </c>
      <c r="G139" s="124">
        <v>650164</v>
      </c>
      <c r="H139" s="124">
        <v>422992938</v>
      </c>
      <c r="I139" s="124">
        <v>229887</v>
      </c>
      <c r="J139" s="125">
        <v>0.61099999999999999</v>
      </c>
      <c r="K139" s="124">
        <v>2235</v>
      </c>
      <c r="L139" s="124">
        <v>2238</v>
      </c>
      <c r="M139" s="124">
        <v>2237</v>
      </c>
      <c r="N139" s="125">
        <v>1.091</v>
      </c>
      <c r="O139" s="125">
        <v>1.405</v>
      </c>
      <c r="P139" s="126">
        <v>12681.3</v>
      </c>
      <c r="Q139" s="127">
        <v>9.1000000000000004E-3</v>
      </c>
      <c r="R139" s="126">
        <v>5916.49</v>
      </c>
      <c r="S139" s="126">
        <v>6764.81</v>
      </c>
      <c r="T139" s="125">
        <v>0.61299999999999999</v>
      </c>
      <c r="U139" s="126">
        <v>7773.63</v>
      </c>
      <c r="V139" s="126">
        <v>7773.63</v>
      </c>
      <c r="W139" s="124">
        <v>17389611</v>
      </c>
      <c r="X139" s="124">
        <v>16305307</v>
      </c>
      <c r="Y139" s="124">
        <v>326106</v>
      </c>
      <c r="Z139" s="124">
        <v>1084304</v>
      </c>
      <c r="AA139" s="124">
        <v>5879407</v>
      </c>
      <c r="AB139" s="124">
        <v>0</v>
      </c>
      <c r="AC139" s="124">
        <v>1974735</v>
      </c>
      <c r="AD139" s="124">
        <v>3171424</v>
      </c>
      <c r="AE139" s="124">
        <v>3043066</v>
      </c>
    </row>
    <row r="140" spans="1:31" x14ac:dyDescent="0.3">
      <c r="A140" s="123" t="s">
        <v>279</v>
      </c>
      <c r="B140" s="121" t="s">
        <v>280</v>
      </c>
      <c r="C140" s="121">
        <v>1</v>
      </c>
      <c r="D140" s="121">
        <v>0</v>
      </c>
      <c r="E140" s="124">
        <v>767965891</v>
      </c>
      <c r="F140" s="124">
        <v>1332</v>
      </c>
      <c r="G140" s="124">
        <v>576550</v>
      </c>
      <c r="H140" s="124">
        <v>261800857</v>
      </c>
      <c r="I140" s="124">
        <v>196547</v>
      </c>
      <c r="J140" s="125">
        <v>0.52200000000000002</v>
      </c>
      <c r="K140" s="124">
        <v>1605</v>
      </c>
      <c r="L140" s="124">
        <v>1601</v>
      </c>
      <c r="M140" s="124">
        <v>1605</v>
      </c>
      <c r="N140" s="125">
        <v>1.091</v>
      </c>
      <c r="O140" s="125">
        <v>1.5409999999999999</v>
      </c>
      <c r="P140" s="126">
        <v>13908.81</v>
      </c>
      <c r="Q140" s="127">
        <v>9.1000000000000004E-3</v>
      </c>
      <c r="R140" s="126">
        <v>5246.6</v>
      </c>
      <c r="S140" s="126">
        <v>8662.2099999999991</v>
      </c>
      <c r="T140" s="125">
        <v>0.67400000000000004</v>
      </c>
      <c r="U140" s="126">
        <v>9374.5300000000007</v>
      </c>
      <c r="V140" s="126">
        <v>9374.5300000000007</v>
      </c>
      <c r="W140" s="124">
        <v>15046121</v>
      </c>
      <c r="X140" s="124">
        <v>14366406</v>
      </c>
      <c r="Y140" s="124">
        <v>287328</v>
      </c>
      <c r="Z140" s="124">
        <v>679715</v>
      </c>
      <c r="AA140" s="124">
        <v>5207191</v>
      </c>
      <c r="AB140" s="124">
        <v>0</v>
      </c>
      <c r="AC140" s="124">
        <v>1855794</v>
      </c>
      <c r="AD140" s="124">
        <v>2980405</v>
      </c>
      <c r="AE140" s="124">
        <v>2859778</v>
      </c>
    </row>
    <row r="141" spans="1:31" x14ac:dyDescent="0.3">
      <c r="A141" s="123" t="s">
        <v>281</v>
      </c>
      <c r="B141" s="121" t="s">
        <v>282</v>
      </c>
      <c r="C141" s="121">
        <v>1</v>
      </c>
      <c r="D141" s="121">
        <v>0</v>
      </c>
      <c r="E141" s="124">
        <v>4293726597</v>
      </c>
      <c r="F141" s="124">
        <v>4076</v>
      </c>
      <c r="G141" s="124">
        <v>1053416</v>
      </c>
      <c r="H141" s="124">
        <v>1952913837</v>
      </c>
      <c r="I141" s="124">
        <v>479125</v>
      </c>
      <c r="J141" s="125">
        <v>1.274</v>
      </c>
      <c r="K141" s="124">
        <v>4848</v>
      </c>
      <c r="L141" s="124">
        <v>4864</v>
      </c>
      <c r="M141" s="124">
        <v>4856</v>
      </c>
      <c r="N141" s="125">
        <v>1.091</v>
      </c>
      <c r="O141" s="125">
        <v>1.1459999999999999</v>
      </c>
      <c r="P141" s="126">
        <v>10343.61</v>
      </c>
      <c r="Q141" s="127">
        <v>1.7829999999999999E-2</v>
      </c>
      <c r="R141" s="126">
        <v>18782.400000000001</v>
      </c>
      <c r="S141" s="126">
        <v>0</v>
      </c>
      <c r="T141" s="125">
        <v>0.33300000000000002</v>
      </c>
      <c r="U141" s="126">
        <v>3444.42</v>
      </c>
      <c r="V141" s="126">
        <v>3444.42</v>
      </c>
      <c r="W141" s="124">
        <v>16726104</v>
      </c>
      <c r="X141" s="124">
        <v>15969835</v>
      </c>
      <c r="Y141" s="124">
        <v>319396</v>
      </c>
      <c r="Z141" s="124">
        <v>756269</v>
      </c>
      <c r="AA141" s="124">
        <v>10062776</v>
      </c>
      <c r="AB141" s="124">
        <v>0</v>
      </c>
      <c r="AC141" s="124">
        <v>2633398</v>
      </c>
      <c r="AD141" s="124">
        <v>4229237</v>
      </c>
      <c r="AE141" s="124">
        <v>4058066</v>
      </c>
    </row>
    <row r="142" spans="1:31" x14ac:dyDescent="0.3">
      <c r="A142" s="123" t="s">
        <v>283</v>
      </c>
      <c r="B142" s="121" t="s">
        <v>284</v>
      </c>
      <c r="C142" s="121">
        <v>1</v>
      </c>
      <c r="D142" s="121">
        <v>0</v>
      </c>
      <c r="E142" s="124">
        <v>1210445529</v>
      </c>
      <c r="F142" s="124">
        <v>1559</v>
      </c>
      <c r="G142" s="124">
        <v>776424</v>
      </c>
      <c r="H142" s="124">
        <v>416029336</v>
      </c>
      <c r="I142" s="124">
        <v>266856</v>
      </c>
      <c r="J142" s="125">
        <v>0.70899999999999996</v>
      </c>
      <c r="K142" s="124">
        <v>1823</v>
      </c>
      <c r="L142" s="124">
        <v>1836</v>
      </c>
      <c r="M142" s="124">
        <v>1830</v>
      </c>
      <c r="N142" s="125">
        <v>1.091</v>
      </c>
      <c r="O142" s="125">
        <v>1.599</v>
      </c>
      <c r="P142" s="126">
        <v>14432.31</v>
      </c>
      <c r="Q142" s="127">
        <v>9.92E-3</v>
      </c>
      <c r="R142" s="126">
        <v>7702.12</v>
      </c>
      <c r="S142" s="126">
        <v>6730.19</v>
      </c>
      <c r="T142" s="125">
        <v>0.53700000000000003</v>
      </c>
      <c r="U142" s="126">
        <v>7750.15</v>
      </c>
      <c r="V142" s="126">
        <v>7750.15</v>
      </c>
      <c r="W142" s="124">
        <v>14182775</v>
      </c>
      <c r="X142" s="124">
        <v>14163487</v>
      </c>
      <c r="Y142" s="124">
        <v>283269</v>
      </c>
      <c r="Z142" s="124">
        <v>283269</v>
      </c>
      <c r="AA142" s="124">
        <v>6454722</v>
      </c>
      <c r="AB142" s="124">
        <v>0</v>
      </c>
      <c r="AC142" s="124">
        <v>1723940</v>
      </c>
      <c r="AD142" s="124">
        <v>2768647</v>
      </c>
      <c r="AE142" s="124">
        <v>2656591</v>
      </c>
    </row>
    <row r="143" spans="1:31" x14ac:dyDescent="0.3">
      <c r="A143" s="123" t="s">
        <v>285</v>
      </c>
      <c r="B143" s="121" t="s">
        <v>286</v>
      </c>
      <c r="C143" s="121">
        <v>1</v>
      </c>
      <c r="D143" s="121">
        <v>0</v>
      </c>
      <c r="E143" s="124">
        <v>993276994</v>
      </c>
      <c r="F143" s="124">
        <v>1228</v>
      </c>
      <c r="G143" s="124">
        <v>808857</v>
      </c>
      <c r="H143" s="124">
        <v>343363233</v>
      </c>
      <c r="I143" s="124">
        <v>279611</v>
      </c>
      <c r="J143" s="125">
        <v>0.74299999999999999</v>
      </c>
      <c r="K143" s="124">
        <v>1492</v>
      </c>
      <c r="L143" s="124">
        <v>1513</v>
      </c>
      <c r="M143" s="124">
        <v>1503</v>
      </c>
      <c r="N143" s="125">
        <v>1.091</v>
      </c>
      <c r="O143" s="125">
        <v>1.33</v>
      </c>
      <c r="P143" s="126">
        <v>12004.36</v>
      </c>
      <c r="Q143" s="127">
        <v>1.04E-2</v>
      </c>
      <c r="R143" s="126">
        <v>8412.11</v>
      </c>
      <c r="S143" s="126">
        <v>3592.25</v>
      </c>
      <c r="T143" s="125">
        <v>0.52900000000000003</v>
      </c>
      <c r="U143" s="126">
        <v>6350.3</v>
      </c>
      <c r="V143" s="126">
        <v>6350.3</v>
      </c>
      <c r="W143" s="124">
        <v>9544501</v>
      </c>
      <c r="X143" s="124">
        <v>8941436</v>
      </c>
      <c r="Y143" s="124">
        <v>178828</v>
      </c>
      <c r="Z143" s="124">
        <v>603065</v>
      </c>
      <c r="AA143" s="124">
        <v>4699570</v>
      </c>
      <c r="AB143" s="124">
        <v>0</v>
      </c>
      <c r="AC143" s="124">
        <v>682139</v>
      </c>
      <c r="AD143" s="124">
        <v>1095515</v>
      </c>
      <c r="AE143" s="124">
        <v>1051176</v>
      </c>
    </row>
    <row r="144" spans="1:31" x14ac:dyDescent="0.3">
      <c r="A144" s="123" t="s">
        <v>287</v>
      </c>
      <c r="B144" s="121" t="s">
        <v>288</v>
      </c>
      <c r="C144" s="121">
        <v>1</v>
      </c>
      <c r="D144" s="121">
        <v>0</v>
      </c>
      <c r="E144" s="124">
        <v>2435081295</v>
      </c>
      <c r="F144" s="124">
        <v>2019</v>
      </c>
      <c r="G144" s="124">
        <v>1206082</v>
      </c>
      <c r="H144" s="124">
        <v>842114761</v>
      </c>
      <c r="I144" s="124">
        <v>417094</v>
      </c>
      <c r="J144" s="125">
        <v>1.109</v>
      </c>
      <c r="K144" s="124">
        <v>2412</v>
      </c>
      <c r="L144" s="124">
        <v>2433</v>
      </c>
      <c r="M144" s="124">
        <v>2423</v>
      </c>
      <c r="N144" s="125">
        <v>1.091</v>
      </c>
      <c r="O144" s="125">
        <v>1.1619999999999999</v>
      </c>
      <c r="P144" s="126">
        <v>10488.02</v>
      </c>
      <c r="Q144" s="127">
        <v>1.5520000000000001E-2</v>
      </c>
      <c r="R144" s="126">
        <v>18718.39</v>
      </c>
      <c r="S144" s="126">
        <v>0</v>
      </c>
      <c r="T144" s="125">
        <v>0.35499999999999998</v>
      </c>
      <c r="U144" s="126">
        <v>3723.24</v>
      </c>
      <c r="V144" s="126">
        <v>3723.24</v>
      </c>
      <c r="W144" s="124">
        <v>9021411</v>
      </c>
      <c r="X144" s="124">
        <v>10297615</v>
      </c>
      <c r="Y144" s="124">
        <v>205952</v>
      </c>
      <c r="Z144" s="124">
        <v>205952</v>
      </c>
      <c r="AA144" s="124">
        <v>6303348</v>
      </c>
      <c r="AB144" s="124">
        <v>0</v>
      </c>
      <c r="AC144" s="124">
        <v>1503716</v>
      </c>
      <c r="AD144" s="124">
        <v>2414967</v>
      </c>
      <c r="AE144" s="124">
        <v>2317226</v>
      </c>
    </row>
    <row r="145" spans="1:31" x14ac:dyDescent="0.3">
      <c r="A145" s="123" t="s">
        <v>289</v>
      </c>
      <c r="B145" s="121" t="s">
        <v>290</v>
      </c>
      <c r="C145" s="121">
        <v>1</v>
      </c>
      <c r="D145" s="121">
        <v>0</v>
      </c>
      <c r="E145" s="124">
        <v>1414054978</v>
      </c>
      <c r="F145" s="124">
        <v>2080</v>
      </c>
      <c r="G145" s="124">
        <v>679834</v>
      </c>
      <c r="H145" s="124">
        <v>456416188</v>
      </c>
      <c r="I145" s="124">
        <v>219430</v>
      </c>
      <c r="J145" s="125">
        <v>0.58299999999999996</v>
      </c>
      <c r="K145" s="124">
        <v>2651</v>
      </c>
      <c r="L145" s="124">
        <v>2714</v>
      </c>
      <c r="M145" s="124">
        <v>2683</v>
      </c>
      <c r="N145" s="125">
        <v>1.091</v>
      </c>
      <c r="O145" s="125">
        <v>1.4239999999999999</v>
      </c>
      <c r="P145" s="126">
        <v>12852.79</v>
      </c>
      <c r="Q145" s="127">
        <v>9.1000000000000004E-3</v>
      </c>
      <c r="R145" s="126">
        <v>6186.48</v>
      </c>
      <c r="S145" s="126">
        <v>6666.31</v>
      </c>
      <c r="T145" s="125">
        <v>0.63200000000000001</v>
      </c>
      <c r="U145" s="126">
        <v>8122.96</v>
      </c>
      <c r="V145" s="126">
        <v>8122.96</v>
      </c>
      <c r="W145" s="124">
        <v>21793902</v>
      </c>
      <c r="X145" s="124">
        <v>23482093</v>
      </c>
      <c r="Y145" s="124">
        <v>469641</v>
      </c>
      <c r="Z145" s="124">
        <v>469641</v>
      </c>
      <c r="AA145" s="124">
        <v>10364937</v>
      </c>
      <c r="AB145" s="124">
        <v>1966</v>
      </c>
      <c r="AC145" s="124">
        <v>3501487</v>
      </c>
      <c r="AD145" s="124">
        <v>5623388</v>
      </c>
      <c r="AE145" s="124">
        <v>5395791</v>
      </c>
    </row>
    <row r="146" spans="1:31" x14ac:dyDescent="0.3">
      <c r="A146" s="123" t="s">
        <v>291</v>
      </c>
      <c r="B146" s="121" t="s">
        <v>292</v>
      </c>
      <c r="C146" s="121">
        <v>1</v>
      </c>
      <c r="D146" s="121">
        <v>0</v>
      </c>
      <c r="E146" s="124">
        <v>2375684688</v>
      </c>
      <c r="F146" s="124">
        <v>2767</v>
      </c>
      <c r="G146" s="124">
        <v>858577</v>
      </c>
      <c r="H146" s="124">
        <v>954764412</v>
      </c>
      <c r="I146" s="124">
        <v>345053</v>
      </c>
      <c r="J146" s="125">
        <v>0.91700000000000004</v>
      </c>
      <c r="K146" s="124">
        <v>3265</v>
      </c>
      <c r="L146" s="124">
        <v>3216</v>
      </c>
      <c r="M146" s="124">
        <v>3265</v>
      </c>
      <c r="N146" s="125">
        <v>1.091</v>
      </c>
      <c r="O146" s="125">
        <v>1.2190000000000001</v>
      </c>
      <c r="P146" s="126">
        <v>11002.49</v>
      </c>
      <c r="Q146" s="127">
        <v>1.2829999999999999E-2</v>
      </c>
      <c r="R146" s="126">
        <v>11015.54</v>
      </c>
      <c r="S146" s="126">
        <v>0</v>
      </c>
      <c r="T146" s="125">
        <v>0.439</v>
      </c>
      <c r="U146" s="126">
        <v>4830.09</v>
      </c>
      <c r="V146" s="126">
        <v>4830.09</v>
      </c>
      <c r="W146" s="124">
        <v>15770244</v>
      </c>
      <c r="X146" s="124">
        <v>15518924</v>
      </c>
      <c r="Y146" s="124">
        <v>310378</v>
      </c>
      <c r="Z146" s="124">
        <v>310378</v>
      </c>
      <c r="AA146" s="124">
        <v>7193243</v>
      </c>
      <c r="AB146" s="124">
        <v>0</v>
      </c>
      <c r="AC146" s="124">
        <v>2225281</v>
      </c>
      <c r="AD146" s="124">
        <v>3573801</v>
      </c>
      <c r="AE146" s="124">
        <v>3429158</v>
      </c>
    </row>
    <row r="147" spans="1:31" x14ac:dyDescent="0.3">
      <c r="A147" s="123" t="s">
        <v>293</v>
      </c>
      <c r="B147" s="121" t="s">
        <v>294</v>
      </c>
      <c r="C147" s="121">
        <v>1</v>
      </c>
      <c r="D147" s="121">
        <v>0</v>
      </c>
      <c r="E147" s="124">
        <v>2553023647</v>
      </c>
      <c r="F147" s="124">
        <v>3199</v>
      </c>
      <c r="G147" s="124">
        <v>798069</v>
      </c>
      <c r="H147" s="124">
        <v>980782645</v>
      </c>
      <c r="I147" s="124">
        <v>306590</v>
      </c>
      <c r="J147" s="125">
        <v>0.81499999999999995</v>
      </c>
      <c r="K147" s="124">
        <v>3884</v>
      </c>
      <c r="L147" s="124">
        <v>3871</v>
      </c>
      <c r="M147" s="124">
        <v>3884</v>
      </c>
      <c r="N147" s="125">
        <v>1.091</v>
      </c>
      <c r="O147" s="125">
        <v>1.1870000000000001</v>
      </c>
      <c r="P147" s="126">
        <v>10713.67</v>
      </c>
      <c r="Q147" s="127">
        <v>1.141E-2</v>
      </c>
      <c r="R147" s="126">
        <v>9105.9599999999991</v>
      </c>
      <c r="S147" s="126">
        <v>1607.71</v>
      </c>
      <c r="T147" s="125">
        <v>0.51100000000000001</v>
      </c>
      <c r="U147" s="126">
        <v>5474.68</v>
      </c>
      <c r="V147" s="126">
        <v>5474.68</v>
      </c>
      <c r="W147" s="124">
        <v>21263658</v>
      </c>
      <c r="X147" s="124">
        <v>20767079</v>
      </c>
      <c r="Y147" s="124">
        <v>415341</v>
      </c>
      <c r="Z147" s="124">
        <v>496579</v>
      </c>
      <c r="AA147" s="124">
        <v>8829301</v>
      </c>
      <c r="AB147" s="124">
        <v>0</v>
      </c>
      <c r="AC147" s="124">
        <v>2657688</v>
      </c>
      <c r="AD147" s="124">
        <v>4268246</v>
      </c>
      <c r="AE147" s="124">
        <v>4095497</v>
      </c>
    </row>
    <row r="148" spans="1:31" x14ac:dyDescent="0.3">
      <c r="A148" s="123" t="s">
        <v>295</v>
      </c>
      <c r="B148" s="121" t="s">
        <v>296</v>
      </c>
      <c r="C148" s="121">
        <v>1</v>
      </c>
      <c r="D148" s="121">
        <v>0</v>
      </c>
      <c r="E148" s="124">
        <v>3720901489</v>
      </c>
      <c r="F148" s="124">
        <v>4497</v>
      </c>
      <c r="G148" s="124">
        <v>827418</v>
      </c>
      <c r="H148" s="124">
        <v>1279094462</v>
      </c>
      <c r="I148" s="124">
        <v>284432</v>
      </c>
      <c r="J148" s="125">
        <v>0.75600000000000001</v>
      </c>
      <c r="K148" s="124">
        <v>5533</v>
      </c>
      <c r="L148" s="124">
        <v>5576</v>
      </c>
      <c r="M148" s="124">
        <v>5555</v>
      </c>
      <c r="N148" s="125">
        <v>1.091</v>
      </c>
      <c r="O148" s="125">
        <v>1.2829999999999999</v>
      </c>
      <c r="P148" s="126">
        <v>11580.15</v>
      </c>
      <c r="Q148" s="127">
        <v>1.0580000000000001E-2</v>
      </c>
      <c r="R148" s="126">
        <v>8754.08</v>
      </c>
      <c r="S148" s="126">
        <v>2826.07</v>
      </c>
      <c r="T148" s="125">
        <v>0.51800000000000002</v>
      </c>
      <c r="U148" s="126">
        <v>5998.51</v>
      </c>
      <c r="V148" s="126">
        <v>5998.51</v>
      </c>
      <c r="W148" s="124">
        <v>33321724</v>
      </c>
      <c r="X148" s="124">
        <v>32067295</v>
      </c>
      <c r="Y148" s="124">
        <v>641345</v>
      </c>
      <c r="Z148" s="124">
        <v>1254429</v>
      </c>
      <c r="AA148" s="124">
        <v>14003098</v>
      </c>
      <c r="AB148" s="124">
        <v>0</v>
      </c>
      <c r="AC148" s="124">
        <v>3377611</v>
      </c>
      <c r="AD148" s="124">
        <v>5424443</v>
      </c>
      <c r="AE148" s="124">
        <v>5204898</v>
      </c>
    </row>
    <row r="149" spans="1:31" x14ac:dyDescent="0.3">
      <c r="A149" s="123" t="s">
        <v>297</v>
      </c>
      <c r="B149" s="121" t="s">
        <v>298</v>
      </c>
      <c r="C149" s="121">
        <v>1</v>
      </c>
      <c r="D149" s="121">
        <v>0</v>
      </c>
      <c r="E149" s="124">
        <v>713436731</v>
      </c>
      <c r="F149" s="124">
        <v>695</v>
      </c>
      <c r="G149" s="124">
        <v>1026527</v>
      </c>
      <c r="H149" s="124">
        <v>239840143</v>
      </c>
      <c r="I149" s="124">
        <v>345093</v>
      </c>
      <c r="J149" s="125">
        <v>0.91800000000000004</v>
      </c>
      <c r="K149" s="124">
        <v>881</v>
      </c>
      <c r="L149" s="124">
        <v>872</v>
      </c>
      <c r="M149" s="124">
        <v>881</v>
      </c>
      <c r="N149" s="125">
        <v>1.091</v>
      </c>
      <c r="O149" s="125">
        <v>1.6160000000000001</v>
      </c>
      <c r="P149" s="126">
        <v>14585.75</v>
      </c>
      <c r="Q149" s="127">
        <v>1.285E-2</v>
      </c>
      <c r="R149" s="126">
        <v>13190.87</v>
      </c>
      <c r="S149" s="126">
        <v>1394.88</v>
      </c>
      <c r="T149" s="125">
        <v>0.434</v>
      </c>
      <c r="U149" s="126">
        <v>6330.21</v>
      </c>
      <c r="V149" s="126">
        <v>6330.21</v>
      </c>
      <c r="W149" s="124">
        <v>5576916</v>
      </c>
      <c r="X149" s="124">
        <v>7348579</v>
      </c>
      <c r="Y149" s="124">
        <v>146971</v>
      </c>
      <c r="Z149" s="124">
        <v>146971</v>
      </c>
      <c r="AA149" s="124">
        <v>3354215</v>
      </c>
      <c r="AB149" s="124">
        <v>0</v>
      </c>
      <c r="AC149" s="124">
        <v>695579</v>
      </c>
      <c r="AD149" s="124">
        <v>1117099</v>
      </c>
      <c r="AE149" s="124">
        <v>1071887</v>
      </c>
    </row>
    <row r="150" spans="1:31" x14ac:dyDescent="0.3">
      <c r="A150" s="123" t="s">
        <v>299</v>
      </c>
      <c r="B150" s="121" t="s">
        <v>300</v>
      </c>
      <c r="C150" s="121">
        <v>1</v>
      </c>
      <c r="D150" s="121">
        <v>0</v>
      </c>
      <c r="E150" s="124">
        <v>817630026</v>
      </c>
      <c r="F150" s="124">
        <v>2685</v>
      </c>
      <c r="G150" s="124">
        <v>304517</v>
      </c>
      <c r="H150" s="124">
        <v>316038720</v>
      </c>
      <c r="I150" s="124">
        <v>117705</v>
      </c>
      <c r="J150" s="125">
        <v>0.313</v>
      </c>
      <c r="K150" s="124">
        <v>3187</v>
      </c>
      <c r="L150" s="124">
        <v>3200</v>
      </c>
      <c r="M150" s="124">
        <v>3194</v>
      </c>
      <c r="N150" s="125">
        <v>1.091</v>
      </c>
      <c r="O150" s="125">
        <v>1.8340000000000001</v>
      </c>
      <c r="P150" s="126">
        <v>16553.39</v>
      </c>
      <c r="Q150" s="127">
        <v>9.1000000000000004E-3</v>
      </c>
      <c r="R150" s="126">
        <v>2771.1</v>
      </c>
      <c r="S150" s="126">
        <v>13782.29</v>
      </c>
      <c r="T150" s="125">
        <v>0.93</v>
      </c>
      <c r="U150" s="126">
        <v>15394.65</v>
      </c>
      <c r="V150" s="126">
        <v>15394.65</v>
      </c>
      <c r="W150" s="124">
        <v>49170513</v>
      </c>
      <c r="X150" s="124">
        <v>46462752</v>
      </c>
      <c r="Y150" s="124">
        <v>929255</v>
      </c>
      <c r="Z150" s="124">
        <v>2707761</v>
      </c>
      <c r="AA150" s="124">
        <v>8233742</v>
      </c>
      <c r="AB150" s="124">
        <v>0</v>
      </c>
      <c r="AC150" s="124">
        <v>3560043</v>
      </c>
      <c r="AD150" s="124">
        <v>5717429</v>
      </c>
      <c r="AE150" s="124">
        <v>5486026</v>
      </c>
    </row>
    <row r="151" spans="1:31" x14ac:dyDescent="0.3">
      <c r="A151" s="123" t="s">
        <v>301</v>
      </c>
      <c r="B151" s="121" t="s">
        <v>302</v>
      </c>
      <c r="C151" s="121">
        <v>1</v>
      </c>
      <c r="D151" s="121">
        <v>0</v>
      </c>
      <c r="E151" s="124">
        <v>4444282587</v>
      </c>
      <c r="F151" s="124">
        <v>5344</v>
      </c>
      <c r="G151" s="124">
        <v>831639</v>
      </c>
      <c r="H151" s="124">
        <v>1636278563</v>
      </c>
      <c r="I151" s="124">
        <v>306189</v>
      </c>
      <c r="J151" s="125">
        <v>0.81399999999999995</v>
      </c>
      <c r="K151" s="124">
        <v>6493</v>
      </c>
      <c r="L151" s="124">
        <v>6478</v>
      </c>
      <c r="M151" s="124">
        <v>6493</v>
      </c>
      <c r="N151" s="125">
        <v>1.091</v>
      </c>
      <c r="O151" s="125">
        <v>1.216</v>
      </c>
      <c r="P151" s="126">
        <v>10975.42</v>
      </c>
      <c r="Q151" s="127">
        <v>1.1390000000000001E-2</v>
      </c>
      <c r="R151" s="126">
        <v>9472.36</v>
      </c>
      <c r="S151" s="126">
        <v>1503.06</v>
      </c>
      <c r="T151" s="125">
        <v>0.498</v>
      </c>
      <c r="U151" s="126">
        <v>5465.75</v>
      </c>
      <c r="V151" s="126">
        <v>5465.75</v>
      </c>
      <c r="W151" s="124">
        <v>35489115</v>
      </c>
      <c r="X151" s="124">
        <v>33220871</v>
      </c>
      <c r="Y151" s="124">
        <v>664417</v>
      </c>
      <c r="Z151" s="124">
        <v>2268244</v>
      </c>
      <c r="AA151" s="124">
        <v>14640316</v>
      </c>
      <c r="AB151" s="124">
        <v>0</v>
      </c>
      <c r="AC151" s="124">
        <v>2704481</v>
      </c>
      <c r="AD151" s="124">
        <v>4343396</v>
      </c>
      <c r="AE151" s="124">
        <v>4167605</v>
      </c>
    </row>
    <row r="152" spans="1:31" x14ac:dyDescent="0.3">
      <c r="A152" s="123" t="s">
        <v>303</v>
      </c>
      <c r="B152" s="121" t="s">
        <v>304</v>
      </c>
      <c r="C152" s="121">
        <v>1</v>
      </c>
      <c r="D152" s="121">
        <v>0</v>
      </c>
      <c r="E152" s="124">
        <v>858169465</v>
      </c>
      <c r="F152" s="124">
        <v>1197</v>
      </c>
      <c r="G152" s="124">
        <v>716933</v>
      </c>
      <c r="H152" s="124">
        <v>299083941</v>
      </c>
      <c r="I152" s="124">
        <v>249861</v>
      </c>
      <c r="J152" s="125">
        <v>0.66400000000000003</v>
      </c>
      <c r="K152" s="124">
        <v>1431</v>
      </c>
      <c r="L152" s="124">
        <v>1431</v>
      </c>
      <c r="M152" s="124">
        <v>1431</v>
      </c>
      <c r="N152" s="125">
        <v>1.091</v>
      </c>
      <c r="O152" s="125">
        <v>1.548</v>
      </c>
      <c r="P152" s="126">
        <v>13972</v>
      </c>
      <c r="Q152" s="127">
        <v>9.2899999999999996E-3</v>
      </c>
      <c r="R152" s="126">
        <v>6660.3</v>
      </c>
      <c r="S152" s="126">
        <v>7311.7</v>
      </c>
      <c r="T152" s="125">
        <v>0.57699999999999996</v>
      </c>
      <c r="U152" s="126">
        <v>8061.84</v>
      </c>
      <c r="V152" s="126">
        <v>8061.84</v>
      </c>
      <c r="W152" s="124">
        <v>11536494</v>
      </c>
      <c r="X152" s="124">
        <v>11519336</v>
      </c>
      <c r="Y152" s="124">
        <v>230386</v>
      </c>
      <c r="Z152" s="124">
        <v>230386</v>
      </c>
      <c r="AA152" s="124">
        <v>5445289</v>
      </c>
      <c r="AB152" s="124">
        <v>0</v>
      </c>
      <c r="AC152" s="124">
        <v>1430818</v>
      </c>
      <c r="AD152" s="124">
        <v>2297893</v>
      </c>
      <c r="AE152" s="124">
        <v>2204890</v>
      </c>
    </row>
    <row r="153" spans="1:31" x14ac:dyDescent="0.3">
      <c r="A153" s="123" t="s">
        <v>305</v>
      </c>
      <c r="B153" s="121" t="s">
        <v>306</v>
      </c>
      <c r="C153" s="121">
        <v>1</v>
      </c>
      <c r="D153" s="121">
        <v>0</v>
      </c>
      <c r="E153" s="124">
        <v>414218515</v>
      </c>
      <c r="F153" s="124">
        <v>541</v>
      </c>
      <c r="G153" s="124">
        <v>765653</v>
      </c>
      <c r="H153" s="124">
        <v>132519699</v>
      </c>
      <c r="I153" s="124">
        <v>244953</v>
      </c>
      <c r="J153" s="125">
        <v>0.65100000000000002</v>
      </c>
      <c r="K153" s="124">
        <v>670</v>
      </c>
      <c r="L153" s="124">
        <v>673</v>
      </c>
      <c r="M153" s="124">
        <v>672</v>
      </c>
      <c r="N153" s="125">
        <v>1.091</v>
      </c>
      <c r="O153" s="125">
        <v>1.6539999999999999</v>
      </c>
      <c r="P153" s="126">
        <v>14928.73</v>
      </c>
      <c r="Q153" s="127">
        <v>9.11E-3</v>
      </c>
      <c r="R153" s="126">
        <v>6975.09</v>
      </c>
      <c r="S153" s="126">
        <v>7953.64</v>
      </c>
      <c r="T153" s="125">
        <v>0.60199999999999998</v>
      </c>
      <c r="U153" s="126">
        <v>8987.09</v>
      </c>
      <c r="V153" s="126">
        <v>8987.09</v>
      </c>
      <c r="W153" s="124">
        <v>6039325</v>
      </c>
      <c r="X153" s="124">
        <v>5902976</v>
      </c>
      <c r="Y153" s="124">
        <v>118059</v>
      </c>
      <c r="Z153" s="124">
        <v>136349</v>
      </c>
      <c r="AA153" s="124">
        <v>2238307</v>
      </c>
      <c r="AB153" s="124">
        <v>0</v>
      </c>
      <c r="AC153" s="124">
        <v>540430</v>
      </c>
      <c r="AD153" s="124">
        <v>867930</v>
      </c>
      <c r="AE153" s="124">
        <v>832802</v>
      </c>
    </row>
    <row r="154" spans="1:31" x14ac:dyDescent="0.3">
      <c r="A154" s="123" t="s">
        <v>307</v>
      </c>
      <c r="B154" s="121" t="s">
        <v>308</v>
      </c>
      <c r="C154" s="121">
        <v>1</v>
      </c>
      <c r="D154" s="121">
        <v>0</v>
      </c>
      <c r="E154" s="124">
        <v>4550375127</v>
      </c>
      <c r="F154" s="124">
        <v>4734</v>
      </c>
      <c r="G154" s="124">
        <v>961211</v>
      </c>
      <c r="H154" s="124">
        <v>1987931945</v>
      </c>
      <c r="I154" s="124">
        <v>419926</v>
      </c>
      <c r="J154" s="125">
        <v>1.117</v>
      </c>
      <c r="K154" s="124">
        <v>5410</v>
      </c>
      <c r="L154" s="124">
        <v>5441</v>
      </c>
      <c r="M154" s="124">
        <v>5426</v>
      </c>
      <c r="N154" s="125">
        <v>1.091</v>
      </c>
      <c r="O154" s="125">
        <v>1.133</v>
      </c>
      <c r="P154" s="126">
        <v>10226.27</v>
      </c>
      <c r="Q154" s="127">
        <v>1.5630000000000002E-2</v>
      </c>
      <c r="R154" s="126">
        <v>15023.72</v>
      </c>
      <c r="S154" s="126">
        <v>0</v>
      </c>
      <c r="T154" s="125">
        <v>0.39</v>
      </c>
      <c r="U154" s="126">
        <v>3988.24</v>
      </c>
      <c r="V154" s="126">
        <v>3988.24</v>
      </c>
      <c r="W154" s="124">
        <v>21640191</v>
      </c>
      <c r="X154" s="124">
        <v>22205720</v>
      </c>
      <c r="Y154" s="124">
        <v>444114</v>
      </c>
      <c r="Z154" s="124">
        <v>444114</v>
      </c>
      <c r="AA154" s="124">
        <v>10086332</v>
      </c>
      <c r="AB154" s="124">
        <v>0</v>
      </c>
      <c r="AC154" s="124">
        <v>3075791</v>
      </c>
      <c r="AD154" s="124">
        <v>4939720</v>
      </c>
      <c r="AE154" s="124">
        <v>4739793</v>
      </c>
    </row>
    <row r="155" spans="1:31" x14ac:dyDescent="0.3">
      <c r="A155" s="123" t="s">
        <v>309</v>
      </c>
      <c r="B155" s="121" t="s">
        <v>310</v>
      </c>
      <c r="C155" s="121">
        <v>1</v>
      </c>
      <c r="D155" s="121">
        <v>0</v>
      </c>
      <c r="E155" s="124">
        <v>933906847</v>
      </c>
      <c r="F155" s="124">
        <v>1715</v>
      </c>
      <c r="G155" s="124">
        <v>544552</v>
      </c>
      <c r="H155" s="124">
        <v>373761722</v>
      </c>
      <c r="I155" s="124">
        <v>217936</v>
      </c>
      <c r="J155" s="125">
        <v>0.57899999999999996</v>
      </c>
      <c r="K155" s="124">
        <v>2042</v>
      </c>
      <c r="L155" s="124">
        <v>2036</v>
      </c>
      <c r="M155" s="124">
        <v>2042</v>
      </c>
      <c r="N155" s="125">
        <v>1.091</v>
      </c>
      <c r="O155" s="125">
        <v>1.46</v>
      </c>
      <c r="P155" s="126">
        <v>13177.72</v>
      </c>
      <c r="Q155" s="127">
        <v>9.1000000000000004E-3</v>
      </c>
      <c r="R155" s="126">
        <v>4955.42</v>
      </c>
      <c r="S155" s="126">
        <v>8222.2999999999993</v>
      </c>
      <c r="T155" s="125">
        <v>0.66600000000000004</v>
      </c>
      <c r="U155" s="126">
        <v>8776.36</v>
      </c>
      <c r="V155" s="126">
        <v>8776.36</v>
      </c>
      <c r="W155" s="124">
        <v>17921328</v>
      </c>
      <c r="X155" s="124">
        <v>16991458</v>
      </c>
      <c r="Y155" s="124">
        <v>339829</v>
      </c>
      <c r="Z155" s="124">
        <v>929870</v>
      </c>
      <c r="AA155" s="124">
        <v>6889380</v>
      </c>
      <c r="AB155" s="124">
        <v>0</v>
      </c>
      <c r="AC155" s="124">
        <v>1855614</v>
      </c>
      <c r="AD155" s="124">
        <v>2980116</v>
      </c>
      <c r="AE155" s="124">
        <v>2859501</v>
      </c>
    </row>
    <row r="156" spans="1:31" x14ac:dyDescent="0.3">
      <c r="A156" s="123" t="s">
        <v>311</v>
      </c>
      <c r="B156" s="121" t="s">
        <v>312</v>
      </c>
      <c r="C156" s="121">
        <v>1</v>
      </c>
      <c r="D156" s="121">
        <v>0</v>
      </c>
      <c r="E156" s="124">
        <v>5376350291</v>
      </c>
      <c r="F156" s="124">
        <v>6606</v>
      </c>
      <c r="G156" s="124">
        <v>813858</v>
      </c>
      <c r="H156" s="124">
        <v>1920889345</v>
      </c>
      <c r="I156" s="124">
        <v>290779</v>
      </c>
      <c r="J156" s="125">
        <v>0.77300000000000002</v>
      </c>
      <c r="K156" s="124">
        <v>8091</v>
      </c>
      <c r="L156" s="124">
        <v>7858</v>
      </c>
      <c r="M156" s="124">
        <v>8091</v>
      </c>
      <c r="N156" s="125">
        <v>1.091</v>
      </c>
      <c r="O156" s="125">
        <v>1.403</v>
      </c>
      <c r="P156" s="126">
        <v>12663.25</v>
      </c>
      <c r="Q156" s="127">
        <v>1.082E-2</v>
      </c>
      <c r="R156" s="126">
        <v>8805.94</v>
      </c>
      <c r="S156" s="126">
        <v>3857.31</v>
      </c>
      <c r="T156" s="125">
        <v>0.51900000000000002</v>
      </c>
      <c r="U156" s="126">
        <v>6572.22</v>
      </c>
      <c r="V156" s="126">
        <v>6572.22</v>
      </c>
      <c r="W156" s="124">
        <v>53175833</v>
      </c>
      <c r="X156" s="124">
        <v>48167967</v>
      </c>
      <c r="Y156" s="124">
        <v>963359</v>
      </c>
      <c r="Z156" s="124">
        <v>5007866</v>
      </c>
      <c r="AA156" s="124">
        <v>21364978</v>
      </c>
      <c r="AB156" s="124">
        <v>0</v>
      </c>
      <c r="AC156" s="124">
        <v>9092043</v>
      </c>
      <c r="AD156" s="124">
        <v>14601821</v>
      </c>
      <c r="AE156" s="124">
        <v>14010838</v>
      </c>
    </row>
    <row r="157" spans="1:31" x14ac:dyDescent="0.3">
      <c r="A157" s="123" t="s">
        <v>313</v>
      </c>
      <c r="B157" s="121" t="s">
        <v>314</v>
      </c>
      <c r="C157" s="121">
        <v>1</v>
      </c>
      <c r="D157" s="121">
        <v>0</v>
      </c>
      <c r="E157" s="124">
        <v>4515579942</v>
      </c>
      <c r="F157" s="124">
        <v>6013</v>
      </c>
      <c r="G157" s="124">
        <v>750969</v>
      </c>
      <c r="H157" s="124">
        <v>1600437462</v>
      </c>
      <c r="I157" s="124">
        <v>266162</v>
      </c>
      <c r="J157" s="125">
        <v>0.70799999999999996</v>
      </c>
      <c r="K157" s="124">
        <v>7321</v>
      </c>
      <c r="L157" s="124">
        <v>7370</v>
      </c>
      <c r="M157" s="124">
        <v>7346</v>
      </c>
      <c r="N157" s="125">
        <v>1.091</v>
      </c>
      <c r="O157" s="125">
        <v>1.341</v>
      </c>
      <c r="P157" s="126">
        <v>12103.65</v>
      </c>
      <c r="Q157" s="127">
        <v>9.9100000000000004E-3</v>
      </c>
      <c r="R157" s="126">
        <v>7442.1</v>
      </c>
      <c r="S157" s="126">
        <v>4661.55</v>
      </c>
      <c r="T157" s="125">
        <v>0.56299999999999994</v>
      </c>
      <c r="U157" s="126">
        <v>6814.35</v>
      </c>
      <c r="V157" s="126">
        <v>6814.35</v>
      </c>
      <c r="W157" s="124">
        <v>50058216</v>
      </c>
      <c r="X157" s="124">
        <v>47541787</v>
      </c>
      <c r="Y157" s="124">
        <v>950835</v>
      </c>
      <c r="Z157" s="124">
        <v>2516429</v>
      </c>
      <c r="AA157" s="124">
        <v>18639404</v>
      </c>
      <c r="AB157" s="124">
        <v>0</v>
      </c>
      <c r="AC157" s="124">
        <v>6686494</v>
      </c>
      <c r="AD157" s="124">
        <v>10738509</v>
      </c>
      <c r="AE157" s="124">
        <v>10303887</v>
      </c>
    </row>
    <row r="158" spans="1:31" x14ac:dyDescent="0.3">
      <c r="A158" s="123" t="s">
        <v>315</v>
      </c>
      <c r="B158" s="121" t="s">
        <v>316</v>
      </c>
      <c r="C158" s="121">
        <v>1</v>
      </c>
      <c r="D158" s="121">
        <v>0</v>
      </c>
      <c r="E158" s="124">
        <v>176374707</v>
      </c>
      <c r="F158" s="124">
        <v>311</v>
      </c>
      <c r="G158" s="124">
        <v>567121</v>
      </c>
      <c r="H158" s="124">
        <v>46777629</v>
      </c>
      <c r="I158" s="124">
        <v>150410</v>
      </c>
      <c r="J158" s="125">
        <v>0.4</v>
      </c>
      <c r="K158" s="124">
        <v>390</v>
      </c>
      <c r="L158" s="124">
        <v>407</v>
      </c>
      <c r="M158" s="124">
        <v>399</v>
      </c>
      <c r="N158" s="125">
        <v>1</v>
      </c>
      <c r="O158" s="125">
        <v>1.869</v>
      </c>
      <c r="P158" s="126">
        <v>15462.23</v>
      </c>
      <c r="Q158" s="127">
        <v>9.1000000000000004E-3</v>
      </c>
      <c r="R158" s="126">
        <v>5160.8</v>
      </c>
      <c r="S158" s="126">
        <v>10301.43</v>
      </c>
      <c r="T158" s="125">
        <v>0.86799999999999999</v>
      </c>
      <c r="U158" s="126">
        <v>13421.21</v>
      </c>
      <c r="V158" s="126">
        <v>13421.21</v>
      </c>
      <c r="W158" s="124">
        <v>5355063</v>
      </c>
      <c r="X158" s="124">
        <v>5433779</v>
      </c>
      <c r="Y158" s="124">
        <v>108675</v>
      </c>
      <c r="Z158" s="124">
        <v>108675</v>
      </c>
      <c r="AA158" s="124">
        <v>1224623</v>
      </c>
      <c r="AB158" s="124">
        <v>0</v>
      </c>
      <c r="AC158" s="124">
        <v>764638</v>
      </c>
      <c r="AD158" s="124">
        <v>1228008</v>
      </c>
      <c r="AE158" s="124">
        <v>1178307</v>
      </c>
    </row>
    <row r="159" spans="1:31" x14ac:dyDescent="0.3">
      <c r="A159" s="123" t="s">
        <v>317</v>
      </c>
      <c r="B159" s="121" t="s">
        <v>318</v>
      </c>
      <c r="C159" s="121">
        <v>1</v>
      </c>
      <c r="D159" s="121">
        <v>0</v>
      </c>
      <c r="E159" s="124">
        <v>608069767</v>
      </c>
      <c r="F159" s="124">
        <v>125</v>
      </c>
      <c r="G159" s="124">
        <v>4864558</v>
      </c>
      <c r="H159" s="124">
        <v>50335571</v>
      </c>
      <c r="I159" s="124">
        <v>402684</v>
      </c>
      <c r="J159" s="125">
        <v>1.071</v>
      </c>
      <c r="K159" s="124">
        <v>203</v>
      </c>
      <c r="L159" s="124">
        <v>199</v>
      </c>
      <c r="M159" s="124">
        <v>203</v>
      </c>
      <c r="N159" s="125">
        <v>1</v>
      </c>
      <c r="O159" s="125">
        <v>1.7609999999999999</v>
      </c>
      <c r="P159" s="126">
        <v>14568.75</v>
      </c>
      <c r="Q159" s="127">
        <v>1.499E-2</v>
      </c>
      <c r="R159" s="126">
        <v>72919.72</v>
      </c>
      <c r="S159" s="126">
        <v>0</v>
      </c>
      <c r="T159" s="125">
        <v>0</v>
      </c>
      <c r="U159" s="126">
        <v>0</v>
      </c>
      <c r="V159" s="126">
        <v>500</v>
      </c>
      <c r="W159" s="124">
        <v>101500</v>
      </c>
      <c r="X159" s="124">
        <v>486097</v>
      </c>
      <c r="Y159" s="124">
        <v>9721</v>
      </c>
      <c r="Z159" s="124">
        <v>9721</v>
      </c>
      <c r="AA159" s="124">
        <v>76400</v>
      </c>
      <c r="AB159" s="124">
        <v>0</v>
      </c>
      <c r="AC159" s="124">
        <v>68497</v>
      </c>
      <c r="AD159" s="124">
        <v>110006</v>
      </c>
      <c r="AE159" s="124">
        <v>105553</v>
      </c>
    </row>
    <row r="160" spans="1:31" x14ac:dyDescent="0.3">
      <c r="A160" s="123" t="s">
        <v>319</v>
      </c>
      <c r="B160" s="121" t="s">
        <v>320</v>
      </c>
      <c r="C160" s="121">
        <v>1</v>
      </c>
      <c r="D160" s="121">
        <v>0</v>
      </c>
      <c r="E160" s="124">
        <v>355684665</v>
      </c>
      <c r="F160" s="124">
        <v>102</v>
      </c>
      <c r="G160" s="124">
        <v>3487104</v>
      </c>
      <c r="H160" s="124">
        <v>17522310</v>
      </c>
      <c r="I160" s="124">
        <v>171787</v>
      </c>
      <c r="J160" s="125">
        <v>0.45700000000000002</v>
      </c>
      <c r="K160" s="124">
        <v>133</v>
      </c>
      <c r="L160" s="124">
        <v>121</v>
      </c>
      <c r="M160" s="124">
        <v>133</v>
      </c>
      <c r="N160" s="125">
        <v>1</v>
      </c>
      <c r="O160" s="125">
        <v>1.99</v>
      </c>
      <c r="P160" s="126">
        <v>16463.27</v>
      </c>
      <c r="Q160" s="127">
        <v>9.1000000000000004E-3</v>
      </c>
      <c r="R160" s="126">
        <v>31732.639999999999</v>
      </c>
      <c r="S160" s="126">
        <v>0</v>
      </c>
      <c r="T160" s="125">
        <v>0.20100000000000001</v>
      </c>
      <c r="U160" s="126">
        <v>3309.11</v>
      </c>
      <c r="V160" s="126">
        <v>3309.11</v>
      </c>
      <c r="W160" s="124">
        <v>440112</v>
      </c>
      <c r="X160" s="124">
        <v>1006386</v>
      </c>
      <c r="Y160" s="124">
        <v>20127</v>
      </c>
      <c r="Z160" s="124">
        <v>20127</v>
      </c>
      <c r="AA160" s="124">
        <v>141599</v>
      </c>
      <c r="AB160" s="124">
        <v>0</v>
      </c>
      <c r="AC160" s="124">
        <v>56421</v>
      </c>
      <c r="AD160" s="124">
        <v>90612</v>
      </c>
      <c r="AE160" s="124">
        <v>86944</v>
      </c>
    </row>
    <row r="161" spans="1:31" x14ac:dyDescent="0.3">
      <c r="A161" s="123" t="s">
        <v>321</v>
      </c>
      <c r="B161" s="121" t="s">
        <v>322</v>
      </c>
      <c r="C161" s="121">
        <v>1</v>
      </c>
      <c r="D161" s="121">
        <v>0</v>
      </c>
      <c r="E161" s="124">
        <v>246888378</v>
      </c>
      <c r="F161" s="124">
        <v>672</v>
      </c>
      <c r="G161" s="124">
        <v>367393</v>
      </c>
      <c r="H161" s="124">
        <v>95462401</v>
      </c>
      <c r="I161" s="124">
        <v>142057</v>
      </c>
      <c r="J161" s="125">
        <v>0.377</v>
      </c>
      <c r="K161" s="124">
        <v>930</v>
      </c>
      <c r="L161" s="124">
        <v>937</v>
      </c>
      <c r="M161" s="124">
        <v>934</v>
      </c>
      <c r="N161" s="125">
        <v>1</v>
      </c>
      <c r="O161" s="125">
        <v>1.7529999999999999</v>
      </c>
      <c r="P161" s="126">
        <v>14502.56</v>
      </c>
      <c r="Q161" s="127">
        <v>9.1000000000000004E-3</v>
      </c>
      <c r="R161" s="126">
        <v>3343.27</v>
      </c>
      <c r="S161" s="126">
        <v>11159.29</v>
      </c>
      <c r="T161" s="125">
        <v>0.93</v>
      </c>
      <c r="U161" s="126">
        <v>13487.38</v>
      </c>
      <c r="V161" s="126">
        <v>13487.38</v>
      </c>
      <c r="W161" s="124">
        <v>12597213</v>
      </c>
      <c r="X161" s="124">
        <v>11975558</v>
      </c>
      <c r="Y161" s="124">
        <v>239511</v>
      </c>
      <c r="Z161" s="124">
        <v>621655</v>
      </c>
      <c r="AA161" s="124">
        <v>3367528</v>
      </c>
      <c r="AB161" s="124">
        <v>1966</v>
      </c>
      <c r="AC161" s="124">
        <v>910704</v>
      </c>
      <c r="AD161" s="124">
        <v>1462590</v>
      </c>
      <c r="AE161" s="124">
        <v>1403394</v>
      </c>
    </row>
    <row r="162" spans="1:31" x14ac:dyDescent="0.3">
      <c r="A162" s="123" t="s">
        <v>323</v>
      </c>
      <c r="B162" s="121" t="s">
        <v>324</v>
      </c>
      <c r="C162" s="121">
        <v>0</v>
      </c>
      <c r="D162" s="121">
        <v>0</v>
      </c>
      <c r="E162" s="124">
        <v>359867953</v>
      </c>
      <c r="F162" s="124">
        <v>48</v>
      </c>
      <c r="G162" s="124">
        <v>7497249</v>
      </c>
      <c r="H162" s="124">
        <v>8589523</v>
      </c>
      <c r="I162" s="124">
        <v>178948</v>
      </c>
      <c r="J162" s="125">
        <v>0.47599999999999998</v>
      </c>
      <c r="K162" s="124">
        <v>47</v>
      </c>
      <c r="L162" s="124">
        <v>49</v>
      </c>
      <c r="M162" s="124">
        <v>48</v>
      </c>
      <c r="N162" s="125">
        <v>1</v>
      </c>
      <c r="O162" s="125">
        <v>1.7290000000000001</v>
      </c>
      <c r="P162" s="126">
        <v>14304.01</v>
      </c>
      <c r="Q162" s="127">
        <v>9.1000000000000004E-3</v>
      </c>
      <c r="R162" s="126">
        <v>68224.960000000006</v>
      </c>
      <c r="S162" s="126">
        <v>0</v>
      </c>
      <c r="T162" s="125">
        <v>0</v>
      </c>
      <c r="U162" s="126">
        <v>0</v>
      </c>
      <c r="V162" s="126">
        <v>500</v>
      </c>
      <c r="W162" s="124">
        <v>24000</v>
      </c>
      <c r="X162" s="124">
        <v>351378</v>
      </c>
      <c r="Y162" s="124">
        <v>7027</v>
      </c>
      <c r="Z162" s="124">
        <v>7027</v>
      </c>
      <c r="AA162" s="124">
        <v>29200</v>
      </c>
      <c r="AB162" s="124">
        <v>0</v>
      </c>
      <c r="AC162" s="124">
        <v>27093</v>
      </c>
      <c r="AD162" s="124">
        <v>43511</v>
      </c>
      <c r="AE162" s="124">
        <v>41750</v>
      </c>
    </row>
    <row r="163" spans="1:31" x14ac:dyDescent="0.3">
      <c r="A163" s="123" t="s">
        <v>325</v>
      </c>
      <c r="B163" s="121" t="s">
        <v>326</v>
      </c>
      <c r="C163" s="121">
        <v>1</v>
      </c>
      <c r="D163" s="121">
        <v>0</v>
      </c>
      <c r="E163" s="124">
        <v>2573314764</v>
      </c>
      <c r="F163" s="124">
        <v>544</v>
      </c>
      <c r="G163" s="124">
        <v>4730358</v>
      </c>
      <c r="H163" s="124">
        <v>250929160</v>
      </c>
      <c r="I163" s="124">
        <v>461266</v>
      </c>
      <c r="J163" s="125">
        <v>1.2270000000000001</v>
      </c>
      <c r="K163" s="124">
        <v>660</v>
      </c>
      <c r="L163" s="124">
        <v>672</v>
      </c>
      <c r="M163" s="124">
        <v>666</v>
      </c>
      <c r="N163" s="125">
        <v>1</v>
      </c>
      <c r="O163" s="125">
        <v>1.7430000000000001</v>
      </c>
      <c r="P163" s="126">
        <v>14419.83</v>
      </c>
      <c r="Q163" s="127">
        <v>1.7170000000000001E-2</v>
      </c>
      <c r="R163" s="126">
        <v>81220.240000000005</v>
      </c>
      <c r="S163" s="126">
        <v>0</v>
      </c>
      <c r="T163" s="125">
        <v>3.1E-2</v>
      </c>
      <c r="U163" s="126">
        <v>447.01</v>
      </c>
      <c r="V163" s="126">
        <v>500</v>
      </c>
      <c r="W163" s="124">
        <v>333000</v>
      </c>
      <c r="X163" s="124">
        <v>2024707</v>
      </c>
      <c r="Y163" s="124">
        <v>40494</v>
      </c>
      <c r="Z163" s="124">
        <v>40494</v>
      </c>
      <c r="AA163" s="124">
        <v>678792</v>
      </c>
      <c r="AB163" s="124">
        <v>0</v>
      </c>
      <c r="AC163" s="124">
        <v>372604</v>
      </c>
      <c r="AD163" s="124">
        <v>598402</v>
      </c>
      <c r="AE163" s="124">
        <v>574182</v>
      </c>
    </row>
    <row r="164" spans="1:31" x14ac:dyDescent="0.3">
      <c r="A164" s="123" t="s">
        <v>327</v>
      </c>
      <c r="B164" s="121" t="s">
        <v>328</v>
      </c>
      <c r="C164" s="121">
        <v>1</v>
      </c>
      <c r="D164" s="121">
        <v>0</v>
      </c>
      <c r="E164" s="124">
        <v>894901425</v>
      </c>
      <c r="F164" s="124">
        <v>215</v>
      </c>
      <c r="G164" s="124">
        <v>4162332</v>
      </c>
      <c r="H164" s="124">
        <v>54425173</v>
      </c>
      <c r="I164" s="124">
        <v>253140</v>
      </c>
      <c r="J164" s="125">
        <v>0.67300000000000004</v>
      </c>
      <c r="K164" s="124">
        <v>269</v>
      </c>
      <c r="L164" s="124">
        <v>260</v>
      </c>
      <c r="M164" s="124">
        <v>269</v>
      </c>
      <c r="N164" s="125">
        <v>1</v>
      </c>
      <c r="O164" s="125">
        <v>1.99</v>
      </c>
      <c r="P164" s="126">
        <v>16463.27</v>
      </c>
      <c r="Q164" s="127">
        <v>9.4199999999999996E-3</v>
      </c>
      <c r="R164" s="126">
        <v>39209.160000000003</v>
      </c>
      <c r="S164" s="126">
        <v>0</v>
      </c>
      <c r="T164" s="125">
        <v>0.11700000000000001</v>
      </c>
      <c r="U164" s="126">
        <v>1926.2</v>
      </c>
      <c r="V164" s="126">
        <v>1926.2</v>
      </c>
      <c r="W164" s="124">
        <v>518148</v>
      </c>
      <c r="X164" s="124">
        <v>874737</v>
      </c>
      <c r="Y164" s="124">
        <v>17494</v>
      </c>
      <c r="Z164" s="124">
        <v>17494</v>
      </c>
      <c r="AA164" s="124">
        <v>169876</v>
      </c>
      <c r="AB164" s="124">
        <v>0</v>
      </c>
      <c r="AC164" s="124">
        <v>98839</v>
      </c>
      <c r="AD164" s="124">
        <v>158735</v>
      </c>
      <c r="AE164" s="124">
        <v>152310</v>
      </c>
    </row>
    <row r="165" spans="1:31" x14ac:dyDescent="0.3">
      <c r="A165" s="123" t="s">
        <v>329</v>
      </c>
      <c r="B165" s="121" t="s">
        <v>330</v>
      </c>
      <c r="C165" s="121">
        <v>1</v>
      </c>
      <c r="D165" s="121">
        <v>0</v>
      </c>
      <c r="E165" s="124">
        <v>1237540953</v>
      </c>
      <c r="F165" s="124">
        <v>700</v>
      </c>
      <c r="G165" s="124">
        <v>1767915</v>
      </c>
      <c r="H165" s="124">
        <v>126233510</v>
      </c>
      <c r="I165" s="124">
        <v>180333</v>
      </c>
      <c r="J165" s="125">
        <v>0.47899999999999998</v>
      </c>
      <c r="K165" s="124">
        <v>869</v>
      </c>
      <c r="L165" s="124">
        <v>912</v>
      </c>
      <c r="M165" s="124">
        <v>891</v>
      </c>
      <c r="N165" s="125">
        <v>1</v>
      </c>
      <c r="O165" s="125">
        <v>1.931</v>
      </c>
      <c r="P165" s="126">
        <v>15975.16</v>
      </c>
      <c r="Q165" s="127">
        <v>9.1000000000000004E-3</v>
      </c>
      <c r="R165" s="126">
        <v>16088.02</v>
      </c>
      <c r="S165" s="126">
        <v>0</v>
      </c>
      <c r="T165" s="125">
        <v>0.41699999999999998</v>
      </c>
      <c r="U165" s="126">
        <v>6661.64</v>
      </c>
      <c r="V165" s="126">
        <v>6661.64</v>
      </c>
      <c r="W165" s="124">
        <v>5935522</v>
      </c>
      <c r="X165" s="124">
        <v>6161043</v>
      </c>
      <c r="Y165" s="124">
        <v>123220</v>
      </c>
      <c r="Z165" s="124">
        <v>123220</v>
      </c>
      <c r="AA165" s="124">
        <v>2026324</v>
      </c>
      <c r="AB165" s="124">
        <v>1979</v>
      </c>
      <c r="AC165" s="124">
        <v>560992</v>
      </c>
      <c r="AD165" s="124">
        <v>900953</v>
      </c>
      <c r="AE165" s="124">
        <v>864488</v>
      </c>
    </row>
    <row r="166" spans="1:31" x14ac:dyDescent="0.3">
      <c r="A166" s="123" t="s">
        <v>331</v>
      </c>
      <c r="B166" s="121" t="s">
        <v>332</v>
      </c>
      <c r="C166" s="121">
        <v>1</v>
      </c>
      <c r="D166" s="121">
        <v>0</v>
      </c>
      <c r="E166" s="124">
        <v>508934333</v>
      </c>
      <c r="F166" s="124">
        <v>242</v>
      </c>
      <c r="G166" s="124">
        <v>2103034</v>
      </c>
      <c r="H166" s="124">
        <v>64859123</v>
      </c>
      <c r="I166" s="124">
        <v>268012</v>
      </c>
      <c r="J166" s="125">
        <v>0.71199999999999997</v>
      </c>
      <c r="K166" s="124">
        <v>307</v>
      </c>
      <c r="L166" s="124">
        <v>334</v>
      </c>
      <c r="M166" s="124">
        <v>321</v>
      </c>
      <c r="N166" s="125">
        <v>1</v>
      </c>
      <c r="O166" s="125">
        <v>1.9059999999999999</v>
      </c>
      <c r="P166" s="126">
        <v>15768.33</v>
      </c>
      <c r="Q166" s="127">
        <v>9.9600000000000001E-3</v>
      </c>
      <c r="R166" s="126">
        <v>20946.21</v>
      </c>
      <c r="S166" s="126">
        <v>0</v>
      </c>
      <c r="T166" s="125">
        <v>0.30099999999999999</v>
      </c>
      <c r="U166" s="126">
        <v>4746.26</v>
      </c>
      <c r="V166" s="126">
        <v>4746.26</v>
      </c>
      <c r="W166" s="124">
        <v>1523550</v>
      </c>
      <c r="X166" s="124">
        <v>1944908</v>
      </c>
      <c r="Y166" s="124">
        <v>38898</v>
      </c>
      <c r="Z166" s="124">
        <v>38898</v>
      </c>
      <c r="AA166" s="124">
        <v>713608</v>
      </c>
      <c r="AB166" s="124">
        <v>0</v>
      </c>
      <c r="AC166" s="124">
        <v>315774</v>
      </c>
      <c r="AD166" s="124">
        <v>507133</v>
      </c>
      <c r="AE166" s="124">
        <v>486607</v>
      </c>
    </row>
    <row r="167" spans="1:31" x14ac:dyDescent="0.3">
      <c r="A167" s="123" t="s">
        <v>333</v>
      </c>
      <c r="B167" s="121" t="s">
        <v>334</v>
      </c>
      <c r="C167" s="121">
        <v>1</v>
      </c>
      <c r="D167" s="121">
        <v>1</v>
      </c>
      <c r="E167" s="124">
        <v>581147158</v>
      </c>
      <c r="F167" s="124">
        <v>370</v>
      </c>
      <c r="G167" s="124">
        <v>1570667</v>
      </c>
      <c r="H167" s="124">
        <v>106603732</v>
      </c>
      <c r="I167" s="124">
        <v>288118</v>
      </c>
      <c r="J167" s="125">
        <v>0.76600000000000001</v>
      </c>
      <c r="K167" s="124">
        <v>461</v>
      </c>
      <c r="L167" s="124">
        <v>451</v>
      </c>
      <c r="M167" s="124">
        <v>461</v>
      </c>
      <c r="N167" s="125">
        <v>1</v>
      </c>
      <c r="O167" s="125">
        <v>1.913</v>
      </c>
      <c r="P167" s="126">
        <v>15826.24</v>
      </c>
      <c r="Q167" s="127">
        <v>1.072E-2</v>
      </c>
      <c r="R167" s="126">
        <v>16837.55</v>
      </c>
      <c r="S167" s="126">
        <v>0</v>
      </c>
      <c r="T167" s="125">
        <v>0.38500000000000001</v>
      </c>
      <c r="U167" s="126">
        <v>6093.1</v>
      </c>
      <c r="V167" s="126">
        <v>6093.1</v>
      </c>
      <c r="W167" s="124">
        <v>2808920</v>
      </c>
      <c r="X167" s="124">
        <v>4965116</v>
      </c>
      <c r="Y167" s="124">
        <v>99302</v>
      </c>
      <c r="Z167" s="124">
        <v>99302</v>
      </c>
      <c r="AA167" s="124">
        <v>1644596</v>
      </c>
      <c r="AB167" s="124">
        <v>2019</v>
      </c>
      <c r="AC167" s="124">
        <v>807414</v>
      </c>
      <c r="AD167" s="124">
        <v>1296706</v>
      </c>
      <c r="AE167" s="124">
        <v>1244224</v>
      </c>
    </row>
    <row r="168" spans="1:31" x14ac:dyDescent="0.3">
      <c r="A168" s="123" t="s">
        <v>335</v>
      </c>
      <c r="B168" s="121" t="s">
        <v>336</v>
      </c>
      <c r="C168" s="121">
        <v>1</v>
      </c>
      <c r="D168" s="121">
        <v>0</v>
      </c>
      <c r="E168" s="124">
        <v>695069107</v>
      </c>
      <c r="F168" s="124">
        <v>690</v>
      </c>
      <c r="G168" s="124">
        <v>1007346</v>
      </c>
      <c r="H168" s="124">
        <v>125972061</v>
      </c>
      <c r="I168" s="124">
        <v>182568</v>
      </c>
      <c r="J168" s="125">
        <v>0.48499999999999999</v>
      </c>
      <c r="K168" s="124">
        <v>835</v>
      </c>
      <c r="L168" s="124">
        <v>869</v>
      </c>
      <c r="M168" s="124">
        <v>852</v>
      </c>
      <c r="N168" s="125">
        <v>1</v>
      </c>
      <c r="O168" s="125">
        <v>1.875</v>
      </c>
      <c r="P168" s="126">
        <v>15511.87</v>
      </c>
      <c r="Q168" s="127">
        <v>9.1000000000000004E-3</v>
      </c>
      <c r="R168" s="126">
        <v>9166.84</v>
      </c>
      <c r="S168" s="126">
        <v>6345.03</v>
      </c>
      <c r="T168" s="125">
        <v>0.56399999999999995</v>
      </c>
      <c r="U168" s="126">
        <v>8748.69</v>
      </c>
      <c r="V168" s="126">
        <v>8748.69</v>
      </c>
      <c r="W168" s="124">
        <v>7453884</v>
      </c>
      <c r="X168" s="124">
        <v>7580281</v>
      </c>
      <c r="Y168" s="124">
        <v>151605</v>
      </c>
      <c r="Z168" s="124">
        <v>151605</v>
      </c>
      <c r="AA168" s="124">
        <v>3151778</v>
      </c>
      <c r="AB168" s="124">
        <v>0</v>
      </c>
      <c r="AC168" s="124">
        <v>1002228</v>
      </c>
      <c r="AD168" s="124">
        <v>1609578</v>
      </c>
      <c r="AE168" s="124">
        <v>1544433</v>
      </c>
    </row>
    <row r="169" spans="1:31" x14ac:dyDescent="0.3">
      <c r="A169" s="123" t="s">
        <v>337</v>
      </c>
      <c r="B169" s="121" t="s">
        <v>338</v>
      </c>
      <c r="C169" s="121">
        <v>1</v>
      </c>
      <c r="D169" s="121">
        <v>0</v>
      </c>
      <c r="E169" s="124">
        <v>245823959</v>
      </c>
      <c r="F169" s="124">
        <v>483</v>
      </c>
      <c r="G169" s="124">
        <v>508952</v>
      </c>
      <c r="H169" s="124">
        <v>71103871</v>
      </c>
      <c r="I169" s="124">
        <v>147212</v>
      </c>
      <c r="J169" s="125">
        <v>0.39100000000000001</v>
      </c>
      <c r="K169" s="124">
        <v>665</v>
      </c>
      <c r="L169" s="124">
        <v>662</v>
      </c>
      <c r="M169" s="124">
        <v>665</v>
      </c>
      <c r="N169" s="125">
        <v>1</v>
      </c>
      <c r="O169" s="125">
        <v>1.8540000000000001</v>
      </c>
      <c r="P169" s="126">
        <v>15338.14</v>
      </c>
      <c r="Q169" s="127">
        <v>9.1000000000000004E-3</v>
      </c>
      <c r="R169" s="126">
        <v>4631.46</v>
      </c>
      <c r="S169" s="126">
        <v>10706.68</v>
      </c>
      <c r="T169" s="125">
        <v>0.89200000000000002</v>
      </c>
      <c r="U169" s="126">
        <v>13681.62</v>
      </c>
      <c r="V169" s="126">
        <v>13681.62</v>
      </c>
      <c r="W169" s="124">
        <v>9098278</v>
      </c>
      <c r="X169" s="124">
        <v>8679713</v>
      </c>
      <c r="Y169" s="124">
        <v>173594</v>
      </c>
      <c r="Z169" s="124">
        <v>418565</v>
      </c>
      <c r="AA169" s="124">
        <v>2762631</v>
      </c>
      <c r="AB169" s="124">
        <v>0</v>
      </c>
      <c r="AC169" s="124">
        <v>560299</v>
      </c>
      <c r="AD169" s="124">
        <v>899840</v>
      </c>
      <c r="AE169" s="124">
        <v>863420</v>
      </c>
    </row>
    <row r="170" spans="1:31" x14ac:dyDescent="0.3">
      <c r="A170" s="123" t="s">
        <v>339</v>
      </c>
      <c r="B170" s="121" t="s">
        <v>340</v>
      </c>
      <c r="C170" s="121">
        <v>1</v>
      </c>
      <c r="D170" s="121">
        <v>0</v>
      </c>
      <c r="E170" s="124">
        <v>234404073</v>
      </c>
      <c r="F170" s="124">
        <v>1320</v>
      </c>
      <c r="G170" s="124">
        <v>177578</v>
      </c>
      <c r="H170" s="124">
        <v>82361756</v>
      </c>
      <c r="I170" s="124">
        <v>62395</v>
      </c>
      <c r="J170" s="125">
        <v>0.16500000000000001</v>
      </c>
      <c r="K170" s="124">
        <v>1685</v>
      </c>
      <c r="L170" s="124">
        <v>1635</v>
      </c>
      <c r="M170" s="124">
        <v>1685</v>
      </c>
      <c r="N170" s="125">
        <v>1</v>
      </c>
      <c r="O170" s="125">
        <v>1.952</v>
      </c>
      <c r="P170" s="126">
        <v>16148.89</v>
      </c>
      <c r="Q170" s="127">
        <v>9.1000000000000004E-3</v>
      </c>
      <c r="R170" s="126">
        <v>1615.95</v>
      </c>
      <c r="S170" s="126">
        <v>14532.94</v>
      </c>
      <c r="T170" s="125">
        <v>0.93</v>
      </c>
      <c r="U170" s="126">
        <v>15018.46</v>
      </c>
      <c r="V170" s="126">
        <v>15018.46</v>
      </c>
      <c r="W170" s="124">
        <v>25306106</v>
      </c>
      <c r="X170" s="124">
        <v>22931757</v>
      </c>
      <c r="Y170" s="124">
        <v>458635</v>
      </c>
      <c r="Z170" s="124">
        <v>2374349</v>
      </c>
      <c r="AA170" s="124">
        <v>7672188</v>
      </c>
      <c r="AB170" s="124">
        <v>0</v>
      </c>
      <c r="AC170" s="124">
        <v>2638239</v>
      </c>
      <c r="AD170" s="124">
        <v>4237011</v>
      </c>
      <c r="AE170" s="124">
        <v>4065526</v>
      </c>
    </row>
    <row r="171" spans="1:31" x14ac:dyDescent="0.3">
      <c r="A171" s="123" t="s">
        <v>341</v>
      </c>
      <c r="B171" s="121" t="s">
        <v>342</v>
      </c>
      <c r="C171" s="121">
        <v>1</v>
      </c>
      <c r="D171" s="121">
        <v>0</v>
      </c>
      <c r="E171" s="124">
        <v>2480200646</v>
      </c>
      <c r="F171" s="124">
        <v>1043</v>
      </c>
      <c r="G171" s="124">
        <v>2377948</v>
      </c>
      <c r="H171" s="124">
        <v>326854889</v>
      </c>
      <c r="I171" s="124">
        <v>313379</v>
      </c>
      <c r="J171" s="125">
        <v>0.83299999999999996</v>
      </c>
      <c r="K171" s="124">
        <v>1232</v>
      </c>
      <c r="L171" s="124">
        <v>1256</v>
      </c>
      <c r="M171" s="124">
        <v>1244</v>
      </c>
      <c r="N171" s="125">
        <v>1</v>
      </c>
      <c r="O171" s="125">
        <v>1.827</v>
      </c>
      <c r="P171" s="126">
        <v>15114.77</v>
      </c>
      <c r="Q171" s="127">
        <v>1.166E-2</v>
      </c>
      <c r="R171" s="126">
        <v>27726.87</v>
      </c>
      <c r="S171" s="126">
        <v>0</v>
      </c>
      <c r="T171" s="125">
        <v>0.23899999999999999</v>
      </c>
      <c r="U171" s="126">
        <v>3612.43</v>
      </c>
      <c r="V171" s="126">
        <v>3612.43</v>
      </c>
      <c r="W171" s="124">
        <v>4493863</v>
      </c>
      <c r="X171" s="124">
        <v>7571314</v>
      </c>
      <c r="Y171" s="124">
        <v>151426</v>
      </c>
      <c r="Z171" s="124">
        <v>151426</v>
      </c>
      <c r="AA171" s="124">
        <v>3139443</v>
      </c>
      <c r="AB171" s="124">
        <v>1966</v>
      </c>
      <c r="AC171" s="124">
        <v>995136</v>
      </c>
      <c r="AD171" s="124">
        <v>1598188</v>
      </c>
      <c r="AE171" s="124">
        <v>1533504</v>
      </c>
    </row>
    <row r="172" spans="1:31" x14ac:dyDescent="0.3">
      <c r="A172" s="123" t="s">
        <v>343</v>
      </c>
      <c r="B172" s="121" t="s">
        <v>344</v>
      </c>
      <c r="C172" s="121">
        <v>1</v>
      </c>
      <c r="D172" s="121">
        <v>0</v>
      </c>
      <c r="E172" s="124">
        <v>951528252</v>
      </c>
      <c r="F172" s="124">
        <v>2158</v>
      </c>
      <c r="G172" s="124">
        <v>440930</v>
      </c>
      <c r="H172" s="124">
        <v>331945273</v>
      </c>
      <c r="I172" s="124">
        <v>153820</v>
      </c>
      <c r="J172" s="125">
        <v>0.40899999999999997</v>
      </c>
      <c r="K172" s="124">
        <v>2653</v>
      </c>
      <c r="L172" s="124">
        <v>2667</v>
      </c>
      <c r="M172" s="124">
        <v>2660</v>
      </c>
      <c r="N172" s="125">
        <v>1</v>
      </c>
      <c r="O172" s="125">
        <v>1.841</v>
      </c>
      <c r="P172" s="126">
        <v>15230.59</v>
      </c>
      <c r="Q172" s="127">
        <v>9.1000000000000004E-3</v>
      </c>
      <c r="R172" s="126">
        <v>4012.46</v>
      </c>
      <c r="S172" s="126">
        <v>11218.13</v>
      </c>
      <c r="T172" s="125">
        <v>0.92</v>
      </c>
      <c r="U172" s="126">
        <v>14012.14</v>
      </c>
      <c r="V172" s="126">
        <v>14012.14</v>
      </c>
      <c r="W172" s="124">
        <v>37272293</v>
      </c>
      <c r="X172" s="124">
        <v>35911008</v>
      </c>
      <c r="Y172" s="124">
        <v>718220</v>
      </c>
      <c r="Z172" s="124">
        <v>1361285</v>
      </c>
      <c r="AA172" s="124">
        <v>9376681</v>
      </c>
      <c r="AB172" s="124">
        <v>1966</v>
      </c>
      <c r="AC172" s="124">
        <v>2827401</v>
      </c>
      <c r="AD172" s="124">
        <v>4540806</v>
      </c>
      <c r="AE172" s="124">
        <v>4357024</v>
      </c>
    </row>
    <row r="173" spans="1:31" x14ac:dyDescent="0.3">
      <c r="A173" s="123" t="s">
        <v>345</v>
      </c>
      <c r="B173" s="121" t="s">
        <v>346</v>
      </c>
      <c r="C173" s="121">
        <v>1</v>
      </c>
      <c r="D173" s="121">
        <v>0</v>
      </c>
      <c r="E173" s="124">
        <v>214923636</v>
      </c>
      <c r="F173" s="124">
        <v>738</v>
      </c>
      <c r="G173" s="124">
        <v>291224</v>
      </c>
      <c r="H173" s="124">
        <v>92311851</v>
      </c>
      <c r="I173" s="124">
        <v>125083</v>
      </c>
      <c r="J173" s="125">
        <v>0.33200000000000002</v>
      </c>
      <c r="K173" s="124">
        <v>903</v>
      </c>
      <c r="L173" s="124">
        <v>889</v>
      </c>
      <c r="M173" s="124">
        <v>903</v>
      </c>
      <c r="N173" s="125">
        <v>1</v>
      </c>
      <c r="O173" s="125">
        <v>1.9019999999999999</v>
      </c>
      <c r="P173" s="126">
        <v>15735.24</v>
      </c>
      <c r="Q173" s="127">
        <v>9.1000000000000004E-3</v>
      </c>
      <c r="R173" s="126">
        <v>2650.13</v>
      </c>
      <c r="S173" s="126">
        <v>13085.11</v>
      </c>
      <c r="T173" s="125">
        <v>0.93</v>
      </c>
      <c r="U173" s="126">
        <v>14633.77</v>
      </c>
      <c r="V173" s="126">
        <v>14633.77</v>
      </c>
      <c r="W173" s="124">
        <v>13214295</v>
      </c>
      <c r="X173" s="124">
        <v>12397158</v>
      </c>
      <c r="Y173" s="124">
        <v>247943</v>
      </c>
      <c r="Z173" s="124">
        <v>817137</v>
      </c>
      <c r="AA173" s="124">
        <v>3982736</v>
      </c>
      <c r="AB173" s="124">
        <v>0</v>
      </c>
      <c r="AC173" s="124">
        <v>1067380</v>
      </c>
      <c r="AD173" s="124">
        <v>1714212</v>
      </c>
      <c r="AE173" s="124">
        <v>1644832</v>
      </c>
    </row>
    <row r="174" spans="1:31" x14ac:dyDescent="0.3">
      <c r="A174" s="123" t="s">
        <v>347</v>
      </c>
      <c r="B174" s="121" t="s">
        <v>348</v>
      </c>
      <c r="C174" s="121">
        <v>1</v>
      </c>
      <c r="D174" s="121">
        <v>0</v>
      </c>
      <c r="E174" s="124">
        <v>177553671</v>
      </c>
      <c r="F174" s="124">
        <v>206</v>
      </c>
      <c r="G174" s="124">
        <v>861911</v>
      </c>
      <c r="H174" s="124">
        <v>35891104</v>
      </c>
      <c r="I174" s="124">
        <v>174228</v>
      </c>
      <c r="J174" s="125">
        <v>0.46300000000000002</v>
      </c>
      <c r="K174" s="124">
        <v>205</v>
      </c>
      <c r="L174" s="124">
        <v>249</v>
      </c>
      <c r="M174" s="124">
        <v>227</v>
      </c>
      <c r="N174" s="125">
        <v>1</v>
      </c>
      <c r="O174" s="125">
        <v>2</v>
      </c>
      <c r="P174" s="126">
        <v>16546</v>
      </c>
      <c r="Q174" s="127">
        <v>9.1000000000000004E-3</v>
      </c>
      <c r="R174" s="126">
        <v>7843.39</v>
      </c>
      <c r="S174" s="126">
        <v>8702.61</v>
      </c>
      <c r="T174" s="125">
        <v>0.625</v>
      </c>
      <c r="U174" s="126">
        <v>10341.25</v>
      </c>
      <c r="V174" s="126">
        <v>10341.25</v>
      </c>
      <c r="W174" s="124">
        <v>2347464</v>
      </c>
      <c r="X174" s="124">
        <v>3938611</v>
      </c>
      <c r="Y174" s="124">
        <v>78772</v>
      </c>
      <c r="Z174" s="124">
        <v>78772</v>
      </c>
      <c r="AA174" s="124">
        <v>1452690</v>
      </c>
      <c r="AB174" s="124">
        <v>0</v>
      </c>
      <c r="AC174" s="124">
        <v>522602</v>
      </c>
      <c r="AD174" s="124">
        <v>839298</v>
      </c>
      <c r="AE174" s="124">
        <v>805329</v>
      </c>
    </row>
    <row r="175" spans="1:31" x14ac:dyDescent="0.3">
      <c r="A175" s="123" t="s">
        <v>349</v>
      </c>
      <c r="B175" s="121" t="s">
        <v>350</v>
      </c>
      <c r="C175" s="121">
        <v>1</v>
      </c>
      <c r="D175" s="121">
        <v>0</v>
      </c>
      <c r="E175" s="124">
        <v>298353690</v>
      </c>
      <c r="F175" s="124">
        <v>116</v>
      </c>
      <c r="G175" s="124">
        <v>2572014</v>
      </c>
      <c r="H175" s="124">
        <v>31860311</v>
      </c>
      <c r="I175" s="124">
        <v>274657</v>
      </c>
      <c r="J175" s="125">
        <v>0.73</v>
      </c>
      <c r="K175" s="124">
        <v>111</v>
      </c>
      <c r="L175" s="124">
        <v>116</v>
      </c>
      <c r="M175" s="124">
        <v>114</v>
      </c>
      <c r="N175" s="125">
        <v>1</v>
      </c>
      <c r="O175" s="125">
        <v>1.446</v>
      </c>
      <c r="P175" s="126">
        <v>11962.75</v>
      </c>
      <c r="Q175" s="127">
        <v>1.022E-2</v>
      </c>
      <c r="R175" s="126">
        <v>26285.98</v>
      </c>
      <c r="S175" s="126">
        <v>0</v>
      </c>
      <c r="T175" s="125">
        <v>0.219</v>
      </c>
      <c r="U175" s="126">
        <v>2619.84</v>
      </c>
      <c r="V175" s="126">
        <v>2619.84</v>
      </c>
      <c r="W175" s="124">
        <v>298662</v>
      </c>
      <c r="X175" s="124">
        <v>1154452</v>
      </c>
      <c r="Y175" s="124">
        <v>23089</v>
      </c>
      <c r="Z175" s="124">
        <v>23089</v>
      </c>
      <c r="AA175" s="124">
        <v>342192</v>
      </c>
      <c r="AB175" s="124">
        <v>0</v>
      </c>
      <c r="AC175" s="124">
        <v>84592</v>
      </c>
      <c r="AD175" s="124">
        <v>135854</v>
      </c>
      <c r="AE175" s="124">
        <v>130356</v>
      </c>
    </row>
    <row r="176" spans="1:31" x14ac:dyDescent="0.3">
      <c r="A176" s="123" t="s">
        <v>351</v>
      </c>
      <c r="B176" s="121" t="s">
        <v>352</v>
      </c>
      <c r="C176" s="121">
        <v>1</v>
      </c>
      <c r="D176" s="121">
        <v>0</v>
      </c>
      <c r="E176" s="124">
        <v>750225153</v>
      </c>
      <c r="F176" s="124">
        <v>2433</v>
      </c>
      <c r="G176" s="124">
        <v>308353</v>
      </c>
      <c r="H176" s="124">
        <v>336045889</v>
      </c>
      <c r="I176" s="124">
        <v>138119</v>
      </c>
      <c r="J176" s="125">
        <v>0.36699999999999999</v>
      </c>
      <c r="K176" s="124">
        <v>3094</v>
      </c>
      <c r="L176" s="124">
        <v>3085</v>
      </c>
      <c r="M176" s="124">
        <v>3094</v>
      </c>
      <c r="N176" s="125">
        <v>1</v>
      </c>
      <c r="O176" s="125">
        <v>1.663</v>
      </c>
      <c r="P176" s="126">
        <v>13757.99</v>
      </c>
      <c r="Q176" s="127">
        <v>9.1000000000000004E-3</v>
      </c>
      <c r="R176" s="126">
        <v>2806.01</v>
      </c>
      <c r="S176" s="126">
        <v>10951.98</v>
      </c>
      <c r="T176" s="125">
        <v>0.93</v>
      </c>
      <c r="U176" s="126">
        <v>12794.93</v>
      </c>
      <c r="V176" s="126">
        <v>12794.93</v>
      </c>
      <c r="W176" s="124">
        <v>39587514</v>
      </c>
      <c r="X176" s="124">
        <v>37490616</v>
      </c>
      <c r="Y176" s="124">
        <v>749812</v>
      </c>
      <c r="Z176" s="124">
        <v>2096898</v>
      </c>
      <c r="AA176" s="124">
        <v>12587362</v>
      </c>
      <c r="AB176" s="124">
        <v>1968</v>
      </c>
      <c r="AC176" s="124">
        <v>4299627</v>
      </c>
      <c r="AD176" s="124">
        <v>6905200</v>
      </c>
      <c r="AE176" s="124">
        <v>6625725</v>
      </c>
    </row>
    <row r="177" spans="1:31" x14ac:dyDescent="0.3">
      <c r="A177" s="123" t="s">
        <v>353</v>
      </c>
      <c r="B177" s="121" t="s">
        <v>354</v>
      </c>
      <c r="C177" s="121">
        <v>1</v>
      </c>
      <c r="D177" s="121">
        <v>0</v>
      </c>
      <c r="E177" s="124">
        <v>681310018</v>
      </c>
      <c r="F177" s="124">
        <v>1465</v>
      </c>
      <c r="G177" s="124">
        <v>465058</v>
      </c>
      <c r="H177" s="124">
        <v>271349082</v>
      </c>
      <c r="I177" s="124">
        <v>185221</v>
      </c>
      <c r="J177" s="125">
        <v>0.49199999999999999</v>
      </c>
      <c r="K177" s="124">
        <v>1677</v>
      </c>
      <c r="L177" s="124">
        <v>1719</v>
      </c>
      <c r="M177" s="124">
        <v>1698</v>
      </c>
      <c r="N177" s="125">
        <v>1</v>
      </c>
      <c r="O177" s="125">
        <v>1.458</v>
      </c>
      <c r="P177" s="126">
        <v>12062.03</v>
      </c>
      <c r="Q177" s="127">
        <v>9.1000000000000004E-3</v>
      </c>
      <c r="R177" s="126">
        <v>4232.0200000000004</v>
      </c>
      <c r="S177" s="126">
        <v>7830.01</v>
      </c>
      <c r="T177" s="125">
        <v>0.80600000000000005</v>
      </c>
      <c r="U177" s="126">
        <v>9721.99</v>
      </c>
      <c r="V177" s="126">
        <v>9721.99</v>
      </c>
      <c r="W177" s="124">
        <v>16507940</v>
      </c>
      <c r="X177" s="124">
        <v>17240692</v>
      </c>
      <c r="Y177" s="124">
        <v>344813</v>
      </c>
      <c r="Z177" s="124">
        <v>344813</v>
      </c>
      <c r="AA177" s="124">
        <v>7587287</v>
      </c>
      <c r="AB177" s="124">
        <v>1968</v>
      </c>
      <c r="AC177" s="124">
        <v>2133400</v>
      </c>
      <c r="AD177" s="124">
        <v>3426240</v>
      </c>
      <c r="AE177" s="124">
        <v>3287569</v>
      </c>
    </row>
    <row r="178" spans="1:31" x14ac:dyDescent="0.3">
      <c r="A178" s="123" t="s">
        <v>355</v>
      </c>
      <c r="B178" s="121" t="s">
        <v>356</v>
      </c>
      <c r="C178" s="121">
        <v>1</v>
      </c>
      <c r="D178" s="121">
        <v>0</v>
      </c>
      <c r="E178" s="124">
        <v>613132528</v>
      </c>
      <c r="F178" s="124">
        <v>813</v>
      </c>
      <c r="G178" s="124">
        <v>754160</v>
      </c>
      <c r="H178" s="124">
        <v>190376376</v>
      </c>
      <c r="I178" s="124">
        <v>234165</v>
      </c>
      <c r="J178" s="125">
        <v>0.622</v>
      </c>
      <c r="K178" s="124">
        <v>902</v>
      </c>
      <c r="L178" s="124">
        <v>924</v>
      </c>
      <c r="M178" s="124">
        <v>913</v>
      </c>
      <c r="N178" s="125">
        <v>1</v>
      </c>
      <c r="O178" s="125">
        <v>1.599</v>
      </c>
      <c r="P178" s="126">
        <v>13228.52</v>
      </c>
      <c r="Q178" s="127">
        <v>9.1000000000000004E-3</v>
      </c>
      <c r="R178" s="126">
        <v>6862.85</v>
      </c>
      <c r="S178" s="126">
        <v>6365.67</v>
      </c>
      <c r="T178" s="125">
        <v>0.58499999999999996</v>
      </c>
      <c r="U178" s="126">
        <v>7738.68</v>
      </c>
      <c r="V178" s="126">
        <v>7738.68</v>
      </c>
      <c r="W178" s="124">
        <v>7065415</v>
      </c>
      <c r="X178" s="124">
        <v>7992107</v>
      </c>
      <c r="Y178" s="124">
        <v>159842</v>
      </c>
      <c r="Z178" s="124">
        <v>159842</v>
      </c>
      <c r="AA178" s="124">
        <v>3817425</v>
      </c>
      <c r="AB178" s="124">
        <v>0</v>
      </c>
      <c r="AC178" s="124">
        <v>880749</v>
      </c>
      <c r="AD178" s="124">
        <v>1414482</v>
      </c>
      <c r="AE178" s="124">
        <v>1357234</v>
      </c>
    </row>
    <row r="179" spans="1:31" x14ac:dyDescent="0.3">
      <c r="A179" s="123" t="s">
        <v>357</v>
      </c>
      <c r="B179" s="121" t="s">
        <v>358</v>
      </c>
      <c r="C179" s="121">
        <v>1</v>
      </c>
      <c r="D179" s="121">
        <v>0</v>
      </c>
      <c r="E179" s="124">
        <v>641313677</v>
      </c>
      <c r="F179" s="124">
        <v>343</v>
      </c>
      <c r="G179" s="124">
        <v>1869719</v>
      </c>
      <c r="H179" s="124">
        <v>88746220</v>
      </c>
      <c r="I179" s="124">
        <v>258735</v>
      </c>
      <c r="J179" s="125">
        <v>0.68799999999999994</v>
      </c>
      <c r="K179" s="124">
        <v>468</v>
      </c>
      <c r="L179" s="124">
        <v>454</v>
      </c>
      <c r="M179" s="124">
        <v>468</v>
      </c>
      <c r="N179" s="125">
        <v>1</v>
      </c>
      <c r="O179" s="125">
        <v>1.86</v>
      </c>
      <c r="P179" s="126">
        <v>15387.78</v>
      </c>
      <c r="Q179" s="127">
        <v>9.6299999999999997E-3</v>
      </c>
      <c r="R179" s="126">
        <v>18005.39</v>
      </c>
      <c r="S179" s="126">
        <v>0</v>
      </c>
      <c r="T179" s="125">
        <v>0.33200000000000002</v>
      </c>
      <c r="U179" s="126">
        <v>5108.74</v>
      </c>
      <c r="V179" s="126">
        <v>5108.74</v>
      </c>
      <c r="W179" s="124">
        <v>2390891</v>
      </c>
      <c r="X179" s="124">
        <v>3416104</v>
      </c>
      <c r="Y179" s="124">
        <v>68322</v>
      </c>
      <c r="Z179" s="124">
        <v>68322</v>
      </c>
      <c r="AA179" s="124">
        <v>1141690</v>
      </c>
      <c r="AB179" s="124">
        <v>0</v>
      </c>
      <c r="AC179" s="124">
        <v>450749</v>
      </c>
      <c r="AD179" s="124">
        <v>723902</v>
      </c>
      <c r="AE179" s="124">
        <v>694604</v>
      </c>
    </row>
    <row r="180" spans="1:31" x14ac:dyDescent="0.3">
      <c r="A180" s="123" t="s">
        <v>359</v>
      </c>
      <c r="B180" s="121" t="s">
        <v>360</v>
      </c>
      <c r="C180" s="121">
        <v>1</v>
      </c>
      <c r="D180" s="121">
        <v>0</v>
      </c>
      <c r="E180" s="124">
        <v>1087449123</v>
      </c>
      <c r="F180" s="124">
        <v>1601</v>
      </c>
      <c r="G180" s="124">
        <v>679231</v>
      </c>
      <c r="H180" s="124">
        <v>337803534</v>
      </c>
      <c r="I180" s="124">
        <v>210995</v>
      </c>
      <c r="J180" s="125">
        <v>0.56100000000000005</v>
      </c>
      <c r="K180" s="124">
        <v>1793</v>
      </c>
      <c r="L180" s="124">
        <v>1826</v>
      </c>
      <c r="M180" s="124">
        <v>1810</v>
      </c>
      <c r="N180" s="125">
        <v>1</v>
      </c>
      <c r="O180" s="125">
        <v>1.502</v>
      </c>
      <c r="P180" s="126">
        <v>12426.04</v>
      </c>
      <c r="Q180" s="127">
        <v>9.1000000000000004E-3</v>
      </c>
      <c r="R180" s="126">
        <v>6181</v>
      </c>
      <c r="S180" s="126">
        <v>6245.04</v>
      </c>
      <c r="T180" s="125">
        <v>0.60499999999999998</v>
      </c>
      <c r="U180" s="126">
        <v>7517.75</v>
      </c>
      <c r="V180" s="126">
        <v>7517.75</v>
      </c>
      <c r="W180" s="124">
        <v>13607128</v>
      </c>
      <c r="X180" s="124">
        <v>13369928</v>
      </c>
      <c r="Y180" s="124">
        <v>267398</v>
      </c>
      <c r="Z180" s="124">
        <v>267398</v>
      </c>
      <c r="AA180" s="124">
        <v>6412500</v>
      </c>
      <c r="AB180" s="124">
        <v>1987</v>
      </c>
      <c r="AC180" s="124">
        <v>1460952</v>
      </c>
      <c r="AD180" s="124">
        <v>2346288</v>
      </c>
      <c r="AE180" s="124">
        <v>2251327</v>
      </c>
    </row>
    <row r="181" spans="1:31" x14ac:dyDescent="0.3">
      <c r="A181" s="123" t="s">
        <v>361</v>
      </c>
      <c r="B181" s="121" t="s">
        <v>362</v>
      </c>
      <c r="C181" s="121">
        <v>1</v>
      </c>
      <c r="D181" s="121">
        <v>0</v>
      </c>
      <c r="E181" s="124">
        <v>351483112</v>
      </c>
      <c r="F181" s="124">
        <v>681</v>
      </c>
      <c r="G181" s="124">
        <v>516127</v>
      </c>
      <c r="H181" s="124">
        <v>149554789</v>
      </c>
      <c r="I181" s="124">
        <v>219610</v>
      </c>
      <c r="J181" s="125">
        <v>0.58399999999999996</v>
      </c>
      <c r="K181" s="124">
        <v>833</v>
      </c>
      <c r="L181" s="124">
        <v>850</v>
      </c>
      <c r="M181" s="124">
        <v>842</v>
      </c>
      <c r="N181" s="125">
        <v>1.141</v>
      </c>
      <c r="O181" s="125">
        <v>1.637</v>
      </c>
      <c r="P181" s="126">
        <v>15452.44</v>
      </c>
      <c r="Q181" s="127">
        <v>9.1000000000000004E-3</v>
      </c>
      <c r="R181" s="126">
        <v>4696.75</v>
      </c>
      <c r="S181" s="126">
        <v>10755.69</v>
      </c>
      <c r="T181" s="125">
        <v>0.71199999999999997</v>
      </c>
      <c r="U181" s="126">
        <v>11002.13</v>
      </c>
      <c r="V181" s="126">
        <v>11002.13</v>
      </c>
      <c r="W181" s="124">
        <v>9263794</v>
      </c>
      <c r="X181" s="124">
        <v>9654325</v>
      </c>
      <c r="Y181" s="124">
        <v>193086</v>
      </c>
      <c r="Z181" s="124">
        <v>193086</v>
      </c>
      <c r="AA181" s="124">
        <v>4114658</v>
      </c>
      <c r="AB181" s="124">
        <v>0</v>
      </c>
      <c r="AC181" s="124">
        <v>1005911</v>
      </c>
      <c r="AD181" s="124">
        <v>1615493</v>
      </c>
      <c r="AE181" s="124">
        <v>1550108</v>
      </c>
    </row>
    <row r="182" spans="1:31" x14ac:dyDescent="0.3">
      <c r="A182" s="123" t="s">
        <v>363</v>
      </c>
      <c r="B182" s="121" t="s">
        <v>364</v>
      </c>
      <c r="C182" s="121">
        <v>1</v>
      </c>
      <c r="D182" s="121">
        <v>0</v>
      </c>
      <c r="E182" s="124">
        <v>1066213791</v>
      </c>
      <c r="F182" s="124">
        <v>2109</v>
      </c>
      <c r="G182" s="124">
        <v>505554</v>
      </c>
      <c r="H182" s="124">
        <v>434114222</v>
      </c>
      <c r="I182" s="124">
        <v>205838</v>
      </c>
      <c r="J182" s="125">
        <v>0.54700000000000004</v>
      </c>
      <c r="K182" s="124">
        <v>2500</v>
      </c>
      <c r="L182" s="124">
        <v>2473</v>
      </c>
      <c r="M182" s="124">
        <v>2500</v>
      </c>
      <c r="N182" s="125">
        <v>1.141</v>
      </c>
      <c r="O182" s="125">
        <v>1.504</v>
      </c>
      <c r="P182" s="126">
        <v>14196.99</v>
      </c>
      <c r="Q182" s="127">
        <v>9.1000000000000004E-3</v>
      </c>
      <c r="R182" s="126">
        <v>4600.54</v>
      </c>
      <c r="S182" s="126">
        <v>9596.4500000000007</v>
      </c>
      <c r="T182" s="125">
        <v>0.73199999999999998</v>
      </c>
      <c r="U182" s="126">
        <v>10392.19</v>
      </c>
      <c r="V182" s="126">
        <v>10392.19</v>
      </c>
      <c r="W182" s="124">
        <v>25980475</v>
      </c>
      <c r="X182" s="124">
        <v>24191855</v>
      </c>
      <c r="Y182" s="124">
        <v>483837</v>
      </c>
      <c r="Z182" s="124">
        <v>1788620</v>
      </c>
      <c r="AA182" s="124">
        <v>7400659</v>
      </c>
      <c r="AB182" s="124">
        <v>0</v>
      </c>
      <c r="AC182" s="124">
        <v>2277982</v>
      </c>
      <c r="AD182" s="124">
        <v>3658439</v>
      </c>
      <c r="AE182" s="124">
        <v>3510370</v>
      </c>
    </row>
    <row r="183" spans="1:31" x14ac:dyDescent="0.3">
      <c r="A183" s="123" t="s">
        <v>365</v>
      </c>
      <c r="B183" s="121" t="s">
        <v>366</v>
      </c>
      <c r="C183" s="121">
        <v>1</v>
      </c>
      <c r="D183" s="121">
        <v>0</v>
      </c>
      <c r="E183" s="124">
        <v>423480623</v>
      </c>
      <c r="F183" s="124">
        <v>814</v>
      </c>
      <c r="G183" s="124">
        <v>520246</v>
      </c>
      <c r="H183" s="124">
        <v>197151821</v>
      </c>
      <c r="I183" s="124">
        <v>242201</v>
      </c>
      <c r="J183" s="125">
        <v>0.64400000000000002</v>
      </c>
      <c r="K183" s="124">
        <v>969</v>
      </c>
      <c r="L183" s="124">
        <v>947</v>
      </c>
      <c r="M183" s="124">
        <v>969</v>
      </c>
      <c r="N183" s="125">
        <v>1.141</v>
      </c>
      <c r="O183" s="125">
        <v>1.639</v>
      </c>
      <c r="P183" s="126">
        <v>15471.32</v>
      </c>
      <c r="Q183" s="127">
        <v>9.1000000000000004E-3</v>
      </c>
      <c r="R183" s="126">
        <v>4734.2299999999996</v>
      </c>
      <c r="S183" s="126">
        <v>10737.09</v>
      </c>
      <c r="T183" s="125">
        <v>0.63</v>
      </c>
      <c r="U183" s="126">
        <v>9746.93</v>
      </c>
      <c r="V183" s="126">
        <v>10737.09</v>
      </c>
      <c r="W183" s="124">
        <v>10404241</v>
      </c>
      <c r="X183" s="124">
        <v>9761401</v>
      </c>
      <c r="Y183" s="124">
        <v>195228</v>
      </c>
      <c r="Z183" s="124">
        <v>642840</v>
      </c>
      <c r="AA183" s="124">
        <v>4075422</v>
      </c>
      <c r="AB183" s="124">
        <v>0</v>
      </c>
      <c r="AC183" s="124">
        <v>1108033</v>
      </c>
      <c r="AD183" s="124">
        <v>1779500</v>
      </c>
      <c r="AE183" s="124">
        <v>1707478</v>
      </c>
    </row>
    <row r="184" spans="1:31" x14ac:dyDescent="0.3">
      <c r="A184" s="123" t="s">
        <v>367</v>
      </c>
      <c r="B184" s="121" t="s">
        <v>368</v>
      </c>
      <c r="C184" s="121">
        <v>1</v>
      </c>
      <c r="D184" s="121">
        <v>0</v>
      </c>
      <c r="E184" s="124">
        <v>172150188</v>
      </c>
      <c r="F184" s="124">
        <v>360</v>
      </c>
      <c r="G184" s="124">
        <v>478194</v>
      </c>
      <c r="H184" s="124">
        <v>81085981</v>
      </c>
      <c r="I184" s="124">
        <v>225238</v>
      </c>
      <c r="J184" s="125">
        <v>0.59899999999999998</v>
      </c>
      <c r="K184" s="124">
        <v>408</v>
      </c>
      <c r="L184" s="124">
        <v>440</v>
      </c>
      <c r="M184" s="124">
        <v>424</v>
      </c>
      <c r="N184" s="125">
        <v>1.141</v>
      </c>
      <c r="O184" s="125">
        <v>1.7130000000000001</v>
      </c>
      <c r="P184" s="126">
        <v>16169.84</v>
      </c>
      <c r="Q184" s="127">
        <v>9.1000000000000004E-3</v>
      </c>
      <c r="R184" s="126">
        <v>4351.5600000000004</v>
      </c>
      <c r="S184" s="126">
        <v>11818.28</v>
      </c>
      <c r="T184" s="125">
        <v>0.65500000000000003</v>
      </c>
      <c r="U184" s="126">
        <v>10591.24</v>
      </c>
      <c r="V184" s="126">
        <v>11818.28</v>
      </c>
      <c r="W184" s="124">
        <v>5010951</v>
      </c>
      <c r="X184" s="124">
        <v>5080896</v>
      </c>
      <c r="Y184" s="124">
        <v>101617</v>
      </c>
      <c r="Z184" s="124">
        <v>101617</v>
      </c>
      <c r="AA184" s="124">
        <v>2265070</v>
      </c>
      <c r="AB184" s="124">
        <v>0</v>
      </c>
      <c r="AC184" s="124">
        <v>425294</v>
      </c>
      <c r="AD184" s="124">
        <v>683022</v>
      </c>
      <c r="AE184" s="124">
        <v>655378</v>
      </c>
    </row>
    <row r="185" spans="1:31" x14ac:dyDescent="0.3">
      <c r="A185" s="123" t="s">
        <v>369</v>
      </c>
      <c r="B185" s="121" t="s">
        <v>370</v>
      </c>
      <c r="C185" s="121">
        <v>1</v>
      </c>
      <c r="D185" s="121">
        <v>0</v>
      </c>
      <c r="E185" s="124">
        <v>510533748</v>
      </c>
      <c r="F185" s="124">
        <v>1119</v>
      </c>
      <c r="G185" s="124">
        <v>456241</v>
      </c>
      <c r="H185" s="124">
        <v>242130655</v>
      </c>
      <c r="I185" s="124">
        <v>216381</v>
      </c>
      <c r="J185" s="125">
        <v>0.57499999999999996</v>
      </c>
      <c r="K185" s="124">
        <v>1314</v>
      </c>
      <c r="L185" s="124">
        <v>1335</v>
      </c>
      <c r="M185" s="124">
        <v>1325</v>
      </c>
      <c r="N185" s="125">
        <v>1.141</v>
      </c>
      <c r="O185" s="125">
        <v>1.403</v>
      </c>
      <c r="P185" s="126">
        <v>13243.6</v>
      </c>
      <c r="Q185" s="127">
        <v>9.1000000000000004E-3</v>
      </c>
      <c r="R185" s="126">
        <v>4151.79</v>
      </c>
      <c r="S185" s="126">
        <v>9091.81</v>
      </c>
      <c r="T185" s="125">
        <v>0.74299999999999999</v>
      </c>
      <c r="U185" s="126">
        <v>9839.99</v>
      </c>
      <c r="V185" s="126">
        <v>9839.99</v>
      </c>
      <c r="W185" s="124">
        <v>13037987</v>
      </c>
      <c r="X185" s="124">
        <v>12673235</v>
      </c>
      <c r="Y185" s="124">
        <v>253464</v>
      </c>
      <c r="Z185" s="124">
        <v>364752</v>
      </c>
      <c r="AA185" s="124">
        <v>4747964</v>
      </c>
      <c r="AB185" s="124">
        <v>0</v>
      </c>
      <c r="AC185" s="124">
        <v>1311738</v>
      </c>
      <c r="AD185" s="124">
        <v>2106651</v>
      </c>
      <c r="AE185" s="124">
        <v>2021388</v>
      </c>
    </row>
    <row r="186" spans="1:31" x14ac:dyDescent="0.3">
      <c r="A186" s="123" t="s">
        <v>371</v>
      </c>
      <c r="B186" s="121" t="s">
        <v>372</v>
      </c>
      <c r="C186" s="121">
        <v>1</v>
      </c>
      <c r="D186" s="121">
        <v>0</v>
      </c>
      <c r="E186" s="124">
        <v>287328454</v>
      </c>
      <c r="F186" s="124">
        <v>632</v>
      </c>
      <c r="G186" s="124">
        <v>454633</v>
      </c>
      <c r="H186" s="124">
        <v>134319150</v>
      </c>
      <c r="I186" s="124">
        <v>212530</v>
      </c>
      <c r="J186" s="125">
        <v>0.56499999999999995</v>
      </c>
      <c r="K186" s="124">
        <v>800</v>
      </c>
      <c r="L186" s="124">
        <v>760</v>
      </c>
      <c r="M186" s="124">
        <v>800</v>
      </c>
      <c r="N186" s="125">
        <v>1.141</v>
      </c>
      <c r="O186" s="125">
        <v>1.746</v>
      </c>
      <c r="P186" s="126">
        <v>16481.34</v>
      </c>
      <c r="Q186" s="127">
        <v>9.1000000000000004E-3</v>
      </c>
      <c r="R186" s="126">
        <v>4137.16</v>
      </c>
      <c r="S186" s="126">
        <v>12344.18</v>
      </c>
      <c r="T186" s="125">
        <v>0.78100000000000003</v>
      </c>
      <c r="U186" s="126">
        <v>12871.92</v>
      </c>
      <c r="V186" s="126">
        <v>12871.92</v>
      </c>
      <c r="W186" s="124">
        <v>10297536</v>
      </c>
      <c r="X186" s="124">
        <v>10014340</v>
      </c>
      <c r="Y186" s="124">
        <v>200286</v>
      </c>
      <c r="Z186" s="124">
        <v>283196</v>
      </c>
      <c r="AA186" s="124">
        <v>4719373</v>
      </c>
      <c r="AB186" s="124">
        <v>0</v>
      </c>
      <c r="AC186" s="124">
        <v>856181</v>
      </c>
      <c r="AD186" s="124">
        <v>1375026</v>
      </c>
      <c r="AE186" s="124">
        <v>1319374</v>
      </c>
    </row>
    <row r="187" spans="1:31" x14ac:dyDescent="0.3">
      <c r="A187" s="123" t="s">
        <v>373</v>
      </c>
      <c r="B187" s="121" t="s">
        <v>374</v>
      </c>
      <c r="C187" s="121">
        <v>1</v>
      </c>
      <c r="D187" s="121">
        <v>0</v>
      </c>
      <c r="E187" s="124">
        <v>322460451</v>
      </c>
      <c r="F187" s="124">
        <v>550</v>
      </c>
      <c r="G187" s="124">
        <v>586291</v>
      </c>
      <c r="H187" s="124">
        <v>128066302</v>
      </c>
      <c r="I187" s="124">
        <v>232847</v>
      </c>
      <c r="J187" s="125">
        <v>0.61899999999999999</v>
      </c>
      <c r="K187" s="124">
        <v>697</v>
      </c>
      <c r="L187" s="124">
        <v>683</v>
      </c>
      <c r="M187" s="124">
        <v>697</v>
      </c>
      <c r="N187" s="125">
        <v>1.141</v>
      </c>
      <c r="O187" s="125">
        <v>1.7050000000000001</v>
      </c>
      <c r="P187" s="126">
        <v>16094.33</v>
      </c>
      <c r="Q187" s="127">
        <v>9.1000000000000004E-3</v>
      </c>
      <c r="R187" s="126">
        <v>5335.24</v>
      </c>
      <c r="S187" s="126">
        <v>10759.09</v>
      </c>
      <c r="T187" s="125">
        <v>0.64100000000000001</v>
      </c>
      <c r="U187" s="126">
        <v>10316.459999999999</v>
      </c>
      <c r="V187" s="126">
        <v>10759.09</v>
      </c>
      <c r="W187" s="124">
        <v>7499086</v>
      </c>
      <c r="X187" s="124">
        <v>8164953</v>
      </c>
      <c r="Y187" s="124">
        <v>163299</v>
      </c>
      <c r="Z187" s="124">
        <v>163299</v>
      </c>
      <c r="AA187" s="124">
        <v>3320058</v>
      </c>
      <c r="AB187" s="124">
        <v>0</v>
      </c>
      <c r="AC187" s="124">
        <v>1236243</v>
      </c>
      <c r="AD187" s="124">
        <v>1985406</v>
      </c>
      <c r="AE187" s="124">
        <v>1905050</v>
      </c>
    </row>
    <row r="188" spans="1:31" x14ac:dyDescent="0.3">
      <c r="A188" s="123" t="s">
        <v>375</v>
      </c>
      <c r="B188" s="121" t="s">
        <v>376</v>
      </c>
      <c r="C188" s="121">
        <v>1</v>
      </c>
      <c r="D188" s="121">
        <v>0</v>
      </c>
      <c r="E188" s="124">
        <v>525728744</v>
      </c>
      <c r="F188" s="124">
        <v>862</v>
      </c>
      <c r="G188" s="124">
        <v>609894</v>
      </c>
      <c r="H188" s="124">
        <v>187645928</v>
      </c>
      <c r="I188" s="124">
        <v>217686</v>
      </c>
      <c r="J188" s="125">
        <v>0.57899999999999996</v>
      </c>
      <c r="K188" s="124">
        <v>1080</v>
      </c>
      <c r="L188" s="124">
        <v>1046</v>
      </c>
      <c r="M188" s="124">
        <v>1080</v>
      </c>
      <c r="N188" s="125">
        <v>1.141</v>
      </c>
      <c r="O188" s="125">
        <v>1.601</v>
      </c>
      <c r="P188" s="126">
        <v>15112.62</v>
      </c>
      <c r="Q188" s="127">
        <v>9.1000000000000004E-3</v>
      </c>
      <c r="R188" s="126">
        <v>5550.03</v>
      </c>
      <c r="S188" s="126">
        <v>9562.59</v>
      </c>
      <c r="T188" s="125">
        <v>0.66300000000000003</v>
      </c>
      <c r="U188" s="126">
        <v>10019.66</v>
      </c>
      <c r="V188" s="126">
        <v>10019.66</v>
      </c>
      <c r="W188" s="124">
        <v>10821233</v>
      </c>
      <c r="X188" s="124">
        <v>9854526</v>
      </c>
      <c r="Y188" s="124">
        <v>197090</v>
      </c>
      <c r="Z188" s="124">
        <v>966707</v>
      </c>
      <c r="AA188" s="124">
        <v>4738060</v>
      </c>
      <c r="AB188" s="124">
        <v>0</v>
      </c>
      <c r="AC188" s="124">
        <v>1136506</v>
      </c>
      <c r="AD188" s="124">
        <v>1825228</v>
      </c>
      <c r="AE188" s="124">
        <v>1751355</v>
      </c>
    </row>
    <row r="189" spans="1:31" x14ac:dyDescent="0.3">
      <c r="A189" s="123" t="s">
        <v>377</v>
      </c>
      <c r="B189" s="121" t="s">
        <v>378</v>
      </c>
      <c r="C189" s="121">
        <v>1</v>
      </c>
      <c r="D189" s="121">
        <v>0</v>
      </c>
      <c r="E189" s="124">
        <v>1238389268</v>
      </c>
      <c r="F189" s="124">
        <v>1017</v>
      </c>
      <c r="G189" s="124">
        <v>1217688</v>
      </c>
      <c r="H189" s="124">
        <v>257845975</v>
      </c>
      <c r="I189" s="124">
        <v>253535</v>
      </c>
      <c r="J189" s="125">
        <v>0.67400000000000004</v>
      </c>
      <c r="K189" s="124">
        <v>1255</v>
      </c>
      <c r="L189" s="124">
        <v>1288</v>
      </c>
      <c r="M189" s="124">
        <v>1272</v>
      </c>
      <c r="N189" s="125">
        <v>1.1240000000000001</v>
      </c>
      <c r="O189" s="125">
        <v>1.821</v>
      </c>
      <c r="P189" s="126">
        <v>16933.2</v>
      </c>
      <c r="Q189" s="127">
        <v>9.4299999999999991E-3</v>
      </c>
      <c r="R189" s="126">
        <v>11482.79</v>
      </c>
      <c r="S189" s="126">
        <v>5450.41</v>
      </c>
      <c r="T189" s="125">
        <v>0.44900000000000001</v>
      </c>
      <c r="U189" s="126">
        <v>7603</v>
      </c>
      <c r="V189" s="126">
        <v>7603</v>
      </c>
      <c r="W189" s="124">
        <v>9671016</v>
      </c>
      <c r="X189" s="124">
        <v>11693779</v>
      </c>
      <c r="Y189" s="124">
        <v>233875</v>
      </c>
      <c r="Z189" s="124">
        <v>233875</v>
      </c>
      <c r="AA189" s="124">
        <v>5407251</v>
      </c>
      <c r="AB189" s="124">
        <v>1974</v>
      </c>
      <c r="AC189" s="124">
        <v>1225288</v>
      </c>
      <c r="AD189" s="124">
        <v>1967812</v>
      </c>
      <c r="AE189" s="124">
        <v>1888168</v>
      </c>
    </row>
    <row r="190" spans="1:31" x14ac:dyDescent="0.3">
      <c r="A190" s="123" t="s">
        <v>379</v>
      </c>
      <c r="B190" s="121" t="s">
        <v>380</v>
      </c>
      <c r="C190" s="121">
        <v>1</v>
      </c>
      <c r="D190" s="121">
        <v>0</v>
      </c>
      <c r="E190" s="124">
        <v>1471110641</v>
      </c>
      <c r="F190" s="124">
        <v>1235</v>
      </c>
      <c r="G190" s="124">
        <v>1191182</v>
      </c>
      <c r="H190" s="124">
        <v>352574798</v>
      </c>
      <c r="I190" s="124">
        <v>285485</v>
      </c>
      <c r="J190" s="125">
        <v>0.75900000000000001</v>
      </c>
      <c r="K190" s="124">
        <v>1465</v>
      </c>
      <c r="L190" s="124">
        <v>1502</v>
      </c>
      <c r="M190" s="124">
        <v>1484</v>
      </c>
      <c r="N190" s="125">
        <v>1.1240000000000001</v>
      </c>
      <c r="O190" s="125">
        <v>1.649</v>
      </c>
      <c r="P190" s="126">
        <v>15333.8</v>
      </c>
      <c r="Q190" s="127">
        <v>1.0619999999999999E-2</v>
      </c>
      <c r="R190" s="126">
        <v>12650.35</v>
      </c>
      <c r="S190" s="126">
        <v>2683.45</v>
      </c>
      <c r="T190" s="125">
        <v>0.45700000000000002</v>
      </c>
      <c r="U190" s="126">
        <v>7007.54</v>
      </c>
      <c r="V190" s="126">
        <v>7007.54</v>
      </c>
      <c r="W190" s="124">
        <v>10399190</v>
      </c>
      <c r="X190" s="124">
        <v>11851079</v>
      </c>
      <c r="Y190" s="124">
        <v>237021</v>
      </c>
      <c r="Z190" s="124">
        <v>237021</v>
      </c>
      <c r="AA190" s="124">
        <v>4565975</v>
      </c>
      <c r="AB190" s="124">
        <v>1967</v>
      </c>
      <c r="AC190" s="124">
        <v>1676294</v>
      </c>
      <c r="AD190" s="124">
        <v>2692128</v>
      </c>
      <c r="AE190" s="124">
        <v>2583169</v>
      </c>
    </row>
    <row r="191" spans="1:31" x14ac:dyDescent="0.3">
      <c r="A191" s="123" t="s">
        <v>381</v>
      </c>
      <c r="B191" s="121" t="s">
        <v>382</v>
      </c>
      <c r="C191" s="121">
        <v>1</v>
      </c>
      <c r="D191" s="121">
        <v>0</v>
      </c>
      <c r="E191" s="124">
        <v>1227538016</v>
      </c>
      <c r="F191" s="124">
        <v>1108</v>
      </c>
      <c r="G191" s="124">
        <v>1107886</v>
      </c>
      <c r="H191" s="124">
        <v>334885624</v>
      </c>
      <c r="I191" s="124">
        <v>302243</v>
      </c>
      <c r="J191" s="125">
        <v>0.80400000000000005</v>
      </c>
      <c r="K191" s="124">
        <v>1325</v>
      </c>
      <c r="L191" s="124">
        <v>1281</v>
      </c>
      <c r="M191" s="124">
        <v>1325</v>
      </c>
      <c r="N191" s="125">
        <v>1.1240000000000001</v>
      </c>
      <c r="O191" s="125">
        <v>1.54</v>
      </c>
      <c r="P191" s="126">
        <v>14320.22</v>
      </c>
      <c r="Q191" s="127">
        <v>1.125E-2</v>
      </c>
      <c r="R191" s="126">
        <v>12463.71</v>
      </c>
      <c r="S191" s="126">
        <v>1856.51</v>
      </c>
      <c r="T191" s="125">
        <v>0.42399999999999999</v>
      </c>
      <c r="U191" s="126">
        <v>6071.77</v>
      </c>
      <c r="V191" s="126">
        <v>6071.77</v>
      </c>
      <c r="W191" s="124">
        <v>8045096</v>
      </c>
      <c r="X191" s="124">
        <v>7885211</v>
      </c>
      <c r="Y191" s="124">
        <v>157704</v>
      </c>
      <c r="Z191" s="124">
        <v>159885</v>
      </c>
      <c r="AA191" s="124">
        <v>3691062</v>
      </c>
      <c r="AB191" s="124">
        <v>0</v>
      </c>
      <c r="AC191" s="124">
        <v>744349</v>
      </c>
      <c r="AD191" s="124">
        <v>1195424</v>
      </c>
      <c r="AE191" s="124">
        <v>1147041</v>
      </c>
    </row>
    <row r="192" spans="1:31" x14ac:dyDescent="0.3">
      <c r="A192" s="123" t="s">
        <v>383</v>
      </c>
      <c r="B192" s="121" t="s">
        <v>384</v>
      </c>
      <c r="C192" s="121">
        <v>1</v>
      </c>
      <c r="D192" s="121">
        <v>0</v>
      </c>
      <c r="E192" s="124">
        <v>943803323</v>
      </c>
      <c r="F192" s="124">
        <v>1059</v>
      </c>
      <c r="G192" s="124">
        <v>891221</v>
      </c>
      <c r="H192" s="124">
        <v>270639167</v>
      </c>
      <c r="I192" s="124">
        <v>255561</v>
      </c>
      <c r="J192" s="125">
        <v>0.67900000000000005</v>
      </c>
      <c r="K192" s="124">
        <v>1291</v>
      </c>
      <c r="L192" s="124">
        <v>1343</v>
      </c>
      <c r="M192" s="124">
        <v>1317</v>
      </c>
      <c r="N192" s="125">
        <v>1.1240000000000001</v>
      </c>
      <c r="O192" s="125">
        <v>1.6619999999999999</v>
      </c>
      <c r="P192" s="126">
        <v>15454.68</v>
      </c>
      <c r="Q192" s="127">
        <v>9.4999999999999998E-3</v>
      </c>
      <c r="R192" s="126">
        <v>8466.59</v>
      </c>
      <c r="S192" s="126">
        <v>6988.09</v>
      </c>
      <c r="T192" s="125">
        <v>0.52100000000000002</v>
      </c>
      <c r="U192" s="126">
        <v>8051.88</v>
      </c>
      <c r="V192" s="126">
        <v>8051.88</v>
      </c>
      <c r="W192" s="124">
        <v>10604326</v>
      </c>
      <c r="X192" s="124">
        <v>10359781</v>
      </c>
      <c r="Y192" s="124">
        <v>207195</v>
      </c>
      <c r="Z192" s="124">
        <v>244545</v>
      </c>
      <c r="AA192" s="124">
        <v>3859287</v>
      </c>
      <c r="AB192" s="124">
        <v>0</v>
      </c>
      <c r="AC192" s="124">
        <v>1242164</v>
      </c>
      <c r="AD192" s="124">
        <v>1994915</v>
      </c>
      <c r="AE192" s="124">
        <v>1914174</v>
      </c>
    </row>
    <row r="193" spans="1:31" x14ac:dyDescent="0.3">
      <c r="A193" s="123" t="s">
        <v>385</v>
      </c>
      <c r="B193" s="121" t="s">
        <v>386</v>
      </c>
      <c r="C193" s="121">
        <v>1</v>
      </c>
      <c r="D193" s="121">
        <v>0</v>
      </c>
      <c r="E193" s="124">
        <v>1327442795</v>
      </c>
      <c r="F193" s="124">
        <v>341</v>
      </c>
      <c r="G193" s="124">
        <v>3892794</v>
      </c>
      <c r="H193" s="124">
        <v>123418245</v>
      </c>
      <c r="I193" s="124">
        <v>361930</v>
      </c>
      <c r="J193" s="125">
        <v>0.96199999999999997</v>
      </c>
      <c r="K193" s="124">
        <v>425</v>
      </c>
      <c r="L193" s="124">
        <v>360</v>
      </c>
      <c r="M193" s="124">
        <v>425</v>
      </c>
      <c r="N193" s="125">
        <v>1.1240000000000001</v>
      </c>
      <c r="O193" s="125">
        <v>1.9330000000000001</v>
      </c>
      <c r="P193" s="126">
        <v>17974.669999999998</v>
      </c>
      <c r="Q193" s="127">
        <v>1.346E-2</v>
      </c>
      <c r="R193" s="126">
        <v>52397</v>
      </c>
      <c r="S193" s="126">
        <v>0</v>
      </c>
      <c r="T193" s="125">
        <v>0.105</v>
      </c>
      <c r="U193" s="126">
        <v>1887.34</v>
      </c>
      <c r="V193" s="126">
        <v>1887.34</v>
      </c>
      <c r="W193" s="124">
        <v>802120</v>
      </c>
      <c r="X193" s="124">
        <v>1822673</v>
      </c>
      <c r="Y193" s="124">
        <v>36453</v>
      </c>
      <c r="Z193" s="124">
        <v>36453</v>
      </c>
      <c r="AA193" s="124">
        <v>746256</v>
      </c>
      <c r="AB193" s="124">
        <v>0</v>
      </c>
      <c r="AC193" s="124">
        <v>257746</v>
      </c>
      <c r="AD193" s="124">
        <v>413940</v>
      </c>
      <c r="AE193" s="124">
        <v>397186</v>
      </c>
    </row>
    <row r="194" spans="1:31" x14ac:dyDescent="0.3">
      <c r="A194" s="123" t="s">
        <v>387</v>
      </c>
      <c r="B194" s="121" t="s">
        <v>388</v>
      </c>
      <c r="C194" s="121">
        <v>1</v>
      </c>
      <c r="D194" s="121">
        <v>0</v>
      </c>
      <c r="E194" s="124">
        <v>1513096908</v>
      </c>
      <c r="F194" s="124">
        <v>278</v>
      </c>
      <c r="G194" s="124">
        <v>5442794</v>
      </c>
      <c r="H194" s="124">
        <v>150961535</v>
      </c>
      <c r="I194" s="124">
        <v>543027</v>
      </c>
      <c r="J194" s="125">
        <v>1.444</v>
      </c>
      <c r="K194" s="124">
        <v>348</v>
      </c>
      <c r="L194" s="124">
        <v>370</v>
      </c>
      <c r="M194" s="124">
        <v>359</v>
      </c>
      <c r="N194" s="125">
        <v>1.1240000000000001</v>
      </c>
      <c r="O194" s="125">
        <v>1.923</v>
      </c>
      <c r="P194" s="126">
        <v>17881.68</v>
      </c>
      <c r="Q194" s="127">
        <v>2.0209999999999999E-2</v>
      </c>
      <c r="R194" s="126">
        <v>109998.86</v>
      </c>
      <c r="S194" s="126">
        <v>0</v>
      </c>
      <c r="T194" s="125">
        <v>0</v>
      </c>
      <c r="U194" s="126">
        <v>0</v>
      </c>
      <c r="V194" s="126">
        <v>500</v>
      </c>
      <c r="W194" s="124">
        <v>179500</v>
      </c>
      <c r="X194" s="124">
        <v>1172887</v>
      </c>
      <c r="Y194" s="124">
        <v>23457</v>
      </c>
      <c r="Z194" s="124">
        <v>23457</v>
      </c>
      <c r="AA194" s="124">
        <v>264867</v>
      </c>
      <c r="AB194" s="124">
        <v>0</v>
      </c>
      <c r="AC194" s="124">
        <v>162316</v>
      </c>
      <c r="AD194" s="124">
        <v>260679</v>
      </c>
      <c r="AE194" s="124">
        <v>250128</v>
      </c>
    </row>
    <row r="195" spans="1:31" x14ac:dyDescent="0.3">
      <c r="A195" s="123" t="s">
        <v>389</v>
      </c>
      <c r="B195" s="121" t="s">
        <v>390</v>
      </c>
      <c r="C195" s="121">
        <v>1</v>
      </c>
      <c r="D195" s="121">
        <v>0</v>
      </c>
      <c r="E195" s="124">
        <v>702401402</v>
      </c>
      <c r="F195" s="124">
        <v>115</v>
      </c>
      <c r="G195" s="124">
        <v>6107838</v>
      </c>
      <c r="H195" s="124">
        <v>35618507</v>
      </c>
      <c r="I195" s="124">
        <v>309726</v>
      </c>
      <c r="J195" s="125">
        <v>0.82299999999999995</v>
      </c>
      <c r="K195" s="124">
        <v>144</v>
      </c>
      <c r="L195" s="124">
        <v>127</v>
      </c>
      <c r="M195" s="124">
        <v>144</v>
      </c>
      <c r="N195" s="125">
        <v>1</v>
      </c>
      <c r="O195" s="125">
        <v>1.8420000000000001</v>
      </c>
      <c r="P195" s="126">
        <v>15238.86</v>
      </c>
      <c r="Q195" s="127">
        <v>1.1520000000000001E-2</v>
      </c>
      <c r="R195" s="126">
        <v>70362.289999999994</v>
      </c>
      <c r="S195" s="126">
        <v>0</v>
      </c>
      <c r="T195" s="125">
        <v>0</v>
      </c>
      <c r="U195" s="126">
        <v>0</v>
      </c>
      <c r="V195" s="126">
        <v>500</v>
      </c>
      <c r="W195" s="124">
        <v>72000</v>
      </c>
      <c r="X195" s="124">
        <v>516626</v>
      </c>
      <c r="Y195" s="124">
        <v>10332</v>
      </c>
      <c r="Z195" s="124">
        <v>10332</v>
      </c>
      <c r="AA195" s="124">
        <v>85600</v>
      </c>
      <c r="AB195" s="124">
        <v>0</v>
      </c>
      <c r="AC195" s="124">
        <v>64635</v>
      </c>
      <c r="AD195" s="124">
        <v>103803</v>
      </c>
      <c r="AE195" s="124">
        <v>99602</v>
      </c>
    </row>
    <row r="196" spans="1:31" x14ac:dyDescent="0.3">
      <c r="A196" s="123" t="s">
        <v>391</v>
      </c>
      <c r="B196" s="121" t="s">
        <v>392</v>
      </c>
      <c r="C196" s="121">
        <v>1</v>
      </c>
      <c r="D196" s="121">
        <v>0</v>
      </c>
      <c r="E196" s="124">
        <v>485204109</v>
      </c>
      <c r="F196" s="124">
        <v>66</v>
      </c>
      <c r="G196" s="124">
        <v>7351577</v>
      </c>
      <c r="H196" s="124">
        <v>22167493</v>
      </c>
      <c r="I196" s="124">
        <v>335871</v>
      </c>
      <c r="J196" s="125">
        <v>0.89300000000000002</v>
      </c>
      <c r="K196" s="124">
        <v>87</v>
      </c>
      <c r="L196" s="124">
        <v>77</v>
      </c>
      <c r="M196" s="124">
        <v>87</v>
      </c>
      <c r="N196" s="125">
        <v>1</v>
      </c>
      <c r="O196" s="125">
        <v>1.3480000000000001</v>
      </c>
      <c r="P196" s="126">
        <v>11152</v>
      </c>
      <c r="Q196" s="127">
        <v>1.2500000000000001E-2</v>
      </c>
      <c r="R196" s="126">
        <v>91894.71</v>
      </c>
      <c r="S196" s="126">
        <v>0</v>
      </c>
      <c r="T196" s="125">
        <v>0</v>
      </c>
      <c r="U196" s="126">
        <v>0</v>
      </c>
      <c r="V196" s="126">
        <v>500</v>
      </c>
      <c r="W196" s="124">
        <v>43500</v>
      </c>
      <c r="X196" s="124">
        <v>355673</v>
      </c>
      <c r="Y196" s="124">
        <v>7113</v>
      </c>
      <c r="Z196" s="124">
        <v>7113</v>
      </c>
      <c r="AA196" s="124">
        <v>34800</v>
      </c>
      <c r="AB196" s="124">
        <v>0</v>
      </c>
      <c r="AC196" s="124">
        <v>39132</v>
      </c>
      <c r="AD196" s="124">
        <v>62845</v>
      </c>
      <c r="AE196" s="124">
        <v>60302</v>
      </c>
    </row>
    <row r="197" spans="1:31" x14ac:dyDescent="0.3">
      <c r="A197" s="123" t="s">
        <v>393</v>
      </c>
      <c r="B197" s="121" t="s">
        <v>394</v>
      </c>
      <c r="C197" s="121">
        <v>1</v>
      </c>
      <c r="D197" s="121">
        <v>0</v>
      </c>
      <c r="E197" s="124">
        <v>639408500</v>
      </c>
      <c r="F197" s="124">
        <v>50</v>
      </c>
      <c r="G197" s="124">
        <v>12788170</v>
      </c>
      <c r="H197" s="124">
        <v>17617884</v>
      </c>
      <c r="I197" s="124">
        <v>352357</v>
      </c>
      <c r="J197" s="125">
        <v>0.93700000000000006</v>
      </c>
      <c r="K197" s="124">
        <v>58</v>
      </c>
      <c r="L197" s="124">
        <v>56</v>
      </c>
      <c r="M197" s="124">
        <v>58</v>
      </c>
      <c r="N197" s="125">
        <v>1</v>
      </c>
      <c r="O197" s="125">
        <v>1.921</v>
      </c>
      <c r="P197" s="126">
        <v>15892.43</v>
      </c>
      <c r="Q197" s="127">
        <v>1.311E-2</v>
      </c>
      <c r="R197" s="126">
        <v>167652.9</v>
      </c>
      <c r="S197" s="126">
        <v>0</v>
      </c>
      <c r="T197" s="125">
        <v>0</v>
      </c>
      <c r="U197" s="126">
        <v>0</v>
      </c>
      <c r="V197" s="126">
        <v>500</v>
      </c>
      <c r="W197" s="124">
        <v>29000</v>
      </c>
      <c r="X197" s="124">
        <v>286998</v>
      </c>
      <c r="Y197" s="124">
        <v>5739</v>
      </c>
      <c r="Z197" s="124">
        <v>5739</v>
      </c>
      <c r="AA197" s="124">
        <v>29200</v>
      </c>
      <c r="AB197" s="124">
        <v>0</v>
      </c>
      <c r="AC197" s="124">
        <v>32320</v>
      </c>
      <c r="AD197" s="124">
        <v>51905</v>
      </c>
      <c r="AE197" s="124">
        <v>49805</v>
      </c>
    </row>
    <row r="198" spans="1:31" x14ac:dyDescent="0.3">
      <c r="A198" s="123" t="s">
        <v>395</v>
      </c>
      <c r="B198" s="121" t="s">
        <v>396</v>
      </c>
      <c r="C198" s="121">
        <v>1</v>
      </c>
      <c r="D198" s="121">
        <v>0</v>
      </c>
      <c r="E198" s="124">
        <v>442044878</v>
      </c>
      <c r="F198" s="124">
        <v>122</v>
      </c>
      <c r="G198" s="124">
        <v>3623318</v>
      </c>
      <c r="H198" s="124">
        <v>23201774</v>
      </c>
      <c r="I198" s="124">
        <v>190178</v>
      </c>
      <c r="J198" s="125">
        <v>0.505</v>
      </c>
      <c r="K198" s="124">
        <v>140</v>
      </c>
      <c r="L198" s="124">
        <v>141</v>
      </c>
      <c r="M198" s="124">
        <v>141</v>
      </c>
      <c r="N198" s="125">
        <v>1</v>
      </c>
      <c r="O198" s="125">
        <v>1.7869999999999999</v>
      </c>
      <c r="P198" s="126">
        <v>14783.85</v>
      </c>
      <c r="Q198" s="127">
        <v>9.1000000000000004E-3</v>
      </c>
      <c r="R198" s="126">
        <v>32972.19</v>
      </c>
      <c r="S198" s="126">
        <v>0</v>
      </c>
      <c r="T198" s="125">
        <v>0.152</v>
      </c>
      <c r="U198" s="126">
        <v>2247.14</v>
      </c>
      <c r="V198" s="126">
        <v>2247.14</v>
      </c>
      <c r="W198" s="124">
        <v>316847</v>
      </c>
      <c r="X198" s="124">
        <v>933908</v>
      </c>
      <c r="Y198" s="124">
        <v>18678</v>
      </c>
      <c r="Z198" s="124">
        <v>18678</v>
      </c>
      <c r="AA198" s="124">
        <v>76400</v>
      </c>
      <c r="AB198" s="124">
        <v>0</v>
      </c>
      <c r="AC198" s="124">
        <v>94413</v>
      </c>
      <c r="AD198" s="124">
        <v>151627</v>
      </c>
      <c r="AE198" s="124">
        <v>145490</v>
      </c>
    </row>
    <row r="199" spans="1:31" x14ac:dyDescent="0.3">
      <c r="A199" s="123" t="s">
        <v>397</v>
      </c>
      <c r="B199" s="121" t="s">
        <v>398</v>
      </c>
      <c r="C199" s="121">
        <v>1</v>
      </c>
      <c r="D199" s="121">
        <v>0</v>
      </c>
      <c r="E199" s="124">
        <v>341022159</v>
      </c>
      <c r="F199" s="124">
        <v>620</v>
      </c>
      <c r="G199" s="124">
        <v>550035</v>
      </c>
      <c r="H199" s="124">
        <v>131629814</v>
      </c>
      <c r="I199" s="124">
        <v>212306</v>
      </c>
      <c r="J199" s="125">
        <v>0.56399999999999995</v>
      </c>
      <c r="K199" s="124">
        <v>702</v>
      </c>
      <c r="L199" s="124">
        <v>682</v>
      </c>
      <c r="M199" s="124">
        <v>702</v>
      </c>
      <c r="N199" s="125">
        <v>1</v>
      </c>
      <c r="O199" s="125">
        <v>1.792</v>
      </c>
      <c r="P199" s="126">
        <v>14825.21</v>
      </c>
      <c r="Q199" s="127">
        <v>9.1000000000000004E-3</v>
      </c>
      <c r="R199" s="126">
        <v>5005.3100000000004</v>
      </c>
      <c r="S199" s="126">
        <v>9819.9</v>
      </c>
      <c r="T199" s="125">
        <v>0.68899999999999995</v>
      </c>
      <c r="U199" s="126">
        <v>10214.56</v>
      </c>
      <c r="V199" s="126">
        <v>10214.56</v>
      </c>
      <c r="W199" s="124">
        <v>7170622</v>
      </c>
      <c r="X199" s="124">
        <v>8235951</v>
      </c>
      <c r="Y199" s="124">
        <v>164719</v>
      </c>
      <c r="Z199" s="124">
        <v>164719</v>
      </c>
      <c r="AA199" s="124">
        <v>3699661</v>
      </c>
      <c r="AB199" s="124">
        <v>0</v>
      </c>
      <c r="AC199" s="124">
        <v>724804</v>
      </c>
      <c r="AD199" s="124">
        <v>1164035</v>
      </c>
      <c r="AE199" s="124">
        <v>1116922</v>
      </c>
    </row>
    <row r="200" spans="1:31" x14ac:dyDescent="0.3">
      <c r="A200" s="123" t="s">
        <v>399</v>
      </c>
      <c r="B200" s="121" t="s">
        <v>400</v>
      </c>
      <c r="C200" s="121">
        <v>1</v>
      </c>
      <c r="D200" s="121">
        <v>0</v>
      </c>
      <c r="E200" s="124">
        <v>437740243</v>
      </c>
      <c r="F200" s="124">
        <v>763</v>
      </c>
      <c r="G200" s="124">
        <v>573709</v>
      </c>
      <c r="H200" s="124">
        <v>179343173</v>
      </c>
      <c r="I200" s="124">
        <v>235050</v>
      </c>
      <c r="J200" s="125">
        <v>0.625</v>
      </c>
      <c r="K200" s="124">
        <v>993</v>
      </c>
      <c r="L200" s="124">
        <v>954</v>
      </c>
      <c r="M200" s="124">
        <v>993</v>
      </c>
      <c r="N200" s="125">
        <v>1</v>
      </c>
      <c r="O200" s="125">
        <v>1.4990000000000001</v>
      </c>
      <c r="P200" s="126">
        <v>12401.22</v>
      </c>
      <c r="Q200" s="127">
        <v>9.1000000000000004E-3</v>
      </c>
      <c r="R200" s="126">
        <v>5220.75</v>
      </c>
      <c r="S200" s="126">
        <v>7180.47</v>
      </c>
      <c r="T200" s="125">
        <v>0.623</v>
      </c>
      <c r="U200" s="126">
        <v>7725.96</v>
      </c>
      <c r="V200" s="126">
        <v>7725.96</v>
      </c>
      <c r="W200" s="124">
        <v>7671879</v>
      </c>
      <c r="X200" s="124">
        <v>8033422</v>
      </c>
      <c r="Y200" s="124">
        <v>160668</v>
      </c>
      <c r="Z200" s="124">
        <v>160668</v>
      </c>
      <c r="AA200" s="124">
        <v>3640716</v>
      </c>
      <c r="AB200" s="124">
        <v>0</v>
      </c>
      <c r="AC200" s="124">
        <v>701333</v>
      </c>
      <c r="AD200" s="124">
        <v>1126340</v>
      </c>
      <c r="AE200" s="124">
        <v>1080754</v>
      </c>
    </row>
    <row r="201" spans="1:31" x14ac:dyDescent="0.3">
      <c r="A201" s="123" t="s">
        <v>401</v>
      </c>
      <c r="B201" s="121" t="s">
        <v>402</v>
      </c>
      <c r="C201" s="121">
        <v>1</v>
      </c>
      <c r="D201" s="121">
        <v>0</v>
      </c>
      <c r="E201" s="124">
        <v>423052681</v>
      </c>
      <c r="F201" s="124">
        <v>1071</v>
      </c>
      <c r="G201" s="124">
        <v>395007</v>
      </c>
      <c r="H201" s="124">
        <v>181736553</v>
      </c>
      <c r="I201" s="124">
        <v>169688</v>
      </c>
      <c r="J201" s="125">
        <v>0.45100000000000001</v>
      </c>
      <c r="K201" s="124">
        <v>1348</v>
      </c>
      <c r="L201" s="124">
        <v>1322</v>
      </c>
      <c r="M201" s="124">
        <v>1348</v>
      </c>
      <c r="N201" s="125">
        <v>1</v>
      </c>
      <c r="O201" s="125">
        <v>1.581</v>
      </c>
      <c r="P201" s="126">
        <v>13079.61</v>
      </c>
      <c r="Q201" s="127">
        <v>9.1000000000000004E-3</v>
      </c>
      <c r="R201" s="126">
        <v>3594.56</v>
      </c>
      <c r="S201" s="126">
        <v>9485.0499999999993</v>
      </c>
      <c r="T201" s="125">
        <v>0.90800000000000003</v>
      </c>
      <c r="U201" s="126">
        <v>11876.28</v>
      </c>
      <c r="V201" s="126">
        <v>11876.28</v>
      </c>
      <c r="W201" s="124">
        <v>16009226</v>
      </c>
      <c r="X201" s="124">
        <v>14600563</v>
      </c>
      <c r="Y201" s="124">
        <v>292011</v>
      </c>
      <c r="Z201" s="124">
        <v>1408663</v>
      </c>
      <c r="AA201" s="124">
        <v>4392301</v>
      </c>
      <c r="AB201" s="124">
        <v>0</v>
      </c>
      <c r="AC201" s="124">
        <v>873498</v>
      </c>
      <c r="AD201" s="124">
        <v>1402837</v>
      </c>
      <c r="AE201" s="124">
        <v>1346060</v>
      </c>
    </row>
    <row r="202" spans="1:31" x14ac:dyDescent="0.3">
      <c r="A202" s="123" t="s">
        <v>403</v>
      </c>
      <c r="B202" s="121" t="s">
        <v>404</v>
      </c>
      <c r="C202" s="121">
        <v>1</v>
      </c>
      <c r="D202" s="121">
        <v>0</v>
      </c>
      <c r="E202" s="124">
        <v>368593785</v>
      </c>
      <c r="F202" s="124">
        <v>941</v>
      </c>
      <c r="G202" s="124">
        <v>391704</v>
      </c>
      <c r="H202" s="124">
        <v>164834070</v>
      </c>
      <c r="I202" s="124">
        <v>175169</v>
      </c>
      <c r="J202" s="125">
        <v>0.46500000000000002</v>
      </c>
      <c r="K202" s="124">
        <v>1294</v>
      </c>
      <c r="L202" s="124">
        <v>1305</v>
      </c>
      <c r="M202" s="124">
        <v>1300</v>
      </c>
      <c r="N202" s="125">
        <v>1</v>
      </c>
      <c r="O202" s="125">
        <v>1.581</v>
      </c>
      <c r="P202" s="126">
        <v>13079.61</v>
      </c>
      <c r="Q202" s="127">
        <v>9.1000000000000004E-3</v>
      </c>
      <c r="R202" s="126">
        <v>3564.5</v>
      </c>
      <c r="S202" s="126">
        <v>9515.11</v>
      </c>
      <c r="T202" s="125">
        <v>0.90900000000000003</v>
      </c>
      <c r="U202" s="126">
        <v>11889.36</v>
      </c>
      <c r="V202" s="126">
        <v>11889.36</v>
      </c>
      <c r="W202" s="124">
        <v>15456168</v>
      </c>
      <c r="X202" s="124">
        <v>14866154</v>
      </c>
      <c r="Y202" s="124">
        <v>297323</v>
      </c>
      <c r="Z202" s="124">
        <v>590014</v>
      </c>
      <c r="AA202" s="124">
        <v>3432807</v>
      </c>
      <c r="AB202" s="124">
        <v>0</v>
      </c>
      <c r="AC202" s="124">
        <v>935843</v>
      </c>
      <c r="AD202" s="124">
        <v>1502963</v>
      </c>
      <c r="AE202" s="124">
        <v>1442134</v>
      </c>
    </row>
    <row r="203" spans="1:31" x14ac:dyDescent="0.3">
      <c r="A203" s="123" t="s">
        <v>405</v>
      </c>
      <c r="B203" s="121" t="s">
        <v>406</v>
      </c>
      <c r="C203" s="121">
        <v>1</v>
      </c>
      <c r="D203" s="121">
        <v>0</v>
      </c>
      <c r="E203" s="124">
        <v>392566428</v>
      </c>
      <c r="F203" s="124">
        <v>687</v>
      </c>
      <c r="G203" s="124">
        <v>571421</v>
      </c>
      <c r="H203" s="124">
        <v>105699632</v>
      </c>
      <c r="I203" s="124">
        <v>153856</v>
      </c>
      <c r="J203" s="125">
        <v>0.40899999999999997</v>
      </c>
      <c r="K203" s="124">
        <v>940</v>
      </c>
      <c r="L203" s="124">
        <v>926</v>
      </c>
      <c r="M203" s="124">
        <v>940</v>
      </c>
      <c r="N203" s="125">
        <v>1</v>
      </c>
      <c r="O203" s="125">
        <v>1.99</v>
      </c>
      <c r="P203" s="126">
        <v>16463.27</v>
      </c>
      <c r="Q203" s="127">
        <v>9.1000000000000004E-3</v>
      </c>
      <c r="R203" s="126">
        <v>5199.93</v>
      </c>
      <c r="S203" s="126">
        <v>11263.34</v>
      </c>
      <c r="T203" s="125">
        <v>0.82599999999999996</v>
      </c>
      <c r="U203" s="126">
        <v>13598.66</v>
      </c>
      <c r="V203" s="126">
        <v>13598.66</v>
      </c>
      <c r="W203" s="124">
        <v>12782741</v>
      </c>
      <c r="X203" s="124">
        <v>12605989</v>
      </c>
      <c r="Y203" s="124">
        <v>252119</v>
      </c>
      <c r="Z203" s="124">
        <v>252119</v>
      </c>
      <c r="AA203" s="124">
        <v>3802875</v>
      </c>
      <c r="AB203" s="124">
        <v>1984</v>
      </c>
      <c r="AC203" s="124">
        <v>1346362</v>
      </c>
      <c r="AD203" s="124">
        <v>2162257</v>
      </c>
      <c r="AE203" s="124">
        <v>2074743</v>
      </c>
    </row>
    <row r="204" spans="1:31" x14ac:dyDescent="0.3">
      <c r="A204" s="123" t="s">
        <v>407</v>
      </c>
      <c r="B204" s="121" t="s">
        <v>408</v>
      </c>
      <c r="C204" s="121">
        <v>1</v>
      </c>
      <c r="D204" s="121">
        <v>0</v>
      </c>
      <c r="E204" s="124">
        <v>581444522</v>
      </c>
      <c r="F204" s="124">
        <v>497</v>
      </c>
      <c r="G204" s="124">
        <v>1169908</v>
      </c>
      <c r="H204" s="124">
        <v>106600331</v>
      </c>
      <c r="I204" s="124">
        <v>214487</v>
      </c>
      <c r="J204" s="125">
        <v>0.56999999999999995</v>
      </c>
      <c r="K204" s="124">
        <v>584</v>
      </c>
      <c r="L204" s="124">
        <v>595</v>
      </c>
      <c r="M204" s="124">
        <v>590</v>
      </c>
      <c r="N204" s="125">
        <v>1</v>
      </c>
      <c r="O204" s="125">
        <v>1.911</v>
      </c>
      <c r="P204" s="126">
        <v>15809.7</v>
      </c>
      <c r="Q204" s="127">
        <v>9.1000000000000004E-3</v>
      </c>
      <c r="R204" s="126">
        <v>10646.16</v>
      </c>
      <c r="S204" s="126">
        <v>5163.54</v>
      </c>
      <c r="T204" s="125">
        <v>0.51300000000000001</v>
      </c>
      <c r="U204" s="126">
        <v>8110.37</v>
      </c>
      <c r="V204" s="126">
        <v>8110.37</v>
      </c>
      <c r="W204" s="124">
        <v>4785119</v>
      </c>
      <c r="X204" s="124">
        <v>5366133</v>
      </c>
      <c r="Y204" s="124">
        <v>107322</v>
      </c>
      <c r="Z204" s="124">
        <v>107322</v>
      </c>
      <c r="AA204" s="124">
        <v>2036919</v>
      </c>
      <c r="AB204" s="124">
        <v>0</v>
      </c>
      <c r="AC204" s="124">
        <v>540810</v>
      </c>
      <c r="AD204" s="124">
        <v>868540</v>
      </c>
      <c r="AE204" s="124">
        <v>833388</v>
      </c>
    </row>
    <row r="205" spans="1:31" x14ac:dyDescent="0.3">
      <c r="A205" s="123" t="s">
        <v>409</v>
      </c>
      <c r="B205" s="121" t="s">
        <v>410</v>
      </c>
      <c r="C205" s="121">
        <v>1</v>
      </c>
      <c r="D205" s="121">
        <v>0</v>
      </c>
      <c r="E205" s="124">
        <v>123941094</v>
      </c>
      <c r="F205" s="124">
        <v>167</v>
      </c>
      <c r="G205" s="124">
        <v>742162</v>
      </c>
      <c r="H205" s="124">
        <v>37124721</v>
      </c>
      <c r="I205" s="124">
        <v>222303</v>
      </c>
      <c r="J205" s="125">
        <v>0.59099999999999997</v>
      </c>
      <c r="K205" s="124">
        <v>177</v>
      </c>
      <c r="L205" s="124">
        <v>174</v>
      </c>
      <c r="M205" s="124">
        <v>177</v>
      </c>
      <c r="N205" s="125">
        <v>1</v>
      </c>
      <c r="O205" s="125">
        <v>1.9930000000000001</v>
      </c>
      <c r="P205" s="126">
        <v>16488.080000000002</v>
      </c>
      <c r="Q205" s="127">
        <v>9.1000000000000004E-3</v>
      </c>
      <c r="R205" s="126">
        <v>6753.67</v>
      </c>
      <c r="S205" s="126">
        <v>9734.41</v>
      </c>
      <c r="T205" s="125">
        <v>0.59799999999999998</v>
      </c>
      <c r="U205" s="126">
        <v>9859.8700000000008</v>
      </c>
      <c r="V205" s="126">
        <v>9859.8700000000008</v>
      </c>
      <c r="W205" s="124">
        <v>1745197</v>
      </c>
      <c r="X205" s="124">
        <v>2699188</v>
      </c>
      <c r="Y205" s="124">
        <v>53983</v>
      </c>
      <c r="Z205" s="124">
        <v>53983</v>
      </c>
      <c r="AA205" s="124">
        <v>864131</v>
      </c>
      <c r="AB205" s="124">
        <v>0</v>
      </c>
      <c r="AC205" s="124">
        <v>211888</v>
      </c>
      <c r="AD205" s="124">
        <v>340292</v>
      </c>
      <c r="AE205" s="124">
        <v>326519</v>
      </c>
    </row>
    <row r="206" spans="1:31" x14ac:dyDescent="0.3">
      <c r="A206" s="123" t="s">
        <v>411</v>
      </c>
      <c r="B206" s="121" t="s">
        <v>412</v>
      </c>
      <c r="C206" s="121">
        <v>1</v>
      </c>
      <c r="D206" s="121">
        <v>0</v>
      </c>
      <c r="E206" s="124">
        <v>2241212725</v>
      </c>
      <c r="F206" s="124">
        <v>177</v>
      </c>
      <c r="G206" s="124">
        <v>12662218</v>
      </c>
      <c r="H206" s="124">
        <v>85357640</v>
      </c>
      <c r="I206" s="124">
        <v>482246</v>
      </c>
      <c r="J206" s="125">
        <v>1.282</v>
      </c>
      <c r="K206" s="124">
        <v>262</v>
      </c>
      <c r="L206" s="124">
        <v>264</v>
      </c>
      <c r="M206" s="124">
        <v>263</v>
      </c>
      <c r="N206" s="125">
        <v>1</v>
      </c>
      <c r="O206" s="125">
        <v>1.855</v>
      </c>
      <c r="P206" s="126">
        <v>15346.41</v>
      </c>
      <c r="Q206" s="127">
        <v>1.7940000000000001E-2</v>
      </c>
      <c r="R206" s="126">
        <v>227160.19</v>
      </c>
      <c r="S206" s="126">
        <v>0</v>
      </c>
      <c r="T206" s="125">
        <v>0</v>
      </c>
      <c r="U206" s="126">
        <v>0</v>
      </c>
      <c r="V206" s="126">
        <v>500</v>
      </c>
      <c r="W206" s="124">
        <v>131500</v>
      </c>
      <c r="X206" s="124">
        <v>662540</v>
      </c>
      <c r="Y206" s="124">
        <v>13250</v>
      </c>
      <c r="Z206" s="124">
        <v>13250</v>
      </c>
      <c r="AA206" s="124">
        <v>167200</v>
      </c>
      <c r="AB206" s="124">
        <v>0</v>
      </c>
      <c r="AC206" s="124">
        <v>90997</v>
      </c>
      <c r="AD206" s="124">
        <v>146141</v>
      </c>
      <c r="AE206" s="124">
        <v>140226</v>
      </c>
    </row>
    <row r="207" spans="1:31" x14ac:dyDescent="0.3">
      <c r="A207" s="123" t="s">
        <v>413</v>
      </c>
      <c r="B207" s="121" t="s">
        <v>414</v>
      </c>
      <c r="C207" s="121">
        <v>1</v>
      </c>
      <c r="D207" s="121">
        <v>0</v>
      </c>
      <c r="E207" s="124">
        <v>458111805</v>
      </c>
      <c r="F207" s="124">
        <v>1011</v>
      </c>
      <c r="G207" s="124">
        <v>453127</v>
      </c>
      <c r="H207" s="124">
        <v>175976338</v>
      </c>
      <c r="I207" s="124">
        <v>174061</v>
      </c>
      <c r="J207" s="125">
        <v>0.46300000000000002</v>
      </c>
      <c r="K207" s="124">
        <v>1194</v>
      </c>
      <c r="L207" s="124">
        <v>1254</v>
      </c>
      <c r="M207" s="124">
        <v>1224</v>
      </c>
      <c r="N207" s="125">
        <v>1</v>
      </c>
      <c r="O207" s="125">
        <v>1.8120000000000001</v>
      </c>
      <c r="P207" s="126">
        <v>14990.67</v>
      </c>
      <c r="Q207" s="127">
        <v>9.1000000000000004E-3</v>
      </c>
      <c r="R207" s="126">
        <v>4123.45</v>
      </c>
      <c r="S207" s="126">
        <v>10867.22</v>
      </c>
      <c r="T207" s="125">
        <v>0.83499999999999996</v>
      </c>
      <c r="U207" s="126">
        <v>12517.2</v>
      </c>
      <c r="V207" s="126">
        <v>12517.2</v>
      </c>
      <c r="W207" s="124">
        <v>15321053</v>
      </c>
      <c r="X207" s="124">
        <v>16155629</v>
      </c>
      <c r="Y207" s="124">
        <v>323112</v>
      </c>
      <c r="Z207" s="124">
        <v>323112</v>
      </c>
      <c r="AA207" s="124">
        <v>6318193</v>
      </c>
      <c r="AB207" s="124">
        <v>1969</v>
      </c>
      <c r="AC207" s="124">
        <v>1257695</v>
      </c>
      <c r="AD207" s="124">
        <v>2019858</v>
      </c>
      <c r="AE207" s="124">
        <v>1938107</v>
      </c>
    </row>
    <row r="208" spans="1:31" x14ac:dyDescent="0.3">
      <c r="A208" s="123" t="s">
        <v>415</v>
      </c>
      <c r="B208" s="121" t="s">
        <v>416</v>
      </c>
      <c r="C208" s="121">
        <v>1</v>
      </c>
      <c r="D208" s="121">
        <v>1</v>
      </c>
      <c r="E208" s="124">
        <v>562362293</v>
      </c>
      <c r="F208" s="124">
        <v>1999</v>
      </c>
      <c r="G208" s="124">
        <v>281321</v>
      </c>
      <c r="H208" s="124">
        <v>303726734</v>
      </c>
      <c r="I208" s="124">
        <v>151939</v>
      </c>
      <c r="J208" s="125">
        <v>0.40400000000000003</v>
      </c>
      <c r="K208" s="124">
        <v>2541</v>
      </c>
      <c r="L208" s="124">
        <v>2632</v>
      </c>
      <c r="M208" s="124">
        <v>2587</v>
      </c>
      <c r="N208" s="125">
        <v>1</v>
      </c>
      <c r="O208" s="125">
        <v>1.524</v>
      </c>
      <c r="P208" s="126">
        <v>12608.05</v>
      </c>
      <c r="Q208" s="127">
        <v>9.1000000000000004E-3</v>
      </c>
      <c r="R208" s="126">
        <v>2560.02</v>
      </c>
      <c r="S208" s="126">
        <v>10048.030000000001</v>
      </c>
      <c r="T208" s="125">
        <v>0.93</v>
      </c>
      <c r="U208" s="126">
        <v>11725.48</v>
      </c>
      <c r="V208" s="126">
        <v>11725.48</v>
      </c>
      <c r="W208" s="124">
        <v>30333817</v>
      </c>
      <c r="X208" s="124">
        <v>28769628</v>
      </c>
      <c r="Y208" s="124">
        <v>575392</v>
      </c>
      <c r="Z208" s="124">
        <v>1564189</v>
      </c>
      <c r="AA208" s="124">
        <v>11116912</v>
      </c>
      <c r="AB208" s="124">
        <v>2013</v>
      </c>
      <c r="AC208" s="124">
        <v>3194961</v>
      </c>
      <c r="AD208" s="124">
        <v>5131107</v>
      </c>
      <c r="AE208" s="124">
        <v>4923434</v>
      </c>
    </row>
    <row r="209" spans="1:31" x14ac:dyDescent="0.3">
      <c r="A209" s="123" t="s">
        <v>417</v>
      </c>
      <c r="B209" s="121" t="s">
        <v>418</v>
      </c>
      <c r="C209" s="121">
        <v>1</v>
      </c>
      <c r="D209" s="121">
        <v>0</v>
      </c>
      <c r="E209" s="124">
        <v>752345228</v>
      </c>
      <c r="F209" s="124">
        <v>1733</v>
      </c>
      <c r="G209" s="124">
        <v>434128</v>
      </c>
      <c r="H209" s="124">
        <v>288056724</v>
      </c>
      <c r="I209" s="124">
        <v>166218</v>
      </c>
      <c r="J209" s="125">
        <v>0.442</v>
      </c>
      <c r="K209" s="124">
        <v>2113</v>
      </c>
      <c r="L209" s="124">
        <v>2186</v>
      </c>
      <c r="M209" s="124">
        <v>2150</v>
      </c>
      <c r="N209" s="125">
        <v>1</v>
      </c>
      <c r="O209" s="125">
        <v>1.734</v>
      </c>
      <c r="P209" s="126">
        <v>14345.38</v>
      </c>
      <c r="Q209" s="127">
        <v>9.1000000000000004E-3</v>
      </c>
      <c r="R209" s="126">
        <v>3950.56</v>
      </c>
      <c r="S209" s="126">
        <v>10394.82</v>
      </c>
      <c r="T209" s="125">
        <v>0.84</v>
      </c>
      <c r="U209" s="126">
        <v>12050.11</v>
      </c>
      <c r="V209" s="126">
        <v>12050.11</v>
      </c>
      <c r="W209" s="124">
        <v>25907737</v>
      </c>
      <c r="X209" s="124">
        <v>25621078</v>
      </c>
      <c r="Y209" s="124">
        <v>512421</v>
      </c>
      <c r="Z209" s="124">
        <v>512421</v>
      </c>
      <c r="AA209" s="124">
        <v>8155165</v>
      </c>
      <c r="AB209" s="124">
        <v>1968</v>
      </c>
      <c r="AC209" s="124">
        <v>1812711</v>
      </c>
      <c r="AD209" s="124">
        <v>2911213</v>
      </c>
      <c r="AE209" s="124">
        <v>2793387</v>
      </c>
    </row>
    <row r="210" spans="1:31" x14ac:dyDescent="0.3">
      <c r="A210" s="123" t="s">
        <v>419</v>
      </c>
      <c r="B210" s="121" t="s">
        <v>420</v>
      </c>
      <c r="C210" s="121">
        <v>1</v>
      </c>
      <c r="D210" s="121">
        <v>0</v>
      </c>
      <c r="E210" s="124">
        <v>701598098</v>
      </c>
      <c r="F210" s="124">
        <v>451</v>
      </c>
      <c r="G210" s="124">
        <v>1555649</v>
      </c>
      <c r="H210" s="124">
        <v>99297216</v>
      </c>
      <c r="I210" s="124">
        <v>220171</v>
      </c>
      <c r="J210" s="125">
        <v>0.58499999999999996</v>
      </c>
      <c r="K210" s="124">
        <v>556</v>
      </c>
      <c r="L210" s="124">
        <v>536</v>
      </c>
      <c r="M210" s="124">
        <v>556</v>
      </c>
      <c r="N210" s="125">
        <v>1</v>
      </c>
      <c r="O210" s="125">
        <v>1.8080000000000001</v>
      </c>
      <c r="P210" s="126">
        <v>14957.58</v>
      </c>
      <c r="Q210" s="127">
        <v>9.1000000000000004E-3</v>
      </c>
      <c r="R210" s="126">
        <v>14156.4</v>
      </c>
      <c r="S210" s="126">
        <v>801.18</v>
      </c>
      <c r="T210" s="125">
        <v>0.38500000000000001</v>
      </c>
      <c r="U210" s="126">
        <v>5758.66</v>
      </c>
      <c r="V210" s="126">
        <v>5758.66</v>
      </c>
      <c r="W210" s="124">
        <v>3201815</v>
      </c>
      <c r="X210" s="124">
        <v>3910201</v>
      </c>
      <c r="Y210" s="124">
        <v>78204</v>
      </c>
      <c r="Z210" s="124">
        <v>78204</v>
      </c>
      <c r="AA210" s="124">
        <v>1479200</v>
      </c>
      <c r="AB210" s="124">
        <v>1967</v>
      </c>
      <c r="AC210" s="124">
        <v>429066</v>
      </c>
      <c r="AD210" s="124">
        <v>689079</v>
      </c>
      <c r="AE210" s="124">
        <v>661190</v>
      </c>
    </row>
    <row r="211" spans="1:31" x14ac:dyDescent="0.3">
      <c r="A211" s="123" t="s">
        <v>421</v>
      </c>
      <c r="B211" s="121" t="s">
        <v>422</v>
      </c>
      <c r="C211" s="121">
        <v>1</v>
      </c>
      <c r="D211" s="121">
        <v>0</v>
      </c>
      <c r="E211" s="124">
        <v>866776682</v>
      </c>
      <c r="F211" s="124">
        <v>3300</v>
      </c>
      <c r="G211" s="124">
        <v>262659</v>
      </c>
      <c r="H211" s="124">
        <v>250308564</v>
      </c>
      <c r="I211" s="124">
        <v>75851</v>
      </c>
      <c r="J211" s="125">
        <v>0.20100000000000001</v>
      </c>
      <c r="K211" s="124">
        <v>3919</v>
      </c>
      <c r="L211" s="124">
        <v>4050</v>
      </c>
      <c r="M211" s="124">
        <v>3985</v>
      </c>
      <c r="N211" s="125">
        <v>1</v>
      </c>
      <c r="O211" s="125">
        <v>1.7589999999999999</v>
      </c>
      <c r="P211" s="126">
        <v>14552.2</v>
      </c>
      <c r="Q211" s="127">
        <v>9.1000000000000004E-3</v>
      </c>
      <c r="R211" s="126">
        <v>2390.19</v>
      </c>
      <c r="S211" s="126">
        <v>12162.01</v>
      </c>
      <c r="T211" s="125">
        <v>0.93</v>
      </c>
      <c r="U211" s="126">
        <v>13533.54</v>
      </c>
      <c r="V211" s="126">
        <v>13533.54</v>
      </c>
      <c r="W211" s="124">
        <v>53931157</v>
      </c>
      <c r="X211" s="124">
        <v>51262389</v>
      </c>
      <c r="Y211" s="124">
        <v>1025247</v>
      </c>
      <c r="Z211" s="124">
        <v>2668768</v>
      </c>
      <c r="AA211" s="124">
        <v>16718728</v>
      </c>
      <c r="AB211" s="124">
        <v>0</v>
      </c>
      <c r="AC211" s="124">
        <v>3683709</v>
      </c>
      <c r="AD211" s="124">
        <v>5916036</v>
      </c>
      <c r="AE211" s="124">
        <v>5676595</v>
      </c>
    </row>
    <row r="212" spans="1:31" x14ac:dyDescent="0.3">
      <c r="A212" s="123" t="s">
        <v>423</v>
      </c>
      <c r="B212" s="121" t="s">
        <v>424</v>
      </c>
      <c r="C212" s="121">
        <v>1</v>
      </c>
      <c r="D212" s="121">
        <v>0</v>
      </c>
      <c r="E212" s="124">
        <v>867734425</v>
      </c>
      <c r="F212" s="124">
        <v>1301</v>
      </c>
      <c r="G212" s="124">
        <v>666974</v>
      </c>
      <c r="H212" s="124">
        <v>219221159</v>
      </c>
      <c r="I212" s="124">
        <v>168502</v>
      </c>
      <c r="J212" s="125">
        <v>0.44800000000000001</v>
      </c>
      <c r="K212" s="124">
        <v>1550</v>
      </c>
      <c r="L212" s="124">
        <v>1521</v>
      </c>
      <c r="M212" s="124">
        <v>1550</v>
      </c>
      <c r="N212" s="125">
        <v>1</v>
      </c>
      <c r="O212" s="125">
        <v>1.577</v>
      </c>
      <c r="P212" s="126">
        <v>13046.52</v>
      </c>
      <c r="Q212" s="127">
        <v>9.1000000000000004E-3</v>
      </c>
      <c r="R212" s="126">
        <v>6069.46</v>
      </c>
      <c r="S212" s="126">
        <v>6977.06</v>
      </c>
      <c r="T212" s="125">
        <v>0.67700000000000005</v>
      </c>
      <c r="U212" s="126">
        <v>8832.49</v>
      </c>
      <c r="V212" s="126">
        <v>8832.49</v>
      </c>
      <c r="W212" s="124">
        <v>13690360</v>
      </c>
      <c r="X212" s="124">
        <v>13125910</v>
      </c>
      <c r="Y212" s="124">
        <v>262518</v>
      </c>
      <c r="Z212" s="124">
        <v>564450</v>
      </c>
      <c r="AA212" s="124">
        <v>5433954</v>
      </c>
      <c r="AB212" s="124">
        <v>0</v>
      </c>
      <c r="AC212" s="124">
        <v>897645</v>
      </c>
      <c r="AD212" s="124">
        <v>1441617</v>
      </c>
      <c r="AE212" s="124">
        <v>1383270</v>
      </c>
    </row>
    <row r="213" spans="1:31" x14ac:dyDescent="0.3">
      <c r="A213" s="123" t="s">
        <v>425</v>
      </c>
      <c r="B213" s="121" t="s">
        <v>426</v>
      </c>
      <c r="C213" s="121">
        <v>1</v>
      </c>
      <c r="D213" s="121">
        <v>0</v>
      </c>
      <c r="E213" s="124">
        <v>1237417415</v>
      </c>
      <c r="F213" s="124">
        <v>802</v>
      </c>
      <c r="G213" s="124">
        <v>1542914</v>
      </c>
      <c r="H213" s="124">
        <v>184810976</v>
      </c>
      <c r="I213" s="124">
        <v>230437</v>
      </c>
      <c r="J213" s="125">
        <v>0.61299999999999999</v>
      </c>
      <c r="K213" s="124">
        <v>870</v>
      </c>
      <c r="L213" s="124">
        <v>940</v>
      </c>
      <c r="M213" s="124">
        <v>905</v>
      </c>
      <c r="N213" s="125">
        <v>1</v>
      </c>
      <c r="O213" s="125">
        <v>1.804</v>
      </c>
      <c r="P213" s="126">
        <v>14924.49</v>
      </c>
      <c r="Q213" s="127">
        <v>9.1000000000000004E-3</v>
      </c>
      <c r="R213" s="126">
        <v>14040.51</v>
      </c>
      <c r="S213" s="126">
        <v>883.98</v>
      </c>
      <c r="T213" s="125">
        <v>0.36299999999999999</v>
      </c>
      <c r="U213" s="126">
        <v>5417.58</v>
      </c>
      <c r="V213" s="126">
        <v>5417.58</v>
      </c>
      <c r="W213" s="124">
        <v>4902910</v>
      </c>
      <c r="X213" s="124">
        <v>7176115</v>
      </c>
      <c r="Y213" s="124">
        <v>143522</v>
      </c>
      <c r="Z213" s="124">
        <v>143522</v>
      </c>
      <c r="AA213" s="124">
        <v>2840836</v>
      </c>
      <c r="AB213" s="124">
        <v>1967</v>
      </c>
      <c r="AC213" s="124">
        <v>923817</v>
      </c>
      <c r="AD213" s="124">
        <v>1483650</v>
      </c>
      <c r="AE213" s="124">
        <v>1423601</v>
      </c>
    </row>
    <row r="214" spans="1:31" x14ac:dyDescent="0.3">
      <c r="A214" s="123" t="s">
        <v>427</v>
      </c>
      <c r="B214" s="121" t="s">
        <v>428</v>
      </c>
      <c r="C214" s="121">
        <v>1</v>
      </c>
      <c r="D214" s="121">
        <v>0</v>
      </c>
      <c r="E214" s="124">
        <v>569727340</v>
      </c>
      <c r="F214" s="124">
        <v>468</v>
      </c>
      <c r="G214" s="124">
        <v>1217366</v>
      </c>
      <c r="H214" s="124">
        <v>89264216</v>
      </c>
      <c r="I214" s="124">
        <v>190735</v>
      </c>
      <c r="J214" s="125">
        <v>0.50700000000000001</v>
      </c>
      <c r="K214" s="124">
        <v>584</v>
      </c>
      <c r="L214" s="124">
        <v>584</v>
      </c>
      <c r="M214" s="124">
        <v>584</v>
      </c>
      <c r="N214" s="125">
        <v>1</v>
      </c>
      <c r="O214" s="125">
        <v>1.867</v>
      </c>
      <c r="P214" s="126">
        <v>15445.69</v>
      </c>
      <c r="Q214" s="127">
        <v>9.1000000000000004E-3</v>
      </c>
      <c r="R214" s="126">
        <v>11078.03</v>
      </c>
      <c r="S214" s="126">
        <v>4367.66</v>
      </c>
      <c r="T214" s="125">
        <v>0.50800000000000001</v>
      </c>
      <c r="U214" s="126">
        <v>7846.41</v>
      </c>
      <c r="V214" s="126">
        <v>7846.41</v>
      </c>
      <c r="W214" s="124">
        <v>4582304</v>
      </c>
      <c r="X214" s="124">
        <v>4355612</v>
      </c>
      <c r="Y214" s="124">
        <v>87112</v>
      </c>
      <c r="Z214" s="124">
        <v>226692</v>
      </c>
      <c r="AA214" s="124">
        <v>1364679</v>
      </c>
      <c r="AB214" s="124">
        <v>1984</v>
      </c>
      <c r="AC214" s="124">
        <v>214840</v>
      </c>
      <c r="AD214" s="124">
        <v>345033</v>
      </c>
      <c r="AE214" s="124">
        <v>331068</v>
      </c>
    </row>
    <row r="215" spans="1:31" x14ac:dyDescent="0.3">
      <c r="A215" s="123" t="s">
        <v>429</v>
      </c>
      <c r="B215" s="121" t="s">
        <v>430</v>
      </c>
      <c r="C215" s="121">
        <v>1</v>
      </c>
      <c r="D215" s="121">
        <v>0</v>
      </c>
      <c r="E215" s="124">
        <v>388676730</v>
      </c>
      <c r="F215" s="124">
        <v>371</v>
      </c>
      <c r="G215" s="124">
        <v>1047646</v>
      </c>
      <c r="H215" s="124">
        <v>96158310</v>
      </c>
      <c r="I215" s="124">
        <v>259186</v>
      </c>
      <c r="J215" s="125">
        <v>0.68899999999999995</v>
      </c>
      <c r="K215" s="124">
        <v>491</v>
      </c>
      <c r="L215" s="124">
        <v>479</v>
      </c>
      <c r="M215" s="124">
        <v>491</v>
      </c>
      <c r="N215" s="125">
        <v>1</v>
      </c>
      <c r="O215" s="125">
        <v>1.6259999999999999</v>
      </c>
      <c r="P215" s="126">
        <v>13451.89</v>
      </c>
      <c r="Q215" s="127">
        <v>9.6399999999999993E-3</v>
      </c>
      <c r="R215" s="126">
        <v>10099.299999999999</v>
      </c>
      <c r="S215" s="126">
        <v>3352.59</v>
      </c>
      <c r="T215" s="125">
        <v>0.46400000000000002</v>
      </c>
      <c r="U215" s="126">
        <v>6241.67</v>
      </c>
      <c r="V215" s="126">
        <v>6241.67</v>
      </c>
      <c r="W215" s="124">
        <v>3064660</v>
      </c>
      <c r="X215" s="124">
        <v>3152315</v>
      </c>
      <c r="Y215" s="124">
        <v>63046</v>
      </c>
      <c r="Z215" s="124">
        <v>63046</v>
      </c>
      <c r="AA215" s="124">
        <v>1127096</v>
      </c>
      <c r="AB215" s="124">
        <v>0</v>
      </c>
      <c r="AC215" s="124">
        <v>313663</v>
      </c>
      <c r="AD215" s="124">
        <v>503742</v>
      </c>
      <c r="AE215" s="124">
        <v>483354</v>
      </c>
    </row>
    <row r="216" spans="1:31" x14ac:dyDescent="0.3">
      <c r="A216" s="123" t="s">
        <v>431</v>
      </c>
      <c r="B216" s="121" t="s">
        <v>432</v>
      </c>
      <c r="C216" s="121">
        <v>1</v>
      </c>
      <c r="D216" s="121">
        <v>0</v>
      </c>
      <c r="E216" s="124">
        <v>440053579</v>
      </c>
      <c r="F216" s="124">
        <v>329</v>
      </c>
      <c r="G216" s="124">
        <v>1337548</v>
      </c>
      <c r="H216" s="124">
        <v>64002615</v>
      </c>
      <c r="I216" s="124">
        <v>194536</v>
      </c>
      <c r="J216" s="125">
        <v>0.51700000000000002</v>
      </c>
      <c r="K216" s="124">
        <v>388</v>
      </c>
      <c r="L216" s="124">
        <v>405</v>
      </c>
      <c r="M216" s="124">
        <v>397</v>
      </c>
      <c r="N216" s="125">
        <v>1</v>
      </c>
      <c r="O216" s="125">
        <v>1.8320000000000001</v>
      </c>
      <c r="P216" s="126">
        <v>15156.13</v>
      </c>
      <c r="Q216" s="127">
        <v>9.1000000000000004E-3</v>
      </c>
      <c r="R216" s="126">
        <v>12171.68</v>
      </c>
      <c r="S216" s="126">
        <v>2984.45</v>
      </c>
      <c r="T216" s="125">
        <v>0.46300000000000002</v>
      </c>
      <c r="U216" s="126">
        <v>7017.28</v>
      </c>
      <c r="V216" s="126">
        <v>7017.28</v>
      </c>
      <c r="W216" s="124">
        <v>2785861</v>
      </c>
      <c r="X216" s="124">
        <v>2847347</v>
      </c>
      <c r="Y216" s="124">
        <v>56946</v>
      </c>
      <c r="Z216" s="124">
        <v>56946</v>
      </c>
      <c r="AA216" s="124">
        <v>906373</v>
      </c>
      <c r="AB216" s="124">
        <v>0</v>
      </c>
      <c r="AC216" s="124">
        <v>215515</v>
      </c>
      <c r="AD216" s="124">
        <v>346117</v>
      </c>
      <c r="AE216" s="124">
        <v>332108</v>
      </c>
    </row>
    <row r="217" spans="1:31" x14ac:dyDescent="0.3">
      <c r="A217" s="123" t="s">
        <v>433</v>
      </c>
      <c r="B217" s="121" t="s">
        <v>434</v>
      </c>
      <c r="C217" s="121">
        <v>1</v>
      </c>
      <c r="D217" s="121">
        <v>0</v>
      </c>
      <c r="E217" s="124">
        <v>489864785</v>
      </c>
      <c r="F217" s="124">
        <v>445</v>
      </c>
      <c r="G217" s="124">
        <v>1100819</v>
      </c>
      <c r="H217" s="124">
        <v>69688434</v>
      </c>
      <c r="I217" s="124">
        <v>156603</v>
      </c>
      <c r="J217" s="125">
        <v>0.41599999999999998</v>
      </c>
      <c r="K217" s="124">
        <v>511</v>
      </c>
      <c r="L217" s="124">
        <v>554</v>
      </c>
      <c r="M217" s="124">
        <v>533</v>
      </c>
      <c r="N217" s="125">
        <v>1</v>
      </c>
      <c r="O217" s="125">
        <v>1.887</v>
      </c>
      <c r="P217" s="126">
        <v>15611.15</v>
      </c>
      <c r="Q217" s="127">
        <v>9.1000000000000004E-3</v>
      </c>
      <c r="R217" s="126">
        <v>10017.450000000001</v>
      </c>
      <c r="S217" s="126">
        <v>5593.7</v>
      </c>
      <c r="T217" s="125">
        <v>0.55700000000000005</v>
      </c>
      <c r="U217" s="126">
        <v>8695.41</v>
      </c>
      <c r="V217" s="126">
        <v>8695.41</v>
      </c>
      <c r="W217" s="124">
        <v>4634654</v>
      </c>
      <c r="X217" s="124">
        <v>4958372</v>
      </c>
      <c r="Y217" s="124">
        <v>99167</v>
      </c>
      <c r="Z217" s="124">
        <v>99167</v>
      </c>
      <c r="AA217" s="124">
        <v>1641913</v>
      </c>
      <c r="AB217" s="124">
        <v>0</v>
      </c>
      <c r="AC217" s="124">
        <v>426333</v>
      </c>
      <c r="AD217" s="124">
        <v>684690</v>
      </c>
      <c r="AE217" s="124">
        <v>656979</v>
      </c>
    </row>
    <row r="218" spans="1:31" x14ac:dyDescent="0.3">
      <c r="A218" s="123" t="s">
        <v>435</v>
      </c>
      <c r="B218" s="121" t="s">
        <v>436</v>
      </c>
      <c r="C218" s="121">
        <v>1</v>
      </c>
      <c r="D218" s="121">
        <v>0</v>
      </c>
      <c r="E218" s="124">
        <v>1719467160</v>
      </c>
      <c r="F218" s="124">
        <v>3903</v>
      </c>
      <c r="G218" s="124">
        <v>440550</v>
      </c>
      <c r="H218" s="124">
        <v>567015150</v>
      </c>
      <c r="I218" s="124">
        <v>145276</v>
      </c>
      <c r="J218" s="125">
        <v>0.38600000000000001</v>
      </c>
      <c r="K218" s="124">
        <v>4863</v>
      </c>
      <c r="L218" s="124">
        <v>4886</v>
      </c>
      <c r="M218" s="124">
        <v>4875</v>
      </c>
      <c r="N218" s="125">
        <v>1</v>
      </c>
      <c r="O218" s="125">
        <v>1.617</v>
      </c>
      <c r="P218" s="126">
        <v>13377.44</v>
      </c>
      <c r="Q218" s="127">
        <v>9.1000000000000004E-3</v>
      </c>
      <c r="R218" s="126">
        <v>4009</v>
      </c>
      <c r="S218" s="126">
        <v>9368.44</v>
      </c>
      <c r="T218" s="125">
        <v>0.875</v>
      </c>
      <c r="U218" s="126">
        <v>11705.26</v>
      </c>
      <c r="V218" s="126">
        <v>11705.26</v>
      </c>
      <c r="W218" s="124">
        <v>57063143</v>
      </c>
      <c r="X218" s="124">
        <v>55402158</v>
      </c>
      <c r="Y218" s="124">
        <v>1108043</v>
      </c>
      <c r="Z218" s="124">
        <v>1660985</v>
      </c>
      <c r="AA218" s="124">
        <v>16104948</v>
      </c>
      <c r="AB218" s="124">
        <v>1967</v>
      </c>
      <c r="AC218" s="124">
        <v>3698364</v>
      </c>
      <c r="AD218" s="124">
        <v>5939572</v>
      </c>
      <c r="AE218" s="124">
        <v>5699178</v>
      </c>
    </row>
    <row r="219" spans="1:31" x14ac:dyDescent="0.3">
      <c r="A219" s="123" t="s">
        <v>437</v>
      </c>
      <c r="B219" s="121" t="s">
        <v>438</v>
      </c>
      <c r="C219" s="121">
        <v>1</v>
      </c>
      <c r="D219" s="121">
        <v>0</v>
      </c>
      <c r="E219" s="124">
        <v>902715698</v>
      </c>
      <c r="F219" s="124">
        <v>2960</v>
      </c>
      <c r="G219" s="124">
        <v>304971</v>
      </c>
      <c r="H219" s="124">
        <v>273190309</v>
      </c>
      <c r="I219" s="124">
        <v>92294</v>
      </c>
      <c r="J219" s="125">
        <v>0.245</v>
      </c>
      <c r="K219" s="124">
        <v>3644</v>
      </c>
      <c r="L219" s="124">
        <v>3564</v>
      </c>
      <c r="M219" s="124">
        <v>3644</v>
      </c>
      <c r="N219" s="125">
        <v>1</v>
      </c>
      <c r="O219" s="125">
        <v>1.5980000000000001</v>
      </c>
      <c r="P219" s="126">
        <v>13220.25</v>
      </c>
      <c r="Q219" s="127">
        <v>9.1000000000000004E-3</v>
      </c>
      <c r="R219" s="126">
        <v>2775.23</v>
      </c>
      <c r="S219" s="126">
        <v>10445.02</v>
      </c>
      <c r="T219" s="125">
        <v>0.93</v>
      </c>
      <c r="U219" s="126">
        <v>12294.83</v>
      </c>
      <c r="V219" s="126">
        <v>12294.83</v>
      </c>
      <c r="W219" s="124">
        <v>44802361</v>
      </c>
      <c r="X219" s="124">
        <v>41851446</v>
      </c>
      <c r="Y219" s="124">
        <v>837028</v>
      </c>
      <c r="Z219" s="124">
        <v>2950915</v>
      </c>
      <c r="AA219" s="124">
        <v>13319960</v>
      </c>
      <c r="AB219" s="124">
        <v>0</v>
      </c>
      <c r="AC219" s="124">
        <v>2897558</v>
      </c>
      <c r="AD219" s="124">
        <v>4653478</v>
      </c>
      <c r="AE219" s="124">
        <v>4465136</v>
      </c>
    </row>
    <row r="220" spans="1:31" x14ac:dyDescent="0.3">
      <c r="A220" s="123" t="s">
        <v>439</v>
      </c>
      <c r="B220" s="121" t="s">
        <v>440</v>
      </c>
      <c r="C220" s="121">
        <v>1</v>
      </c>
      <c r="D220" s="121">
        <v>0</v>
      </c>
      <c r="E220" s="124">
        <v>216833200</v>
      </c>
      <c r="F220" s="124">
        <v>407</v>
      </c>
      <c r="G220" s="124">
        <v>532759</v>
      </c>
      <c r="H220" s="124">
        <v>77879474</v>
      </c>
      <c r="I220" s="124">
        <v>191350</v>
      </c>
      <c r="J220" s="125">
        <v>0.50900000000000001</v>
      </c>
      <c r="K220" s="124">
        <v>530</v>
      </c>
      <c r="L220" s="124">
        <v>559</v>
      </c>
      <c r="M220" s="124">
        <v>545</v>
      </c>
      <c r="N220" s="125">
        <v>1</v>
      </c>
      <c r="O220" s="125">
        <v>1.798</v>
      </c>
      <c r="P220" s="126">
        <v>14874.85</v>
      </c>
      <c r="Q220" s="127">
        <v>9.1000000000000004E-3</v>
      </c>
      <c r="R220" s="126">
        <v>4848.1000000000004</v>
      </c>
      <c r="S220" s="126">
        <v>10026.75</v>
      </c>
      <c r="T220" s="125">
        <v>0.75800000000000001</v>
      </c>
      <c r="U220" s="126">
        <v>11275.13</v>
      </c>
      <c r="V220" s="126">
        <v>11275.13</v>
      </c>
      <c r="W220" s="124">
        <v>6144946</v>
      </c>
      <c r="X220" s="124">
        <v>6126858</v>
      </c>
      <c r="Y220" s="124">
        <v>122537</v>
      </c>
      <c r="Z220" s="124">
        <v>122537</v>
      </c>
      <c r="AA220" s="124">
        <v>2797295</v>
      </c>
      <c r="AB220" s="124">
        <v>0</v>
      </c>
      <c r="AC220" s="124">
        <v>396176</v>
      </c>
      <c r="AD220" s="124">
        <v>636258</v>
      </c>
      <c r="AE220" s="124">
        <v>610507</v>
      </c>
    </row>
    <row r="221" spans="1:31" x14ac:dyDescent="0.3">
      <c r="A221" s="123" t="s">
        <v>441</v>
      </c>
      <c r="B221" s="121" t="s">
        <v>442</v>
      </c>
      <c r="C221" s="121">
        <v>1</v>
      </c>
      <c r="D221" s="121">
        <v>0</v>
      </c>
      <c r="E221" s="124">
        <v>251458619</v>
      </c>
      <c r="F221" s="124">
        <v>318</v>
      </c>
      <c r="G221" s="124">
        <v>790750</v>
      </c>
      <c r="H221" s="124">
        <v>50325649</v>
      </c>
      <c r="I221" s="124">
        <v>158256</v>
      </c>
      <c r="J221" s="125">
        <v>0.42099999999999999</v>
      </c>
      <c r="K221" s="124">
        <v>404</v>
      </c>
      <c r="L221" s="124">
        <v>436</v>
      </c>
      <c r="M221" s="124">
        <v>420</v>
      </c>
      <c r="N221" s="125">
        <v>1</v>
      </c>
      <c r="O221" s="125">
        <v>1.946</v>
      </c>
      <c r="P221" s="126">
        <v>16099.25</v>
      </c>
      <c r="Q221" s="127">
        <v>9.1000000000000004E-3</v>
      </c>
      <c r="R221" s="126">
        <v>7195.82</v>
      </c>
      <c r="S221" s="126">
        <v>8903.43</v>
      </c>
      <c r="T221" s="125">
        <v>0.68300000000000005</v>
      </c>
      <c r="U221" s="126">
        <v>10995.78</v>
      </c>
      <c r="V221" s="126">
        <v>10995.78</v>
      </c>
      <c r="W221" s="124">
        <v>4618228</v>
      </c>
      <c r="X221" s="124">
        <v>4389661</v>
      </c>
      <c r="Y221" s="124">
        <v>87793</v>
      </c>
      <c r="Z221" s="124">
        <v>228567</v>
      </c>
      <c r="AA221" s="124">
        <v>1438864</v>
      </c>
      <c r="AB221" s="124">
        <v>0</v>
      </c>
      <c r="AC221" s="124">
        <v>368451</v>
      </c>
      <c r="AD221" s="124">
        <v>591732</v>
      </c>
      <c r="AE221" s="124">
        <v>567782</v>
      </c>
    </row>
    <row r="222" spans="1:31" x14ac:dyDescent="0.3">
      <c r="A222" s="123" t="s">
        <v>443</v>
      </c>
      <c r="B222" s="121" t="s">
        <v>444</v>
      </c>
      <c r="C222" s="121">
        <v>1</v>
      </c>
      <c r="D222" s="121">
        <v>0</v>
      </c>
      <c r="E222" s="124">
        <v>624233858</v>
      </c>
      <c r="F222" s="124">
        <v>1191</v>
      </c>
      <c r="G222" s="124">
        <v>524125</v>
      </c>
      <c r="H222" s="124">
        <v>203804183</v>
      </c>
      <c r="I222" s="124">
        <v>171120</v>
      </c>
      <c r="J222" s="125">
        <v>0.45500000000000002</v>
      </c>
      <c r="K222" s="124">
        <v>1438</v>
      </c>
      <c r="L222" s="124">
        <v>1428</v>
      </c>
      <c r="M222" s="124">
        <v>1438</v>
      </c>
      <c r="N222" s="125">
        <v>1</v>
      </c>
      <c r="O222" s="125">
        <v>1.825</v>
      </c>
      <c r="P222" s="126">
        <v>15098.22</v>
      </c>
      <c r="Q222" s="127">
        <v>9.1000000000000004E-3</v>
      </c>
      <c r="R222" s="126">
        <v>4769.53</v>
      </c>
      <c r="S222" s="126">
        <v>10328.69</v>
      </c>
      <c r="T222" s="125">
        <v>0.80500000000000005</v>
      </c>
      <c r="U222" s="126">
        <v>12154.06</v>
      </c>
      <c r="V222" s="126">
        <v>12154.06</v>
      </c>
      <c r="W222" s="124">
        <v>17477539</v>
      </c>
      <c r="X222" s="124">
        <v>16640912</v>
      </c>
      <c r="Y222" s="124">
        <v>332818</v>
      </c>
      <c r="Z222" s="124">
        <v>836627</v>
      </c>
      <c r="AA222" s="124">
        <v>5659935</v>
      </c>
      <c r="AB222" s="124">
        <v>0</v>
      </c>
      <c r="AC222" s="124">
        <v>1009518</v>
      </c>
      <c r="AD222" s="124">
        <v>1621285</v>
      </c>
      <c r="AE222" s="124">
        <v>1555667</v>
      </c>
    </row>
    <row r="223" spans="1:31" x14ac:dyDescent="0.3">
      <c r="A223" s="123" t="s">
        <v>445</v>
      </c>
      <c r="B223" s="121" t="s">
        <v>446</v>
      </c>
      <c r="C223" s="121">
        <v>1</v>
      </c>
      <c r="D223" s="121">
        <v>0</v>
      </c>
      <c r="E223" s="124">
        <v>752375987</v>
      </c>
      <c r="F223" s="124">
        <v>1003</v>
      </c>
      <c r="G223" s="124">
        <v>750125</v>
      </c>
      <c r="H223" s="124">
        <v>157788517</v>
      </c>
      <c r="I223" s="124">
        <v>157316</v>
      </c>
      <c r="J223" s="125">
        <v>0.41799999999999998</v>
      </c>
      <c r="K223" s="124">
        <v>1284</v>
      </c>
      <c r="L223" s="124">
        <v>1270</v>
      </c>
      <c r="M223" s="124">
        <v>1284</v>
      </c>
      <c r="N223" s="125">
        <v>1</v>
      </c>
      <c r="O223" s="125">
        <v>1.9390000000000001</v>
      </c>
      <c r="P223" s="126">
        <v>16041.34</v>
      </c>
      <c r="Q223" s="127">
        <v>9.1000000000000004E-3</v>
      </c>
      <c r="R223" s="126">
        <v>6826.13</v>
      </c>
      <c r="S223" s="126">
        <v>9215.2099999999991</v>
      </c>
      <c r="T223" s="125">
        <v>0.71099999999999997</v>
      </c>
      <c r="U223" s="126">
        <v>11405.39</v>
      </c>
      <c r="V223" s="126">
        <v>11405.39</v>
      </c>
      <c r="W223" s="124">
        <v>14644521</v>
      </c>
      <c r="X223" s="124">
        <v>13594727</v>
      </c>
      <c r="Y223" s="124">
        <v>271894</v>
      </c>
      <c r="Z223" s="124">
        <v>1049794</v>
      </c>
      <c r="AA223" s="124">
        <v>4628026</v>
      </c>
      <c r="AB223" s="124">
        <v>1967</v>
      </c>
      <c r="AC223" s="124">
        <v>1089071</v>
      </c>
      <c r="AD223" s="124">
        <v>1749048</v>
      </c>
      <c r="AE223" s="124">
        <v>1678258</v>
      </c>
    </row>
    <row r="224" spans="1:31" x14ac:dyDescent="0.3">
      <c r="A224" s="123" t="s">
        <v>447</v>
      </c>
      <c r="B224" s="121" t="s">
        <v>448</v>
      </c>
      <c r="C224" s="121">
        <v>1</v>
      </c>
      <c r="D224" s="121">
        <v>0</v>
      </c>
      <c r="E224" s="124">
        <v>573338222</v>
      </c>
      <c r="F224" s="124">
        <v>838</v>
      </c>
      <c r="G224" s="124">
        <v>684174</v>
      </c>
      <c r="H224" s="124">
        <v>126443423</v>
      </c>
      <c r="I224" s="124">
        <v>150887</v>
      </c>
      <c r="J224" s="125">
        <v>0.40100000000000002</v>
      </c>
      <c r="K224" s="124">
        <v>1012</v>
      </c>
      <c r="L224" s="124">
        <v>1004</v>
      </c>
      <c r="M224" s="124">
        <v>1012</v>
      </c>
      <c r="N224" s="125">
        <v>1</v>
      </c>
      <c r="O224" s="125">
        <v>1.8109999999999999</v>
      </c>
      <c r="P224" s="126">
        <v>14982.4</v>
      </c>
      <c r="Q224" s="127">
        <v>9.1000000000000004E-3</v>
      </c>
      <c r="R224" s="126">
        <v>6225.98</v>
      </c>
      <c r="S224" s="126">
        <v>8756.42</v>
      </c>
      <c r="T224" s="125">
        <v>0.71599999999999997</v>
      </c>
      <c r="U224" s="126">
        <v>10727.39</v>
      </c>
      <c r="V224" s="126">
        <v>10727.39</v>
      </c>
      <c r="W224" s="124">
        <v>10856119</v>
      </c>
      <c r="X224" s="124">
        <v>10388710</v>
      </c>
      <c r="Y224" s="124">
        <v>207774</v>
      </c>
      <c r="Z224" s="124">
        <v>467409</v>
      </c>
      <c r="AA224" s="124">
        <v>3497327</v>
      </c>
      <c r="AB224" s="124">
        <v>0</v>
      </c>
      <c r="AC224" s="124">
        <v>361373</v>
      </c>
      <c r="AD224" s="124">
        <v>580365</v>
      </c>
      <c r="AE224" s="124">
        <v>556875</v>
      </c>
    </row>
    <row r="225" spans="1:31" x14ac:dyDescent="0.3">
      <c r="A225" s="123" t="s">
        <v>449</v>
      </c>
      <c r="B225" s="121" t="s">
        <v>450</v>
      </c>
      <c r="C225" s="121">
        <v>1</v>
      </c>
      <c r="D225" s="121">
        <v>0</v>
      </c>
      <c r="E225" s="124">
        <v>520271915</v>
      </c>
      <c r="F225" s="124">
        <v>872</v>
      </c>
      <c r="G225" s="124">
        <v>596642</v>
      </c>
      <c r="H225" s="124">
        <v>212309395</v>
      </c>
      <c r="I225" s="124">
        <v>243474</v>
      </c>
      <c r="J225" s="125">
        <v>0.64700000000000002</v>
      </c>
      <c r="K225" s="124">
        <v>994</v>
      </c>
      <c r="L225" s="124">
        <v>991</v>
      </c>
      <c r="M225" s="124">
        <v>994</v>
      </c>
      <c r="N225" s="125">
        <v>1.141</v>
      </c>
      <c r="O225" s="125">
        <v>1.4450000000000001</v>
      </c>
      <c r="P225" s="126">
        <v>13640.06</v>
      </c>
      <c r="Q225" s="127">
        <v>9.1000000000000004E-3</v>
      </c>
      <c r="R225" s="126">
        <v>5429.44</v>
      </c>
      <c r="S225" s="126">
        <v>8210.6200000000008</v>
      </c>
      <c r="T225" s="125">
        <v>0.60299999999999998</v>
      </c>
      <c r="U225" s="126">
        <v>8224.9500000000007</v>
      </c>
      <c r="V225" s="126">
        <v>8224.9500000000007</v>
      </c>
      <c r="W225" s="124">
        <v>8175601</v>
      </c>
      <c r="X225" s="124">
        <v>8556474</v>
      </c>
      <c r="Y225" s="124">
        <v>171129</v>
      </c>
      <c r="Z225" s="124">
        <v>171129</v>
      </c>
      <c r="AA225" s="124">
        <v>2959300</v>
      </c>
      <c r="AB225" s="124">
        <v>0</v>
      </c>
      <c r="AC225" s="124">
        <v>773460</v>
      </c>
      <c r="AD225" s="124">
        <v>1242176</v>
      </c>
      <c r="AE225" s="124">
        <v>1191901</v>
      </c>
    </row>
    <row r="226" spans="1:31" x14ac:dyDescent="0.3">
      <c r="A226" s="123" t="s">
        <v>451</v>
      </c>
      <c r="B226" s="121" t="s">
        <v>452</v>
      </c>
      <c r="C226" s="121">
        <v>1</v>
      </c>
      <c r="D226" s="121">
        <v>0</v>
      </c>
      <c r="E226" s="124">
        <v>456060014</v>
      </c>
      <c r="F226" s="124">
        <v>767</v>
      </c>
      <c r="G226" s="124">
        <v>594602</v>
      </c>
      <c r="H226" s="124">
        <v>171589700</v>
      </c>
      <c r="I226" s="124">
        <v>223715</v>
      </c>
      <c r="J226" s="125">
        <v>0.59499999999999997</v>
      </c>
      <c r="K226" s="124">
        <v>913</v>
      </c>
      <c r="L226" s="124">
        <v>889</v>
      </c>
      <c r="M226" s="124">
        <v>913</v>
      </c>
      <c r="N226" s="125">
        <v>1.141</v>
      </c>
      <c r="O226" s="125">
        <v>1.552</v>
      </c>
      <c r="P226" s="126">
        <v>14650.08</v>
      </c>
      <c r="Q226" s="127">
        <v>9.1000000000000004E-3</v>
      </c>
      <c r="R226" s="126">
        <v>5410.87</v>
      </c>
      <c r="S226" s="126">
        <v>9239.2099999999991</v>
      </c>
      <c r="T226" s="125">
        <v>0.63</v>
      </c>
      <c r="U226" s="126">
        <v>9229.5499999999993</v>
      </c>
      <c r="V226" s="126">
        <v>9239.2099999999991</v>
      </c>
      <c r="W226" s="124">
        <v>8435399</v>
      </c>
      <c r="X226" s="124">
        <v>7862460</v>
      </c>
      <c r="Y226" s="124">
        <v>157249</v>
      </c>
      <c r="Z226" s="124">
        <v>572939</v>
      </c>
      <c r="AA226" s="124">
        <v>3358907</v>
      </c>
      <c r="AB226" s="124">
        <v>0</v>
      </c>
      <c r="AC226" s="124">
        <v>1026806</v>
      </c>
      <c r="AD226" s="124">
        <v>1649050</v>
      </c>
      <c r="AE226" s="124">
        <v>1582308</v>
      </c>
    </row>
    <row r="227" spans="1:31" x14ac:dyDescent="0.3">
      <c r="A227" s="123" t="s">
        <v>453</v>
      </c>
      <c r="B227" s="121" t="s">
        <v>454</v>
      </c>
      <c r="C227" s="121">
        <v>1</v>
      </c>
      <c r="D227" s="121">
        <v>0</v>
      </c>
      <c r="E227" s="124">
        <v>801846295</v>
      </c>
      <c r="F227" s="124">
        <v>889</v>
      </c>
      <c r="G227" s="124">
        <v>901964</v>
      </c>
      <c r="H227" s="124">
        <v>239027760</v>
      </c>
      <c r="I227" s="124">
        <v>268872</v>
      </c>
      <c r="J227" s="125">
        <v>0.71499999999999997</v>
      </c>
      <c r="K227" s="124">
        <v>1052</v>
      </c>
      <c r="L227" s="124">
        <v>975</v>
      </c>
      <c r="M227" s="124">
        <v>1052</v>
      </c>
      <c r="N227" s="125">
        <v>1.141</v>
      </c>
      <c r="O227" s="125">
        <v>1.627</v>
      </c>
      <c r="P227" s="126">
        <v>15358.05</v>
      </c>
      <c r="Q227" s="127">
        <v>1.001E-2</v>
      </c>
      <c r="R227" s="126">
        <v>9028.65</v>
      </c>
      <c r="S227" s="126">
        <v>6329.4</v>
      </c>
      <c r="T227" s="125">
        <v>0.50600000000000001</v>
      </c>
      <c r="U227" s="126">
        <v>7771.17</v>
      </c>
      <c r="V227" s="126">
        <v>7771.17</v>
      </c>
      <c r="W227" s="124">
        <v>8175271</v>
      </c>
      <c r="X227" s="124">
        <v>7101341</v>
      </c>
      <c r="Y227" s="124">
        <v>142026</v>
      </c>
      <c r="Z227" s="124">
        <v>1073930</v>
      </c>
      <c r="AA227" s="124">
        <v>2064282</v>
      </c>
      <c r="AB227" s="124">
        <v>0</v>
      </c>
      <c r="AC227" s="124">
        <v>1264328</v>
      </c>
      <c r="AD227" s="124">
        <v>2030510</v>
      </c>
      <c r="AE227" s="124">
        <v>1948329</v>
      </c>
    </row>
    <row r="228" spans="1:31" x14ac:dyDescent="0.3">
      <c r="A228" s="123" t="s">
        <v>455</v>
      </c>
      <c r="B228" s="121" t="s">
        <v>456</v>
      </c>
      <c r="C228" s="121">
        <v>1</v>
      </c>
      <c r="D228" s="121">
        <v>0</v>
      </c>
      <c r="E228" s="124">
        <v>1019150443</v>
      </c>
      <c r="F228" s="124">
        <v>1314</v>
      </c>
      <c r="G228" s="124">
        <v>775609</v>
      </c>
      <c r="H228" s="124">
        <v>332500823</v>
      </c>
      <c r="I228" s="124">
        <v>253044</v>
      </c>
      <c r="J228" s="125">
        <v>0.67300000000000004</v>
      </c>
      <c r="K228" s="124">
        <v>1540</v>
      </c>
      <c r="L228" s="124">
        <v>1597</v>
      </c>
      <c r="M228" s="124">
        <v>1569</v>
      </c>
      <c r="N228" s="125">
        <v>1.141</v>
      </c>
      <c r="O228" s="125">
        <v>1.5029999999999999</v>
      </c>
      <c r="P228" s="126">
        <v>14187.55</v>
      </c>
      <c r="Q228" s="127">
        <v>9.4199999999999996E-3</v>
      </c>
      <c r="R228" s="126">
        <v>7306.23</v>
      </c>
      <c r="S228" s="126">
        <v>6881.32</v>
      </c>
      <c r="T228" s="125">
        <v>0.55000000000000004</v>
      </c>
      <c r="U228" s="126">
        <v>7803.15</v>
      </c>
      <c r="V228" s="126">
        <v>7803.15</v>
      </c>
      <c r="W228" s="124">
        <v>12243143</v>
      </c>
      <c r="X228" s="124">
        <v>12284473</v>
      </c>
      <c r="Y228" s="124">
        <v>245689</v>
      </c>
      <c r="Z228" s="124">
        <v>245689</v>
      </c>
      <c r="AA228" s="124">
        <v>5968306</v>
      </c>
      <c r="AB228" s="124">
        <v>0</v>
      </c>
      <c r="AC228" s="124">
        <v>1458324</v>
      </c>
      <c r="AD228" s="124">
        <v>2342068</v>
      </c>
      <c r="AE228" s="124">
        <v>2247277</v>
      </c>
    </row>
    <row r="229" spans="1:31" x14ac:dyDescent="0.3">
      <c r="A229" s="123" t="s">
        <v>457</v>
      </c>
      <c r="B229" s="121" t="s">
        <v>458</v>
      </c>
      <c r="C229" s="121">
        <v>1</v>
      </c>
      <c r="D229" s="121">
        <v>0</v>
      </c>
      <c r="E229" s="124">
        <v>185461122</v>
      </c>
      <c r="F229" s="124">
        <v>539</v>
      </c>
      <c r="G229" s="124">
        <v>344083</v>
      </c>
      <c r="H229" s="124">
        <v>75539703</v>
      </c>
      <c r="I229" s="124">
        <v>140147</v>
      </c>
      <c r="J229" s="125">
        <v>0.372</v>
      </c>
      <c r="K229" s="124">
        <v>667</v>
      </c>
      <c r="L229" s="124">
        <v>664</v>
      </c>
      <c r="M229" s="124">
        <v>667</v>
      </c>
      <c r="N229" s="125">
        <v>1.141</v>
      </c>
      <c r="O229" s="125">
        <v>1.7789999999999999</v>
      </c>
      <c r="P229" s="126">
        <v>16792.849999999999</v>
      </c>
      <c r="Q229" s="127">
        <v>9.1000000000000004E-3</v>
      </c>
      <c r="R229" s="126">
        <v>3131.15</v>
      </c>
      <c r="S229" s="126">
        <v>13661.7</v>
      </c>
      <c r="T229" s="125">
        <v>0.93</v>
      </c>
      <c r="U229" s="126">
        <v>15617.35</v>
      </c>
      <c r="V229" s="126">
        <v>15617.35</v>
      </c>
      <c r="W229" s="124">
        <v>10416773</v>
      </c>
      <c r="X229" s="124">
        <v>9895804</v>
      </c>
      <c r="Y229" s="124">
        <v>197916</v>
      </c>
      <c r="Z229" s="124">
        <v>520969</v>
      </c>
      <c r="AA229" s="124">
        <v>2225105</v>
      </c>
      <c r="AB229" s="124">
        <v>0</v>
      </c>
      <c r="AC229" s="124">
        <v>819148</v>
      </c>
      <c r="AD229" s="124">
        <v>1315551</v>
      </c>
      <c r="AE229" s="124">
        <v>1262307</v>
      </c>
    </row>
    <row r="230" spans="1:31" x14ac:dyDescent="0.3">
      <c r="A230" s="123" t="s">
        <v>459</v>
      </c>
      <c r="B230" s="121" t="s">
        <v>460</v>
      </c>
      <c r="C230" s="121">
        <v>1</v>
      </c>
      <c r="D230" s="121">
        <v>0</v>
      </c>
      <c r="E230" s="124">
        <v>593097161</v>
      </c>
      <c r="F230" s="124">
        <v>1223</v>
      </c>
      <c r="G230" s="124">
        <v>484952</v>
      </c>
      <c r="H230" s="124">
        <v>225579791</v>
      </c>
      <c r="I230" s="124">
        <v>184447</v>
      </c>
      <c r="J230" s="125">
        <v>0.49</v>
      </c>
      <c r="K230" s="124">
        <v>1431</v>
      </c>
      <c r="L230" s="124">
        <v>1463</v>
      </c>
      <c r="M230" s="124">
        <v>1447</v>
      </c>
      <c r="N230" s="125">
        <v>1.141</v>
      </c>
      <c r="O230" s="125">
        <v>1.7909999999999999</v>
      </c>
      <c r="P230" s="126">
        <v>16906.12</v>
      </c>
      <c r="Q230" s="127">
        <v>9.1000000000000004E-3</v>
      </c>
      <c r="R230" s="126">
        <v>4413.0600000000004</v>
      </c>
      <c r="S230" s="126">
        <v>12493.06</v>
      </c>
      <c r="T230" s="125">
        <v>0.78100000000000003</v>
      </c>
      <c r="U230" s="126">
        <v>13203.67</v>
      </c>
      <c r="V230" s="126">
        <v>13203.67</v>
      </c>
      <c r="W230" s="124">
        <v>19105711</v>
      </c>
      <c r="X230" s="124">
        <v>19176199</v>
      </c>
      <c r="Y230" s="124">
        <v>383523</v>
      </c>
      <c r="Z230" s="124">
        <v>383523</v>
      </c>
      <c r="AA230" s="124">
        <v>6448528</v>
      </c>
      <c r="AB230" s="124">
        <v>0</v>
      </c>
      <c r="AC230" s="124">
        <v>2436871</v>
      </c>
      <c r="AD230" s="124">
        <v>3913614</v>
      </c>
      <c r="AE230" s="124">
        <v>3755218</v>
      </c>
    </row>
    <row r="231" spans="1:31" x14ac:dyDescent="0.3">
      <c r="A231" s="123" t="s">
        <v>461</v>
      </c>
      <c r="B231" s="121" t="s">
        <v>462</v>
      </c>
      <c r="C231" s="121">
        <v>1</v>
      </c>
      <c r="D231" s="121">
        <v>0</v>
      </c>
      <c r="E231" s="124">
        <v>299938413</v>
      </c>
      <c r="F231" s="124">
        <v>480</v>
      </c>
      <c r="G231" s="124">
        <v>624871</v>
      </c>
      <c r="H231" s="124">
        <v>108248840</v>
      </c>
      <c r="I231" s="124">
        <v>225518</v>
      </c>
      <c r="J231" s="125">
        <v>0.59899999999999998</v>
      </c>
      <c r="K231" s="124">
        <v>577</v>
      </c>
      <c r="L231" s="124">
        <v>589</v>
      </c>
      <c r="M231" s="124">
        <v>583</v>
      </c>
      <c r="N231" s="125">
        <v>1.141</v>
      </c>
      <c r="O231" s="125">
        <v>1.8640000000000001</v>
      </c>
      <c r="P231" s="126">
        <v>17595.2</v>
      </c>
      <c r="Q231" s="127">
        <v>9.1000000000000004E-3</v>
      </c>
      <c r="R231" s="126">
        <v>5686.32</v>
      </c>
      <c r="S231" s="126">
        <v>11908.88</v>
      </c>
      <c r="T231" s="125">
        <v>0.65300000000000002</v>
      </c>
      <c r="U231" s="126">
        <v>11489.66</v>
      </c>
      <c r="V231" s="126">
        <v>11908.88</v>
      </c>
      <c r="W231" s="124">
        <v>6942878</v>
      </c>
      <c r="X231" s="124">
        <v>10248002</v>
      </c>
      <c r="Y231" s="124">
        <v>204960</v>
      </c>
      <c r="Z231" s="124">
        <v>204960</v>
      </c>
      <c r="AA231" s="124">
        <v>3573997</v>
      </c>
      <c r="AB231" s="124">
        <v>1968</v>
      </c>
      <c r="AC231" s="124">
        <v>1510837</v>
      </c>
      <c r="AD231" s="124">
        <v>2426404</v>
      </c>
      <c r="AE231" s="124">
        <v>2328199</v>
      </c>
    </row>
    <row r="232" spans="1:31" x14ac:dyDescent="0.3">
      <c r="A232" s="123" t="s">
        <v>463</v>
      </c>
      <c r="B232" s="121" t="s">
        <v>464</v>
      </c>
      <c r="C232" s="121">
        <v>1</v>
      </c>
      <c r="D232" s="121">
        <v>0</v>
      </c>
      <c r="E232" s="124">
        <v>353462667</v>
      </c>
      <c r="F232" s="124">
        <v>642</v>
      </c>
      <c r="G232" s="124">
        <v>550564</v>
      </c>
      <c r="H232" s="124">
        <v>130332526</v>
      </c>
      <c r="I232" s="124">
        <v>203010</v>
      </c>
      <c r="J232" s="125">
        <v>0.54</v>
      </c>
      <c r="K232" s="124">
        <v>763</v>
      </c>
      <c r="L232" s="124">
        <v>800</v>
      </c>
      <c r="M232" s="124">
        <v>782</v>
      </c>
      <c r="N232" s="125">
        <v>1.141</v>
      </c>
      <c r="O232" s="125">
        <v>1.724</v>
      </c>
      <c r="P232" s="126">
        <v>16273.68</v>
      </c>
      <c r="Q232" s="127">
        <v>9.1000000000000004E-3</v>
      </c>
      <c r="R232" s="126">
        <v>5010.13</v>
      </c>
      <c r="S232" s="126">
        <v>11263.55</v>
      </c>
      <c r="T232" s="125">
        <v>0.72</v>
      </c>
      <c r="U232" s="126">
        <v>11717.04</v>
      </c>
      <c r="V232" s="126">
        <v>11717.04</v>
      </c>
      <c r="W232" s="124">
        <v>9162726</v>
      </c>
      <c r="X232" s="124">
        <v>9094016</v>
      </c>
      <c r="Y232" s="124">
        <v>181880</v>
      </c>
      <c r="Z232" s="124">
        <v>181880</v>
      </c>
      <c r="AA232" s="124">
        <v>3355524</v>
      </c>
      <c r="AB232" s="124">
        <v>0</v>
      </c>
      <c r="AC232" s="124">
        <v>1033128</v>
      </c>
      <c r="AD232" s="124">
        <v>1659203</v>
      </c>
      <c r="AE232" s="124">
        <v>1592050</v>
      </c>
    </row>
    <row r="233" spans="1:31" x14ac:dyDescent="0.3">
      <c r="A233" s="123" t="s">
        <v>465</v>
      </c>
      <c r="B233" s="121" t="s">
        <v>466</v>
      </c>
      <c r="C233" s="121">
        <v>1</v>
      </c>
      <c r="D233" s="121">
        <v>0</v>
      </c>
      <c r="E233" s="124">
        <v>97062826</v>
      </c>
      <c r="F233" s="124">
        <v>196</v>
      </c>
      <c r="G233" s="124">
        <v>495218</v>
      </c>
      <c r="H233" s="124">
        <v>31042507</v>
      </c>
      <c r="I233" s="124">
        <v>158380</v>
      </c>
      <c r="J233" s="125">
        <v>0.42099999999999999</v>
      </c>
      <c r="K233" s="124">
        <v>253</v>
      </c>
      <c r="L233" s="124">
        <v>271</v>
      </c>
      <c r="M233" s="124">
        <v>262</v>
      </c>
      <c r="N233" s="125">
        <v>1</v>
      </c>
      <c r="O233" s="125">
        <v>2</v>
      </c>
      <c r="P233" s="126">
        <v>16546</v>
      </c>
      <c r="Q233" s="127">
        <v>9.1000000000000004E-3</v>
      </c>
      <c r="R233" s="126">
        <v>4506.4799999999996</v>
      </c>
      <c r="S233" s="126">
        <v>12039.52</v>
      </c>
      <c r="T233" s="125">
        <v>0.89700000000000002</v>
      </c>
      <c r="U233" s="126">
        <v>14841.76</v>
      </c>
      <c r="V233" s="126">
        <v>14841.76</v>
      </c>
      <c r="W233" s="124">
        <v>3888542</v>
      </c>
      <c r="X233" s="124">
        <v>3925836</v>
      </c>
      <c r="Y233" s="124">
        <v>78516</v>
      </c>
      <c r="Z233" s="124">
        <v>78516</v>
      </c>
      <c r="AA233" s="124">
        <v>1110873</v>
      </c>
      <c r="AB233" s="124">
        <v>0</v>
      </c>
      <c r="AC233" s="124">
        <v>308663</v>
      </c>
      <c r="AD233" s="124">
        <v>495712</v>
      </c>
      <c r="AE233" s="124">
        <v>475649</v>
      </c>
    </row>
    <row r="234" spans="1:31" x14ac:dyDescent="0.3">
      <c r="A234" s="123" t="s">
        <v>467</v>
      </c>
      <c r="B234" s="121" t="s">
        <v>468</v>
      </c>
      <c r="C234" s="121">
        <v>1</v>
      </c>
      <c r="D234" s="121">
        <v>0</v>
      </c>
      <c r="E234" s="124">
        <v>1140514753</v>
      </c>
      <c r="F234" s="124">
        <v>1297</v>
      </c>
      <c r="G234" s="124">
        <v>879348</v>
      </c>
      <c r="H234" s="124">
        <v>651001541</v>
      </c>
      <c r="I234" s="124">
        <v>501928</v>
      </c>
      <c r="J234" s="125">
        <v>1.335</v>
      </c>
      <c r="K234" s="124">
        <v>1488</v>
      </c>
      <c r="L234" s="124">
        <v>1472</v>
      </c>
      <c r="M234" s="124">
        <v>1488</v>
      </c>
      <c r="N234" s="125">
        <v>1</v>
      </c>
      <c r="O234" s="125">
        <v>1.488</v>
      </c>
      <c r="P234" s="126">
        <v>12310.22</v>
      </c>
      <c r="Q234" s="127">
        <v>1.8689999999999998E-2</v>
      </c>
      <c r="R234" s="126">
        <v>16435.009999999998</v>
      </c>
      <c r="S234" s="126">
        <v>0</v>
      </c>
      <c r="T234" s="125">
        <v>0.35</v>
      </c>
      <c r="U234" s="126">
        <v>4308.57</v>
      </c>
      <c r="V234" s="126">
        <v>4308.57</v>
      </c>
      <c r="W234" s="124">
        <v>6411153</v>
      </c>
      <c r="X234" s="124">
        <v>7558552</v>
      </c>
      <c r="Y234" s="124">
        <v>151171</v>
      </c>
      <c r="Z234" s="124">
        <v>151171</v>
      </c>
      <c r="AA234" s="124">
        <v>4006121</v>
      </c>
      <c r="AB234" s="124">
        <v>0</v>
      </c>
      <c r="AC234" s="124">
        <v>1103680</v>
      </c>
      <c r="AD234" s="124">
        <v>1772510</v>
      </c>
      <c r="AE234" s="124">
        <v>1700770</v>
      </c>
    </row>
    <row r="235" spans="1:31" x14ac:dyDescent="0.3">
      <c r="A235" s="123" t="s">
        <v>469</v>
      </c>
      <c r="B235" s="121" t="s">
        <v>470</v>
      </c>
      <c r="C235" s="121">
        <v>1</v>
      </c>
      <c r="D235" s="121">
        <v>0</v>
      </c>
      <c r="E235" s="124">
        <v>271746418</v>
      </c>
      <c r="F235" s="124">
        <v>312</v>
      </c>
      <c r="G235" s="124">
        <v>870982</v>
      </c>
      <c r="H235" s="124">
        <v>55936670</v>
      </c>
      <c r="I235" s="124">
        <v>179284</v>
      </c>
      <c r="J235" s="125">
        <v>0.47599999999999998</v>
      </c>
      <c r="K235" s="124">
        <v>343</v>
      </c>
      <c r="L235" s="124">
        <v>375</v>
      </c>
      <c r="M235" s="124">
        <v>359</v>
      </c>
      <c r="N235" s="125">
        <v>1</v>
      </c>
      <c r="O235" s="125">
        <v>1.877</v>
      </c>
      <c r="P235" s="126">
        <v>15528.42</v>
      </c>
      <c r="Q235" s="127">
        <v>9.1000000000000004E-3</v>
      </c>
      <c r="R235" s="126">
        <v>7925.93</v>
      </c>
      <c r="S235" s="126">
        <v>7602.49</v>
      </c>
      <c r="T235" s="125">
        <v>0.60499999999999998</v>
      </c>
      <c r="U235" s="126">
        <v>9394.69</v>
      </c>
      <c r="V235" s="126">
        <v>9394.69</v>
      </c>
      <c r="W235" s="124">
        <v>3372694</v>
      </c>
      <c r="X235" s="124">
        <v>4870674</v>
      </c>
      <c r="Y235" s="124">
        <v>97413</v>
      </c>
      <c r="Z235" s="124">
        <v>97413</v>
      </c>
      <c r="AA235" s="124">
        <v>2285848</v>
      </c>
      <c r="AB235" s="124">
        <v>0</v>
      </c>
      <c r="AC235" s="124">
        <v>471939</v>
      </c>
      <c r="AD235" s="124">
        <v>757934</v>
      </c>
      <c r="AE235" s="124">
        <v>727257</v>
      </c>
    </row>
    <row r="236" spans="1:31" x14ac:dyDescent="0.3">
      <c r="A236" s="123" t="s">
        <v>471</v>
      </c>
      <c r="B236" s="121" t="s">
        <v>472</v>
      </c>
      <c r="C236" s="121">
        <v>1</v>
      </c>
      <c r="D236" s="121">
        <v>0</v>
      </c>
      <c r="E236" s="124">
        <v>327217215</v>
      </c>
      <c r="F236" s="124">
        <v>569</v>
      </c>
      <c r="G236" s="124">
        <v>575074</v>
      </c>
      <c r="H236" s="124">
        <v>114018883</v>
      </c>
      <c r="I236" s="124">
        <v>200384</v>
      </c>
      <c r="J236" s="125">
        <v>0.53300000000000003</v>
      </c>
      <c r="K236" s="124">
        <v>744</v>
      </c>
      <c r="L236" s="124">
        <v>728</v>
      </c>
      <c r="M236" s="124">
        <v>744</v>
      </c>
      <c r="N236" s="125">
        <v>1</v>
      </c>
      <c r="O236" s="125">
        <v>1.792</v>
      </c>
      <c r="P236" s="126">
        <v>14825.21</v>
      </c>
      <c r="Q236" s="127">
        <v>9.1000000000000004E-3</v>
      </c>
      <c r="R236" s="126">
        <v>5233.17</v>
      </c>
      <c r="S236" s="126">
        <v>9592.0400000000009</v>
      </c>
      <c r="T236" s="125">
        <v>0.75</v>
      </c>
      <c r="U236" s="126">
        <v>11118.9</v>
      </c>
      <c r="V236" s="126">
        <v>11118.9</v>
      </c>
      <c r="W236" s="124">
        <v>8272462</v>
      </c>
      <c r="X236" s="124">
        <v>8358596</v>
      </c>
      <c r="Y236" s="124">
        <v>167171</v>
      </c>
      <c r="Z236" s="124">
        <v>167171</v>
      </c>
      <c r="AA236" s="124">
        <v>3426766</v>
      </c>
      <c r="AB236" s="124">
        <v>0</v>
      </c>
      <c r="AC236" s="124">
        <v>668129</v>
      </c>
      <c r="AD236" s="124">
        <v>1073015</v>
      </c>
      <c r="AE236" s="124">
        <v>1029586</v>
      </c>
    </row>
    <row r="237" spans="1:31" x14ac:dyDescent="0.3">
      <c r="A237" s="123" t="s">
        <v>473</v>
      </c>
      <c r="B237" s="121" t="s">
        <v>474</v>
      </c>
      <c r="C237" s="121">
        <v>1</v>
      </c>
      <c r="D237" s="121">
        <v>0</v>
      </c>
      <c r="E237" s="124">
        <v>462514020</v>
      </c>
      <c r="F237" s="124">
        <v>549</v>
      </c>
      <c r="G237" s="124">
        <v>842466</v>
      </c>
      <c r="H237" s="124">
        <v>154130079</v>
      </c>
      <c r="I237" s="124">
        <v>280746</v>
      </c>
      <c r="J237" s="125">
        <v>0.746</v>
      </c>
      <c r="K237" s="124">
        <v>617</v>
      </c>
      <c r="L237" s="124">
        <v>617</v>
      </c>
      <c r="M237" s="124">
        <v>617</v>
      </c>
      <c r="N237" s="125">
        <v>1</v>
      </c>
      <c r="O237" s="125">
        <v>1.5309999999999999</v>
      </c>
      <c r="P237" s="126">
        <v>12665.96</v>
      </c>
      <c r="Q237" s="127">
        <v>1.044E-2</v>
      </c>
      <c r="R237" s="126">
        <v>8795.34</v>
      </c>
      <c r="S237" s="126">
        <v>3870.62</v>
      </c>
      <c r="T237" s="125">
        <v>0.502</v>
      </c>
      <c r="U237" s="126">
        <v>6358.31</v>
      </c>
      <c r="V237" s="126">
        <v>6358.31</v>
      </c>
      <c r="W237" s="124">
        <v>3923078</v>
      </c>
      <c r="X237" s="124">
        <v>3766610</v>
      </c>
      <c r="Y237" s="124">
        <v>75332</v>
      </c>
      <c r="Z237" s="124">
        <v>156468</v>
      </c>
      <c r="AA237" s="124">
        <v>1914601</v>
      </c>
      <c r="AB237" s="124">
        <v>0</v>
      </c>
      <c r="AC237" s="124">
        <v>299089</v>
      </c>
      <c r="AD237" s="124">
        <v>480336</v>
      </c>
      <c r="AE237" s="124">
        <v>460896</v>
      </c>
    </row>
    <row r="238" spans="1:31" x14ac:dyDescent="0.3">
      <c r="A238" s="123" t="s">
        <v>475</v>
      </c>
      <c r="B238" s="121" t="s">
        <v>476</v>
      </c>
      <c r="C238" s="121">
        <v>1</v>
      </c>
      <c r="D238" s="121">
        <v>0</v>
      </c>
      <c r="E238" s="124">
        <v>561899504</v>
      </c>
      <c r="F238" s="124">
        <v>1214</v>
      </c>
      <c r="G238" s="124">
        <v>462849</v>
      </c>
      <c r="H238" s="124">
        <v>240146957</v>
      </c>
      <c r="I238" s="124">
        <v>197814</v>
      </c>
      <c r="J238" s="125">
        <v>0.52600000000000002</v>
      </c>
      <c r="K238" s="124">
        <v>1512</v>
      </c>
      <c r="L238" s="124">
        <v>1502</v>
      </c>
      <c r="M238" s="124">
        <v>1512</v>
      </c>
      <c r="N238" s="125">
        <v>1</v>
      </c>
      <c r="O238" s="125">
        <v>1.4610000000000001</v>
      </c>
      <c r="P238" s="126">
        <v>12086.85</v>
      </c>
      <c r="Q238" s="127">
        <v>9.1000000000000004E-3</v>
      </c>
      <c r="R238" s="126">
        <v>4211.92</v>
      </c>
      <c r="S238" s="126">
        <v>7874.93</v>
      </c>
      <c r="T238" s="125">
        <v>0.76200000000000001</v>
      </c>
      <c r="U238" s="126">
        <v>9210.17</v>
      </c>
      <c r="V238" s="126">
        <v>9210.17</v>
      </c>
      <c r="W238" s="124">
        <v>13925778</v>
      </c>
      <c r="X238" s="124">
        <v>13471871</v>
      </c>
      <c r="Y238" s="124">
        <v>269437</v>
      </c>
      <c r="Z238" s="124">
        <v>453907</v>
      </c>
      <c r="AA238" s="124">
        <v>5365223</v>
      </c>
      <c r="AB238" s="124">
        <v>0</v>
      </c>
      <c r="AC238" s="124">
        <v>1662506</v>
      </c>
      <c r="AD238" s="124">
        <v>2669984</v>
      </c>
      <c r="AE238" s="124">
        <v>2561921</v>
      </c>
    </row>
    <row r="239" spans="1:31" x14ac:dyDescent="0.3">
      <c r="A239" s="123" t="s">
        <v>477</v>
      </c>
      <c r="B239" s="121" t="s">
        <v>478</v>
      </c>
      <c r="C239" s="121">
        <v>1</v>
      </c>
      <c r="D239" s="121">
        <v>0</v>
      </c>
      <c r="E239" s="124">
        <v>198072089</v>
      </c>
      <c r="F239" s="124">
        <v>406</v>
      </c>
      <c r="G239" s="124">
        <v>487862</v>
      </c>
      <c r="H239" s="124">
        <v>77192081</v>
      </c>
      <c r="I239" s="124">
        <v>190128</v>
      </c>
      <c r="J239" s="125">
        <v>0.505</v>
      </c>
      <c r="K239" s="124">
        <v>483</v>
      </c>
      <c r="L239" s="124">
        <v>476</v>
      </c>
      <c r="M239" s="124">
        <v>483</v>
      </c>
      <c r="N239" s="125">
        <v>1</v>
      </c>
      <c r="O239" s="125">
        <v>1.831</v>
      </c>
      <c r="P239" s="126">
        <v>15147.86</v>
      </c>
      <c r="Q239" s="127">
        <v>9.1000000000000004E-3</v>
      </c>
      <c r="R239" s="126">
        <v>4439.54</v>
      </c>
      <c r="S239" s="126">
        <v>10708.32</v>
      </c>
      <c r="T239" s="125">
        <v>0.74099999999999999</v>
      </c>
      <c r="U239" s="126">
        <v>11224.56</v>
      </c>
      <c r="V239" s="126">
        <v>11224.56</v>
      </c>
      <c r="W239" s="124">
        <v>5421463</v>
      </c>
      <c r="X239" s="124">
        <v>5494863</v>
      </c>
      <c r="Y239" s="124">
        <v>109897</v>
      </c>
      <c r="Z239" s="124">
        <v>109897</v>
      </c>
      <c r="AA239" s="124">
        <v>1879984</v>
      </c>
      <c r="AB239" s="124">
        <v>0</v>
      </c>
      <c r="AC239" s="124">
        <v>498320</v>
      </c>
      <c r="AD239" s="124">
        <v>800301</v>
      </c>
      <c r="AE239" s="124">
        <v>767911</v>
      </c>
    </row>
    <row r="240" spans="1:31" x14ac:dyDescent="0.3">
      <c r="A240" s="123" t="s">
        <v>479</v>
      </c>
      <c r="B240" s="121" t="s">
        <v>480</v>
      </c>
      <c r="C240" s="121">
        <v>1</v>
      </c>
      <c r="D240" s="121">
        <v>0</v>
      </c>
      <c r="E240" s="124">
        <v>869571147</v>
      </c>
      <c r="F240" s="124">
        <v>1678</v>
      </c>
      <c r="G240" s="124">
        <v>518218</v>
      </c>
      <c r="H240" s="124">
        <v>390832239</v>
      </c>
      <c r="I240" s="124">
        <v>232915</v>
      </c>
      <c r="J240" s="125">
        <v>0.61899999999999999</v>
      </c>
      <c r="K240" s="124">
        <v>2028</v>
      </c>
      <c r="L240" s="124">
        <v>2087</v>
      </c>
      <c r="M240" s="124">
        <v>2058</v>
      </c>
      <c r="N240" s="125">
        <v>1</v>
      </c>
      <c r="O240" s="125">
        <v>1.452</v>
      </c>
      <c r="P240" s="126">
        <v>12012.39</v>
      </c>
      <c r="Q240" s="127">
        <v>9.1000000000000004E-3</v>
      </c>
      <c r="R240" s="126">
        <v>4715.78</v>
      </c>
      <c r="S240" s="126">
        <v>7296.61</v>
      </c>
      <c r="T240" s="125">
        <v>0.69499999999999995</v>
      </c>
      <c r="U240" s="126">
        <v>8348.61</v>
      </c>
      <c r="V240" s="126">
        <v>8348.61</v>
      </c>
      <c r="W240" s="124">
        <v>17181440</v>
      </c>
      <c r="X240" s="124">
        <v>18839117</v>
      </c>
      <c r="Y240" s="124">
        <v>376782</v>
      </c>
      <c r="Z240" s="124">
        <v>376782</v>
      </c>
      <c r="AA240" s="124">
        <v>9438279</v>
      </c>
      <c r="AB240" s="124">
        <v>1994</v>
      </c>
      <c r="AC240" s="124">
        <v>1966631</v>
      </c>
      <c r="AD240" s="124">
        <v>3158409</v>
      </c>
      <c r="AE240" s="124">
        <v>3030578</v>
      </c>
    </row>
    <row r="241" spans="1:31" x14ac:dyDescent="0.3">
      <c r="A241" s="123" t="s">
        <v>481</v>
      </c>
      <c r="B241" s="121" t="s">
        <v>482</v>
      </c>
      <c r="C241" s="121">
        <v>1</v>
      </c>
      <c r="D241" s="121">
        <v>0</v>
      </c>
      <c r="E241" s="124">
        <v>138830071</v>
      </c>
      <c r="F241" s="124">
        <v>385</v>
      </c>
      <c r="G241" s="124">
        <v>360597</v>
      </c>
      <c r="H241" s="124">
        <v>63360769</v>
      </c>
      <c r="I241" s="124">
        <v>164573</v>
      </c>
      <c r="J241" s="125">
        <v>0.437</v>
      </c>
      <c r="K241" s="124">
        <v>470</v>
      </c>
      <c r="L241" s="124">
        <v>489</v>
      </c>
      <c r="M241" s="124">
        <v>480</v>
      </c>
      <c r="N241" s="125">
        <v>1</v>
      </c>
      <c r="O241" s="125">
        <v>1.77</v>
      </c>
      <c r="P241" s="126">
        <v>14643.21</v>
      </c>
      <c r="Q241" s="127">
        <v>9.1000000000000004E-3</v>
      </c>
      <c r="R241" s="126">
        <v>3281.43</v>
      </c>
      <c r="S241" s="126">
        <v>11361.78</v>
      </c>
      <c r="T241" s="125">
        <v>0.93</v>
      </c>
      <c r="U241" s="126">
        <v>13618.18</v>
      </c>
      <c r="V241" s="126">
        <v>13618.18</v>
      </c>
      <c r="W241" s="124">
        <v>6536727</v>
      </c>
      <c r="X241" s="124">
        <v>6203766</v>
      </c>
      <c r="Y241" s="124">
        <v>124075</v>
      </c>
      <c r="Z241" s="124">
        <v>332961</v>
      </c>
      <c r="AA241" s="124">
        <v>2384984</v>
      </c>
      <c r="AB241" s="124">
        <v>0</v>
      </c>
      <c r="AC241" s="124">
        <v>644355</v>
      </c>
      <c r="AD241" s="124">
        <v>1034834</v>
      </c>
      <c r="AE241" s="124">
        <v>992951</v>
      </c>
    </row>
    <row r="242" spans="1:31" x14ac:dyDescent="0.3">
      <c r="A242" s="123" t="s">
        <v>483</v>
      </c>
      <c r="B242" s="121" t="s">
        <v>484</v>
      </c>
      <c r="C242" s="121">
        <v>1</v>
      </c>
      <c r="D242" s="121">
        <v>0</v>
      </c>
      <c r="E242" s="124">
        <v>986831672</v>
      </c>
      <c r="F242" s="124">
        <v>1867</v>
      </c>
      <c r="G242" s="124">
        <v>528565</v>
      </c>
      <c r="H242" s="124">
        <v>447833252</v>
      </c>
      <c r="I242" s="124">
        <v>239867</v>
      </c>
      <c r="J242" s="125">
        <v>0.63800000000000001</v>
      </c>
      <c r="K242" s="124">
        <v>2222</v>
      </c>
      <c r="L242" s="124">
        <v>2205</v>
      </c>
      <c r="M242" s="124">
        <v>2222</v>
      </c>
      <c r="N242" s="125">
        <v>1</v>
      </c>
      <c r="O242" s="125">
        <v>1.3220000000000001</v>
      </c>
      <c r="P242" s="126">
        <v>10936.9</v>
      </c>
      <c r="Q242" s="127">
        <v>9.1000000000000004E-3</v>
      </c>
      <c r="R242" s="126">
        <v>4809.9399999999996</v>
      </c>
      <c r="S242" s="126">
        <v>6126.96</v>
      </c>
      <c r="T242" s="125">
        <v>0.66</v>
      </c>
      <c r="U242" s="126">
        <v>7218.35</v>
      </c>
      <c r="V242" s="126">
        <v>7218.35</v>
      </c>
      <c r="W242" s="124">
        <v>16039174</v>
      </c>
      <c r="X242" s="124">
        <v>14784966</v>
      </c>
      <c r="Y242" s="124">
        <v>295699</v>
      </c>
      <c r="Z242" s="124">
        <v>1254208</v>
      </c>
      <c r="AA242" s="124">
        <v>8118942</v>
      </c>
      <c r="AB242" s="124">
        <v>0</v>
      </c>
      <c r="AC242" s="124">
        <v>1640956</v>
      </c>
      <c r="AD242" s="124">
        <v>2635375</v>
      </c>
      <c r="AE242" s="124">
        <v>2528713</v>
      </c>
    </row>
    <row r="243" spans="1:31" x14ac:dyDescent="0.3">
      <c r="A243" s="123" t="s">
        <v>485</v>
      </c>
      <c r="B243" s="121" t="s">
        <v>486</v>
      </c>
      <c r="C243" s="121">
        <v>1</v>
      </c>
      <c r="D243" s="121">
        <v>0</v>
      </c>
      <c r="E243" s="124">
        <v>2328893180</v>
      </c>
      <c r="F243" s="124">
        <v>3359</v>
      </c>
      <c r="G243" s="124">
        <v>693329</v>
      </c>
      <c r="H243" s="124">
        <v>1475575595</v>
      </c>
      <c r="I243" s="124">
        <v>439290</v>
      </c>
      <c r="J243" s="125">
        <v>1.1679999999999999</v>
      </c>
      <c r="K243" s="124">
        <v>4122</v>
      </c>
      <c r="L243" s="124">
        <v>4115</v>
      </c>
      <c r="M243" s="124">
        <v>4122</v>
      </c>
      <c r="N243" s="125">
        <v>1.141</v>
      </c>
      <c r="O243" s="125">
        <v>1.22</v>
      </c>
      <c r="P243" s="126">
        <v>11516.17</v>
      </c>
      <c r="Q243" s="127">
        <v>1.635E-2</v>
      </c>
      <c r="R243" s="126">
        <v>11335.92</v>
      </c>
      <c r="S243" s="126">
        <v>180.25</v>
      </c>
      <c r="T243" s="125">
        <v>0.432</v>
      </c>
      <c r="U243" s="126">
        <v>4974.9799999999996</v>
      </c>
      <c r="V243" s="126">
        <v>4974.9799999999996</v>
      </c>
      <c r="W243" s="124">
        <v>20506868</v>
      </c>
      <c r="X243" s="124">
        <v>19877630</v>
      </c>
      <c r="Y243" s="124">
        <v>397552</v>
      </c>
      <c r="Z243" s="124">
        <v>629238</v>
      </c>
      <c r="AA243" s="124">
        <v>4008710</v>
      </c>
      <c r="AB243" s="124">
        <v>1966</v>
      </c>
      <c r="AC243" s="124">
        <v>1452789</v>
      </c>
      <c r="AD243" s="124">
        <v>2333179</v>
      </c>
      <c r="AE243" s="124">
        <v>2238747</v>
      </c>
    </row>
    <row r="244" spans="1:31" x14ac:dyDescent="0.3">
      <c r="A244" s="123" t="s">
        <v>487</v>
      </c>
      <c r="B244" s="121" t="s">
        <v>488</v>
      </c>
      <c r="C244" s="121">
        <v>1</v>
      </c>
      <c r="D244" s="121">
        <v>0</v>
      </c>
      <c r="E244" s="124">
        <v>2509318148</v>
      </c>
      <c r="F244" s="124">
        <v>3705</v>
      </c>
      <c r="G244" s="124">
        <v>677278</v>
      </c>
      <c r="H244" s="124">
        <v>967270564</v>
      </c>
      <c r="I244" s="124">
        <v>261071</v>
      </c>
      <c r="J244" s="125">
        <v>0.69399999999999995</v>
      </c>
      <c r="K244" s="124">
        <v>4605</v>
      </c>
      <c r="L244" s="124">
        <v>4503</v>
      </c>
      <c r="M244" s="124">
        <v>4605</v>
      </c>
      <c r="N244" s="125">
        <v>1.141</v>
      </c>
      <c r="O244" s="125">
        <v>1.4710000000000001</v>
      </c>
      <c r="P244" s="126">
        <v>13885.48</v>
      </c>
      <c r="Q244" s="127">
        <v>9.7099999999999999E-3</v>
      </c>
      <c r="R244" s="126">
        <v>6576.36</v>
      </c>
      <c r="S244" s="126">
        <v>7309.12</v>
      </c>
      <c r="T244" s="125">
        <v>0.58799999999999997</v>
      </c>
      <c r="U244" s="126">
        <v>8164.66</v>
      </c>
      <c r="V244" s="126">
        <v>8164.66</v>
      </c>
      <c r="W244" s="124">
        <v>37598260</v>
      </c>
      <c r="X244" s="124">
        <v>32054574</v>
      </c>
      <c r="Y244" s="124">
        <v>641091</v>
      </c>
      <c r="Z244" s="124">
        <v>5543686</v>
      </c>
      <c r="AA244" s="124">
        <v>12726035</v>
      </c>
      <c r="AB244" s="124">
        <v>0</v>
      </c>
      <c r="AC244" s="124">
        <v>4904579</v>
      </c>
      <c r="AD244" s="124">
        <v>7876753</v>
      </c>
      <c r="AE244" s="124">
        <v>7557956</v>
      </c>
    </row>
    <row r="245" spans="1:31" x14ac:dyDescent="0.3">
      <c r="A245" s="123" t="s">
        <v>489</v>
      </c>
      <c r="B245" s="121" t="s">
        <v>490</v>
      </c>
      <c r="C245" s="121">
        <v>1</v>
      </c>
      <c r="D245" s="121">
        <v>0</v>
      </c>
      <c r="E245" s="124">
        <v>5204960626</v>
      </c>
      <c r="F245" s="124">
        <v>10120</v>
      </c>
      <c r="G245" s="124">
        <v>514324</v>
      </c>
      <c r="H245" s="124">
        <v>2306235041</v>
      </c>
      <c r="I245" s="124">
        <v>227888</v>
      </c>
      <c r="J245" s="125">
        <v>0.60599999999999998</v>
      </c>
      <c r="K245" s="124">
        <v>12188</v>
      </c>
      <c r="L245" s="124">
        <v>12046</v>
      </c>
      <c r="M245" s="124">
        <v>12188</v>
      </c>
      <c r="N245" s="125">
        <v>1.141</v>
      </c>
      <c r="O245" s="125">
        <v>1.5309999999999999</v>
      </c>
      <c r="P245" s="126">
        <v>14451.85</v>
      </c>
      <c r="Q245" s="127">
        <v>9.1000000000000004E-3</v>
      </c>
      <c r="R245" s="126">
        <v>4680.34</v>
      </c>
      <c r="S245" s="126">
        <v>9771.51</v>
      </c>
      <c r="T245" s="125">
        <v>0.65</v>
      </c>
      <c r="U245" s="126">
        <v>9393.7000000000007</v>
      </c>
      <c r="V245" s="126">
        <v>9771.51</v>
      </c>
      <c r="W245" s="124">
        <v>119095164</v>
      </c>
      <c r="X245" s="124">
        <v>111152831</v>
      </c>
      <c r="Y245" s="124">
        <v>2223056</v>
      </c>
      <c r="Z245" s="124">
        <v>7942333</v>
      </c>
      <c r="AA245" s="124">
        <v>33681681</v>
      </c>
      <c r="AB245" s="124">
        <v>0</v>
      </c>
      <c r="AC245" s="124">
        <v>8960305</v>
      </c>
      <c r="AD245" s="124">
        <v>14390249</v>
      </c>
      <c r="AE245" s="124">
        <v>13807830</v>
      </c>
    </row>
    <row r="246" spans="1:31" x14ac:dyDescent="0.3">
      <c r="A246" s="123" t="s">
        <v>491</v>
      </c>
      <c r="B246" s="121" t="s">
        <v>492</v>
      </c>
      <c r="C246" s="121">
        <v>1</v>
      </c>
      <c r="D246" s="121">
        <v>0</v>
      </c>
      <c r="E246" s="124">
        <v>1772356169</v>
      </c>
      <c r="F246" s="124">
        <v>2762</v>
      </c>
      <c r="G246" s="124">
        <v>641693</v>
      </c>
      <c r="H246" s="124">
        <v>771395961</v>
      </c>
      <c r="I246" s="124">
        <v>279288</v>
      </c>
      <c r="J246" s="125">
        <v>0.74199999999999999</v>
      </c>
      <c r="K246" s="124">
        <v>3266</v>
      </c>
      <c r="L246" s="124">
        <v>3194</v>
      </c>
      <c r="M246" s="124">
        <v>3266</v>
      </c>
      <c r="N246" s="125">
        <v>1.141</v>
      </c>
      <c r="O246" s="125">
        <v>1.5249999999999999</v>
      </c>
      <c r="P246" s="126">
        <v>14395.22</v>
      </c>
      <c r="Q246" s="127">
        <v>1.038E-2</v>
      </c>
      <c r="R246" s="126">
        <v>6660.77</v>
      </c>
      <c r="S246" s="126">
        <v>7734.45</v>
      </c>
      <c r="T246" s="125">
        <v>0.54700000000000004</v>
      </c>
      <c r="U246" s="126">
        <v>7874.18</v>
      </c>
      <c r="V246" s="126">
        <v>7874.18</v>
      </c>
      <c r="W246" s="124">
        <v>25717072</v>
      </c>
      <c r="X246" s="124">
        <v>24759510</v>
      </c>
      <c r="Y246" s="124">
        <v>495190</v>
      </c>
      <c r="Z246" s="124">
        <v>957562</v>
      </c>
      <c r="AA246" s="124">
        <v>7778712</v>
      </c>
      <c r="AB246" s="124">
        <v>0</v>
      </c>
      <c r="AC246" s="124">
        <v>2869778</v>
      </c>
      <c r="AD246" s="124">
        <v>4608863</v>
      </c>
      <c r="AE246" s="124">
        <v>4422327</v>
      </c>
    </row>
    <row r="247" spans="1:31" x14ac:dyDescent="0.3">
      <c r="A247" s="123" t="s">
        <v>493</v>
      </c>
      <c r="B247" s="121" t="s">
        <v>494</v>
      </c>
      <c r="C247" s="121">
        <v>1</v>
      </c>
      <c r="D247" s="121">
        <v>0</v>
      </c>
      <c r="E247" s="124">
        <v>1759367158</v>
      </c>
      <c r="F247" s="124">
        <v>3616</v>
      </c>
      <c r="G247" s="124">
        <v>486550</v>
      </c>
      <c r="H247" s="124">
        <v>797350849</v>
      </c>
      <c r="I247" s="124">
        <v>220506</v>
      </c>
      <c r="J247" s="125">
        <v>0.58599999999999997</v>
      </c>
      <c r="K247" s="124">
        <v>4255</v>
      </c>
      <c r="L247" s="124">
        <v>4180</v>
      </c>
      <c r="M247" s="124">
        <v>4255</v>
      </c>
      <c r="N247" s="125">
        <v>1.141</v>
      </c>
      <c r="O247" s="125">
        <v>1.3029999999999999</v>
      </c>
      <c r="P247" s="126">
        <v>12299.65</v>
      </c>
      <c r="Q247" s="127">
        <v>9.1000000000000004E-3</v>
      </c>
      <c r="R247" s="126">
        <v>4427.6000000000004</v>
      </c>
      <c r="S247" s="126">
        <v>7872.05</v>
      </c>
      <c r="T247" s="125">
        <v>0.69499999999999995</v>
      </c>
      <c r="U247" s="126">
        <v>8548.25</v>
      </c>
      <c r="V247" s="126">
        <v>8548.25</v>
      </c>
      <c r="W247" s="124">
        <v>36372804</v>
      </c>
      <c r="X247" s="124">
        <v>33255233</v>
      </c>
      <c r="Y247" s="124">
        <v>665104</v>
      </c>
      <c r="Z247" s="124">
        <v>3117571</v>
      </c>
      <c r="AA247" s="124">
        <v>10515497</v>
      </c>
      <c r="AB247" s="124">
        <v>0</v>
      </c>
      <c r="AC247" s="124">
        <v>2720975</v>
      </c>
      <c r="AD247" s="124">
        <v>4369885</v>
      </c>
      <c r="AE247" s="124">
        <v>4193022</v>
      </c>
    </row>
    <row r="248" spans="1:31" x14ac:dyDescent="0.3">
      <c r="A248" s="123" t="s">
        <v>495</v>
      </c>
      <c r="B248" s="121" t="s">
        <v>496</v>
      </c>
      <c r="C248" s="121">
        <v>1</v>
      </c>
      <c r="D248" s="121">
        <v>0</v>
      </c>
      <c r="E248" s="124">
        <v>1458474935</v>
      </c>
      <c r="F248" s="124">
        <v>2004</v>
      </c>
      <c r="G248" s="124">
        <v>727781</v>
      </c>
      <c r="H248" s="124">
        <v>766728733</v>
      </c>
      <c r="I248" s="124">
        <v>382599</v>
      </c>
      <c r="J248" s="125">
        <v>1.0169999999999999</v>
      </c>
      <c r="K248" s="124">
        <v>2419</v>
      </c>
      <c r="L248" s="124">
        <v>2411</v>
      </c>
      <c r="M248" s="124">
        <v>2419</v>
      </c>
      <c r="N248" s="125">
        <v>1.141</v>
      </c>
      <c r="O248" s="125">
        <v>1.175</v>
      </c>
      <c r="P248" s="126">
        <v>11091.4</v>
      </c>
      <c r="Q248" s="127">
        <v>1.423E-2</v>
      </c>
      <c r="R248" s="126">
        <v>10356.32</v>
      </c>
      <c r="S248" s="126">
        <v>735.08</v>
      </c>
      <c r="T248" s="125">
        <v>0.45400000000000001</v>
      </c>
      <c r="U248" s="126">
        <v>5035.49</v>
      </c>
      <c r="V248" s="126">
        <v>5035.49</v>
      </c>
      <c r="W248" s="124">
        <v>12180851</v>
      </c>
      <c r="X248" s="124">
        <v>11674134</v>
      </c>
      <c r="Y248" s="124">
        <v>233482</v>
      </c>
      <c r="Z248" s="124">
        <v>506717</v>
      </c>
      <c r="AA248" s="124">
        <v>5882539</v>
      </c>
      <c r="AB248" s="124">
        <v>1969</v>
      </c>
      <c r="AC248" s="124">
        <v>1357889</v>
      </c>
      <c r="AD248" s="124">
        <v>2180769</v>
      </c>
      <c r="AE248" s="124">
        <v>2092506</v>
      </c>
    </row>
    <row r="249" spans="1:31" x14ac:dyDescent="0.3">
      <c r="A249" s="123" t="s">
        <v>497</v>
      </c>
      <c r="B249" s="121" t="s">
        <v>498</v>
      </c>
      <c r="C249" s="121">
        <v>1</v>
      </c>
      <c r="D249" s="121">
        <v>0</v>
      </c>
      <c r="E249" s="124">
        <v>1959030505</v>
      </c>
      <c r="F249" s="124">
        <v>3528</v>
      </c>
      <c r="G249" s="124">
        <v>555280</v>
      </c>
      <c r="H249" s="124">
        <v>867145294</v>
      </c>
      <c r="I249" s="124">
        <v>245789</v>
      </c>
      <c r="J249" s="125">
        <v>0.65300000000000002</v>
      </c>
      <c r="K249" s="124">
        <v>4098</v>
      </c>
      <c r="L249" s="124">
        <v>4145</v>
      </c>
      <c r="M249" s="124">
        <v>4122</v>
      </c>
      <c r="N249" s="125">
        <v>1.141</v>
      </c>
      <c r="O249" s="125">
        <v>1.325</v>
      </c>
      <c r="P249" s="126">
        <v>12507.32</v>
      </c>
      <c r="Q249" s="127">
        <v>9.1400000000000006E-3</v>
      </c>
      <c r="R249" s="126">
        <v>5075.25</v>
      </c>
      <c r="S249" s="126">
        <v>7432.07</v>
      </c>
      <c r="T249" s="125">
        <v>0.60799999999999998</v>
      </c>
      <c r="U249" s="126">
        <v>7604.45</v>
      </c>
      <c r="V249" s="126">
        <v>7604.45</v>
      </c>
      <c r="W249" s="124">
        <v>31345543</v>
      </c>
      <c r="X249" s="124">
        <v>30086399</v>
      </c>
      <c r="Y249" s="124">
        <v>601727</v>
      </c>
      <c r="Z249" s="124">
        <v>1259144</v>
      </c>
      <c r="AA249" s="124">
        <v>11958294</v>
      </c>
      <c r="AB249" s="124">
        <v>0</v>
      </c>
      <c r="AC249" s="124">
        <v>3226990</v>
      </c>
      <c r="AD249" s="124">
        <v>5182545</v>
      </c>
      <c r="AE249" s="124">
        <v>4972791</v>
      </c>
    </row>
    <row r="250" spans="1:31" x14ac:dyDescent="0.3">
      <c r="A250" s="123" t="s">
        <v>499</v>
      </c>
      <c r="B250" s="121" t="s">
        <v>500</v>
      </c>
      <c r="C250" s="121">
        <v>1</v>
      </c>
      <c r="D250" s="121">
        <v>0</v>
      </c>
      <c r="E250" s="124">
        <v>2067635500</v>
      </c>
      <c r="F250" s="124">
        <v>3977</v>
      </c>
      <c r="G250" s="124">
        <v>519898</v>
      </c>
      <c r="H250" s="124">
        <v>961659560</v>
      </c>
      <c r="I250" s="124">
        <v>241805</v>
      </c>
      <c r="J250" s="125">
        <v>0.64300000000000002</v>
      </c>
      <c r="K250" s="124">
        <v>4805</v>
      </c>
      <c r="L250" s="124">
        <v>4763</v>
      </c>
      <c r="M250" s="124">
        <v>4805</v>
      </c>
      <c r="N250" s="125">
        <v>1.141</v>
      </c>
      <c r="O250" s="125">
        <v>1.2290000000000001</v>
      </c>
      <c r="P250" s="126">
        <v>11601.13</v>
      </c>
      <c r="Q250" s="127">
        <v>9.1000000000000004E-3</v>
      </c>
      <c r="R250" s="126">
        <v>4731.07</v>
      </c>
      <c r="S250" s="126">
        <v>6870.06</v>
      </c>
      <c r="T250" s="125">
        <v>0.64</v>
      </c>
      <c r="U250" s="126">
        <v>7424.72</v>
      </c>
      <c r="V250" s="126">
        <v>7424.72</v>
      </c>
      <c r="W250" s="124">
        <v>35675780</v>
      </c>
      <c r="X250" s="124">
        <v>34988713</v>
      </c>
      <c r="Y250" s="124">
        <v>699774</v>
      </c>
      <c r="Z250" s="124">
        <v>699774</v>
      </c>
      <c r="AA250" s="124">
        <v>12311767</v>
      </c>
      <c r="AB250" s="124">
        <v>0</v>
      </c>
      <c r="AC250" s="124">
        <v>2903541</v>
      </c>
      <c r="AD250" s="124">
        <v>4663086</v>
      </c>
      <c r="AE250" s="124">
        <v>4474356</v>
      </c>
    </row>
    <row r="251" spans="1:31" x14ac:dyDescent="0.3">
      <c r="A251" s="123" t="s">
        <v>501</v>
      </c>
      <c r="B251" s="121" t="s">
        <v>502</v>
      </c>
      <c r="C251" s="121">
        <v>1</v>
      </c>
      <c r="D251" s="121">
        <v>0</v>
      </c>
      <c r="E251" s="124">
        <v>3080722694</v>
      </c>
      <c r="F251" s="124">
        <v>4573</v>
      </c>
      <c r="G251" s="124">
        <v>673676</v>
      </c>
      <c r="H251" s="124">
        <v>1501122146</v>
      </c>
      <c r="I251" s="124">
        <v>328257</v>
      </c>
      <c r="J251" s="125">
        <v>0.873</v>
      </c>
      <c r="K251" s="124">
        <v>5522</v>
      </c>
      <c r="L251" s="124">
        <v>5332</v>
      </c>
      <c r="M251" s="124">
        <v>5522</v>
      </c>
      <c r="N251" s="125">
        <v>1.141</v>
      </c>
      <c r="O251" s="125">
        <v>1.1870000000000001</v>
      </c>
      <c r="P251" s="126">
        <v>11204.67</v>
      </c>
      <c r="Q251" s="127">
        <v>1.222E-2</v>
      </c>
      <c r="R251" s="126">
        <v>8232.32</v>
      </c>
      <c r="S251" s="126">
        <v>2972.35</v>
      </c>
      <c r="T251" s="125">
        <v>0.51600000000000001</v>
      </c>
      <c r="U251" s="126">
        <v>5781.6</v>
      </c>
      <c r="V251" s="126">
        <v>5781.6</v>
      </c>
      <c r="W251" s="124">
        <v>31925996</v>
      </c>
      <c r="X251" s="124">
        <v>28005423</v>
      </c>
      <c r="Y251" s="124">
        <v>560108</v>
      </c>
      <c r="Z251" s="124">
        <v>3920573</v>
      </c>
      <c r="AA251" s="124">
        <v>8867625</v>
      </c>
      <c r="AB251" s="124">
        <v>0</v>
      </c>
      <c r="AC251" s="124">
        <v>2420704</v>
      </c>
      <c r="AD251" s="124">
        <v>3887650</v>
      </c>
      <c r="AE251" s="124">
        <v>3730304</v>
      </c>
    </row>
    <row r="252" spans="1:31" x14ac:dyDescent="0.3">
      <c r="A252" s="123" t="s">
        <v>503</v>
      </c>
      <c r="B252" s="121" t="s">
        <v>504</v>
      </c>
      <c r="C252" s="121">
        <v>1</v>
      </c>
      <c r="D252" s="121">
        <v>0</v>
      </c>
      <c r="E252" s="124">
        <v>4069216293</v>
      </c>
      <c r="F252" s="124">
        <v>5250</v>
      </c>
      <c r="G252" s="124">
        <v>775088</v>
      </c>
      <c r="H252" s="124">
        <v>1921149772</v>
      </c>
      <c r="I252" s="124">
        <v>365933</v>
      </c>
      <c r="J252" s="125">
        <v>0.97299999999999998</v>
      </c>
      <c r="K252" s="124">
        <v>6146</v>
      </c>
      <c r="L252" s="124">
        <v>6143</v>
      </c>
      <c r="M252" s="124">
        <v>6146</v>
      </c>
      <c r="N252" s="125">
        <v>1.141</v>
      </c>
      <c r="O252" s="125">
        <v>1.2070000000000001</v>
      </c>
      <c r="P252" s="126">
        <v>11393.46</v>
      </c>
      <c r="Q252" s="127">
        <v>1.362E-2</v>
      </c>
      <c r="R252" s="126">
        <v>10556.69</v>
      </c>
      <c r="S252" s="126">
        <v>836.77</v>
      </c>
      <c r="T252" s="125">
        <v>0.45900000000000002</v>
      </c>
      <c r="U252" s="126">
        <v>5229.59</v>
      </c>
      <c r="V252" s="126">
        <v>5229.59</v>
      </c>
      <c r="W252" s="124">
        <v>32141061</v>
      </c>
      <c r="X252" s="124">
        <v>32056963</v>
      </c>
      <c r="Y252" s="124">
        <v>641139</v>
      </c>
      <c r="Z252" s="124">
        <v>641139</v>
      </c>
      <c r="AA252" s="124">
        <v>14734424</v>
      </c>
      <c r="AB252" s="124">
        <v>0</v>
      </c>
      <c r="AC252" s="124">
        <v>4555209</v>
      </c>
      <c r="AD252" s="124">
        <v>7315665</v>
      </c>
      <c r="AE252" s="124">
        <v>7019577</v>
      </c>
    </row>
    <row r="253" spans="1:31" x14ac:dyDescent="0.3">
      <c r="A253" s="123" t="s">
        <v>505</v>
      </c>
      <c r="B253" s="121" t="s">
        <v>506</v>
      </c>
      <c r="C253" s="121">
        <v>1</v>
      </c>
      <c r="D253" s="121">
        <v>0</v>
      </c>
      <c r="E253" s="124">
        <v>605956244</v>
      </c>
      <c r="F253" s="124">
        <v>892</v>
      </c>
      <c r="G253" s="124">
        <v>679323</v>
      </c>
      <c r="H253" s="124">
        <v>279166996</v>
      </c>
      <c r="I253" s="124">
        <v>312967</v>
      </c>
      <c r="J253" s="125">
        <v>0.83199999999999996</v>
      </c>
      <c r="K253" s="124">
        <v>1141</v>
      </c>
      <c r="L253" s="124">
        <v>1178</v>
      </c>
      <c r="M253" s="124">
        <v>1160</v>
      </c>
      <c r="N253" s="125">
        <v>1.141</v>
      </c>
      <c r="O253" s="125">
        <v>1.4750000000000001</v>
      </c>
      <c r="P253" s="126">
        <v>13923.24</v>
      </c>
      <c r="Q253" s="127">
        <v>1.1639999999999999E-2</v>
      </c>
      <c r="R253" s="126">
        <v>7907.31</v>
      </c>
      <c r="S253" s="126">
        <v>6015.93</v>
      </c>
      <c r="T253" s="125">
        <v>0.56200000000000006</v>
      </c>
      <c r="U253" s="126">
        <v>7824.86</v>
      </c>
      <c r="V253" s="126">
        <v>7824.86</v>
      </c>
      <c r="W253" s="124">
        <v>9076838</v>
      </c>
      <c r="X253" s="124">
        <v>9155001</v>
      </c>
      <c r="Y253" s="124">
        <v>183100</v>
      </c>
      <c r="Z253" s="124">
        <v>183100</v>
      </c>
      <c r="AA253" s="124">
        <v>2960970</v>
      </c>
      <c r="AB253" s="124">
        <v>0</v>
      </c>
      <c r="AC253" s="124">
        <v>1730324</v>
      </c>
      <c r="AD253" s="124">
        <v>2778900</v>
      </c>
      <c r="AE253" s="124">
        <v>2666429</v>
      </c>
    </row>
    <row r="254" spans="1:31" x14ac:dyDescent="0.3">
      <c r="A254" s="123" t="s">
        <v>507</v>
      </c>
      <c r="B254" s="121" t="s">
        <v>508</v>
      </c>
      <c r="C254" s="121">
        <v>1</v>
      </c>
      <c r="D254" s="121">
        <v>0</v>
      </c>
      <c r="E254" s="124">
        <v>4677628728</v>
      </c>
      <c r="F254" s="124">
        <v>5469</v>
      </c>
      <c r="G254" s="124">
        <v>855298</v>
      </c>
      <c r="H254" s="124">
        <v>2916973573</v>
      </c>
      <c r="I254" s="124">
        <v>533365</v>
      </c>
      <c r="J254" s="125">
        <v>1.4179999999999999</v>
      </c>
      <c r="K254" s="124">
        <v>6444</v>
      </c>
      <c r="L254" s="124">
        <v>6447</v>
      </c>
      <c r="M254" s="124">
        <v>6446</v>
      </c>
      <c r="N254" s="125">
        <v>1.141</v>
      </c>
      <c r="O254" s="125">
        <v>1.05</v>
      </c>
      <c r="P254" s="126">
        <v>9911.4599999999991</v>
      </c>
      <c r="Q254" s="127">
        <v>1.985E-2</v>
      </c>
      <c r="R254" s="126">
        <v>16977.66</v>
      </c>
      <c r="S254" s="126">
        <v>0</v>
      </c>
      <c r="T254" s="125">
        <v>0.33700000000000002</v>
      </c>
      <c r="U254" s="126">
        <v>3340.16</v>
      </c>
      <c r="V254" s="126">
        <v>3340.16</v>
      </c>
      <c r="W254" s="124">
        <v>21530672</v>
      </c>
      <c r="X254" s="124">
        <v>21091130</v>
      </c>
      <c r="Y254" s="124">
        <v>421822</v>
      </c>
      <c r="Z254" s="124">
        <v>439542</v>
      </c>
      <c r="AA254" s="124">
        <v>6307101</v>
      </c>
      <c r="AB254" s="124">
        <v>0</v>
      </c>
      <c r="AC254" s="124">
        <v>1604492</v>
      </c>
      <c r="AD254" s="124">
        <v>2576814</v>
      </c>
      <c r="AE254" s="124">
        <v>2472522</v>
      </c>
    </row>
    <row r="255" spans="1:31" x14ac:dyDescent="0.3">
      <c r="A255" s="123" t="s">
        <v>509</v>
      </c>
      <c r="B255" s="121" t="s">
        <v>510</v>
      </c>
      <c r="C255" s="121">
        <v>1</v>
      </c>
      <c r="D255" s="121">
        <v>0</v>
      </c>
      <c r="E255" s="124">
        <v>2049216249</v>
      </c>
      <c r="F255" s="124">
        <v>3753</v>
      </c>
      <c r="G255" s="124">
        <v>546020</v>
      </c>
      <c r="H255" s="124">
        <v>948215022</v>
      </c>
      <c r="I255" s="124">
        <v>252655</v>
      </c>
      <c r="J255" s="125">
        <v>0.67200000000000004</v>
      </c>
      <c r="K255" s="124">
        <v>4375</v>
      </c>
      <c r="L255" s="124">
        <v>4323</v>
      </c>
      <c r="M255" s="124">
        <v>4375</v>
      </c>
      <c r="N255" s="125">
        <v>1.141</v>
      </c>
      <c r="O255" s="125">
        <v>1.2849999999999999</v>
      </c>
      <c r="P255" s="126">
        <v>12129.74</v>
      </c>
      <c r="Q255" s="127">
        <v>9.4000000000000004E-3</v>
      </c>
      <c r="R255" s="126">
        <v>5132.58</v>
      </c>
      <c r="S255" s="126">
        <v>6997.16</v>
      </c>
      <c r="T255" s="125">
        <v>0.61699999999999999</v>
      </c>
      <c r="U255" s="126">
        <v>7484.04</v>
      </c>
      <c r="V255" s="126">
        <v>7484.04</v>
      </c>
      <c r="W255" s="124">
        <v>32742675</v>
      </c>
      <c r="X255" s="124">
        <v>31831301</v>
      </c>
      <c r="Y255" s="124">
        <v>636626</v>
      </c>
      <c r="Z255" s="124">
        <v>911374</v>
      </c>
      <c r="AA255" s="124">
        <v>12490485</v>
      </c>
      <c r="AB255" s="124">
        <v>0</v>
      </c>
      <c r="AC255" s="124">
        <v>3572874</v>
      </c>
      <c r="AD255" s="124">
        <v>5738035</v>
      </c>
      <c r="AE255" s="124">
        <v>5505798</v>
      </c>
    </row>
    <row r="256" spans="1:31" x14ac:dyDescent="0.3">
      <c r="A256" s="123" t="s">
        <v>511</v>
      </c>
      <c r="B256" s="121" t="s">
        <v>512</v>
      </c>
      <c r="C256" s="121">
        <v>1</v>
      </c>
      <c r="D256" s="121">
        <v>1</v>
      </c>
      <c r="E256" s="124">
        <v>7916930997</v>
      </c>
      <c r="F256" s="124">
        <v>29105</v>
      </c>
      <c r="G256" s="124">
        <v>272012</v>
      </c>
      <c r="H256" s="124">
        <v>3703268800</v>
      </c>
      <c r="I256" s="124">
        <v>127238</v>
      </c>
      <c r="J256" s="125">
        <v>0.33800000000000002</v>
      </c>
      <c r="K256" s="124">
        <v>36715</v>
      </c>
      <c r="L256" s="124">
        <v>35052</v>
      </c>
      <c r="M256" s="124">
        <v>36715</v>
      </c>
      <c r="N256" s="125">
        <v>1.141</v>
      </c>
      <c r="O256" s="125">
        <v>1.903</v>
      </c>
      <c r="P256" s="126">
        <v>17963.34</v>
      </c>
      <c r="Q256" s="127">
        <v>9.1000000000000004E-3</v>
      </c>
      <c r="R256" s="126">
        <v>2475.3000000000002</v>
      </c>
      <c r="S256" s="126">
        <v>15488.04</v>
      </c>
      <c r="T256" s="125">
        <v>0.93</v>
      </c>
      <c r="U256" s="126">
        <v>16705.900000000001</v>
      </c>
      <c r="V256" s="126">
        <v>16705.900000000001</v>
      </c>
      <c r="W256" s="124">
        <v>613357119</v>
      </c>
      <c r="X256" s="124">
        <v>563150721</v>
      </c>
      <c r="Y256" s="124">
        <v>11263014</v>
      </c>
      <c r="Z256" s="124">
        <v>50206398</v>
      </c>
      <c r="AA256" s="124">
        <v>153076482</v>
      </c>
      <c r="AB256" s="124">
        <v>0</v>
      </c>
      <c r="AC256" s="124">
        <v>57042911</v>
      </c>
      <c r="AD256" s="124">
        <v>91610915</v>
      </c>
      <c r="AE256" s="124">
        <v>87903125</v>
      </c>
    </row>
    <row r="257" spans="1:31" x14ac:dyDescent="0.3">
      <c r="A257" s="123" t="s">
        <v>513</v>
      </c>
      <c r="B257" s="121" t="s">
        <v>514</v>
      </c>
      <c r="C257" s="121">
        <v>1</v>
      </c>
      <c r="D257" s="121">
        <v>0</v>
      </c>
      <c r="E257" s="124">
        <v>4713167513</v>
      </c>
      <c r="F257" s="124">
        <v>5575</v>
      </c>
      <c r="G257" s="124">
        <v>845411</v>
      </c>
      <c r="H257" s="124">
        <v>1524872818</v>
      </c>
      <c r="I257" s="124">
        <v>273519</v>
      </c>
      <c r="J257" s="125">
        <v>0.72699999999999998</v>
      </c>
      <c r="K257" s="124">
        <v>6581</v>
      </c>
      <c r="L257" s="124">
        <v>6441</v>
      </c>
      <c r="M257" s="124">
        <v>6581</v>
      </c>
      <c r="N257" s="125">
        <v>1.141</v>
      </c>
      <c r="O257" s="125">
        <v>1.4359999999999999</v>
      </c>
      <c r="P257" s="126">
        <v>13555.1</v>
      </c>
      <c r="Q257" s="127">
        <v>1.017E-2</v>
      </c>
      <c r="R257" s="126">
        <v>8597.82</v>
      </c>
      <c r="S257" s="126">
        <v>4957.28</v>
      </c>
      <c r="T257" s="125">
        <v>0.51400000000000001</v>
      </c>
      <c r="U257" s="126">
        <v>6967.32</v>
      </c>
      <c r="V257" s="126">
        <v>6967.32</v>
      </c>
      <c r="W257" s="124">
        <v>45851933</v>
      </c>
      <c r="X257" s="124">
        <v>40238988</v>
      </c>
      <c r="Y257" s="124">
        <v>804779</v>
      </c>
      <c r="Z257" s="124">
        <v>5612945</v>
      </c>
      <c r="AA257" s="124">
        <v>11305599</v>
      </c>
      <c r="AB257" s="124">
        <v>0</v>
      </c>
      <c r="AC257" s="124">
        <v>3918297</v>
      </c>
      <c r="AD257" s="124">
        <v>6292784</v>
      </c>
      <c r="AE257" s="124">
        <v>6038095</v>
      </c>
    </row>
    <row r="258" spans="1:31" x14ac:dyDescent="0.3">
      <c r="A258" s="123" t="s">
        <v>515</v>
      </c>
      <c r="B258" s="121" t="s">
        <v>516</v>
      </c>
      <c r="C258" s="121">
        <v>1</v>
      </c>
      <c r="D258" s="121">
        <v>0</v>
      </c>
      <c r="E258" s="124">
        <v>1609583763</v>
      </c>
      <c r="F258" s="124">
        <v>3192</v>
      </c>
      <c r="G258" s="124">
        <v>504255</v>
      </c>
      <c r="H258" s="124">
        <v>649411405</v>
      </c>
      <c r="I258" s="124">
        <v>203449</v>
      </c>
      <c r="J258" s="125">
        <v>0.54100000000000004</v>
      </c>
      <c r="K258" s="124">
        <v>3907</v>
      </c>
      <c r="L258" s="124">
        <v>3857</v>
      </c>
      <c r="M258" s="124">
        <v>3907</v>
      </c>
      <c r="N258" s="125">
        <v>1.141</v>
      </c>
      <c r="O258" s="125">
        <v>1.4059999999999999</v>
      </c>
      <c r="P258" s="126">
        <v>13271.92</v>
      </c>
      <c r="Q258" s="127">
        <v>9.1000000000000004E-3</v>
      </c>
      <c r="R258" s="126">
        <v>4588.72</v>
      </c>
      <c r="S258" s="126">
        <v>8683.2000000000007</v>
      </c>
      <c r="T258" s="125">
        <v>0.71499999999999997</v>
      </c>
      <c r="U258" s="126">
        <v>9489.42</v>
      </c>
      <c r="V258" s="126">
        <v>9489.42</v>
      </c>
      <c r="W258" s="124">
        <v>37075164</v>
      </c>
      <c r="X258" s="124">
        <v>33124070</v>
      </c>
      <c r="Y258" s="124">
        <v>662481</v>
      </c>
      <c r="Z258" s="124">
        <v>3951094</v>
      </c>
      <c r="AA258" s="124">
        <v>15189107</v>
      </c>
      <c r="AB258" s="124">
        <v>0</v>
      </c>
      <c r="AC258" s="124">
        <v>3944338</v>
      </c>
      <c r="AD258" s="124">
        <v>6334606</v>
      </c>
      <c r="AE258" s="124">
        <v>6078224</v>
      </c>
    </row>
    <row r="259" spans="1:31" x14ac:dyDescent="0.3">
      <c r="A259" s="123" t="s">
        <v>517</v>
      </c>
      <c r="B259" s="121" t="s">
        <v>518</v>
      </c>
      <c r="C259" s="121">
        <v>1</v>
      </c>
      <c r="D259" s="121">
        <v>0</v>
      </c>
      <c r="E259" s="124">
        <v>6329222797</v>
      </c>
      <c r="F259" s="124">
        <v>7769</v>
      </c>
      <c r="G259" s="124">
        <v>814676</v>
      </c>
      <c r="H259" s="124">
        <v>2743290888</v>
      </c>
      <c r="I259" s="124">
        <v>353107</v>
      </c>
      <c r="J259" s="125">
        <v>0.93899999999999995</v>
      </c>
      <c r="K259" s="124">
        <v>9067</v>
      </c>
      <c r="L259" s="124">
        <v>9080</v>
      </c>
      <c r="M259" s="124">
        <v>9074</v>
      </c>
      <c r="N259" s="125">
        <v>1.141</v>
      </c>
      <c r="O259" s="125">
        <v>1.2</v>
      </c>
      <c r="P259" s="126">
        <v>11327.38</v>
      </c>
      <c r="Q259" s="127">
        <v>1.3140000000000001E-2</v>
      </c>
      <c r="R259" s="126">
        <v>10704.84</v>
      </c>
      <c r="S259" s="126">
        <v>622.54</v>
      </c>
      <c r="T259" s="125">
        <v>0.45100000000000001</v>
      </c>
      <c r="U259" s="126">
        <v>5108.6400000000003</v>
      </c>
      <c r="V259" s="126">
        <v>5108.6400000000003</v>
      </c>
      <c r="W259" s="124">
        <v>46355800</v>
      </c>
      <c r="X259" s="124">
        <v>46688815</v>
      </c>
      <c r="Y259" s="124">
        <v>933776</v>
      </c>
      <c r="Z259" s="124">
        <v>933776</v>
      </c>
      <c r="AA259" s="124">
        <v>18451112</v>
      </c>
      <c r="AB259" s="124">
        <v>0</v>
      </c>
      <c r="AC259" s="124">
        <v>4884772</v>
      </c>
      <c r="AD259" s="124">
        <v>7844943</v>
      </c>
      <c r="AE259" s="124">
        <v>7527433</v>
      </c>
    </row>
    <row r="260" spans="1:31" x14ac:dyDescent="0.3">
      <c r="A260" s="123" t="s">
        <v>519</v>
      </c>
      <c r="B260" s="121" t="s">
        <v>520</v>
      </c>
      <c r="C260" s="121">
        <v>1</v>
      </c>
      <c r="D260" s="121">
        <v>0</v>
      </c>
      <c r="E260" s="124">
        <v>520736889</v>
      </c>
      <c r="F260" s="124">
        <v>666</v>
      </c>
      <c r="G260" s="124">
        <v>781887</v>
      </c>
      <c r="H260" s="124">
        <v>174952771</v>
      </c>
      <c r="I260" s="124">
        <v>262691</v>
      </c>
      <c r="J260" s="125">
        <v>0.69799999999999995</v>
      </c>
      <c r="K260" s="124">
        <v>775</v>
      </c>
      <c r="L260" s="124">
        <v>793</v>
      </c>
      <c r="M260" s="124">
        <v>784</v>
      </c>
      <c r="N260" s="125">
        <v>1.141</v>
      </c>
      <c r="O260" s="125">
        <v>1.548</v>
      </c>
      <c r="P260" s="126">
        <v>14612.33</v>
      </c>
      <c r="Q260" s="127">
        <v>9.7699999999999992E-3</v>
      </c>
      <c r="R260" s="126">
        <v>7639.03</v>
      </c>
      <c r="S260" s="126">
        <v>6973.3</v>
      </c>
      <c r="T260" s="125">
        <v>0.53400000000000003</v>
      </c>
      <c r="U260" s="126">
        <v>7802.98</v>
      </c>
      <c r="V260" s="126">
        <v>7802.98</v>
      </c>
      <c r="W260" s="124">
        <v>6117537</v>
      </c>
      <c r="X260" s="124">
        <v>5621450</v>
      </c>
      <c r="Y260" s="124">
        <v>112429</v>
      </c>
      <c r="Z260" s="124">
        <v>496087</v>
      </c>
      <c r="AA260" s="124">
        <v>1972276</v>
      </c>
      <c r="AB260" s="124">
        <v>0</v>
      </c>
      <c r="AC260" s="124">
        <v>913999</v>
      </c>
      <c r="AD260" s="124">
        <v>1467882</v>
      </c>
      <c r="AE260" s="124">
        <v>1408472</v>
      </c>
    </row>
    <row r="261" spans="1:31" x14ac:dyDescent="0.3">
      <c r="A261" s="123" t="s">
        <v>521</v>
      </c>
      <c r="B261" s="121" t="s">
        <v>522</v>
      </c>
      <c r="C261" s="121">
        <v>1</v>
      </c>
      <c r="D261" s="121">
        <v>0</v>
      </c>
      <c r="E261" s="124">
        <v>1370645936</v>
      </c>
      <c r="F261" s="124">
        <v>3552</v>
      </c>
      <c r="G261" s="124">
        <v>385880</v>
      </c>
      <c r="H261" s="124">
        <v>543695331</v>
      </c>
      <c r="I261" s="124">
        <v>153067</v>
      </c>
      <c r="J261" s="125">
        <v>0.40699999999999997</v>
      </c>
      <c r="K261" s="124">
        <v>4386</v>
      </c>
      <c r="L261" s="124">
        <v>4284</v>
      </c>
      <c r="M261" s="124">
        <v>4386</v>
      </c>
      <c r="N261" s="125">
        <v>1</v>
      </c>
      <c r="O261" s="125">
        <v>1.679</v>
      </c>
      <c r="P261" s="126">
        <v>13890.36</v>
      </c>
      <c r="Q261" s="127">
        <v>9.1000000000000004E-3</v>
      </c>
      <c r="R261" s="126">
        <v>3511.5</v>
      </c>
      <c r="S261" s="126">
        <v>10378.86</v>
      </c>
      <c r="T261" s="125">
        <v>0.90400000000000003</v>
      </c>
      <c r="U261" s="126">
        <v>12556.88</v>
      </c>
      <c r="V261" s="126">
        <v>12556.88</v>
      </c>
      <c r="W261" s="124">
        <v>55074476</v>
      </c>
      <c r="X261" s="124">
        <v>50205509</v>
      </c>
      <c r="Y261" s="124">
        <v>1004110</v>
      </c>
      <c r="Z261" s="124">
        <v>4868967</v>
      </c>
      <c r="AA261" s="124">
        <v>12657662</v>
      </c>
      <c r="AB261" s="124">
        <v>1967</v>
      </c>
      <c r="AC261" s="124">
        <v>3921929</v>
      </c>
      <c r="AD261" s="124">
        <v>6298617</v>
      </c>
      <c r="AE261" s="124">
        <v>6043692</v>
      </c>
    </row>
    <row r="262" spans="1:31" x14ac:dyDescent="0.3">
      <c r="A262" s="123" t="s">
        <v>523</v>
      </c>
      <c r="B262" s="121" t="s">
        <v>524</v>
      </c>
      <c r="C262" s="121">
        <v>1</v>
      </c>
      <c r="D262" s="121">
        <v>0</v>
      </c>
      <c r="E262" s="124">
        <v>407935288</v>
      </c>
      <c r="F262" s="124">
        <v>805</v>
      </c>
      <c r="G262" s="124">
        <v>506751</v>
      </c>
      <c r="H262" s="124">
        <v>142714507</v>
      </c>
      <c r="I262" s="124">
        <v>177285</v>
      </c>
      <c r="J262" s="125">
        <v>0.47099999999999997</v>
      </c>
      <c r="K262" s="124">
        <v>924</v>
      </c>
      <c r="L262" s="124">
        <v>906</v>
      </c>
      <c r="M262" s="124">
        <v>924</v>
      </c>
      <c r="N262" s="125">
        <v>1</v>
      </c>
      <c r="O262" s="125">
        <v>1.79</v>
      </c>
      <c r="P262" s="126">
        <v>14808.67</v>
      </c>
      <c r="Q262" s="127">
        <v>9.1000000000000004E-3</v>
      </c>
      <c r="R262" s="126">
        <v>4611.43</v>
      </c>
      <c r="S262" s="126">
        <v>10197.24</v>
      </c>
      <c r="T262" s="125">
        <v>0.81399999999999995</v>
      </c>
      <c r="U262" s="126">
        <v>12054.25</v>
      </c>
      <c r="V262" s="126">
        <v>12054.25</v>
      </c>
      <c r="W262" s="124">
        <v>11138127</v>
      </c>
      <c r="X262" s="124">
        <v>10781326</v>
      </c>
      <c r="Y262" s="124">
        <v>215626</v>
      </c>
      <c r="Z262" s="124">
        <v>356801</v>
      </c>
      <c r="AA262" s="124">
        <v>4523670</v>
      </c>
      <c r="AB262" s="124">
        <v>0</v>
      </c>
      <c r="AC262" s="124">
        <v>964608</v>
      </c>
      <c r="AD262" s="124">
        <v>1549160</v>
      </c>
      <c r="AE262" s="124">
        <v>1486460</v>
      </c>
    </row>
    <row r="263" spans="1:31" x14ac:dyDescent="0.3">
      <c r="A263" s="123" t="s">
        <v>525</v>
      </c>
      <c r="B263" s="121" t="s">
        <v>526</v>
      </c>
      <c r="C263" s="121">
        <v>1</v>
      </c>
      <c r="D263" s="121">
        <v>0</v>
      </c>
      <c r="E263" s="124">
        <v>729083263</v>
      </c>
      <c r="F263" s="124">
        <v>1230</v>
      </c>
      <c r="G263" s="124">
        <v>592750</v>
      </c>
      <c r="H263" s="124">
        <v>233309488</v>
      </c>
      <c r="I263" s="124">
        <v>189682</v>
      </c>
      <c r="J263" s="125">
        <v>0.504</v>
      </c>
      <c r="K263" s="124">
        <v>1378</v>
      </c>
      <c r="L263" s="124">
        <v>1403</v>
      </c>
      <c r="M263" s="124">
        <v>1391</v>
      </c>
      <c r="N263" s="125">
        <v>1</v>
      </c>
      <c r="O263" s="125">
        <v>1.659</v>
      </c>
      <c r="P263" s="126">
        <v>13724.9</v>
      </c>
      <c r="Q263" s="127">
        <v>9.1000000000000004E-3</v>
      </c>
      <c r="R263" s="126">
        <v>5394.02</v>
      </c>
      <c r="S263" s="126">
        <v>8330.8799999999992</v>
      </c>
      <c r="T263" s="125">
        <v>0.69</v>
      </c>
      <c r="U263" s="126">
        <v>9470.18</v>
      </c>
      <c r="V263" s="126">
        <v>9470.18</v>
      </c>
      <c r="W263" s="124">
        <v>13173021</v>
      </c>
      <c r="X263" s="124">
        <v>13231261</v>
      </c>
      <c r="Y263" s="124">
        <v>264625</v>
      </c>
      <c r="Z263" s="124">
        <v>264625</v>
      </c>
      <c r="AA263" s="124">
        <v>6266864</v>
      </c>
      <c r="AB263" s="124">
        <v>1966</v>
      </c>
      <c r="AC263" s="124">
        <v>1321765</v>
      </c>
      <c r="AD263" s="124">
        <v>2122754</v>
      </c>
      <c r="AE263" s="124">
        <v>2036839</v>
      </c>
    </row>
    <row r="264" spans="1:31" x14ac:dyDescent="0.3">
      <c r="A264" s="123" t="s">
        <v>527</v>
      </c>
      <c r="B264" s="121" t="s">
        <v>528</v>
      </c>
      <c r="C264" s="121">
        <v>1</v>
      </c>
      <c r="D264" s="121">
        <v>0</v>
      </c>
      <c r="E264" s="124">
        <v>307206906</v>
      </c>
      <c r="F264" s="124">
        <v>611</v>
      </c>
      <c r="G264" s="124">
        <v>502793</v>
      </c>
      <c r="H264" s="124">
        <v>98755642</v>
      </c>
      <c r="I264" s="124">
        <v>161629</v>
      </c>
      <c r="J264" s="125">
        <v>0.42899999999999999</v>
      </c>
      <c r="K264" s="124">
        <v>771</v>
      </c>
      <c r="L264" s="124">
        <v>817</v>
      </c>
      <c r="M264" s="124">
        <v>794</v>
      </c>
      <c r="N264" s="125">
        <v>1</v>
      </c>
      <c r="O264" s="125">
        <v>1.839</v>
      </c>
      <c r="P264" s="126">
        <v>15214.04</v>
      </c>
      <c r="Q264" s="127">
        <v>9.1000000000000004E-3</v>
      </c>
      <c r="R264" s="126">
        <v>4575.41</v>
      </c>
      <c r="S264" s="126">
        <v>10638.63</v>
      </c>
      <c r="T264" s="125">
        <v>0.85799999999999998</v>
      </c>
      <c r="U264" s="126">
        <v>13053.64</v>
      </c>
      <c r="V264" s="126">
        <v>13053.64</v>
      </c>
      <c r="W264" s="124">
        <v>10364591</v>
      </c>
      <c r="X264" s="124">
        <v>10760942</v>
      </c>
      <c r="Y264" s="124">
        <v>215218</v>
      </c>
      <c r="Z264" s="124">
        <v>215218</v>
      </c>
      <c r="AA264" s="124">
        <v>4334193</v>
      </c>
      <c r="AB264" s="124">
        <v>0</v>
      </c>
      <c r="AC264" s="124">
        <v>1685031</v>
      </c>
      <c r="AD264" s="124">
        <v>2706159</v>
      </c>
      <c r="AE264" s="124">
        <v>2596632</v>
      </c>
    </row>
    <row r="265" spans="1:31" x14ac:dyDescent="0.3">
      <c r="A265" s="123" t="s">
        <v>529</v>
      </c>
      <c r="B265" s="121" t="s">
        <v>530</v>
      </c>
      <c r="C265" s="121">
        <v>1</v>
      </c>
      <c r="D265" s="121">
        <v>1</v>
      </c>
      <c r="E265" s="124">
        <v>361865283</v>
      </c>
      <c r="F265" s="124">
        <v>782</v>
      </c>
      <c r="G265" s="124">
        <v>462743</v>
      </c>
      <c r="H265" s="124">
        <v>110187005</v>
      </c>
      <c r="I265" s="124">
        <v>140904</v>
      </c>
      <c r="J265" s="125">
        <v>0.374</v>
      </c>
      <c r="K265" s="124">
        <v>824</v>
      </c>
      <c r="L265" s="124">
        <v>836</v>
      </c>
      <c r="M265" s="124">
        <v>830</v>
      </c>
      <c r="N265" s="125">
        <v>1</v>
      </c>
      <c r="O265" s="125">
        <v>1.88</v>
      </c>
      <c r="P265" s="126">
        <v>15553.24</v>
      </c>
      <c r="Q265" s="127">
        <v>9.1000000000000004E-3</v>
      </c>
      <c r="R265" s="126">
        <v>4210.96</v>
      </c>
      <c r="S265" s="126">
        <v>11342.28</v>
      </c>
      <c r="T265" s="125">
        <v>0.90100000000000002</v>
      </c>
      <c r="U265" s="126">
        <v>14013.46</v>
      </c>
      <c r="V265" s="126">
        <v>14013.46</v>
      </c>
      <c r="W265" s="124">
        <v>11631172</v>
      </c>
      <c r="X265" s="124">
        <v>11455288</v>
      </c>
      <c r="Y265" s="124">
        <v>229105</v>
      </c>
      <c r="Z265" s="124">
        <v>229105</v>
      </c>
      <c r="AA265" s="124">
        <v>3665400</v>
      </c>
      <c r="AB265" s="124">
        <v>2013</v>
      </c>
      <c r="AC265" s="124">
        <v>1366534</v>
      </c>
      <c r="AD265" s="124">
        <v>2194653</v>
      </c>
      <c r="AE265" s="124">
        <v>2105828</v>
      </c>
    </row>
    <row r="266" spans="1:31" x14ac:dyDescent="0.3">
      <c r="A266" s="123" t="s">
        <v>531</v>
      </c>
      <c r="B266" s="121" t="s">
        <v>532</v>
      </c>
      <c r="C266" s="121">
        <v>1</v>
      </c>
      <c r="D266" s="121">
        <v>0</v>
      </c>
      <c r="E266" s="124">
        <v>4715944015</v>
      </c>
      <c r="F266" s="124">
        <v>3132</v>
      </c>
      <c r="G266" s="124">
        <v>1505729</v>
      </c>
      <c r="H266" s="124">
        <v>1360877204</v>
      </c>
      <c r="I266" s="124">
        <v>434507</v>
      </c>
      <c r="J266" s="125">
        <v>1.155</v>
      </c>
      <c r="K266" s="124">
        <v>3903</v>
      </c>
      <c r="L266" s="124">
        <v>3883</v>
      </c>
      <c r="M266" s="124">
        <v>3903</v>
      </c>
      <c r="N266" s="125">
        <v>1.425</v>
      </c>
      <c r="O266" s="125">
        <v>1.6040000000000001</v>
      </c>
      <c r="P266" s="126">
        <v>18909.580000000002</v>
      </c>
      <c r="Q266" s="127">
        <v>1.617E-2</v>
      </c>
      <c r="R266" s="126">
        <v>24347.63</v>
      </c>
      <c r="S266" s="126">
        <v>0</v>
      </c>
      <c r="T266" s="125">
        <v>0.311</v>
      </c>
      <c r="U266" s="126">
        <v>5880.87</v>
      </c>
      <c r="V266" s="126">
        <v>5880.87</v>
      </c>
      <c r="W266" s="124">
        <v>22953036</v>
      </c>
      <c r="X266" s="124">
        <v>22155144</v>
      </c>
      <c r="Y266" s="124">
        <v>443102</v>
      </c>
      <c r="Z266" s="124">
        <v>797892</v>
      </c>
      <c r="AA266" s="124">
        <v>1244400</v>
      </c>
      <c r="AB266" s="124">
        <v>0</v>
      </c>
      <c r="AC266" s="124">
        <v>916110</v>
      </c>
      <c r="AD266" s="124">
        <v>1471272</v>
      </c>
      <c r="AE266" s="124">
        <v>1411725</v>
      </c>
    </row>
    <row r="267" spans="1:31" x14ac:dyDescent="0.3">
      <c r="A267" s="123" t="s">
        <v>533</v>
      </c>
      <c r="B267" s="121" t="s">
        <v>534</v>
      </c>
      <c r="C267" s="121">
        <v>1</v>
      </c>
      <c r="D267" s="121">
        <v>1</v>
      </c>
      <c r="E267" s="124">
        <v>2528131436</v>
      </c>
      <c r="F267" s="124">
        <v>9307</v>
      </c>
      <c r="G267" s="124">
        <v>271637</v>
      </c>
      <c r="H267" s="124">
        <v>965146019</v>
      </c>
      <c r="I267" s="124">
        <v>103701</v>
      </c>
      <c r="J267" s="125">
        <v>0.27500000000000002</v>
      </c>
      <c r="K267" s="124">
        <v>9526</v>
      </c>
      <c r="L267" s="124">
        <v>10293</v>
      </c>
      <c r="M267" s="124">
        <v>9910</v>
      </c>
      <c r="N267" s="125">
        <v>1.425</v>
      </c>
      <c r="O267" s="125">
        <v>1.774</v>
      </c>
      <c r="P267" s="126">
        <v>20913.72</v>
      </c>
      <c r="Q267" s="127">
        <v>9.1000000000000004E-3</v>
      </c>
      <c r="R267" s="126">
        <v>2471.89</v>
      </c>
      <c r="S267" s="126">
        <v>18441.830000000002</v>
      </c>
      <c r="T267" s="125">
        <v>0.93</v>
      </c>
      <c r="U267" s="126">
        <v>19449.75</v>
      </c>
      <c r="V267" s="126">
        <v>19449.75</v>
      </c>
      <c r="W267" s="124">
        <v>192747023</v>
      </c>
      <c r="X267" s="124">
        <v>191769191</v>
      </c>
      <c r="Y267" s="124">
        <v>3835383</v>
      </c>
      <c r="Z267" s="124">
        <v>3835383</v>
      </c>
      <c r="AA267" s="124">
        <v>17418482</v>
      </c>
      <c r="AB267" s="124">
        <v>0</v>
      </c>
      <c r="AC267" s="124">
        <v>6033246</v>
      </c>
      <c r="AD267" s="124">
        <v>9689393</v>
      </c>
      <c r="AE267" s="124">
        <v>9297232</v>
      </c>
    </row>
    <row r="268" spans="1:31" x14ac:dyDescent="0.3">
      <c r="A268" s="123" t="s">
        <v>535</v>
      </c>
      <c r="B268" s="121" t="s">
        <v>536</v>
      </c>
      <c r="C268" s="121">
        <v>1</v>
      </c>
      <c r="D268" s="121">
        <v>0</v>
      </c>
      <c r="E268" s="124">
        <v>6022948470</v>
      </c>
      <c r="F268" s="124">
        <v>6639</v>
      </c>
      <c r="G268" s="124">
        <v>907207</v>
      </c>
      <c r="H268" s="124">
        <v>1315114496</v>
      </c>
      <c r="I268" s="124">
        <v>198089</v>
      </c>
      <c r="J268" s="125">
        <v>0.52600000000000002</v>
      </c>
      <c r="K268" s="124">
        <v>8106</v>
      </c>
      <c r="L268" s="124">
        <v>8031</v>
      </c>
      <c r="M268" s="124">
        <v>8106</v>
      </c>
      <c r="N268" s="125">
        <v>1.425</v>
      </c>
      <c r="O268" s="125">
        <v>1.671</v>
      </c>
      <c r="P268" s="126">
        <v>19699.45</v>
      </c>
      <c r="Q268" s="127">
        <v>9.1000000000000004E-3</v>
      </c>
      <c r="R268" s="126">
        <v>8255.58</v>
      </c>
      <c r="S268" s="126">
        <v>11443.87</v>
      </c>
      <c r="T268" s="125">
        <v>0.57099999999999995</v>
      </c>
      <c r="U268" s="126">
        <v>11248.38</v>
      </c>
      <c r="V268" s="126">
        <v>11443.87</v>
      </c>
      <c r="W268" s="124">
        <v>92764011</v>
      </c>
      <c r="X268" s="124">
        <v>81738313</v>
      </c>
      <c r="Y268" s="124">
        <v>1634766</v>
      </c>
      <c r="Z268" s="124">
        <v>11025698</v>
      </c>
      <c r="AA268" s="124">
        <v>11048828</v>
      </c>
      <c r="AB268" s="124">
        <v>0</v>
      </c>
      <c r="AC268" s="124">
        <v>3348727</v>
      </c>
      <c r="AD268" s="124">
        <v>5378055</v>
      </c>
      <c r="AE268" s="124">
        <v>5160388</v>
      </c>
    </row>
    <row r="269" spans="1:31" x14ac:dyDescent="0.3">
      <c r="A269" s="123" t="s">
        <v>537</v>
      </c>
      <c r="B269" s="121" t="s">
        <v>538</v>
      </c>
      <c r="C269" s="121">
        <v>1</v>
      </c>
      <c r="D269" s="121">
        <v>0</v>
      </c>
      <c r="E269" s="124">
        <v>6908421997</v>
      </c>
      <c r="F269" s="124">
        <v>8002</v>
      </c>
      <c r="G269" s="124">
        <v>863336</v>
      </c>
      <c r="H269" s="124">
        <v>2373055859</v>
      </c>
      <c r="I269" s="124">
        <v>296557</v>
      </c>
      <c r="J269" s="125">
        <v>0.78800000000000003</v>
      </c>
      <c r="K269" s="124">
        <v>9359</v>
      </c>
      <c r="L269" s="124">
        <v>8931</v>
      </c>
      <c r="M269" s="124">
        <v>9359</v>
      </c>
      <c r="N269" s="125">
        <v>1.425</v>
      </c>
      <c r="O269" s="125">
        <v>1.2270000000000001</v>
      </c>
      <c r="P269" s="126">
        <v>14465.12</v>
      </c>
      <c r="Q269" s="127">
        <v>1.103E-2</v>
      </c>
      <c r="R269" s="126">
        <v>9522.59</v>
      </c>
      <c r="S269" s="126">
        <v>4942.53</v>
      </c>
      <c r="T269" s="125">
        <v>0.499</v>
      </c>
      <c r="U269" s="126">
        <v>7218.09</v>
      </c>
      <c r="V269" s="126">
        <v>7218.09</v>
      </c>
      <c r="W269" s="124">
        <v>67554105</v>
      </c>
      <c r="X269" s="124">
        <v>58175015</v>
      </c>
      <c r="Y269" s="124">
        <v>1163500</v>
      </c>
      <c r="Z269" s="124">
        <v>9379090</v>
      </c>
      <c r="AA269" s="124">
        <v>11895023</v>
      </c>
      <c r="AB269" s="124">
        <v>0</v>
      </c>
      <c r="AC269" s="124">
        <v>3529876</v>
      </c>
      <c r="AD269" s="124">
        <v>5668980</v>
      </c>
      <c r="AE269" s="124">
        <v>5439538</v>
      </c>
    </row>
    <row r="270" spans="1:31" x14ac:dyDescent="0.3">
      <c r="A270" s="123" t="s">
        <v>539</v>
      </c>
      <c r="B270" s="121" t="s">
        <v>540</v>
      </c>
      <c r="C270" s="121">
        <v>1</v>
      </c>
      <c r="D270" s="121">
        <v>0</v>
      </c>
      <c r="E270" s="124">
        <v>3211406548</v>
      </c>
      <c r="F270" s="124">
        <v>4084</v>
      </c>
      <c r="G270" s="124">
        <v>786338</v>
      </c>
      <c r="H270" s="124">
        <v>1350435824</v>
      </c>
      <c r="I270" s="124">
        <v>330664</v>
      </c>
      <c r="J270" s="125">
        <v>0.879</v>
      </c>
      <c r="K270" s="124">
        <v>2467</v>
      </c>
      <c r="L270" s="124">
        <v>2421</v>
      </c>
      <c r="M270" s="124">
        <v>2467</v>
      </c>
      <c r="N270" s="125">
        <v>1.425</v>
      </c>
      <c r="O270" s="125">
        <v>1.145</v>
      </c>
      <c r="P270" s="126">
        <v>13498.42</v>
      </c>
      <c r="Q270" s="127">
        <v>1.23E-2</v>
      </c>
      <c r="R270" s="126">
        <v>9671.9500000000007</v>
      </c>
      <c r="S270" s="126">
        <v>3826.47</v>
      </c>
      <c r="T270" s="125">
        <v>0.48299999999999998</v>
      </c>
      <c r="U270" s="126">
        <v>6519.73</v>
      </c>
      <c r="V270" s="126">
        <v>6519.73</v>
      </c>
      <c r="W270" s="124">
        <v>16084174</v>
      </c>
      <c r="X270" s="124">
        <v>14598436</v>
      </c>
      <c r="Y270" s="124">
        <v>291968</v>
      </c>
      <c r="Z270" s="124">
        <v>1485738</v>
      </c>
      <c r="AA270" s="124">
        <v>3625132</v>
      </c>
      <c r="AB270" s="124">
        <v>0</v>
      </c>
      <c r="AC270" s="124">
        <v>1014443</v>
      </c>
      <c r="AD270" s="124">
        <v>1629195</v>
      </c>
      <c r="AE270" s="124">
        <v>1563256</v>
      </c>
    </row>
    <row r="271" spans="1:31" x14ac:dyDescent="0.3">
      <c r="A271" s="123" t="s">
        <v>541</v>
      </c>
      <c r="B271" s="121" t="s">
        <v>542</v>
      </c>
      <c r="C271" s="121">
        <v>1</v>
      </c>
      <c r="D271" s="121">
        <v>0</v>
      </c>
      <c r="E271" s="124">
        <v>4975664350</v>
      </c>
      <c r="F271" s="124">
        <v>7142</v>
      </c>
      <c r="G271" s="124">
        <v>696676</v>
      </c>
      <c r="H271" s="124">
        <v>2053186096</v>
      </c>
      <c r="I271" s="124">
        <v>287480</v>
      </c>
      <c r="J271" s="125">
        <v>0.76400000000000001</v>
      </c>
      <c r="K271" s="124">
        <v>8410</v>
      </c>
      <c r="L271" s="124">
        <v>8293</v>
      </c>
      <c r="M271" s="124">
        <v>8410</v>
      </c>
      <c r="N271" s="125">
        <v>1.425</v>
      </c>
      <c r="O271" s="125">
        <v>1.1870000000000001</v>
      </c>
      <c r="P271" s="126">
        <v>13993.56</v>
      </c>
      <c r="Q271" s="127">
        <v>1.069E-2</v>
      </c>
      <c r="R271" s="126">
        <v>7447.46</v>
      </c>
      <c r="S271" s="126">
        <v>6546.1</v>
      </c>
      <c r="T271" s="125">
        <v>0.55900000000000005</v>
      </c>
      <c r="U271" s="126">
        <v>7822.4</v>
      </c>
      <c r="V271" s="126">
        <v>7822.4</v>
      </c>
      <c r="W271" s="124">
        <v>65786384</v>
      </c>
      <c r="X271" s="124">
        <v>59516124</v>
      </c>
      <c r="Y271" s="124">
        <v>1190322</v>
      </c>
      <c r="Z271" s="124">
        <v>6270260</v>
      </c>
      <c r="AA271" s="124">
        <v>14297489</v>
      </c>
      <c r="AB271" s="124">
        <v>0</v>
      </c>
      <c r="AC271" s="124">
        <v>6905976</v>
      </c>
      <c r="AD271" s="124">
        <v>11090997</v>
      </c>
      <c r="AE271" s="124">
        <v>10642109</v>
      </c>
    </row>
    <row r="272" spans="1:31" x14ac:dyDescent="0.3">
      <c r="A272" s="123" t="s">
        <v>543</v>
      </c>
      <c r="B272" s="121" t="s">
        <v>544</v>
      </c>
      <c r="C272" s="121">
        <v>1</v>
      </c>
      <c r="D272" s="121">
        <v>0</v>
      </c>
      <c r="E272" s="124">
        <v>2427535634</v>
      </c>
      <c r="F272" s="124">
        <v>2148</v>
      </c>
      <c r="G272" s="124">
        <v>1130137</v>
      </c>
      <c r="H272" s="124">
        <v>895599966</v>
      </c>
      <c r="I272" s="124">
        <v>416945</v>
      </c>
      <c r="J272" s="125">
        <v>1.109</v>
      </c>
      <c r="K272" s="124">
        <v>2598</v>
      </c>
      <c r="L272" s="124">
        <v>2619</v>
      </c>
      <c r="M272" s="124">
        <v>2609</v>
      </c>
      <c r="N272" s="125">
        <v>1.425</v>
      </c>
      <c r="O272" s="125">
        <v>1.113</v>
      </c>
      <c r="P272" s="126">
        <v>13121.17</v>
      </c>
      <c r="Q272" s="127">
        <v>1.5520000000000001E-2</v>
      </c>
      <c r="R272" s="126">
        <v>17539.72</v>
      </c>
      <c r="S272" s="126">
        <v>0</v>
      </c>
      <c r="T272" s="125">
        <v>0.36099999999999999</v>
      </c>
      <c r="U272" s="126">
        <v>4736.74</v>
      </c>
      <c r="V272" s="126">
        <v>4736.74</v>
      </c>
      <c r="W272" s="124">
        <v>12358155</v>
      </c>
      <c r="X272" s="124">
        <v>12326842</v>
      </c>
      <c r="Y272" s="124">
        <v>246536</v>
      </c>
      <c r="Z272" s="124">
        <v>246536</v>
      </c>
      <c r="AA272" s="124">
        <v>3390531</v>
      </c>
      <c r="AB272" s="124">
        <v>0</v>
      </c>
      <c r="AC272" s="124">
        <v>910325</v>
      </c>
      <c r="AD272" s="124">
        <v>1461981</v>
      </c>
      <c r="AE272" s="124">
        <v>1402810</v>
      </c>
    </row>
    <row r="273" spans="1:31" x14ac:dyDescent="0.3">
      <c r="A273" s="123" t="s">
        <v>545</v>
      </c>
      <c r="B273" s="121" t="s">
        <v>546</v>
      </c>
      <c r="C273" s="121">
        <v>1</v>
      </c>
      <c r="D273" s="121">
        <v>0</v>
      </c>
      <c r="E273" s="124">
        <v>2260233282</v>
      </c>
      <c r="F273" s="124">
        <v>2092</v>
      </c>
      <c r="G273" s="124">
        <v>1080417</v>
      </c>
      <c r="H273" s="124">
        <v>1014862869</v>
      </c>
      <c r="I273" s="124">
        <v>485116</v>
      </c>
      <c r="J273" s="125">
        <v>1.29</v>
      </c>
      <c r="K273" s="124">
        <v>1257</v>
      </c>
      <c r="L273" s="124">
        <v>1258</v>
      </c>
      <c r="M273" s="124">
        <v>1258</v>
      </c>
      <c r="N273" s="125">
        <v>1.425</v>
      </c>
      <c r="O273" s="125">
        <v>1.125</v>
      </c>
      <c r="P273" s="126">
        <v>13262.64</v>
      </c>
      <c r="Q273" s="127">
        <v>1.806E-2</v>
      </c>
      <c r="R273" s="126">
        <v>19512.330000000002</v>
      </c>
      <c r="S273" s="126">
        <v>0</v>
      </c>
      <c r="T273" s="125">
        <v>0.34899999999999998</v>
      </c>
      <c r="U273" s="126">
        <v>4628.66</v>
      </c>
      <c r="V273" s="126">
        <v>4628.66</v>
      </c>
      <c r="W273" s="124">
        <v>5822855</v>
      </c>
      <c r="X273" s="124">
        <v>5231455</v>
      </c>
      <c r="Y273" s="124">
        <v>104629</v>
      </c>
      <c r="Z273" s="124">
        <v>591400</v>
      </c>
      <c r="AA273" s="124">
        <v>1111766</v>
      </c>
      <c r="AB273" s="124">
        <v>0</v>
      </c>
      <c r="AC273" s="124">
        <v>400744</v>
      </c>
      <c r="AD273" s="124">
        <v>643594</v>
      </c>
      <c r="AE273" s="124">
        <v>617546</v>
      </c>
    </row>
    <row r="274" spans="1:31" x14ac:dyDescent="0.3">
      <c r="A274" s="123" t="s">
        <v>547</v>
      </c>
      <c r="B274" s="121" t="s">
        <v>548</v>
      </c>
      <c r="C274" s="121">
        <v>1</v>
      </c>
      <c r="D274" s="121">
        <v>0</v>
      </c>
      <c r="E274" s="124">
        <v>1605240543</v>
      </c>
      <c r="F274" s="124">
        <v>3605</v>
      </c>
      <c r="G274" s="124">
        <v>445281</v>
      </c>
      <c r="H274" s="124">
        <v>473125827</v>
      </c>
      <c r="I274" s="124">
        <v>131241</v>
      </c>
      <c r="J274" s="125">
        <v>0.34899999999999998</v>
      </c>
      <c r="K274" s="124">
        <v>4409</v>
      </c>
      <c r="L274" s="124">
        <v>4258</v>
      </c>
      <c r="M274" s="124">
        <v>4409</v>
      </c>
      <c r="N274" s="125">
        <v>1.425</v>
      </c>
      <c r="O274" s="125">
        <v>1.6870000000000001</v>
      </c>
      <c r="P274" s="126">
        <v>19888.07</v>
      </c>
      <c r="Q274" s="127">
        <v>9.1000000000000004E-3</v>
      </c>
      <c r="R274" s="126">
        <v>4052.05</v>
      </c>
      <c r="S274" s="126">
        <v>15836.02</v>
      </c>
      <c r="T274" s="125">
        <v>0.93</v>
      </c>
      <c r="U274" s="126">
        <v>18495.900000000001</v>
      </c>
      <c r="V274" s="126">
        <v>18495.900000000001</v>
      </c>
      <c r="W274" s="124">
        <v>81548424</v>
      </c>
      <c r="X274" s="124">
        <v>74669607</v>
      </c>
      <c r="Y274" s="124">
        <v>1493392</v>
      </c>
      <c r="Z274" s="124">
        <v>6878817</v>
      </c>
      <c r="AA274" s="124">
        <v>9416103</v>
      </c>
      <c r="AB274" s="124">
        <v>0</v>
      </c>
      <c r="AC274" s="124">
        <v>3863022</v>
      </c>
      <c r="AD274" s="124">
        <v>6204013</v>
      </c>
      <c r="AE274" s="124">
        <v>5952916</v>
      </c>
    </row>
    <row r="275" spans="1:31" x14ac:dyDescent="0.3">
      <c r="A275" s="123" t="s">
        <v>549</v>
      </c>
      <c r="B275" s="121" t="s">
        <v>550</v>
      </c>
      <c r="C275" s="121">
        <v>1</v>
      </c>
      <c r="D275" s="121">
        <v>0</v>
      </c>
      <c r="E275" s="124">
        <v>4123912608</v>
      </c>
      <c r="F275" s="124">
        <v>6428</v>
      </c>
      <c r="G275" s="124">
        <v>641554</v>
      </c>
      <c r="H275" s="124">
        <v>1225958678</v>
      </c>
      <c r="I275" s="124">
        <v>190721</v>
      </c>
      <c r="J275" s="125">
        <v>0.50700000000000001</v>
      </c>
      <c r="K275" s="124">
        <v>7646</v>
      </c>
      <c r="L275" s="124">
        <v>7871</v>
      </c>
      <c r="M275" s="124">
        <v>7759</v>
      </c>
      <c r="N275" s="125">
        <v>1.425</v>
      </c>
      <c r="O275" s="125">
        <v>1.635</v>
      </c>
      <c r="P275" s="126">
        <v>19275.04</v>
      </c>
      <c r="Q275" s="127">
        <v>9.1000000000000004E-3</v>
      </c>
      <c r="R275" s="126">
        <v>5838.14</v>
      </c>
      <c r="S275" s="126">
        <v>13436.9</v>
      </c>
      <c r="T275" s="125">
        <v>0.71899999999999997</v>
      </c>
      <c r="U275" s="126">
        <v>13858.75</v>
      </c>
      <c r="V275" s="126">
        <v>13858.75</v>
      </c>
      <c r="W275" s="124">
        <v>107530042</v>
      </c>
      <c r="X275" s="124">
        <v>116555793</v>
      </c>
      <c r="Y275" s="124">
        <v>2331115</v>
      </c>
      <c r="Z275" s="124">
        <v>2331115</v>
      </c>
      <c r="AA275" s="124">
        <v>15661597</v>
      </c>
      <c r="AB275" s="124">
        <v>0</v>
      </c>
      <c r="AC275" s="124">
        <v>6403778</v>
      </c>
      <c r="AD275" s="124">
        <v>10284467</v>
      </c>
      <c r="AE275" s="124">
        <v>9868221</v>
      </c>
    </row>
    <row r="276" spans="1:31" x14ac:dyDescent="0.3">
      <c r="A276" s="123" t="s">
        <v>551</v>
      </c>
      <c r="B276" s="121" t="s">
        <v>552</v>
      </c>
      <c r="C276" s="121">
        <v>1</v>
      </c>
      <c r="D276" s="121">
        <v>0</v>
      </c>
      <c r="E276" s="124">
        <v>4053477074</v>
      </c>
      <c r="F276" s="124">
        <v>4454</v>
      </c>
      <c r="G276" s="124">
        <v>910075</v>
      </c>
      <c r="H276" s="124">
        <v>1466579063</v>
      </c>
      <c r="I276" s="124">
        <v>329272</v>
      </c>
      <c r="J276" s="125">
        <v>0.875</v>
      </c>
      <c r="K276" s="124">
        <v>5343</v>
      </c>
      <c r="L276" s="124">
        <v>5400</v>
      </c>
      <c r="M276" s="124">
        <v>5372</v>
      </c>
      <c r="N276" s="125">
        <v>1.425</v>
      </c>
      <c r="O276" s="125">
        <v>1.365</v>
      </c>
      <c r="P276" s="126">
        <v>16092.01</v>
      </c>
      <c r="Q276" s="127">
        <v>1.225E-2</v>
      </c>
      <c r="R276" s="126">
        <v>11148.41</v>
      </c>
      <c r="S276" s="126">
        <v>4943.6000000000004</v>
      </c>
      <c r="T276" s="125">
        <v>0.47099999999999997</v>
      </c>
      <c r="U276" s="126">
        <v>7579.33</v>
      </c>
      <c r="V276" s="126">
        <v>7579.33</v>
      </c>
      <c r="W276" s="124">
        <v>40716161</v>
      </c>
      <c r="X276" s="124">
        <v>38650824</v>
      </c>
      <c r="Y276" s="124">
        <v>773016</v>
      </c>
      <c r="Z276" s="124">
        <v>2065337</v>
      </c>
      <c r="AA276" s="124">
        <v>8241958</v>
      </c>
      <c r="AB276" s="124">
        <v>0</v>
      </c>
      <c r="AC276" s="124">
        <v>1992342</v>
      </c>
      <c r="AD276" s="124">
        <v>3199701</v>
      </c>
      <c r="AE276" s="124">
        <v>3070199</v>
      </c>
    </row>
    <row r="277" spans="1:31" x14ac:dyDescent="0.3">
      <c r="A277" s="123" t="s">
        <v>553</v>
      </c>
      <c r="B277" s="121" t="s">
        <v>554</v>
      </c>
      <c r="C277" s="121">
        <v>1</v>
      </c>
      <c r="D277" s="121">
        <v>0</v>
      </c>
      <c r="E277" s="124">
        <v>7409082353</v>
      </c>
      <c r="F277" s="124">
        <v>5276</v>
      </c>
      <c r="G277" s="124">
        <v>1404299</v>
      </c>
      <c r="H277" s="124">
        <v>2013836902</v>
      </c>
      <c r="I277" s="124">
        <v>381697</v>
      </c>
      <c r="J277" s="125">
        <v>1.0149999999999999</v>
      </c>
      <c r="K277" s="124">
        <v>5994</v>
      </c>
      <c r="L277" s="124">
        <v>6010</v>
      </c>
      <c r="M277" s="124">
        <v>6002</v>
      </c>
      <c r="N277" s="125">
        <v>1.425</v>
      </c>
      <c r="O277" s="125">
        <v>1.173</v>
      </c>
      <c r="P277" s="126">
        <v>13828.52</v>
      </c>
      <c r="Q277" s="127">
        <v>1.421E-2</v>
      </c>
      <c r="R277" s="126">
        <v>19955.080000000002</v>
      </c>
      <c r="S277" s="126">
        <v>0</v>
      </c>
      <c r="T277" s="125">
        <v>0.32200000000000001</v>
      </c>
      <c r="U277" s="126">
        <v>4452.78</v>
      </c>
      <c r="V277" s="126">
        <v>4452.78</v>
      </c>
      <c r="W277" s="124">
        <v>26725586</v>
      </c>
      <c r="X277" s="124">
        <v>24516933</v>
      </c>
      <c r="Y277" s="124">
        <v>490338</v>
      </c>
      <c r="Z277" s="124">
        <v>2208653</v>
      </c>
      <c r="AA277" s="124">
        <v>7065861</v>
      </c>
      <c r="AB277" s="124">
        <v>0</v>
      </c>
      <c r="AC277" s="124">
        <v>2067777</v>
      </c>
      <c r="AD277" s="124">
        <v>3320849</v>
      </c>
      <c r="AE277" s="124">
        <v>3186444</v>
      </c>
    </row>
    <row r="278" spans="1:31" x14ac:dyDescent="0.3">
      <c r="A278" s="123" t="s">
        <v>555</v>
      </c>
      <c r="B278" s="121" t="s">
        <v>556</v>
      </c>
      <c r="C278" s="121">
        <v>1</v>
      </c>
      <c r="D278" s="121">
        <v>0</v>
      </c>
      <c r="E278" s="124">
        <v>2156232151</v>
      </c>
      <c r="F278" s="124">
        <v>1878</v>
      </c>
      <c r="G278" s="124">
        <v>1148153</v>
      </c>
      <c r="H278" s="124">
        <v>670908468</v>
      </c>
      <c r="I278" s="124">
        <v>357246</v>
      </c>
      <c r="J278" s="125">
        <v>0.95</v>
      </c>
      <c r="K278" s="124">
        <v>2219</v>
      </c>
      <c r="L278" s="124">
        <v>2233</v>
      </c>
      <c r="M278" s="124">
        <v>2226</v>
      </c>
      <c r="N278" s="125">
        <v>1.425</v>
      </c>
      <c r="O278" s="125">
        <v>1.2789999999999999</v>
      </c>
      <c r="P278" s="126">
        <v>15078.15</v>
      </c>
      <c r="Q278" s="127">
        <v>1.3299999999999999E-2</v>
      </c>
      <c r="R278" s="126">
        <v>15270.43</v>
      </c>
      <c r="S278" s="126">
        <v>0</v>
      </c>
      <c r="T278" s="125">
        <v>0.41299999999999998</v>
      </c>
      <c r="U278" s="126">
        <v>6227.27</v>
      </c>
      <c r="V278" s="126">
        <v>6227.27</v>
      </c>
      <c r="W278" s="124">
        <v>13861904</v>
      </c>
      <c r="X278" s="124">
        <v>13616163</v>
      </c>
      <c r="Y278" s="124">
        <v>272323</v>
      </c>
      <c r="Z278" s="124">
        <v>272323</v>
      </c>
      <c r="AA278" s="124">
        <v>1502044</v>
      </c>
      <c r="AB278" s="124">
        <v>0</v>
      </c>
      <c r="AC278" s="124">
        <v>948126</v>
      </c>
      <c r="AD278" s="124">
        <v>1522690</v>
      </c>
      <c r="AE278" s="124">
        <v>1461062</v>
      </c>
    </row>
    <row r="279" spans="1:31" x14ac:dyDescent="0.3">
      <c r="A279" s="123" t="s">
        <v>557</v>
      </c>
      <c r="B279" s="121" t="s">
        <v>558</v>
      </c>
      <c r="C279" s="121">
        <v>1</v>
      </c>
      <c r="D279" s="121">
        <v>1</v>
      </c>
      <c r="E279" s="124">
        <v>3334333421</v>
      </c>
      <c r="F279" s="124">
        <v>4148</v>
      </c>
      <c r="G279" s="124">
        <v>803841</v>
      </c>
      <c r="H279" s="124">
        <v>1353819560</v>
      </c>
      <c r="I279" s="124">
        <v>326378</v>
      </c>
      <c r="J279" s="125">
        <v>0.86799999999999999</v>
      </c>
      <c r="K279" s="124">
        <v>2354</v>
      </c>
      <c r="L279" s="124">
        <v>2281</v>
      </c>
      <c r="M279" s="124">
        <v>2354</v>
      </c>
      <c r="N279" s="125">
        <v>1.425</v>
      </c>
      <c r="O279" s="125">
        <v>1.36</v>
      </c>
      <c r="P279" s="126">
        <v>16033.06</v>
      </c>
      <c r="Q279" s="127">
        <v>1.2149999999999999E-2</v>
      </c>
      <c r="R279" s="126">
        <v>9766.66</v>
      </c>
      <c r="S279" s="126">
        <v>6266.4</v>
      </c>
      <c r="T279" s="125">
        <v>0.51200000000000001</v>
      </c>
      <c r="U279" s="126">
        <v>8208.92</v>
      </c>
      <c r="V279" s="126">
        <v>8208.92</v>
      </c>
      <c r="W279" s="124">
        <v>19323798</v>
      </c>
      <c r="X279" s="124">
        <v>16853715</v>
      </c>
      <c r="Y279" s="124">
        <v>337074</v>
      </c>
      <c r="Z279" s="124">
        <v>2470083</v>
      </c>
      <c r="AA279" s="124">
        <v>2827996</v>
      </c>
      <c r="AB279" s="124">
        <v>0</v>
      </c>
      <c r="AC279" s="124">
        <v>1095062</v>
      </c>
      <c r="AD279" s="124">
        <v>1758669</v>
      </c>
      <c r="AE279" s="124">
        <v>1687490</v>
      </c>
    </row>
    <row r="280" spans="1:31" x14ac:dyDescent="0.3">
      <c r="A280" s="123" t="s">
        <v>559</v>
      </c>
      <c r="B280" s="121" t="s">
        <v>560</v>
      </c>
      <c r="C280" s="121">
        <v>1</v>
      </c>
      <c r="D280" s="121">
        <v>0</v>
      </c>
      <c r="E280" s="124">
        <v>4400566331</v>
      </c>
      <c r="F280" s="124">
        <v>2692</v>
      </c>
      <c r="G280" s="124">
        <v>1634682</v>
      </c>
      <c r="H280" s="124">
        <v>1867715538</v>
      </c>
      <c r="I280" s="124">
        <v>693802</v>
      </c>
      <c r="J280" s="125">
        <v>1.845</v>
      </c>
      <c r="K280" s="124">
        <v>3405</v>
      </c>
      <c r="L280" s="124">
        <v>3427</v>
      </c>
      <c r="M280" s="124">
        <v>3416</v>
      </c>
      <c r="N280" s="125">
        <v>1.425</v>
      </c>
      <c r="O280" s="125">
        <v>1.2589999999999999</v>
      </c>
      <c r="P280" s="126">
        <v>14842.37</v>
      </c>
      <c r="Q280" s="127">
        <v>2.5829999999999999E-2</v>
      </c>
      <c r="R280" s="126">
        <v>42223.83</v>
      </c>
      <c r="S280" s="126">
        <v>0</v>
      </c>
      <c r="T280" s="125">
        <v>0.23300000000000001</v>
      </c>
      <c r="U280" s="126">
        <v>3458.27</v>
      </c>
      <c r="V280" s="126">
        <v>3458.27</v>
      </c>
      <c r="W280" s="124">
        <v>11813451</v>
      </c>
      <c r="X280" s="124">
        <v>11471322</v>
      </c>
      <c r="Y280" s="124">
        <v>229426</v>
      </c>
      <c r="Z280" s="124">
        <v>342129</v>
      </c>
      <c r="AA280" s="124">
        <v>1414800</v>
      </c>
      <c r="AB280" s="124">
        <v>0</v>
      </c>
      <c r="AC280" s="124">
        <v>1173963</v>
      </c>
      <c r="AD280" s="124">
        <v>1885384</v>
      </c>
      <c r="AE280" s="124">
        <v>1809076</v>
      </c>
    </row>
    <row r="281" spans="1:31" x14ac:dyDescent="0.3">
      <c r="A281" s="123" t="s">
        <v>561</v>
      </c>
      <c r="B281" s="121" t="s">
        <v>562</v>
      </c>
      <c r="C281" s="121">
        <v>1</v>
      </c>
      <c r="D281" s="121">
        <v>0</v>
      </c>
      <c r="E281" s="124">
        <v>10221617198</v>
      </c>
      <c r="F281" s="124">
        <v>2171</v>
      </c>
      <c r="G281" s="124">
        <v>4708252</v>
      </c>
      <c r="H281" s="124">
        <v>3246191002</v>
      </c>
      <c r="I281" s="124">
        <v>1495251</v>
      </c>
      <c r="J281" s="125">
        <v>3.9769999999999999</v>
      </c>
      <c r="K281" s="124">
        <v>3328</v>
      </c>
      <c r="L281" s="124">
        <v>3390</v>
      </c>
      <c r="M281" s="124">
        <v>3359</v>
      </c>
      <c r="N281" s="125">
        <v>1.425</v>
      </c>
      <c r="O281" s="125">
        <v>1.726</v>
      </c>
      <c r="P281" s="126">
        <v>20347.84</v>
      </c>
      <c r="Q281" s="127">
        <v>2.8000000000000001E-2</v>
      </c>
      <c r="R281" s="126">
        <v>131831.04999999999</v>
      </c>
      <c r="S281" s="126">
        <v>0</v>
      </c>
      <c r="T281" s="125">
        <v>0</v>
      </c>
      <c r="U281" s="126">
        <v>0</v>
      </c>
      <c r="V281" s="126">
        <v>500</v>
      </c>
      <c r="W281" s="124">
        <v>1679500</v>
      </c>
      <c r="X281" s="124">
        <v>7144244</v>
      </c>
      <c r="Y281" s="124">
        <v>142884</v>
      </c>
      <c r="Z281" s="124">
        <v>142884</v>
      </c>
      <c r="AA281" s="124">
        <v>1473600</v>
      </c>
      <c r="AB281" s="124">
        <v>0</v>
      </c>
      <c r="AC281" s="124">
        <v>1702116</v>
      </c>
      <c r="AD281" s="124">
        <v>2733598</v>
      </c>
      <c r="AE281" s="124">
        <v>2622960</v>
      </c>
    </row>
    <row r="282" spans="1:31" x14ac:dyDescent="0.3">
      <c r="A282" s="123" t="s">
        <v>563</v>
      </c>
      <c r="B282" s="121" t="s">
        <v>564</v>
      </c>
      <c r="C282" s="121">
        <v>1</v>
      </c>
      <c r="D282" s="121">
        <v>0</v>
      </c>
      <c r="E282" s="124">
        <v>5949649010</v>
      </c>
      <c r="F282" s="124">
        <v>6494</v>
      </c>
      <c r="G282" s="124">
        <v>916176</v>
      </c>
      <c r="H282" s="124">
        <v>1836361932</v>
      </c>
      <c r="I282" s="124">
        <v>282778</v>
      </c>
      <c r="J282" s="125">
        <v>0.752</v>
      </c>
      <c r="K282" s="124">
        <v>3940</v>
      </c>
      <c r="L282" s="124">
        <v>3759</v>
      </c>
      <c r="M282" s="124">
        <v>3940</v>
      </c>
      <c r="N282" s="125">
        <v>1.425</v>
      </c>
      <c r="O282" s="125">
        <v>1.504</v>
      </c>
      <c r="P282" s="126">
        <v>17730.68</v>
      </c>
      <c r="Q282" s="127">
        <v>1.052E-2</v>
      </c>
      <c r="R282" s="126">
        <v>9638.17</v>
      </c>
      <c r="S282" s="126">
        <v>8092.51</v>
      </c>
      <c r="T282" s="125">
        <v>0.50800000000000001</v>
      </c>
      <c r="U282" s="126">
        <v>9007.18</v>
      </c>
      <c r="V282" s="126">
        <v>9007.18</v>
      </c>
      <c r="W282" s="124">
        <v>35488290</v>
      </c>
      <c r="X282" s="124">
        <v>30033733</v>
      </c>
      <c r="Y282" s="124">
        <v>600674</v>
      </c>
      <c r="Z282" s="124">
        <v>5454557</v>
      </c>
      <c r="AA282" s="124">
        <v>7230269</v>
      </c>
      <c r="AB282" s="124">
        <v>0</v>
      </c>
      <c r="AC282" s="124">
        <v>2658385</v>
      </c>
      <c r="AD282" s="124">
        <v>4269366</v>
      </c>
      <c r="AE282" s="124">
        <v>4096571</v>
      </c>
    </row>
    <row r="283" spans="1:31" x14ac:dyDescent="0.3">
      <c r="A283" s="123" t="s">
        <v>565</v>
      </c>
      <c r="B283" s="121" t="s">
        <v>566</v>
      </c>
      <c r="C283" s="121">
        <v>1</v>
      </c>
      <c r="D283" s="121">
        <v>0</v>
      </c>
      <c r="E283" s="124">
        <v>3536083777</v>
      </c>
      <c r="F283" s="124">
        <v>3200</v>
      </c>
      <c r="G283" s="124">
        <v>1105026</v>
      </c>
      <c r="H283" s="124">
        <v>1119762225</v>
      </c>
      <c r="I283" s="124">
        <v>349925</v>
      </c>
      <c r="J283" s="125">
        <v>0.93</v>
      </c>
      <c r="K283" s="124">
        <v>2049</v>
      </c>
      <c r="L283" s="124">
        <v>2062</v>
      </c>
      <c r="M283" s="124">
        <v>2056</v>
      </c>
      <c r="N283" s="125">
        <v>1.425</v>
      </c>
      <c r="O283" s="125">
        <v>1.1930000000000001</v>
      </c>
      <c r="P283" s="126">
        <v>14064.3</v>
      </c>
      <c r="Q283" s="127">
        <v>1.302E-2</v>
      </c>
      <c r="R283" s="126">
        <v>14387.43</v>
      </c>
      <c r="S283" s="126">
        <v>0</v>
      </c>
      <c r="T283" s="125">
        <v>0.40100000000000002</v>
      </c>
      <c r="U283" s="126">
        <v>5639.78</v>
      </c>
      <c r="V283" s="126">
        <v>5639.78</v>
      </c>
      <c r="W283" s="124">
        <v>11595388</v>
      </c>
      <c r="X283" s="124">
        <v>11572005</v>
      </c>
      <c r="Y283" s="124">
        <v>231440</v>
      </c>
      <c r="Z283" s="124">
        <v>231440</v>
      </c>
      <c r="AA283" s="124">
        <v>2561392</v>
      </c>
      <c r="AB283" s="124">
        <v>0</v>
      </c>
      <c r="AC283" s="124">
        <v>1310385</v>
      </c>
      <c r="AD283" s="124">
        <v>2104478</v>
      </c>
      <c r="AE283" s="124">
        <v>2019303</v>
      </c>
    </row>
    <row r="284" spans="1:31" x14ac:dyDescent="0.3">
      <c r="A284" s="123" t="s">
        <v>567</v>
      </c>
      <c r="B284" s="121" t="s">
        <v>568</v>
      </c>
      <c r="C284" s="121">
        <v>1</v>
      </c>
      <c r="D284" s="121">
        <v>0</v>
      </c>
      <c r="E284" s="124">
        <v>8196933482</v>
      </c>
      <c r="F284" s="124">
        <v>3955</v>
      </c>
      <c r="G284" s="124">
        <v>2072549</v>
      </c>
      <c r="H284" s="124">
        <v>3679724711</v>
      </c>
      <c r="I284" s="124">
        <v>930398</v>
      </c>
      <c r="J284" s="125">
        <v>2.4750000000000001</v>
      </c>
      <c r="K284" s="124">
        <v>4487</v>
      </c>
      <c r="L284" s="124">
        <v>4515</v>
      </c>
      <c r="M284" s="124">
        <v>4501</v>
      </c>
      <c r="N284" s="125">
        <v>1.425</v>
      </c>
      <c r="O284" s="125">
        <v>1.044</v>
      </c>
      <c r="P284" s="126">
        <v>12307.73</v>
      </c>
      <c r="Q284" s="127">
        <v>2.8000000000000001E-2</v>
      </c>
      <c r="R284" s="126">
        <v>58031.37</v>
      </c>
      <c r="S284" s="126">
        <v>0</v>
      </c>
      <c r="T284" s="125">
        <v>0.108</v>
      </c>
      <c r="U284" s="126">
        <v>1329.23</v>
      </c>
      <c r="V284" s="126">
        <v>1329.23</v>
      </c>
      <c r="W284" s="124">
        <v>5982865</v>
      </c>
      <c r="X284" s="124">
        <v>7335281</v>
      </c>
      <c r="Y284" s="124">
        <v>146705</v>
      </c>
      <c r="Z284" s="124">
        <v>146705</v>
      </c>
      <c r="AA284" s="124">
        <v>1814400</v>
      </c>
      <c r="AB284" s="124">
        <v>0</v>
      </c>
      <c r="AC284" s="124">
        <v>1508470</v>
      </c>
      <c r="AD284" s="124">
        <v>2422602</v>
      </c>
      <c r="AE284" s="124">
        <v>2324552</v>
      </c>
    </row>
    <row r="285" spans="1:31" x14ac:dyDescent="0.3">
      <c r="A285" s="123" t="s">
        <v>569</v>
      </c>
      <c r="B285" s="121" t="s">
        <v>570</v>
      </c>
      <c r="C285" s="121">
        <v>1</v>
      </c>
      <c r="D285" s="121">
        <v>0</v>
      </c>
      <c r="E285" s="124">
        <v>1558601656</v>
      </c>
      <c r="F285" s="124">
        <v>1124</v>
      </c>
      <c r="G285" s="124">
        <v>1386656</v>
      </c>
      <c r="H285" s="124">
        <v>462716034</v>
      </c>
      <c r="I285" s="124">
        <v>411669</v>
      </c>
      <c r="J285" s="125">
        <v>1.095</v>
      </c>
      <c r="K285" s="124">
        <v>1361</v>
      </c>
      <c r="L285" s="124">
        <v>1360</v>
      </c>
      <c r="M285" s="124">
        <v>1361</v>
      </c>
      <c r="N285" s="125">
        <v>1.425</v>
      </c>
      <c r="O285" s="125">
        <v>1.2410000000000001</v>
      </c>
      <c r="P285" s="126">
        <v>14630.17</v>
      </c>
      <c r="Q285" s="127">
        <v>1.533E-2</v>
      </c>
      <c r="R285" s="126">
        <v>21257.43</v>
      </c>
      <c r="S285" s="126">
        <v>0</v>
      </c>
      <c r="T285" s="125">
        <v>0.32700000000000001</v>
      </c>
      <c r="U285" s="126">
        <v>4784.0600000000004</v>
      </c>
      <c r="V285" s="126">
        <v>4784.0600000000004</v>
      </c>
      <c r="W285" s="124">
        <v>6511106</v>
      </c>
      <c r="X285" s="124">
        <v>6255483</v>
      </c>
      <c r="Y285" s="124">
        <v>125109</v>
      </c>
      <c r="Z285" s="124">
        <v>255623</v>
      </c>
      <c r="AA285" s="124">
        <v>1671793</v>
      </c>
      <c r="AB285" s="124">
        <v>0</v>
      </c>
      <c r="AC285" s="124">
        <v>798058</v>
      </c>
      <c r="AD285" s="124">
        <v>1281681</v>
      </c>
      <c r="AE285" s="124">
        <v>1229807</v>
      </c>
    </row>
    <row r="286" spans="1:31" x14ac:dyDescent="0.3">
      <c r="A286" s="123" t="s">
        <v>571</v>
      </c>
      <c r="B286" s="121" t="s">
        <v>572</v>
      </c>
      <c r="C286" s="121">
        <v>1</v>
      </c>
      <c r="D286" s="121">
        <v>0</v>
      </c>
      <c r="E286" s="124">
        <v>3706268359</v>
      </c>
      <c r="F286" s="124">
        <v>2744</v>
      </c>
      <c r="G286" s="124">
        <v>1350680</v>
      </c>
      <c r="H286" s="124">
        <v>1023267877</v>
      </c>
      <c r="I286" s="124">
        <v>372911</v>
      </c>
      <c r="J286" s="125">
        <v>0.99199999999999999</v>
      </c>
      <c r="K286" s="124">
        <v>3246</v>
      </c>
      <c r="L286" s="124">
        <v>3224</v>
      </c>
      <c r="M286" s="124">
        <v>3246</v>
      </c>
      <c r="N286" s="125">
        <v>1.425</v>
      </c>
      <c r="O286" s="125">
        <v>1.153</v>
      </c>
      <c r="P286" s="126">
        <v>13592.74</v>
      </c>
      <c r="Q286" s="127">
        <v>1.388E-2</v>
      </c>
      <c r="R286" s="126">
        <v>18747.43</v>
      </c>
      <c r="S286" s="126">
        <v>0</v>
      </c>
      <c r="T286" s="125">
        <v>0.34799999999999998</v>
      </c>
      <c r="U286" s="126">
        <v>4730.2700000000004</v>
      </c>
      <c r="V286" s="126">
        <v>4730.2700000000004</v>
      </c>
      <c r="W286" s="124">
        <v>15354457</v>
      </c>
      <c r="X286" s="124">
        <v>14543592</v>
      </c>
      <c r="Y286" s="124">
        <v>290871</v>
      </c>
      <c r="Z286" s="124">
        <v>810865</v>
      </c>
      <c r="AA286" s="124">
        <v>3594240</v>
      </c>
      <c r="AB286" s="124">
        <v>0</v>
      </c>
      <c r="AC286" s="124">
        <v>848303</v>
      </c>
      <c r="AD286" s="124">
        <v>1362374</v>
      </c>
      <c r="AE286" s="124">
        <v>1307234</v>
      </c>
    </row>
    <row r="287" spans="1:31" x14ac:dyDescent="0.3">
      <c r="A287" s="123" t="s">
        <v>573</v>
      </c>
      <c r="B287" s="121" t="s">
        <v>574</v>
      </c>
      <c r="C287" s="121">
        <v>1</v>
      </c>
      <c r="D287" s="121">
        <v>0</v>
      </c>
      <c r="E287" s="124">
        <v>5018160867</v>
      </c>
      <c r="F287" s="124">
        <v>3290</v>
      </c>
      <c r="G287" s="124">
        <v>1525276</v>
      </c>
      <c r="H287" s="124">
        <v>2116615257</v>
      </c>
      <c r="I287" s="124">
        <v>643348</v>
      </c>
      <c r="J287" s="125">
        <v>1.7110000000000001</v>
      </c>
      <c r="K287" s="124">
        <v>3911</v>
      </c>
      <c r="L287" s="124">
        <v>3930</v>
      </c>
      <c r="M287" s="124">
        <v>3921</v>
      </c>
      <c r="N287" s="125">
        <v>1.425</v>
      </c>
      <c r="O287" s="125">
        <v>1.1279999999999999</v>
      </c>
      <c r="P287" s="126">
        <v>13298.01</v>
      </c>
      <c r="Q287" s="127">
        <v>2.3949999999999999E-2</v>
      </c>
      <c r="R287" s="126">
        <v>36530.36</v>
      </c>
      <c r="S287" s="126">
        <v>0</v>
      </c>
      <c r="T287" s="125">
        <v>0.23400000000000001</v>
      </c>
      <c r="U287" s="126">
        <v>3111.73</v>
      </c>
      <c r="V287" s="126">
        <v>3111.73</v>
      </c>
      <c r="W287" s="124">
        <v>12201094</v>
      </c>
      <c r="X287" s="124">
        <v>12418671</v>
      </c>
      <c r="Y287" s="124">
        <v>248373</v>
      </c>
      <c r="Z287" s="124">
        <v>248373</v>
      </c>
      <c r="AA287" s="124">
        <v>1608000</v>
      </c>
      <c r="AB287" s="124">
        <v>0</v>
      </c>
      <c r="AC287" s="124">
        <v>1181872</v>
      </c>
      <c r="AD287" s="124">
        <v>1898086</v>
      </c>
      <c r="AE287" s="124">
        <v>1821264</v>
      </c>
    </row>
    <row r="288" spans="1:31" x14ac:dyDescent="0.3">
      <c r="A288" s="123" t="s">
        <v>575</v>
      </c>
      <c r="B288" s="121" t="s">
        <v>576</v>
      </c>
      <c r="C288" s="121">
        <v>1</v>
      </c>
      <c r="D288" s="121">
        <v>0</v>
      </c>
      <c r="E288" s="124">
        <v>3498527038</v>
      </c>
      <c r="F288" s="124">
        <v>2669</v>
      </c>
      <c r="G288" s="124">
        <v>1310800</v>
      </c>
      <c r="H288" s="124">
        <v>1128117307</v>
      </c>
      <c r="I288" s="124">
        <v>422674</v>
      </c>
      <c r="J288" s="125">
        <v>1.1240000000000001</v>
      </c>
      <c r="K288" s="124">
        <v>1696</v>
      </c>
      <c r="L288" s="124">
        <v>1701</v>
      </c>
      <c r="M288" s="124">
        <v>1699</v>
      </c>
      <c r="N288" s="125">
        <v>1.425</v>
      </c>
      <c r="O288" s="125">
        <v>1.181</v>
      </c>
      <c r="P288" s="126">
        <v>13922.83</v>
      </c>
      <c r="Q288" s="127">
        <v>1.5730000000000001E-2</v>
      </c>
      <c r="R288" s="126">
        <v>20618.88</v>
      </c>
      <c r="S288" s="126">
        <v>0</v>
      </c>
      <c r="T288" s="125">
        <v>0.32400000000000001</v>
      </c>
      <c r="U288" s="126">
        <v>4510.99</v>
      </c>
      <c r="V288" s="126">
        <v>4510.99</v>
      </c>
      <c r="W288" s="124">
        <v>7664173</v>
      </c>
      <c r="X288" s="124">
        <v>7594250</v>
      </c>
      <c r="Y288" s="124">
        <v>151885</v>
      </c>
      <c r="Z288" s="124">
        <v>151885</v>
      </c>
      <c r="AA288" s="124">
        <v>1356152</v>
      </c>
      <c r="AB288" s="124">
        <v>0</v>
      </c>
      <c r="AC288" s="124">
        <v>1298295</v>
      </c>
      <c r="AD288" s="124">
        <v>2085061</v>
      </c>
      <c r="AE288" s="124">
        <v>2000672</v>
      </c>
    </row>
    <row r="289" spans="1:31" x14ac:dyDescent="0.3">
      <c r="A289" s="123" t="s">
        <v>577</v>
      </c>
      <c r="B289" s="121" t="s">
        <v>578</v>
      </c>
      <c r="C289" s="121">
        <v>1</v>
      </c>
      <c r="D289" s="121">
        <v>0</v>
      </c>
      <c r="E289" s="124">
        <v>2833393792</v>
      </c>
      <c r="F289" s="124">
        <v>2747</v>
      </c>
      <c r="G289" s="124">
        <v>1031450</v>
      </c>
      <c r="H289" s="124">
        <v>1136938714</v>
      </c>
      <c r="I289" s="124">
        <v>413883</v>
      </c>
      <c r="J289" s="125">
        <v>1.101</v>
      </c>
      <c r="K289" s="124">
        <v>3216</v>
      </c>
      <c r="L289" s="124">
        <v>3241</v>
      </c>
      <c r="M289" s="124">
        <v>3229</v>
      </c>
      <c r="N289" s="125">
        <v>1.425</v>
      </c>
      <c r="O289" s="125">
        <v>1.0780000000000001</v>
      </c>
      <c r="P289" s="126">
        <v>12708.56</v>
      </c>
      <c r="Q289" s="127">
        <v>1.541E-2</v>
      </c>
      <c r="R289" s="126">
        <v>15894.64</v>
      </c>
      <c r="S289" s="126">
        <v>0</v>
      </c>
      <c r="T289" s="125">
        <v>0.38700000000000001</v>
      </c>
      <c r="U289" s="126">
        <v>4918.21</v>
      </c>
      <c r="V289" s="126">
        <v>4918.21</v>
      </c>
      <c r="W289" s="124">
        <v>15880901</v>
      </c>
      <c r="X289" s="124">
        <v>15790984</v>
      </c>
      <c r="Y289" s="124">
        <v>315819</v>
      </c>
      <c r="Z289" s="124">
        <v>315819</v>
      </c>
      <c r="AA289" s="124">
        <v>5488557</v>
      </c>
      <c r="AB289" s="124">
        <v>0</v>
      </c>
      <c r="AC289" s="124">
        <v>2089877</v>
      </c>
      <c r="AD289" s="124">
        <v>3356342</v>
      </c>
      <c r="AE289" s="124">
        <v>3220500</v>
      </c>
    </row>
    <row r="290" spans="1:31" x14ac:dyDescent="0.3">
      <c r="A290" s="123" t="s">
        <v>579</v>
      </c>
      <c r="B290" s="121" t="s">
        <v>580</v>
      </c>
      <c r="C290" s="121">
        <v>1</v>
      </c>
      <c r="D290" s="121">
        <v>1</v>
      </c>
      <c r="E290" s="124">
        <v>2217931006</v>
      </c>
      <c r="F290" s="124">
        <v>2249</v>
      </c>
      <c r="G290" s="124">
        <v>986185</v>
      </c>
      <c r="H290" s="124">
        <v>568875176</v>
      </c>
      <c r="I290" s="124">
        <v>252945</v>
      </c>
      <c r="J290" s="125">
        <v>0.67200000000000004</v>
      </c>
      <c r="K290" s="124">
        <v>1216</v>
      </c>
      <c r="L290" s="124">
        <v>1239</v>
      </c>
      <c r="M290" s="124">
        <v>1228</v>
      </c>
      <c r="N290" s="125">
        <v>1.425</v>
      </c>
      <c r="O290" s="125">
        <v>1.4039999999999999</v>
      </c>
      <c r="P290" s="126">
        <v>16551.78</v>
      </c>
      <c r="Q290" s="127">
        <v>9.4000000000000004E-3</v>
      </c>
      <c r="R290" s="126">
        <v>9270.1299999999992</v>
      </c>
      <c r="S290" s="126">
        <v>7281.65</v>
      </c>
      <c r="T290" s="125">
        <v>0.50600000000000001</v>
      </c>
      <c r="U290" s="126">
        <v>8375.2000000000007</v>
      </c>
      <c r="V290" s="126">
        <v>8375.2000000000007</v>
      </c>
      <c r="W290" s="124">
        <v>10284746</v>
      </c>
      <c r="X290" s="124">
        <v>9421492</v>
      </c>
      <c r="Y290" s="124">
        <v>188429</v>
      </c>
      <c r="Z290" s="124">
        <v>863254</v>
      </c>
      <c r="AA290" s="124">
        <v>1608747</v>
      </c>
      <c r="AB290" s="124">
        <v>0</v>
      </c>
      <c r="AC290" s="124">
        <v>782943</v>
      </c>
      <c r="AD290" s="124">
        <v>1257406</v>
      </c>
      <c r="AE290" s="124">
        <v>1206515</v>
      </c>
    </row>
    <row r="291" spans="1:31" x14ac:dyDescent="0.3">
      <c r="A291" s="123" t="s">
        <v>581</v>
      </c>
      <c r="B291" s="121" t="s">
        <v>582</v>
      </c>
      <c r="C291" s="121">
        <v>1</v>
      </c>
      <c r="D291" s="121">
        <v>0</v>
      </c>
      <c r="E291" s="124">
        <v>3313304443</v>
      </c>
      <c r="F291" s="124">
        <v>2896</v>
      </c>
      <c r="G291" s="124">
        <v>1144096</v>
      </c>
      <c r="H291" s="124">
        <v>1629208054</v>
      </c>
      <c r="I291" s="124">
        <v>562571</v>
      </c>
      <c r="J291" s="125">
        <v>1.496</v>
      </c>
      <c r="K291" s="124">
        <v>1827</v>
      </c>
      <c r="L291" s="124">
        <v>1856</v>
      </c>
      <c r="M291" s="124">
        <v>1842</v>
      </c>
      <c r="N291" s="125">
        <v>1.425</v>
      </c>
      <c r="O291" s="125">
        <v>1.087</v>
      </c>
      <c r="P291" s="126">
        <v>12814.66</v>
      </c>
      <c r="Q291" s="127">
        <v>2.094E-2</v>
      </c>
      <c r="R291" s="126">
        <v>23957.37</v>
      </c>
      <c r="S291" s="126">
        <v>0</v>
      </c>
      <c r="T291" s="125">
        <v>0.28399999999999997</v>
      </c>
      <c r="U291" s="126">
        <v>3639.36</v>
      </c>
      <c r="V291" s="126">
        <v>3639.36</v>
      </c>
      <c r="W291" s="124">
        <v>6703702</v>
      </c>
      <c r="X291" s="124">
        <v>7844365</v>
      </c>
      <c r="Y291" s="124">
        <v>156887</v>
      </c>
      <c r="Z291" s="124">
        <v>156887</v>
      </c>
      <c r="AA291" s="124">
        <v>1483733</v>
      </c>
      <c r="AB291" s="124">
        <v>0</v>
      </c>
      <c r="AC291" s="124">
        <v>417753</v>
      </c>
      <c r="AD291" s="124">
        <v>670911</v>
      </c>
      <c r="AE291" s="124">
        <v>643757</v>
      </c>
    </row>
    <row r="292" spans="1:31" x14ac:dyDescent="0.3">
      <c r="A292" s="123" t="s">
        <v>583</v>
      </c>
      <c r="B292" s="121" t="s">
        <v>584</v>
      </c>
      <c r="C292" s="121">
        <v>1</v>
      </c>
      <c r="D292" s="121">
        <v>0</v>
      </c>
      <c r="E292" s="124">
        <v>2188892384</v>
      </c>
      <c r="F292" s="124">
        <v>2272</v>
      </c>
      <c r="G292" s="124">
        <v>963420</v>
      </c>
      <c r="H292" s="124">
        <v>619308367</v>
      </c>
      <c r="I292" s="124">
        <v>272582</v>
      </c>
      <c r="J292" s="125">
        <v>0.72499999999999998</v>
      </c>
      <c r="K292" s="124">
        <v>2616</v>
      </c>
      <c r="L292" s="124">
        <v>2578</v>
      </c>
      <c r="M292" s="124">
        <v>2616</v>
      </c>
      <c r="N292" s="125">
        <v>1.425</v>
      </c>
      <c r="O292" s="125">
        <v>1.268</v>
      </c>
      <c r="P292" s="126">
        <v>14948.47</v>
      </c>
      <c r="Q292" s="127">
        <v>1.0149999999999999E-2</v>
      </c>
      <c r="R292" s="126">
        <v>9778.7099999999991</v>
      </c>
      <c r="S292" s="126">
        <v>5169.76</v>
      </c>
      <c r="T292" s="125">
        <v>0.47299999999999998</v>
      </c>
      <c r="U292" s="126">
        <v>7070.62</v>
      </c>
      <c r="V292" s="126">
        <v>7070.62</v>
      </c>
      <c r="W292" s="124">
        <v>18496742</v>
      </c>
      <c r="X292" s="124">
        <v>16970974</v>
      </c>
      <c r="Y292" s="124">
        <v>339419</v>
      </c>
      <c r="Z292" s="124">
        <v>1525768</v>
      </c>
      <c r="AA292" s="124">
        <v>5381778</v>
      </c>
      <c r="AB292" s="124">
        <v>0</v>
      </c>
      <c r="AC292" s="124">
        <v>1732930</v>
      </c>
      <c r="AD292" s="124">
        <v>2783085</v>
      </c>
      <c r="AE292" s="124">
        <v>2670445</v>
      </c>
    </row>
    <row r="293" spans="1:31" x14ac:dyDescent="0.3">
      <c r="A293" s="123" t="s">
        <v>585</v>
      </c>
      <c r="B293" s="121" t="s">
        <v>586</v>
      </c>
      <c r="C293" s="121">
        <v>1</v>
      </c>
      <c r="D293" s="121">
        <v>0</v>
      </c>
      <c r="E293" s="124">
        <v>2524353220</v>
      </c>
      <c r="F293" s="124">
        <v>1661</v>
      </c>
      <c r="G293" s="124">
        <v>1519779</v>
      </c>
      <c r="H293" s="124">
        <v>917237752</v>
      </c>
      <c r="I293" s="124">
        <v>552220</v>
      </c>
      <c r="J293" s="125">
        <v>1.4690000000000001</v>
      </c>
      <c r="K293" s="124">
        <v>2138</v>
      </c>
      <c r="L293" s="124">
        <v>2143</v>
      </c>
      <c r="M293" s="124">
        <v>2141</v>
      </c>
      <c r="N293" s="125">
        <v>1.425</v>
      </c>
      <c r="O293" s="125">
        <v>1.44</v>
      </c>
      <c r="P293" s="126">
        <v>16976.18</v>
      </c>
      <c r="Q293" s="127">
        <v>2.0559999999999998E-2</v>
      </c>
      <c r="R293" s="126">
        <v>31246.65</v>
      </c>
      <c r="S293" s="126">
        <v>0</v>
      </c>
      <c r="T293" s="125">
        <v>0.26300000000000001</v>
      </c>
      <c r="U293" s="126">
        <v>4464.7299999999996</v>
      </c>
      <c r="V293" s="126">
        <v>4464.7299999999996</v>
      </c>
      <c r="W293" s="124">
        <v>9558987</v>
      </c>
      <c r="X293" s="124">
        <v>9472102</v>
      </c>
      <c r="Y293" s="124">
        <v>189442</v>
      </c>
      <c r="Z293" s="124">
        <v>189442</v>
      </c>
      <c r="AA293" s="124">
        <v>1903362</v>
      </c>
      <c r="AB293" s="124">
        <v>0</v>
      </c>
      <c r="AC293" s="124">
        <v>973332</v>
      </c>
      <c r="AD293" s="124">
        <v>1563171</v>
      </c>
      <c r="AE293" s="124">
        <v>1499904</v>
      </c>
    </row>
    <row r="294" spans="1:31" x14ac:dyDescent="0.3">
      <c r="A294" s="123" t="s">
        <v>587</v>
      </c>
      <c r="B294" s="121" t="s">
        <v>588</v>
      </c>
      <c r="C294" s="121">
        <v>1</v>
      </c>
      <c r="D294" s="121">
        <v>0</v>
      </c>
      <c r="E294" s="124">
        <v>1653482353</v>
      </c>
      <c r="F294" s="124">
        <v>2329</v>
      </c>
      <c r="G294" s="124">
        <v>709953</v>
      </c>
      <c r="H294" s="124">
        <v>843145063</v>
      </c>
      <c r="I294" s="124">
        <v>362020</v>
      </c>
      <c r="J294" s="125">
        <v>0.96299999999999997</v>
      </c>
      <c r="K294" s="124">
        <v>1440</v>
      </c>
      <c r="L294" s="124">
        <v>1414</v>
      </c>
      <c r="M294" s="124">
        <v>1440</v>
      </c>
      <c r="N294" s="125">
        <v>1.425</v>
      </c>
      <c r="O294" s="125">
        <v>1.1140000000000001</v>
      </c>
      <c r="P294" s="126">
        <v>13132.96</v>
      </c>
      <c r="Q294" s="127">
        <v>1.3480000000000001E-2</v>
      </c>
      <c r="R294" s="126">
        <v>9570.16</v>
      </c>
      <c r="S294" s="126">
        <v>3562.8</v>
      </c>
      <c r="T294" s="125">
        <v>0.48799999999999999</v>
      </c>
      <c r="U294" s="126">
        <v>6408.88</v>
      </c>
      <c r="V294" s="126">
        <v>6408.88</v>
      </c>
      <c r="W294" s="124">
        <v>9228788</v>
      </c>
      <c r="X294" s="124">
        <v>8910038</v>
      </c>
      <c r="Y294" s="124">
        <v>178200</v>
      </c>
      <c r="Z294" s="124">
        <v>318750</v>
      </c>
      <c r="AA294" s="124">
        <v>1814243</v>
      </c>
      <c r="AB294" s="124">
        <v>0</v>
      </c>
      <c r="AC294" s="124">
        <v>391341</v>
      </c>
      <c r="AD294" s="124">
        <v>628493</v>
      </c>
      <c r="AE294" s="124">
        <v>603056</v>
      </c>
    </row>
    <row r="295" spans="1:31" x14ac:dyDescent="0.3">
      <c r="A295" s="123" t="s">
        <v>589</v>
      </c>
      <c r="B295" s="121" t="s">
        <v>590</v>
      </c>
      <c r="C295" s="121">
        <v>1</v>
      </c>
      <c r="D295" s="121">
        <v>1</v>
      </c>
      <c r="E295" s="124">
        <v>2557199520</v>
      </c>
      <c r="F295" s="124">
        <v>2975</v>
      </c>
      <c r="G295" s="124">
        <v>859562</v>
      </c>
      <c r="H295" s="124">
        <v>695910398</v>
      </c>
      <c r="I295" s="124">
        <v>233919</v>
      </c>
      <c r="J295" s="125">
        <v>0.622</v>
      </c>
      <c r="K295" s="124">
        <v>1534</v>
      </c>
      <c r="L295" s="124">
        <v>1567</v>
      </c>
      <c r="M295" s="124">
        <v>1551</v>
      </c>
      <c r="N295" s="125">
        <v>1.425</v>
      </c>
      <c r="O295" s="125">
        <v>1.4530000000000001</v>
      </c>
      <c r="P295" s="126">
        <v>17129.439999999999</v>
      </c>
      <c r="Q295" s="127">
        <v>9.1000000000000004E-3</v>
      </c>
      <c r="R295" s="126">
        <v>7822.01</v>
      </c>
      <c r="S295" s="126">
        <v>9307.43</v>
      </c>
      <c r="T295" s="125">
        <v>0.55300000000000005</v>
      </c>
      <c r="U295" s="126">
        <v>9472.58</v>
      </c>
      <c r="V295" s="126">
        <v>9472.58</v>
      </c>
      <c r="W295" s="124">
        <v>14691972</v>
      </c>
      <c r="X295" s="124">
        <v>13398492</v>
      </c>
      <c r="Y295" s="124">
        <v>267969</v>
      </c>
      <c r="Z295" s="124">
        <v>1293480</v>
      </c>
      <c r="AA295" s="124">
        <v>2407601</v>
      </c>
      <c r="AB295" s="124">
        <v>0</v>
      </c>
      <c r="AC295" s="124">
        <v>392650</v>
      </c>
      <c r="AD295" s="124">
        <v>630595</v>
      </c>
      <c r="AE295" s="124">
        <v>605073</v>
      </c>
    </row>
    <row r="296" spans="1:31" x14ac:dyDescent="0.3">
      <c r="A296" s="123" t="s">
        <v>591</v>
      </c>
      <c r="B296" s="121" t="s">
        <v>592</v>
      </c>
      <c r="C296" s="121">
        <v>1</v>
      </c>
      <c r="D296" s="121">
        <v>0</v>
      </c>
      <c r="E296" s="124">
        <v>1783548235</v>
      </c>
      <c r="F296" s="124">
        <v>899</v>
      </c>
      <c r="G296" s="124">
        <v>1983924</v>
      </c>
      <c r="H296" s="124">
        <v>380500685</v>
      </c>
      <c r="I296" s="124">
        <v>423248</v>
      </c>
      <c r="J296" s="125">
        <v>1.125</v>
      </c>
      <c r="K296" s="124">
        <v>705</v>
      </c>
      <c r="L296" s="124">
        <v>726</v>
      </c>
      <c r="M296" s="124">
        <v>716</v>
      </c>
      <c r="N296" s="125">
        <v>1.425</v>
      </c>
      <c r="O296" s="125">
        <v>1.381</v>
      </c>
      <c r="P296" s="126">
        <v>16280.63</v>
      </c>
      <c r="Q296" s="127">
        <v>1.575E-2</v>
      </c>
      <c r="R296" s="126">
        <v>31246.799999999999</v>
      </c>
      <c r="S296" s="126">
        <v>0</v>
      </c>
      <c r="T296" s="125">
        <v>0.24099999999999999</v>
      </c>
      <c r="U296" s="126">
        <v>3923.63</v>
      </c>
      <c r="V296" s="126">
        <v>3923.63</v>
      </c>
      <c r="W296" s="124">
        <v>2809320</v>
      </c>
      <c r="X296" s="124">
        <v>1855080</v>
      </c>
      <c r="Y296" s="124">
        <v>37101</v>
      </c>
      <c r="Z296" s="124">
        <v>954240</v>
      </c>
      <c r="AA296" s="124">
        <v>398247</v>
      </c>
      <c r="AB296" s="124">
        <v>0</v>
      </c>
      <c r="AC296" s="124">
        <v>306712</v>
      </c>
      <c r="AD296" s="124">
        <v>492579</v>
      </c>
      <c r="AE296" s="124">
        <v>472643</v>
      </c>
    </row>
    <row r="297" spans="1:31" x14ac:dyDescent="0.3">
      <c r="A297" s="123" t="s">
        <v>593</v>
      </c>
      <c r="B297" s="121" t="s">
        <v>594</v>
      </c>
      <c r="C297" s="121">
        <v>1</v>
      </c>
      <c r="D297" s="121">
        <v>1</v>
      </c>
      <c r="E297" s="124">
        <v>8109463947</v>
      </c>
      <c r="F297" s="124">
        <v>9372</v>
      </c>
      <c r="G297" s="124">
        <v>865286</v>
      </c>
      <c r="H297" s="124">
        <v>2618605134</v>
      </c>
      <c r="I297" s="124">
        <v>279407</v>
      </c>
      <c r="J297" s="125">
        <v>0.74299999999999999</v>
      </c>
      <c r="K297" s="124">
        <v>5824</v>
      </c>
      <c r="L297" s="124">
        <v>5922</v>
      </c>
      <c r="M297" s="124">
        <v>5873</v>
      </c>
      <c r="N297" s="125">
        <v>1.425</v>
      </c>
      <c r="O297" s="125">
        <v>1.36</v>
      </c>
      <c r="P297" s="126">
        <v>16033.06</v>
      </c>
      <c r="Q297" s="127">
        <v>1.04E-2</v>
      </c>
      <c r="R297" s="126">
        <v>8998.9699999999993</v>
      </c>
      <c r="S297" s="126">
        <v>7034.09</v>
      </c>
      <c r="T297" s="125">
        <v>0.52300000000000002</v>
      </c>
      <c r="U297" s="126">
        <v>8385.2900000000009</v>
      </c>
      <c r="V297" s="126">
        <v>8385.2900000000009</v>
      </c>
      <c r="W297" s="124">
        <v>49246809</v>
      </c>
      <c r="X297" s="124">
        <v>45248106</v>
      </c>
      <c r="Y297" s="124">
        <v>904962</v>
      </c>
      <c r="Z297" s="124">
        <v>3998703</v>
      </c>
      <c r="AA297" s="124">
        <v>7790053</v>
      </c>
      <c r="AB297" s="124">
        <v>0</v>
      </c>
      <c r="AC297" s="124">
        <v>2784955</v>
      </c>
      <c r="AD297" s="124">
        <v>4472637</v>
      </c>
      <c r="AE297" s="124">
        <v>4291615</v>
      </c>
    </row>
    <row r="298" spans="1:31" x14ac:dyDescent="0.3">
      <c r="A298" s="123" t="s">
        <v>595</v>
      </c>
      <c r="B298" s="121" t="s">
        <v>596</v>
      </c>
      <c r="C298" s="121">
        <v>1</v>
      </c>
      <c r="D298" s="121">
        <v>0</v>
      </c>
      <c r="E298" s="124">
        <v>17961029786</v>
      </c>
      <c r="F298" s="124">
        <v>15663</v>
      </c>
      <c r="G298" s="124">
        <v>1146717</v>
      </c>
      <c r="H298" s="124">
        <v>5227936338</v>
      </c>
      <c r="I298" s="124">
        <v>333776</v>
      </c>
      <c r="J298" s="125">
        <v>0.88700000000000001</v>
      </c>
      <c r="K298" s="124">
        <v>9160</v>
      </c>
      <c r="L298" s="124">
        <v>9173</v>
      </c>
      <c r="M298" s="124">
        <v>9167</v>
      </c>
      <c r="N298" s="125">
        <v>1.425</v>
      </c>
      <c r="O298" s="125">
        <v>1.2949999999999999</v>
      </c>
      <c r="P298" s="126">
        <v>15266.78</v>
      </c>
      <c r="Q298" s="127">
        <v>1.2409999999999999E-2</v>
      </c>
      <c r="R298" s="126">
        <v>14230.75</v>
      </c>
      <c r="S298" s="126">
        <v>1036.03</v>
      </c>
      <c r="T298" s="125">
        <v>0.41099999999999998</v>
      </c>
      <c r="U298" s="126">
        <v>6274.64</v>
      </c>
      <c r="V298" s="126">
        <v>6274.64</v>
      </c>
      <c r="W298" s="124">
        <v>57519625</v>
      </c>
      <c r="X298" s="124">
        <v>54604300</v>
      </c>
      <c r="Y298" s="124">
        <v>1092086</v>
      </c>
      <c r="Z298" s="124">
        <v>2915325</v>
      </c>
      <c r="AA298" s="124">
        <v>14497355</v>
      </c>
      <c r="AB298" s="124">
        <v>0</v>
      </c>
      <c r="AC298" s="124">
        <v>3925602</v>
      </c>
      <c r="AD298" s="124">
        <v>6304516</v>
      </c>
      <c r="AE298" s="124">
        <v>6049352</v>
      </c>
    </row>
    <row r="299" spans="1:31" x14ac:dyDescent="0.3">
      <c r="A299" s="123" t="s">
        <v>597</v>
      </c>
      <c r="B299" s="121" t="s">
        <v>598</v>
      </c>
      <c r="C299" s="121">
        <v>1</v>
      </c>
      <c r="D299" s="121">
        <v>0</v>
      </c>
      <c r="E299" s="124">
        <v>10438426626</v>
      </c>
      <c r="F299" s="124">
        <v>11401</v>
      </c>
      <c r="G299" s="124">
        <v>915571</v>
      </c>
      <c r="H299" s="124">
        <v>4837651810</v>
      </c>
      <c r="I299" s="124">
        <v>424318</v>
      </c>
      <c r="J299" s="125">
        <v>1.1279999999999999</v>
      </c>
      <c r="K299" s="124">
        <v>6704</v>
      </c>
      <c r="L299" s="124">
        <v>6526</v>
      </c>
      <c r="M299" s="124">
        <v>6704</v>
      </c>
      <c r="N299" s="125">
        <v>1.425</v>
      </c>
      <c r="O299" s="125">
        <v>1.1180000000000001</v>
      </c>
      <c r="P299" s="126">
        <v>13180.12</v>
      </c>
      <c r="Q299" s="127">
        <v>1.5789999999999998E-2</v>
      </c>
      <c r="R299" s="126">
        <v>14456.86</v>
      </c>
      <c r="S299" s="126">
        <v>0</v>
      </c>
      <c r="T299" s="125">
        <v>0.40200000000000002</v>
      </c>
      <c r="U299" s="126">
        <v>5298.4</v>
      </c>
      <c r="V299" s="126">
        <v>5298.4</v>
      </c>
      <c r="W299" s="124">
        <v>35520474</v>
      </c>
      <c r="X299" s="124">
        <v>33751166</v>
      </c>
      <c r="Y299" s="124">
        <v>675023</v>
      </c>
      <c r="Z299" s="124">
        <v>1769308</v>
      </c>
      <c r="AA299" s="124">
        <v>8592470</v>
      </c>
      <c r="AB299" s="124">
        <v>0</v>
      </c>
      <c r="AC299" s="124">
        <v>1720307</v>
      </c>
      <c r="AD299" s="124">
        <v>2762813</v>
      </c>
      <c r="AE299" s="124">
        <v>2650993</v>
      </c>
    </row>
    <row r="300" spans="1:31" x14ac:dyDescent="0.3">
      <c r="A300" s="123" t="s">
        <v>599</v>
      </c>
      <c r="B300" s="121" t="s">
        <v>600</v>
      </c>
      <c r="C300" s="121">
        <v>1</v>
      </c>
      <c r="D300" s="121">
        <v>0</v>
      </c>
      <c r="E300" s="124">
        <v>7246018267</v>
      </c>
      <c r="F300" s="124">
        <v>3368</v>
      </c>
      <c r="G300" s="124">
        <v>2151430</v>
      </c>
      <c r="H300" s="124">
        <v>2346717912</v>
      </c>
      <c r="I300" s="124">
        <v>696768</v>
      </c>
      <c r="J300" s="125">
        <v>1.853</v>
      </c>
      <c r="K300" s="124">
        <v>4001</v>
      </c>
      <c r="L300" s="124">
        <v>4122</v>
      </c>
      <c r="M300" s="124">
        <v>4062</v>
      </c>
      <c r="N300" s="125">
        <v>1.425</v>
      </c>
      <c r="O300" s="125">
        <v>1.2629999999999999</v>
      </c>
      <c r="P300" s="126">
        <v>14889.53</v>
      </c>
      <c r="Q300" s="127">
        <v>2.5940000000000001E-2</v>
      </c>
      <c r="R300" s="126">
        <v>55808.09</v>
      </c>
      <c r="S300" s="126">
        <v>0</v>
      </c>
      <c r="T300" s="125">
        <v>0.17299999999999999</v>
      </c>
      <c r="U300" s="126">
        <v>2575.88</v>
      </c>
      <c r="V300" s="126">
        <v>2575.88</v>
      </c>
      <c r="W300" s="124">
        <v>10463225</v>
      </c>
      <c r="X300" s="124">
        <v>19513011</v>
      </c>
      <c r="Y300" s="124">
        <v>390260</v>
      </c>
      <c r="Z300" s="124">
        <v>390260</v>
      </c>
      <c r="AA300" s="124">
        <v>1868800</v>
      </c>
      <c r="AB300" s="124">
        <v>0</v>
      </c>
      <c r="AC300" s="124">
        <v>1543232</v>
      </c>
      <c r="AD300" s="124">
        <v>2478430</v>
      </c>
      <c r="AE300" s="124">
        <v>2378120</v>
      </c>
    </row>
    <row r="301" spans="1:31" x14ac:dyDescent="0.3">
      <c r="A301" s="123" t="s">
        <v>601</v>
      </c>
      <c r="B301" s="121" t="s">
        <v>602</v>
      </c>
      <c r="C301" s="121">
        <v>1</v>
      </c>
      <c r="D301" s="121">
        <v>0</v>
      </c>
      <c r="E301" s="124">
        <v>3032467173</v>
      </c>
      <c r="F301" s="124">
        <v>4585</v>
      </c>
      <c r="G301" s="124">
        <v>661388</v>
      </c>
      <c r="H301" s="124">
        <v>1008866373</v>
      </c>
      <c r="I301" s="124">
        <v>220036</v>
      </c>
      <c r="J301" s="125">
        <v>0.58499999999999996</v>
      </c>
      <c r="K301" s="124">
        <v>5325</v>
      </c>
      <c r="L301" s="124">
        <v>5321</v>
      </c>
      <c r="M301" s="124">
        <v>5325</v>
      </c>
      <c r="N301" s="125">
        <v>1.425</v>
      </c>
      <c r="O301" s="125">
        <v>1.5620000000000001</v>
      </c>
      <c r="P301" s="126">
        <v>18414.439999999999</v>
      </c>
      <c r="Q301" s="127">
        <v>9.1000000000000004E-3</v>
      </c>
      <c r="R301" s="126">
        <v>6018.63</v>
      </c>
      <c r="S301" s="126">
        <v>12395.81</v>
      </c>
      <c r="T301" s="125">
        <v>0.64800000000000002</v>
      </c>
      <c r="U301" s="126">
        <v>11932.55</v>
      </c>
      <c r="V301" s="126">
        <v>12395.81</v>
      </c>
      <c r="W301" s="124">
        <v>66007689</v>
      </c>
      <c r="X301" s="124">
        <v>75224349</v>
      </c>
      <c r="Y301" s="124">
        <v>1504486</v>
      </c>
      <c r="Z301" s="124">
        <v>1504486</v>
      </c>
      <c r="AA301" s="124">
        <v>5711140</v>
      </c>
      <c r="AB301" s="124">
        <v>0</v>
      </c>
      <c r="AC301" s="124">
        <v>2254429</v>
      </c>
      <c r="AD301" s="124">
        <v>3620612</v>
      </c>
      <c r="AE301" s="124">
        <v>3474075</v>
      </c>
    </row>
    <row r="302" spans="1:31" x14ac:dyDescent="0.3">
      <c r="A302" s="123" t="s">
        <v>603</v>
      </c>
      <c r="B302" s="121" t="s">
        <v>604</v>
      </c>
      <c r="C302" s="121">
        <v>1</v>
      </c>
      <c r="D302" s="121">
        <v>0</v>
      </c>
      <c r="E302" s="124">
        <v>2870324389</v>
      </c>
      <c r="F302" s="124">
        <v>1612</v>
      </c>
      <c r="G302" s="124">
        <v>1780598</v>
      </c>
      <c r="H302" s="124">
        <v>1551335051</v>
      </c>
      <c r="I302" s="124">
        <v>962366</v>
      </c>
      <c r="J302" s="125">
        <v>2.56</v>
      </c>
      <c r="K302" s="124">
        <v>1837</v>
      </c>
      <c r="L302" s="124">
        <v>1917</v>
      </c>
      <c r="M302" s="124">
        <v>1877</v>
      </c>
      <c r="N302" s="125">
        <v>1.425</v>
      </c>
      <c r="O302" s="125">
        <v>1.127</v>
      </c>
      <c r="P302" s="126">
        <v>13286.22</v>
      </c>
      <c r="Q302" s="127">
        <v>2.8000000000000001E-2</v>
      </c>
      <c r="R302" s="126">
        <v>49856.74</v>
      </c>
      <c r="S302" s="126">
        <v>0</v>
      </c>
      <c r="T302" s="125">
        <v>0.13900000000000001</v>
      </c>
      <c r="U302" s="126">
        <v>1846.78</v>
      </c>
      <c r="V302" s="126">
        <v>1846.78</v>
      </c>
      <c r="W302" s="124">
        <v>3466407</v>
      </c>
      <c r="X302" s="124">
        <v>4180804</v>
      </c>
      <c r="Y302" s="124">
        <v>83616</v>
      </c>
      <c r="Z302" s="124">
        <v>83616</v>
      </c>
      <c r="AA302" s="124">
        <v>805600</v>
      </c>
      <c r="AB302" s="124">
        <v>0</v>
      </c>
      <c r="AC302" s="124">
        <v>489210</v>
      </c>
      <c r="AD302" s="124">
        <v>785671</v>
      </c>
      <c r="AE302" s="124">
        <v>753872</v>
      </c>
    </row>
    <row r="303" spans="1:31" x14ac:dyDescent="0.3">
      <c r="A303" s="123" t="s">
        <v>605</v>
      </c>
      <c r="B303" s="121" t="s">
        <v>606</v>
      </c>
      <c r="C303" s="121">
        <v>1</v>
      </c>
      <c r="D303" s="121">
        <v>0</v>
      </c>
      <c r="E303" s="124">
        <v>6757349225</v>
      </c>
      <c r="F303" s="124">
        <v>3303</v>
      </c>
      <c r="G303" s="124">
        <v>2045821</v>
      </c>
      <c r="H303" s="124">
        <v>2573167292</v>
      </c>
      <c r="I303" s="124">
        <v>779039</v>
      </c>
      <c r="J303" s="125">
        <v>2.0720000000000001</v>
      </c>
      <c r="K303" s="124">
        <v>3792</v>
      </c>
      <c r="L303" s="124">
        <v>3750</v>
      </c>
      <c r="M303" s="124">
        <v>3792</v>
      </c>
      <c r="N303" s="125">
        <v>1.425</v>
      </c>
      <c r="O303" s="125">
        <v>1.155</v>
      </c>
      <c r="P303" s="126">
        <v>13616.31</v>
      </c>
      <c r="Q303" s="127">
        <v>2.8000000000000001E-2</v>
      </c>
      <c r="R303" s="126">
        <v>57282.98</v>
      </c>
      <c r="S303" s="126">
        <v>0</v>
      </c>
      <c r="T303" s="125">
        <v>0.14099999999999999</v>
      </c>
      <c r="U303" s="126">
        <v>1919.89</v>
      </c>
      <c r="V303" s="126">
        <v>1919.89</v>
      </c>
      <c r="W303" s="124">
        <v>7280223</v>
      </c>
      <c r="X303" s="124">
        <v>7871925</v>
      </c>
      <c r="Y303" s="124">
        <v>157438</v>
      </c>
      <c r="Z303" s="124">
        <v>157438</v>
      </c>
      <c r="AA303" s="124">
        <v>1483600</v>
      </c>
      <c r="AB303" s="124">
        <v>0</v>
      </c>
      <c r="AC303" s="124">
        <v>788655</v>
      </c>
      <c r="AD303" s="124">
        <v>1266579</v>
      </c>
      <c r="AE303" s="124">
        <v>1215317</v>
      </c>
    </row>
    <row r="304" spans="1:31" x14ac:dyDescent="0.3">
      <c r="A304" s="123" t="s">
        <v>607</v>
      </c>
      <c r="B304" s="121" t="s">
        <v>608</v>
      </c>
      <c r="C304" s="121">
        <v>1</v>
      </c>
      <c r="D304" s="121">
        <v>0</v>
      </c>
      <c r="E304" s="124">
        <v>9732039444</v>
      </c>
      <c r="F304" s="124">
        <v>5217</v>
      </c>
      <c r="G304" s="124">
        <v>1865447</v>
      </c>
      <c r="H304" s="124">
        <v>4191323616</v>
      </c>
      <c r="I304" s="124">
        <v>803397</v>
      </c>
      <c r="J304" s="125">
        <v>2.137</v>
      </c>
      <c r="K304" s="124">
        <v>5977</v>
      </c>
      <c r="L304" s="124">
        <v>6001</v>
      </c>
      <c r="M304" s="124">
        <v>5989</v>
      </c>
      <c r="N304" s="125">
        <v>1.425</v>
      </c>
      <c r="O304" s="125">
        <v>1.1759999999999999</v>
      </c>
      <c r="P304" s="126">
        <v>13863.88</v>
      </c>
      <c r="Q304" s="127">
        <v>2.8000000000000001E-2</v>
      </c>
      <c r="R304" s="126">
        <v>52232.51</v>
      </c>
      <c r="S304" s="126">
        <v>0</v>
      </c>
      <c r="T304" s="125">
        <v>0.15</v>
      </c>
      <c r="U304" s="126">
        <v>2079.58</v>
      </c>
      <c r="V304" s="126">
        <v>2079.58</v>
      </c>
      <c r="W304" s="124">
        <v>12454605</v>
      </c>
      <c r="X304" s="124">
        <v>13353305</v>
      </c>
      <c r="Y304" s="124">
        <v>267066</v>
      </c>
      <c r="Z304" s="124">
        <v>267066</v>
      </c>
      <c r="AA304" s="124">
        <v>1975200</v>
      </c>
      <c r="AB304" s="124">
        <v>0</v>
      </c>
      <c r="AC304" s="124">
        <v>1395662</v>
      </c>
      <c r="AD304" s="124">
        <v>2241433</v>
      </c>
      <c r="AE304" s="124">
        <v>2150715</v>
      </c>
    </row>
    <row r="305" spans="1:31" x14ac:dyDescent="0.3">
      <c r="A305" s="123" t="s">
        <v>609</v>
      </c>
      <c r="B305" s="121" t="s">
        <v>610</v>
      </c>
      <c r="C305" s="121">
        <v>1</v>
      </c>
      <c r="D305" s="121">
        <v>0</v>
      </c>
      <c r="E305" s="124">
        <v>4976769962</v>
      </c>
      <c r="F305" s="124">
        <v>3300</v>
      </c>
      <c r="G305" s="124">
        <v>1508112</v>
      </c>
      <c r="H305" s="124">
        <v>1143694874</v>
      </c>
      <c r="I305" s="124">
        <v>346574</v>
      </c>
      <c r="J305" s="125">
        <v>0.92100000000000004</v>
      </c>
      <c r="K305" s="124">
        <v>1718</v>
      </c>
      <c r="L305" s="124">
        <v>1756</v>
      </c>
      <c r="M305" s="124">
        <v>1737</v>
      </c>
      <c r="N305" s="125">
        <v>1.425</v>
      </c>
      <c r="O305" s="125">
        <v>1.2330000000000001</v>
      </c>
      <c r="P305" s="126">
        <v>14535.86</v>
      </c>
      <c r="Q305" s="127">
        <v>1.289E-2</v>
      </c>
      <c r="R305" s="126">
        <v>19439.560000000001</v>
      </c>
      <c r="S305" s="126">
        <v>0</v>
      </c>
      <c r="T305" s="125">
        <v>0.33400000000000002</v>
      </c>
      <c r="U305" s="126">
        <v>4854.97</v>
      </c>
      <c r="V305" s="126">
        <v>4854.97</v>
      </c>
      <c r="W305" s="124">
        <v>8433083</v>
      </c>
      <c r="X305" s="124">
        <v>8378416</v>
      </c>
      <c r="Y305" s="124">
        <v>167568</v>
      </c>
      <c r="Z305" s="124">
        <v>167568</v>
      </c>
      <c r="AA305" s="124">
        <v>1553174</v>
      </c>
      <c r="AB305" s="124">
        <v>0</v>
      </c>
      <c r="AC305" s="124">
        <v>611472</v>
      </c>
      <c r="AD305" s="124">
        <v>982024</v>
      </c>
      <c r="AE305" s="124">
        <v>942278</v>
      </c>
    </row>
    <row r="306" spans="1:31" x14ac:dyDescent="0.3">
      <c r="A306" s="123" t="s">
        <v>611</v>
      </c>
      <c r="B306" s="121" t="s">
        <v>612</v>
      </c>
      <c r="C306" s="121">
        <v>1</v>
      </c>
      <c r="D306" s="121">
        <v>0</v>
      </c>
      <c r="E306" s="124">
        <v>8944449666</v>
      </c>
      <c r="F306" s="124">
        <v>3030</v>
      </c>
      <c r="G306" s="124">
        <v>2951963</v>
      </c>
      <c r="H306" s="124">
        <v>3651595123</v>
      </c>
      <c r="I306" s="124">
        <v>1205146</v>
      </c>
      <c r="J306" s="125">
        <v>3.206</v>
      </c>
      <c r="K306" s="124">
        <v>3580</v>
      </c>
      <c r="L306" s="124">
        <v>3542</v>
      </c>
      <c r="M306" s="124">
        <v>3580</v>
      </c>
      <c r="N306" s="125">
        <v>1.425</v>
      </c>
      <c r="O306" s="125">
        <v>1.101</v>
      </c>
      <c r="P306" s="126">
        <v>12979.71</v>
      </c>
      <c r="Q306" s="127">
        <v>2.8000000000000001E-2</v>
      </c>
      <c r="R306" s="126">
        <v>82654.960000000006</v>
      </c>
      <c r="S306" s="126">
        <v>0</v>
      </c>
      <c r="T306" s="125">
        <v>0</v>
      </c>
      <c r="U306" s="126">
        <v>0</v>
      </c>
      <c r="V306" s="126">
        <v>500</v>
      </c>
      <c r="W306" s="124">
        <v>1790000</v>
      </c>
      <c r="X306" s="124">
        <v>3032210</v>
      </c>
      <c r="Y306" s="124">
        <v>60644</v>
      </c>
      <c r="Z306" s="124">
        <v>60644</v>
      </c>
      <c r="AA306" s="124">
        <v>1210400</v>
      </c>
      <c r="AB306" s="124">
        <v>0</v>
      </c>
      <c r="AC306" s="124">
        <v>1063034</v>
      </c>
      <c r="AD306" s="124">
        <v>1707232</v>
      </c>
      <c r="AE306" s="124">
        <v>1638135</v>
      </c>
    </row>
    <row r="307" spans="1:31" x14ac:dyDescent="0.3">
      <c r="A307" s="123" t="s">
        <v>613</v>
      </c>
      <c r="B307" s="121" t="s">
        <v>614</v>
      </c>
      <c r="C307" s="121">
        <v>1</v>
      </c>
      <c r="D307" s="121">
        <v>0</v>
      </c>
      <c r="E307" s="124">
        <v>20712497333</v>
      </c>
      <c r="F307" s="124">
        <v>6582</v>
      </c>
      <c r="G307" s="124">
        <v>3146839</v>
      </c>
      <c r="H307" s="124">
        <v>5133663477</v>
      </c>
      <c r="I307" s="124">
        <v>779954</v>
      </c>
      <c r="J307" s="125">
        <v>2.0739999999999998</v>
      </c>
      <c r="K307" s="124">
        <v>8183</v>
      </c>
      <c r="L307" s="124">
        <v>8153</v>
      </c>
      <c r="M307" s="124">
        <v>8183</v>
      </c>
      <c r="N307" s="125">
        <v>1.425</v>
      </c>
      <c r="O307" s="125">
        <v>1.226</v>
      </c>
      <c r="P307" s="126">
        <v>14453.33</v>
      </c>
      <c r="Q307" s="127">
        <v>2.8000000000000001E-2</v>
      </c>
      <c r="R307" s="126">
        <v>88111.49</v>
      </c>
      <c r="S307" s="126">
        <v>0</v>
      </c>
      <c r="T307" s="125">
        <v>7.1999999999999995E-2</v>
      </c>
      <c r="U307" s="126">
        <v>1040.6300000000001</v>
      </c>
      <c r="V307" s="126">
        <v>1040.6300000000001</v>
      </c>
      <c r="W307" s="124">
        <v>8515476</v>
      </c>
      <c r="X307" s="124">
        <v>9076571</v>
      </c>
      <c r="Y307" s="124">
        <v>181531</v>
      </c>
      <c r="Z307" s="124">
        <v>181531</v>
      </c>
      <c r="AA307" s="124">
        <v>2716400</v>
      </c>
      <c r="AB307" s="124">
        <v>0</v>
      </c>
      <c r="AC307" s="124">
        <v>1553376</v>
      </c>
      <c r="AD307" s="124">
        <v>2494721</v>
      </c>
      <c r="AE307" s="124">
        <v>2393752</v>
      </c>
    </row>
    <row r="308" spans="1:31" x14ac:dyDescent="0.3">
      <c r="A308" s="123" t="s">
        <v>615</v>
      </c>
      <c r="B308" s="121" t="s">
        <v>616</v>
      </c>
      <c r="C308" s="121">
        <v>1</v>
      </c>
      <c r="D308" s="121">
        <v>0</v>
      </c>
      <c r="E308" s="124">
        <v>5246790000</v>
      </c>
      <c r="F308" s="124">
        <v>4318</v>
      </c>
      <c r="G308" s="124">
        <v>1215097</v>
      </c>
      <c r="H308" s="124">
        <v>2125550291</v>
      </c>
      <c r="I308" s="124">
        <v>492253</v>
      </c>
      <c r="J308" s="125">
        <v>1.3089999999999999</v>
      </c>
      <c r="K308" s="124">
        <v>4956</v>
      </c>
      <c r="L308" s="124">
        <v>4998</v>
      </c>
      <c r="M308" s="124">
        <v>4977</v>
      </c>
      <c r="N308" s="125">
        <v>1.425</v>
      </c>
      <c r="O308" s="125">
        <v>1.165</v>
      </c>
      <c r="P308" s="126">
        <v>13734.2</v>
      </c>
      <c r="Q308" s="127">
        <v>1.8319999999999999E-2</v>
      </c>
      <c r="R308" s="126">
        <v>22260.57</v>
      </c>
      <c r="S308" s="126">
        <v>0</v>
      </c>
      <c r="T308" s="125">
        <v>0.31</v>
      </c>
      <c r="U308" s="126">
        <v>4257.6000000000004</v>
      </c>
      <c r="V308" s="126">
        <v>4257.6000000000004</v>
      </c>
      <c r="W308" s="124">
        <v>21190076</v>
      </c>
      <c r="X308" s="124">
        <v>20292972</v>
      </c>
      <c r="Y308" s="124">
        <v>405859</v>
      </c>
      <c r="Z308" s="124">
        <v>897104</v>
      </c>
      <c r="AA308" s="124">
        <v>1789600</v>
      </c>
      <c r="AB308" s="124">
        <v>0</v>
      </c>
      <c r="AC308" s="124">
        <v>1839872</v>
      </c>
      <c r="AD308" s="124">
        <v>2954834</v>
      </c>
      <c r="AE308" s="124">
        <v>2835242</v>
      </c>
    </row>
    <row r="309" spans="1:31" x14ac:dyDescent="0.3">
      <c r="A309" s="123" t="s">
        <v>617</v>
      </c>
      <c r="B309" s="121" t="s">
        <v>618</v>
      </c>
      <c r="C309" s="121">
        <v>1</v>
      </c>
      <c r="D309" s="121">
        <v>0</v>
      </c>
      <c r="E309" s="124">
        <v>6529102055</v>
      </c>
      <c r="F309" s="124">
        <v>2777</v>
      </c>
      <c r="G309" s="124">
        <v>2351135</v>
      </c>
      <c r="H309" s="124">
        <v>1314100584</v>
      </c>
      <c r="I309" s="124">
        <v>473208</v>
      </c>
      <c r="J309" s="125">
        <v>1.258</v>
      </c>
      <c r="K309" s="124">
        <v>3375</v>
      </c>
      <c r="L309" s="124">
        <v>3290</v>
      </c>
      <c r="M309" s="124">
        <v>3375</v>
      </c>
      <c r="N309" s="125">
        <v>1.425</v>
      </c>
      <c r="O309" s="125">
        <v>1.321</v>
      </c>
      <c r="P309" s="126">
        <v>15573.29</v>
      </c>
      <c r="Q309" s="127">
        <v>1.7610000000000001E-2</v>
      </c>
      <c r="R309" s="126">
        <v>41403.480000000003</v>
      </c>
      <c r="S309" s="126">
        <v>0</v>
      </c>
      <c r="T309" s="125">
        <v>0.20699999999999999</v>
      </c>
      <c r="U309" s="126">
        <v>3223.67</v>
      </c>
      <c r="V309" s="126">
        <v>3223.67</v>
      </c>
      <c r="W309" s="124">
        <v>10879887</v>
      </c>
      <c r="X309" s="124">
        <v>10727242</v>
      </c>
      <c r="Y309" s="124">
        <v>214544</v>
      </c>
      <c r="Z309" s="124">
        <v>214544</v>
      </c>
      <c r="AA309" s="124">
        <v>1121200</v>
      </c>
      <c r="AB309" s="124">
        <v>0</v>
      </c>
      <c r="AC309" s="124">
        <v>1000457</v>
      </c>
      <c r="AD309" s="124">
        <v>1606733</v>
      </c>
      <c r="AE309" s="124">
        <v>1541704</v>
      </c>
    </row>
    <row r="310" spans="1:31" x14ac:dyDescent="0.3">
      <c r="A310" s="123" t="s">
        <v>619</v>
      </c>
      <c r="B310" s="121" t="s">
        <v>620</v>
      </c>
      <c r="C310" s="121">
        <v>1</v>
      </c>
      <c r="D310" s="121">
        <v>0</v>
      </c>
      <c r="E310" s="124">
        <v>3255117499</v>
      </c>
      <c r="F310" s="124">
        <v>1275</v>
      </c>
      <c r="G310" s="124">
        <v>2553033</v>
      </c>
      <c r="H310" s="124">
        <v>498775059</v>
      </c>
      <c r="I310" s="124">
        <v>391196</v>
      </c>
      <c r="J310" s="125">
        <v>1.04</v>
      </c>
      <c r="K310" s="124">
        <v>1547</v>
      </c>
      <c r="L310" s="124">
        <v>1525</v>
      </c>
      <c r="M310" s="124">
        <v>1547</v>
      </c>
      <c r="N310" s="125">
        <v>1.425</v>
      </c>
      <c r="O310" s="125">
        <v>1.19</v>
      </c>
      <c r="P310" s="126">
        <v>14028.93</v>
      </c>
      <c r="Q310" s="127">
        <v>1.456E-2</v>
      </c>
      <c r="R310" s="126">
        <v>37172.160000000003</v>
      </c>
      <c r="S310" s="126">
        <v>0</v>
      </c>
      <c r="T310" s="125">
        <v>0.21099999999999999</v>
      </c>
      <c r="U310" s="126">
        <v>2960.1</v>
      </c>
      <c r="V310" s="126">
        <v>2960.1</v>
      </c>
      <c r="W310" s="124">
        <v>4579275</v>
      </c>
      <c r="X310" s="124">
        <v>4508265</v>
      </c>
      <c r="Y310" s="124">
        <v>90165</v>
      </c>
      <c r="Z310" s="124">
        <v>90165</v>
      </c>
      <c r="AA310" s="124">
        <v>1469377</v>
      </c>
      <c r="AB310" s="124">
        <v>0</v>
      </c>
      <c r="AC310" s="124">
        <v>633811</v>
      </c>
      <c r="AD310" s="124">
        <v>1017900</v>
      </c>
      <c r="AE310" s="124">
        <v>976702</v>
      </c>
    </row>
    <row r="311" spans="1:31" x14ac:dyDescent="0.3">
      <c r="A311" s="123" t="s">
        <v>621</v>
      </c>
      <c r="B311" s="121" t="s">
        <v>622</v>
      </c>
      <c r="C311" s="121">
        <v>1</v>
      </c>
      <c r="D311" s="121">
        <v>0</v>
      </c>
      <c r="E311" s="124">
        <v>5242386843</v>
      </c>
      <c r="F311" s="124">
        <v>2555</v>
      </c>
      <c r="G311" s="124">
        <v>2051814</v>
      </c>
      <c r="H311" s="124">
        <v>1919559622</v>
      </c>
      <c r="I311" s="124">
        <v>751295</v>
      </c>
      <c r="J311" s="125">
        <v>1.998</v>
      </c>
      <c r="K311" s="124">
        <v>3051</v>
      </c>
      <c r="L311" s="124">
        <v>2960</v>
      </c>
      <c r="M311" s="124">
        <v>3051</v>
      </c>
      <c r="N311" s="125">
        <v>1.425</v>
      </c>
      <c r="O311" s="125">
        <v>1.125</v>
      </c>
      <c r="P311" s="126">
        <v>13262.64</v>
      </c>
      <c r="Q311" s="127">
        <v>2.7969999999999998E-2</v>
      </c>
      <c r="R311" s="126">
        <v>57389.23</v>
      </c>
      <c r="S311" s="126">
        <v>0</v>
      </c>
      <c r="T311" s="125">
        <v>0.161</v>
      </c>
      <c r="U311" s="126">
        <v>2135.2800000000002</v>
      </c>
      <c r="V311" s="126">
        <v>2135.2800000000002</v>
      </c>
      <c r="W311" s="124">
        <v>6514740</v>
      </c>
      <c r="X311" s="124">
        <v>5955367</v>
      </c>
      <c r="Y311" s="124">
        <v>119107</v>
      </c>
      <c r="Z311" s="124">
        <v>559373</v>
      </c>
      <c r="AA311" s="124">
        <v>1213200</v>
      </c>
      <c r="AB311" s="124">
        <v>0</v>
      </c>
      <c r="AC311" s="124">
        <v>996195</v>
      </c>
      <c r="AD311" s="124">
        <v>1599889</v>
      </c>
      <c r="AE311" s="124">
        <v>1535136</v>
      </c>
    </row>
    <row r="312" spans="1:31" x14ac:dyDescent="0.3">
      <c r="A312" s="123" t="s">
        <v>623</v>
      </c>
      <c r="B312" s="121" t="s">
        <v>624</v>
      </c>
      <c r="C312" s="121">
        <v>1</v>
      </c>
      <c r="D312" s="121">
        <v>0</v>
      </c>
      <c r="E312" s="124">
        <v>11688784316</v>
      </c>
      <c r="F312" s="124">
        <v>7010</v>
      </c>
      <c r="G312" s="124">
        <v>1667444</v>
      </c>
      <c r="H312" s="124">
        <v>4086980028</v>
      </c>
      <c r="I312" s="124">
        <v>583021</v>
      </c>
      <c r="J312" s="125">
        <v>1.5509999999999999</v>
      </c>
      <c r="K312" s="124">
        <v>7950</v>
      </c>
      <c r="L312" s="124">
        <v>7957</v>
      </c>
      <c r="M312" s="124">
        <v>7954</v>
      </c>
      <c r="N312" s="125">
        <v>1.425</v>
      </c>
      <c r="O312" s="125">
        <v>1.133</v>
      </c>
      <c r="P312" s="126">
        <v>13356.95</v>
      </c>
      <c r="Q312" s="127">
        <v>2.171E-2</v>
      </c>
      <c r="R312" s="126">
        <v>36200.199999999997</v>
      </c>
      <c r="S312" s="126">
        <v>0</v>
      </c>
      <c r="T312" s="125">
        <v>0.22600000000000001</v>
      </c>
      <c r="U312" s="126">
        <v>3018.67</v>
      </c>
      <c r="V312" s="126">
        <v>3018.67</v>
      </c>
      <c r="W312" s="124">
        <v>24010502</v>
      </c>
      <c r="X312" s="124">
        <v>23012357</v>
      </c>
      <c r="Y312" s="124">
        <v>460247</v>
      </c>
      <c r="Z312" s="124">
        <v>998145</v>
      </c>
      <c r="AA312" s="124">
        <v>2963600</v>
      </c>
      <c r="AB312" s="124">
        <v>0</v>
      </c>
      <c r="AC312" s="124">
        <v>1999666</v>
      </c>
      <c r="AD312" s="124">
        <v>3211463</v>
      </c>
      <c r="AE312" s="124">
        <v>3081485</v>
      </c>
    </row>
    <row r="313" spans="1:31" x14ac:dyDescent="0.3">
      <c r="A313" s="123" t="s">
        <v>625</v>
      </c>
      <c r="B313" s="121" t="s">
        <v>626</v>
      </c>
      <c r="C313" s="121">
        <v>1</v>
      </c>
      <c r="D313" s="121">
        <v>0</v>
      </c>
      <c r="E313" s="124">
        <v>4679732980</v>
      </c>
      <c r="F313" s="124">
        <v>1836</v>
      </c>
      <c r="G313" s="124">
        <v>2548874</v>
      </c>
      <c r="H313" s="124">
        <v>2594320311</v>
      </c>
      <c r="I313" s="124">
        <v>1413028</v>
      </c>
      <c r="J313" s="125">
        <v>3.7589999999999999</v>
      </c>
      <c r="K313" s="124">
        <v>2246</v>
      </c>
      <c r="L313" s="124">
        <v>2290</v>
      </c>
      <c r="M313" s="124">
        <v>2268</v>
      </c>
      <c r="N313" s="125">
        <v>1.425</v>
      </c>
      <c r="O313" s="125">
        <v>1.196</v>
      </c>
      <c r="P313" s="126">
        <v>14099.66</v>
      </c>
      <c r="Q313" s="127">
        <v>2.8000000000000001E-2</v>
      </c>
      <c r="R313" s="126">
        <v>71368.47</v>
      </c>
      <c r="S313" s="126">
        <v>0</v>
      </c>
      <c r="T313" s="125">
        <v>0</v>
      </c>
      <c r="U313" s="126">
        <v>0</v>
      </c>
      <c r="V313" s="126">
        <v>500</v>
      </c>
      <c r="W313" s="124">
        <v>1134000</v>
      </c>
      <c r="X313" s="124">
        <v>2849964</v>
      </c>
      <c r="Y313" s="124">
        <v>56999</v>
      </c>
      <c r="Z313" s="124">
        <v>56999</v>
      </c>
      <c r="AA313" s="124">
        <v>965200</v>
      </c>
      <c r="AB313" s="124">
        <v>0</v>
      </c>
      <c r="AC313" s="124">
        <v>848016</v>
      </c>
      <c r="AD313" s="124">
        <v>1361913</v>
      </c>
      <c r="AE313" s="124">
        <v>1306792</v>
      </c>
    </row>
    <row r="314" spans="1:31" x14ac:dyDescent="0.3">
      <c r="A314" s="123" t="s">
        <v>627</v>
      </c>
      <c r="B314" s="121" t="s">
        <v>628</v>
      </c>
      <c r="C314" s="121">
        <v>1</v>
      </c>
      <c r="D314" s="121">
        <v>0</v>
      </c>
      <c r="E314" s="124">
        <v>7365089510</v>
      </c>
      <c r="F314" s="124">
        <v>5426</v>
      </c>
      <c r="G314" s="124">
        <v>1357369</v>
      </c>
      <c r="H314" s="124">
        <v>2281936481</v>
      </c>
      <c r="I314" s="124">
        <v>420555</v>
      </c>
      <c r="J314" s="125">
        <v>1.1180000000000001</v>
      </c>
      <c r="K314" s="124">
        <v>6686</v>
      </c>
      <c r="L314" s="124">
        <v>6458</v>
      </c>
      <c r="M314" s="124">
        <v>6686</v>
      </c>
      <c r="N314" s="125">
        <v>1.425</v>
      </c>
      <c r="O314" s="125">
        <v>1.1339999999999999</v>
      </c>
      <c r="P314" s="126">
        <v>13368.74</v>
      </c>
      <c r="Q314" s="127">
        <v>1.5650000000000001E-2</v>
      </c>
      <c r="R314" s="126">
        <v>21242.82</v>
      </c>
      <c r="S314" s="126">
        <v>0</v>
      </c>
      <c r="T314" s="125">
        <v>0.33800000000000002</v>
      </c>
      <c r="U314" s="126">
        <v>4518.63</v>
      </c>
      <c r="V314" s="126">
        <v>4518.63</v>
      </c>
      <c r="W314" s="124">
        <v>30211561</v>
      </c>
      <c r="X314" s="124">
        <v>27627324</v>
      </c>
      <c r="Y314" s="124">
        <v>552546</v>
      </c>
      <c r="Z314" s="124">
        <v>2584237</v>
      </c>
      <c r="AA314" s="124">
        <v>4041809</v>
      </c>
      <c r="AB314" s="124">
        <v>0</v>
      </c>
      <c r="AC314" s="124">
        <v>2417193</v>
      </c>
      <c r="AD314" s="124">
        <v>3882011</v>
      </c>
      <c r="AE314" s="124">
        <v>3724894</v>
      </c>
    </row>
    <row r="315" spans="1:31" x14ac:dyDescent="0.3">
      <c r="A315" s="123" t="s">
        <v>629</v>
      </c>
      <c r="B315" s="121" t="s">
        <v>630</v>
      </c>
      <c r="C315" s="121">
        <v>1</v>
      </c>
      <c r="D315" s="121">
        <v>0</v>
      </c>
      <c r="E315" s="124">
        <v>4413790097</v>
      </c>
      <c r="F315" s="124">
        <v>1325</v>
      </c>
      <c r="G315" s="124">
        <v>3331162</v>
      </c>
      <c r="H315" s="124">
        <v>1699552293</v>
      </c>
      <c r="I315" s="124">
        <v>1282680</v>
      </c>
      <c r="J315" s="125">
        <v>3.4119999999999999</v>
      </c>
      <c r="K315" s="124">
        <v>1639</v>
      </c>
      <c r="L315" s="124">
        <v>1699</v>
      </c>
      <c r="M315" s="124">
        <v>1669</v>
      </c>
      <c r="N315" s="125">
        <v>1.425</v>
      </c>
      <c r="O315" s="125">
        <v>1.254</v>
      </c>
      <c r="P315" s="126">
        <v>14783.43</v>
      </c>
      <c r="Q315" s="127">
        <v>2.8000000000000001E-2</v>
      </c>
      <c r="R315" s="126">
        <v>93272.53</v>
      </c>
      <c r="S315" s="126">
        <v>0</v>
      </c>
      <c r="T315" s="125">
        <v>0</v>
      </c>
      <c r="U315" s="126">
        <v>0</v>
      </c>
      <c r="V315" s="126">
        <v>500</v>
      </c>
      <c r="W315" s="124">
        <v>834500</v>
      </c>
      <c r="X315" s="124">
        <v>1919212</v>
      </c>
      <c r="Y315" s="124">
        <v>38384</v>
      </c>
      <c r="Z315" s="124">
        <v>38384</v>
      </c>
      <c r="AA315" s="124">
        <v>674400</v>
      </c>
      <c r="AB315" s="124">
        <v>0</v>
      </c>
      <c r="AC315" s="124">
        <v>448394</v>
      </c>
      <c r="AD315" s="124">
        <v>720120</v>
      </c>
      <c r="AE315" s="124">
        <v>690975</v>
      </c>
    </row>
    <row r="316" spans="1:31" x14ac:dyDescent="0.3">
      <c r="A316" s="123" t="s">
        <v>631</v>
      </c>
      <c r="B316" s="121" t="s">
        <v>632</v>
      </c>
      <c r="C316" s="121">
        <v>1</v>
      </c>
      <c r="D316" s="121">
        <v>0</v>
      </c>
      <c r="E316" s="124">
        <v>7077960883</v>
      </c>
      <c r="F316" s="124">
        <v>3306</v>
      </c>
      <c r="G316" s="124">
        <v>2140944</v>
      </c>
      <c r="H316" s="124">
        <v>2505363998</v>
      </c>
      <c r="I316" s="124">
        <v>757823</v>
      </c>
      <c r="J316" s="125">
        <v>2.016</v>
      </c>
      <c r="K316" s="124">
        <v>3654</v>
      </c>
      <c r="L316" s="124">
        <v>3642</v>
      </c>
      <c r="M316" s="124">
        <v>3654</v>
      </c>
      <c r="N316" s="125">
        <v>1.425</v>
      </c>
      <c r="O316" s="125">
        <v>1.1830000000000001</v>
      </c>
      <c r="P316" s="126">
        <v>13946.41</v>
      </c>
      <c r="Q316" s="127">
        <v>2.8000000000000001E-2</v>
      </c>
      <c r="R316" s="126">
        <v>59946.43</v>
      </c>
      <c r="S316" s="126">
        <v>0</v>
      </c>
      <c r="T316" s="125">
        <v>0.14299999999999999</v>
      </c>
      <c r="U316" s="126">
        <v>1994.33</v>
      </c>
      <c r="V316" s="126">
        <v>1994.33</v>
      </c>
      <c r="W316" s="124">
        <v>7287282</v>
      </c>
      <c r="X316" s="124">
        <v>6722655</v>
      </c>
      <c r="Y316" s="124">
        <v>134453</v>
      </c>
      <c r="Z316" s="124">
        <v>564627</v>
      </c>
      <c r="AA316" s="124">
        <v>1428000</v>
      </c>
      <c r="AB316" s="124">
        <v>0</v>
      </c>
      <c r="AC316" s="124">
        <v>1078619</v>
      </c>
      <c r="AD316" s="124">
        <v>1732262</v>
      </c>
      <c r="AE316" s="124">
        <v>1662151</v>
      </c>
    </row>
    <row r="317" spans="1:31" x14ac:dyDescent="0.3">
      <c r="A317" s="123" t="s">
        <v>633</v>
      </c>
      <c r="B317" s="121" t="s">
        <v>634</v>
      </c>
      <c r="C317" s="121">
        <v>1</v>
      </c>
      <c r="D317" s="121">
        <v>0</v>
      </c>
      <c r="E317" s="124">
        <v>9396215529</v>
      </c>
      <c r="F317" s="124">
        <v>5350</v>
      </c>
      <c r="G317" s="124">
        <v>1756301</v>
      </c>
      <c r="H317" s="124">
        <v>1644809521</v>
      </c>
      <c r="I317" s="124">
        <v>307441</v>
      </c>
      <c r="J317" s="125">
        <v>0.81699999999999995</v>
      </c>
      <c r="K317" s="124">
        <v>6466</v>
      </c>
      <c r="L317" s="124">
        <v>6275</v>
      </c>
      <c r="M317" s="124">
        <v>6466</v>
      </c>
      <c r="N317" s="125">
        <v>1.425</v>
      </c>
      <c r="O317" s="125">
        <v>1.466</v>
      </c>
      <c r="P317" s="126">
        <v>17282.7</v>
      </c>
      <c r="Q317" s="127">
        <v>1.1429999999999999E-2</v>
      </c>
      <c r="R317" s="126">
        <v>20074.52</v>
      </c>
      <c r="S317" s="126">
        <v>0</v>
      </c>
      <c r="T317" s="125">
        <v>0.30599999999999999</v>
      </c>
      <c r="U317" s="126">
        <v>5288.5</v>
      </c>
      <c r="V317" s="126">
        <v>5288.5</v>
      </c>
      <c r="W317" s="124">
        <v>34195441</v>
      </c>
      <c r="X317" s="124">
        <v>31792036</v>
      </c>
      <c r="Y317" s="124">
        <v>635840</v>
      </c>
      <c r="Z317" s="124">
        <v>2403405</v>
      </c>
      <c r="AA317" s="124">
        <v>4358150</v>
      </c>
      <c r="AB317" s="124">
        <v>0</v>
      </c>
      <c r="AC317" s="124">
        <v>2151123</v>
      </c>
      <c r="AD317" s="124">
        <v>3454703</v>
      </c>
      <c r="AE317" s="124">
        <v>3314880</v>
      </c>
    </row>
    <row r="318" spans="1:31" x14ac:dyDescent="0.3">
      <c r="A318" s="123" t="s">
        <v>635</v>
      </c>
      <c r="B318" s="121" t="s">
        <v>636</v>
      </c>
      <c r="C318" s="121">
        <v>1</v>
      </c>
      <c r="D318" s="121">
        <v>0</v>
      </c>
      <c r="E318" s="124">
        <v>3034115902</v>
      </c>
      <c r="F318" s="124">
        <v>2822</v>
      </c>
      <c r="G318" s="124">
        <v>1075165</v>
      </c>
      <c r="H318" s="124">
        <v>1005367307</v>
      </c>
      <c r="I318" s="124">
        <v>356260</v>
      </c>
      <c r="J318" s="125">
        <v>0.94699999999999995</v>
      </c>
      <c r="K318" s="124">
        <v>3331</v>
      </c>
      <c r="L318" s="124">
        <v>3324</v>
      </c>
      <c r="M318" s="124">
        <v>3331</v>
      </c>
      <c r="N318" s="125">
        <v>1.425</v>
      </c>
      <c r="O318" s="125">
        <v>1.1140000000000001</v>
      </c>
      <c r="P318" s="126">
        <v>13132.96</v>
      </c>
      <c r="Q318" s="127">
        <v>1.325E-2</v>
      </c>
      <c r="R318" s="126">
        <v>14245.93</v>
      </c>
      <c r="S318" s="126">
        <v>0</v>
      </c>
      <c r="T318" s="125">
        <v>0.41099999999999998</v>
      </c>
      <c r="U318" s="126">
        <v>5397.64</v>
      </c>
      <c r="V318" s="126">
        <v>5397.64</v>
      </c>
      <c r="W318" s="124">
        <v>17979539</v>
      </c>
      <c r="X318" s="124">
        <v>17386447</v>
      </c>
      <c r="Y318" s="124">
        <v>347728</v>
      </c>
      <c r="Z318" s="124">
        <v>593092</v>
      </c>
      <c r="AA318" s="124">
        <v>5955021</v>
      </c>
      <c r="AB318" s="124">
        <v>0</v>
      </c>
      <c r="AC318" s="124">
        <v>1788122</v>
      </c>
      <c r="AD318" s="124">
        <v>2871723</v>
      </c>
      <c r="AE318" s="124">
        <v>2755496</v>
      </c>
    </row>
    <row r="319" spans="1:31" x14ac:dyDescent="0.3">
      <c r="A319" s="123" t="s">
        <v>637</v>
      </c>
      <c r="B319" s="121" t="s">
        <v>638</v>
      </c>
      <c r="C319" s="121">
        <v>1</v>
      </c>
      <c r="D319" s="121">
        <v>0</v>
      </c>
      <c r="E319" s="124">
        <v>4236516157</v>
      </c>
      <c r="F319" s="124">
        <v>3063</v>
      </c>
      <c r="G319" s="124">
        <v>1383126</v>
      </c>
      <c r="H319" s="124">
        <v>933906204</v>
      </c>
      <c r="I319" s="124">
        <v>304899</v>
      </c>
      <c r="J319" s="125">
        <v>0.81100000000000005</v>
      </c>
      <c r="K319" s="124">
        <v>3470</v>
      </c>
      <c r="L319" s="124">
        <v>3542</v>
      </c>
      <c r="M319" s="124">
        <v>3506</v>
      </c>
      <c r="N319" s="125">
        <v>1.425</v>
      </c>
      <c r="O319" s="125">
        <v>1.2050000000000001</v>
      </c>
      <c r="P319" s="126">
        <v>14205.76</v>
      </c>
      <c r="Q319" s="127">
        <v>1.1350000000000001E-2</v>
      </c>
      <c r="R319" s="126">
        <v>15698.48</v>
      </c>
      <c r="S319" s="126">
        <v>0</v>
      </c>
      <c r="T319" s="125">
        <v>0.379</v>
      </c>
      <c r="U319" s="126">
        <v>5383.98</v>
      </c>
      <c r="V319" s="126">
        <v>5383.98</v>
      </c>
      <c r="W319" s="124">
        <v>18876234</v>
      </c>
      <c r="X319" s="124">
        <v>18073834</v>
      </c>
      <c r="Y319" s="124">
        <v>361476</v>
      </c>
      <c r="Z319" s="124">
        <v>802400</v>
      </c>
      <c r="AA319" s="124">
        <v>3199628</v>
      </c>
      <c r="AB319" s="124">
        <v>0</v>
      </c>
      <c r="AC319" s="124">
        <v>902447</v>
      </c>
      <c r="AD319" s="124">
        <v>1449329</v>
      </c>
      <c r="AE319" s="124">
        <v>1390670</v>
      </c>
    </row>
    <row r="320" spans="1:31" x14ac:dyDescent="0.3">
      <c r="A320" s="123" t="s">
        <v>639</v>
      </c>
      <c r="B320" s="121" t="s">
        <v>640</v>
      </c>
      <c r="C320" s="121">
        <v>1</v>
      </c>
      <c r="D320" s="121">
        <v>0</v>
      </c>
      <c r="E320" s="124">
        <v>6973301641</v>
      </c>
      <c r="F320" s="124">
        <v>5228</v>
      </c>
      <c r="G320" s="124">
        <v>1333837</v>
      </c>
      <c r="H320" s="124">
        <v>1860551733</v>
      </c>
      <c r="I320" s="124">
        <v>355882</v>
      </c>
      <c r="J320" s="125">
        <v>0.94599999999999995</v>
      </c>
      <c r="K320" s="124">
        <v>6381</v>
      </c>
      <c r="L320" s="124">
        <v>6362</v>
      </c>
      <c r="M320" s="124">
        <v>6381</v>
      </c>
      <c r="N320" s="125">
        <v>1.425</v>
      </c>
      <c r="O320" s="125">
        <v>1.302</v>
      </c>
      <c r="P320" s="126">
        <v>15349.3</v>
      </c>
      <c r="Q320" s="127">
        <v>1.324E-2</v>
      </c>
      <c r="R320" s="126">
        <v>17660</v>
      </c>
      <c r="S320" s="126">
        <v>0</v>
      </c>
      <c r="T320" s="125">
        <v>0.36899999999999999</v>
      </c>
      <c r="U320" s="126">
        <v>5663.89</v>
      </c>
      <c r="V320" s="126">
        <v>5663.89</v>
      </c>
      <c r="W320" s="124">
        <v>36141283</v>
      </c>
      <c r="X320" s="124">
        <v>32205780</v>
      </c>
      <c r="Y320" s="124">
        <v>644115</v>
      </c>
      <c r="Z320" s="124">
        <v>3935503</v>
      </c>
      <c r="AA320" s="124">
        <v>8684859</v>
      </c>
      <c r="AB320" s="124">
        <v>0</v>
      </c>
      <c r="AC320" s="124">
        <v>2789005</v>
      </c>
      <c r="AD320" s="124">
        <v>4479142</v>
      </c>
      <c r="AE320" s="124">
        <v>4297856</v>
      </c>
    </row>
    <row r="321" spans="1:31" x14ac:dyDescent="0.3">
      <c r="A321" s="123" t="s">
        <v>641</v>
      </c>
      <c r="B321" s="121" t="s">
        <v>642</v>
      </c>
      <c r="C321" s="121">
        <v>1</v>
      </c>
      <c r="D321" s="121">
        <v>0</v>
      </c>
      <c r="E321" s="124">
        <v>8574284706</v>
      </c>
      <c r="F321" s="124">
        <v>6504</v>
      </c>
      <c r="G321" s="124">
        <v>1318309</v>
      </c>
      <c r="H321" s="124">
        <v>3225963863</v>
      </c>
      <c r="I321" s="124">
        <v>495996</v>
      </c>
      <c r="J321" s="125">
        <v>1.319</v>
      </c>
      <c r="K321" s="124">
        <v>7669</v>
      </c>
      <c r="L321" s="124">
        <v>7589</v>
      </c>
      <c r="M321" s="124">
        <v>7669</v>
      </c>
      <c r="N321" s="125">
        <v>1.425</v>
      </c>
      <c r="O321" s="125">
        <v>1.075</v>
      </c>
      <c r="P321" s="126">
        <v>12673.19</v>
      </c>
      <c r="Q321" s="127">
        <v>1.8460000000000001E-2</v>
      </c>
      <c r="R321" s="126">
        <v>24335.98</v>
      </c>
      <c r="S321" s="126">
        <v>0</v>
      </c>
      <c r="T321" s="125">
        <v>0.28699999999999998</v>
      </c>
      <c r="U321" s="126">
        <v>3637.2</v>
      </c>
      <c r="V321" s="126">
        <v>3637.2</v>
      </c>
      <c r="W321" s="124">
        <v>27893687</v>
      </c>
      <c r="X321" s="124">
        <v>27868105</v>
      </c>
      <c r="Y321" s="124">
        <v>557362</v>
      </c>
      <c r="Z321" s="124">
        <v>557362</v>
      </c>
      <c r="AA321" s="124">
        <v>6488605</v>
      </c>
      <c r="AB321" s="124">
        <v>0</v>
      </c>
      <c r="AC321" s="124">
        <v>2109757</v>
      </c>
      <c r="AD321" s="124">
        <v>3388269</v>
      </c>
      <c r="AE321" s="124">
        <v>3251135</v>
      </c>
    </row>
    <row r="322" spans="1:31" x14ac:dyDescent="0.3">
      <c r="A322" s="123" t="s">
        <v>643</v>
      </c>
      <c r="B322" s="121" t="s">
        <v>644</v>
      </c>
      <c r="C322" s="121">
        <v>1</v>
      </c>
      <c r="D322" s="121">
        <v>1</v>
      </c>
      <c r="E322" s="124">
        <v>1224462717793</v>
      </c>
      <c r="F322" s="124">
        <v>969190</v>
      </c>
      <c r="G322" s="124">
        <v>1263387</v>
      </c>
      <c r="H322" s="124">
        <v>425277562354</v>
      </c>
      <c r="I322" s="124">
        <v>438796</v>
      </c>
      <c r="J322" s="125">
        <v>1.167</v>
      </c>
      <c r="K322" s="124">
        <v>1290801</v>
      </c>
      <c r="L322" s="124">
        <v>1251744</v>
      </c>
      <c r="M322" s="124">
        <v>1290801</v>
      </c>
      <c r="N322" s="125">
        <v>1.425</v>
      </c>
      <c r="O322" s="125">
        <v>1.732</v>
      </c>
      <c r="P322" s="126">
        <v>20418.580000000002</v>
      </c>
      <c r="Q322" s="127">
        <v>1.6330000000000001E-2</v>
      </c>
      <c r="R322" s="126">
        <v>20631.099999999999</v>
      </c>
      <c r="S322" s="126">
        <v>0</v>
      </c>
      <c r="T322" s="125">
        <v>0.39700000000000002</v>
      </c>
      <c r="U322" s="126">
        <v>8106.17</v>
      </c>
      <c r="V322" s="126">
        <v>8106.17</v>
      </c>
      <c r="W322" s="124">
        <v>10463452343</v>
      </c>
      <c r="X322" s="124">
        <v>9924577478</v>
      </c>
      <c r="Y322" s="124">
        <v>198491549</v>
      </c>
      <c r="Z322" s="124">
        <v>538874865</v>
      </c>
      <c r="AA322" s="124">
        <v>2295294194</v>
      </c>
      <c r="AB322" s="124">
        <v>0</v>
      </c>
      <c r="AC322" s="124">
        <v>817464876</v>
      </c>
      <c r="AD322" s="124">
        <v>1312848590</v>
      </c>
      <c r="AE322" s="124">
        <v>1259713373</v>
      </c>
    </row>
    <row r="323" spans="1:31" x14ac:dyDescent="0.3">
      <c r="A323" s="123" t="s">
        <v>645</v>
      </c>
      <c r="B323" s="121" t="s">
        <v>646</v>
      </c>
      <c r="C323" s="121">
        <v>1</v>
      </c>
      <c r="D323" s="121">
        <v>0</v>
      </c>
      <c r="E323" s="124">
        <v>1949571039</v>
      </c>
      <c r="F323" s="124">
        <v>1887</v>
      </c>
      <c r="G323" s="124">
        <v>1033159</v>
      </c>
      <c r="H323" s="124">
        <v>714670297</v>
      </c>
      <c r="I323" s="124">
        <v>378733</v>
      </c>
      <c r="J323" s="125">
        <v>1.0069999999999999</v>
      </c>
      <c r="K323" s="124">
        <v>2335</v>
      </c>
      <c r="L323" s="124">
        <v>2263</v>
      </c>
      <c r="M323" s="124">
        <v>2335</v>
      </c>
      <c r="N323" s="125">
        <v>1.091</v>
      </c>
      <c r="O323" s="125">
        <v>1.234</v>
      </c>
      <c r="P323" s="126">
        <v>11137.88</v>
      </c>
      <c r="Q323" s="127">
        <v>1.409E-2</v>
      </c>
      <c r="R323" s="126">
        <v>14557.21</v>
      </c>
      <c r="S323" s="126">
        <v>0</v>
      </c>
      <c r="T323" s="125">
        <v>0.41199999999999998</v>
      </c>
      <c r="U323" s="126">
        <v>4588.8</v>
      </c>
      <c r="V323" s="126">
        <v>4588.8</v>
      </c>
      <c r="W323" s="124">
        <v>10714848</v>
      </c>
      <c r="X323" s="124">
        <v>10609213</v>
      </c>
      <c r="Y323" s="124">
        <v>212184</v>
      </c>
      <c r="Z323" s="124">
        <v>212184</v>
      </c>
      <c r="AA323" s="124">
        <v>5244317</v>
      </c>
      <c r="AB323" s="124">
        <v>0</v>
      </c>
      <c r="AC323" s="124">
        <v>2203217</v>
      </c>
      <c r="AD323" s="124">
        <v>3538366</v>
      </c>
      <c r="AE323" s="124">
        <v>3395157</v>
      </c>
    </row>
    <row r="324" spans="1:31" x14ac:dyDescent="0.3">
      <c r="A324" s="123" t="s">
        <v>647</v>
      </c>
      <c r="B324" s="121" t="s">
        <v>648</v>
      </c>
      <c r="C324" s="121">
        <v>1</v>
      </c>
      <c r="D324" s="121">
        <v>0</v>
      </c>
      <c r="E324" s="124">
        <v>2248373666</v>
      </c>
      <c r="F324" s="124">
        <v>4171</v>
      </c>
      <c r="G324" s="124">
        <v>539049</v>
      </c>
      <c r="H324" s="124">
        <v>869463823</v>
      </c>
      <c r="I324" s="124">
        <v>208454</v>
      </c>
      <c r="J324" s="125">
        <v>0.55400000000000005</v>
      </c>
      <c r="K324" s="124">
        <v>5311</v>
      </c>
      <c r="L324" s="124">
        <v>5175</v>
      </c>
      <c r="M324" s="124">
        <v>5311</v>
      </c>
      <c r="N324" s="125">
        <v>1.091</v>
      </c>
      <c r="O324" s="125">
        <v>1.569</v>
      </c>
      <c r="P324" s="126">
        <v>14161.54</v>
      </c>
      <c r="Q324" s="127">
        <v>9.1000000000000004E-3</v>
      </c>
      <c r="R324" s="126">
        <v>4905.34</v>
      </c>
      <c r="S324" s="126">
        <v>9256.2000000000007</v>
      </c>
      <c r="T324" s="125">
        <v>0.71599999999999997</v>
      </c>
      <c r="U324" s="126">
        <v>10139.66</v>
      </c>
      <c r="V324" s="126">
        <v>10139.66</v>
      </c>
      <c r="W324" s="124">
        <v>53851735</v>
      </c>
      <c r="X324" s="124">
        <v>51335690</v>
      </c>
      <c r="Y324" s="124">
        <v>1026713</v>
      </c>
      <c r="Z324" s="124">
        <v>2516045</v>
      </c>
      <c r="AA324" s="124">
        <v>15829933</v>
      </c>
      <c r="AB324" s="124">
        <v>0</v>
      </c>
      <c r="AC324" s="124">
        <v>4581289</v>
      </c>
      <c r="AD324" s="124">
        <v>7357550</v>
      </c>
      <c r="AE324" s="124">
        <v>7059766</v>
      </c>
    </row>
    <row r="325" spans="1:31" x14ac:dyDescent="0.3">
      <c r="A325" s="123" t="s">
        <v>649</v>
      </c>
      <c r="B325" s="121" t="s">
        <v>650</v>
      </c>
      <c r="C325" s="121">
        <v>1</v>
      </c>
      <c r="D325" s="121">
        <v>0</v>
      </c>
      <c r="E325" s="124">
        <v>803133039</v>
      </c>
      <c r="F325" s="124">
        <v>1245</v>
      </c>
      <c r="G325" s="124">
        <v>645086</v>
      </c>
      <c r="H325" s="124">
        <v>277062578</v>
      </c>
      <c r="I325" s="124">
        <v>222540</v>
      </c>
      <c r="J325" s="125">
        <v>0.59199999999999997</v>
      </c>
      <c r="K325" s="124">
        <v>1575</v>
      </c>
      <c r="L325" s="124">
        <v>1595</v>
      </c>
      <c r="M325" s="124">
        <v>1585</v>
      </c>
      <c r="N325" s="125">
        <v>1.091</v>
      </c>
      <c r="O325" s="125">
        <v>1.45</v>
      </c>
      <c r="P325" s="126">
        <v>13087.46</v>
      </c>
      <c r="Q325" s="127">
        <v>9.1000000000000004E-3</v>
      </c>
      <c r="R325" s="126">
        <v>5870.28</v>
      </c>
      <c r="S325" s="126">
        <v>7217.18</v>
      </c>
      <c r="T325" s="125">
        <v>0.64800000000000002</v>
      </c>
      <c r="U325" s="126">
        <v>8480.67</v>
      </c>
      <c r="V325" s="126">
        <v>8480.67</v>
      </c>
      <c r="W325" s="124">
        <v>13441862</v>
      </c>
      <c r="X325" s="124">
        <v>14376299</v>
      </c>
      <c r="Y325" s="124">
        <v>287525</v>
      </c>
      <c r="Z325" s="124">
        <v>287525</v>
      </c>
      <c r="AA325" s="124">
        <v>7718755</v>
      </c>
      <c r="AB325" s="124">
        <v>0</v>
      </c>
      <c r="AC325" s="124">
        <v>1762703</v>
      </c>
      <c r="AD325" s="124">
        <v>2830901</v>
      </c>
      <c r="AE325" s="124">
        <v>2716325</v>
      </c>
    </row>
    <row r="326" spans="1:31" x14ac:dyDescent="0.3">
      <c r="A326" s="123" t="s">
        <v>651</v>
      </c>
      <c r="B326" s="121" t="s">
        <v>652</v>
      </c>
      <c r="C326" s="121">
        <v>1</v>
      </c>
      <c r="D326" s="121">
        <v>0</v>
      </c>
      <c r="E326" s="124">
        <v>2387187723</v>
      </c>
      <c r="F326" s="124">
        <v>3201</v>
      </c>
      <c r="G326" s="124">
        <v>745763</v>
      </c>
      <c r="H326" s="124">
        <v>775118924</v>
      </c>
      <c r="I326" s="124">
        <v>242148</v>
      </c>
      <c r="J326" s="125">
        <v>0.64400000000000002</v>
      </c>
      <c r="K326" s="124">
        <v>3849</v>
      </c>
      <c r="L326" s="124">
        <v>3926</v>
      </c>
      <c r="M326" s="124">
        <v>3888</v>
      </c>
      <c r="N326" s="125">
        <v>1.091</v>
      </c>
      <c r="O326" s="125">
        <v>1.351</v>
      </c>
      <c r="P326" s="126">
        <v>12193.9</v>
      </c>
      <c r="Q326" s="127">
        <v>9.1000000000000004E-3</v>
      </c>
      <c r="R326" s="126">
        <v>6786.44</v>
      </c>
      <c r="S326" s="126">
        <v>5407.46</v>
      </c>
      <c r="T326" s="125">
        <v>0.57899999999999996</v>
      </c>
      <c r="U326" s="126">
        <v>7060.26</v>
      </c>
      <c r="V326" s="126">
        <v>7060.26</v>
      </c>
      <c r="W326" s="124">
        <v>27450291</v>
      </c>
      <c r="X326" s="124">
        <v>24998294</v>
      </c>
      <c r="Y326" s="124">
        <v>499965</v>
      </c>
      <c r="Z326" s="124">
        <v>2451997</v>
      </c>
      <c r="AA326" s="124">
        <v>11301268</v>
      </c>
      <c r="AB326" s="124">
        <v>0</v>
      </c>
      <c r="AC326" s="124">
        <v>2414987</v>
      </c>
      <c r="AD326" s="124">
        <v>3878469</v>
      </c>
      <c r="AE326" s="124">
        <v>3721494</v>
      </c>
    </row>
    <row r="327" spans="1:31" x14ac:dyDescent="0.3">
      <c r="A327" s="123" t="s">
        <v>653</v>
      </c>
      <c r="B327" s="121" t="s">
        <v>654</v>
      </c>
      <c r="C327" s="121">
        <v>1</v>
      </c>
      <c r="D327" s="121">
        <v>0</v>
      </c>
      <c r="E327" s="124">
        <v>2048026116</v>
      </c>
      <c r="F327" s="124">
        <v>6695</v>
      </c>
      <c r="G327" s="124">
        <v>305903</v>
      </c>
      <c r="H327" s="124">
        <v>862731670</v>
      </c>
      <c r="I327" s="124">
        <v>128862</v>
      </c>
      <c r="J327" s="125">
        <v>0.34200000000000003</v>
      </c>
      <c r="K327" s="124">
        <v>8359</v>
      </c>
      <c r="L327" s="124">
        <v>8488</v>
      </c>
      <c r="M327" s="124">
        <v>8424</v>
      </c>
      <c r="N327" s="125">
        <v>1.091</v>
      </c>
      <c r="O327" s="125">
        <v>1.7310000000000001</v>
      </c>
      <c r="P327" s="126">
        <v>15623.72</v>
      </c>
      <c r="Q327" s="127">
        <v>9.1000000000000004E-3</v>
      </c>
      <c r="R327" s="126">
        <v>2783.71</v>
      </c>
      <c r="S327" s="126">
        <v>12840.01</v>
      </c>
      <c r="T327" s="125">
        <v>0.93</v>
      </c>
      <c r="U327" s="126">
        <v>14530.05</v>
      </c>
      <c r="V327" s="126">
        <v>14530.05</v>
      </c>
      <c r="W327" s="124">
        <v>122401142</v>
      </c>
      <c r="X327" s="124">
        <v>116263870</v>
      </c>
      <c r="Y327" s="124">
        <v>2325277</v>
      </c>
      <c r="Z327" s="124">
        <v>6137272</v>
      </c>
      <c r="AA327" s="124">
        <v>36241187</v>
      </c>
      <c r="AB327" s="124">
        <v>0</v>
      </c>
      <c r="AC327" s="124">
        <v>9352810</v>
      </c>
      <c r="AD327" s="124">
        <v>15020612</v>
      </c>
      <c r="AE327" s="124">
        <v>14412680</v>
      </c>
    </row>
    <row r="328" spans="1:31" x14ac:dyDescent="0.3">
      <c r="A328" s="123" t="s">
        <v>655</v>
      </c>
      <c r="B328" s="121" t="s">
        <v>656</v>
      </c>
      <c r="C328" s="121">
        <v>1</v>
      </c>
      <c r="D328" s="121">
        <v>0</v>
      </c>
      <c r="E328" s="124">
        <v>2162969064</v>
      </c>
      <c r="F328" s="124">
        <v>3143</v>
      </c>
      <c r="G328" s="124">
        <v>688186</v>
      </c>
      <c r="H328" s="124">
        <v>792498339</v>
      </c>
      <c r="I328" s="124">
        <v>252147</v>
      </c>
      <c r="J328" s="125">
        <v>0.67</v>
      </c>
      <c r="K328" s="124">
        <v>3839</v>
      </c>
      <c r="L328" s="124">
        <v>3902</v>
      </c>
      <c r="M328" s="124">
        <v>3871</v>
      </c>
      <c r="N328" s="125">
        <v>1.091</v>
      </c>
      <c r="O328" s="125">
        <v>1.43</v>
      </c>
      <c r="P328" s="126">
        <v>12906.95</v>
      </c>
      <c r="Q328" s="127">
        <v>9.3799999999999994E-3</v>
      </c>
      <c r="R328" s="126">
        <v>6455.18</v>
      </c>
      <c r="S328" s="126">
        <v>6451.77</v>
      </c>
      <c r="T328" s="125">
        <v>0.57699999999999996</v>
      </c>
      <c r="U328" s="126">
        <v>7447.31</v>
      </c>
      <c r="V328" s="126">
        <v>7447.31</v>
      </c>
      <c r="W328" s="124">
        <v>28828538</v>
      </c>
      <c r="X328" s="124">
        <v>31815825</v>
      </c>
      <c r="Y328" s="124">
        <v>636316</v>
      </c>
      <c r="Z328" s="124">
        <v>636316</v>
      </c>
      <c r="AA328" s="124">
        <v>12167903</v>
      </c>
      <c r="AB328" s="124">
        <v>0</v>
      </c>
      <c r="AC328" s="124">
        <v>4227397</v>
      </c>
      <c r="AD328" s="124">
        <v>6789199</v>
      </c>
      <c r="AE328" s="124">
        <v>6514418</v>
      </c>
    </row>
    <row r="329" spans="1:31" x14ac:dyDescent="0.3">
      <c r="A329" s="123" t="s">
        <v>657</v>
      </c>
      <c r="B329" s="121" t="s">
        <v>658</v>
      </c>
      <c r="C329" s="121">
        <v>1</v>
      </c>
      <c r="D329" s="121">
        <v>0</v>
      </c>
      <c r="E329" s="124">
        <v>2011771507</v>
      </c>
      <c r="F329" s="124">
        <v>2887</v>
      </c>
      <c r="G329" s="124">
        <v>696838</v>
      </c>
      <c r="H329" s="124">
        <v>762002478</v>
      </c>
      <c r="I329" s="124">
        <v>263942</v>
      </c>
      <c r="J329" s="125">
        <v>0.70199999999999996</v>
      </c>
      <c r="K329" s="124">
        <v>3449</v>
      </c>
      <c r="L329" s="124">
        <v>3408</v>
      </c>
      <c r="M329" s="124">
        <v>3449</v>
      </c>
      <c r="N329" s="125">
        <v>1.091</v>
      </c>
      <c r="O329" s="125">
        <v>1.1599999999999999</v>
      </c>
      <c r="P329" s="126">
        <v>10469.969999999999</v>
      </c>
      <c r="Q329" s="127">
        <v>9.8200000000000006E-3</v>
      </c>
      <c r="R329" s="126">
        <v>6842.94</v>
      </c>
      <c r="S329" s="126">
        <v>3627.03</v>
      </c>
      <c r="T329" s="125">
        <v>0.57199999999999995</v>
      </c>
      <c r="U329" s="126">
        <v>5988.82</v>
      </c>
      <c r="V329" s="126">
        <v>5988.82</v>
      </c>
      <c r="W329" s="124">
        <v>20655441</v>
      </c>
      <c r="X329" s="124">
        <v>19865328</v>
      </c>
      <c r="Y329" s="124">
        <v>397306</v>
      </c>
      <c r="Z329" s="124">
        <v>790113</v>
      </c>
      <c r="AA329" s="124">
        <v>7915890</v>
      </c>
      <c r="AB329" s="124">
        <v>0</v>
      </c>
      <c r="AC329" s="124">
        <v>1850865</v>
      </c>
      <c r="AD329" s="124">
        <v>2972489</v>
      </c>
      <c r="AE329" s="124">
        <v>2852182</v>
      </c>
    </row>
    <row r="330" spans="1:31" x14ac:dyDescent="0.3">
      <c r="A330" s="123" t="s">
        <v>659</v>
      </c>
      <c r="B330" s="121" t="s">
        <v>660</v>
      </c>
      <c r="C330" s="121">
        <v>1</v>
      </c>
      <c r="D330" s="121">
        <v>0</v>
      </c>
      <c r="E330" s="124">
        <v>590036635</v>
      </c>
      <c r="F330" s="124">
        <v>1103</v>
      </c>
      <c r="G330" s="124">
        <v>534938</v>
      </c>
      <c r="H330" s="124">
        <v>258459626</v>
      </c>
      <c r="I330" s="124">
        <v>234324</v>
      </c>
      <c r="J330" s="125">
        <v>0.623</v>
      </c>
      <c r="K330" s="124">
        <v>1363</v>
      </c>
      <c r="L330" s="124">
        <v>1360</v>
      </c>
      <c r="M330" s="124">
        <v>1363</v>
      </c>
      <c r="N330" s="125">
        <v>1.091</v>
      </c>
      <c r="O330" s="125">
        <v>1.575</v>
      </c>
      <c r="P330" s="126">
        <v>14215.69</v>
      </c>
      <c r="Q330" s="127">
        <v>9.1000000000000004E-3</v>
      </c>
      <c r="R330" s="126">
        <v>4867.93</v>
      </c>
      <c r="S330" s="126">
        <v>9347.76</v>
      </c>
      <c r="T330" s="125">
        <v>0.68400000000000005</v>
      </c>
      <c r="U330" s="126">
        <v>9723.5300000000007</v>
      </c>
      <c r="V330" s="126">
        <v>9723.5300000000007</v>
      </c>
      <c r="W330" s="124">
        <v>13253172</v>
      </c>
      <c r="X330" s="124">
        <v>13161182</v>
      </c>
      <c r="Y330" s="124">
        <v>263223</v>
      </c>
      <c r="Z330" s="124">
        <v>263223</v>
      </c>
      <c r="AA330" s="124">
        <v>5540322</v>
      </c>
      <c r="AB330" s="124">
        <v>0</v>
      </c>
      <c r="AC330" s="124">
        <v>1093872</v>
      </c>
      <c r="AD330" s="124">
        <v>1756758</v>
      </c>
      <c r="AE330" s="124">
        <v>1685656</v>
      </c>
    </row>
    <row r="331" spans="1:31" x14ac:dyDescent="0.3">
      <c r="A331" s="123" t="s">
        <v>661</v>
      </c>
      <c r="B331" s="121" t="s">
        <v>662</v>
      </c>
      <c r="C331" s="121">
        <v>1</v>
      </c>
      <c r="D331" s="121">
        <v>0</v>
      </c>
      <c r="E331" s="124">
        <v>397296943</v>
      </c>
      <c r="F331" s="124">
        <v>635</v>
      </c>
      <c r="G331" s="124">
        <v>625664</v>
      </c>
      <c r="H331" s="124">
        <v>121780123</v>
      </c>
      <c r="I331" s="124">
        <v>191779</v>
      </c>
      <c r="J331" s="125">
        <v>0.51</v>
      </c>
      <c r="K331" s="124">
        <v>801</v>
      </c>
      <c r="L331" s="124">
        <v>788</v>
      </c>
      <c r="M331" s="124">
        <v>801</v>
      </c>
      <c r="N331" s="125">
        <v>1.091</v>
      </c>
      <c r="O331" s="125">
        <v>1.7110000000000001</v>
      </c>
      <c r="P331" s="126">
        <v>15443.21</v>
      </c>
      <c r="Q331" s="127">
        <v>9.1000000000000004E-3</v>
      </c>
      <c r="R331" s="126">
        <v>5693.54</v>
      </c>
      <c r="S331" s="126">
        <v>9749.67</v>
      </c>
      <c r="T331" s="125">
        <v>0.70499999999999996</v>
      </c>
      <c r="U331" s="126">
        <v>10887.46</v>
      </c>
      <c r="V331" s="126">
        <v>10887.46</v>
      </c>
      <c r="W331" s="124">
        <v>8720856</v>
      </c>
      <c r="X331" s="124">
        <v>8733561</v>
      </c>
      <c r="Y331" s="124">
        <v>174671</v>
      </c>
      <c r="Z331" s="124">
        <v>174671</v>
      </c>
      <c r="AA331" s="124">
        <v>2183109</v>
      </c>
      <c r="AB331" s="124">
        <v>0</v>
      </c>
      <c r="AC331" s="124">
        <v>621249</v>
      </c>
      <c r="AD331" s="124">
        <v>997725</v>
      </c>
      <c r="AE331" s="124">
        <v>957344</v>
      </c>
    </row>
    <row r="332" spans="1:31" x14ac:dyDescent="0.3">
      <c r="A332" s="123" t="s">
        <v>663</v>
      </c>
      <c r="B332" s="121" t="s">
        <v>664</v>
      </c>
      <c r="C332" s="121">
        <v>1</v>
      </c>
      <c r="D332" s="121">
        <v>0</v>
      </c>
      <c r="E332" s="124">
        <v>690691920</v>
      </c>
      <c r="F332" s="124">
        <v>969</v>
      </c>
      <c r="G332" s="124">
        <v>712788</v>
      </c>
      <c r="H332" s="124">
        <v>271994406</v>
      </c>
      <c r="I332" s="124">
        <v>280695</v>
      </c>
      <c r="J332" s="125">
        <v>0.746</v>
      </c>
      <c r="K332" s="124">
        <v>1194</v>
      </c>
      <c r="L332" s="124">
        <v>1202</v>
      </c>
      <c r="M332" s="124">
        <v>1198</v>
      </c>
      <c r="N332" s="125">
        <v>1.091</v>
      </c>
      <c r="O332" s="125">
        <v>1.57</v>
      </c>
      <c r="P332" s="126">
        <v>14170.56</v>
      </c>
      <c r="Q332" s="127">
        <v>1.044E-2</v>
      </c>
      <c r="R332" s="126">
        <v>7441.5</v>
      </c>
      <c r="S332" s="126">
        <v>6729.06</v>
      </c>
      <c r="T332" s="125">
        <v>0.56599999999999995</v>
      </c>
      <c r="U332" s="126">
        <v>8020.53</v>
      </c>
      <c r="V332" s="126">
        <v>8020.53</v>
      </c>
      <c r="W332" s="124">
        <v>9608595</v>
      </c>
      <c r="X332" s="124">
        <v>10554763</v>
      </c>
      <c r="Y332" s="124">
        <v>211095</v>
      </c>
      <c r="Z332" s="124">
        <v>211095</v>
      </c>
      <c r="AA332" s="124">
        <v>5091814</v>
      </c>
      <c r="AB332" s="124">
        <v>0</v>
      </c>
      <c r="AC332" s="124">
        <v>1338235</v>
      </c>
      <c r="AD332" s="124">
        <v>2149205</v>
      </c>
      <c r="AE332" s="124">
        <v>2062220</v>
      </c>
    </row>
    <row r="333" spans="1:31" x14ac:dyDescent="0.3">
      <c r="A333" s="123" t="s">
        <v>665</v>
      </c>
      <c r="B333" s="121" t="s">
        <v>666</v>
      </c>
      <c r="C333" s="121">
        <v>1</v>
      </c>
      <c r="D333" s="121">
        <v>0</v>
      </c>
      <c r="E333" s="124">
        <v>779376506</v>
      </c>
      <c r="F333" s="124">
        <v>1091</v>
      </c>
      <c r="G333" s="124">
        <v>714368</v>
      </c>
      <c r="H333" s="124">
        <v>297592616</v>
      </c>
      <c r="I333" s="124">
        <v>272770</v>
      </c>
      <c r="J333" s="125">
        <v>0.72499999999999998</v>
      </c>
      <c r="K333" s="124">
        <v>1289</v>
      </c>
      <c r="L333" s="124">
        <v>1305</v>
      </c>
      <c r="M333" s="124">
        <v>1297</v>
      </c>
      <c r="N333" s="125">
        <v>1</v>
      </c>
      <c r="O333" s="125">
        <v>1.8879999999999999</v>
      </c>
      <c r="P333" s="126">
        <v>15619.42</v>
      </c>
      <c r="Q333" s="127">
        <v>1.0149999999999999E-2</v>
      </c>
      <c r="R333" s="126">
        <v>7250.83</v>
      </c>
      <c r="S333" s="126">
        <v>8368.59</v>
      </c>
      <c r="T333" s="125">
        <v>0.60399999999999998</v>
      </c>
      <c r="U333" s="126">
        <v>9434.1200000000008</v>
      </c>
      <c r="V333" s="126">
        <v>9434.1200000000008</v>
      </c>
      <c r="W333" s="124">
        <v>12236054</v>
      </c>
      <c r="X333" s="124">
        <v>13231460</v>
      </c>
      <c r="Y333" s="124">
        <v>264629</v>
      </c>
      <c r="Z333" s="124">
        <v>264629</v>
      </c>
      <c r="AA333" s="124">
        <v>4690500</v>
      </c>
      <c r="AB333" s="124">
        <v>1966</v>
      </c>
      <c r="AC333" s="124">
        <v>1445494</v>
      </c>
      <c r="AD333" s="124">
        <v>2321463</v>
      </c>
      <c r="AE333" s="124">
        <v>2227506</v>
      </c>
    </row>
    <row r="334" spans="1:31" x14ac:dyDescent="0.3">
      <c r="A334" s="123" t="s">
        <v>667</v>
      </c>
      <c r="B334" s="121" t="s">
        <v>668</v>
      </c>
      <c r="C334" s="121">
        <v>1</v>
      </c>
      <c r="D334" s="121">
        <v>0</v>
      </c>
      <c r="E334" s="124">
        <v>872848453</v>
      </c>
      <c r="F334" s="124">
        <v>1903</v>
      </c>
      <c r="G334" s="124">
        <v>458669</v>
      </c>
      <c r="H334" s="124">
        <v>317204758</v>
      </c>
      <c r="I334" s="124">
        <v>166686</v>
      </c>
      <c r="J334" s="125">
        <v>0.443</v>
      </c>
      <c r="K334" s="124">
        <v>2287</v>
      </c>
      <c r="L334" s="124">
        <v>2311</v>
      </c>
      <c r="M334" s="124">
        <v>2299</v>
      </c>
      <c r="N334" s="125">
        <v>1</v>
      </c>
      <c r="O334" s="125">
        <v>1.8089999999999999</v>
      </c>
      <c r="P334" s="126">
        <v>14965.85</v>
      </c>
      <c r="Q334" s="127">
        <v>9.1000000000000004E-3</v>
      </c>
      <c r="R334" s="126">
        <v>4173.88</v>
      </c>
      <c r="S334" s="126">
        <v>10791.97</v>
      </c>
      <c r="T334" s="125">
        <v>0.85</v>
      </c>
      <c r="U334" s="126">
        <v>12720.97</v>
      </c>
      <c r="V334" s="126">
        <v>12720.97</v>
      </c>
      <c r="W334" s="124">
        <v>29245511</v>
      </c>
      <c r="X334" s="124">
        <v>28637218</v>
      </c>
      <c r="Y334" s="124">
        <v>572744</v>
      </c>
      <c r="Z334" s="124">
        <v>608293</v>
      </c>
      <c r="AA334" s="124">
        <v>11319479</v>
      </c>
      <c r="AB334" s="124">
        <v>0</v>
      </c>
      <c r="AC334" s="124">
        <v>3011250</v>
      </c>
      <c r="AD334" s="124">
        <v>4836067</v>
      </c>
      <c r="AE334" s="124">
        <v>4640336</v>
      </c>
    </row>
    <row r="335" spans="1:31" x14ac:dyDescent="0.3">
      <c r="A335" s="123" t="s">
        <v>669</v>
      </c>
      <c r="B335" s="121" t="s">
        <v>670</v>
      </c>
      <c r="C335" s="121">
        <v>1</v>
      </c>
      <c r="D335" s="121">
        <v>0</v>
      </c>
      <c r="E335" s="124">
        <v>756445377</v>
      </c>
      <c r="F335" s="124">
        <v>1201</v>
      </c>
      <c r="G335" s="124">
        <v>629846</v>
      </c>
      <c r="H335" s="124">
        <v>376338255</v>
      </c>
      <c r="I335" s="124">
        <v>313354</v>
      </c>
      <c r="J335" s="125">
        <v>0.83299999999999996</v>
      </c>
      <c r="K335" s="124">
        <v>1376</v>
      </c>
      <c r="L335" s="124">
        <v>1381</v>
      </c>
      <c r="M335" s="124">
        <v>1379</v>
      </c>
      <c r="N335" s="125">
        <v>1</v>
      </c>
      <c r="O335" s="125">
        <v>1.242</v>
      </c>
      <c r="P335" s="126">
        <v>10275.06</v>
      </c>
      <c r="Q335" s="127">
        <v>1.166E-2</v>
      </c>
      <c r="R335" s="126">
        <v>7344</v>
      </c>
      <c r="S335" s="126">
        <v>2931.06</v>
      </c>
      <c r="T335" s="125">
        <v>0.53200000000000003</v>
      </c>
      <c r="U335" s="126">
        <v>5466.33</v>
      </c>
      <c r="V335" s="126">
        <v>5466.33</v>
      </c>
      <c r="W335" s="124">
        <v>7538070</v>
      </c>
      <c r="X335" s="124">
        <v>7393546</v>
      </c>
      <c r="Y335" s="124">
        <v>147870</v>
      </c>
      <c r="Z335" s="124">
        <v>147870</v>
      </c>
      <c r="AA335" s="124">
        <v>3732286</v>
      </c>
      <c r="AB335" s="124">
        <v>0</v>
      </c>
      <c r="AC335" s="124">
        <v>1155238</v>
      </c>
      <c r="AD335" s="124">
        <v>1855312</v>
      </c>
      <c r="AE335" s="124">
        <v>1780221</v>
      </c>
    </row>
    <row r="336" spans="1:31" x14ac:dyDescent="0.3">
      <c r="A336" s="123" t="s">
        <v>671</v>
      </c>
      <c r="B336" s="121" t="s">
        <v>672</v>
      </c>
      <c r="C336" s="121">
        <v>1</v>
      </c>
      <c r="D336" s="121">
        <v>0</v>
      </c>
      <c r="E336" s="124">
        <v>1701766269</v>
      </c>
      <c r="F336" s="124">
        <v>2595</v>
      </c>
      <c r="G336" s="124">
        <v>655786</v>
      </c>
      <c r="H336" s="124">
        <v>796070939</v>
      </c>
      <c r="I336" s="124">
        <v>306771</v>
      </c>
      <c r="J336" s="125">
        <v>0.81599999999999995</v>
      </c>
      <c r="K336" s="124">
        <v>2810</v>
      </c>
      <c r="L336" s="124">
        <v>2957</v>
      </c>
      <c r="M336" s="124">
        <v>2884</v>
      </c>
      <c r="N336" s="125">
        <v>1</v>
      </c>
      <c r="O336" s="125">
        <v>1.1850000000000001</v>
      </c>
      <c r="P336" s="126">
        <v>9803.5</v>
      </c>
      <c r="Q336" s="127">
        <v>1.142E-2</v>
      </c>
      <c r="R336" s="126">
        <v>7489.07</v>
      </c>
      <c r="S336" s="126">
        <v>2314.4299999999998</v>
      </c>
      <c r="T336" s="125">
        <v>0.52</v>
      </c>
      <c r="U336" s="126">
        <v>5097.82</v>
      </c>
      <c r="V336" s="126">
        <v>5097.82</v>
      </c>
      <c r="W336" s="124">
        <v>14702113</v>
      </c>
      <c r="X336" s="124">
        <v>14451382</v>
      </c>
      <c r="Y336" s="124">
        <v>289027</v>
      </c>
      <c r="Z336" s="124">
        <v>289027</v>
      </c>
      <c r="AA336" s="124">
        <v>5011145</v>
      </c>
      <c r="AB336" s="124">
        <v>0</v>
      </c>
      <c r="AC336" s="124">
        <v>1227158</v>
      </c>
      <c r="AD336" s="124">
        <v>1970815</v>
      </c>
      <c r="AE336" s="124">
        <v>1891050</v>
      </c>
    </row>
    <row r="337" spans="1:31" x14ac:dyDescent="0.3">
      <c r="A337" s="123" t="s">
        <v>673</v>
      </c>
      <c r="B337" s="121" t="s">
        <v>674</v>
      </c>
      <c r="C337" s="121">
        <v>1</v>
      </c>
      <c r="D337" s="121">
        <v>0</v>
      </c>
      <c r="E337" s="124">
        <v>416667761</v>
      </c>
      <c r="F337" s="124">
        <v>591</v>
      </c>
      <c r="G337" s="124">
        <v>705021</v>
      </c>
      <c r="H337" s="124">
        <v>137829285</v>
      </c>
      <c r="I337" s="124">
        <v>233213</v>
      </c>
      <c r="J337" s="125">
        <v>0.62</v>
      </c>
      <c r="K337" s="124">
        <v>634</v>
      </c>
      <c r="L337" s="124">
        <v>690</v>
      </c>
      <c r="M337" s="124">
        <v>662</v>
      </c>
      <c r="N337" s="125">
        <v>1</v>
      </c>
      <c r="O337" s="125">
        <v>1.4259999999999999</v>
      </c>
      <c r="P337" s="126">
        <v>11797.29</v>
      </c>
      <c r="Q337" s="127">
        <v>9.1000000000000004E-3</v>
      </c>
      <c r="R337" s="126">
        <v>6415.69</v>
      </c>
      <c r="S337" s="126">
        <v>5381.6</v>
      </c>
      <c r="T337" s="125">
        <v>0.57799999999999996</v>
      </c>
      <c r="U337" s="126">
        <v>6818.83</v>
      </c>
      <c r="V337" s="126">
        <v>6818.83</v>
      </c>
      <c r="W337" s="124">
        <v>4514066</v>
      </c>
      <c r="X337" s="124">
        <v>4190777</v>
      </c>
      <c r="Y337" s="124">
        <v>83815</v>
      </c>
      <c r="Z337" s="124">
        <v>323289</v>
      </c>
      <c r="AA337" s="124">
        <v>1481805</v>
      </c>
      <c r="AB337" s="124">
        <v>0</v>
      </c>
      <c r="AC337" s="124">
        <v>616776</v>
      </c>
      <c r="AD337" s="124">
        <v>990542</v>
      </c>
      <c r="AE337" s="124">
        <v>950451</v>
      </c>
    </row>
    <row r="338" spans="1:31" x14ac:dyDescent="0.3">
      <c r="A338" s="123" t="s">
        <v>675</v>
      </c>
      <c r="B338" s="121" t="s">
        <v>676</v>
      </c>
      <c r="C338" s="121">
        <v>1</v>
      </c>
      <c r="D338" s="121">
        <v>0</v>
      </c>
      <c r="E338" s="124">
        <v>473900399</v>
      </c>
      <c r="F338" s="124">
        <v>937</v>
      </c>
      <c r="G338" s="124">
        <v>505763</v>
      </c>
      <c r="H338" s="124">
        <v>195363392</v>
      </c>
      <c r="I338" s="124">
        <v>208498</v>
      </c>
      <c r="J338" s="125">
        <v>0.55400000000000005</v>
      </c>
      <c r="K338" s="124">
        <v>1083</v>
      </c>
      <c r="L338" s="124">
        <v>1119</v>
      </c>
      <c r="M338" s="124">
        <v>1101</v>
      </c>
      <c r="N338" s="125">
        <v>1</v>
      </c>
      <c r="O338" s="125">
        <v>1.39</v>
      </c>
      <c r="P338" s="126">
        <v>11499.47</v>
      </c>
      <c r="Q338" s="127">
        <v>9.1000000000000004E-3</v>
      </c>
      <c r="R338" s="126">
        <v>4602.4399999999996</v>
      </c>
      <c r="S338" s="126">
        <v>6897.03</v>
      </c>
      <c r="T338" s="125">
        <v>0.70899999999999996</v>
      </c>
      <c r="U338" s="126">
        <v>8153.12</v>
      </c>
      <c r="V338" s="126">
        <v>8153.12</v>
      </c>
      <c r="W338" s="124">
        <v>8976586</v>
      </c>
      <c r="X338" s="124">
        <v>9433017</v>
      </c>
      <c r="Y338" s="124">
        <v>188660</v>
      </c>
      <c r="Z338" s="124">
        <v>188660</v>
      </c>
      <c r="AA338" s="124">
        <v>4480767</v>
      </c>
      <c r="AB338" s="124">
        <v>1984</v>
      </c>
      <c r="AC338" s="124">
        <v>935213</v>
      </c>
      <c r="AD338" s="124">
        <v>1501952</v>
      </c>
      <c r="AE338" s="124">
        <v>1441163</v>
      </c>
    </row>
    <row r="339" spans="1:31" x14ac:dyDescent="0.3">
      <c r="A339" s="123" t="s">
        <v>677</v>
      </c>
      <c r="B339" s="121" t="s">
        <v>678</v>
      </c>
      <c r="C339" s="121">
        <v>1</v>
      </c>
      <c r="D339" s="121">
        <v>0</v>
      </c>
      <c r="E339" s="124">
        <v>282186336</v>
      </c>
      <c r="F339" s="124">
        <v>387</v>
      </c>
      <c r="G339" s="124">
        <v>729163</v>
      </c>
      <c r="H339" s="124">
        <v>81941670</v>
      </c>
      <c r="I339" s="124">
        <v>211735</v>
      </c>
      <c r="J339" s="125">
        <v>0.56299999999999994</v>
      </c>
      <c r="K339" s="124">
        <v>463</v>
      </c>
      <c r="L339" s="124">
        <v>456</v>
      </c>
      <c r="M339" s="124">
        <v>463</v>
      </c>
      <c r="N339" s="125">
        <v>1</v>
      </c>
      <c r="O339" s="125">
        <v>1.8420000000000001</v>
      </c>
      <c r="P339" s="126">
        <v>15238.86</v>
      </c>
      <c r="Q339" s="127">
        <v>9.1000000000000004E-3</v>
      </c>
      <c r="R339" s="126">
        <v>6635.38</v>
      </c>
      <c r="S339" s="126">
        <v>8603.48</v>
      </c>
      <c r="T339" s="125">
        <v>0.61599999999999999</v>
      </c>
      <c r="U339" s="126">
        <v>9387.1299999999992</v>
      </c>
      <c r="V339" s="126">
        <v>9387.1299999999992</v>
      </c>
      <c r="W339" s="124">
        <v>4346242</v>
      </c>
      <c r="X339" s="124">
        <v>5327920</v>
      </c>
      <c r="Y339" s="124">
        <v>106558</v>
      </c>
      <c r="Z339" s="124">
        <v>106558</v>
      </c>
      <c r="AA339" s="124">
        <v>2016222</v>
      </c>
      <c r="AB339" s="124">
        <v>0</v>
      </c>
      <c r="AC339" s="124">
        <v>757375</v>
      </c>
      <c r="AD339" s="124">
        <v>1216344</v>
      </c>
      <c r="AE339" s="124">
        <v>1167114</v>
      </c>
    </row>
    <row r="340" spans="1:31" x14ac:dyDescent="0.3">
      <c r="A340" s="123" t="s">
        <v>679</v>
      </c>
      <c r="B340" s="121" t="s">
        <v>680</v>
      </c>
      <c r="C340" s="121">
        <v>1</v>
      </c>
      <c r="D340" s="121">
        <v>0</v>
      </c>
      <c r="E340" s="124">
        <v>1891941131</v>
      </c>
      <c r="F340" s="124">
        <v>5128</v>
      </c>
      <c r="G340" s="124">
        <v>368943</v>
      </c>
      <c r="H340" s="124">
        <v>798907420</v>
      </c>
      <c r="I340" s="124">
        <v>155793</v>
      </c>
      <c r="J340" s="125">
        <v>0.41399999999999998</v>
      </c>
      <c r="K340" s="124">
        <v>6508</v>
      </c>
      <c r="L340" s="124">
        <v>6473</v>
      </c>
      <c r="M340" s="124">
        <v>6508</v>
      </c>
      <c r="N340" s="125">
        <v>1</v>
      </c>
      <c r="O340" s="125">
        <v>1.5329999999999999</v>
      </c>
      <c r="P340" s="126">
        <v>12682.5</v>
      </c>
      <c r="Q340" s="127">
        <v>9.1000000000000004E-3</v>
      </c>
      <c r="R340" s="126">
        <v>3357.38</v>
      </c>
      <c r="S340" s="126">
        <v>9325.1200000000008</v>
      </c>
      <c r="T340" s="125">
        <v>0.93</v>
      </c>
      <c r="U340" s="126">
        <v>11794.72</v>
      </c>
      <c r="V340" s="126">
        <v>11794.72</v>
      </c>
      <c r="W340" s="124">
        <v>76760038</v>
      </c>
      <c r="X340" s="124">
        <v>71891079</v>
      </c>
      <c r="Y340" s="124">
        <v>1437821</v>
      </c>
      <c r="Z340" s="124">
        <v>4868959</v>
      </c>
      <c r="AA340" s="124">
        <v>22528259</v>
      </c>
      <c r="AB340" s="124">
        <v>0</v>
      </c>
      <c r="AC340" s="124">
        <v>6763399</v>
      </c>
      <c r="AD340" s="124">
        <v>10862018</v>
      </c>
      <c r="AE340" s="124">
        <v>10422397</v>
      </c>
    </row>
    <row r="341" spans="1:31" x14ac:dyDescent="0.3">
      <c r="A341" s="123" t="s">
        <v>681</v>
      </c>
      <c r="B341" s="121" t="s">
        <v>682</v>
      </c>
      <c r="C341" s="121">
        <v>1</v>
      </c>
      <c r="D341" s="121">
        <v>0</v>
      </c>
      <c r="E341" s="124">
        <v>334179525</v>
      </c>
      <c r="F341" s="124">
        <v>728</v>
      </c>
      <c r="G341" s="124">
        <v>459037</v>
      </c>
      <c r="H341" s="124">
        <v>141876901</v>
      </c>
      <c r="I341" s="124">
        <v>194885</v>
      </c>
      <c r="J341" s="125">
        <v>0.51800000000000002</v>
      </c>
      <c r="K341" s="124">
        <v>898</v>
      </c>
      <c r="L341" s="124">
        <v>893</v>
      </c>
      <c r="M341" s="124">
        <v>898</v>
      </c>
      <c r="N341" s="125">
        <v>1</v>
      </c>
      <c r="O341" s="125">
        <v>1.714</v>
      </c>
      <c r="P341" s="126">
        <v>14179.92</v>
      </c>
      <c r="Q341" s="127">
        <v>9.1000000000000004E-3</v>
      </c>
      <c r="R341" s="126">
        <v>4177.2299999999996</v>
      </c>
      <c r="S341" s="126">
        <v>10002.69</v>
      </c>
      <c r="T341" s="125">
        <v>0.76400000000000001</v>
      </c>
      <c r="U341" s="126">
        <v>10833.45</v>
      </c>
      <c r="V341" s="126">
        <v>10833.45</v>
      </c>
      <c r="W341" s="124">
        <v>9728439</v>
      </c>
      <c r="X341" s="124">
        <v>10262425</v>
      </c>
      <c r="Y341" s="124">
        <v>205248</v>
      </c>
      <c r="Z341" s="124">
        <v>205248</v>
      </c>
      <c r="AA341" s="124">
        <v>3876257</v>
      </c>
      <c r="AB341" s="124">
        <v>1983</v>
      </c>
      <c r="AC341" s="124">
        <v>962471</v>
      </c>
      <c r="AD341" s="124">
        <v>1545728</v>
      </c>
      <c r="AE341" s="124">
        <v>1483167</v>
      </c>
    </row>
    <row r="342" spans="1:31" x14ac:dyDescent="0.3">
      <c r="A342" s="123" t="s">
        <v>683</v>
      </c>
      <c r="B342" s="121" t="s">
        <v>684</v>
      </c>
      <c r="C342" s="121">
        <v>1</v>
      </c>
      <c r="D342" s="121">
        <v>0</v>
      </c>
      <c r="E342" s="124">
        <v>859840156</v>
      </c>
      <c r="F342" s="124">
        <v>1761</v>
      </c>
      <c r="G342" s="124">
        <v>488268</v>
      </c>
      <c r="H342" s="124">
        <v>351955725</v>
      </c>
      <c r="I342" s="124">
        <v>199861</v>
      </c>
      <c r="J342" s="125">
        <v>0.53100000000000003</v>
      </c>
      <c r="K342" s="124">
        <v>2080</v>
      </c>
      <c r="L342" s="124">
        <v>2023</v>
      </c>
      <c r="M342" s="124">
        <v>2080</v>
      </c>
      <c r="N342" s="125">
        <v>1</v>
      </c>
      <c r="O342" s="125">
        <v>1.492</v>
      </c>
      <c r="P342" s="126">
        <v>12343.31</v>
      </c>
      <c r="Q342" s="127">
        <v>9.1000000000000004E-3</v>
      </c>
      <c r="R342" s="126">
        <v>4443.2299999999996</v>
      </c>
      <c r="S342" s="126">
        <v>7900.08</v>
      </c>
      <c r="T342" s="125">
        <v>0.72699999999999998</v>
      </c>
      <c r="U342" s="126">
        <v>8973.58</v>
      </c>
      <c r="V342" s="126">
        <v>8973.58</v>
      </c>
      <c r="W342" s="124">
        <v>18665047</v>
      </c>
      <c r="X342" s="124">
        <v>17633216</v>
      </c>
      <c r="Y342" s="124">
        <v>352664</v>
      </c>
      <c r="Z342" s="124">
        <v>1031831</v>
      </c>
      <c r="AA342" s="124">
        <v>8288114</v>
      </c>
      <c r="AB342" s="124">
        <v>0</v>
      </c>
      <c r="AC342" s="124">
        <v>1544203</v>
      </c>
      <c r="AD342" s="124">
        <v>2479990</v>
      </c>
      <c r="AE342" s="124">
        <v>2379616</v>
      </c>
    </row>
    <row r="343" spans="1:31" x14ac:dyDescent="0.3">
      <c r="A343" s="123" t="s">
        <v>685</v>
      </c>
      <c r="B343" s="121" t="s">
        <v>686</v>
      </c>
      <c r="C343" s="121">
        <v>1</v>
      </c>
      <c r="D343" s="121">
        <v>0</v>
      </c>
      <c r="E343" s="124">
        <v>721078103</v>
      </c>
      <c r="F343" s="124">
        <v>1205</v>
      </c>
      <c r="G343" s="124">
        <v>598405</v>
      </c>
      <c r="H343" s="124">
        <v>289334651</v>
      </c>
      <c r="I343" s="124">
        <v>240111</v>
      </c>
      <c r="J343" s="125">
        <v>0.63800000000000001</v>
      </c>
      <c r="K343" s="124">
        <v>1401</v>
      </c>
      <c r="L343" s="124">
        <v>1434</v>
      </c>
      <c r="M343" s="124">
        <v>1418</v>
      </c>
      <c r="N343" s="125">
        <v>1</v>
      </c>
      <c r="O343" s="125">
        <v>1.6339999999999999</v>
      </c>
      <c r="P343" s="126">
        <v>13518.08</v>
      </c>
      <c r="Q343" s="127">
        <v>9.1000000000000004E-3</v>
      </c>
      <c r="R343" s="126">
        <v>5445.48</v>
      </c>
      <c r="S343" s="126">
        <v>8072.6</v>
      </c>
      <c r="T343" s="125">
        <v>0.621</v>
      </c>
      <c r="U343" s="126">
        <v>8394.7199999999993</v>
      </c>
      <c r="V343" s="126">
        <v>8394.7199999999993</v>
      </c>
      <c r="W343" s="124">
        <v>11903713</v>
      </c>
      <c r="X343" s="124">
        <v>12803974</v>
      </c>
      <c r="Y343" s="124">
        <v>256079</v>
      </c>
      <c r="Z343" s="124">
        <v>256079</v>
      </c>
      <c r="AA343" s="124">
        <v>6394649</v>
      </c>
      <c r="AB343" s="124">
        <v>0</v>
      </c>
      <c r="AC343" s="124">
        <v>1212161</v>
      </c>
      <c r="AD343" s="124">
        <v>1946730</v>
      </c>
      <c r="AE343" s="124">
        <v>1867940</v>
      </c>
    </row>
    <row r="344" spans="1:31" x14ac:dyDescent="0.3">
      <c r="A344" s="123" t="s">
        <v>687</v>
      </c>
      <c r="B344" s="121" t="s">
        <v>688</v>
      </c>
      <c r="C344" s="121">
        <v>1</v>
      </c>
      <c r="D344" s="121">
        <v>0</v>
      </c>
      <c r="E344" s="124">
        <v>2203962740</v>
      </c>
      <c r="F344" s="124">
        <v>9989</v>
      </c>
      <c r="G344" s="124">
        <v>220638</v>
      </c>
      <c r="H344" s="124">
        <v>1039248467</v>
      </c>
      <c r="I344" s="124">
        <v>104039</v>
      </c>
      <c r="J344" s="125">
        <v>0.27600000000000002</v>
      </c>
      <c r="K344" s="124">
        <v>12365</v>
      </c>
      <c r="L344" s="124">
        <v>12139</v>
      </c>
      <c r="M344" s="124">
        <v>12365</v>
      </c>
      <c r="N344" s="125">
        <v>1</v>
      </c>
      <c r="O344" s="125">
        <v>1.8520000000000001</v>
      </c>
      <c r="P344" s="126">
        <v>15321.59</v>
      </c>
      <c r="Q344" s="127">
        <v>9.1000000000000004E-3</v>
      </c>
      <c r="R344" s="126">
        <v>2007.8</v>
      </c>
      <c r="S344" s="126">
        <v>13313.79</v>
      </c>
      <c r="T344" s="125">
        <v>0.93</v>
      </c>
      <c r="U344" s="126">
        <v>14249.07</v>
      </c>
      <c r="V344" s="126">
        <v>14249.07</v>
      </c>
      <c r="W344" s="124">
        <v>176189751</v>
      </c>
      <c r="X344" s="124">
        <v>164927251</v>
      </c>
      <c r="Y344" s="124">
        <v>3298545</v>
      </c>
      <c r="Z344" s="124">
        <v>11262500</v>
      </c>
      <c r="AA344" s="124">
        <v>37068237</v>
      </c>
      <c r="AB344" s="124">
        <v>0</v>
      </c>
      <c r="AC344" s="124">
        <v>8638798</v>
      </c>
      <c r="AD344" s="124">
        <v>13873909</v>
      </c>
      <c r="AE344" s="124">
        <v>13312387</v>
      </c>
    </row>
    <row r="345" spans="1:31" x14ac:dyDescent="0.3">
      <c r="A345" s="123" t="s">
        <v>689</v>
      </c>
      <c r="B345" s="121" t="s">
        <v>690</v>
      </c>
      <c r="C345" s="121">
        <v>1</v>
      </c>
      <c r="D345" s="121">
        <v>0</v>
      </c>
      <c r="E345" s="124">
        <v>475826040</v>
      </c>
      <c r="F345" s="124">
        <v>816</v>
      </c>
      <c r="G345" s="124">
        <v>583120</v>
      </c>
      <c r="H345" s="124">
        <v>186078586</v>
      </c>
      <c r="I345" s="124">
        <v>228037</v>
      </c>
      <c r="J345" s="125">
        <v>0.60599999999999998</v>
      </c>
      <c r="K345" s="124">
        <v>961</v>
      </c>
      <c r="L345" s="124">
        <v>985</v>
      </c>
      <c r="M345" s="124">
        <v>973</v>
      </c>
      <c r="N345" s="125">
        <v>1</v>
      </c>
      <c r="O345" s="125">
        <v>1.3620000000000001</v>
      </c>
      <c r="P345" s="126">
        <v>11267.82</v>
      </c>
      <c r="Q345" s="127">
        <v>9.1000000000000004E-3</v>
      </c>
      <c r="R345" s="126">
        <v>5306.39</v>
      </c>
      <c r="S345" s="126">
        <v>5961.43</v>
      </c>
      <c r="T345" s="125">
        <v>0.65500000000000003</v>
      </c>
      <c r="U345" s="126">
        <v>7380.42</v>
      </c>
      <c r="V345" s="126">
        <v>7380.42</v>
      </c>
      <c r="W345" s="124">
        <v>7181149</v>
      </c>
      <c r="X345" s="124">
        <v>8390983</v>
      </c>
      <c r="Y345" s="124">
        <v>167819</v>
      </c>
      <c r="Z345" s="124">
        <v>167819</v>
      </c>
      <c r="AA345" s="124">
        <v>4410265</v>
      </c>
      <c r="AB345" s="124">
        <v>0</v>
      </c>
      <c r="AC345" s="124">
        <v>887678</v>
      </c>
      <c r="AD345" s="124">
        <v>1425610</v>
      </c>
      <c r="AE345" s="124">
        <v>1367911</v>
      </c>
    </row>
    <row r="346" spans="1:31" x14ac:dyDescent="0.3">
      <c r="A346" s="123" t="s">
        <v>691</v>
      </c>
      <c r="B346" s="121" t="s">
        <v>692</v>
      </c>
      <c r="C346" s="121">
        <v>1</v>
      </c>
      <c r="D346" s="121">
        <v>0</v>
      </c>
      <c r="E346" s="124">
        <v>360212733</v>
      </c>
      <c r="F346" s="124">
        <v>533</v>
      </c>
      <c r="G346" s="124">
        <v>675821</v>
      </c>
      <c r="H346" s="124">
        <v>120908380</v>
      </c>
      <c r="I346" s="124">
        <v>226844</v>
      </c>
      <c r="J346" s="125">
        <v>0.60299999999999998</v>
      </c>
      <c r="K346" s="124">
        <v>626</v>
      </c>
      <c r="L346" s="124">
        <v>621</v>
      </c>
      <c r="M346" s="124">
        <v>626</v>
      </c>
      <c r="N346" s="125">
        <v>1</v>
      </c>
      <c r="O346" s="125">
        <v>1.3660000000000001</v>
      </c>
      <c r="P346" s="126">
        <v>11300.91</v>
      </c>
      <c r="Q346" s="127">
        <v>9.1000000000000004E-3</v>
      </c>
      <c r="R346" s="126">
        <v>6149.97</v>
      </c>
      <c r="S346" s="126">
        <v>5150.9399999999996</v>
      </c>
      <c r="T346" s="125">
        <v>0.60099999999999998</v>
      </c>
      <c r="U346" s="126">
        <v>6791.84</v>
      </c>
      <c r="V346" s="126">
        <v>6791.84</v>
      </c>
      <c r="W346" s="124">
        <v>4251692</v>
      </c>
      <c r="X346" s="124">
        <v>5255111</v>
      </c>
      <c r="Y346" s="124">
        <v>105102</v>
      </c>
      <c r="Z346" s="124">
        <v>105102</v>
      </c>
      <c r="AA346" s="124">
        <v>2848135</v>
      </c>
      <c r="AB346" s="124">
        <v>0</v>
      </c>
      <c r="AC346" s="124">
        <v>654811</v>
      </c>
      <c r="AD346" s="124">
        <v>1051626</v>
      </c>
      <c r="AE346" s="124">
        <v>1009063</v>
      </c>
    </row>
    <row r="347" spans="1:31" x14ac:dyDescent="0.3">
      <c r="A347" s="123" t="s">
        <v>693</v>
      </c>
      <c r="B347" s="121" t="s">
        <v>694</v>
      </c>
      <c r="C347" s="121">
        <v>1</v>
      </c>
      <c r="D347" s="121">
        <v>0</v>
      </c>
      <c r="E347" s="124">
        <v>1744178913</v>
      </c>
      <c r="F347" s="124">
        <v>3009</v>
      </c>
      <c r="G347" s="124">
        <v>579654</v>
      </c>
      <c r="H347" s="124">
        <v>744202436</v>
      </c>
      <c r="I347" s="124">
        <v>247325</v>
      </c>
      <c r="J347" s="125">
        <v>0.65700000000000003</v>
      </c>
      <c r="K347" s="124">
        <v>3640</v>
      </c>
      <c r="L347" s="124">
        <v>3662</v>
      </c>
      <c r="M347" s="124">
        <v>3651</v>
      </c>
      <c r="N347" s="125">
        <v>1</v>
      </c>
      <c r="O347" s="125">
        <v>1.3069999999999999</v>
      </c>
      <c r="P347" s="126">
        <v>10812.81</v>
      </c>
      <c r="Q347" s="127">
        <v>9.1900000000000003E-3</v>
      </c>
      <c r="R347" s="126">
        <v>5327.02</v>
      </c>
      <c r="S347" s="126">
        <v>5485.79</v>
      </c>
      <c r="T347" s="125">
        <v>0.623</v>
      </c>
      <c r="U347" s="126">
        <v>6736.38</v>
      </c>
      <c r="V347" s="126">
        <v>6736.38</v>
      </c>
      <c r="W347" s="124">
        <v>24594524</v>
      </c>
      <c r="X347" s="124">
        <v>24283014</v>
      </c>
      <c r="Y347" s="124">
        <v>485660</v>
      </c>
      <c r="Z347" s="124">
        <v>485660</v>
      </c>
      <c r="AA347" s="124">
        <v>11303642</v>
      </c>
      <c r="AB347" s="124">
        <v>0</v>
      </c>
      <c r="AC347" s="124">
        <v>3193183</v>
      </c>
      <c r="AD347" s="124">
        <v>5128251</v>
      </c>
      <c r="AE347" s="124">
        <v>4920695</v>
      </c>
    </row>
    <row r="348" spans="1:31" x14ac:dyDescent="0.3">
      <c r="A348" s="123" t="s">
        <v>695</v>
      </c>
      <c r="B348" s="121" t="s">
        <v>696</v>
      </c>
      <c r="C348" s="121">
        <v>1</v>
      </c>
      <c r="D348" s="121">
        <v>0</v>
      </c>
      <c r="E348" s="124">
        <v>2505840962</v>
      </c>
      <c r="F348" s="124">
        <v>4594</v>
      </c>
      <c r="G348" s="124">
        <v>545459</v>
      </c>
      <c r="H348" s="124">
        <v>1209390622</v>
      </c>
      <c r="I348" s="124">
        <v>263254</v>
      </c>
      <c r="J348" s="125">
        <v>0.7</v>
      </c>
      <c r="K348" s="124">
        <v>5486</v>
      </c>
      <c r="L348" s="124">
        <v>5368</v>
      </c>
      <c r="M348" s="124">
        <v>5486</v>
      </c>
      <c r="N348" s="125">
        <v>1.103</v>
      </c>
      <c r="O348" s="125">
        <v>1.2629999999999999</v>
      </c>
      <c r="P348" s="126">
        <v>11525.01</v>
      </c>
      <c r="Q348" s="127">
        <v>9.7999999999999997E-3</v>
      </c>
      <c r="R348" s="126">
        <v>5345.49</v>
      </c>
      <c r="S348" s="126">
        <v>6179.52</v>
      </c>
      <c r="T348" s="125">
        <v>0.59899999999999998</v>
      </c>
      <c r="U348" s="126">
        <v>6903.48</v>
      </c>
      <c r="V348" s="126">
        <v>6903.48</v>
      </c>
      <c r="W348" s="124">
        <v>37872492</v>
      </c>
      <c r="X348" s="124">
        <v>33869342</v>
      </c>
      <c r="Y348" s="124">
        <v>677386</v>
      </c>
      <c r="Z348" s="124">
        <v>4003150</v>
      </c>
      <c r="AA348" s="124">
        <v>12911724</v>
      </c>
      <c r="AB348" s="124">
        <v>0</v>
      </c>
      <c r="AC348" s="124">
        <v>3153542</v>
      </c>
      <c r="AD348" s="124">
        <v>5064588</v>
      </c>
      <c r="AE348" s="124">
        <v>4859608</v>
      </c>
    </row>
    <row r="349" spans="1:31" x14ac:dyDescent="0.3">
      <c r="A349" s="123" t="s">
        <v>697</v>
      </c>
      <c r="B349" s="121" t="s">
        <v>698</v>
      </c>
      <c r="C349" s="121">
        <v>1</v>
      </c>
      <c r="D349" s="121">
        <v>0</v>
      </c>
      <c r="E349" s="124">
        <v>4462230157</v>
      </c>
      <c r="F349" s="124">
        <v>7840</v>
      </c>
      <c r="G349" s="124">
        <v>569162</v>
      </c>
      <c r="H349" s="124">
        <v>2053429505</v>
      </c>
      <c r="I349" s="124">
        <v>261917</v>
      </c>
      <c r="J349" s="125">
        <v>0.69599999999999995</v>
      </c>
      <c r="K349" s="124">
        <v>8882</v>
      </c>
      <c r="L349" s="124">
        <v>8956</v>
      </c>
      <c r="M349" s="124">
        <v>8919</v>
      </c>
      <c r="N349" s="125">
        <v>1.103</v>
      </c>
      <c r="O349" s="125">
        <v>1.381</v>
      </c>
      <c r="P349" s="126">
        <v>12601.77</v>
      </c>
      <c r="Q349" s="127">
        <v>9.7400000000000004E-3</v>
      </c>
      <c r="R349" s="126">
        <v>5543.63</v>
      </c>
      <c r="S349" s="126">
        <v>7058.14</v>
      </c>
      <c r="T349" s="125">
        <v>0.60499999999999998</v>
      </c>
      <c r="U349" s="126">
        <v>7624.07</v>
      </c>
      <c r="V349" s="126">
        <v>7624.07</v>
      </c>
      <c r="W349" s="124">
        <v>67999081</v>
      </c>
      <c r="X349" s="124">
        <v>65952907</v>
      </c>
      <c r="Y349" s="124">
        <v>1319058</v>
      </c>
      <c r="Z349" s="124">
        <v>2046174</v>
      </c>
      <c r="AA349" s="124">
        <v>25638838</v>
      </c>
      <c r="AB349" s="124">
        <v>0</v>
      </c>
      <c r="AC349" s="124">
        <v>5201459</v>
      </c>
      <c r="AD349" s="124">
        <v>8353543</v>
      </c>
      <c r="AE349" s="124">
        <v>8015448</v>
      </c>
    </row>
    <row r="350" spans="1:31" x14ac:dyDescent="0.3">
      <c r="A350" s="123" t="s">
        <v>699</v>
      </c>
      <c r="B350" s="121" t="s">
        <v>700</v>
      </c>
      <c r="C350" s="121">
        <v>1</v>
      </c>
      <c r="D350" s="121">
        <v>0</v>
      </c>
      <c r="E350" s="124">
        <v>2151273617</v>
      </c>
      <c r="F350" s="124">
        <v>2953</v>
      </c>
      <c r="G350" s="124">
        <v>728504</v>
      </c>
      <c r="H350" s="124">
        <v>655345271</v>
      </c>
      <c r="I350" s="124">
        <v>221925</v>
      </c>
      <c r="J350" s="125">
        <v>0.59</v>
      </c>
      <c r="K350" s="124">
        <v>4005</v>
      </c>
      <c r="L350" s="124">
        <v>3998</v>
      </c>
      <c r="M350" s="124">
        <v>4005</v>
      </c>
      <c r="N350" s="125">
        <v>1.103</v>
      </c>
      <c r="O350" s="125">
        <v>1.4410000000000001</v>
      </c>
      <c r="P350" s="126">
        <v>13149.28</v>
      </c>
      <c r="Q350" s="127">
        <v>9.1000000000000004E-3</v>
      </c>
      <c r="R350" s="126">
        <v>6629.38</v>
      </c>
      <c r="S350" s="126">
        <v>6519.9</v>
      </c>
      <c r="T350" s="125">
        <v>0.60599999999999998</v>
      </c>
      <c r="U350" s="126">
        <v>7968.46</v>
      </c>
      <c r="V350" s="126">
        <v>7968.46</v>
      </c>
      <c r="W350" s="124">
        <v>31913683</v>
      </c>
      <c r="X350" s="124">
        <v>29445190</v>
      </c>
      <c r="Y350" s="124">
        <v>588903</v>
      </c>
      <c r="Z350" s="124">
        <v>2468493</v>
      </c>
      <c r="AA350" s="124">
        <v>8024097</v>
      </c>
      <c r="AB350" s="124">
        <v>0</v>
      </c>
      <c r="AC350" s="124">
        <v>4108904</v>
      </c>
      <c r="AD350" s="124">
        <v>6598899</v>
      </c>
      <c r="AE350" s="124">
        <v>6331821</v>
      </c>
    </row>
    <row r="351" spans="1:31" x14ac:dyDescent="0.3">
      <c r="A351" s="123" t="s">
        <v>701</v>
      </c>
      <c r="B351" s="121" t="s">
        <v>702</v>
      </c>
      <c r="C351" s="121">
        <v>1</v>
      </c>
      <c r="D351" s="121">
        <v>0</v>
      </c>
      <c r="E351" s="124">
        <v>1902004575</v>
      </c>
      <c r="F351" s="124">
        <v>2434</v>
      </c>
      <c r="G351" s="124">
        <v>781431</v>
      </c>
      <c r="H351" s="124">
        <v>1066754131</v>
      </c>
      <c r="I351" s="124">
        <v>438272</v>
      </c>
      <c r="J351" s="125">
        <v>1.165</v>
      </c>
      <c r="K351" s="124">
        <v>2812</v>
      </c>
      <c r="L351" s="124">
        <v>2807</v>
      </c>
      <c r="M351" s="124">
        <v>2812</v>
      </c>
      <c r="N351" s="125">
        <v>1.103</v>
      </c>
      <c r="O351" s="125">
        <v>1.2669999999999999</v>
      </c>
      <c r="P351" s="126">
        <v>11561.51</v>
      </c>
      <c r="Q351" s="127">
        <v>1.6310000000000002E-2</v>
      </c>
      <c r="R351" s="126">
        <v>12745.13</v>
      </c>
      <c r="S351" s="126">
        <v>0</v>
      </c>
      <c r="T351" s="125">
        <v>0.40500000000000003</v>
      </c>
      <c r="U351" s="126">
        <v>4682.41</v>
      </c>
      <c r="V351" s="126">
        <v>4682.41</v>
      </c>
      <c r="W351" s="124">
        <v>13166937</v>
      </c>
      <c r="X351" s="124">
        <v>12204003</v>
      </c>
      <c r="Y351" s="124">
        <v>244080</v>
      </c>
      <c r="Z351" s="124">
        <v>962934</v>
      </c>
      <c r="AA351" s="124">
        <v>4623610</v>
      </c>
      <c r="AB351" s="124">
        <v>0</v>
      </c>
      <c r="AC351" s="124">
        <v>1256917</v>
      </c>
      <c r="AD351" s="124">
        <v>2018608</v>
      </c>
      <c r="AE351" s="124">
        <v>1936909</v>
      </c>
    </row>
    <row r="352" spans="1:31" x14ac:dyDescent="0.3">
      <c r="A352" s="123" t="s">
        <v>703</v>
      </c>
      <c r="B352" s="121" t="s">
        <v>704</v>
      </c>
      <c r="C352" s="121">
        <v>1</v>
      </c>
      <c r="D352" s="121">
        <v>0</v>
      </c>
      <c r="E352" s="124">
        <v>594423805</v>
      </c>
      <c r="F352" s="124">
        <v>1065</v>
      </c>
      <c r="G352" s="124">
        <v>558144</v>
      </c>
      <c r="H352" s="124">
        <v>246496432</v>
      </c>
      <c r="I352" s="124">
        <v>231452</v>
      </c>
      <c r="J352" s="125">
        <v>0.61499999999999999</v>
      </c>
      <c r="K352" s="124">
        <v>1269</v>
      </c>
      <c r="L352" s="124">
        <v>1247</v>
      </c>
      <c r="M352" s="124">
        <v>1269</v>
      </c>
      <c r="N352" s="125">
        <v>1.103</v>
      </c>
      <c r="O352" s="125">
        <v>1.5229999999999999</v>
      </c>
      <c r="P352" s="126">
        <v>13897.54</v>
      </c>
      <c r="Q352" s="127">
        <v>9.1000000000000004E-3</v>
      </c>
      <c r="R352" s="126">
        <v>5079.1099999999997</v>
      </c>
      <c r="S352" s="126">
        <v>8818.43</v>
      </c>
      <c r="T352" s="125">
        <v>0.65700000000000003</v>
      </c>
      <c r="U352" s="126">
        <v>9130.68</v>
      </c>
      <c r="V352" s="126">
        <v>9130.68</v>
      </c>
      <c r="W352" s="124">
        <v>11586833</v>
      </c>
      <c r="X352" s="124">
        <v>11710733</v>
      </c>
      <c r="Y352" s="124">
        <v>234214</v>
      </c>
      <c r="Z352" s="124">
        <v>234214</v>
      </c>
      <c r="AA352" s="124">
        <v>6035250</v>
      </c>
      <c r="AB352" s="124">
        <v>0</v>
      </c>
      <c r="AC352" s="124">
        <v>1140257</v>
      </c>
      <c r="AD352" s="124">
        <v>1831252</v>
      </c>
      <c r="AE352" s="124">
        <v>1757136</v>
      </c>
    </row>
    <row r="353" spans="1:31" x14ac:dyDescent="0.3">
      <c r="A353" s="123" t="s">
        <v>705</v>
      </c>
      <c r="B353" s="121" t="s">
        <v>706</v>
      </c>
      <c r="C353" s="121">
        <v>1</v>
      </c>
      <c r="D353" s="121">
        <v>0</v>
      </c>
      <c r="E353" s="124">
        <v>392245492</v>
      </c>
      <c r="F353" s="124">
        <v>603</v>
      </c>
      <c r="G353" s="124">
        <v>650490</v>
      </c>
      <c r="H353" s="124">
        <v>173880157</v>
      </c>
      <c r="I353" s="124">
        <v>288358</v>
      </c>
      <c r="J353" s="125">
        <v>0.76700000000000002</v>
      </c>
      <c r="K353" s="124">
        <v>698</v>
      </c>
      <c r="L353" s="124">
        <v>700</v>
      </c>
      <c r="M353" s="124">
        <v>699</v>
      </c>
      <c r="N353" s="125">
        <v>1.103</v>
      </c>
      <c r="O353" s="125">
        <v>1.617</v>
      </c>
      <c r="P353" s="126">
        <v>14755.3</v>
      </c>
      <c r="Q353" s="127">
        <v>1.073E-2</v>
      </c>
      <c r="R353" s="126">
        <v>6979.75</v>
      </c>
      <c r="S353" s="126">
        <v>7775.55</v>
      </c>
      <c r="T353" s="125">
        <v>0.54800000000000004</v>
      </c>
      <c r="U353" s="126">
        <v>8085.9</v>
      </c>
      <c r="V353" s="126">
        <v>8085.9</v>
      </c>
      <c r="W353" s="124">
        <v>5652045</v>
      </c>
      <c r="X353" s="124">
        <v>6043788</v>
      </c>
      <c r="Y353" s="124">
        <v>120875</v>
      </c>
      <c r="Z353" s="124">
        <v>120875</v>
      </c>
      <c r="AA353" s="124">
        <v>2984156</v>
      </c>
      <c r="AB353" s="124">
        <v>0</v>
      </c>
      <c r="AC353" s="124">
        <v>649071</v>
      </c>
      <c r="AD353" s="124">
        <v>1042408</v>
      </c>
      <c r="AE353" s="124">
        <v>1000218</v>
      </c>
    </row>
    <row r="354" spans="1:31" x14ac:dyDescent="0.3">
      <c r="A354" s="123" t="s">
        <v>707</v>
      </c>
      <c r="B354" s="121" t="s">
        <v>708</v>
      </c>
      <c r="C354" s="121">
        <v>1</v>
      </c>
      <c r="D354" s="121">
        <v>0</v>
      </c>
      <c r="E354" s="124">
        <v>934679080</v>
      </c>
      <c r="F354" s="124">
        <v>1751</v>
      </c>
      <c r="G354" s="124">
        <v>533797</v>
      </c>
      <c r="H354" s="124">
        <v>478164641</v>
      </c>
      <c r="I354" s="124">
        <v>273080</v>
      </c>
      <c r="J354" s="125">
        <v>0.72599999999999998</v>
      </c>
      <c r="K354" s="124">
        <v>1995</v>
      </c>
      <c r="L354" s="124">
        <v>1997</v>
      </c>
      <c r="M354" s="124">
        <v>1996</v>
      </c>
      <c r="N354" s="125">
        <v>1.103</v>
      </c>
      <c r="O354" s="125">
        <v>1.254</v>
      </c>
      <c r="P354" s="126">
        <v>11442.88</v>
      </c>
      <c r="Q354" s="127">
        <v>1.0160000000000001E-2</v>
      </c>
      <c r="R354" s="126">
        <v>5423.37</v>
      </c>
      <c r="S354" s="126">
        <v>6019.51</v>
      </c>
      <c r="T354" s="125">
        <v>0.59699999999999998</v>
      </c>
      <c r="U354" s="126">
        <v>6831.39</v>
      </c>
      <c r="V354" s="126">
        <v>6831.39</v>
      </c>
      <c r="W354" s="124">
        <v>13635455</v>
      </c>
      <c r="X354" s="124">
        <v>12546132</v>
      </c>
      <c r="Y354" s="124">
        <v>250922</v>
      </c>
      <c r="Z354" s="124">
        <v>1089323</v>
      </c>
      <c r="AA354" s="124">
        <v>5090942</v>
      </c>
      <c r="AB354" s="124">
        <v>0</v>
      </c>
      <c r="AC354" s="124">
        <v>1472241</v>
      </c>
      <c r="AD354" s="124">
        <v>2364419</v>
      </c>
      <c r="AE354" s="124">
        <v>2268723</v>
      </c>
    </row>
    <row r="355" spans="1:31" x14ac:dyDescent="0.3">
      <c r="A355" s="123" t="s">
        <v>709</v>
      </c>
      <c r="B355" s="121" t="s">
        <v>710</v>
      </c>
      <c r="C355" s="121">
        <v>1</v>
      </c>
      <c r="D355" s="121">
        <v>0</v>
      </c>
      <c r="E355" s="124">
        <v>657654819</v>
      </c>
      <c r="F355" s="124">
        <v>1279</v>
      </c>
      <c r="G355" s="124">
        <v>514194</v>
      </c>
      <c r="H355" s="124">
        <v>240898158</v>
      </c>
      <c r="I355" s="124">
        <v>188348</v>
      </c>
      <c r="J355" s="125">
        <v>0.501</v>
      </c>
      <c r="K355" s="124">
        <v>1577</v>
      </c>
      <c r="L355" s="124">
        <v>1606</v>
      </c>
      <c r="M355" s="124">
        <v>1592</v>
      </c>
      <c r="N355" s="125">
        <v>1.103</v>
      </c>
      <c r="O355" s="125">
        <v>1.627</v>
      </c>
      <c r="P355" s="126">
        <v>14846.55</v>
      </c>
      <c r="Q355" s="127">
        <v>9.1000000000000004E-3</v>
      </c>
      <c r="R355" s="126">
        <v>4679.16</v>
      </c>
      <c r="S355" s="126">
        <v>10167.39</v>
      </c>
      <c r="T355" s="125">
        <v>0.74099999999999999</v>
      </c>
      <c r="U355" s="126">
        <v>11001.29</v>
      </c>
      <c r="V355" s="126">
        <v>11001.29</v>
      </c>
      <c r="W355" s="124">
        <v>17514054</v>
      </c>
      <c r="X355" s="124">
        <v>16569166</v>
      </c>
      <c r="Y355" s="124">
        <v>331383</v>
      </c>
      <c r="Z355" s="124">
        <v>944888</v>
      </c>
      <c r="AA355" s="124">
        <v>4985132</v>
      </c>
      <c r="AB355" s="124">
        <v>0</v>
      </c>
      <c r="AC355" s="124">
        <v>1551936</v>
      </c>
      <c r="AD355" s="124">
        <v>2492409</v>
      </c>
      <c r="AE355" s="124">
        <v>2391533</v>
      </c>
    </row>
    <row r="356" spans="1:31" x14ac:dyDescent="0.3">
      <c r="A356" s="123" t="s">
        <v>711</v>
      </c>
      <c r="B356" s="121" t="s">
        <v>712</v>
      </c>
      <c r="C356" s="121">
        <v>1</v>
      </c>
      <c r="D356" s="121">
        <v>0</v>
      </c>
      <c r="E356" s="124">
        <v>391786248</v>
      </c>
      <c r="F356" s="124">
        <v>770</v>
      </c>
      <c r="G356" s="124">
        <v>508813</v>
      </c>
      <c r="H356" s="124">
        <v>201689560</v>
      </c>
      <c r="I356" s="124">
        <v>261934</v>
      </c>
      <c r="J356" s="125">
        <v>0.69599999999999995</v>
      </c>
      <c r="K356" s="124">
        <v>870</v>
      </c>
      <c r="L356" s="124">
        <v>889</v>
      </c>
      <c r="M356" s="124">
        <v>880</v>
      </c>
      <c r="N356" s="125">
        <v>1.103</v>
      </c>
      <c r="O356" s="125">
        <v>1.61</v>
      </c>
      <c r="P356" s="126">
        <v>14691.42</v>
      </c>
      <c r="Q356" s="127">
        <v>9.7400000000000004E-3</v>
      </c>
      <c r="R356" s="126">
        <v>4955.83</v>
      </c>
      <c r="S356" s="126">
        <v>9735.59</v>
      </c>
      <c r="T356" s="125">
        <v>0.61899999999999999</v>
      </c>
      <c r="U356" s="126">
        <v>9093.98</v>
      </c>
      <c r="V356" s="126">
        <v>9735.59</v>
      </c>
      <c r="W356" s="124">
        <v>8567320</v>
      </c>
      <c r="X356" s="124">
        <v>8000191</v>
      </c>
      <c r="Y356" s="124">
        <v>160003</v>
      </c>
      <c r="Z356" s="124">
        <v>567129</v>
      </c>
      <c r="AA356" s="124">
        <v>2819376</v>
      </c>
      <c r="AB356" s="124">
        <v>0</v>
      </c>
      <c r="AC356" s="124">
        <v>856725</v>
      </c>
      <c r="AD356" s="124">
        <v>1375900</v>
      </c>
      <c r="AE356" s="124">
        <v>1320213</v>
      </c>
    </row>
    <row r="357" spans="1:31" x14ac:dyDescent="0.3">
      <c r="A357" s="123" t="s">
        <v>713</v>
      </c>
      <c r="B357" s="121" t="s">
        <v>714</v>
      </c>
      <c r="C357" s="121">
        <v>1</v>
      </c>
      <c r="D357" s="121">
        <v>0</v>
      </c>
      <c r="E357" s="124">
        <v>2886108600</v>
      </c>
      <c r="F357" s="124">
        <v>5268</v>
      </c>
      <c r="G357" s="124">
        <v>547856</v>
      </c>
      <c r="H357" s="124">
        <v>1484816448</v>
      </c>
      <c r="I357" s="124">
        <v>281855</v>
      </c>
      <c r="J357" s="125">
        <v>0.749</v>
      </c>
      <c r="K357" s="124">
        <v>6242</v>
      </c>
      <c r="L357" s="124">
        <v>6264</v>
      </c>
      <c r="M357" s="124">
        <v>6253</v>
      </c>
      <c r="N357" s="125">
        <v>1.103</v>
      </c>
      <c r="O357" s="125">
        <v>1.256</v>
      </c>
      <c r="P357" s="126">
        <v>11461.13</v>
      </c>
      <c r="Q357" s="127">
        <v>1.048E-2</v>
      </c>
      <c r="R357" s="126">
        <v>5741.53</v>
      </c>
      <c r="S357" s="126">
        <v>5719.6</v>
      </c>
      <c r="T357" s="125">
        <v>0.59499999999999997</v>
      </c>
      <c r="U357" s="126">
        <v>6819.37</v>
      </c>
      <c r="V357" s="126">
        <v>6819.37</v>
      </c>
      <c r="W357" s="124">
        <v>42641521</v>
      </c>
      <c r="X357" s="124">
        <v>40829118</v>
      </c>
      <c r="Y357" s="124">
        <v>816582</v>
      </c>
      <c r="Z357" s="124">
        <v>1812403</v>
      </c>
      <c r="AA357" s="124">
        <v>15699247</v>
      </c>
      <c r="AB357" s="124">
        <v>0</v>
      </c>
      <c r="AC357" s="124">
        <v>4491570</v>
      </c>
      <c r="AD357" s="124">
        <v>7213461</v>
      </c>
      <c r="AE357" s="124">
        <v>6921509</v>
      </c>
    </row>
    <row r="358" spans="1:31" x14ac:dyDescent="0.3">
      <c r="A358" s="123" t="s">
        <v>715</v>
      </c>
      <c r="B358" s="121" t="s">
        <v>716</v>
      </c>
      <c r="C358" s="121">
        <v>1</v>
      </c>
      <c r="D358" s="121">
        <v>0</v>
      </c>
      <c r="E358" s="124">
        <v>2784289107</v>
      </c>
      <c r="F358" s="124">
        <v>4148</v>
      </c>
      <c r="G358" s="124">
        <v>671236</v>
      </c>
      <c r="H358" s="124">
        <v>1780295058</v>
      </c>
      <c r="I358" s="124">
        <v>429193</v>
      </c>
      <c r="J358" s="125">
        <v>1.141</v>
      </c>
      <c r="K358" s="124">
        <v>4453</v>
      </c>
      <c r="L358" s="124">
        <v>4474</v>
      </c>
      <c r="M358" s="124">
        <v>4464</v>
      </c>
      <c r="N358" s="125">
        <v>1.103</v>
      </c>
      <c r="O358" s="125">
        <v>1.151</v>
      </c>
      <c r="P358" s="126">
        <v>10503</v>
      </c>
      <c r="Q358" s="127">
        <v>1.5970000000000002E-2</v>
      </c>
      <c r="R358" s="126">
        <v>10719.63</v>
      </c>
      <c r="S358" s="126">
        <v>0</v>
      </c>
      <c r="T358" s="125">
        <v>0.42299999999999999</v>
      </c>
      <c r="U358" s="126">
        <v>4442.76</v>
      </c>
      <c r="V358" s="126">
        <v>4442.76</v>
      </c>
      <c r="W358" s="124">
        <v>19832481</v>
      </c>
      <c r="X358" s="124">
        <v>19234441</v>
      </c>
      <c r="Y358" s="124">
        <v>384688</v>
      </c>
      <c r="Z358" s="124">
        <v>598040</v>
      </c>
      <c r="AA358" s="124">
        <v>7509442</v>
      </c>
      <c r="AB358" s="124">
        <v>0</v>
      </c>
      <c r="AC358" s="124">
        <v>1547567</v>
      </c>
      <c r="AD358" s="124">
        <v>2485392</v>
      </c>
      <c r="AE358" s="124">
        <v>2384800</v>
      </c>
    </row>
    <row r="359" spans="1:31" x14ac:dyDescent="0.3">
      <c r="A359" s="123" t="s">
        <v>717</v>
      </c>
      <c r="B359" s="121" t="s">
        <v>718</v>
      </c>
      <c r="C359" s="121">
        <v>1</v>
      </c>
      <c r="D359" s="121">
        <v>0</v>
      </c>
      <c r="E359" s="124">
        <v>987810196</v>
      </c>
      <c r="F359" s="124">
        <v>1333</v>
      </c>
      <c r="G359" s="124">
        <v>741042</v>
      </c>
      <c r="H359" s="124">
        <v>425050141</v>
      </c>
      <c r="I359" s="124">
        <v>318867</v>
      </c>
      <c r="J359" s="125">
        <v>0.84799999999999998</v>
      </c>
      <c r="K359" s="124">
        <v>1579</v>
      </c>
      <c r="L359" s="124">
        <v>1580</v>
      </c>
      <c r="M359" s="124">
        <v>1580</v>
      </c>
      <c r="N359" s="125">
        <v>1.103</v>
      </c>
      <c r="O359" s="125">
        <v>1.2509999999999999</v>
      </c>
      <c r="P359" s="126">
        <v>11415.51</v>
      </c>
      <c r="Q359" s="127">
        <v>1.187E-2</v>
      </c>
      <c r="R359" s="126">
        <v>8796.16</v>
      </c>
      <c r="S359" s="126">
        <v>2619.35</v>
      </c>
      <c r="T359" s="125">
        <v>0.48899999999999999</v>
      </c>
      <c r="U359" s="126">
        <v>5582.18</v>
      </c>
      <c r="V359" s="126">
        <v>5582.18</v>
      </c>
      <c r="W359" s="124">
        <v>8819845</v>
      </c>
      <c r="X359" s="124">
        <v>9307669</v>
      </c>
      <c r="Y359" s="124">
        <v>186153</v>
      </c>
      <c r="Z359" s="124">
        <v>186153</v>
      </c>
      <c r="AA359" s="124">
        <v>5574730</v>
      </c>
      <c r="AB359" s="124">
        <v>0</v>
      </c>
      <c r="AC359" s="124">
        <v>953367</v>
      </c>
      <c r="AD359" s="124">
        <v>1531107</v>
      </c>
      <c r="AE359" s="124">
        <v>1469138</v>
      </c>
    </row>
    <row r="360" spans="1:31" x14ac:dyDescent="0.3">
      <c r="A360" s="123" t="s">
        <v>719</v>
      </c>
      <c r="B360" s="121" t="s">
        <v>720</v>
      </c>
      <c r="C360" s="121">
        <v>1</v>
      </c>
      <c r="D360" s="121">
        <v>0</v>
      </c>
      <c r="E360" s="124">
        <v>446168857</v>
      </c>
      <c r="F360" s="124">
        <v>747</v>
      </c>
      <c r="G360" s="124">
        <v>597280</v>
      </c>
      <c r="H360" s="124">
        <v>182558706</v>
      </c>
      <c r="I360" s="124">
        <v>244389</v>
      </c>
      <c r="J360" s="125">
        <v>0.65</v>
      </c>
      <c r="K360" s="124">
        <v>882</v>
      </c>
      <c r="L360" s="124">
        <v>893</v>
      </c>
      <c r="M360" s="124">
        <v>888</v>
      </c>
      <c r="N360" s="125">
        <v>1.103</v>
      </c>
      <c r="O360" s="125">
        <v>1.4930000000000001</v>
      </c>
      <c r="P360" s="126">
        <v>13623.78</v>
      </c>
      <c r="Q360" s="127">
        <v>9.1000000000000004E-3</v>
      </c>
      <c r="R360" s="126">
        <v>5435.24</v>
      </c>
      <c r="S360" s="126">
        <v>8188.54</v>
      </c>
      <c r="T360" s="125">
        <v>0.61099999999999999</v>
      </c>
      <c r="U360" s="126">
        <v>8324.1200000000008</v>
      </c>
      <c r="V360" s="126">
        <v>8324.1200000000008</v>
      </c>
      <c r="W360" s="124">
        <v>7391819</v>
      </c>
      <c r="X360" s="124">
        <v>6625939</v>
      </c>
      <c r="Y360" s="124">
        <v>132518</v>
      </c>
      <c r="Z360" s="124">
        <v>765880</v>
      </c>
      <c r="AA360" s="124">
        <v>2805987</v>
      </c>
      <c r="AB360" s="124">
        <v>0</v>
      </c>
      <c r="AC360" s="124">
        <v>733823</v>
      </c>
      <c r="AD360" s="124">
        <v>1178519</v>
      </c>
      <c r="AE360" s="124">
        <v>1130821</v>
      </c>
    </row>
    <row r="361" spans="1:31" x14ac:dyDescent="0.3">
      <c r="A361" s="123" t="s">
        <v>721</v>
      </c>
      <c r="B361" s="121" t="s">
        <v>722</v>
      </c>
      <c r="C361" s="121">
        <v>1</v>
      </c>
      <c r="D361" s="121">
        <v>0</v>
      </c>
      <c r="E361" s="124">
        <v>3805010357</v>
      </c>
      <c r="F361" s="124">
        <v>6693</v>
      </c>
      <c r="G361" s="124">
        <v>568505</v>
      </c>
      <c r="H361" s="124">
        <v>1646682654</v>
      </c>
      <c r="I361" s="124">
        <v>246030</v>
      </c>
      <c r="J361" s="125">
        <v>0.65400000000000003</v>
      </c>
      <c r="K361" s="124">
        <v>7788</v>
      </c>
      <c r="L361" s="124">
        <v>7796</v>
      </c>
      <c r="M361" s="124">
        <v>7792</v>
      </c>
      <c r="N361" s="125">
        <v>1.103</v>
      </c>
      <c r="O361" s="125">
        <v>1.4019999999999999</v>
      </c>
      <c r="P361" s="126">
        <v>12793.4</v>
      </c>
      <c r="Q361" s="127">
        <v>9.1500000000000001E-3</v>
      </c>
      <c r="R361" s="126">
        <v>5201.82</v>
      </c>
      <c r="S361" s="126">
        <v>7591.58</v>
      </c>
      <c r="T361" s="125">
        <v>0.61399999999999999</v>
      </c>
      <c r="U361" s="126">
        <v>7855.14</v>
      </c>
      <c r="V361" s="126">
        <v>7855.14</v>
      </c>
      <c r="W361" s="124">
        <v>61207251</v>
      </c>
      <c r="X361" s="124">
        <v>57283550</v>
      </c>
      <c r="Y361" s="124">
        <v>1145671</v>
      </c>
      <c r="Z361" s="124">
        <v>3923701</v>
      </c>
      <c r="AA361" s="124">
        <v>21476100</v>
      </c>
      <c r="AB361" s="124">
        <v>0</v>
      </c>
      <c r="AC361" s="124">
        <v>8114172</v>
      </c>
      <c r="AD361" s="124">
        <v>13031360</v>
      </c>
      <c r="AE361" s="124">
        <v>12503939</v>
      </c>
    </row>
    <row r="362" spans="1:31" x14ac:dyDescent="0.3">
      <c r="A362" s="123" t="s">
        <v>723</v>
      </c>
      <c r="B362" s="121" t="s">
        <v>724</v>
      </c>
      <c r="C362" s="121">
        <v>1</v>
      </c>
      <c r="D362" s="121">
        <v>0</v>
      </c>
      <c r="E362" s="124">
        <v>213250513</v>
      </c>
      <c r="F362" s="124">
        <v>587</v>
      </c>
      <c r="G362" s="124">
        <v>363288</v>
      </c>
      <c r="H362" s="124">
        <v>83096146</v>
      </c>
      <c r="I362" s="124">
        <v>141560</v>
      </c>
      <c r="J362" s="125">
        <v>0.376</v>
      </c>
      <c r="K362" s="124">
        <v>476</v>
      </c>
      <c r="L362" s="124">
        <v>470</v>
      </c>
      <c r="M362" s="124">
        <v>476</v>
      </c>
      <c r="N362" s="125">
        <v>1.103</v>
      </c>
      <c r="O362" s="125">
        <v>1.623</v>
      </c>
      <c r="P362" s="126">
        <v>14810.05</v>
      </c>
      <c r="Q362" s="127">
        <v>9.1000000000000004E-3</v>
      </c>
      <c r="R362" s="126">
        <v>3305.92</v>
      </c>
      <c r="S362" s="126">
        <v>11504.13</v>
      </c>
      <c r="T362" s="125">
        <v>0.91700000000000004</v>
      </c>
      <c r="U362" s="126">
        <v>13580.81</v>
      </c>
      <c r="V362" s="126">
        <v>13580.81</v>
      </c>
      <c r="W362" s="124">
        <v>6464466</v>
      </c>
      <c r="X362" s="124">
        <v>5973808</v>
      </c>
      <c r="Y362" s="124">
        <v>119476</v>
      </c>
      <c r="Z362" s="124">
        <v>490658</v>
      </c>
      <c r="AA362" s="124">
        <v>948074</v>
      </c>
      <c r="AB362" s="124">
        <v>0</v>
      </c>
      <c r="AC362" s="124">
        <v>487068</v>
      </c>
      <c r="AD362" s="124">
        <v>782231</v>
      </c>
      <c r="AE362" s="124">
        <v>750571</v>
      </c>
    </row>
    <row r="363" spans="1:31" x14ac:dyDescent="0.3">
      <c r="A363" s="123" t="s">
        <v>725</v>
      </c>
      <c r="B363" s="121" t="s">
        <v>726</v>
      </c>
      <c r="C363" s="121">
        <v>1</v>
      </c>
      <c r="D363" s="121">
        <v>0</v>
      </c>
      <c r="E363" s="124">
        <v>2412265429</v>
      </c>
      <c r="F363" s="124">
        <v>1180</v>
      </c>
      <c r="G363" s="124">
        <v>2044292</v>
      </c>
      <c r="H363" s="124">
        <v>715329484</v>
      </c>
      <c r="I363" s="124">
        <v>606211</v>
      </c>
      <c r="J363" s="125">
        <v>1.6120000000000001</v>
      </c>
      <c r="K363" s="124">
        <v>1337</v>
      </c>
      <c r="L363" s="124">
        <v>1360</v>
      </c>
      <c r="M363" s="124">
        <v>1349</v>
      </c>
      <c r="N363" s="125">
        <v>1.103</v>
      </c>
      <c r="O363" s="125">
        <v>1.3169999999999999</v>
      </c>
      <c r="P363" s="126">
        <v>12017.76</v>
      </c>
      <c r="Q363" s="127">
        <v>2.256E-2</v>
      </c>
      <c r="R363" s="126">
        <v>46119.22</v>
      </c>
      <c r="S363" s="126">
        <v>0</v>
      </c>
      <c r="T363" s="125">
        <v>0.17299999999999999</v>
      </c>
      <c r="U363" s="126">
        <v>2079.0700000000002</v>
      </c>
      <c r="V363" s="126">
        <v>2079.0700000000002</v>
      </c>
      <c r="W363" s="124">
        <v>2804666</v>
      </c>
      <c r="X363" s="124">
        <v>4494780</v>
      </c>
      <c r="Y363" s="124">
        <v>89895</v>
      </c>
      <c r="Z363" s="124">
        <v>89895</v>
      </c>
      <c r="AA363" s="124">
        <v>2551192</v>
      </c>
      <c r="AB363" s="124">
        <v>0</v>
      </c>
      <c r="AC363" s="124">
        <v>471528</v>
      </c>
      <c r="AD363" s="124">
        <v>757273</v>
      </c>
      <c r="AE363" s="124">
        <v>726624</v>
      </c>
    </row>
    <row r="364" spans="1:31" x14ac:dyDescent="0.3">
      <c r="A364" s="123" t="s">
        <v>727</v>
      </c>
      <c r="B364" s="121" t="s">
        <v>728</v>
      </c>
      <c r="C364" s="121">
        <v>1</v>
      </c>
      <c r="D364" s="121">
        <v>1</v>
      </c>
      <c r="E364" s="124">
        <v>5517233587</v>
      </c>
      <c r="F364" s="124">
        <v>19835</v>
      </c>
      <c r="G364" s="124">
        <v>278156</v>
      </c>
      <c r="H364" s="124">
        <v>2461615965</v>
      </c>
      <c r="I364" s="124">
        <v>124104</v>
      </c>
      <c r="J364" s="125">
        <v>0.33</v>
      </c>
      <c r="K364" s="124">
        <v>25810</v>
      </c>
      <c r="L364" s="124">
        <v>24521</v>
      </c>
      <c r="M364" s="124">
        <v>25810</v>
      </c>
      <c r="N364" s="125">
        <v>1.103</v>
      </c>
      <c r="O364" s="125">
        <v>1.8959999999999999</v>
      </c>
      <c r="P364" s="126">
        <v>17301.2</v>
      </c>
      <c r="Q364" s="127">
        <v>9.1000000000000004E-3</v>
      </c>
      <c r="R364" s="126">
        <v>2531.21</v>
      </c>
      <c r="S364" s="126">
        <v>14769.99</v>
      </c>
      <c r="T364" s="125">
        <v>0.93</v>
      </c>
      <c r="U364" s="126">
        <v>16090.11</v>
      </c>
      <c r="V364" s="126">
        <v>16090.11</v>
      </c>
      <c r="W364" s="124">
        <v>415285740</v>
      </c>
      <c r="X364" s="124">
        <v>374928490</v>
      </c>
      <c r="Y364" s="124">
        <v>7498569</v>
      </c>
      <c r="Z364" s="124">
        <v>40357250</v>
      </c>
      <c r="AA364" s="124">
        <v>101904845</v>
      </c>
      <c r="AB364" s="124">
        <v>0</v>
      </c>
      <c r="AC364" s="124">
        <v>36601919</v>
      </c>
      <c r="AD364" s="124">
        <v>58782681</v>
      </c>
      <c r="AE364" s="124">
        <v>56403557</v>
      </c>
    </row>
    <row r="365" spans="1:31" x14ac:dyDescent="0.3">
      <c r="A365" s="123" t="s">
        <v>729</v>
      </c>
      <c r="B365" s="121" t="s">
        <v>730</v>
      </c>
      <c r="C365" s="121">
        <v>1</v>
      </c>
      <c r="D365" s="121">
        <v>0</v>
      </c>
      <c r="E365" s="124">
        <v>548041689</v>
      </c>
      <c r="F365" s="124">
        <v>710</v>
      </c>
      <c r="G365" s="124">
        <v>771889</v>
      </c>
      <c r="H365" s="124">
        <v>208225549</v>
      </c>
      <c r="I365" s="124">
        <v>293275</v>
      </c>
      <c r="J365" s="125">
        <v>0.78</v>
      </c>
      <c r="K365" s="124">
        <v>826</v>
      </c>
      <c r="L365" s="124">
        <v>839</v>
      </c>
      <c r="M365" s="124">
        <v>833</v>
      </c>
      <c r="N365" s="125">
        <v>1.103</v>
      </c>
      <c r="O365" s="125">
        <v>1.5960000000000001</v>
      </c>
      <c r="P365" s="126">
        <v>14563.67</v>
      </c>
      <c r="Q365" s="127">
        <v>1.0919999999999999E-2</v>
      </c>
      <c r="R365" s="126">
        <v>8429.02</v>
      </c>
      <c r="S365" s="126">
        <v>6134.65</v>
      </c>
      <c r="T365" s="125">
        <v>0.51200000000000001</v>
      </c>
      <c r="U365" s="126">
        <v>7456.59</v>
      </c>
      <c r="V365" s="126">
        <v>7456.59</v>
      </c>
      <c r="W365" s="124">
        <v>6211340</v>
      </c>
      <c r="X365" s="124">
        <v>6985641</v>
      </c>
      <c r="Y365" s="124">
        <v>139712</v>
      </c>
      <c r="Z365" s="124">
        <v>139712</v>
      </c>
      <c r="AA365" s="124">
        <v>3513182</v>
      </c>
      <c r="AB365" s="124">
        <v>0</v>
      </c>
      <c r="AC365" s="124">
        <v>697450</v>
      </c>
      <c r="AD365" s="124">
        <v>1120104</v>
      </c>
      <c r="AE365" s="124">
        <v>1074770</v>
      </c>
    </row>
    <row r="366" spans="1:31" x14ac:dyDescent="0.3">
      <c r="A366" s="123" t="s">
        <v>731</v>
      </c>
      <c r="B366" s="121" t="s">
        <v>732</v>
      </c>
      <c r="C366" s="121">
        <v>1</v>
      </c>
      <c r="D366" s="121">
        <v>0</v>
      </c>
      <c r="E366" s="124">
        <v>2790859494</v>
      </c>
      <c r="F366" s="124">
        <v>3138</v>
      </c>
      <c r="G366" s="124">
        <v>889375</v>
      </c>
      <c r="H366" s="124">
        <v>943695406</v>
      </c>
      <c r="I366" s="124">
        <v>300731</v>
      </c>
      <c r="J366" s="125">
        <v>0.8</v>
      </c>
      <c r="K366" s="124">
        <v>3857</v>
      </c>
      <c r="L366" s="124">
        <v>3888</v>
      </c>
      <c r="M366" s="124">
        <v>3873</v>
      </c>
      <c r="N366" s="125">
        <v>1.141</v>
      </c>
      <c r="O366" s="125">
        <v>1.3320000000000001</v>
      </c>
      <c r="P366" s="126">
        <v>12573.4</v>
      </c>
      <c r="Q366" s="127">
        <v>1.12E-2</v>
      </c>
      <c r="R366" s="126">
        <v>9961</v>
      </c>
      <c r="S366" s="126">
        <v>2612.4</v>
      </c>
      <c r="T366" s="125">
        <v>0.5</v>
      </c>
      <c r="U366" s="126">
        <v>6286.7</v>
      </c>
      <c r="V366" s="126">
        <v>6286.7</v>
      </c>
      <c r="W366" s="124">
        <v>24348390</v>
      </c>
      <c r="X366" s="124">
        <v>22807707</v>
      </c>
      <c r="Y366" s="124">
        <v>456154</v>
      </c>
      <c r="Z366" s="124">
        <v>1540683</v>
      </c>
      <c r="AA366" s="124">
        <v>10224660</v>
      </c>
      <c r="AB366" s="124">
        <v>0</v>
      </c>
      <c r="AC366" s="124">
        <v>3045419</v>
      </c>
      <c r="AD366" s="124">
        <v>4890942</v>
      </c>
      <c r="AE366" s="124">
        <v>4692990</v>
      </c>
    </row>
    <row r="367" spans="1:31" x14ac:dyDescent="0.3">
      <c r="A367" s="123" t="s">
        <v>733</v>
      </c>
      <c r="B367" s="121" t="s">
        <v>734</v>
      </c>
      <c r="C367" s="121">
        <v>1</v>
      </c>
      <c r="D367" s="121">
        <v>0</v>
      </c>
      <c r="E367" s="124">
        <v>555831471</v>
      </c>
      <c r="F367" s="124">
        <v>730</v>
      </c>
      <c r="G367" s="124">
        <v>761412</v>
      </c>
      <c r="H367" s="124">
        <v>215310375</v>
      </c>
      <c r="I367" s="124">
        <v>294945</v>
      </c>
      <c r="J367" s="125">
        <v>0.78400000000000003</v>
      </c>
      <c r="K367" s="124">
        <v>867</v>
      </c>
      <c r="L367" s="124">
        <v>878</v>
      </c>
      <c r="M367" s="124">
        <v>873</v>
      </c>
      <c r="N367" s="125">
        <v>1.141</v>
      </c>
      <c r="O367" s="125">
        <v>1.6240000000000001</v>
      </c>
      <c r="P367" s="126">
        <v>15329.73</v>
      </c>
      <c r="Q367" s="127">
        <v>1.0970000000000001E-2</v>
      </c>
      <c r="R367" s="126">
        <v>8352.68</v>
      </c>
      <c r="S367" s="126">
        <v>6977.05</v>
      </c>
      <c r="T367" s="125">
        <v>0.53</v>
      </c>
      <c r="U367" s="126">
        <v>8124.75</v>
      </c>
      <c r="V367" s="126">
        <v>8124.75</v>
      </c>
      <c r="W367" s="124">
        <v>7092907</v>
      </c>
      <c r="X367" s="124">
        <v>7435195</v>
      </c>
      <c r="Y367" s="124">
        <v>148703</v>
      </c>
      <c r="Z367" s="124">
        <v>148703</v>
      </c>
      <c r="AA367" s="124">
        <v>3033959</v>
      </c>
      <c r="AB367" s="124">
        <v>0</v>
      </c>
      <c r="AC367" s="124">
        <v>824813</v>
      </c>
      <c r="AD367" s="124">
        <v>1324649</v>
      </c>
      <c r="AE367" s="124">
        <v>1271036</v>
      </c>
    </row>
    <row r="368" spans="1:31" x14ac:dyDescent="0.3">
      <c r="A368" s="123" t="s">
        <v>735</v>
      </c>
      <c r="B368" s="121" t="s">
        <v>736</v>
      </c>
      <c r="C368" s="121">
        <v>1</v>
      </c>
      <c r="D368" s="121">
        <v>0</v>
      </c>
      <c r="E368" s="124">
        <v>1108720154</v>
      </c>
      <c r="F368" s="124">
        <v>2054</v>
      </c>
      <c r="G368" s="124">
        <v>539785</v>
      </c>
      <c r="H368" s="124">
        <v>380126518</v>
      </c>
      <c r="I368" s="124">
        <v>185066</v>
      </c>
      <c r="J368" s="125">
        <v>0.49199999999999999</v>
      </c>
      <c r="K368" s="124">
        <v>2618</v>
      </c>
      <c r="L368" s="124">
        <v>2649</v>
      </c>
      <c r="M368" s="124">
        <v>2634</v>
      </c>
      <c r="N368" s="125">
        <v>1.141</v>
      </c>
      <c r="O368" s="125">
        <v>1.62</v>
      </c>
      <c r="P368" s="126">
        <v>15291.97</v>
      </c>
      <c r="Q368" s="127">
        <v>9.1000000000000004E-3</v>
      </c>
      <c r="R368" s="126">
        <v>4912.04</v>
      </c>
      <c r="S368" s="126">
        <v>10379.93</v>
      </c>
      <c r="T368" s="125">
        <v>0.80200000000000005</v>
      </c>
      <c r="U368" s="126">
        <v>12264.15</v>
      </c>
      <c r="V368" s="126">
        <v>12264.15</v>
      </c>
      <c r="W368" s="124">
        <v>32303772</v>
      </c>
      <c r="X368" s="124">
        <v>32123177</v>
      </c>
      <c r="Y368" s="124">
        <v>642463</v>
      </c>
      <c r="Z368" s="124">
        <v>642463</v>
      </c>
      <c r="AA368" s="124">
        <v>8191011</v>
      </c>
      <c r="AB368" s="124">
        <v>1967</v>
      </c>
      <c r="AC368" s="124">
        <v>3636694</v>
      </c>
      <c r="AD368" s="124">
        <v>5840530</v>
      </c>
      <c r="AE368" s="124">
        <v>5604145</v>
      </c>
    </row>
    <row r="369" spans="1:31" x14ac:dyDescent="0.3">
      <c r="A369" s="123" t="s">
        <v>737</v>
      </c>
      <c r="B369" s="121" t="s">
        <v>738</v>
      </c>
      <c r="C369" s="121">
        <v>1</v>
      </c>
      <c r="D369" s="121">
        <v>0</v>
      </c>
      <c r="E369" s="124">
        <v>1251302811</v>
      </c>
      <c r="F369" s="124">
        <v>1042</v>
      </c>
      <c r="G369" s="124">
        <v>1200866</v>
      </c>
      <c r="H369" s="124">
        <v>294491958</v>
      </c>
      <c r="I369" s="124">
        <v>282621</v>
      </c>
      <c r="J369" s="125">
        <v>0.751</v>
      </c>
      <c r="K369" s="124">
        <v>1328</v>
      </c>
      <c r="L369" s="124">
        <v>1319</v>
      </c>
      <c r="M369" s="124">
        <v>1328</v>
      </c>
      <c r="N369" s="125">
        <v>1.141</v>
      </c>
      <c r="O369" s="125">
        <v>1.827</v>
      </c>
      <c r="P369" s="126">
        <v>17245.939999999999</v>
      </c>
      <c r="Q369" s="127">
        <v>1.051E-2</v>
      </c>
      <c r="R369" s="126">
        <v>12621.1</v>
      </c>
      <c r="S369" s="126">
        <v>4624.84</v>
      </c>
      <c r="T369" s="125">
        <v>0.44800000000000001</v>
      </c>
      <c r="U369" s="126">
        <v>7726.18</v>
      </c>
      <c r="V369" s="126">
        <v>7726.18</v>
      </c>
      <c r="W369" s="124">
        <v>10260368</v>
      </c>
      <c r="X369" s="124">
        <v>11575428</v>
      </c>
      <c r="Y369" s="124">
        <v>231508</v>
      </c>
      <c r="Z369" s="124">
        <v>231508</v>
      </c>
      <c r="AA369" s="124">
        <v>3970101</v>
      </c>
      <c r="AB369" s="124">
        <v>1968</v>
      </c>
      <c r="AC369" s="124">
        <v>1404674</v>
      </c>
      <c r="AD369" s="124">
        <v>2255906</v>
      </c>
      <c r="AE369" s="124">
        <v>2164602</v>
      </c>
    </row>
    <row r="370" spans="1:31" x14ac:dyDescent="0.3">
      <c r="A370" s="123" t="s">
        <v>739</v>
      </c>
      <c r="B370" s="121" t="s">
        <v>740</v>
      </c>
      <c r="C370" s="121">
        <v>1</v>
      </c>
      <c r="D370" s="121">
        <v>0</v>
      </c>
      <c r="E370" s="124">
        <v>339686473</v>
      </c>
      <c r="F370" s="124">
        <v>707</v>
      </c>
      <c r="G370" s="124">
        <v>480461</v>
      </c>
      <c r="H370" s="124">
        <v>148159184</v>
      </c>
      <c r="I370" s="124">
        <v>209560</v>
      </c>
      <c r="J370" s="125">
        <v>0.55700000000000005</v>
      </c>
      <c r="K370" s="124">
        <v>848</v>
      </c>
      <c r="L370" s="124">
        <v>859</v>
      </c>
      <c r="M370" s="124">
        <v>854</v>
      </c>
      <c r="N370" s="125">
        <v>1.141</v>
      </c>
      <c r="O370" s="125">
        <v>1.5660000000000001</v>
      </c>
      <c r="P370" s="126">
        <v>14782.24</v>
      </c>
      <c r="Q370" s="127">
        <v>9.1000000000000004E-3</v>
      </c>
      <c r="R370" s="126">
        <v>4372.1899999999996</v>
      </c>
      <c r="S370" s="126">
        <v>10410.049999999999</v>
      </c>
      <c r="T370" s="125">
        <v>0.71699999999999997</v>
      </c>
      <c r="U370" s="126">
        <v>10598.86</v>
      </c>
      <c r="V370" s="126">
        <v>10598.86</v>
      </c>
      <c r="W370" s="124">
        <v>9051427</v>
      </c>
      <c r="X370" s="124">
        <v>8666618</v>
      </c>
      <c r="Y370" s="124">
        <v>173332</v>
      </c>
      <c r="Z370" s="124">
        <v>384809</v>
      </c>
      <c r="AA370" s="124">
        <v>2863740</v>
      </c>
      <c r="AB370" s="124">
        <v>0</v>
      </c>
      <c r="AC370" s="124">
        <v>660830</v>
      </c>
      <c r="AD370" s="124">
        <v>1061292</v>
      </c>
      <c r="AE370" s="124">
        <v>1018339</v>
      </c>
    </row>
    <row r="371" spans="1:31" x14ac:dyDescent="0.3">
      <c r="A371" s="123" t="s">
        <v>741</v>
      </c>
      <c r="B371" s="121" t="s">
        <v>742</v>
      </c>
      <c r="C371" s="121">
        <v>1</v>
      </c>
      <c r="D371" s="121">
        <v>0</v>
      </c>
      <c r="E371" s="124">
        <v>843529933</v>
      </c>
      <c r="F371" s="124">
        <v>570</v>
      </c>
      <c r="G371" s="124">
        <v>1479877</v>
      </c>
      <c r="H371" s="124">
        <v>179047956</v>
      </c>
      <c r="I371" s="124">
        <v>314119</v>
      </c>
      <c r="J371" s="125">
        <v>0.83499999999999996</v>
      </c>
      <c r="K371" s="124">
        <v>683</v>
      </c>
      <c r="L371" s="124">
        <v>690</v>
      </c>
      <c r="M371" s="124">
        <v>687</v>
      </c>
      <c r="N371" s="125">
        <v>1.141</v>
      </c>
      <c r="O371" s="125">
        <v>1.839</v>
      </c>
      <c r="P371" s="126">
        <v>17359.22</v>
      </c>
      <c r="Q371" s="127">
        <v>1.1690000000000001E-2</v>
      </c>
      <c r="R371" s="126">
        <v>17299.759999999998</v>
      </c>
      <c r="S371" s="126">
        <v>59.46</v>
      </c>
      <c r="T371" s="125">
        <v>0.36399999999999999</v>
      </c>
      <c r="U371" s="126">
        <v>6318.75</v>
      </c>
      <c r="V371" s="126">
        <v>6318.75</v>
      </c>
      <c r="W371" s="124">
        <v>4340982</v>
      </c>
      <c r="X371" s="124">
        <v>5471316</v>
      </c>
      <c r="Y371" s="124">
        <v>109426</v>
      </c>
      <c r="Z371" s="124">
        <v>109426</v>
      </c>
      <c r="AA371" s="124">
        <v>2044201</v>
      </c>
      <c r="AB371" s="124">
        <v>0</v>
      </c>
      <c r="AC371" s="124">
        <v>608213</v>
      </c>
      <c r="AD371" s="124">
        <v>976790</v>
      </c>
      <c r="AE371" s="124">
        <v>937256</v>
      </c>
    </row>
    <row r="372" spans="1:31" x14ac:dyDescent="0.3">
      <c r="A372" s="123" t="s">
        <v>743</v>
      </c>
      <c r="B372" s="121" t="s">
        <v>744</v>
      </c>
      <c r="C372" s="121">
        <v>1</v>
      </c>
      <c r="D372" s="121">
        <v>0</v>
      </c>
      <c r="E372" s="124">
        <v>748465689</v>
      </c>
      <c r="F372" s="124">
        <v>1478</v>
      </c>
      <c r="G372" s="124">
        <v>506404</v>
      </c>
      <c r="H372" s="124">
        <v>296703825</v>
      </c>
      <c r="I372" s="124">
        <v>200746</v>
      </c>
      <c r="J372" s="125">
        <v>0.53400000000000003</v>
      </c>
      <c r="K372" s="124">
        <v>1844</v>
      </c>
      <c r="L372" s="124">
        <v>1863</v>
      </c>
      <c r="M372" s="124">
        <v>1854</v>
      </c>
      <c r="N372" s="125">
        <v>1.141</v>
      </c>
      <c r="O372" s="125">
        <v>1.5940000000000001</v>
      </c>
      <c r="P372" s="126">
        <v>15046.54</v>
      </c>
      <c r="Q372" s="127">
        <v>9.1000000000000004E-3</v>
      </c>
      <c r="R372" s="126">
        <v>4608.2700000000004</v>
      </c>
      <c r="S372" s="126">
        <v>10438.27</v>
      </c>
      <c r="T372" s="125">
        <v>0.755</v>
      </c>
      <c r="U372" s="126">
        <v>11360.13</v>
      </c>
      <c r="V372" s="126">
        <v>11360.13</v>
      </c>
      <c r="W372" s="124">
        <v>21061682</v>
      </c>
      <c r="X372" s="124">
        <v>20717651</v>
      </c>
      <c r="Y372" s="124">
        <v>414353</v>
      </c>
      <c r="Z372" s="124">
        <v>414353</v>
      </c>
      <c r="AA372" s="124">
        <v>6748245</v>
      </c>
      <c r="AB372" s="124">
        <v>1967</v>
      </c>
      <c r="AC372" s="124">
        <v>2100366</v>
      </c>
      <c r="AD372" s="124">
        <v>3373187</v>
      </c>
      <c r="AE372" s="124">
        <v>3236664</v>
      </c>
    </row>
    <row r="373" spans="1:31" x14ac:dyDescent="0.3">
      <c r="A373" s="123" t="s">
        <v>745</v>
      </c>
      <c r="B373" s="121" t="s">
        <v>746</v>
      </c>
      <c r="C373" s="121">
        <v>1</v>
      </c>
      <c r="D373" s="121">
        <v>0</v>
      </c>
      <c r="E373" s="124">
        <v>732851729</v>
      </c>
      <c r="F373" s="124">
        <v>531</v>
      </c>
      <c r="G373" s="124">
        <v>1380135</v>
      </c>
      <c r="H373" s="124">
        <v>184507176</v>
      </c>
      <c r="I373" s="124">
        <v>347471</v>
      </c>
      <c r="J373" s="125">
        <v>0.92400000000000004</v>
      </c>
      <c r="K373" s="124">
        <v>651</v>
      </c>
      <c r="L373" s="124">
        <v>643</v>
      </c>
      <c r="M373" s="124">
        <v>651</v>
      </c>
      <c r="N373" s="125">
        <v>1.141</v>
      </c>
      <c r="O373" s="125">
        <v>1.71</v>
      </c>
      <c r="P373" s="126">
        <v>16141.52</v>
      </c>
      <c r="Q373" s="127">
        <v>1.2930000000000001E-2</v>
      </c>
      <c r="R373" s="126">
        <v>17845.14</v>
      </c>
      <c r="S373" s="126">
        <v>0</v>
      </c>
      <c r="T373" s="125">
        <v>0.35799999999999998</v>
      </c>
      <c r="U373" s="126">
        <v>5778.66</v>
      </c>
      <c r="V373" s="126">
        <v>5778.66</v>
      </c>
      <c r="W373" s="124">
        <v>3761908</v>
      </c>
      <c r="X373" s="124">
        <v>6210062</v>
      </c>
      <c r="Y373" s="124">
        <v>124201</v>
      </c>
      <c r="Z373" s="124">
        <v>124201</v>
      </c>
      <c r="AA373" s="124">
        <v>2481721</v>
      </c>
      <c r="AB373" s="124">
        <v>0</v>
      </c>
      <c r="AC373" s="124">
        <v>877405</v>
      </c>
      <c r="AD373" s="124">
        <v>1409112</v>
      </c>
      <c r="AE373" s="124">
        <v>1352081</v>
      </c>
    </row>
    <row r="374" spans="1:31" x14ac:dyDescent="0.3">
      <c r="A374" s="123" t="s">
        <v>747</v>
      </c>
      <c r="B374" s="121" t="s">
        <v>748</v>
      </c>
      <c r="C374" s="121">
        <v>1</v>
      </c>
      <c r="D374" s="121">
        <v>0</v>
      </c>
      <c r="E374" s="124">
        <v>3291224486</v>
      </c>
      <c r="F374" s="124">
        <v>4166</v>
      </c>
      <c r="G374" s="124">
        <v>790020</v>
      </c>
      <c r="H374" s="124">
        <v>1380220641</v>
      </c>
      <c r="I374" s="124">
        <v>331305</v>
      </c>
      <c r="J374" s="125">
        <v>0.88100000000000001</v>
      </c>
      <c r="K374" s="124">
        <v>4849</v>
      </c>
      <c r="L374" s="124">
        <v>4860</v>
      </c>
      <c r="M374" s="124">
        <v>4855</v>
      </c>
      <c r="N374" s="125">
        <v>1.141</v>
      </c>
      <c r="O374" s="125">
        <v>1.2210000000000001</v>
      </c>
      <c r="P374" s="126">
        <v>11525.61</v>
      </c>
      <c r="Q374" s="127">
        <v>1.2330000000000001E-2</v>
      </c>
      <c r="R374" s="126">
        <v>9740.94</v>
      </c>
      <c r="S374" s="126">
        <v>1784.67</v>
      </c>
      <c r="T374" s="125">
        <v>0.48499999999999999</v>
      </c>
      <c r="U374" s="126">
        <v>5589.92</v>
      </c>
      <c r="V374" s="126">
        <v>5589.92</v>
      </c>
      <c r="W374" s="124">
        <v>27139062</v>
      </c>
      <c r="X374" s="124">
        <v>25492778</v>
      </c>
      <c r="Y374" s="124">
        <v>509855</v>
      </c>
      <c r="Z374" s="124">
        <v>1646284</v>
      </c>
      <c r="AA374" s="124">
        <v>7122800</v>
      </c>
      <c r="AB374" s="124">
        <v>0</v>
      </c>
      <c r="AC374" s="124">
        <v>1419653</v>
      </c>
      <c r="AD374" s="124">
        <v>2279962</v>
      </c>
      <c r="AE374" s="124">
        <v>2187685</v>
      </c>
    </row>
    <row r="375" spans="1:31" x14ac:dyDescent="0.3">
      <c r="A375" s="123" t="s">
        <v>749</v>
      </c>
      <c r="B375" s="121" t="s">
        <v>750</v>
      </c>
      <c r="C375" s="121">
        <v>1</v>
      </c>
      <c r="D375" s="121">
        <v>0</v>
      </c>
      <c r="E375" s="124">
        <v>2995382391</v>
      </c>
      <c r="F375" s="124">
        <v>3898</v>
      </c>
      <c r="G375" s="124">
        <v>768440</v>
      </c>
      <c r="H375" s="124">
        <v>1008154392</v>
      </c>
      <c r="I375" s="124">
        <v>258633</v>
      </c>
      <c r="J375" s="125">
        <v>0.68799999999999994</v>
      </c>
      <c r="K375" s="124">
        <v>4682</v>
      </c>
      <c r="L375" s="124">
        <v>4643</v>
      </c>
      <c r="M375" s="124">
        <v>4682</v>
      </c>
      <c r="N375" s="125">
        <v>1.3140000000000001</v>
      </c>
      <c r="O375" s="125">
        <v>1.3720000000000001</v>
      </c>
      <c r="P375" s="126">
        <v>14914.62</v>
      </c>
      <c r="Q375" s="127">
        <v>9.6299999999999997E-3</v>
      </c>
      <c r="R375" s="126">
        <v>7400.07</v>
      </c>
      <c r="S375" s="126">
        <v>7514.55</v>
      </c>
      <c r="T375" s="125">
        <v>0.57399999999999995</v>
      </c>
      <c r="U375" s="126">
        <v>8560.99</v>
      </c>
      <c r="V375" s="126">
        <v>8560.99</v>
      </c>
      <c r="W375" s="124">
        <v>40082556</v>
      </c>
      <c r="X375" s="124">
        <v>35348319</v>
      </c>
      <c r="Y375" s="124">
        <v>706966</v>
      </c>
      <c r="Z375" s="124">
        <v>4734237</v>
      </c>
      <c r="AA375" s="124">
        <v>11309614</v>
      </c>
      <c r="AB375" s="124">
        <v>0</v>
      </c>
      <c r="AC375" s="124">
        <v>3338277</v>
      </c>
      <c r="AD375" s="124">
        <v>5361272</v>
      </c>
      <c r="AE375" s="124">
        <v>5144284</v>
      </c>
    </row>
    <row r="376" spans="1:31" x14ac:dyDescent="0.3">
      <c r="A376" s="123" t="s">
        <v>751</v>
      </c>
      <c r="B376" s="121" t="s">
        <v>752</v>
      </c>
      <c r="C376" s="121">
        <v>1</v>
      </c>
      <c r="D376" s="121">
        <v>0</v>
      </c>
      <c r="E376" s="124">
        <v>944537134</v>
      </c>
      <c r="F376" s="124">
        <v>939</v>
      </c>
      <c r="G376" s="124">
        <v>1005896</v>
      </c>
      <c r="H376" s="124">
        <v>271332056</v>
      </c>
      <c r="I376" s="124">
        <v>288958</v>
      </c>
      <c r="J376" s="125">
        <v>0.76800000000000002</v>
      </c>
      <c r="K376" s="124">
        <v>1233</v>
      </c>
      <c r="L376" s="124">
        <v>1240</v>
      </c>
      <c r="M376" s="124">
        <v>1237</v>
      </c>
      <c r="N376" s="125">
        <v>1.3140000000000001</v>
      </c>
      <c r="O376" s="125">
        <v>1.389</v>
      </c>
      <c r="P376" s="126">
        <v>15099.43</v>
      </c>
      <c r="Q376" s="127">
        <v>1.0749999999999999E-2</v>
      </c>
      <c r="R376" s="126">
        <v>10813.38</v>
      </c>
      <c r="S376" s="126">
        <v>4286.05</v>
      </c>
      <c r="T376" s="125">
        <v>0.51500000000000001</v>
      </c>
      <c r="U376" s="126">
        <v>7776.2</v>
      </c>
      <c r="V376" s="126">
        <v>7776.2</v>
      </c>
      <c r="W376" s="124">
        <v>9619160</v>
      </c>
      <c r="X376" s="124">
        <v>8861541</v>
      </c>
      <c r="Y376" s="124">
        <v>177230</v>
      </c>
      <c r="Z376" s="124">
        <v>757619</v>
      </c>
      <c r="AA376" s="124">
        <v>1780405</v>
      </c>
      <c r="AB376" s="124">
        <v>0</v>
      </c>
      <c r="AC376" s="124">
        <v>530035</v>
      </c>
      <c r="AD376" s="124">
        <v>851236</v>
      </c>
      <c r="AE376" s="124">
        <v>816783</v>
      </c>
    </row>
    <row r="377" spans="1:31" x14ac:dyDescent="0.3">
      <c r="A377" s="123" t="s">
        <v>753</v>
      </c>
      <c r="B377" s="121" t="s">
        <v>754</v>
      </c>
      <c r="C377" s="121">
        <v>1</v>
      </c>
      <c r="D377" s="121">
        <v>0</v>
      </c>
      <c r="E377" s="124">
        <v>2350970364</v>
      </c>
      <c r="F377" s="124">
        <v>3024</v>
      </c>
      <c r="G377" s="124">
        <v>777437</v>
      </c>
      <c r="H377" s="124">
        <v>861671064</v>
      </c>
      <c r="I377" s="124">
        <v>284944</v>
      </c>
      <c r="J377" s="125">
        <v>0.75800000000000001</v>
      </c>
      <c r="K377" s="124">
        <v>3541</v>
      </c>
      <c r="L377" s="124">
        <v>3523</v>
      </c>
      <c r="M377" s="124">
        <v>3541</v>
      </c>
      <c r="N377" s="125">
        <v>1.3140000000000001</v>
      </c>
      <c r="O377" s="125">
        <v>1.1990000000000001</v>
      </c>
      <c r="P377" s="126">
        <v>13033.99</v>
      </c>
      <c r="Q377" s="127">
        <v>1.061E-2</v>
      </c>
      <c r="R377" s="126">
        <v>8248.6</v>
      </c>
      <c r="S377" s="126">
        <v>4785.3900000000003</v>
      </c>
      <c r="T377" s="125">
        <v>0.53500000000000003</v>
      </c>
      <c r="U377" s="126">
        <v>6973.18</v>
      </c>
      <c r="V377" s="126">
        <v>6973.18</v>
      </c>
      <c r="W377" s="124">
        <v>24692031</v>
      </c>
      <c r="X377" s="124">
        <v>23285374</v>
      </c>
      <c r="Y377" s="124">
        <v>465707</v>
      </c>
      <c r="Z377" s="124">
        <v>1406657</v>
      </c>
      <c r="AA377" s="124">
        <v>6214695</v>
      </c>
      <c r="AB377" s="124">
        <v>0</v>
      </c>
      <c r="AC377" s="124">
        <v>1653178</v>
      </c>
      <c r="AD377" s="124">
        <v>2655003</v>
      </c>
      <c r="AE377" s="124">
        <v>2547547</v>
      </c>
    </row>
    <row r="378" spans="1:31" x14ac:dyDescent="0.3">
      <c r="A378" s="123" t="s">
        <v>755</v>
      </c>
      <c r="B378" s="121" t="s">
        <v>756</v>
      </c>
      <c r="C378" s="121">
        <v>1</v>
      </c>
      <c r="D378" s="121">
        <v>0</v>
      </c>
      <c r="E378" s="124">
        <v>3182460448</v>
      </c>
      <c r="F378" s="124">
        <v>4657</v>
      </c>
      <c r="G378" s="124">
        <v>683371</v>
      </c>
      <c r="H378" s="124">
        <v>1104621667</v>
      </c>
      <c r="I378" s="124">
        <v>237195</v>
      </c>
      <c r="J378" s="125">
        <v>0.63100000000000001</v>
      </c>
      <c r="K378" s="124">
        <v>5762</v>
      </c>
      <c r="L378" s="124">
        <v>5760</v>
      </c>
      <c r="M378" s="124">
        <v>5762</v>
      </c>
      <c r="N378" s="125">
        <v>1.3140000000000001</v>
      </c>
      <c r="O378" s="125">
        <v>1.4830000000000001</v>
      </c>
      <c r="P378" s="126">
        <v>16121.27</v>
      </c>
      <c r="Q378" s="127">
        <v>9.1000000000000004E-3</v>
      </c>
      <c r="R378" s="126">
        <v>6218.67</v>
      </c>
      <c r="S378" s="126">
        <v>9902.6</v>
      </c>
      <c r="T378" s="125">
        <v>0.61499999999999999</v>
      </c>
      <c r="U378" s="126">
        <v>9914.58</v>
      </c>
      <c r="V378" s="126">
        <v>9914.58</v>
      </c>
      <c r="W378" s="124">
        <v>57127810</v>
      </c>
      <c r="X378" s="124">
        <v>53226662</v>
      </c>
      <c r="Y378" s="124">
        <v>1064533</v>
      </c>
      <c r="Z378" s="124">
        <v>3901148</v>
      </c>
      <c r="AA378" s="124">
        <v>21767340</v>
      </c>
      <c r="AB378" s="124">
        <v>0</v>
      </c>
      <c r="AC378" s="124">
        <v>6555735</v>
      </c>
      <c r="AD378" s="124">
        <v>10528510</v>
      </c>
      <c r="AE378" s="124">
        <v>10102387</v>
      </c>
    </row>
    <row r="379" spans="1:31" x14ac:dyDescent="0.3">
      <c r="A379" s="123" t="s">
        <v>757</v>
      </c>
      <c r="B379" s="121" t="s">
        <v>758</v>
      </c>
      <c r="C379" s="121">
        <v>1</v>
      </c>
      <c r="D379" s="121">
        <v>0</v>
      </c>
      <c r="E379" s="124">
        <v>2729846325</v>
      </c>
      <c r="F379" s="124">
        <v>2815</v>
      </c>
      <c r="G379" s="124">
        <v>969750</v>
      </c>
      <c r="H379" s="124">
        <v>920636570</v>
      </c>
      <c r="I379" s="124">
        <v>327046</v>
      </c>
      <c r="J379" s="125">
        <v>0.87</v>
      </c>
      <c r="K379" s="124">
        <v>3376</v>
      </c>
      <c r="L379" s="124">
        <v>3341</v>
      </c>
      <c r="M379" s="124">
        <v>3376</v>
      </c>
      <c r="N379" s="125">
        <v>1.3140000000000001</v>
      </c>
      <c r="O379" s="125">
        <v>1.264</v>
      </c>
      <c r="P379" s="126">
        <v>13740.59</v>
      </c>
      <c r="Q379" s="127">
        <v>1.218E-2</v>
      </c>
      <c r="R379" s="126">
        <v>11811.55</v>
      </c>
      <c r="S379" s="126">
        <v>1929.04</v>
      </c>
      <c r="T379" s="125">
        <v>0.45400000000000001</v>
      </c>
      <c r="U379" s="126">
        <v>6238.22</v>
      </c>
      <c r="V379" s="126">
        <v>6238.22</v>
      </c>
      <c r="W379" s="124">
        <v>21060231</v>
      </c>
      <c r="X379" s="124">
        <v>21232354</v>
      </c>
      <c r="Y379" s="124">
        <v>424647</v>
      </c>
      <c r="Z379" s="124">
        <v>424647</v>
      </c>
      <c r="AA379" s="124">
        <v>5277321</v>
      </c>
      <c r="AB379" s="124">
        <v>0</v>
      </c>
      <c r="AC379" s="124">
        <v>1626242</v>
      </c>
      <c r="AD379" s="124">
        <v>2611744</v>
      </c>
      <c r="AE379" s="124">
        <v>2506038</v>
      </c>
    </row>
    <row r="380" spans="1:31" x14ac:dyDescent="0.3">
      <c r="A380" s="123" t="s">
        <v>759</v>
      </c>
      <c r="B380" s="121" t="s">
        <v>760</v>
      </c>
      <c r="C380" s="121">
        <v>1</v>
      </c>
      <c r="D380" s="121">
        <v>0</v>
      </c>
      <c r="E380" s="124">
        <v>598090660</v>
      </c>
      <c r="F380" s="124">
        <v>946</v>
      </c>
      <c r="G380" s="124">
        <v>632231</v>
      </c>
      <c r="H380" s="124">
        <v>213531893</v>
      </c>
      <c r="I380" s="124">
        <v>225720</v>
      </c>
      <c r="J380" s="125">
        <v>0.6</v>
      </c>
      <c r="K380" s="124">
        <v>1226</v>
      </c>
      <c r="L380" s="124">
        <v>1210</v>
      </c>
      <c r="M380" s="124">
        <v>1226</v>
      </c>
      <c r="N380" s="125">
        <v>1.3140000000000001</v>
      </c>
      <c r="O380" s="125">
        <v>1.3759999999999999</v>
      </c>
      <c r="P380" s="126">
        <v>14958.11</v>
      </c>
      <c r="Q380" s="127">
        <v>9.1000000000000004E-3</v>
      </c>
      <c r="R380" s="126">
        <v>5753.3</v>
      </c>
      <c r="S380" s="126">
        <v>9204.81</v>
      </c>
      <c r="T380" s="125">
        <v>0.69399999999999995</v>
      </c>
      <c r="U380" s="126">
        <v>10380.92</v>
      </c>
      <c r="V380" s="126">
        <v>10380.92</v>
      </c>
      <c r="W380" s="124">
        <v>12727008</v>
      </c>
      <c r="X380" s="124">
        <v>12770182</v>
      </c>
      <c r="Y380" s="124">
        <v>255403</v>
      </c>
      <c r="Z380" s="124">
        <v>255403</v>
      </c>
      <c r="AA380" s="124">
        <v>3103563</v>
      </c>
      <c r="AB380" s="124">
        <v>0</v>
      </c>
      <c r="AC380" s="124">
        <v>1019414</v>
      </c>
      <c r="AD380" s="124">
        <v>1637178</v>
      </c>
      <c r="AE380" s="124">
        <v>1570916</v>
      </c>
    </row>
    <row r="381" spans="1:31" x14ac:dyDescent="0.3">
      <c r="A381" s="123" t="s">
        <v>761</v>
      </c>
      <c r="B381" s="121" t="s">
        <v>762</v>
      </c>
      <c r="C381" s="121">
        <v>1</v>
      </c>
      <c r="D381" s="121">
        <v>0</v>
      </c>
      <c r="E381" s="124">
        <v>3941464618</v>
      </c>
      <c r="F381" s="124">
        <v>7281</v>
      </c>
      <c r="G381" s="124">
        <v>541335</v>
      </c>
      <c r="H381" s="124">
        <v>1230059669</v>
      </c>
      <c r="I381" s="124">
        <v>168941</v>
      </c>
      <c r="J381" s="125">
        <v>0.44900000000000001</v>
      </c>
      <c r="K381" s="124">
        <v>8883</v>
      </c>
      <c r="L381" s="124">
        <v>9008</v>
      </c>
      <c r="M381" s="124">
        <v>8946</v>
      </c>
      <c r="N381" s="125">
        <v>1.3140000000000001</v>
      </c>
      <c r="O381" s="125">
        <v>1.6950000000000001</v>
      </c>
      <c r="P381" s="126">
        <v>18425.87</v>
      </c>
      <c r="Q381" s="127">
        <v>9.1000000000000004E-3</v>
      </c>
      <c r="R381" s="126">
        <v>4926.1400000000003</v>
      </c>
      <c r="S381" s="126">
        <v>13499.73</v>
      </c>
      <c r="T381" s="125">
        <v>0.82799999999999996</v>
      </c>
      <c r="U381" s="126">
        <v>15256.62</v>
      </c>
      <c r="V381" s="126">
        <v>15256.62</v>
      </c>
      <c r="W381" s="124">
        <v>136485723</v>
      </c>
      <c r="X381" s="124">
        <v>142960511</v>
      </c>
      <c r="Y381" s="124">
        <v>2859210</v>
      </c>
      <c r="Z381" s="124">
        <v>2859210</v>
      </c>
      <c r="AA381" s="124">
        <v>19174775</v>
      </c>
      <c r="AB381" s="124">
        <v>0</v>
      </c>
      <c r="AC381" s="124">
        <v>8010228</v>
      </c>
      <c r="AD381" s="124">
        <v>12864426</v>
      </c>
      <c r="AE381" s="124">
        <v>12343761</v>
      </c>
    </row>
    <row r="382" spans="1:31" x14ac:dyDescent="0.3">
      <c r="A382" s="123" t="s">
        <v>763</v>
      </c>
      <c r="B382" s="121" t="s">
        <v>764</v>
      </c>
      <c r="C382" s="121">
        <v>1</v>
      </c>
      <c r="D382" s="121">
        <v>0</v>
      </c>
      <c r="E382" s="124">
        <v>2548303720</v>
      </c>
      <c r="F382" s="124">
        <v>3568</v>
      </c>
      <c r="G382" s="124">
        <v>714210</v>
      </c>
      <c r="H382" s="124">
        <v>852600755</v>
      </c>
      <c r="I382" s="124">
        <v>238957</v>
      </c>
      <c r="J382" s="125">
        <v>0.63500000000000001</v>
      </c>
      <c r="K382" s="124">
        <v>4468</v>
      </c>
      <c r="L382" s="124">
        <v>4415</v>
      </c>
      <c r="M382" s="124">
        <v>4468</v>
      </c>
      <c r="N382" s="125">
        <v>1.3140000000000001</v>
      </c>
      <c r="O382" s="125">
        <v>1.274</v>
      </c>
      <c r="P382" s="126">
        <v>13849.29</v>
      </c>
      <c r="Q382" s="127">
        <v>9.1000000000000004E-3</v>
      </c>
      <c r="R382" s="126">
        <v>6499.31</v>
      </c>
      <c r="S382" s="126">
        <v>7349.98</v>
      </c>
      <c r="T382" s="125">
        <v>0.622</v>
      </c>
      <c r="U382" s="126">
        <v>8614.25</v>
      </c>
      <c r="V382" s="126">
        <v>8614.25</v>
      </c>
      <c r="W382" s="124">
        <v>38488469</v>
      </c>
      <c r="X382" s="124">
        <v>35598851</v>
      </c>
      <c r="Y382" s="124">
        <v>711977</v>
      </c>
      <c r="Z382" s="124">
        <v>2889618</v>
      </c>
      <c r="AA382" s="124">
        <v>14394594</v>
      </c>
      <c r="AB382" s="124">
        <v>1972</v>
      </c>
      <c r="AC382" s="124">
        <v>4003871</v>
      </c>
      <c r="AD382" s="124">
        <v>6430216</v>
      </c>
      <c r="AE382" s="124">
        <v>6169965</v>
      </c>
    </row>
    <row r="383" spans="1:31" x14ac:dyDescent="0.3">
      <c r="A383" s="123" t="s">
        <v>765</v>
      </c>
      <c r="B383" s="121" t="s">
        <v>766</v>
      </c>
      <c r="C383" s="121">
        <v>1</v>
      </c>
      <c r="D383" s="121">
        <v>0</v>
      </c>
      <c r="E383" s="124">
        <v>5670363828</v>
      </c>
      <c r="F383" s="124">
        <v>6464</v>
      </c>
      <c r="G383" s="124">
        <v>877222</v>
      </c>
      <c r="H383" s="124">
        <v>1713877420</v>
      </c>
      <c r="I383" s="124">
        <v>265141</v>
      </c>
      <c r="J383" s="125">
        <v>0.70499999999999996</v>
      </c>
      <c r="K383" s="124">
        <v>7950</v>
      </c>
      <c r="L383" s="124">
        <v>7881</v>
      </c>
      <c r="M383" s="124">
        <v>7950</v>
      </c>
      <c r="N383" s="125">
        <v>1.3140000000000001</v>
      </c>
      <c r="O383" s="125">
        <v>1.42</v>
      </c>
      <c r="P383" s="126">
        <v>15436.42</v>
      </c>
      <c r="Q383" s="127">
        <v>9.8700000000000003E-3</v>
      </c>
      <c r="R383" s="126">
        <v>8658.18</v>
      </c>
      <c r="S383" s="126">
        <v>6778.24</v>
      </c>
      <c r="T383" s="125">
        <v>0.55100000000000005</v>
      </c>
      <c r="U383" s="126">
        <v>8505.4599999999991</v>
      </c>
      <c r="V383" s="126">
        <v>8505.4599999999991</v>
      </c>
      <c r="W383" s="124">
        <v>67618407</v>
      </c>
      <c r="X383" s="124">
        <v>62811964</v>
      </c>
      <c r="Y383" s="124">
        <v>1256239</v>
      </c>
      <c r="Z383" s="124">
        <v>4806443</v>
      </c>
      <c r="AA383" s="124">
        <v>15034537</v>
      </c>
      <c r="AB383" s="124">
        <v>1966</v>
      </c>
      <c r="AC383" s="124">
        <v>6842051</v>
      </c>
      <c r="AD383" s="124">
        <v>10988333</v>
      </c>
      <c r="AE383" s="124">
        <v>10543600</v>
      </c>
    </row>
    <row r="384" spans="1:31" x14ac:dyDescent="0.3">
      <c r="A384" s="123" t="s">
        <v>767</v>
      </c>
      <c r="B384" s="121" t="s">
        <v>768</v>
      </c>
      <c r="C384" s="121">
        <v>1</v>
      </c>
      <c r="D384" s="121">
        <v>1</v>
      </c>
      <c r="E384" s="124">
        <v>1087839546</v>
      </c>
      <c r="F384" s="124">
        <v>113</v>
      </c>
      <c r="G384" s="124">
        <v>9626898</v>
      </c>
      <c r="H384" s="124">
        <v>488939197</v>
      </c>
      <c r="I384" s="124">
        <v>4326895</v>
      </c>
      <c r="J384" s="125">
        <v>11.51</v>
      </c>
      <c r="K384" s="124">
        <v>431</v>
      </c>
      <c r="L384" s="124">
        <v>442</v>
      </c>
      <c r="M384" s="124">
        <v>437</v>
      </c>
      <c r="N384" s="125">
        <v>1.3140000000000001</v>
      </c>
      <c r="O384" s="125">
        <v>2</v>
      </c>
      <c r="P384" s="126">
        <v>21741.439999999999</v>
      </c>
      <c r="Q384" s="127">
        <v>2.8000000000000001E-2</v>
      </c>
      <c r="R384" s="126">
        <v>269553.14</v>
      </c>
      <c r="S384" s="126">
        <v>0</v>
      </c>
      <c r="T384" s="125">
        <v>0</v>
      </c>
      <c r="U384" s="126">
        <v>0</v>
      </c>
      <c r="V384" s="126">
        <v>500</v>
      </c>
      <c r="W384" s="124">
        <v>218500</v>
      </c>
      <c r="X384" s="124">
        <v>1504272</v>
      </c>
      <c r="Y384" s="124">
        <v>30085</v>
      </c>
      <c r="Z384" s="124">
        <v>30085</v>
      </c>
      <c r="AA384" s="124">
        <v>42400</v>
      </c>
      <c r="AB384" s="124">
        <v>0</v>
      </c>
      <c r="AC384" s="124">
        <v>589573</v>
      </c>
      <c r="AD384" s="124">
        <v>946854</v>
      </c>
      <c r="AE384" s="124">
        <v>908531</v>
      </c>
    </row>
    <row r="385" spans="1:31" x14ac:dyDescent="0.3">
      <c r="A385" s="123" t="s">
        <v>769</v>
      </c>
      <c r="B385" s="121" t="s">
        <v>770</v>
      </c>
      <c r="C385" s="121">
        <v>1</v>
      </c>
      <c r="D385" s="121">
        <v>0</v>
      </c>
      <c r="E385" s="124">
        <v>3433601894</v>
      </c>
      <c r="F385" s="124">
        <v>4152</v>
      </c>
      <c r="G385" s="124">
        <v>826975</v>
      </c>
      <c r="H385" s="124">
        <v>1010593097</v>
      </c>
      <c r="I385" s="124">
        <v>243399</v>
      </c>
      <c r="J385" s="125">
        <v>0.64700000000000002</v>
      </c>
      <c r="K385" s="124">
        <v>5237</v>
      </c>
      <c r="L385" s="124">
        <v>5218</v>
      </c>
      <c r="M385" s="124">
        <v>5237</v>
      </c>
      <c r="N385" s="125">
        <v>1.3140000000000001</v>
      </c>
      <c r="O385" s="125">
        <v>1.3420000000000001</v>
      </c>
      <c r="P385" s="126">
        <v>14588.5</v>
      </c>
      <c r="Q385" s="127">
        <v>9.1000000000000004E-3</v>
      </c>
      <c r="R385" s="126">
        <v>7525.47</v>
      </c>
      <c r="S385" s="126">
        <v>7063.03</v>
      </c>
      <c r="T385" s="125">
        <v>0.56999999999999995</v>
      </c>
      <c r="U385" s="126">
        <v>8315.44</v>
      </c>
      <c r="V385" s="126">
        <v>8315.44</v>
      </c>
      <c r="W385" s="124">
        <v>43547960</v>
      </c>
      <c r="X385" s="124">
        <v>41874502</v>
      </c>
      <c r="Y385" s="124">
        <v>837490</v>
      </c>
      <c r="Z385" s="124">
        <v>1673458</v>
      </c>
      <c r="AA385" s="124">
        <v>14265662</v>
      </c>
      <c r="AB385" s="124">
        <v>0</v>
      </c>
      <c r="AC385" s="124">
        <v>4468582</v>
      </c>
      <c r="AD385" s="124">
        <v>7176542</v>
      </c>
      <c r="AE385" s="124">
        <v>6886084</v>
      </c>
    </row>
    <row r="386" spans="1:31" x14ac:dyDescent="0.3">
      <c r="A386" s="123" t="s">
        <v>771</v>
      </c>
      <c r="B386" s="121" t="s">
        <v>772</v>
      </c>
      <c r="C386" s="121">
        <v>1</v>
      </c>
      <c r="D386" s="121">
        <v>0</v>
      </c>
      <c r="E386" s="124">
        <v>5867382029</v>
      </c>
      <c r="F386" s="124">
        <v>10738</v>
      </c>
      <c r="G386" s="124">
        <v>546412</v>
      </c>
      <c r="H386" s="124">
        <v>1965680913</v>
      </c>
      <c r="I386" s="124">
        <v>183058</v>
      </c>
      <c r="J386" s="125">
        <v>0.48599999999999999</v>
      </c>
      <c r="K386" s="124">
        <v>12899</v>
      </c>
      <c r="L386" s="124">
        <v>12964</v>
      </c>
      <c r="M386" s="124">
        <v>12932</v>
      </c>
      <c r="N386" s="125">
        <v>1.3140000000000001</v>
      </c>
      <c r="O386" s="125">
        <v>1.627</v>
      </c>
      <c r="P386" s="126">
        <v>17686.66</v>
      </c>
      <c r="Q386" s="127">
        <v>9.1000000000000004E-3</v>
      </c>
      <c r="R386" s="126">
        <v>4972.34</v>
      </c>
      <c r="S386" s="126">
        <v>12714.32</v>
      </c>
      <c r="T386" s="125">
        <v>0.78800000000000003</v>
      </c>
      <c r="U386" s="126">
        <v>13937.08</v>
      </c>
      <c r="V386" s="126">
        <v>13937.08</v>
      </c>
      <c r="W386" s="124">
        <v>180234319</v>
      </c>
      <c r="X386" s="124">
        <v>177363811</v>
      </c>
      <c r="Y386" s="124">
        <v>3547276</v>
      </c>
      <c r="Z386" s="124">
        <v>3547276</v>
      </c>
      <c r="AA386" s="124">
        <v>41110803</v>
      </c>
      <c r="AB386" s="124">
        <v>1966</v>
      </c>
      <c r="AC386" s="124">
        <v>11515990</v>
      </c>
      <c r="AD386" s="124">
        <v>18494679</v>
      </c>
      <c r="AE386" s="124">
        <v>17746140</v>
      </c>
    </row>
    <row r="387" spans="1:31" x14ac:dyDescent="0.3">
      <c r="A387" s="123" t="s">
        <v>773</v>
      </c>
      <c r="B387" s="121" t="s">
        <v>774</v>
      </c>
      <c r="C387" s="121">
        <v>1</v>
      </c>
      <c r="D387" s="121">
        <v>0</v>
      </c>
      <c r="E387" s="124">
        <v>1296919108</v>
      </c>
      <c r="F387" s="124">
        <v>2407</v>
      </c>
      <c r="G387" s="124">
        <v>538811</v>
      </c>
      <c r="H387" s="124">
        <v>401768653</v>
      </c>
      <c r="I387" s="124">
        <v>166916</v>
      </c>
      <c r="J387" s="125">
        <v>0.44400000000000001</v>
      </c>
      <c r="K387" s="124">
        <v>3196</v>
      </c>
      <c r="L387" s="124">
        <v>3180</v>
      </c>
      <c r="M387" s="124">
        <v>3196</v>
      </c>
      <c r="N387" s="125">
        <v>1.3140000000000001</v>
      </c>
      <c r="O387" s="125">
        <v>1.5960000000000001</v>
      </c>
      <c r="P387" s="126">
        <v>17349.66</v>
      </c>
      <c r="Q387" s="127">
        <v>9.1000000000000004E-3</v>
      </c>
      <c r="R387" s="126">
        <v>4903.18</v>
      </c>
      <c r="S387" s="126">
        <v>12446.48</v>
      </c>
      <c r="T387" s="125">
        <v>0.873</v>
      </c>
      <c r="U387" s="126">
        <v>15146.25</v>
      </c>
      <c r="V387" s="126">
        <v>15146.25</v>
      </c>
      <c r="W387" s="124">
        <v>48407415</v>
      </c>
      <c r="X387" s="124">
        <v>46902378</v>
      </c>
      <c r="Y387" s="124">
        <v>938047</v>
      </c>
      <c r="Z387" s="124">
        <v>1505037</v>
      </c>
      <c r="AA387" s="124">
        <v>11027754</v>
      </c>
      <c r="AB387" s="124">
        <v>1966</v>
      </c>
      <c r="AC387" s="124">
        <v>4204384</v>
      </c>
      <c r="AD387" s="124">
        <v>6752240</v>
      </c>
      <c r="AE387" s="124">
        <v>6478955</v>
      </c>
    </row>
    <row r="388" spans="1:31" x14ac:dyDescent="0.3">
      <c r="A388" s="123" t="s">
        <v>775</v>
      </c>
      <c r="B388" s="121" t="s">
        <v>776</v>
      </c>
      <c r="C388" s="121">
        <v>1</v>
      </c>
      <c r="D388" s="121">
        <v>0</v>
      </c>
      <c r="E388" s="124">
        <v>1020195729</v>
      </c>
      <c r="F388" s="124">
        <v>195</v>
      </c>
      <c r="G388" s="124">
        <v>5231772</v>
      </c>
      <c r="H388" s="124">
        <v>1703699859</v>
      </c>
      <c r="I388" s="124">
        <v>8736922</v>
      </c>
      <c r="J388" s="125">
        <v>23.242000000000001</v>
      </c>
      <c r="K388" s="124">
        <v>235</v>
      </c>
      <c r="L388" s="124">
        <v>242</v>
      </c>
      <c r="M388" s="124">
        <v>239</v>
      </c>
      <c r="N388" s="125">
        <v>1.3140000000000001</v>
      </c>
      <c r="O388" s="125">
        <v>1.6659999999999999</v>
      </c>
      <c r="P388" s="126">
        <v>18110.61</v>
      </c>
      <c r="Q388" s="127">
        <v>2.8000000000000001E-2</v>
      </c>
      <c r="R388" s="126">
        <v>146489.60999999999</v>
      </c>
      <c r="S388" s="126">
        <v>0</v>
      </c>
      <c r="T388" s="125">
        <v>0</v>
      </c>
      <c r="U388" s="126">
        <v>0</v>
      </c>
      <c r="V388" s="126">
        <v>500</v>
      </c>
      <c r="W388" s="124">
        <v>119500</v>
      </c>
      <c r="X388" s="124">
        <v>659215</v>
      </c>
      <c r="Y388" s="124">
        <v>13184</v>
      </c>
      <c r="Z388" s="124">
        <v>13184</v>
      </c>
      <c r="AA388" s="124">
        <v>292400</v>
      </c>
      <c r="AB388" s="124">
        <v>0</v>
      </c>
      <c r="AC388" s="124">
        <v>186761</v>
      </c>
      <c r="AD388" s="124">
        <v>299938</v>
      </c>
      <c r="AE388" s="124">
        <v>287798</v>
      </c>
    </row>
    <row r="389" spans="1:31" x14ac:dyDescent="0.3">
      <c r="A389" s="123" t="s">
        <v>777</v>
      </c>
      <c r="B389" s="121" t="s">
        <v>778</v>
      </c>
      <c r="C389" s="121">
        <v>1</v>
      </c>
      <c r="D389" s="121">
        <v>0</v>
      </c>
      <c r="E389" s="124">
        <v>3445780728</v>
      </c>
      <c r="F389" s="124">
        <v>3580</v>
      </c>
      <c r="G389" s="124">
        <v>962508</v>
      </c>
      <c r="H389" s="124">
        <v>1212771374</v>
      </c>
      <c r="I389" s="124">
        <v>338762</v>
      </c>
      <c r="J389" s="125">
        <v>0.90100000000000002</v>
      </c>
      <c r="K389" s="124">
        <v>4461</v>
      </c>
      <c r="L389" s="124">
        <v>4503</v>
      </c>
      <c r="M389" s="124">
        <v>4482</v>
      </c>
      <c r="N389" s="125">
        <v>1.3140000000000001</v>
      </c>
      <c r="O389" s="125">
        <v>1.179</v>
      </c>
      <c r="P389" s="126">
        <v>12816.57</v>
      </c>
      <c r="Q389" s="127">
        <v>1.261E-2</v>
      </c>
      <c r="R389" s="126">
        <v>12137.22</v>
      </c>
      <c r="S389" s="126">
        <v>679.35</v>
      </c>
      <c r="T389" s="125">
        <v>0.44400000000000001</v>
      </c>
      <c r="U389" s="126">
        <v>5690.55</v>
      </c>
      <c r="V389" s="126">
        <v>5690.55</v>
      </c>
      <c r="W389" s="124">
        <v>25505046</v>
      </c>
      <c r="X389" s="124">
        <v>25079332</v>
      </c>
      <c r="Y389" s="124">
        <v>501586</v>
      </c>
      <c r="Z389" s="124">
        <v>501586</v>
      </c>
      <c r="AA389" s="124">
        <v>9326590</v>
      </c>
      <c r="AB389" s="124">
        <v>0</v>
      </c>
      <c r="AC389" s="124">
        <v>2326966</v>
      </c>
      <c r="AD389" s="124">
        <v>3737107</v>
      </c>
      <c r="AE389" s="124">
        <v>3585854</v>
      </c>
    </row>
    <row r="390" spans="1:31" x14ac:dyDescent="0.3">
      <c r="A390" s="123" t="s">
        <v>779</v>
      </c>
      <c r="B390" s="121" t="s">
        <v>780</v>
      </c>
      <c r="C390" s="121">
        <v>1</v>
      </c>
      <c r="D390" s="121">
        <v>0</v>
      </c>
      <c r="E390" s="124">
        <v>901674319</v>
      </c>
      <c r="F390" s="124">
        <v>720</v>
      </c>
      <c r="G390" s="124">
        <v>1252325</v>
      </c>
      <c r="H390" s="124">
        <v>235805053</v>
      </c>
      <c r="I390" s="124">
        <v>327507</v>
      </c>
      <c r="J390" s="125">
        <v>0.871</v>
      </c>
      <c r="K390" s="124">
        <v>512</v>
      </c>
      <c r="L390" s="124">
        <v>544</v>
      </c>
      <c r="M390" s="124">
        <v>528</v>
      </c>
      <c r="N390" s="125">
        <v>1.3140000000000001</v>
      </c>
      <c r="O390" s="125">
        <v>1.262</v>
      </c>
      <c r="P390" s="126">
        <v>13718.84</v>
      </c>
      <c r="Q390" s="127">
        <v>1.2189999999999999E-2</v>
      </c>
      <c r="R390" s="126">
        <v>15265.84</v>
      </c>
      <c r="S390" s="126">
        <v>0</v>
      </c>
      <c r="T390" s="125">
        <v>0.41199999999999998</v>
      </c>
      <c r="U390" s="126">
        <v>5652.16</v>
      </c>
      <c r="V390" s="126">
        <v>5652.16</v>
      </c>
      <c r="W390" s="124">
        <v>2984341</v>
      </c>
      <c r="X390" s="124">
        <v>4995363</v>
      </c>
      <c r="Y390" s="124">
        <v>99907</v>
      </c>
      <c r="Z390" s="124">
        <v>99907</v>
      </c>
      <c r="AA390" s="124">
        <v>1229045</v>
      </c>
      <c r="AB390" s="124">
        <v>0</v>
      </c>
      <c r="AC390" s="124">
        <v>950448</v>
      </c>
      <c r="AD390" s="124">
        <v>1526419</v>
      </c>
      <c r="AE390" s="124">
        <v>1464640</v>
      </c>
    </row>
    <row r="391" spans="1:31" x14ac:dyDescent="0.3">
      <c r="A391" s="123" t="s">
        <v>781</v>
      </c>
      <c r="B391" s="121" t="s">
        <v>782</v>
      </c>
      <c r="C391" s="121">
        <v>1</v>
      </c>
      <c r="D391" s="121">
        <v>0</v>
      </c>
      <c r="E391" s="124">
        <v>709425149</v>
      </c>
      <c r="F391" s="124">
        <v>701</v>
      </c>
      <c r="G391" s="124">
        <v>1012018</v>
      </c>
      <c r="H391" s="124">
        <v>223975806</v>
      </c>
      <c r="I391" s="124">
        <v>319508</v>
      </c>
      <c r="J391" s="125">
        <v>0.84899999999999998</v>
      </c>
      <c r="K391" s="124">
        <v>833</v>
      </c>
      <c r="L391" s="124">
        <v>851</v>
      </c>
      <c r="M391" s="124">
        <v>842</v>
      </c>
      <c r="N391" s="125">
        <v>1.3140000000000001</v>
      </c>
      <c r="O391" s="125">
        <v>1.323</v>
      </c>
      <c r="P391" s="126">
        <v>14381.96</v>
      </c>
      <c r="Q391" s="127">
        <v>1.188E-2</v>
      </c>
      <c r="R391" s="126">
        <v>12022.77</v>
      </c>
      <c r="S391" s="126">
        <v>2359.19</v>
      </c>
      <c r="T391" s="125">
        <v>0.44900000000000001</v>
      </c>
      <c r="U391" s="126">
        <v>6457.5</v>
      </c>
      <c r="V391" s="126">
        <v>6457.5</v>
      </c>
      <c r="W391" s="124">
        <v>5437215</v>
      </c>
      <c r="X391" s="124">
        <v>5421329</v>
      </c>
      <c r="Y391" s="124">
        <v>108426</v>
      </c>
      <c r="Z391" s="124">
        <v>108426</v>
      </c>
      <c r="AA391" s="124">
        <v>1661515</v>
      </c>
      <c r="AB391" s="124">
        <v>0</v>
      </c>
      <c r="AC391" s="124">
        <v>556203</v>
      </c>
      <c r="AD391" s="124">
        <v>893262</v>
      </c>
      <c r="AE391" s="124">
        <v>857108</v>
      </c>
    </row>
    <row r="392" spans="1:31" x14ac:dyDescent="0.3">
      <c r="A392" s="123" t="s">
        <v>783</v>
      </c>
      <c r="B392" s="121" t="s">
        <v>784</v>
      </c>
      <c r="C392" s="121">
        <v>1</v>
      </c>
      <c r="D392" s="121">
        <v>0</v>
      </c>
      <c r="E392" s="124">
        <v>673557187</v>
      </c>
      <c r="F392" s="124">
        <v>1666</v>
      </c>
      <c r="G392" s="124">
        <v>404296</v>
      </c>
      <c r="H392" s="124">
        <v>273143030</v>
      </c>
      <c r="I392" s="124">
        <v>163951</v>
      </c>
      <c r="J392" s="125">
        <v>0.436</v>
      </c>
      <c r="K392" s="124">
        <v>1885</v>
      </c>
      <c r="L392" s="124">
        <v>1916</v>
      </c>
      <c r="M392" s="124">
        <v>1901</v>
      </c>
      <c r="N392" s="125">
        <v>1.141</v>
      </c>
      <c r="O392" s="125">
        <v>1.7769999999999999</v>
      </c>
      <c r="P392" s="126">
        <v>16773.97</v>
      </c>
      <c r="Q392" s="127">
        <v>9.1000000000000004E-3</v>
      </c>
      <c r="R392" s="126">
        <v>3679.09</v>
      </c>
      <c r="S392" s="126">
        <v>13094.88</v>
      </c>
      <c r="T392" s="125">
        <v>0.872</v>
      </c>
      <c r="U392" s="126">
        <v>14626.9</v>
      </c>
      <c r="V392" s="126">
        <v>14626.9</v>
      </c>
      <c r="W392" s="124">
        <v>27805737</v>
      </c>
      <c r="X392" s="124">
        <v>26622628</v>
      </c>
      <c r="Y392" s="124">
        <v>532452</v>
      </c>
      <c r="Z392" s="124">
        <v>1183109</v>
      </c>
      <c r="AA392" s="124">
        <v>9807481</v>
      </c>
      <c r="AB392" s="124">
        <v>0</v>
      </c>
      <c r="AC392" s="124">
        <v>1496979</v>
      </c>
      <c r="AD392" s="124">
        <v>2404148</v>
      </c>
      <c r="AE392" s="124">
        <v>2306844</v>
      </c>
    </row>
    <row r="393" spans="1:31" x14ac:dyDescent="0.3">
      <c r="A393" s="123" t="s">
        <v>785</v>
      </c>
      <c r="B393" s="121" t="s">
        <v>786</v>
      </c>
      <c r="C393" s="121">
        <v>1</v>
      </c>
      <c r="D393" s="121">
        <v>0</v>
      </c>
      <c r="E393" s="124">
        <v>358427817</v>
      </c>
      <c r="F393" s="124">
        <v>637</v>
      </c>
      <c r="G393" s="124">
        <v>562681</v>
      </c>
      <c r="H393" s="124">
        <v>134237489</v>
      </c>
      <c r="I393" s="124">
        <v>210733</v>
      </c>
      <c r="J393" s="125">
        <v>0.56000000000000005</v>
      </c>
      <c r="K393" s="124">
        <v>806</v>
      </c>
      <c r="L393" s="124">
        <v>804</v>
      </c>
      <c r="M393" s="124">
        <v>806</v>
      </c>
      <c r="N393" s="125">
        <v>1.141</v>
      </c>
      <c r="O393" s="125">
        <v>1.7050000000000001</v>
      </c>
      <c r="P393" s="126">
        <v>16094.33</v>
      </c>
      <c r="Q393" s="127">
        <v>9.1000000000000004E-3</v>
      </c>
      <c r="R393" s="126">
        <v>5120.3900000000003</v>
      </c>
      <c r="S393" s="126">
        <v>10973.94</v>
      </c>
      <c r="T393" s="125">
        <v>0.69499999999999995</v>
      </c>
      <c r="U393" s="126">
        <v>11185.55</v>
      </c>
      <c r="V393" s="126">
        <v>11185.55</v>
      </c>
      <c r="W393" s="124">
        <v>9015554</v>
      </c>
      <c r="X393" s="124">
        <v>9283012</v>
      </c>
      <c r="Y393" s="124">
        <v>185660</v>
      </c>
      <c r="Z393" s="124">
        <v>185660</v>
      </c>
      <c r="AA393" s="124">
        <v>3860481</v>
      </c>
      <c r="AB393" s="124">
        <v>0</v>
      </c>
      <c r="AC393" s="124">
        <v>1166040</v>
      </c>
      <c r="AD393" s="124">
        <v>1872660</v>
      </c>
      <c r="AE393" s="124">
        <v>1796867</v>
      </c>
    </row>
    <row r="394" spans="1:31" x14ac:dyDescent="0.3">
      <c r="A394" s="123" t="s">
        <v>787</v>
      </c>
      <c r="B394" s="121" t="s">
        <v>788</v>
      </c>
      <c r="C394" s="121">
        <v>1</v>
      </c>
      <c r="D394" s="121">
        <v>0</v>
      </c>
      <c r="E394" s="124">
        <v>390358299</v>
      </c>
      <c r="F394" s="124">
        <v>922</v>
      </c>
      <c r="G394" s="124">
        <v>423382</v>
      </c>
      <c r="H394" s="124">
        <v>170247049</v>
      </c>
      <c r="I394" s="124">
        <v>184649</v>
      </c>
      <c r="J394" s="125">
        <v>0.49099999999999999</v>
      </c>
      <c r="K394" s="124">
        <v>1118</v>
      </c>
      <c r="L394" s="124">
        <v>1148</v>
      </c>
      <c r="M394" s="124">
        <v>1133</v>
      </c>
      <c r="N394" s="125">
        <v>1.141</v>
      </c>
      <c r="O394" s="125">
        <v>1.6879999999999999</v>
      </c>
      <c r="P394" s="126">
        <v>15933.85</v>
      </c>
      <c r="Q394" s="127">
        <v>9.1000000000000004E-3</v>
      </c>
      <c r="R394" s="126">
        <v>3852.77</v>
      </c>
      <c r="S394" s="126">
        <v>12081.08</v>
      </c>
      <c r="T394" s="125">
        <v>0.79900000000000004</v>
      </c>
      <c r="U394" s="126">
        <v>12731.14</v>
      </c>
      <c r="V394" s="126">
        <v>12731.14</v>
      </c>
      <c r="W394" s="124">
        <v>14424382</v>
      </c>
      <c r="X394" s="124">
        <v>13598278</v>
      </c>
      <c r="Y394" s="124">
        <v>271965</v>
      </c>
      <c r="Z394" s="124">
        <v>826104</v>
      </c>
      <c r="AA394" s="124">
        <v>5139233</v>
      </c>
      <c r="AB394" s="124">
        <v>0</v>
      </c>
      <c r="AC394" s="124">
        <v>1579476</v>
      </c>
      <c r="AD394" s="124">
        <v>2536638</v>
      </c>
      <c r="AE394" s="124">
        <v>2433972</v>
      </c>
    </row>
    <row r="395" spans="1:31" x14ac:dyDescent="0.3">
      <c r="A395" s="123" t="s">
        <v>789</v>
      </c>
      <c r="B395" s="121" t="s">
        <v>790</v>
      </c>
      <c r="C395" s="121">
        <v>1</v>
      </c>
      <c r="D395" s="121">
        <v>0</v>
      </c>
      <c r="E395" s="124">
        <v>499998353</v>
      </c>
      <c r="F395" s="124">
        <v>1315</v>
      </c>
      <c r="G395" s="124">
        <v>380226</v>
      </c>
      <c r="H395" s="124">
        <v>248822034</v>
      </c>
      <c r="I395" s="124">
        <v>189218</v>
      </c>
      <c r="J395" s="125">
        <v>0.503</v>
      </c>
      <c r="K395" s="124">
        <v>1730</v>
      </c>
      <c r="L395" s="124">
        <v>1658</v>
      </c>
      <c r="M395" s="124">
        <v>1730</v>
      </c>
      <c r="N395" s="125">
        <v>1.141</v>
      </c>
      <c r="O395" s="125">
        <v>1.67</v>
      </c>
      <c r="P395" s="126">
        <v>15763.94</v>
      </c>
      <c r="Q395" s="127">
        <v>9.1000000000000004E-3</v>
      </c>
      <c r="R395" s="126">
        <v>3460.05</v>
      </c>
      <c r="S395" s="126">
        <v>12303.89</v>
      </c>
      <c r="T395" s="125">
        <v>0.85299999999999998</v>
      </c>
      <c r="U395" s="126">
        <v>13446.64</v>
      </c>
      <c r="V395" s="126">
        <v>13446.64</v>
      </c>
      <c r="W395" s="124">
        <v>23262688</v>
      </c>
      <c r="X395" s="124">
        <v>22518342</v>
      </c>
      <c r="Y395" s="124">
        <v>450366</v>
      </c>
      <c r="Z395" s="124">
        <v>744346</v>
      </c>
      <c r="AA395" s="124">
        <v>8219407</v>
      </c>
      <c r="AB395" s="124">
        <v>0</v>
      </c>
      <c r="AC395" s="124">
        <v>2236705</v>
      </c>
      <c r="AD395" s="124">
        <v>3592148</v>
      </c>
      <c r="AE395" s="124">
        <v>3446762</v>
      </c>
    </row>
    <row r="396" spans="1:31" x14ac:dyDescent="0.3">
      <c r="A396" s="123" t="s">
        <v>791</v>
      </c>
      <c r="B396" s="121" t="s">
        <v>792</v>
      </c>
      <c r="C396" s="121">
        <v>1</v>
      </c>
      <c r="D396" s="121">
        <v>0</v>
      </c>
      <c r="E396" s="124">
        <v>317758190</v>
      </c>
      <c r="F396" s="124">
        <v>569</v>
      </c>
      <c r="G396" s="124">
        <v>558450</v>
      </c>
      <c r="H396" s="124">
        <v>98550213</v>
      </c>
      <c r="I396" s="124">
        <v>173198</v>
      </c>
      <c r="J396" s="125">
        <v>0.46</v>
      </c>
      <c r="K396" s="124">
        <v>722</v>
      </c>
      <c r="L396" s="124">
        <v>712</v>
      </c>
      <c r="M396" s="124">
        <v>722</v>
      </c>
      <c r="N396" s="125">
        <v>1.141</v>
      </c>
      <c r="O396" s="125">
        <v>1.81</v>
      </c>
      <c r="P396" s="126">
        <v>17085.47</v>
      </c>
      <c r="Q396" s="127">
        <v>9.1000000000000004E-3</v>
      </c>
      <c r="R396" s="126">
        <v>5081.8900000000003</v>
      </c>
      <c r="S396" s="126">
        <v>12003.58</v>
      </c>
      <c r="T396" s="125">
        <v>0.76300000000000001</v>
      </c>
      <c r="U396" s="126">
        <v>13036.21</v>
      </c>
      <c r="V396" s="126">
        <v>13036.21</v>
      </c>
      <c r="W396" s="124">
        <v>9412144</v>
      </c>
      <c r="X396" s="124">
        <v>8987462</v>
      </c>
      <c r="Y396" s="124">
        <v>179749</v>
      </c>
      <c r="Z396" s="124">
        <v>424682</v>
      </c>
      <c r="AA396" s="124">
        <v>3119424</v>
      </c>
      <c r="AB396" s="124">
        <v>0</v>
      </c>
      <c r="AC396" s="124">
        <v>510032</v>
      </c>
      <c r="AD396" s="124">
        <v>819111</v>
      </c>
      <c r="AE396" s="124">
        <v>785959</v>
      </c>
    </row>
    <row r="397" spans="1:31" x14ac:dyDescent="0.3">
      <c r="A397" s="123" t="s">
        <v>793</v>
      </c>
      <c r="B397" s="121" t="s">
        <v>794</v>
      </c>
      <c r="C397" s="121">
        <v>1</v>
      </c>
      <c r="D397" s="121">
        <v>0</v>
      </c>
      <c r="E397" s="124">
        <v>514349776</v>
      </c>
      <c r="F397" s="124">
        <v>954</v>
      </c>
      <c r="G397" s="124">
        <v>539150</v>
      </c>
      <c r="H397" s="124">
        <v>166405219</v>
      </c>
      <c r="I397" s="124">
        <v>174428</v>
      </c>
      <c r="J397" s="125">
        <v>0.46400000000000002</v>
      </c>
      <c r="K397" s="124">
        <v>1228</v>
      </c>
      <c r="L397" s="124">
        <v>1231</v>
      </c>
      <c r="M397" s="124">
        <v>1230</v>
      </c>
      <c r="N397" s="125">
        <v>1.103</v>
      </c>
      <c r="O397" s="125">
        <v>1.899</v>
      </c>
      <c r="P397" s="126">
        <v>17328.580000000002</v>
      </c>
      <c r="Q397" s="127">
        <v>9.1000000000000004E-3</v>
      </c>
      <c r="R397" s="126">
        <v>4906.26</v>
      </c>
      <c r="S397" s="126">
        <v>12422.32</v>
      </c>
      <c r="T397" s="125">
        <v>0.82899999999999996</v>
      </c>
      <c r="U397" s="126">
        <v>14365.39</v>
      </c>
      <c r="V397" s="126">
        <v>14365.39</v>
      </c>
      <c r="W397" s="124">
        <v>17669430</v>
      </c>
      <c r="X397" s="124">
        <v>18365568</v>
      </c>
      <c r="Y397" s="124">
        <v>367311</v>
      </c>
      <c r="Z397" s="124">
        <v>367311</v>
      </c>
      <c r="AA397" s="124">
        <v>7323920</v>
      </c>
      <c r="AB397" s="124">
        <v>0</v>
      </c>
      <c r="AC397" s="124">
        <v>2060386</v>
      </c>
      <c r="AD397" s="124">
        <v>3308979</v>
      </c>
      <c r="AE397" s="124">
        <v>3175054</v>
      </c>
    </row>
    <row r="398" spans="1:31" x14ac:dyDescent="0.3">
      <c r="A398" s="123" t="s">
        <v>795</v>
      </c>
      <c r="B398" s="121" t="s">
        <v>796</v>
      </c>
      <c r="C398" s="121">
        <v>1</v>
      </c>
      <c r="D398" s="121">
        <v>0</v>
      </c>
      <c r="E398" s="124">
        <v>961565653</v>
      </c>
      <c r="F398" s="124">
        <v>3065</v>
      </c>
      <c r="G398" s="124">
        <v>313724</v>
      </c>
      <c r="H398" s="124">
        <v>446346087</v>
      </c>
      <c r="I398" s="124">
        <v>145626</v>
      </c>
      <c r="J398" s="125">
        <v>0.38700000000000001</v>
      </c>
      <c r="K398" s="124">
        <v>3694</v>
      </c>
      <c r="L398" s="124">
        <v>3765</v>
      </c>
      <c r="M398" s="124">
        <v>3730</v>
      </c>
      <c r="N398" s="125">
        <v>1.103</v>
      </c>
      <c r="O398" s="125">
        <v>1.5389999999999999</v>
      </c>
      <c r="P398" s="126">
        <v>14043.54</v>
      </c>
      <c r="Q398" s="127">
        <v>9.1000000000000004E-3</v>
      </c>
      <c r="R398" s="126">
        <v>2854.88</v>
      </c>
      <c r="S398" s="126">
        <v>11188.66</v>
      </c>
      <c r="T398" s="125">
        <v>0.93</v>
      </c>
      <c r="U398" s="126">
        <v>13060.49</v>
      </c>
      <c r="V398" s="126">
        <v>13060.49</v>
      </c>
      <c r="W398" s="124">
        <v>48715628</v>
      </c>
      <c r="X398" s="124">
        <v>45542651</v>
      </c>
      <c r="Y398" s="124">
        <v>910853</v>
      </c>
      <c r="Z398" s="124">
        <v>3172977</v>
      </c>
      <c r="AA398" s="124">
        <v>16141067</v>
      </c>
      <c r="AB398" s="124">
        <v>0</v>
      </c>
      <c r="AC398" s="124">
        <v>4338724</v>
      </c>
      <c r="AD398" s="124">
        <v>6967990</v>
      </c>
      <c r="AE398" s="124">
        <v>6685973</v>
      </c>
    </row>
    <row r="399" spans="1:31" x14ac:dyDescent="0.3">
      <c r="A399" s="123" t="s">
        <v>797</v>
      </c>
      <c r="B399" s="121" t="s">
        <v>798</v>
      </c>
      <c r="C399" s="121">
        <v>1</v>
      </c>
      <c r="D399" s="121">
        <v>0</v>
      </c>
      <c r="E399" s="124">
        <v>349081742</v>
      </c>
      <c r="F399" s="124">
        <v>1176</v>
      </c>
      <c r="G399" s="124">
        <v>296838</v>
      </c>
      <c r="H399" s="124">
        <v>169970988</v>
      </c>
      <c r="I399" s="124">
        <v>144533</v>
      </c>
      <c r="J399" s="125">
        <v>0.38400000000000001</v>
      </c>
      <c r="K399" s="124">
        <v>1409</v>
      </c>
      <c r="L399" s="124">
        <v>1414</v>
      </c>
      <c r="M399" s="124">
        <v>1412</v>
      </c>
      <c r="N399" s="125">
        <v>1.103</v>
      </c>
      <c r="O399" s="125">
        <v>1.865</v>
      </c>
      <c r="P399" s="126">
        <v>17018.330000000002</v>
      </c>
      <c r="Q399" s="127">
        <v>9.1000000000000004E-3</v>
      </c>
      <c r="R399" s="126">
        <v>2701.22</v>
      </c>
      <c r="S399" s="126">
        <v>14317.11</v>
      </c>
      <c r="T399" s="125">
        <v>0.93</v>
      </c>
      <c r="U399" s="126">
        <v>15827.04</v>
      </c>
      <c r="V399" s="126">
        <v>15827.04</v>
      </c>
      <c r="W399" s="124">
        <v>22347781</v>
      </c>
      <c r="X399" s="124">
        <v>20665256</v>
      </c>
      <c r="Y399" s="124">
        <v>413305</v>
      </c>
      <c r="Z399" s="124">
        <v>1682525</v>
      </c>
      <c r="AA399" s="124">
        <v>7469126</v>
      </c>
      <c r="AB399" s="124">
        <v>0</v>
      </c>
      <c r="AC399" s="124">
        <v>1692498</v>
      </c>
      <c r="AD399" s="124">
        <v>2718151</v>
      </c>
      <c r="AE399" s="124">
        <v>2608139</v>
      </c>
    </row>
    <row r="400" spans="1:31" x14ac:dyDescent="0.3">
      <c r="A400" s="123" t="s">
        <v>799</v>
      </c>
      <c r="B400" s="121" t="s">
        <v>800</v>
      </c>
      <c r="C400" s="121">
        <v>1</v>
      </c>
      <c r="D400" s="121">
        <v>0</v>
      </c>
      <c r="E400" s="124">
        <v>1791672983</v>
      </c>
      <c r="F400" s="124">
        <v>3410</v>
      </c>
      <c r="G400" s="124">
        <v>525417</v>
      </c>
      <c r="H400" s="124">
        <v>805917374</v>
      </c>
      <c r="I400" s="124">
        <v>236339</v>
      </c>
      <c r="J400" s="125">
        <v>0.628</v>
      </c>
      <c r="K400" s="124">
        <v>3941</v>
      </c>
      <c r="L400" s="124">
        <v>4065</v>
      </c>
      <c r="M400" s="124">
        <v>4003</v>
      </c>
      <c r="N400" s="125">
        <v>1.103</v>
      </c>
      <c r="O400" s="125">
        <v>1.589</v>
      </c>
      <c r="P400" s="126">
        <v>14499.79</v>
      </c>
      <c r="Q400" s="127">
        <v>9.1000000000000004E-3</v>
      </c>
      <c r="R400" s="126">
        <v>4781.29</v>
      </c>
      <c r="S400" s="126">
        <v>9718.5</v>
      </c>
      <c r="T400" s="125">
        <v>0.66300000000000003</v>
      </c>
      <c r="U400" s="126">
        <v>9613.36</v>
      </c>
      <c r="V400" s="126">
        <v>9718.5</v>
      </c>
      <c r="W400" s="124">
        <v>38903156</v>
      </c>
      <c r="X400" s="124">
        <v>39227778</v>
      </c>
      <c r="Y400" s="124">
        <v>784555</v>
      </c>
      <c r="Z400" s="124">
        <v>784555</v>
      </c>
      <c r="AA400" s="124">
        <v>17668883</v>
      </c>
      <c r="AB400" s="124">
        <v>0</v>
      </c>
      <c r="AC400" s="124">
        <v>4051526</v>
      </c>
      <c r="AD400" s="124">
        <v>6506750</v>
      </c>
      <c r="AE400" s="124">
        <v>6243401</v>
      </c>
    </row>
    <row r="401" spans="1:31" x14ac:dyDescent="0.3">
      <c r="A401" s="123" t="s">
        <v>801</v>
      </c>
      <c r="B401" s="121" t="s">
        <v>802</v>
      </c>
      <c r="C401" s="121">
        <v>1</v>
      </c>
      <c r="D401" s="121">
        <v>0</v>
      </c>
      <c r="E401" s="124">
        <v>1265064810</v>
      </c>
      <c r="F401" s="124">
        <v>1964</v>
      </c>
      <c r="G401" s="124">
        <v>644126</v>
      </c>
      <c r="H401" s="124">
        <v>325758417</v>
      </c>
      <c r="I401" s="124">
        <v>165864</v>
      </c>
      <c r="J401" s="125">
        <v>0.441</v>
      </c>
      <c r="K401" s="124">
        <v>2396</v>
      </c>
      <c r="L401" s="124">
        <v>2388</v>
      </c>
      <c r="M401" s="124">
        <v>2396</v>
      </c>
      <c r="N401" s="125">
        <v>1.103</v>
      </c>
      <c r="O401" s="125">
        <v>1.6619999999999999</v>
      </c>
      <c r="P401" s="126">
        <v>15165.93</v>
      </c>
      <c r="Q401" s="127">
        <v>9.1000000000000004E-3</v>
      </c>
      <c r="R401" s="126">
        <v>5861.54</v>
      </c>
      <c r="S401" s="126">
        <v>9304.39</v>
      </c>
      <c r="T401" s="125">
        <v>0.70399999999999996</v>
      </c>
      <c r="U401" s="126">
        <v>10676.81</v>
      </c>
      <c r="V401" s="126">
        <v>10676.81</v>
      </c>
      <c r="W401" s="124">
        <v>25581637</v>
      </c>
      <c r="X401" s="124">
        <v>24214296</v>
      </c>
      <c r="Y401" s="124">
        <v>484285</v>
      </c>
      <c r="Z401" s="124">
        <v>1367341</v>
      </c>
      <c r="AA401" s="124">
        <v>9499924</v>
      </c>
      <c r="AB401" s="124">
        <v>0</v>
      </c>
      <c r="AC401" s="124">
        <v>2752236</v>
      </c>
      <c r="AD401" s="124">
        <v>4420091</v>
      </c>
      <c r="AE401" s="124">
        <v>4241195</v>
      </c>
    </row>
    <row r="402" spans="1:31" x14ac:dyDescent="0.3">
      <c r="A402" s="123" t="s">
        <v>803</v>
      </c>
      <c r="B402" s="121" t="s">
        <v>804</v>
      </c>
      <c r="C402" s="121">
        <v>1</v>
      </c>
      <c r="D402" s="121">
        <v>0</v>
      </c>
      <c r="E402" s="124">
        <v>1621190113</v>
      </c>
      <c r="F402" s="124">
        <v>3533</v>
      </c>
      <c r="G402" s="124">
        <v>458870</v>
      </c>
      <c r="H402" s="124">
        <v>692775477</v>
      </c>
      <c r="I402" s="124">
        <v>196087</v>
      </c>
      <c r="J402" s="125">
        <v>0.52100000000000002</v>
      </c>
      <c r="K402" s="124">
        <v>4076</v>
      </c>
      <c r="L402" s="124">
        <v>4145</v>
      </c>
      <c r="M402" s="124">
        <v>4111</v>
      </c>
      <c r="N402" s="125">
        <v>1.103</v>
      </c>
      <c r="O402" s="125">
        <v>1.5169999999999999</v>
      </c>
      <c r="P402" s="126">
        <v>13842.79</v>
      </c>
      <c r="Q402" s="127">
        <v>9.1000000000000004E-3</v>
      </c>
      <c r="R402" s="126">
        <v>4175.71</v>
      </c>
      <c r="S402" s="126">
        <v>9667.08</v>
      </c>
      <c r="T402" s="125">
        <v>0.74</v>
      </c>
      <c r="U402" s="126">
        <v>10243.66</v>
      </c>
      <c r="V402" s="126">
        <v>10243.66</v>
      </c>
      <c r="W402" s="124">
        <v>42111687</v>
      </c>
      <c r="X402" s="124">
        <v>39389396</v>
      </c>
      <c r="Y402" s="124">
        <v>787787</v>
      </c>
      <c r="Z402" s="124">
        <v>2722291</v>
      </c>
      <c r="AA402" s="124">
        <v>12011116</v>
      </c>
      <c r="AB402" s="124">
        <v>1966</v>
      </c>
      <c r="AC402" s="124">
        <v>3139118</v>
      </c>
      <c r="AD402" s="124">
        <v>5041423</v>
      </c>
      <c r="AE402" s="124">
        <v>4837380</v>
      </c>
    </row>
    <row r="403" spans="1:31" x14ac:dyDescent="0.3">
      <c r="A403" s="123" t="s">
        <v>805</v>
      </c>
      <c r="B403" s="121" t="s">
        <v>806</v>
      </c>
      <c r="C403" s="121">
        <v>1</v>
      </c>
      <c r="D403" s="121">
        <v>0</v>
      </c>
      <c r="E403" s="124">
        <v>402565045</v>
      </c>
      <c r="F403" s="124">
        <v>877</v>
      </c>
      <c r="G403" s="124">
        <v>459025</v>
      </c>
      <c r="H403" s="124">
        <v>143627931</v>
      </c>
      <c r="I403" s="124">
        <v>163771</v>
      </c>
      <c r="J403" s="125">
        <v>0.435</v>
      </c>
      <c r="K403" s="124">
        <v>1066</v>
      </c>
      <c r="L403" s="124">
        <v>1083</v>
      </c>
      <c r="M403" s="124">
        <v>1075</v>
      </c>
      <c r="N403" s="125">
        <v>1.103</v>
      </c>
      <c r="O403" s="125">
        <v>1.6719999999999999</v>
      </c>
      <c r="P403" s="126">
        <v>15257.18</v>
      </c>
      <c r="Q403" s="127">
        <v>9.1000000000000004E-3</v>
      </c>
      <c r="R403" s="126">
        <v>4177.12</v>
      </c>
      <c r="S403" s="126">
        <v>11080.06</v>
      </c>
      <c r="T403" s="125">
        <v>0.85699999999999998</v>
      </c>
      <c r="U403" s="126">
        <v>13075.4</v>
      </c>
      <c r="V403" s="126">
        <v>13075.4</v>
      </c>
      <c r="W403" s="124">
        <v>14056055</v>
      </c>
      <c r="X403" s="124">
        <v>13822659</v>
      </c>
      <c r="Y403" s="124">
        <v>276453</v>
      </c>
      <c r="Z403" s="124">
        <v>276453</v>
      </c>
      <c r="AA403" s="124">
        <v>4376541</v>
      </c>
      <c r="AB403" s="124">
        <v>0</v>
      </c>
      <c r="AC403" s="124">
        <v>1597079</v>
      </c>
      <c r="AD403" s="124">
        <v>2564908</v>
      </c>
      <c r="AE403" s="124">
        <v>2461098</v>
      </c>
    </row>
    <row r="404" spans="1:31" x14ac:dyDescent="0.3">
      <c r="A404" s="123" t="s">
        <v>807</v>
      </c>
      <c r="B404" s="121" t="s">
        <v>808</v>
      </c>
      <c r="C404" s="121">
        <v>1</v>
      </c>
      <c r="D404" s="121">
        <v>0</v>
      </c>
      <c r="E404" s="124">
        <v>516363200</v>
      </c>
      <c r="F404" s="124">
        <v>747</v>
      </c>
      <c r="G404" s="124">
        <v>691249</v>
      </c>
      <c r="H404" s="124">
        <v>120562006</v>
      </c>
      <c r="I404" s="124">
        <v>161394</v>
      </c>
      <c r="J404" s="125">
        <v>0.42899999999999999</v>
      </c>
      <c r="K404" s="124">
        <v>858</v>
      </c>
      <c r="L404" s="124">
        <v>866</v>
      </c>
      <c r="M404" s="124">
        <v>862</v>
      </c>
      <c r="N404" s="125">
        <v>1.103</v>
      </c>
      <c r="O404" s="125">
        <v>1.8779999999999999</v>
      </c>
      <c r="P404" s="126">
        <v>17136.95</v>
      </c>
      <c r="Q404" s="127">
        <v>9.1000000000000004E-3</v>
      </c>
      <c r="R404" s="126">
        <v>6290.36</v>
      </c>
      <c r="S404" s="126">
        <v>10846.59</v>
      </c>
      <c r="T404" s="125">
        <v>0.72399999999999998</v>
      </c>
      <c r="U404" s="126">
        <v>12407.15</v>
      </c>
      <c r="V404" s="126">
        <v>12407.15</v>
      </c>
      <c r="W404" s="124">
        <v>10694964</v>
      </c>
      <c r="X404" s="124">
        <v>12317466</v>
      </c>
      <c r="Y404" s="124">
        <v>246349</v>
      </c>
      <c r="Z404" s="124">
        <v>246349</v>
      </c>
      <c r="AA404" s="124">
        <v>4052919</v>
      </c>
      <c r="AB404" s="124">
        <v>0</v>
      </c>
      <c r="AC404" s="124">
        <v>1743361</v>
      </c>
      <c r="AD404" s="124">
        <v>2799837</v>
      </c>
      <c r="AE404" s="124">
        <v>2686519</v>
      </c>
    </row>
    <row r="405" spans="1:31" x14ac:dyDescent="0.3">
      <c r="A405" s="123" t="s">
        <v>809</v>
      </c>
      <c r="B405" s="121" t="s">
        <v>810</v>
      </c>
      <c r="C405" s="121">
        <v>1</v>
      </c>
      <c r="D405" s="121">
        <v>0</v>
      </c>
      <c r="E405" s="124">
        <v>746025302</v>
      </c>
      <c r="F405" s="124">
        <v>1587</v>
      </c>
      <c r="G405" s="124">
        <v>470085</v>
      </c>
      <c r="H405" s="124">
        <v>355564519</v>
      </c>
      <c r="I405" s="124">
        <v>224048</v>
      </c>
      <c r="J405" s="125">
        <v>0.59599999999999997</v>
      </c>
      <c r="K405" s="124">
        <v>1748</v>
      </c>
      <c r="L405" s="124">
        <v>1767</v>
      </c>
      <c r="M405" s="124">
        <v>1758</v>
      </c>
      <c r="N405" s="125">
        <v>1.103</v>
      </c>
      <c r="O405" s="125">
        <v>1.5589999999999999</v>
      </c>
      <c r="P405" s="126">
        <v>14226.04</v>
      </c>
      <c r="Q405" s="127">
        <v>9.1000000000000004E-3</v>
      </c>
      <c r="R405" s="126">
        <v>4277.7700000000004</v>
      </c>
      <c r="S405" s="126">
        <v>9948.27</v>
      </c>
      <c r="T405" s="125">
        <v>0.68799999999999994</v>
      </c>
      <c r="U405" s="126">
        <v>9787.51</v>
      </c>
      <c r="V405" s="126">
        <v>9948.27</v>
      </c>
      <c r="W405" s="124">
        <v>17489059</v>
      </c>
      <c r="X405" s="124">
        <v>20268040</v>
      </c>
      <c r="Y405" s="124">
        <v>405360</v>
      </c>
      <c r="Z405" s="124">
        <v>405360</v>
      </c>
      <c r="AA405" s="124">
        <v>9126468</v>
      </c>
      <c r="AB405" s="124">
        <v>0</v>
      </c>
      <c r="AC405" s="124">
        <v>2612698</v>
      </c>
      <c r="AD405" s="124">
        <v>4195992</v>
      </c>
      <c r="AE405" s="124">
        <v>4026167</v>
      </c>
    </row>
    <row r="406" spans="1:31" x14ac:dyDescent="0.3">
      <c r="A406" s="123" t="s">
        <v>811</v>
      </c>
      <c r="B406" s="121" t="s">
        <v>812</v>
      </c>
      <c r="C406" s="121">
        <v>1</v>
      </c>
      <c r="D406" s="121">
        <v>0</v>
      </c>
      <c r="E406" s="124">
        <v>216095571</v>
      </c>
      <c r="F406" s="124">
        <v>324</v>
      </c>
      <c r="G406" s="124">
        <v>666961</v>
      </c>
      <c r="H406" s="124">
        <v>65363639</v>
      </c>
      <c r="I406" s="124">
        <v>201739</v>
      </c>
      <c r="J406" s="125">
        <v>0.53600000000000003</v>
      </c>
      <c r="K406" s="124">
        <v>393</v>
      </c>
      <c r="L406" s="124">
        <v>392</v>
      </c>
      <c r="M406" s="124">
        <v>393</v>
      </c>
      <c r="N406" s="125">
        <v>1.0449999999999999</v>
      </c>
      <c r="O406" s="125">
        <v>1.877</v>
      </c>
      <c r="P406" s="126">
        <v>16227.19</v>
      </c>
      <c r="Q406" s="127">
        <v>9.1000000000000004E-3</v>
      </c>
      <c r="R406" s="126">
        <v>6069.34</v>
      </c>
      <c r="S406" s="126">
        <v>10157.85</v>
      </c>
      <c r="T406" s="125">
        <v>0.71099999999999997</v>
      </c>
      <c r="U406" s="126">
        <v>11537.53</v>
      </c>
      <c r="V406" s="126">
        <v>11537.53</v>
      </c>
      <c r="W406" s="124">
        <v>4534250</v>
      </c>
      <c r="X406" s="124">
        <v>5184895</v>
      </c>
      <c r="Y406" s="124">
        <v>103697</v>
      </c>
      <c r="Z406" s="124">
        <v>103697</v>
      </c>
      <c r="AA406" s="124">
        <v>2113167</v>
      </c>
      <c r="AB406" s="124">
        <v>1990</v>
      </c>
      <c r="AC406" s="124">
        <v>388078</v>
      </c>
      <c r="AD406" s="124">
        <v>623253</v>
      </c>
      <c r="AE406" s="124">
        <v>598028</v>
      </c>
    </row>
    <row r="407" spans="1:31" x14ac:dyDescent="0.3">
      <c r="A407" s="123" t="s">
        <v>813</v>
      </c>
      <c r="B407" s="121" t="s">
        <v>814</v>
      </c>
      <c r="C407" s="121">
        <v>1</v>
      </c>
      <c r="D407" s="121">
        <v>0</v>
      </c>
      <c r="E407" s="124">
        <v>253087669</v>
      </c>
      <c r="F407" s="124">
        <v>388</v>
      </c>
      <c r="G407" s="124">
        <v>652287</v>
      </c>
      <c r="H407" s="124">
        <v>72356941</v>
      </c>
      <c r="I407" s="124">
        <v>186486</v>
      </c>
      <c r="J407" s="125">
        <v>0.496</v>
      </c>
      <c r="K407" s="124">
        <v>439</v>
      </c>
      <c r="L407" s="124">
        <v>423</v>
      </c>
      <c r="M407" s="124">
        <v>439</v>
      </c>
      <c r="N407" s="125">
        <v>1.0449999999999999</v>
      </c>
      <c r="O407" s="125">
        <v>1.837</v>
      </c>
      <c r="P407" s="126">
        <v>15881.37</v>
      </c>
      <c r="Q407" s="127">
        <v>9.1000000000000004E-3</v>
      </c>
      <c r="R407" s="126">
        <v>5935.81</v>
      </c>
      <c r="S407" s="126">
        <v>9945.56</v>
      </c>
      <c r="T407" s="125">
        <v>0.67600000000000005</v>
      </c>
      <c r="U407" s="126">
        <v>10735.8</v>
      </c>
      <c r="V407" s="126">
        <v>10735.8</v>
      </c>
      <c r="W407" s="124">
        <v>4713017</v>
      </c>
      <c r="X407" s="124">
        <v>5724598</v>
      </c>
      <c r="Y407" s="124">
        <v>114491</v>
      </c>
      <c r="Z407" s="124">
        <v>114491</v>
      </c>
      <c r="AA407" s="124">
        <v>2190777</v>
      </c>
      <c r="AB407" s="124">
        <v>0</v>
      </c>
      <c r="AC407" s="124">
        <v>493803</v>
      </c>
      <c r="AD407" s="124">
        <v>793047</v>
      </c>
      <c r="AE407" s="124">
        <v>760950</v>
      </c>
    </row>
    <row r="408" spans="1:31" x14ac:dyDescent="0.3">
      <c r="A408" s="123" t="s">
        <v>815</v>
      </c>
      <c r="B408" s="121" t="s">
        <v>816</v>
      </c>
      <c r="C408" s="121">
        <v>1</v>
      </c>
      <c r="D408" s="121">
        <v>0</v>
      </c>
      <c r="E408" s="124">
        <v>195751745</v>
      </c>
      <c r="F408" s="124">
        <v>279</v>
      </c>
      <c r="G408" s="124">
        <v>701619</v>
      </c>
      <c r="H408" s="124">
        <v>57841012</v>
      </c>
      <c r="I408" s="124">
        <v>207315</v>
      </c>
      <c r="J408" s="125">
        <v>0.55100000000000005</v>
      </c>
      <c r="K408" s="124">
        <v>329</v>
      </c>
      <c r="L408" s="124">
        <v>346</v>
      </c>
      <c r="M408" s="124">
        <v>338</v>
      </c>
      <c r="N408" s="125">
        <v>1.0449999999999999</v>
      </c>
      <c r="O408" s="125">
        <v>1.931</v>
      </c>
      <c r="P408" s="126">
        <v>16694.03</v>
      </c>
      <c r="Q408" s="127">
        <v>9.1000000000000004E-3</v>
      </c>
      <c r="R408" s="126">
        <v>6384.73</v>
      </c>
      <c r="S408" s="126">
        <v>10309.299999999999</v>
      </c>
      <c r="T408" s="125">
        <v>0.65100000000000002</v>
      </c>
      <c r="U408" s="126">
        <v>10867.81</v>
      </c>
      <c r="V408" s="126">
        <v>10867.81</v>
      </c>
      <c r="W408" s="124">
        <v>3673320</v>
      </c>
      <c r="X408" s="124">
        <v>4629558</v>
      </c>
      <c r="Y408" s="124">
        <v>92591</v>
      </c>
      <c r="Z408" s="124">
        <v>92591</v>
      </c>
      <c r="AA408" s="124">
        <v>1934188</v>
      </c>
      <c r="AB408" s="124">
        <v>0</v>
      </c>
      <c r="AC408" s="124">
        <v>627513</v>
      </c>
      <c r="AD408" s="124">
        <v>1007785</v>
      </c>
      <c r="AE408" s="124">
        <v>966997</v>
      </c>
    </row>
    <row r="409" spans="1:31" x14ac:dyDescent="0.3">
      <c r="A409" s="123" t="s">
        <v>817</v>
      </c>
      <c r="B409" s="121" t="s">
        <v>818</v>
      </c>
      <c r="C409" s="121">
        <v>1</v>
      </c>
      <c r="D409" s="121">
        <v>0</v>
      </c>
      <c r="E409" s="124">
        <v>202320624</v>
      </c>
      <c r="F409" s="124">
        <v>247</v>
      </c>
      <c r="G409" s="124">
        <v>819111</v>
      </c>
      <c r="H409" s="124">
        <v>52723974</v>
      </c>
      <c r="I409" s="124">
        <v>213457</v>
      </c>
      <c r="J409" s="125">
        <v>0.56699999999999995</v>
      </c>
      <c r="K409" s="124">
        <v>302</v>
      </c>
      <c r="L409" s="124">
        <v>304</v>
      </c>
      <c r="M409" s="124">
        <v>303</v>
      </c>
      <c r="N409" s="125">
        <v>1.0449999999999999</v>
      </c>
      <c r="O409" s="125">
        <v>1.8520000000000001</v>
      </c>
      <c r="P409" s="126">
        <v>16011.05</v>
      </c>
      <c r="Q409" s="127">
        <v>9.1000000000000004E-3</v>
      </c>
      <c r="R409" s="126">
        <v>7453.91</v>
      </c>
      <c r="S409" s="126">
        <v>8557.14</v>
      </c>
      <c r="T409" s="125">
        <v>0.65500000000000003</v>
      </c>
      <c r="U409" s="126">
        <v>10487.23</v>
      </c>
      <c r="V409" s="126">
        <v>10487.23</v>
      </c>
      <c r="W409" s="124">
        <v>3177631</v>
      </c>
      <c r="X409" s="124">
        <v>3791921</v>
      </c>
      <c r="Y409" s="124">
        <v>75838</v>
      </c>
      <c r="Z409" s="124">
        <v>75838</v>
      </c>
      <c r="AA409" s="124">
        <v>1312035</v>
      </c>
      <c r="AB409" s="124">
        <v>0</v>
      </c>
      <c r="AC409" s="124">
        <v>298760</v>
      </c>
      <c r="AD409" s="124">
        <v>479808</v>
      </c>
      <c r="AE409" s="124">
        <v>460389</v>
      </c>
    </row>
    <row r="410" spans="1:31" x14ac:dyDescent="0.3">
      <c r="A410" s="123" t="s">
        <v>819</v>
      </c>
      <c r="B410" s="121" t="s">
        <v>820</v>
      </c>
      <c r="C410" s="121">
        <v>1</v>
      </c>
      <c r="D410" s="121">
        <v>0</v>
      </c>
      <c r="E410" s="124">
        <v>305443769</v>
      </c>
      <c r="F410" s="124">
        <v>350</v>
      </c>
      <c r="G410" s="124">
        <v>872696</v>
      </c>
      <c r="H410" s="124">
        <v>75997962</v>
      </c>
      <c r="I410" s="124">
        <v>217137</v>
      </c>
      <c r="J410" s="125">
        <v>0.57699999999999996</v>
      </c>
      <c r="K410" s="124">
        <v>395</v>
      </c>
      <c r="L410" s="124">
        <v>406</v>
      </c>
      <c r="M410" s="124">
        <v>401</v>
      </c>
      <c r="N410" s="125">
        <v>1.0449999999999999</v>
      </c>
      <c r="O410" s="125">
        <v>1.7909999999999999</v>
      </c>
      <c r="P410" s="126">
        <v>15483.69</v>
      </c>
      <c r="Q410" s="127">
        <v>9.1000000000000004E-3</v>
      </c>
      <c r="R410" s="126">
        <v>7941.53</v>
      </c>
      <c r="S410" s="126">
        <v>7542.16</v>
      </c>
      <c r="T410" s="125">
        <v>0.59199999999999997</v>
      </c>
      <c r="U410" s="126">
        <v>9166.34</v>
      </c>
      <c r="V410" s="126">
        <v>9166.34</v>
      </c>
      <c r="W410" s="124">
        <v>3675703</v>
      </c>
      <c r="X410" s="124">
        <v>4565602</v>
      </c>
      <c r="Y410" s="124">
        <v>91312</v>
      </c>
      <c r="Z410" s="124">
        <v>91312</v>
      </c>
      <c r="AA410" s="124">
        <v>1578790</v>
      </c>
      <c r="AB410" s="124">
        <v>0</v>
      </c>
      <c r="AC410" s="124">
        <v>454071</v>
      </c>
      <c r="AD410" s="124">
        <v>729238</v>
      </c>
      <c r="AE410" s="124">
        <v>699723</v>
      </c>
    </row>
    <row r="411" spans="1:31" x14ac:dyDescent="0.3">
      <c r="A411" s="123" t="s">
        <v>821</v>
      </c>
      <c r="B411" s="121" t="s">
        <v>822</v>
      </c>
      <c r="C411" s="121">
        <v>1</v>
      </c>
      <c r="D411" s="121">
        <v>0</v>
      </c>
      <c r="E411" s="124">
        <v>201429783</v>
      </c>
      <c r="F411" s="124">
        <v>296</v>
      </c>
      <c r="G411" s="124">
        <v>680506</v>
      </c>
      <c r="H411" s="124">
        <v>60675605</v>
      </c>
      <c r="I411" s="124">
        <v>204985</v>
      </c>
      <c r="J411" s="125">
        <v>0.54500000000000004</v>
      </c>
      <c r="K411" s="124">
        <v>393</v>
      </c>
      <c r="L411" s="124">
        <v>379</v>
      </c>
      <c r="M411" s="124">
        <v>393</v>
      </c>
      <c r="N411" s="125">
        <v>1.0449999999999999</v>
      </c>
      <c r="O411" s="125">
        <v>1.833</v>
      </c>
      <c r="P411" s="126">
        <v>15846.79</v>
      </c>
      <c r="Q411" s="127">
        <v>9.1000000000000004E-3</v>
      </c>
      <c r="R411" s="126">
        <v>6192.6</v>
      </c>
      <c r="S411" s="126">
        <v>9654.19</v>
      </c>
      <c r="T411" s="125">
        <v>0.69499999999999995</v>
      </c>
      <c r="U411" s="126">
        <v>11013.51</v>
      </c>
      <c r="V411" s="126">
        <v>11013.51</v>
      </c>
      <c r="W411" s="124">
        <v>4328310</v>
      </c>
      <c r="X411" s="124">
        <v>5028676</v>
      </c>
      <c r="Y411" s="124">
        <v>100573</v>
      </c>
      <c r="Z411" s="124">
        <v>100573</v>
      </c>
      <c r="AA411" s="124">
        <v>1681836</v>
      </c>
      <c r="AB411" s="124">
        <v>0</v>
      </c>
      <c r="AC411" s="124">
        <v>554031</v>
      </c>
      <c r="AD411" s="124">
        <v>889773</v>
      </c>
      <c r="AE411" s="124">
        <v>853761</v>
      </c>
    </row>
    <row r="412" spans="1:31" x14ac:dyDescent="0.3">
      <c r="A412" s="123" t="s">
        <v>823</v>
      </c>
      <c r="B412" s="121" t="s">
        <v>824</v>
      </c>
      <c r="C412" s="121">
        <v>1</v>
      </c>
      <c r="D412" s="121">
        <v>0</v>
      </c>
      <c r="E412" s="124">
        <v>1174850958</v>
      </c>
      <c r="F412" s="124">
        <v>1654</v>
      </c>
      <c r="G412" s="124">
        <v>710308</v>
      </c>
      <c r="H412" s="124">
        <v>383016102</v>
      </c>
      <c r="I412" s="124">
        <v>231569</v>
      </c>
      <c r="J412" s="125">
        <v>0.61599999999999999</v>
      </c>
      <c r="K412" s="124">
        <v>2156</v>
      </c>
      <c r="L412" s="124">
        <v>2066</v>
      </c>
      <c r="M412" s="124">
        <v>2156</v>
      </c>
      <c r="N412" s="125">
        <v>1.0449999999999999</v>
      </c>
      <c r="O412" s="125">
        <v>1.395</v>
      </c>
      <c r="P412" s="126">
        <v>12060.16</v>
      </c>
      <c r="Q412" s="127">
        <v>9.1000000000000004E-3</v>
      </c>
      <c r="R412" s="126">
        <v>6463.8</v>
      </c>
      <c r="S412" s="126">
        <v>5596.36</v>
      </c>
      <c r="T412" s="125">
        <v>0.60399999999999998</v>
      </c>
      <c r="U412" s="126">
        <v>7284.33</v>
      </c>
      <c r="V412" s="126">
        <v>7284.33</v>
      </c>
      <c r="W412" s="124">
        <v>15705016</v>
      </c>
      <c r="X412" s="124">
        <v>14204189</v>
      </c>
      <c r="Y412" s="124">
        <v>284083</v>
      </c>
      <c r="Z412" s="124">
        <v>1500827</v>
      </c>
      <c r="AA412" s="124">
        <v>5618290</v>
      </c>
      <c r="AB412" s="124">
        <v>0</v>
      </c>
      <c r="AC412" s="124">
        <v>2346558</v>
      </c>
      <c r="AD412" s="124">
        <v>3768572</v>
      </c>
      <c r="AE412" s="124">
        <v>3616045</v>
      </c>
    </row>
    <row r="413" spans="1:31" x14ac:dyDescent="0.3">
      <c r="A413" s="123" t="s">
        <v>825</v>
      </c>
      <c r="B413" s="121" t="s">
        <v>826</v>
      </c>
      <c r="C413" s="121">
        <v>1</v>
      </c>
      <c r="D413" s="121">
        <v>0</v>
      </c>
      <c r="E413" s="124">
        <v>412344226</v>
      </c>
      <c r="F413" s="124">
        <v>745</v>
      </c>
      <c r="G413" s="124">
        <v>553482</v>
      </c>
      <c r="H413" s="124">
        <v>162247217</v>
      </c>
      <c r="I413" s="124">
        <v>217781</v>
      </c>
      <c r="J413" s="125">
        <v>0.57899999999999996</v>
      </c>
      <c r="K413" s="124">
        <v>894</v>
      </c>
      <c r="L413" s="124">
        <v>906</v>
      </c>
      <c r="M413" s="124">
        <v>900</v>
      </c>
      <c r="N413" s="125">
        <v>1.0449999999999999</v>
      </c>
      <c r="O413" s="125">
        <v>1.7569999999999999</v>
      </c>
      <c r="P413" s="126">
        <v>15189.75</v>
      </c>
      <c r="Q413" s="127">
        <v>9.1000000000000004E-3</v>
      </c>
      <c r="R413" s="126">
        <v>5036.68</v>
      </c>
      <c r="S413" s="126">
        <v>10153.07</v>
      </c>
      <c r="T413" s="125">
        <v>0.73199999999999998</v>
      </c>
      <c r="U413" s="126">
        <v>11118.89</v>
      </c>
      <c r="V413" s="126">
        <v>11118.89</v>
      </c>
      <c r="W413" s="124">
        <v>10007001</v>
      </c>
      <c r="X413" s="124">
        <v>10539943</v>
      </c>
      <c r="Y413" s="124">
        <v>210798</v>
      </c>
      <c r="Z413" s="124">
        <v>210798</v>
      </c>
      <c r="AA413" s="124">
        <v>4356720</v>
      </c>
      <c r="AB413" s="124">
        <v>0</v>
      </c>
      <c r="AC413" s="124">
        <v>1184080</v>
      </c>
      <c r="AD413" s="124">
        <v>1901632</v>
      </c>
      <c r="AE413" s="124">
        <v>1824667</v>
      </c>
    </row>
    <row r="414" spans="1:31" x14ac:dyDescent="0.3">
      <c r="A414" s="123" t="s">
        <v>827</v>
      </c>
      <c r="B414" s="121" t="s">
        <v>828</v>
      </c>
      <c r="C414" s="121">
        <v>1</v>
      </c>
      <c r="D414" s="121">
        <v>0</v>
      </c>
      <c r="E414" s="124">
        <v>1124769668</v>
      </c>
      <c r="F414" s="124">
        <v>766</v>
      </c>
      <c r="G414" s="124">
        <v>1468367</v>
      </c>
      <c r="H414" s="124">
        <v>291287373</v>
      </c>
      <c r="I414" s="124">
        <v>380270</v>
      </c>
      <c r="J414" s="125">
        <v>1.0109999999999999</v>
      </c>
      <c r="K414" s="124">
        <v>884</v>
      </c>
      <c r="L414" s="124">
        <v>924</v>
      </c>
      <c r="M414" s="124">
        <v>904</v>
      </c>
      <c r="N414" s="125">
        <v>1.0449999999999999</v>
      </c>
      <c r="O414" s="125">
        <v>1.597</v>
      </c>
      <c r="P414" s="126">
        <v>13806.51</v>
      </c>
      <c r="Q414" s="127">
        <v>1.4149999999999999E-2</v>
      </c>
      <c r="R414" s="126">
        <v>20777.39</v>
      </c>
      <c r="S414" s="126">
        <v>0</v>
      </c>
      <c r="T414" s="125">
        <v>0.3</v>
      </c>
      <c r="U414" s="126">
        <v>4141.95</v>
      </c>
      <c r="V414" s="126">
        <v>4141.95</v>
      </c>
      <c r="W414" s="124">
        <v>3744323</v>
      </c>
      <c r="X414" s="124">
        <v>4775141</v>
      </c>
      <c r="Y414" s="124">
        <v>95502</v>
      </c>
      <c r="Z414" s="124">
        <v>95502</v>
      </c>
      <c r="AA414" s="124">
        <v>1975567</v>
      </c>
      <c r="AB414" s="124">
        <v>0</v>
      </c>
      <c r="AC414" s="124">
        <v>438318</v>
      </c>
      <c r="AD414" s="124">
        <v>703938</v>
      </c>
      <c r="AE414" s="124">
        <v>675448</v>
      </c>
    </row>
    <row r="415" spans="1:31" x14ac:dyDescent="0.3">
      <c r="A415" s="123" t="s">
        <v>829</v>
      </c>
      <c r="B415" s="121" t="s">
        <v>830</v>
      </c>
      <c r="C415" s="121">
        <v>1</v>
      </c>
      <c r="D415" s="121">
        <v>0</v>
      </c>
      <c r="E415" s="124">
        <v>379643058</v>
      </c>
      <c r="F415" s="124">
        <v>421</v>
      </c>
      <c r="G415" s="124">
        <v>901764</v>
      </c>
      <c r="H415" s="124">
        <v>87948164</v>
      </c>
      <c r="I415" s="124">
        <v>208903</v>
      </c>
      <c r="J415" s="125">
        <v>0.55500000000000005</v>
      </c>
      <c r="K415" s="124">
        <v>531</v>
      </c>
      <c r="L415" s="124">
        <v>546</v>
      </c>
      <c r="M415" s="124">
        <v>539</v>
      </c>
      <c r="N415" s="125">
        <v>1.0449999999999999</v>
      </c>
      <c r="O415" s="125">
        <v>1.9430000000000001</v>
      </c>
      <c r="P415" s="126">
        <v>16797.77</v>
      </c>
      <c r="Q415" s="127">
        <v>9.1000000000000004E-3</v>
      </c>
      <c r="R415" s="126">
        <v>8206.0499999999993</v>
      </c>
      <c r="S415" s="126">
        <v>8591.7199999999993</v>
      </c>
      <c r="T415" s="125">
        <v>0.60099999999999998</v>
      </c>
      <c r="U415" s="126">
        <v>10095.450000000001</v>
      </c>
      <c r="V415" s="126">
        <v>10095.450000000001</v>
      </c>
      <c r="W415" s="124">
        <v>5441448</v>
      </c>
      <c r="X415" s="124">
        <v>5646384</v>
      </c>
      <c r="Y415" s="124">
        <v>112927</v>
      </c>
      <c r="Z415" s="124">
        <v>112927</v>
      </c>
      <c r="AA415" s="124">
        <v>1943730</v>
      </c>
      <c r="AB415" s="124">
        <v>0</v>
      </c>
      <c r="AC415" s="124">
        <v>576070</v>
      </c>
      <c r="AD415" s="124">
        <v>925168</v>
      </c>
      <c r="AE415" s="124">
        <v>887723</v>
      </c>
    </row>
    <row r="416" spans="1:31" x14ac:dyDescent="0.3">
      <c r="A416" s="123" t="s">
        <v>831</v>
      </c>
      <c r="B416" s="121" t="s">
        <v>832</v>
      </c>
      <c r="C416" s="121">
        <v>1</v>
      </c>
      <c r="D416" s="121">
        <v>0</v>
      </c>
      <c r="E416" s="124">
        <v>471091635</v>
      </c>
      <c r="F416" s="124">
        <v>429</v>
      </c>
      <c r="G416" s="124">
        <v>1098115</v>
      </c>
      <c r="H416" s="124">
        <v>102514146</v>
      </c>
      <c r="I416" s="124">
        <v>238960</v>
      </c>
      <c r="J416" s="125">
        <v>0.63500000000000001</v>
      </c>
      <c r="K416" s="124">
        <v>528</v>
      </c>
      <c r="L416" s="124">
        <v>526</v>
      </c>
      <c r="M416" s="124">
        <v>528</v>
      </c>
      <c r="N416" s="125">
        <v>1.0449999999999999</v>
      </c>
      <c r="O416" s="125">
        <v>1.8460000000000001</v>
      </c>
      <c r="P416" s="126">
        <v>15959.18</v>
      </c>
      <c r="Q416" s="127">
        <v>9.1000000000000004E-3</v>
      </c>
      <c r="R416" s="126">
        <v>9992.84</v>
      </c>
      <c r="S416" s="126">
        <v>5966.34</v>
      </c>
      <c r="T416" s="125">
        <v>0.51700000000000002</v>
      </c>
      <c r="U416" s="126">
        <v>8250.89</v>
      </c>
      <c r="V416" s="126">
        <v>8250.89</v>
      </c>
      <c r="W416" s="124">
        <v>4356470</v>
      </c>
      <c r="X416" s="124">
        <v>5808820</v>
      </c>
      <c r="Y416" s="124">
        <v>116176</v>
      </c>
      <c r="Z416" s="124">
        <v>116176</v>
      </c>
      <c r="AA416" s="124">
        <v>1673266</v>
      </c>
      <c r="AB416" s="124">
        <v>1987</v>
      </c>
      <c r="AC416" s="124">
        <v>718905</v>
      </c>
      <c r="AD416" s="124">
        <v>1154561</v>
      </c>
      <c r="AE416" s="124">
        <v>1107832</v>
      </c>
    </row>
    <row r="417" spans="1:31" x14ac:dyDescent="0.3">
      <c r="A417" s="123" t="s">
        <v>833</v>
      </c>
      <c r="B417" s="121" t="s">
        <v>834</v>
      </c>
      <c r="C417" s="121">
        <v>1</v>
      </c>
      <c r="D417" s="121">
        <v>0</v>
      </c>
      <c r="E417" s="124">
        <v>192089318</v>
      </c>
      <c r="F417" s="124">
        <v>308</v>
      </c>
      <c r="G417" s="124">
        <v>623666</v>
      </c>
      <c r="H417" s="124">
        <v>58811184</v>
      </c>
      <c r="I417" s="124">
        <v>190945</v>
      </c>
      <c r="J417" s="125">
        <v>0.50700000000000001</v>
      </c>
      <c r="K417" s="124">
        <v>387</v>
      </c>
      <c r="L417" s="124">
        <v>397</v>
      </c>
      <c r="M417" s="124">
        <v>392</v>
      </c>
      <c r="N417" s="125">
        <v>1.0449999999999999</v>
      </c>
      <c r="O417" s="125">
        <v>1.8029999999999999</v>
      </c>
      <c r="P417" s="126">
        <v>15587.43</v>
      </c>
      <c r="Q417" s="127">
        <v>9.1000000000000004E-3</v>
      </c>
      <c r="R417" s="126">
        <v>5675.36</v>
      </c>
      <c r="S417" s="126">
        <v>9912.07</v>
      </c>
      <c r="T417" s="125">
        <v>0.74299999999999999</v>
      </c>
      <c r="U417" s="126">
        <v>11581.46</v>
      </c>
      <c r="V417" s="126">
        <v>11581.46</v>
      </c>
      <c r="W417" s="124">
        <v>4539933</v>
      </c>
      <c r="X417" s="124">
        <v>4496365</v>
      </c>
      <c r="Y417" s="124">
        <v>89927</v>
      </c>
      <c r="Z417" s="124">
        <v>89927</v>
      </c>
      <c r="AA417" s="124">
        <v>1535020</v>
      </c>
      <c r="AB417" s="124">
        <v>0</v>
      </c>
      <c r="AC417" s="124">
        <v>573084</v>
      </c>
      <c r="AD417" s="124">
        <v>920372</v>
      </c>
      <c r="AE417" s="124">
        <v>883122</v>
      </c>
    </row>
    <row r="418" spans="1:31" x14ac:dyDescent="0.3">
      <c r="A418" s="123" t="s">
        <v>835</v>
      </c>
      <c r="B418" s="121" t="s">
        <v>836</v>
      </c>
      <c r="C418" s="121">
        <v>1</v>
      </c>
      <c r="D418" s="121">
        <v>0</v>
      </c>
      <c r="E418" s="124">
        <v>4248884689</v>
      </c>
      <c r="F418" s="124">
        <v>3850</v>
      </c>
      <c r="G418" s="124">
        <v>1103606</v>
      </c>
      <c r="H418" s="124">
        <v>1349998876</v>
      </c>
      <c r="I418" s="124">
        <v>350649</v>
      </c>
      <c r="J418" s="125">
        <v>0.93200000000000005</v>
      </c>
      <c r="K418" s="124">
        <v>4856</v>
      </c>
      <c r="L418" s="124">
        <v>4883</v>
      </c>
      <c r="M418" s="124">
        <v>4870</v>
      </c>
      <c r="N418" s="125">
        <v>1.3140000000000001</v>
      </c>
      <c r="O418" s="125">
        <v>1.22</v>
      </c>
      <c r="P418" s="126">
        <v>13262.27</v>
      </c>
      <c r="Q418" s="127">
        <v>1.304E-2</v>
      </c>
      <c r="R418" s="126">
        <v>14391.02</v>
      </c>
      <c r="S418" s="126">
        <v>0</v>
      </c>
      <c r="T418" s="125">
        <v>0.438</v>
      </c>
      <c r="U418" s="126">
        <v>5808.87</v>
      </c>
      <c r="V418" s="126">
        <v>5808.87</v>
      </c>
      <c r="W418" s="124">
        <v>28289197</v>
      </c>
      <c r="X418" s="124">
        <v>26519133</v>
      </c>
      <c r="Y418" s="124">
        <v>530382</v>
      </c>
      <c r="Z418" s="124">
        <v>1770064</v>
      </c>
      <c r="AA418" s="124">
        <v>8997040</v>
      </c>
      <c r="AB418" s="124">
        <v>0</v>
      </c>
      <c r="AC418" s="124">
        <v>5753423</v>
      </c>
      <c r="AD418" s="124">
        <v>9239997</v>
      </c>
      <c r="AE418" s="124">
        <v>8866024</v>
      </c>
    </row>
    <row r="419" spans="1:31" x14ac:dyDescent="0.3">
      <c r="A419" s="123" t="s">
        <v>837</v>
      </c>
      <c r="B419" s="121" t="s">
        <v>838</v>
      </c>
      <c r="C419" s="121">
        <v>1</v>
      </c>
      <c r="D419" s="121">
        <v>0</v>
      </c>
      <c r="E419" s="124">
        <v>4027937644</v>
      </c>
      <c r="F419" s="124">
        <v>3711</v>
      </c>
      <c r="G419" s="124">
        <v>1085404</v>
      </c>
      <c r="H419" s="124">
        <v>1342905362</v>
      </c>
      <c r="I419" s="124">
        <v>361871</v>
      </c>
      <c r="J419" s="125">
        <v>0.96199999999999997</v>
      </c>
      <c r="K419" s="124">
        <v>4535</v>
      </c>
      <c r="L419" s="124">
        <v>4535</v>
      </c>
      <c r="M419" s="124">
        <v>4535</v>
      </c>
      <c r="N419" s="125">
        <v>1.3140000000000001</v>
      </c>
      <c r="O419" s="125">
        <v>1.3149999999999999</v>
      </c>
      <c r="P419" s="126">
        <v>14294.99</v>
      </c>
      <c r="Q419" s="127">
        <v>1.346E-2</v>
      </c>
      <c r="R419" s="126">
        <v>14609.53</v>
      </c>
      <c r="S419" s="126">
        <v>0</v>
      </c>
      <c r="T419" s="125">
        <v>0.41799999999999998</v>
      </c>
      <c r="U419" s="126">
        <v>5975.3</v>
      </c>
      <c r="V419" s="126">
        <v>5975.3</v>
      </c>
      <c r="W419" s="124">
        <v>27097986</v>
      </c>
      <c r="X419" s="124">
        <v>26272728</v>
      </c>
      <c r="Y419" s="124">
        <v>525454</v>
      </c>
      <c r="Z419" s="124">
        <v>825258</v>
      </c>
      <c r="AA419" s="124">
        <v>6985401</v>
      </c>
      <c r="AB419" s="124">
        <v>0</v>
      </c>
      <c r="AC419" s="124">
        <v>2685889</v>
      </c>
      <c r="AD419" s="124">
        <v>4313537</v>
      </c>
      <c r="AE419" s="124">
        <v>4138954</v>
      </c>
    </row>
    <row r="420" spans="1:31" x14ac:dyDescent="0.3">
      <c r="A420" s="123" t="s">
        <v>839</v>
      </c>
      <c r="B420" s="121" t="s">
        <v>840</v>
      </c>
      <c r="C420" s="121">
        <v>1</v>
      </c>
      <c r="D420" s="121">
        <v>0</v>
      </c>
      <c r="E420" s="124">
        <v>1321731277</v>
      </c>
      <c r="F420" s="124">
        <v>739</v>
      </c>
      <c r="G420" s="124">
        <v>1788540</v>
      </c>
      <c r="H420" s="124">
        <v>404162741</v>
      </c>
      <c r="I420" s="124">
        <v>546904</v>
      </c>
      <c r="J420" s="125">
        <v>1.454</v>
      </c>
      <c r="K420" s="124">
        <v>912</v>
      </c>
      <c r="L420" s="124">
        <v>917</v>
      </c>
      <c r="M420" s="124">
        <v>915</v>
      </c>
      <c r="N420" s="125">
        <v>1.3140000000000001</v>
      </c>
      <c r="O420" s="125">
        <v>1.2170000000000001</v>
      </c>
      <c r="P420" s="126">
        <v>13229.66</v>
      </c>
      <c r="Q420" s="127">
        <v>2.035E-2</v>
      </c>
      <c r="R420" s="126">
        <v>36396.78</v>
      </c>
      <c r="S420" s="126">
        <v>0</v>
      </c>
      <c r="T420" s="125">
        <v>0.23499999999999999</v>
      </c>
      <c r="U420" s="126">
        <v>3108.97</v>
      </c>
      <c r="V420" s="126">
        <v>3108.97</v>
      </c>
      <c r="W420" s="124">
        <v>2844708</v>
      </c>
      <c r="X420" s="124">
        <v>2896101</v>
      </c>
      <c r="Y420" s="124">
        <v>57922</v>
      </c>
      <c r="Z420" s="124">
        <v>57922</v>
      </c>
      <c r="AA420" s="124">
        <v>434416</v>
      </c>
      <c r="AB420" s="124">
        <v>0</v>
      </c>
      <c r="AC420" s="124">
        <v>204512</v>
      </c>
      <c r="AD420" s="124">
        <v>328446</v>
      </c>
      <c r="AE420" s="124">
        <v>315152</v>
      </c>
    </row>
    <row r="421" spans="1:31" x14ac:dyDescent="0.3">
      <c r="A421" s="123" t="s">
        <v>841</v>
      </c>
      <c r="B421" s="121" t="s">
        <v>842</v>
      </c>
      <c r="C421" s="121">
        <v>1</v>
      </c>
      <c r="D421" s="121">
        <v>0</v>
      </c>
      <c r="E421" s="124">
        <v>1063619487</v>
      </c>
      <c r="F421" s="124">
        <v>280</v>
      </c>
      <c r="G421" s="124">
        <v>3798641</v>
      </c>
      <c r="H421" s="124">
        <v>272115213</v>
      </c>
      <c r="I421" s="124">
        <v>971840</v>
      </c>
      <c r="J421" s="125">
        <v>2.585</v>
      </c>
      <c r="K421" s="124">
        <v>226</v>
      </c>
      <c r="L421" s="124">
        <v>225</v>
      </c>
      <c r="M421" s="124">
        <v>226</v>
      </c>
      <c r="N421" s="125">
        <v>1.3140000000000001</v>
      </c>
      <c r="O421" s="125">
        <v>1.1020000000000001</v>
      </c>
      <c r="P421" s="126">
        <v>11979.53</v>
      </c>
      <c r="Q421" s="127">
        <v>2.8000000000000001E-2</v>
      </c>
      <c r="R421" s="126">
        <v>106361.94</v>
      </c>
      <c r="S421" s="126">
        <v>0</v>
      </c>
      <c r="T421" s="125">
        <v>0</v>
      </c>
      <c r="U421" s="126">
        <v>0</v>
      </c>
      <c r="V421" s="126">
        <v>500</v>
      </c>
      <c r="W421" s="124">
        <v>113000</v>
      </c>
      <c r="X421" s="124">
        <v>592072</v>
      </c>
      <c r="Y421" s="124">
        <v>11841</v>
      </c>
      <c r="Z421" s="124">
        <v>11841</v>
      </c>
      <c r="AA421" s="124">
        <v>120400</v>
      </c>
      <c r="AB421" s="124">
        <v>0</v>
      </c>
      <c r="AC421" s="124">
        <v>124367</v>
      </c>
      <c r="AD421" s="124">
        <v>199733</v>
      </c>
      <c r="AE421" s="124">
        <v>191649</v>
      </c>
    </row>
    <row r="422" spans="1:31" x14ac:dyDescent="0.3">
      <c r="A422" s="123" t="s">
        <v>843</v>
      </c>
      <c r="B422" s="121" t="s">
        <v>844</v>
      </c>
      <c r="C422" s="121">
        <v>1</v>
      </c>
      <c r="D422" s="121">
        <v>0</v>
      </c>
      <c r="E422" s="124">
        <v>1643083710</v>
      </c>
      <c r="F422" s="124">
        <v>1510</v>
      </c>
      <c r="G422" s="124">
        <v>1088134</v>
      </c>
      <c r="H422" s="124">
        <v>575421185</v>
      </c>
      <c r="I422" s="124">
        <v>381073</v>
      </c>
      <c r="J422" s="125">
        <v>1.0129999999999999</v>
      </c>
      <c r="K422" s="124">
        <v>1766</v>
      </c>
      <c r="L422" s="124">
        <v>1793</v>
      </c>
      <c r="M422" s="124">
        <v>1780</v>
      </c>
      <c r="N422" s="125">
        <v>1.3140000000000001</v>
      </c>
      <c r="O422" s="125">
        <v>1.2050000000000001</v>
      </c>
      <c r="P422" s="126">
        <v>13099.21</v>
      </c>
      <c r="Q422" s="127">
        <v>1.418E-2</v>
      </c>
      <c r="R422" s="126">
        <v>15429.74</v>
      </c>
      <c r="S422" s="126">
        <v>0</v>
      </c>
      <c r="T422" s="125">
        <v>0.39500000000000002</v>
      </c>
      <c r="U422" s="126">
        <v>5174.18</v>
      </c>
      <c r="V422" s="126">
        <v>5174.18</v>
      </c>
      <c r="W422" s="124">
        <v>9210041</v>
      </c>
      <c r="X422" s="124">
        <v>9474519</v>
      </c>
      <c r="Y422" s="124">
        <v>189490</v>
      </c>
      <c r="Z422" s="124">
        <v>189490</v>
      </c>
      <c r="AA422" s="124">
        <v>2552564</v>
      </c>
      <c r="AB422" s="124">
        <v>0</v>
      </c>
      <c r="AC422" s="124">
        <v>873153</v>
      </c>
      <c r="AD422" s="124">
        <v>1402283</v>
      </c>
      <c r="AE422" s="124">
        <v>1345528</v>
      </c>
    </row>
    <row r="423" spans="1:31" x14ac:dyDescent="0.3">
      <c r="A423" s="123" t="s">
        <v>845</v>
      </c>
      <c r="B423" s="121" t="s">
        <v>846</v>
      </c>
      <c r="C423" s="121">
        <v>1</v>
      </c>
      <c r="D423" s="121">
        <v>0</v>
      </c>
      <c r="E423" s="124">
        <v>3612065957</v>
      </c>
      <c r="F423" s="124">
        <v>2925</v>
      </c>
      <c r="G423" s="124">
        <v>1234894</v>
      </c>
      <c r="H423" s="124">
        <v>1031650084</v>
      </c>
      <c r="I423" s="124">
        <v>352700</v>
      </c>
      <c r="J423" s="125">
        <v>0.93799999999999994</v>
      </c>
      <c r="K423" s="124">
        <v>3583</v>
      </c>
      <c r="L423" s="124">
        <v>3516</v>
      </c>
      <c r="M423" s="124">
        <v>3583</v>
      </c>
      <c r="N423" s="125">
        <v>1.3140000000000001</v>
      </c>
      <c r="O423" s="125">
        <v>1.419</v>
      </c>
      <c r="P423" s="126">
        <v>15425.55</v>
      </c>
      <c r="Q423" s="127">
        <v>1.3129999999999999E-2</v>
      </c>
      <c r="R423" s="126">
        <v>16214.15</v>
      </c>
      <c r="S423" s="126">
        <v>0</v>
      </c>
      <c r="T423" s="125">
        <v>0.39500000000000002</v>
      </c>
      <c r="U423" s="126">
        <v>6093.09</v>
      </c>
      <c r="V423" s="126">
        <v>6093.09</v>
      </c>
      <c r="W423" s="124">
        <v>21831542</v>
      </c>
      <c r="X423" s="124">
        <v>19708305</v>
      </c>
      <c r="Y423" s="124">
        <v>394166</v>
      </c>
      <c r="Z423" s="124">
        <v>2123237</v>
      </c>
      <c r="AA423" s="124">
        <v>4955619</v>
      </c>
      <c r="AB423" s="124">
        <v>0</v>
      </c>
      <c r="AC423" s="124">
        <v>1913685</v>
      </c>
      <c r="AD423" s="124">
        <v>3073378</v>
      </c>
      <c r="AE423" s="124">
        <v>2948988</v>
      </c>
    </row>
    <row r="424" spans="1:31" x14ac:dyDescent="0.3">
      <c r="A424" s="123" t="s">
        <v>847</v>
      </c>
      <c r="B424" s="121" t="s">
        <v>848</v>
      </c>
      <c r="C424" s="121">
        <v>1</v>
      </c>
      <c r="D424" s="121">
        <v>0</v>
      </c>
      <c r="E424" s="124">
        <v>670007314</v>
      </c>
      <c r="F424" s="124">
        <v>629</v>
      </c>
      <c r="G424" s="124">
        <v>1065194</v>
      </c>
      <c r="H424" s="124">
        <v>195706693</v>
      </c>
      <c r="I424" s="124">
        <v>311139</v>
      </c>
      <c r="J424" s="125">
        <v>0.82699999999999996</v>
      </c>
      <c r="K424" s="124">
        <v>767</v>
      </c>
      <c r="L424" s="124">
        <v>799</v>
      </c>
      <c r="M424" s="124">
        <v>783</v>
      </c>
      <c r="N424" s="125">
        <v>1.1240000000000001</v>
      </c>
      <c r="O424" s="125">
        <v>1.84</v>
      </c>
      <c r="P424" s="126">
        <v>17109.88</v>
      </c>
      <c r="Q424" s="127">
        <v>1.157E-2</v>
      </c>
      <c r="R424" s="126">
        <v>12324.29</v>
      </c>
      <c r="S424" s="126">
        <v>4785.59</v>
      </c>
      <c r="T424" s="125">
        <v>0.46899999999999997</v>
      </c>
      <c r="U424" s="126">
        <v>8024.53</v>
      </c>
      <c r="V424" s="126">
        <v>8024.53</v>
      </c>
      <c r="W424" s="124">
        <v>6283207</v>
      </c>
      <c r="X424" s="124">
        <v>8670583</v>
      </c>
      <c r="Y424" s="124">
        <v>173411</v>
      </c>
      <c r="Z424" s="124">
        <v>173411</v>
      </c>
      <c r="AA424" s="124">
        <v>2830454</v>
      </c>
      <c r="AB424" s="124">
        <v>0</v>
      </c>
      <c r="AC424" s="124">
        <v>1245247</v>
      </c>
      <c r="AD424" s="124">
        <v>1999866</v>
      </c>
      <c r="AE424" s="124">
        <v>1918925</v>
      </c>
    </row>
    <row r="425" spans="1:31" x14ac:dyDescent="0.3">
      <c r="A425" s="123" t="s">
        <v>849</v>
      </c>
      <c r="B425" s="121" t="s">
        <v>850</v>
      </c>
      <c r="C425" s="121">
        <v>1</v>
      </c>
      <c r="D425" s="121">
        <v>0</v>
      </c>
      <c r="E425" s="124">
        <v>830444839</v>
      </c>
      <c r="F425" s="124">
        <v>1022</v>
      </c>
      <c r="G425" s="124">
        <v>812568</v>
      </c>
      <c r="H425" s="124">
        <v>331037825</v>
      </c>
      <c r="I425" s="124">
        <v>323911</v>
      </c>
      <c r="J425" s="125">
        <v>0.86099999999999999</v>
      </c>
      <c r="K425" s="124">
        <v>1220</v>
      </c>
      <c r="L425" s="124">
        <v>1225</v>
      </c>
      <c r="M425" s="124">
        <v>1223</v>
      </c>
      <c r="N425" s="125">
        <v>1.1240000000000001</v>
      </c>
      <c r="O425" s="125">
        <v>1.4550000000000001</v>
      </c>
      <c r="P425" s="126">
        <v>13529.82</v>
      </c>
      <c r="Q425" s="127">
        <v>1.205E-2</v>
      </c>
      <c r="R425" s="126">
        <v>9791.44</v>
      </c>
      <c r="S425" s="126">
        <v>3738.38</v>
      </c>
      <c r="T425" s="125">
        <v>0.47599999999999998</v>
      </c>
      <c r="U425" s="126">
        <v>6440.19</v>
      </c>
      <c r="V425" s="126">
        <v>6440.19</v>
      </c>
      <c r="W425" s="124">
        <v>7876353</v>
      </c>
      <c r="X425" s="124">
        <v>7346205</v>
      </c>
      <c r="Y425" s="124">
        <v>146924</v>
      </c>
      <c r="Z425" s="124">
        <v>530148</v>
      </c>
      <c r="AA425" s="124">
        <v>3669623</v>
      </c>
      <c r="AB425" s="124">
        <v>0</v>
      </c>
      <c r="AC425" s="124">
        <v>799279</v>
      </c>
      <c r="AD425" s="124">
        <v>1283642</v>
      </c>
      <c r="AE425" s="124">
        <v>1231688</v>
      </c>
    </row>
    <row r="426" spans="1:31" x14ac:dyDescent="0.3">
      <c r="A426" s="123" t="s">
        <v>851</v>
      </c>
      <c r="B426" s="121" t="s">
        <v>852</v>
      </c>
      <c r="C426" s="121">
        <v>1</v>
      </c>
      <c r="D426" s="121">
        <v>0</v>
      </c>
      <c r="E426" s="124">
        <v>3510276928</v>
      </c>
      <c r="F426" s="124">
        <v>4062</v>
      </c>
      <c r="G426" s="124">
        <v>864174</v>
      </c>
      <c r="H426" s="124">
        <v>1322811018</v>
      </c>
      <c r="I426" s="124">
        <v>325655</v>
      </c>
      <c r="J426" s="125">
        <v>0.86599999999999999</v>
      </c>
      <c r="K426" s="124">
        <v>4953</v>
      </c>
      <c r="L426" s="124">
        <v>4923</v>
      </c>
      <c r="M426" s="124">
        <v>4953</v>
      </c>
      <c r="N426" s="125">
        <v>1.1240000000000001</v>
      </c>
      <c r="O426" s="125">
        <v>1.2270000000000001</v>
      </c>
      <c r="P426" s="126">
        <v>11409.68</v>
      </c>
      <c r="Q426" s="127">
        <v>1.2120000000000001E-2</v>
      </c>
      <c r="R426" s="126">
        <v>10473.780000000001</v>
      </c>
      <c r="S426" s="126">
        <v>935.9</v>
      </c>
      <c r="T426" s="125">
        <v>0.46500000000000002</v>
      </c>
      <c r="U426" s="126">
        <v>5305.5</v>
      </c>
      <c r="V426" s="126">
        <v>5305.5</v>
      </c>
      <c r="W426" s="124">
        <v>26278142</v>
      </c>
      <c r="X426" s="124">
        <v>24693521</v>
      </c>
      <c r="Y426" s="124">
        <v>493870</v>
      </c>
      <c r="Z426" s="124">
        <v>1584621</v>
      </c>
      <c r="AA426" s="124">
        <v>9739617</v>
      </c>
      <c r="AB426" s="124">
        <v>0</v>
      </c>
      <c r="AC426" s="124">
        <v>3546607</v>
      </c>
      <c r="AD426" s="124">
        <v>5695850</v>
      </c>
      <c r="AE426" s="124">
        <v>5465321</v>
      </c>
    </row>
    <row r="427" spans="1:31" x14ac:dyDescent="0.3">
      <c r="A427" s="123" t="s">
        <v>853</v>
      </c>
      <c r="B427" s="121" t="s">
        <v>854</v>
      </c>
      <c r="C427" s="121">
        <v>1</v>
      </c>
      <c r="D427" s="121">
        <v>0</v>
      </c>
      <c r="E427" s="124">
        <v>532230963</v>
      </c>
      <c r="F427" s="124">
        <v>1004</v>
      </c>
      <c r="G427" s="124">
        <v>530110</v>
      </c>
      <c r="H427" s="124">
        <v>205273634</v>
      </c>
      <c r="I427" s="124">
        <v>204455</v>
      </c>
      <c r="J427" s="125">
        <v>0.54300000000000004</v>
      </c>
      <c r="K427" s="124">
        <v>1272</v>
      </c>
      <c r="L427" s="124">
        <v>1196</v>
      </c>
      <c r="M427" s="124">
        <v>1272</v>
      </c>
      <c r="N427" s="125">
        <v>1.1240000000000001</v>
      </c>
      <c r="O427" s="125">
        <v>1.7230000000000001</v>
      </c>
      <c r="P427" s="126">
        <v>16021.91</v>
      </c>
      <c r="Q427" s="127">
        <v>9.1000000000000004E-3</v>
      </c>
      <c r="R427" s="126">
        <v>4824</v>
      </c>
      <c r="S427" s="126">
        <v>11197.91</v>
      </c>
      <c r="T427" s="125">
        <v>0.70899999999999996</v>
      </c>
      <c r="U427" s="126">
        <v>11359.53</v>
      </c>
      <c r="V427" s="126">
        <v>11359.53</v>
      </c>
      <c r="W427" s="124">
        <v>14449323</v>
      </c>
      <c r="X427" s="124">
        <v>13001070</v>
      </c>
      <c r="Y427" s="124">
        <v>260021</v>
      </c>
      <c r="Z427" s="124">
        <v>1448253</v>
      </c>
      <c r="AA427" s="124">
        <v>4158220</v>
      </c>
      <c r="AB427" s="124">
        <v>0</v>
      </c>
      <c r="AC427" s="124">
        <v>1139386</v>
      </c>
      <c r="AD427" s="124">
        <v>1829853</v>
      </c>
      <c r="AE427" s="124">
        <v>1755793</v>
      </c>
    </row>
    <row r="428" spans="1:31" x14ac:dyDescent="0.3">
      <c r="A428" s="123" t="s">
        <v>855</v>
      </c>
      <c r="B428" s="121" t="s">
        <v>856</v>
      </c>
      <c r="C428" s="121">
        <v>1</v>
      </c>
      <c r="D428" s="121">
        <v>0</v>
      </c>
      <c r="E428" s="124">
        <v>974222684</v>
      </c>
      <c r="F428" s="124">
        <v>2138</v>
      </c>
      <c r="G428" s="124">
        <v>455670</v>
      </c>
      <c r="H428" s="124">
        <v>379158931</v>
      </c>
      <c r="I428" s="124">
        <v>177342</v>
      </c>
      <c r="J428" s="125">
        <v>0.47099999999999997</v>
      </c>
      <c r="K428" s="124">
        <v>2769</v>
      </c>
      <c r="L428" s="124">
        <v>2754</v>
      </c>
      <c r="M428" s="124">
        <v>2769</v>
      </c>
      <c r="N428" s="125">
        <v>1.1240000000000001</v>
      </c>
      <c r="O428" s="125">
        <v>1.6659999999999999</v>
      </c>
      <c r="P428" s="126">
        <v>15491.88</v>
      </c>
      <c r="Q428" s="127">
        <v>9.1000000000000004E-3</v>
      </c>
      <c r="R428" s="126">
        <v>4146.59</v>
      </c>
      <c r="S428" s="126">
        <v>11345.29</v>
      </c>
      <c r="T428" s="125">
        <v>0.83799999999999997</v>
      </c>
      <c r="U428" s="126">
        <v>12982.19</v>
      </c>
      <c r="V428" s="126">
        <v>12982.19</v>
      </c>
      <c r="W428" s="124">
        <v>35947685</v>
      </c>
      <c r="X428" s="124">
        <v>34075462</v>
      </c>
      <c r="Y428" s="124">
        <v>681509</v>
      </c>
      <c r="Z428" s="124">
        <v>1872223</v>
      </c>
      <c r="AA428" s="124">
        <v>9023676</v>
      </c>
      <c r="AB428" s="124">
        <v>0</v>
      </c>
      <c r="AC428" s="124">
        <v>2476722</v>
      </c>
      <c r="AD428" s="124">
        <v>3977615</v>
      </c>
      <c r="AE428" s="124">
        <v>3816628</v>
      </c>
    </row>
    <row r="429" spans="1:31" x14ac:dyDescent="0.3">
      <c r="A429" s="123" t="s">
        <v>857</v>
      </c>
      <c r="B429" s="121" t="s">
        <v>858</v>
      </c>
      <c r="C429" s="121">
        <v>1</v>
      </c>
      <c r="D429" s="121">
        <v>0</v>
      </c>
      <c r="E429" s="124">
        <v>293962603</v>
      </c>
      <c r="F429" s="124">
        <v>368</v>
      </c>
      <c r="G429" s="124">
        <v>798811</v>
      </c>
      <c r="H429" s="124">
        <v>121167422</v>
      </c>
      <c r="I429" s="124">
        <v>329259</v>
      </c>
      <c r="J429" s="125">
        <v>0.875</v>
      </c>
      <c r="K429" s="124">
        <v>329</v>
      </c>
      <c r="L429" s="124">
        <v>341</v>
      </c>
      <c r="M429" s="124">
        <v>335</v>
      </c>
      <c r="N429" s="125">
        <v>1.1240000000000001</v>
      </c>
      <c r="O429" s="125">
        <v>1.167</v>
      </c>
      <c r="P429" s="126">
        <v>10851.75</v>
      </c>
      <c r="Q429" s="127">
        <v>1.225E-2</v>
      </c>
      <c r="R429" s="126">
        <v>9785.43</v>
      </c>
      <c r="S429" s="126">
        <v>1066.32</v>
      </c>
      <c r="T429" s="125">
        <v>0.47299999999999998</v>
      </c>
      <c r="U429" s="126">
        <v>5132.87</v>
      </c>
      <c r="V429" s="126">
        <v>5132.87</v>
      </c>
      <c r="W429" s="124">
        <v>1719512</v>
      </c>
      <c r="X429" s="124">
        <v>1929819</v>
      </c>
      <c r="Y429" s="124">
        <v>38596</v>
      </c>
      <c r="Z429" s="124">
        <v>38596</v>
      </c>
      <c r="AA429" s="124">
        <v>859106</v>
      </c>
      <c r="AB429" s="124">
        <v>0</v>
      </c>
      <c r="AC429" s="124">
        <v>406612</v>
      </c>
      <c r="AD429" s="124">
        <v>653018</v>
      </c>
      <c r="AE429" s="124">
        <v>626589</v>
      </c>
    </row>
    <row r="430" spans="1:31" x14ac:dyDescent="0.3">
      <c r="A430" s="123" t="s">
        <v>859</v>
      </c>
      <c r="B430" s="121" t="s">
        <v>860</v>
      </c>
      <c r="C430" s="121">
        <v>1</v>
      </c>
      <c r="D430" s="121">
        <v>0</v>
      </c>
      <c r="E430" s="124">
        <v>565154445</v>
      </c>
      <c r="F430" s="124">
        <v>994</v>
      </c>
      <c r="G430" s="124">
        <v>568565</v>
      </c>
      <c r="H430" s="124">
        <v>236411804</v>
      </c>
      <c r="I430" s="124">
        <v>237838</v>
      </c>
      <c r="J430" s="125">
        <v>0.63200000000000001</v>
      </c>
      <c r="K430" s="124">
        <v>1278</v>
      </c>
      <c r="L430" s="124">
        <v>1233</v>
      </c>
      <c r="M430" s="124">
        <v>1278</v>
      </c>
      <c r="N430" s="125">
        <v>1.1240000000000001</v>
      </c>
      <c r="O430" s="125">
        <v>1.625</v>
      </c>
      <c r="P430" s="126">
        <v>15110.63</v>
      </c>
      <c r="Q430" s="127">
        <v>9.1000000000000004E-3</v>
      </c>
      <c r="R430" s="126">
        <v>5173.9399999999996</v>
      </c>
      <c r="S430" s="126">
        <v>9936.69</v>
      </c>
      <c r="T430" s="125">
        <v>0.71199999999999997</v>
      </c>
      <c r="U430" s="126">
        <v>10758.76</v>
      </c>
      <c r="V430" s="126">
        <v>10758.76</v>
      </c>
      <c r="W430" s="124">
        <v>13749696</v>
      </c>
      <c r="X430" s="124">
        <v>12307883</v>
      </c>
      <c r="Y430" s="124">
        <v>246157</v>
      </c>
      <c r="Z430" s="124">
        <v>1441813</v>
      </c>
      <c r="AA430" s="124">
        <v>2880695</v>
      </c>
      <c r="AB430" s="124">
        <v>0</v>
      </c>
      <c r="AC430" s="124">
        <v>1299745</v>
      </c>
      <c r="AD430" s="124">
        <v>2087390</v>
      </c>
      <c r="AE430" s="124">
        <v>2002907</v>
      </c>
    </row>
    <row r="431" spans="1:31" x14ac:dyDescent="0.3">
      <c r="A431" s="123" t="s">
        <v>861</v>
      </c>
      <c r="B431" s="121" t="s">
        <v>862</v>
      </c>
      <c r="C431" s="121">
        <v>1</v>
      </c>
      <c r="D431" s="121">
        <v>0</v>
      </c>
      <c r="E431" s="124">
        <v>1872404271</v>
      </c>
      <c r="F431" s="124">
        <v>2474</v>
      </c>
      <c r="G431" s="124">
        <v>756832</v>
      </c>
      <c r="H431" s="124">
        <v>761766961</v>
      </c>
      <c r="I431" s="124">
        <v>307909</v>
      </c>
      <c r="J431" s="125">
        <v>0.81899999999999995</v>
      </c>
      <c r="K431" s="124">
        <v>3221</v>
      </c>
      <c r="L431" s="124">
        <v>3208</v>
      </c>
      <c r="M431" s="124">
        <v>3221</v>
      </c>
      <c r="N431" s="125">
        <v>1.1240000000000001</v>
      </c>
      <c r="O431" s="125">
        <v>1.2130000000000001</v>
      </c>
      <c r="P431" s="126">
        <v>11279.5</v>
      </c>
      <c r="Q431" s="127">
        <v>1.146E-2</v>
      </c>
      <c r="R431" s="126">
        <v>8673.2900000000009</v>
      </c>
      <c r="S431" s="126">
        <v>2606.21</v>
      </c>
      <c r="T431" s="125">
        <v>0.53100000000000003</v>
      </c>
      <c r="U431" s="126">
        <v>5989.41</v>
      </c>
      <c r="V431" s="126">
        <v>5989.41</v>
      </c>
      <c r="W431" s="124">
        <v>19291890</v>
      </c>
      <c r="X431" s="124">
        <v>17897921</v>
      </c>
      <c r="Y431" s="124">
        <v>357958</v>
      </c>
      <c r="Z431" s="124">
        <v>1393969</v>
      </c>
      <c r="AA431" s="124">
        <v>9759193</v>
      </c>
      <c r="AB431" s="124">
        <v>1995</v>
      </c>
      <c r="AC431" s="124">
        <v>3509882</v>
      </c>
      <c r="AD431" s="124">
        <v>5636870</v>
      </c>
      <c r="AE431" s="124">
        <v>5408728</v>
      </c>
    </row>
    <row r="432" spans="1:31" x14ac:dyDescent="0.3">
      <c r="A432" s="123" t="s">
        <v>863</v>
      </c>
      <c r="B432" s="121" t="s">
        <v>864</v>
      </c>
      <c r="C432" s="121">
        <v>1</v>
      </c>
      <c r="D432" s="121">
        <v>0</v>
      </c>
      <c r="E432" s="124">
        <v>621890466</v>
      </c>
      <c r="F432" s="124">
        <v>855</v>
      </c>
      <c r="G432" s="124">
        <v>727357</v>
      </c>
      <c r="H432" s="124">
        <v>217202154</v>
      </c>
      <c r="I432" s="124">
        <v>254037</v>
      </c>
      <c r="J432" s="125">
        <v>0.67500000000000004</v>
      </c>
      <c r="K432" s="124">
        <v>1054</v>
      </c>
      <c r="L432" s="124">
        <v>1056</v>
      </c>
      <c r="M432" s="124">
        <v>1055</v>
      </c>
      <c r="N432" s="125">
        <v>1.1240000000000001</v>
      </c>
      <c r="O432" s="125">
        <v>1.5629999999999999</v>
      </c>
      <c r="P432" s="126">
        <v>14534.1</v>
      </c>
      <c r="Q432" s="127">
        <v>9.4500000000000001E-3</v>
      </c>
      <c r="R432" s="126">
        <v>6873.52</v>
      </c>
      <c r="S432" s="126">
        <v>7660.58</v>
      </c>
      <c r="T432" s="125">
        <v>0.57699999999999996</v>
      </c>
      <c r="U432" s="126">
        <v>8386.17</v>
      </c>
      <c r="V432" s="126">
        <v>8386.17</v>
      </c>
      <c r="W432" s="124">
        <v>8847410</v>
      </c>
      <c r="X432" s="124">
        <v>8833837</v>
      </c>
      <c r="Y432" s="124">
        <v>176676</v>
      </c>
      <c r="Z432" s="124">
        <v>176676</v>
      </c>
      <c r="AA432" s="124">
        <v>4115132</v>
      </c>
      <c r="AB432" s="124">
        <v>0</v>
      </c>
      <c r="AC432" s="124">
        <v>1198431</v>
      </c>
      <c r="AD432" s="124">
        <v>1924680</v>
      </c>
      <c r="AE432" s="124">
        <v>1846782</v>
      </c>
    </row>
    <row r="433" spans="1:31" x14ac:dyDescent="0.3">
      <c r="A433" s="123" t="s">
        <v>865</v>
      </c>
      <c r="B433" s="121" t="s">
        <v>866</v>
      </c>
      <c r="C433" s="121">
        <v>1</v>
      </c>
      <c r="D433" s="121">
        <v>0</v>
      </c>
      <c r="E433" s="124">
        <v>683216778</v>
      </c>
      <c r="F433" s="124">
        <v>849</v>
      </c>
      <c r="G433" s="124">
        <v>804731</v>
      </c>
      <c r="H433" s="124">
        <v>232435211</v>
      </c>
      <c r="I433" s="124">
        <v>273775</v>
      </c>
      <c r="J433" s="125">
        <v>0.72799999999999998</v>
      </c>
      <c r="K433" s="124">
        <v>1026</v>
      </c>
      <c r="L433" s="124">
        <v>1023</v>
      </c>
      <c r="M433" s="124">
        <v>1026</v>
      </c>
      <c r="N433" s="125">
        <v>1.1240000000000001</v>
      </c>
      <c r="O433" s="125">
        <v>1.212</v>
      </c>
      <c r="P433" s="126">
        <v>11270.2</v>
      </c>
      <c r="Q433" s="127">
        <v>1.0189999999999999E-2</v>
      </c>
      <c r="R433" s="126">
        <v>8200.2000000000007</v>
      </c>
      <c r="S433" s="126">
        <v>3070</v>
      </c>
      <c r="T433" s="125">
        <v>0.54500000000000004</v>
      </c>
      <c r="U433" s="126">
        <v>6142.25</v>
      </c>
      <c r="V433" s="126">
        <v>6142.25</v>
      </c>
      <c r="W433" s="124">
        <v>6301949</v>
      </c>
      <c r="X433" s="124">
        <v>6477676</v>
      </c>
      <c r="Y433" s="124">
        <v>129553</v>
      </c>
      <c r="Z433" s="124">
        <v>129553</v>
      </c>
      <c r="AA433" s="124">
        <v>3202319</v>
      </c>
      <c r="AB433" s="124">
        <v>0</v>
      </c>
      <c r="AC433" s="124">
        <v>991978</v>
      </c>
      <c r="AD433" s="124">
        <v>1593116</v>
      </c>
      <c r="AE433" s="124">
        <v>1528638</v>
      </c>
    </row>
    <row r="434" spans="1:31" x14ac:dyDescent="0.3">
      <c r="A434" s="123" t="s">
        <v>867</v>
      </c>
      <c r="B434" s="121" t="s">
        <v>868</v>
      </c>
      <c r="C434" s="121">
        <v>1</v>
      </c>
      <c r="D434" s="121">
        <v>0</v>
      </c>
      <c r="E434" s="124">
        <v>2102237074</v>
      </c>
      <c r="F434" s="124">
        <v>4106</v>
      </c>
      <c r="G434" s="124">
        <v>511991</v>
      </c>
      <c r="H434" s="124">
        <v>861364372</v>
      </c>
      <c r="I434" s="124">
        <v>209781</v>
      </c>
      <c r="J434" s="125">
        <v>0.55800000000000005</v>
      </c>
      <c r="K434" s="124">
        <v>5245</v>
      </c>
      <c r="L434" s="124">
        <v>5285</v>
      </c>
      <c r="M434" s="124">
        <v>5265</v>
      </c>
      <c r="N434" s="125">
        <v>1.1240000000000001</v>
      </c>
      <c r="O434" s="125">
        <v>1.657</v>
      </c>
      <c r="P434" s="126">
        <v>15408.19</v>
      </c>
      <c r="Q434" s="127">
        <v>9.1000000000000004E-3</v>
      </c>
      <c r="R434" s="126">
        <v>4659.1099999999997</v>
      </c>
      <c r="S434" s="126">
        <v>10749.08</v>
      </c>
      <c r="T434" s="125">
        <v>0.76900000000000002</v>
      </c>
      <c r="U434" s="126">
        <v>11848.89</v>
      </c>
      <c r="V434" s="126">
        <v>11848.89</v>
      </c>
      <c r="W434" s="124">
        <v>62384406</v>
      </c>
      <c r="X434" s="124">
        <v>61580546</v>
      </c>
      <c r="Y434" s="124">
        <v>1231610</v>
      </c>
      <c r="Z434" s="124">
        <v>1231610</v>
      </c>
      <c r="AA434" s="124">
        <v>13695820</v>
      </c>
      <c r="AB434" s="124">
        <v>0</v>
      </c>
      <c r="AC434" s="124">
        <v>7332512</v>
      </c>
      <c r="AD434" s="124">
        <v>11776014</v>
      </c>
      <c r="AE434" s="124">
        <v>11299400</v>
      </c>
    </row>
    <row r="435" spans="1:31" x14ac:dyDescent="0.3">
      <c r="A435" s="123" t="s">
        <v>869</v>
      </c>
      <c r="B435" s="121" t="s">
        <v>870</v>
      </c>
      <c r="C435" s="121">
        <v>1</v>
      </c>
      <c r="D435" s="121">
        <v>0</v>
      </c>
      <c r="E435" s="124">
        <v>9636693844</v>
      </c>
      <c r="F435" s="124">
        <v>7926</v>
      </c>
      <c r="G435" s="124">
        <v>1215833</v>
      </c>
      <c r="H435" s="124">
        <v>3032940986</v>
      </c>
      <c r="I435" s="124">
        <v>382657</v>
      </c>
      <c r="J435" s="125">
        <v>1.0169999999999999</v>
      </c>
      <c r="K435" s="124">
        <v>10036</v>
      </c>
      <c r="L435" s="124">
        <v>9928</v>
      </c>
      <c r="M435" s="124">
        <v>10036</v>
      </c>
      <c r="N435" s="125">
        <v>1.3140000000000001</v>
      </c>
      <c r="O435" s="125">
        <v>1.202</v>
      </c>
      <c r="P435" s="126">
        <v>13066.6</v>
      </c>
      <c r="Q435" s="127">
        <v>1.423E-2</v>
      </c>
      <c r="R435" s="126">
        <v>17301.3</v>
      </c>
      <c r="S435" s="126">
        <v>0</v>
      </c>
      <c r="T435" s="125">
        <v>0.39</v>
      </c>
      <c r="U435" s="126">
        <v>5095.97</v>
      </c>
      <c r="V435" s="126">
        <v>5095.97</v>
      </c>
      <c r="W435" s="124">
        <v>51143155</v>
      </c>
      <c r="X435" s="124">
        <v>46833453</v>
      </c>
      <c r="Y435" s="124">
        <v>936669</v>
      </c>
      <c r="Z435" s="124">
        <v>4309702</v>
      </c>
      <c r="AA435" s="124">
        <v>9996548</v>
      </c>
      <c r="AB435" s="124">
        <v>0</v>
      </c>
      <c r="AC435" s="124">
        <v>3226969</v>
      </c>
      <c r="AD435" s="124">
        <v>5182512</v>
      </c>
      <c r="AE435" s="124">
        <v>4972759</v>
      </c>
    </row>
    <row r="436" spans="1:31" x14ac:dyDescent="0.3">
      <c r="A436" s="123" t="s">
        <v>871</v>
      </c>
      <c r="B436" s="121" t="s">
        <v>872</v>
      </c>
      <c r="C436" s="121">
        <v>1</v>
      </c>
      <c r="D436" s="121">
        <v>0</v>
      </c>
      <c r="E436" s="124">
        <v>2439517999</v>
      </c>
      <c r="F436" s="124">
        <v>2199</v>
      </c>
      <c r="G436" s="124">
        <v>1109376</v>
      </c>
      <c r="H436" s="124">
        <v>689386344</v>
      </c>
      <c r="I436" s="124">
        <v>313499</v>
      </c>
      <c r="J436" s="125">
        <v>0.83299999999999996</v>
      </c>
      <c r="K436" s="124">
        <v>2566</v>
      </c>
      <c r="L436" s="124">
        <v>2576</v>
      </c>
      <c r="M436" s="124">
        <v>2571</v>
      </c>
      <c r="N436" s="125">
        <v>1.3140000000000001</v>
      </c>
      <c r="O436" s="125">
        <v>1.2969999999999999</v>
      </c>
      <c r="P436" s="126">
        <v>14099.32</v>
      </c>
      <c r="Q436" s="127">
        <v>1.166E-2</v>
      </c>
      <c r="R436" s="126">
        <v>12935.32</v>
      </c>
      <c r="S436" s="126">
        <v>1164</v>
      </c>
      <c r="T436" s="125">
        <v>0.43</v>
      </c>
      <c r="U436" s="126">
        <v>6062.7</v>
      </c>
      <c r="V436" s="126">
        <v>6062.7</v>
      </c>
      <c r="W436" s="124">
        <v>15587202</v>
      </c>
      <c r="X436" s="124">
        <v>15571790</v>
      </c>
      <c r="Y436" s="124">
        <v>311435</v>
      </c>
      <c r="Z436" s="124">
        <v>311435</v>
      </c>
      <c r="AA436" s="124">
        <v>1492256</v>
      </c>
      <c r="AB436" s="124">
        <v>0</v>
      </c>
      <c r="AC436" s="124">
        <v>803039</v>
      </c>
      <c r="AD436" s="124">
        <v>1289680</v>
      </c>
      <c r="AE436" s="124">
        <v>1237483</v>
      </c>
    </row>
    <row r="437" spans="1:31" x14ac:dyDescent="0.3">
      <c r="A437" s="123" t="s">
        <v>873</v>
      </c>
      <c r="B437" s="121" t="s">
        <v>874</v>
      </c>
      <c r="C437" s="121">
        <v>1</v>
      </c>
      <c r="D437" s="121">
        <v>0</v>
      </c>
      <c r="E437" s="124">
        <v>5646590590</v>
      </c>
      <c r="F437" s="124">
        <v>7937</v>
      </c>
      <c r="G437" s="124">
        <v>711426</v>
      </c>
      <c r="H437" s="124">
        <v>1773649389</v>
      </c>
      <c r="I437" s="124">
        <v>223465</v>
      </c>
      <c r="J437" s="125">
        <v>0.59399999999999997</v>
      </c>
      <c r="K437" s="124">
        <v>9723</v>
      </c>
      <c r="L437" s="124">
        <v>9433</v>
      </c>
      <c r="M437" s="124">
        <v>9723</v>
      </c>
      <c r="N437" s="125">
        <v>1.3140000000000001</v>
      </c>
      <c r="O437" s="125">
        <v>1.5469999999999999</v>
      </c>
      <c r="P437" s="126">
        <v>16817</v>
      </c>
      <c r="Q437" s="127">
        <v>9.1000000000000004E-3</v>
      </c>
      <c r="R437" s="126">
        <v>6473.97</v>
      </c>
      <c r="S437" s="126">
        <v>10343.030000000001</v>
      </c>
      <c r="T437" s="125">
        <v>0.61899999999999999</v>
      </c>
      <c r="U437" s="126">
        <v>10409.719999999999</v>
      </c>
      <c r="V437" s="126">
        <v>10409.719999999999</v>
      </c>
      <c r="W437" s="124">
        <v>101213708</v>
      </c>
      <c r="X437" s="124">
        <v>87471831</v>
      </c>
      <c r="Y437" s="124">
        <v>1749436</v>
      </c>
      <c r="Z437" s="124">
        <v>13741877</v>
      </c>
      <c r="AA437" s="124">
        <v>15547006</v>
      </c>
      <c r="AB437" s="124">
        <v>0</v>
      </c>
      <c r="AC437" s="124">
        <v>7631343</v>
      </c>
      <c r="AD437" s="124">
        <v>12255936</v>
      </c>
      <c r="AE437" s="124">
        <v>11759899</v>
      </c>
    </row>
    <row r="438" spans="1:31" x14ac:dyDescent="0.3">
      <c r="A438" s="123" t="s">
        <v>875</v>
      </c>
      <c r="B438" s="121" t="s">
        <v>876</v>
      </c>
      <c r="C438" s="121">
        <v>1</v>
      </c>
      <c r="D438" s="121">
        <v>0</v>
      </c>
      <c r="E438" s="124">
        <v>4569350821</v>
      </c>
      <c r="F438" s="124">
        <v>2800</v>
      </c>
      <c r="G438" s="124">
        <v>1631911</v>
      </c>
      <c r="H438" s="124">
        <v>1478631985</v>
      </c>
      <c r="I438" s="124">
        <v>528082</v>
      </c>
      <c r="J438" s="125">
        <v>1.4039999999999999</v>
      </c>
      <c r="K438" s="124">
        <v>3457</v>
      </c>
      <c r="L438" s="124">
        <v>3413</v>
      </c>
      <c r="M438" s="124">
        <v>3457</v>
      </c>
      <c r="N438" s="125">
        <v>1.3140000000000001</v>
      </c>
      <c r="O438" s="125">
        <v>1.1839999999999999</v>
      </c>
      <c r="P438" s="126">
        <v>12870.93</v>
      </c>
      <c r="Q438" s="127">
        <v>1.9650000000000001E-2</v>
      </c>
      <c r="R438" s="126">
        <v>32067.05</v>
      </c>
      <c r="S438" s="126">
        <v>0</v>
      </c>
      <c r="T438" s="125">
        <v>0.26600000000000001</v>
      </c>
      <c r="U438" s="126">
        <v>3423.66</v>
      </c>
      <c r="V438" s="126">
        <v>3423.66</v>
      </c>
      <c r="W438" s="124">
        <v>11835593</v>
      </c>
      <c r="X438" s="124">
        <v>11335181</v>
      </c>
      <c r="Y438" s="124">
        <v>226703</v>
      </c>
      <c r="Z438" s="124">
        <v>500412</v>
      </c>
      <c r="AA438" s="124">
        <v>2296372</v>
      </c>
      <c r="AB438" s="124">
        <v>0</v>
      </c>
      <c r="AC438" s="124">
        <v>1323073</v>
      </c>
      <c r="AD438" s="124">
        <v>2124855</v>
      </c>
      <c r="AE438" s="124">
        <v>2038855</v>
      </c>
    </row>
    <row r="439" spans="1:31" x14ac:dyDescent="0.3">
      <c r="A439" s="123" t="s">
        <v>877</v>
      </c>
      <c r="B439" s="121" t="s">
        <v>878</v>
      </c>
      <c r="C439" s="121">
        <v>1</v>
      </c>
      <c r="D439" s="121">
        <v>0</v>
      </c>
      <c r="E439" s="124">
        <v>3584419113</v>
      </c>
      <c r="F439" s="124">
        <v>2891</v>
      </c>
      <c r="G439" s="124">
        <v>1239854</v>
      </c>
      <c r="H439" s="124">
        <v>1394299085</v>
      </c>
      <c r="I439" s="124">
        <v>482289</v>
      </c>
      <c r="J439" s="125">
        <v>1.2829999999999999</v>
      </c>
      <c r="K439" s="124">
        <v>3472</v>
      </c>
      <c r="L439" s="124">
        <v>3449</v>
      </c>
      <c r="M439" s="124">
        <v>3472</v>
      </c>
      <c r="N439" s="125">
        <v>1.3140000000000001</v>
      </c>
      <c r="O439" s="125">
        <v>1.339</v>
      </c>
      <c r="P439" s="126">
        <v>14555.89</v>
      </c>
      <c r="Q439" s="127">
        <v>1.796E-2</v>
      </c>
      <c r="R439" s="126">
        <v>22267.77</v>
      </c>
      <c r="S439" s="126">
        <v>0</v>
      </c>
      <c r="T439" s="125">
        <v>0.32600000000000001</v>
      </c>
      <c r="U439" s="126">
        <v>4745.22</v>
      </c>
      <c r="V439" s="126">
        <v>4745.22</v>
      </c>
      <c r="W439" s="124">
        <v>16475404</v>
      </c>
      <c r="X439" s="124">
        <v>14422372</v>
      </c>
      <c r="Y439" s="124">
        <v>288447</v>
      </c>
      <c r="Z439" s="124">
        <v>2053032</v>
      </c>
      <c r="AA439" s="124">
        <v>1608717</v>
      </c>
      <c r="AB439" s="124">
        <v>0</v>
      </c>
      <c r="AC439" s="124">
        <v>1078987</v>
      </c>
      <c r="AD439" s="124">
        <v>1732853</v>
      </c>
      <c r="AE439" s="124">
        <v>1662718</v>
      </c>
    </row>
    <row r="440" spans="1:31" x14ac:dyDescent="0.3">
      <c r="A440" s="123" t="s">
        <v>879</v>
      </c>
      <c r="B440" s="121" t="s">
        <v>880</v>
      </c>
      <c r="C440" s="121">
        <v>1</v>
      </c>
      <c r="D440" s="121">
        <v>0</v>
      </c>
      <c r="E440" s="124">
        <v>2993431943</v>
      </c>
      <c r="F440" s="124">
        <v>2289</v>
      </c>
      <c r="G440" s="124">
        <v>1307746</v>
      </c>
      <c r="H440" s="124">
        <v>926347276</v>
      </c>
      <c r="I440" s="124">
        <v>404695</v>
      </c>
      <c r="J440" s="125">
        <v>1.0760000000000001</v>
      </c>
      <c r="K440" s="124">
        <v>2610</v>
      </c>
      <c r="L440" s="124">
        <v>2722</v>
      </c>
      <c r="M440" s="124">
        <v>2666</v>
      </c>
      <c r="N440" s="125">
        <v>1.3140000000000001</v>
      </c>
      <c r="O440" s="125">
        <v>1.1679999999999999</v>
      </c>
      <c r="P440" s="126">
        <v>12697</v>
      </c>
      <c r="Q440" s="127">
        <v>1.506E-2</v>
      </c>
      <c r="R440" s="126">
        <v>19694.650000000001</v>
      </c>
      <c r="S440" s="126">
        <v>0</v>
      </c>
      <c r="T440" s="125">
        <v>0.34599999999999997</v>
      </c>
      <c r="U440" s="126">
        <v>4393.16</v>
      </c>
      <c r="V440" s="126">
        <v>4393.16</v>
      </c>
      <c r="W440" s="124">
        <v>11712165</v>
      </c>
      <c r="X440" s="124">
        <v>11906772</v>
      </c>
      <c r="Y440" s="124">
        <v>238135</v>
      </c>
      <c r="Z440" s="124">
        <v>238135</v>
      </c>
      <c r="AA440" s="124">
        <v>2800409</v>
      </c>
      <c r="AB440" s="124">
        <v>0</v>
      </c>
      <c r="AC440" s="124">
        <v>1004563</v>
      </c>
      <c r="AD440" s="124">
        <v>1613328</v>
      </c>
      <c r="AE440" s="124">
        <v>1548031</v>
      </c>
    </row>
    <row r="441" spans="1:31" x14ac:dyDescent="0.3">
      <c r="A441" s="123" t="s">
        <v>881</v>
      </c>
      <c r="B441" s="121" t="s">
        <v>882</v>
      </c>
      <c r="C441" s="121">
        <v>1</v>
      </c>
      <c r="D441" s="121">
        <v>0</v>
      </c>
      <c r="E441" s="124">
        <v>5368123629</v>
      </c>
      <c r="F441" s="124">
        <v>4022</v>
      </c>
      <c r="G441" s="124">
        <v>1334690</v>
      </c>
      <c r="H441" s="124">
        <v>1542615886</v>
      </c>
      <c r="I441" s="124">
        <v>383544</v>
      </c>
      <c r="J441" s="125">
        <v>1.02</v>
      </c>
      <c r="K441" s="124">
        <v>4810</v>
      </c>
      <c r="L441" s="124">
        <v>4797</v>
      </c>
      <c r="M441" s="124">
        <v>4810</v>
      </c>
      <c r="N441" s="125">
        <v>1.3140000000000001</v>
      </c>
      <c r="O441" s="125">
        <v>1.496</v>
      </c>
      <c r="P441" s="126">
        <v>16262.59</v>
      </c>
      <c r="Q441" s="127">
        <v>1.4279999999999999E-2</v>
      </c>
      <c r="R441" s="126">
        <v>19059.37</v>
      </c>
      <c r="S441" s="126">
        <v>0</v>
      </c>
      <c r="T441" s="125">
        <v>0.34599999999999997</v>
      </c>
      <c r="U441" s="126">
        <v>5626.85</v>
      </c>
      <c r="V441" s="126">
        <v>5626.85</v>
      </c>
      <c r="W441" s="124">
        <v>27065149</v>
      </c>
      <c r="X441" s="124">
        <v>25418208</v>
      </c>
      <c r="Y441" s="124">
        <v>508364</v>
      </c>
      <c r="Z441" s="124">
        <v>1646941</v>
      </c>
      <c r="AA441" s="124">
        <v>4358113</v>
      </c>
      <c r="AB441" s="124">
        <v>0</v>
      </c>
      <c r="AC441" s="124">
        <v>1605222</v>
      </c>
      <c r="AD441" s="124">
        <v>2577986</v>
      </c>
      <c r="AE441" s="124">
        <v>2473647</v>
      </c>
    </row>
    <row r="442" spans="1:31" x14ac:dyDescent="0.3">
      <c r="A442" s="123" t="s">
        <v>883</v>
      </c>
      <c r="B442" s="121" t="s">
        <v>884</v>
      </c>
      <c r="C442" s="121">
        <v>1</v>
      </c>
      <c r="D442" s="121">
        <v>1</v>
      </c>
      <c r="E442" s="124">
        <v>12149810941</v>
      </c>
      <c r="F442" s="124">
        <v>10469</v>
      </c>
      <c r="G442" s="124">
        <v>1160551</v>
      </c>
      <c r="H442" s="124">
        <v>3520404493</v>
      </c>
      <c r="I442" s="124">
        <v>336269</v>
      </c>
      <c r="J442" s="125">
        <v>0.89400000000000002</v>
      </c>
      <c r="K442" s="124">
        <v>12613</v>
      </c>
      <c r="L442" s="124">
        <v>12365</v>
      </c>
      <c r="M442" s="124">
        <v>12613</v>
      </c>
      <c r="N442" s="125">
        <v>1.3140000000000001</v>
      </c>
      <c r="O442" s="125">
        <v>2</v>
      </c>
      <c r="P442" s="126">
        <v>21741.439999999999</v>
      </c>
      <c r="Q442" s="127">
        <v>1.251E-2</v>
      </c>
      <c r="R442" s="126">
        <v>14518.49</v>
      </c>
      <c r="S442" s="126">
        <v>7222.95</v>
      </c>
      <c r="T442" s="125">
        <v>0.41199999999999998</v>
      </c>
      <c r="U442" s="126">
        <v>8957.4699999999993</v>
      </c>
      <c r="V442" s="126">
        <v>8957.4699999999993</v>
      </c>
      <c r="W442" s="124">
        <v>112980570</v>
      </c>
      <c r="X442" s="124">
        <v>95807853</v>
      </c>
      <c r="Y442" s="124">
        <v>1916157</v>
      </c>
      <c r="Z442" s="124">
        <v>17172717</v>
      </c>
      <c r="AA442" s="124">
        <v>8823330</v>
      </c>
      <c r="AB442" s="124">
        <v>0</v>
      </c>
      <c r="AC442" s="124">
        <v>5489266</v>
      </c>
      <c r="AD442" s="124">
        <v>8815761</v>
      </c>
      <c r="AE442" s="124">
        <v>8458958</v>
      </c>
    </row>
    <row r="443" spans="1:31" x14ac:dyDescent="0.3">
      <c r="A443" s="123" t="s">
        <v>885</v>
      </c>
      <c r="B443" s="121" t="s">
        <v>886</v>
      </c>
      <c r="C443" s="121">
        <v>1</v>
      </c>
      <c r="D443" s="121">
        <v>0</v>
      </c>
      <c r="E443" s="124">
        <v>284942213</v>
      </c>
      <c r="F443" s="124">
        <v>911</v>
      </c>
      <c r="G443" s="124">
        <v>312779</v>
      </c>
      <c r="H443" s="124">
        <v>123179033</v>
      </c>
      <c r="I443" s="124">
        <v>135212</v>
      </c>
      <c r="J443" s="125">
        <v>0.35899999999999999</v>
      </c>
      <c r="K443" s="124">
        <v>1103</v>
      </c>
      <c r="L443" s="124">
        <v>1136</v>
      </c>
      <c r="M443" s="124">
        <v>1120</v>
      </c>
      <c r="N443" s="125">
        <v>1</v>
      </c>
      <c r="O443" s="125">
        <v>1.9379999999999999</v>
      </c>
      <c r="P443" s="126">
        <v>16033.07</v>
      </c>
      <c r="Q443" s="127">
        <v>9.1000000000000004E-3</v>
      </c>
      <c r="R443" s="126">
        <v>2846.28</v>
      </c>
      <c r="S443" s="126">
        <v>13186.79</v>
      </c>
      <c r="T443" s="125">
        <v>0.93</v>
      </c>
      <c r="U443" s="126">
        <v>14910.75</v>
      </c>
      <c r="V443" s="126">
        <v>14910.75</v>
      </c>
      <c r="W443" s="124">
        <v>16700040</v>
      </c>
      <c r="X443" s="124">
        <v>16053655</v>
      </c>
      <c r="Y443" s="124">
        <v>321073</v>
      </c>
      <c r="Z443" s="124">
        <v>646385</v>
      </c>
      <c r="AA443" s="124">
        <v>4851073</v>
      </c>
      <c r="AB443" s="124">
        <v>0</v>
      </c>
      <c r="AC443" s="124">
        <v>744551</v>
      </c>
      <c r="AD443" s="124">
        <v>1195748</v>
      </c>
      <c r="AE443" s="124">
        <v>1147353</v>
      </c>
    </row>
    <row r="444" spans="1:31" x14ac:dyDescent="0.3">
      <c r="A444" s="123" t="s">
        <v>887</v>
      </c>
      <c r="B444" s="121" t="s">
        <v>888</v>
      </c>
      <c r="C444" s="121">
        <v>1</v>
      </c>
      <c r="D444" s="121">
        <v>0</v>
      </c>
      <c r="E444" s="124">
        <v>521475325</v>
      </c>
      <c r="F444" s="124">
        <v>1036</v>
      </c>
      <c r="G444" s="124">
        <v>503354</v>
      </c>
      <c r="H444" s="124">
        <v>231326680</v>
      </c>
      <c r="I444" s="124">
        <v>223288</v>
      </c>
      <c r="J444" s="125">
        <v>0.59399999999999997</v>
      </c>
      <c r="K444" s="124">
        <v>1234</v>
      </c>
      <c r="L444" s="124">
        <v>1257</v>
      </c>
      <c r="M444" s="124">
        <v>1246</v>
      </c>
      <c r="N444" s="125">
        <v>1</v>
      </c>
      <c r="O444" s="125">
        <v>1.704</v>
      </c>
      <c r="P444" s="126">
        <v>14097.19</v>
      </c>
      <c r="Q444" s="127">
        <v>9.1000000000000004E-3</v>
      </c>
      <c r="R444" s="126">
        <v>4580.5200000000004</v>
      </c>
      <c r="S444" s="126">
        <v>9516.67</v>
      </c>
      <c r="T444" s="125">
        <v>0.70299999999999996</v>
      </c>
      <c r="U444" s="126">
        <v>9910.32</v>
      </c>
      <c r="V444" s="126">
        <v>9910.32</v>
      </c>
      <c r="W444" s="124">
        <v>12348259</v>
      </c>
      <c r="X444" s="124">
        <v>13485260</v>
      </c>
      <c r="Y444" s="124">
        <v>269705</v>
      </c>
      <c r="Z444" s="124">
        <v>269705</v>
      </c>
      <c r="AA444" s="124">
        <v>4899197</v>
      </c>
      <c r="AB444" s="124">
        <v>0</v>
      </c>
      <c r="AC444" s="124">
        <v>1871736</v>
      </c>
      <c r="AD444" s="124">
        <v>3006008</v>
      </c>
      <c r="AE444" s="124">
        <v>2884345</v>
      </c>
    </row>
    <row r="445" spans="1:31" x14ac:dyDescent="0.3">
      <c r="A445" s="123" t="s">
        <v>889</v>
      </c>
      <c r="B445" s="121" t="s">
        <v>890</v>
      </c>
      <c r="C445" s="121">
        <v>1</v>
      </c>
      <c r="D445" s="121">
        <v>0</v>
      </c>
      <c r="E445" s="124">
        <v>394956095</v>
      </c>
      <c r="F445" s="124">
        <v>243</v>
      </c>
      <c r="G445" s="124">
        <v>1625333</v>
      </c>
      <c r="H445" s="124">
        <v>33373939</v>
      </c>
      <c r="I445" s="124">
        <v>137341</v>
      </c>
      <c r="J445" s="125">
        <v>0.36499999999999999</v>
      </c>
      <c r="K445" s="124">
        <v>299</v>
      </c>
      <c r="L445" s="124">
        <v>299</v>
      </c>
      <c r="M445" s="124">
        <v>299</v>
      </c>
      <c r="N445" s="125">
        <v>1</v>
      </c>
      <c r="O445" s="125">
        <v>2</v>
      </c>
      <c r="P445" s="126">
        <v>16546</v>
      </c>
      <c r="Q445" s="127">
        <v>9.1000000000000004E-3</v>
      </c>
      <c r="R445" s="126">
        <v>14790.53</v>
      </c>
      <c r="S445" s="126">
        <v>1755.47</v>
      </c>
      <c r="T445" s="125">
        <v>0.44700000000000001</v>
      </c>
      <c r="U445" s="126">
        <v>7396.06</v>
      </c>
      <c r="V445" s="126">
        <v>7396.06</v>
      </c>
      <c r="W445" s="124">
        <v>2211422</v>
      </c>
      <c r="X445" s="124">
        <v>3917369</v>
      </c>
      <c r="Y445" s="124">
        <v>78347</v>
      </c>
      <c r="Z445" s="124">
        <v>78347</v>
      </c>
      <c r="AA445" s="124">
        <v>652468</v>
      </c>
      <c r="AB445" s="124">
        <v>0</v>
      </c>
      <c r="AC445" s="124">
        <v>329707</v>
      </c>
      <c r="AD445" s="124">
        <v>529509</v>
      </c>
      <c r="AE445" s="124">
        <v>508078</v>
      </c>
    </row>
    <row r="446" spans="1:31" x14ac:dyDescent="0.3">
      <c r="A446" s="123" t="s">
        <v>891</v>
      </c>
      <c r="B446" s="121" t="s">
        <v>892</v>
      </c>
      <c r="C446" s="121">
        <v>1</v>
      </c>
      <c r="D446" s="121">
        <v>0</v>
      </c>
      <c r="E446" s="124">
        <v>500081603</v>
      </c>
      <c r="F446" s="124">
        <v>361</v>
      </c>
      <c r="G446" s="124">
        <v>1385267</v>
      </c>
      <c r="H446" s="124">
        <v>65996236</v>
      </c>
      <c r="I446" s="124">
        <v>182815</v>
      </c>
      <c r="J446" s="125">
        <v>0.48599999999999999</v>
      </c>
      <c r="K446" s="124">
        <v>386</v>
      </c>
      <c r="L446" s="124">
        <v>423</v>
      </c>
      <c r="M446" s="124">
        <v>405</v>
      </c>
      <c r="N446" s="125">
        <v>1</v>
      </c>
      <c r="O446" s="125">
        <v>1.859</v>
      </c>
      <c r="P446" s="126">
        <v>15379.5</v>
      </c>
      <c r="Q446" s="127">
        <v>9.1000000000000004E-3</v>
      </c>
      <c r="R446" s="126">
        <v>12605.92</v>
      </c>
      <c r="S446" s="126">
        <v>2773.58</v>
      </c>
      <c r="T446" s="125">
        <v>0.42399999999999999</v>
      </c>
      <c r="U446" s="126">
        <v>6520.9</v>
      </c>
      <c r="V446" s="126">
        <v>6520.9</v>
      </c>
      <c r="W446" s="124">
        <v>2640965</v>
      </c>
      <c r="X446" s="124">
        <v>2741920</v>
      </c>
      <c r="Y446" s="124">
        <v>54838</v>
      </c>
      <c r="Z446" s="124">
        <v>54838</v>
      </c>
      <c r="AA446" s="124">
        <v>580155</v>
      </c>
      <c r="AB446" s="124">
        <v>0</v>
      </c>
      <c r="AC446" s="124">
        <v>263977</v>
      </c>
      <c r="AD446" s="124">
        <v>423947</v>
      </c>
      <c r="AE446" s="124">
        <v>406788</v>
      </c>
    </row>
    <row r="447" spans="1:31" x14ac:dyDescent="0.3">
      <c r="A447" s="123" t="s">
        <v>893</v>
      </c>
      <c r="B447" s="121" t="s">
        <v>894</v>
      </c>
      <c r="C447" s="121">
        <v>1</v>
      </c>
      <c r="D447" s="121">
        <v>0</v>
      </c>
      <c r="E447" s="124">
        <v>538168217</v>
      </c>
      <c r="F447" s="124">
        <v>1390</v>
      </c>
      <c r="G447" s="124">
        <v>387171</v>
      </c>
      <c r="H447" s="124">
        <v>195613033</v>
      </c>
      <c r="I447" s="124">
        <v>140728</v>
      </c>
      <c r="J447" s="125">
        <v>0.374</v>
      </c>
      <c r="K447" s="124">
        <v>1693</v>
      </c>
      <c r="L447" s="124">
        <v>1646</v>
      </c>
      <c r="M447" s="124">
        <v>1693</v>
      </c>
      <c r="N447" s="125">
        <v>1</v>
      </c>
      <c r="O447" s="125">
        <v>1.9450000000000001</v>
      </c>
      <c r="P447" s="126">
        <v>16090.98</v>
      </c>
      <c r="Q447" s="127">
        <v>9.1000000000000004E-3</v>
      </c>
      <c r="R447" s="126">
        <v>3523.25</v>
      </c>
      <c r="S447" s="126">
        <v>12567.73</v>
      </c>
      <c r="T447" s="125">
        <v>0.93</v>
      </c>
      <c r="U447" s="126">
        <v>14964.61</v>
      </c>
      <c r="V447" s="126">
        <v>14964.61</v>
      </c>
      <c r="W447" s="124">
        <v>25335085</v>
      </c>
      <c r="X447" s="124">
        <v>23490347</v>
      </c>
      <c r="Y447" s="124">
        <v>469806</v>
      </c>
      <c r="Z447" s="124">
        <v>1844738</v>
      </c>
      <c r="AA447" s="124">
        <v>8041561</v>
      </c>
      <c r="AB447" s="124">
        <v>0</v>
      </c>
      <c r="AC447" s="124">
        <v>2427654</v>
      </c>
      <c r="AD447" s="124">
        <v>3898812</v>
      </c>
      <c r="AE447" s="124">
        <v>3741014</v>
      </c>
    </row>
    <row r="448" spans="1:31" x14ac:dyDescent="0.3">
      <c r="A448" s="123" t="s">
        <v>895</v>
      </c>
      <c r="B448" s="121" t="s">
        <v>896</v>
      </c>
      <c r="C448" s="121">
        <v>1</v>
      </c>
      <c r="D448" s="121">
        <v>0</v>
      </c>
      <c r="E448" s="124">
        <v>289278233</v>
      </c>
      <c r="F448" s="124">
        <v>224</v>
      </c>
      <c r="G448" s="124">
        <v>1291420</v>
      </c>
      <c r="H448" s="124">
        <v>38021964</v>
      </c>
      <c r="I448" s="124">
        <v>169740</v>
      </c>
      <c r="J448" s="125">
        <v>0.45100000000000001</v>
      </c>
      <c r="K448" s="124">
        <v>251</v>
      </c>
      <c r="L448" s="124">
        <v>262</v>
      </c>
      <c r="M448" s="124">
        <v>257</v>
      </c>
      <c r="N448" s="125">
        <v>1</v>
      </c>
      <c r="O448" s="125">
        <v>2</v>
      </c>
      <c r="P448" s="126">
        <v>16546</v>
      </c>
      <c r="Q448" s="127">
        <v>9.1000000000000004E-3</v>
      </c>
      <c r="R448" s="126">
        <v>11751.92</v>
      </c>
      <c r="S448" s="126">
        <v>4794.08</v>
      </c>
      <c r="T448" s="125">
        <v>0.51900000000000002</v>
      </c>
      <c r="U448" s="126">
        <v>8587.3700000000008</v>
      </c>
      <c r="V448" s="126">
        <v>8587.3700000000008</v>
      </c>
      <c r="W448" s="124">
        <v>2206955</v>
      </c>
      <c r="X448" s="124">
        <v>3073493</v>
      </c>
      <c r="Y448" s="124">
        <v>61469</v>
      </c>
      <c r="Z448" s="124">
        <v>61469</v>
      </c>
      <c r="AA448" s="124">
        <v>902283</v>
      </c>
      <c r="AB448" s="124">
        <v>0</v>
      </c>
      <c r="AC448" s="124">
        <v>255534</v>
      </c>
      <c r="AD448" s="124">
        <v>410387</v>
      </c>
      <c r="AE448" s="124">
        <v>393777</v>
      </c>
    </row>
    <row r="449" spans="1:31" x14ac:dyDescent="0.3">
      <c r="A449" s="123" t="s">
        <v>897</v>
      </c>
      <c r="B449" s="121" t="s">
        <v>898</v>
      </c>
      <c r="C449" s="121">
        <v>1</v>
      </c>
      <c r="D449" s="121">
        <v>0</v>
      </c>
      <c r="E449" s="124">
        <v>170986876</v>
      </c>
      <c r="F449" s="124">
        <v>355</v>
      </c>
      <c r="G449" s="124">
        <v>481653</v>
      </c>
      <c r="H449" s="124">
        <v>47332129</v>
      </c>
      <c r="I449" s="124">
        <v>133329</v>
      </c>
      <c r="J449" s="125">
        <v>0.35399999999999998</v>
      </c>
      <c r="K449" s="124">
        <v>417</v>
      </c>
      <c r="L449" s="124">
        <v>452</v>
      </c>
      <c r="M449" s="124">
        <v>435</v>
      </c>
      <c r="N449" s="125">
        <v>1</v>
      </c>
      <c r="O449" s="125">
        <v>1.98</v>
      </c>
      <c r="P449" s="126">
        <v>16380.54</v>
      </c>
      <c r="Q449" s="127">
        <v>9.1000000000000004E-3</v>
      </c>
      <c r="R449" s="126">
        <v>4383.04</v>
      </c>
      <c r="S449" s="126">
        <v>11997.5</v>
      </c>
      <c r="T449" s="125">
        <v>0.91300000000000003</v>
      </c>
      <c r="U449" s="126">
        <v>14955.43</v>
      </c>
      <c r="V449" s="126">
        <v>14955.43</v>
      </c>
      <c r="W449" s="124">
        <v>6505613</v>
      </c>
      <c r="X449" s="124">
        <v>6701822</v>
      </c>
      <c r="Y449" s="124">
        <v>134036</v>
      </c>
      <c r="Z449" s="124">
        <v>134036</v>
      </c>
      <c r="AA449" s="124">
        <v>1726665</v>
      </c>
      <c r="AB449" s="124">
        <v>0</v>
      </c>
      <c r="AC449" s="124">
        <v>517924</v>
      </c>
      <c r="AD449" s="124">
        <v>831785</v>
      </c>
      <c r="AE449" s="124">
        <v>798120</v>
      </c>
    </row>
    <row r="450" spans="1:31" x14ac:dyDescent="0.3">
      <c r="A450" s="123" t="s">
        <v>899</v>
      </c>
      <c r="B450" s="121" t="s">
        <v>900</v>
      </c>
      <c r="C450" s="121">
        <v>1</v>
      </c>
      <c r="D450" s="121">
        <v>0</v>
      </c>
      <c r="E450" s="124">
        <v>224002908</v>
      </c>
      <c r="F450" s="124">
        <v>529</v>
      </c>
      <c r="G450" s="124">
        <v>423445</v>
      </c>
      <c r="H450" s="124">
        <v>81230264</v>
      </c>
      <c r="I450" s="124">
        <v>153554</v>
      </c>
      <c r="J450" s="125">
        <v>0.40799999999999997</v>
      </c>
      <c r="K450" s="124">
        <v>610</v>
      </c>
      <c r="L450" s="124">
        <v>618</v>
      </c>
      <c r="M450" s="124">
        <v>614</v>
      </c>
      <c r="N450" s="125">
        <v>1</v>
      </c>
      <c r="O450" s="125">
        <v>1.762</v>
      </c>
      <c r="P450" s="126">
        <v>14577.02</v>
      </c>
      <c r="Q450" s="127">
        <v>9.1000000000000004E-3</v>
      </c>
      <c r="R450" s="126">
        <v>3853.34</v>
      </c>
      <c r="S450" s="126">
        <v>10723.68</v>
      </c>
      <c r="T450" s="125">
        <v>0.90700000000000003</v>
      </c>
      <c r="U450" s="126">
        <v>13221.35</v>
      </c>
      <c r="V450" s="126">
        <v>13221.35</v>
      </c>
      <c r="W450" s="124">
        <v>8117909</v>
      </c>
      <c r="X450" s="124">
        <v>8186381</v>
      </c>
      <c r="Y450" s="124">
        <v>163727</v>
      </c>
      <c r="Z450" s="124">
        <v>163727</v>
      </c>
      <c r="AA450" s="124">
        <v>2080847</v>
      </c>
      <c r="AB450" s="124">
        <v>0</v>
      </c>
      <c r="AC450" s="124">
        <v>637492</v>
      </c>
      <c r="AD450" s="124">
        <v>1023812</v>
      </c>
      <c r="AE450" s="124">
        <v>982375</v>
      </c>
    </row>
    <row r="451" spans="1:31" x14ac:dyDescent="0.3">
      <c r="A451" s="123" t="s">
        <v>901</v>
      </c>
      <c r="B451" s="121" t="s">
        <v>902</v>
      </c>
      <c r="C451" s="121">
        <v>1</v>
      </c>
      <c r="D451" s="121">
        <v>0</v>
      </c>
      <c r="E451" s="124">
        <v>292251311</v>
      </c>
      <c r="F451" s="124">
        <v>587</v>
      </c>
      <c r="G451" s="124">
        <v>497872</v>
      </c>
      <c r="H451" s="124">
        <v>108076905</v>
      </c>
      <c r="I451" s="124">
        <v>184117</v>
      </c>
      <c r="J451" s="125">
        <v>0.48899999999999999</v>
      </c>
      <c r="K451" s="124">
        <v>698</v>
      </c>
      <c r="L451" s="124">
        <v>706</v>
      </c>
      <c r="M451" s="124">
        <v>702</v>
      </c>
      <c r="N451" s="125">
        <v>1</v>
      </c>
      <c r="O451" s="125">
        <v>1.78</v>
      </c>
      <c r="P451" s="126">
        <v>14725.94</v>
      </c>
      <c r="Q451" s="127">
        <v>9.1000000000000004E-3</v>
      </c>
      <c r="R451" s="126">
        <v>4530.63</v>
      </c>
      <c r="S451" s="126">
        <v>10195.31</v>
      </c>
      <c r="T451" s="125">
        <v>0.8</v>
      </c>
      <c r="U451" s="126">
        <v>11780.75</v>
      </c>
      <c r="V451" s="126">
        <v>11780.75</v>
      </c>
      <c r="W451" s="124">
        <v>8270087</v>
      </c>
      <c r="X451" s="124">
        <v>9088155</v>
      </c>
      <c r="Y451" s="124">
        <v>181763</v>
      </c>
      <c r="Z451" s="124">
        <v>181763</v>
      </c>
      <c r="AA451" s="124">
        <v>3041276</v>
      </c>
      <c r="AB451" s="124">
        <v>0</v>
      </c>
      <c r="AC451" s="124">
        <v>640190</v>
      </c>
      <c r="AD451" s="124">
        <v>1028145</v>
      </c>
      <c r="AE451" s="124">
        <v>986532</v>
      </c>
    </row>
    <row r="452" spans="1:31" x14ac:dyDescent="0.3">
      <c r="A452" s="123" t="s">
        <v>903</v>
      </c>
      <c r="B452" s="121" t="s">
        <v>904</v>
      </c>
      <c r="C452" s="121">
        <v>1</v>
      </c>
      <c r="D452" s="121">
        <v>0</v>
      </c>
      <c r="E452" s="124">
        <v>841296261</v>
      </c>
      <c r="F452" s="124">
        <v>2389</v>
      </c>
      <c r="G452" s="124">
        <v>352154</v>
      </c>
      <c r="H452" s="124">
        <v>344664251</v>
      </c>
      <c r="I452" s="124">
        <v>144271</v>
      </c>
      <c r="J452" s="125">
        <v>0.38300000000000001</v>
      </c>
      <c r="K452" s="124">
        <v>2980</v>
      </c>
      <c r="L452" s="124">
        <v>2877</v>
      </c>
      <c r="M452" s="124">
        <v>2980</v>
      </c>
      <c r="N452" s="125">
        <v>1</v>
      </c>
      <c r="O452" s="125">
        <v>1.6839999999999999</v>
      </c>
      <c r="P452" s="126">
        <v>13931.73</v>
      </c>
      <c r="Q452" s="127">
        <v>9.1000000000000004E-3</v>
      </c>
      <c r="R452" s="126">
        <v>3204.6</v>
      </c>
      <c r="S452" s="126">
        <v>10727.13</v>
      </c>
      <c r="T452" s="125">
        <v>0.93</v>
      </c>
      <c r="U452" s="126">
        <v>12956.5</v>
      </c>
      <c r="V452" s="126">
        <v>12956.5</v>
      </c>
      <c r="W452" s="124">
        <v>38610370</v>
      </c>
      <c r="X452" s="124">
        <v>35788590</v>
      </c>
      <c r="Y452" s="124">
        <v>715771</v>
      </c>
      <c r="Z452" s="124">
        <v>2821780</v>
      </c>
      <c r="AA452" s="124">
        <v>9332432</v>
      </c>
      <c r="AB452" s="124">
        <v>0</v>
      </c>
      <c r="AC452" s="124">
        <v>1946367</v>
      </c>
      <c r="AD452" s="124">
        <v>3125865</v>
      </c>
      <c r="AE452" s="124">
        <v>2999351</v>
      </c>
    </row>
    <row r="453" spans="1:31" x14ac:dyDescent="0.3">
      <c r="A453" s="123" t="s">
        <v>905</v>
      </c>
      <c r="B453" s="121" t="s">
        <v>906</v>
      </c>
      <c r="C453" s="121">
        <v>1</v>
      </c>
      <c r="D453" s="121">
        <v>0</v>
      </c>
      <c r="E453" s="124">
        <v>282728373</v>
      </c>
      <c r="F453" s="124">
        <v>297</v>
      </c>
      <c r="G453" s="124">
        <v>951947</v>
      </c>
      <c r="H453" s="124">
        <v>54757010</v>
      </c>
      <c r="I453" s="124">
        <v>184367</v>
      </c>
      <c r="J453" s="125">
        <v>0.49</v>
      </c>
      <c r="K453" s="124">
        <v>338</v>
      </c>
      <c r="L453" s="124">
        <v>358</v>
      </c>
      <c r="M453" s="124">
        <v>348</v>
      </c>
      <c r="N453" s="125">
        <v>1</v>
      </c>
      <c r="O453" s="125">
        <v>1.9630000000000001</v>
      </c>
      <c r="P453" s="126">
        <v>16239.89</v>
      </c>
      <c r="Q453" s="127">
        <v>9.1000000000000004E-3</v>
      </c>
      <c r="R453" s="126">
        <v>8662.7099999999991</v>
      </c>
      <c r="S453" s="126">
        <v>7577.18</v>
      </c>
      <c r="T453" s="125">
        <v>0.59</v>
      </c>
      <c r="U453" s="126">
        <v>9581.5300000000007</v>
      </c>
      <c r="V453" s="126">
        <v>9581.5300000000007</v>
      </c>
      <c r="W453" s="124">
        <v>3334373</v>
      </c>
      <c r="X453" s="124">
        <v>4158698</v>
      </c>
      <c r="Y453" s="124">
        <v>83173</v>
      </c>
      <c r="Z453" s="124">
        <v>83173</v>
      </c>
      <c r="AA453" s="124">
        <v>1278970</v>
      </c>
      <c r="AB453" s="124">
        <v>0</v>
      </c>
      <c r="AC453" s="124">
        <v>354930</v>
      </c>
      <c r="AD453" s="124">
        <v>570017</v>
      </c>
      <c r="AE453" s="124">
        <v>546947</v>
      </c>
    </row>
    <row r="454" spans="1:31" x14ac:dyDescent="0.3">
      <c r="A454" s="123" t="s">
        <v>907</v>
      </c>
      <c r="B454" s="121" t="s">
        <v>908</v>
      </c>
      <c r="C454" s="121">
        <v>1</v>
      </c>
      <c r="D454" s="121">
        <v>0</v>
      </c>
      <c r="E454" s="124">
        <v>293255180</v>
      </c>
      <c r="F454" s="124">
        <v>924</v>
      </c>
      <c r="G454" s="124">
        <v>317375</v>
      </c>
      <c r="H454" s="124">
        <v>133764053</v>
      </c>
      <c r="I454" s="124">
        <v>144766</v>
      </c>
      <c r="J454" s="125">
        <v>0.38500000000000001</v>
      </c>
      <c r="K454" s="124">
        <v>1086</v>
      </c>
      <c r="L454" s="124">
        <v>1125</v>
      </c>
      <c r="M454" s="124">
        <v>1106</v>
      </c>
      <c r="N454" s="125">
        <v>1</v>
      </c>
      <c r="O454" s="125">
        <v>1.8220000000000001</v>
      </c>
      <c r="P454" s="126">
        <v>15073.4</v>
      </c>
      <c r="Q454" s="127">
        <v>9.1000000000000004E-3</v>
      </c>
      <c r="R454" s="126">
        <v>2888.11</v>
      </c>
      <c r="S454" s="126">
        <v>12185.29</v>
      </c>
      <c r="T454" s="125">
        <v>0.93</v>
      </c>
      <c r="U454" s="126">
        <v>14018.26</v>
      </c>
      <c r="V454" s="126">
        <v>14018.26</v>
      </c>
      <c r="W454" s="124">
        <v>15504196</v>
      </c>
      <c r="X454" s="124">
        <v>14823945</v>
      </c>
      <c r="Y454" s="124">
        <v>296478</v>
      </c>
      <c r="Z454" s="124">
        <v>680251</v>
      </c>
      <c r="AA454" s="124">
        <v>5159367</v>
      </c>
      <c r="AB454" s="124">
        <v>0</v>
      </c>
      <c r="AC454" s="124">
        <v>1291248</v>
      </c>
      <c r="AD454" s="124">
        <v>2073744</v>
      </c>
      <c r="AE454" s="124">
        <v>1989813</v>
      </c>
    </row>
    <row r="455" spans="1:31" x14ac:dyDescent="0.3">
      <c r="A455" s="123" t="s">
        <v>909</v>
      </c>
      <c r="B455" s="121" t="s">
        <v>910</v>
      </c>
      <c r="C455" s="121">
        <v>1</v>
      </c>
      <c r="D455" s="121">
        <v>0</v>
      </c>
      <c r="E455" s="124">
        <v>400451322</v>
      </c>
      <c r="F455" s="124">
        <v>1376</v>
      </c>
      <c r="G455" s="124">
        <v>291025</v>
      </c>
      <c r="H455" s="124">
        <v>193267807</v>
      </c>
      <c r="I455" s="124">
        <v>140456</v>
      </c>
      <c r="J455" s="125">
        <v>0.373</v>
      </c>
      <c r="K455" s="124">
        <v>1653</v>
      </c>
      <c r="L455" s="124">
        <v>1732</v>
      </c>
      <c r="M455" s="124">
        <v>1693</v>
      </c>
      <c r="N455" s="125">
        <v>1</v>
      </c>
      <c r="O455" s="125">
        <v>1.4950000000000001</v>
      </c>
      <c r="P455" s="126">
        <v>12368.13</v>
      </c>
      <c r="Q455" s="127">
        <v>9.1000000000000004E-3</v>
      </c>
      <c r="R455" s="126">
        <v>2648.32</v>
      </c>
      <c r="S455" s="126">
        <v>9719.81</v>
      </c>
      <c r="T455" s="125">
        <v>0.93</v>
      </c>
      <c r="U455" s="126">
        <v>11502.36</v>
      </c>
      <c r="V455" s="126">
        <v>11502.36</v>
      </c>
      <c r="W455" s="124">
        <v>19473496</v>
      </c>
      <c r="X455" s="124">
        <v>21598632</v>
      </c>
      <c r="Y455" s="124">
        <v>431972</v>
      </c>
      <c r="Z455" s="124">
        <v>431972</v>
      </c>
      <c r="AA455" s="124">
        <v>7383134</v>
      </c>
      <c r="AB455" s="124">
        <v>1966</v>
      </c>
      <c r="AC455" s="124">
        <v>2288498</v>
      </c>
      <c r="AD455" s="124">
        <v>3675327</v>
      </c>
      <c r="AE455" s="124">
        <v>3526575</v>
      </c>
    </row>
    <row r="456" spans="1:31" x14ac:dyDescent="0.3">
      <c r="A456" s="123" t="s">
        <v>911</v>
      </c>
      <c r="B456" s="121" t="s">
        <v>912</v>
      </c>
      <c r="C456" s="121">
        <v>1</v>
      </c>
      <c r="D456" s="121">
        <v>0</v>
      </c>
      <c r="E456" s="124">
        <v>207250739</v>
      </c>
      <c r="F456" s="124">
        <v>549</v>
      </c>
      <c r="G456" s="124">
        <v>377505</v>
      </c>
      <c r="H456" s="124">
        <v>80993862</v>
      </c>
      <c r="I456" s="124">
        <v>147529</v>
      </c>
      <c r="J456" s="125">
        <v>0.39200000000000002</v>
      </c>
      <c r="K456" s="124">
        <v>612</v>
      </c>
      <c r="L456" s="124">
        <v>638</v>
      </c>
      <c r="M456" s="124">
        <v>625</v>
      </c>
      <c r="N456" s="125">
        <v>1</v>
      </c>
      <c r="O456" s="125">
        <v>1.7949999999999999</v>
      </c>
      <c r="P456" s="126">
        <v>14850.03</v>
      </c>
      <c r="Q456" s="127">
        <v>9.1000000000000004E-3</v>
      </c>
      <c r="R456" s="126">
        <v>3435.29</v>
      </c>
      <c r="S456" s="126">
        <v>11414.74</v>
      </c>
      <c r="T456" s="125">
        <v>0.93</v>
      </c>
      <c r="U456" s="126">
        <v>13810.52</v>
      </c>
      <c r="V456" s="126">
        <v>13810.52</v>
      </c>
      <c r="W456" s="124">
        <v>8631575</v>
      </c>
      <c r="X456" s="124">
        <v>8211863</v>
      </c>
      <c r="Y456" s="124">
        <v>164237</v>
      </c>
      <c r="Z456" s="124">
        <v>419712</v>
      </c>
      <c r="AA456" s="124">
        <v>2878893</v>
      </c>
      <c r="AB456" s="124">
        <v>0</v>
      </c>
      <c r="AC456" s="124">
        <v>612364</v>
      </c>
      <c r="AD456" s="124">
        <v>983456</v>
      </c>
      <c r="AE456" s="124">
        <v>943652</v>
      </c>
    </row>
    <row r="457" spans="1:31" x14ac:dyDescent="0.3">
      <c r="A457" s="123" t="s">
        <v>913</v>
      </c>
      <c r="B457" s="121" t="s">
        <v>914</v>
      </c>
      <c r="C457" s="121">
        <v>1</v>
      </c>
      <c r="D457" s="121">
        <v>0</v>
      </c>
      <c r="E457" s="124">
        <v>274187706</v>
      </c>
      <c r="F457" s="124">
        <v>321</v>
      </c>
      <c r="G457" s="124">
        <v>854167</v>
      </c>
      <c r="H457" s="124">
        <v>62045437</v>
      </c>
      <c r="I457" s="124">
        <v>193287</v>
      </c>
      <c r="J457" s="125">
        <v>0.51400000000000001</v>
      </c>
      <c r="K457" s="124">
        <v>377</v>
      </c>
      <c r="L457" s="124">
        <v>371</v>
      </c>
      <c r="M457" s="124">
        <v>377</v>
      </c>
      <c r="N457" s="125">
        <v>1</v>
      </c>
      <c r="O457" s="125">
        <v>1.917</v>
      </c>
      <c r="P457" s="126">
        <v>15859.34</v>
      </c>
      <c r="Q457" s="127">
        <v>9.1000000000000004E-3</v>
      </c>
      <c r="R457" s="126">
        <v>7772.91</v>
      </c>
      <c r="S457" s="126">
        <v>8086.43</v>
      </c>
      <c r="T457" s="125">
        <v>0.6</v>
      </c>
      <c r="U457" s="126">
        <v>9515.6</v>
      </c>
      <c r="V457" s="126">
        <v>9515.6</v>
      </c>
      <c r="W457" s="124">
        <v>3587382</v>
      </c>
      <c r="X457" s="124">
        <v>4993593</v>
      </c>
      <c r="Y457" s="124">
        <v>99871</v>
      </c>
      <c r="Z457" s="124">
        <v>99871</v>
      </c>
      <c r="AA457" s="124">
        <v>1626900</v>
      </c>
      <c r="AB457" s="124">
        <v>0</v>
      </c>
      <c r="AC457" s="124">
        <v>434383</v>
      </c>
      <c r="AD457" s="124">
        <v>697619</v>
      </c>
      <c r="AE457" s="124">
        <v>669384</v>
      </c>
    </row>
    <row r="458" spans="1:31" x14ac:dyDescent="0.3">
      <c r="A458" s="123" t="s">
        <v>915</v>
      </c>
      <c r="B458" s="121" t="s">
        <v>916</v>
      </c>
      <c r="C458" s="121">
        <v>1</v>
      </c>
      <c r="D458" s="121">
        <v>0</v>
      </c>
      <c r="E458" s="124">
        <v>656052384</v>
      </c>
      <c r="F458" s="124">
        <v>1228</v>
      </c>
      <c r="G458" s="124">
        <v>534244</v>
      </c>
      <c r="H458" s="124">
        <v>277588381</v>
      </c>
      <c r="I458" s="124">
        <v>226049</v>
      </c>
      <c r="J458" s="125">
        <v>0.60099999999999998</v>
      </c>
      <c r="K458" s="124">
        <v>1530</v>
      </c>
      <c r="L458" s="124">
        <v>1562</v>
      </c>
      <c r="M458" s="124">
        <v>1546</v>
      </c>
      <c r="N458" s="125">
        <v>1</v>
      </c>
      <c r="O458" s="125">
        <v>1.5880000000000001</v>
      </c>
      <c r="P458" s="126">
        <v>13137.52</v>
      </c>
      <c r="Q458" s="127">
        <v>9.1000000000000004E-3</v>
      </c>
      <c r="R458" s="126">
        <v>4861.62</v>
      </c>
      <c r="S458" s="126">
        <v>8275.9</v>
      </c>
      <c r="T458" s="125">
        <v>0.68899999999999995</v>
      </c>
      <c r="U458" s="126">
        <v>9051.75</v>
      </c>
      <c r="V458" s="126">
        <v>9051.75</v>
      </c>
      <c r="W458" s="124">
        <v>13994006</v>
      </c>
      <c r="X458" s="124">
        <v>13923949</v>
      </c>
      <c r="Y458" s="124">
        <v>278478</v>
      </c>
      <c r="Z458" s="124">
        <v>278478</v>
      </c>
      <c r="AA458" s="124">
        <v>4383846</v>
      </c>
      <c r="AB458" s="124">
        <v>0</v>
      </c>
      <c r="AC458" s="124">
        <v>1609866</v>
      </c>
      <c r="AD458" s="124">
        <v>2585444</v>
      </c>
      <c r="AE458" s="124">
        <v>2480803</v>
      </c>
    </row>
    <row r="459" spans="1:31" x14ac:dyDescent="0.3">
      <c r="A459" s="123" t="s">
        <v>917</v>
      </c>
      <c r="B459" s="121" t="s">
        <v>918</v>
      </c>
      <c r="C459" s="121">
        <v>1</v>
      </c>
      <c r="D459" s="121">
        <v>0</v>
      </c>
      <c r="E459" s="124">
        <v>225993114</v>
      </c>
      <c r="F459" s="124">
        <v>487</v>
      </c>
      <c r="G459" s="124">
        <v>464051</v>
      </c>
      <c r="H459" s="124">
        <v>72465729</v>
      </c>
      <c r="I459" s="124">
        <v>148800</v>
      </c>
      <c r="J459" s="125">
        <v>0.39500000000000002</v>
      </c>
      <c r="K459" s="124">
        <v>586</v>
      </c>
      <c r="L459" s="124">
        <v>593</v>
      </c>
      <c r="M459" s="124">
        <v>590</v>
      </c>
      <c r="N459" s="125">
        <v>1</v>
      </c>
      <c r="O459" s="125">
        <v>1.968</v>
      </c>
      <c r="P459" s="126">
        <v>16281.26</v>
      </c>
      <c r="Q459" s="127">
        <v>9.1000000000000004E-3</v>
      </c>
      <c r="R459" s="126">
        <v>4222.8599999999997</v>
      </c>
      <c r="S459" s="126">
        <v>12058.4</v>
      </c>
      <c r="T459" s="125">
        <v>0.92700000000000005</v>
      </c>
      <c r="U459" s="126">
        <v>15092.72</v>
      </c>
      <c r="V459" s="126">
        <v>15092.72</v>
      </c>
      <c r="W459" s="124">
        <v>8904705</v>
      </c>
      <c r="X459" s="124">
        <v>8899906</v>
      </c>
      <c r="Y459" s="124">
        <v>177998</v>
      </c>
      <c r="Z459" s="124">
        <v>177998</v>
      </c>
      <c r="AA459" s="124">
        <v>3133404</v>
      </c>
      <c r="AB459" s="124">
        <v>1986</v>
      </c>
      <c r="AC459" s="124">
        <v>833845</v>
      </c>
      <c r="AD459" s="124">
        <v>1339155</v>
      </c>
      <c r="AE459" s="124">
        <v>1284955</v>
      </c>
    </row>
    <row r="460" spans="1:31" x14ac:dyDescent="0.3">
      <c r="A460" s="123" t="s">
        <v>919</v>
      </c>
      <c r="B460" s="121" t="s">
        <v>920</v>
      </c>
      <c r="C460" s="121">
        <v>1</v>
      </c>
      <c r="D460" s="121">
        <v>0</v>
      </c>
      <c r="E460" s="124">
        <v>2241551355</v>
      </c>
      <c r="F460" s="124">
        <v>3125</v>
      </c>
      <c r="G460" s="124">
        <v>717296</v>
      </c>
      <c r="H460" s="124">
        <v>852525765</v>
      </c>
      <c r="I460" s="124">
        <v>272808</v>
      </c>
      <c r="J460" s="125">
        <v>0.72499999999999998</v>
      </c>
      <c r="K460" s="124">
        <v>3850</v>
      </c>
      <c r="L460" s="124">
        <v>3813</v>
      </c>
      <c r="M460" s="124">
        <v>3850</v>
      </c>
      <c r="N460" s="125">
        <v>1.1240000000000001</v>
      </c>
      <c r="O460" s="125">
        <v>1.1559999999999999</v>
      </c>
      <c r="P460" s="126">
        <v>10749.47</v>
      </c>
      <c r="Q460" s="127">
        <v>1.0149999999999999E-2</v>
      </c>
      <c r="R460" s="126">
        <v>7280.55</v>
      </c>
      <c r="S460" s="126">
        <v>3468.92</v>
      </c>
      <c r="T460" s="125">
        <v>0.55900000000000005</v>
      </c>
      <c r="U460" s="126">
        <v>6008.95</v>
      </c>
      <c r="V460" s="126">
        <v>6008.95</v>
      </c>
      <c r="W460" s="124">
        <v>23134458</v>
      </c>
      <c r="X460" s="124">
        <v>20672713</v>
      </c>
      <c r="Y460" s="124">
        <v>413454</v>
      </c>
      <c r="Z460" s="124">
        <v>2461745</v>
      </c>
      <c r="AA460" s="124">
        <v>7853543</v>
      </c>
      <c r="AB460" s="124">
        <v>0</v>
      </c>
      <c r="AC460" s="124">
        <v>2623113</v>
      </c>
      <c r="AD460" s="124">
        <v>4212719</v>
      </c>
      <c r="AE460" s="124">
        <v>4042217</v>
      </c>
    </row>
    <row r="461" spans="1:31" x14ac:dyDescent="0.3">
      <c r="A461" s="123" t="s">
        <v>921</v>
      </c>
      <c r="B461" s="121" t="s">
        <v>922</v>
      </c>
      <c r="C461" s="121">
        <v>1</v>
      </c>
      <c r="D461" s="121">
        <v>0</v>
      </c>
      <c r="E461" s="124">
        <v>8594273510</v>
      </c>
      <c r="F461" s="124">
        <v>9022</v>
      </c>
      <c r="G461" s="124">
        <v>952590</v>
      </c>
      <c r="H461" s="124">
        <v>3372501437</v>
      </c>
      <c r="I461" s="124">
        <v>373808</v>
      </c>
      <c r="J461" s="125">
        <v>0.99399999999999999</v>
      </c>
      <c r="K461" s="124">
        <v>10320</v>
      </c>
      <c r="L461" s="124">
        <v>10389</v>
      </c>
      <c r="M461" s="124">
        <v>10355</v>
      </c>
      <c r="N461" s="125">
        <v>1.1240000000000001</v>
      </c>
      <c r="O461" s="125">
        <v>1.194</v>
      </c>
      <c r="P461" s="126">
        <v>11102.82</v>
      </c>
      <c r="Q461" s="127">
        <v>1.391E-2</v>
      </c>
      <c r="R461" s="126">
        <v>13250.52</v>
      </c>
      <c r="S461" s="126">
        <v>0</v>
      </c>
      <c r="T461" s="125">
        <v>0.41199999999999998</v>
      </c>
      <c r="U461" s="126">
        <v>4574.3599999999997</v>
      </c>
      <c r="V461" s="126">
        <v>4574.3599999999997</v>
      </c>
      <c r="W461" s="124">
        <v>47367498</v>
      </c>
      <c r="X461" s="124">
        <v>46339410</v>
      </c>
      <c r="Y461" s="124">
        <v>926788</v>
      </c>
      <c r="Z461" s="124">
        <v>1028088</v>
      </c>
      <c r="AA461" s="124">
        <v>17239158</v>
      </c>
      <c r="AB461" s="124">
        <v>0</v>
      </c>
      <c r="AC461" s="124">
        <v>4953000</v>
      </c>
      <c r="AD461" s="124">
        <v>7954518</v>
      </c>
      <c r="AE461" s="124">
        <v>7632573</v>
      </c>
    </row>
    <row r="462" spans="1:31" x14ac:dyDescent="0.3">
      <c r="A462" s="123" t="s">
        <v>923</v>
      </c>
      <c r="B462" s="121" t="s">
        <v>924</v>
      </c>
      <c r="C462" s="121">
        <v>1</v>
      </c>
      <c r="D462" s="121">
        <v>0</v>
      </c>
      <c r="E462" s="124">
        <v>769584105</v>
      </c>
      <c r="F462" s="124">
        <v>1011</v>
      </c>
      <c r="G462" s="124">
        <v>761210</v>
      </c>
      <c r="H462" s="124">
        <v>190747695</v>
      </c>
      <c r="I462" s="124">
        <v>188672</v>
      </c>
      <c r="J462" s="125">
        <v>0.501</v>
      </c>
      <c r="K462" s="124">
        <v>1145</v>
      </c>
      <c r="L462" s="124">
        <v>1206</v>
      </c>
      <c r="M462" s="124">
        <v>1176</v>
      </c>
      <c r="N462" s="125">
        <v>1.1240000000000001</v>
      </c>
      <c r="O462" s="125">
        <v>1.647</v>
      </c>
      <c r="P462" s="126">
        <v>15315.2</v>
      </c>
      <c r="Q462" s="127">
        <v>9.1000000000000004E-3</v>
      </c>
      <c r="R462" s="126">
        <v>6927.01</v>
      </c>
      <c r="S462" s="126">
        <v>8388.19</v>
      </c>
      <c r="T462" s="125">
        <v>0.61099999999999999</v>
      </c>
      <c r="U462" s="126">
        <v>9357.58</v>
      </c>
      <c r="V462" s="126">
        <v>9357.58</v>
      </c>
      <c r="W462" s="124">
        <v>11004515</v>
      </c>
      <c r="X462" s="124">
        <v>10501413</v>
      </c>
      <c r="Y462" s="124">
        <v>210028</v>
      </c>
      <c r="Z462" s="124">
        <v>503102</v>
      </c>
      <c r="AA462" s="124">
        <v>4894950</v>
      </c>
      <c r="AB462" s="124">
        <v>0</v>
      </c>
      <c r="AC462" s="124">
        <v>1141963</v>
      </c>
      <c r="AD462" s="124">
        <v>1833992</v>
      </c>
      <c r="AE462" s="124">
        <v>1759764</v>
      </c>
    </row>
    <row r="463" spans="1:31" x14ac:dyDescent="0.3">
      <c r="A463" s="123" t="s">
        <v>925</v>
      </c>
      <c r="B463" s="121" t="s">
        <v>926</v>
      </c>
      <c r="C463" s="121">
        <v>1</v>
      </c>
      <c r="D463" s="121">
        <v>0</v>
      </c>
      <c r="E463" s="124">
        <v>521883012</v>
      </c>
      <c r="F463" s="124">
        <v>93</v>
      </c>
      <c r="G463" s="124">
        <v>5611645</v>
      </c>
      <c r="H463" s="124">
        <v>81385401</v>
      </c>
      <c r="I463" s="124">
        <v>875111</v>
      </c>
      <c r="J463" s="125">
        <v>2.3279999999999998</v>
      </c>
      <c r="K463" s="124">
        <v>60</v>
      </c>
      <c r="L463" s="124">
        <v>53</v>
      </c>
      <c r="M463" s="124">
        <v>60</v>
      </c>
      <c r="N463" s="125">
        <v>1.1240000000000001</v>
      </c>
      <c r="O463" s="125">
        <v>1.458</v>
      </c>
      <c r="P463" s="126">
        <v>13557.72</v>
      </c>
      <c r="Q463" s="127">
        <v>2.8000000000000001E-2</v>
      </c>
      <c r="R463" s="126">
        <v>157126.06</v>
      </c>
      <c r="S463" s="126">
        <v>0</v>
      </c>
      <c r="T463" s="125">
        <v>0</v>
      </c>
      <c r="U463" s="126">
        <v>0</v>
      </c>
      <c r="V463" s="126">
        <v>500</v>
      </c>
      <c r="W463" s="124">
        <v>30000</v>
      </c>
      <c r="X463" s="124">
        <v>654578</v>
      </c>
      <c r="Y463" s="124">
        <v>13091</v>
      </c>
      <c r="Z463" s="124">
        <v>13091</v>
      </c>
      <c r="AA463" s="124">
        <v>27076</v>
      </c>
      <c r="AB463" s="124">
        <v>0</v>
      </c>
      <c r="AC463" s="124">
        <v>103074</v>
      </c>
      <c r="AD463" s="124">
        <v>165536</v>
      </c>
      <c r="AE463" s="124">
        <v>158837</v>
      </c>
    </row>
    <row r="464" spans="1:31" x14ac:dyDescent="0.3">
      <c r="A464" s="123" t="s">
        <v>927</v>
      </c>
      <c r="B464" s="121" t="s">
        <v>928</v>
      </c>
      <c r="C464" s="121">
        <v>1</v>
      </c>
      <c r="D464" s="121">
        <v>0</v>
      </c>
      <c r="E464" s="124">
        <v>831458261</v>
      </c>
      <c r="F464" s="124">
        <v>788</v>
      </c>
      <c r="G464" s="124">
        <v>1055150</v>
      </c>
      <c r="H464" s="124">
        <v>256622904</v>
      </c>
      <c r="I464" s="124">
        <v>325663</v>
      </c>
      <c r="J464" s="125">
        <v>0.86599999999999999</v>
      </c>
      <c r="K464" s="124">
        <v>903</v>
      </c>
      <c r="L464" s="124">
        <v>875</v>
      </c>
      <c r="M464" s="124">
        <v>903</v>
      </c>
      <c r="N464" s="125">
        <v>1.1240000000000001</v>
      </c>
      <c r="O464" s="125">
        <v>1.599</v>
      </c>
      <c r="P464" s="126">
        <v>14868.86</v>
      </c>
      <c r="Q464" s="127">
        <v>1.2120000000000001E-2</v>
      </c>
      <c r="R464" s="126">
        <v>12788.41</v>
      </c>
      <c r="S464" s="126">
        <v>2080.4499999999998</v>
      </c>
      <c r="T464" s="125">
        <v>0.42199999999999999</v>
      </c>
      <c r="U464" s="126">
        <v>6274.65</v>
      </c>
      <c r="V464" s="126">
        <v>6274.65</v>
      </c>
      <c r="W464" s="124">
        <v>5666009</v>
      </c>
      <c r="X464" s="124">
        <v>7058450</v>
      </c>
      <c r="Y464" s="124">
        <v>141169</v>
      </c>
      <c r="Z464" s="124">
        <v>141169</v>
      </c>
      <c r="AA464" s="124">
        <v>2923413</v>
      </c>
      <c r="AB464" s="124">
        <v>0</v>
      </c>
      <c r="AC464" s="124">
        <v>565205</v>
      </c>
      <c r="AD464" s="124">
        <v>907719</v>
      </c>
      <c r="AE464" s="124">
        <v>870980</v>
      </c>
    </row>
    <row r="465" spans="1:31" x14ac:dyDescent="0.3">
      <c r="A465" s="123" t="s">
        <v>929</v>
      </c>
      <c r="B465" s="121" t="s">
        <v>930</v>
      </c>
      <c r="C465" s="121">
        <v>1</v>
      </c>
      <c r="D465" s="121">
        <v>0</v>
      </c>
      <c r="E465" s="124">
        <v>1016138778</v>
      </c>
      <c r="F465" s="124">
        <v>1326</v>
      </c>
      <c r="G465" s="124">
        <v>766318</v>
      </c>
      <c r="H465" s="124">
        <v>309836626</v>
      </c>
      <c r="I465" s="124">
        <v>233662</v>
      </c>
      <c r="J465" s="125">
        <v>0.621</v>
      </c>
      <c r="K465" s="124">
        <v>1608</v>
      </c>
      <c r="L465" s="124">
        <v>1618</v>
      </c>
      <c r="M465" s="124">
        <v>1613</v>
      </c>
      <c r="N465" s="125">
        <v>1.1240000000000001</v>
      </c>
      <c r="O465" s="125">
        <v>1.3919999999999999</v>
      </c>
      <c r="P465" s="126">
        <v>12943.99</v>
      </c>
      <c r="Q465" s="127">
        <v>9.1000000000000004E-3</v>
      </c>
      <c r="R465" s="126">
        <v>6973.49</v>
      </c>
      <c r="S465" s="126">
        <v>5970.5</v>
      </c>
      <c r="T465" s="125">
        <v>0.58199999999999996</v>
      </c>
      <c r="U465" s="126">
        <v>7533.4</v>
      </c>
      <c r="V465" s="126">
        <v>7533.4</v>
      </c>
      <c r="W465" s="124">
        <v>12151375</v>
      </c>
      <c r="X465" s="124">
        <v>11636136</v>
      </c>
      <c r="Y465" s="124">
        <v>232722</v>
      </c>
      <c r="Z465" s="124">
        <v>515239</v>
      </c>
      <c r="AA465" s="124">
        <v>3523722</v>
      </c>
      <c r="AB465" s="124">
        <v>0</v>
      </c>
      <c r="AC465" s="124">
        <v>1069441</v>
      </c>
      <c r="AD465" s="124">
        <v>1717522</v>
      </c>
      <c r="AE465" s="124">
        <v>1648008</v>
      </c>
    </row>
    <row r="466" spans="1:31" x14ac:dyDescent="0.3">
      <c r="A466" s="123" t="s">
        <v>931</v>
      </c>
      <c r="B466" s="121" t="s">
        <v>932</v>
      </c>
      <c r="C466" s="121">
        <v>1</v>
      </c>
      <c r="D466" s="121">
        <v>0</v>
      </c>
      <c r="E466" s="124">
        <v>3465801278</v>
      </c>
      <c r="F466" s="124">
        <v>3840</v>
      </c>
      <c r="G466" s="124">
        <v>902552</v>
      </c>
      <c r="H466" s="124">
        <v>1232530134</v>
      </c>
      <c r="I466" s="124">
        <v>320971</v>
      </c>
      <c r="J466" s="125">
        <v>0.85299999999999998</v>
      </c>
      <c r="K466" s="124">
        <v>4652</v>
      </c>
      <c r="L466" s="124">
        <v>4655</v>
      </c>
      <c r="M466" s="124">
        <v>4654</v>
      </c>
      <c r="N466" s="125">
        <v>1.1240000000000001</v>
      </c>
      <c r="O466" s="125">
        <v>1.296</v>
      </c>
      <c r="P466" s="126">
        <v>12051.3</v>
      </c>
      <c r="Q466" s="127">
        <v>1.1939999999999999E-2</v>
      </c>
      <c r="R466" s="126">
        <v>10776.47</v>
      </c>
      <c r="S466" s="126">
        <v>1274.83</v>
      </c>
      <c r="T466" s="125">
        <v>0.47799999999999998</v>
      </c>
      <c r="U466" s="126">
        <v>5760.52</v>
      </c>
      <c r="V466" s="126">
        <v>5760.52</v>
      </c>
      <c r="W466" s="124">
        <v>26809461</v>
      </c>
      <c r="X466" s="124">
        <v>26078374</v>
      </c>
      <c r="Y466" s="124">
        <v>521567</v>
      </c>
      <c r="Z466" s="124">
        <v>731087</v>
      </c>
      <c r="AA466" s="124">
        <v>10894581</v>
      </c>
      <c r="AB466" s="124">
        <v>0</v>
      </c>
      <c r="AC466" s="124">
        <v>3529296</v>
      </c>
      <c r="AD466" s="124">
        <v>5668049</v>
      </c>
      <c r="AE466" s="124">
        <v>5438645</v>
      </c>
    </row>
    <row r="467" spans="1:31" x14ac:dyDescent="0.3">
      <c r="A467" s="123" t="s">
        <v>933</v>
      </c>
      <c r="B467" s="121" t="s">
        <v>934</v>
      </c>
      <c r="C467" s="121">
        <v>1</v>
      </c>
      <c r="D467" s="121">
        <v>1</v>
      </c>
      <c r="E467" s="124">
        <v>2270967458</v>
      </c>
      <c r="F467" s="124">
        <v>2816</v>
      </c>
      <c r="G467" s="124">
        <v>806451</v>
      </c>
      <c r="H467" s="124">
        <v>670793028</v>
      </c>
      <c r="I467" s="124">
        <v>238207</v>
      </c>
      <c r="J467" s="125">
        <v>0.63300000000000001</v>
      </c>
      <c r="K467" s="124">
        <v>3339</v>
      </c>
      <c r="L467" s="124">
        <v>3403</v>
      </c>
      <c r="M467" s="124">
        <v>3371</v>
      </c>
      <c r="N467" s="125">
        <v>1.1240000000000001</v>
      </c>
      <c r="O467" s="125">
        <v>1.3169999999999999</v>
      </c>
      <c r="P467" s="126">
        <v>12246.58</v>
      </c>
      <c r="Q467" s="127">
        <v>9.1000000000000004E-3</v>
      </c>
      <c r="R467" s="126">
        <v>7338.7</v>
      </c>
      <c r="S467" s="126">
        <v>4907.88</v>
      </c>
      <c r="T467" s="125">
        <v>0.56599999999999995</v>
      </c>
      <c r="U467" s="126">
        <v>6931.56</v>
      </c>
      <c r="V467" s="126">
        <v>6931.56</v>
      </c>
      <c r="W467" s="124">
        <v>23366289</v>
      </c>
      <c r="X467" s="124">
        <v>22102144</v>
      </c>
      <c r="Y467" s="124">
        <v>442042</v>
      </c>
      <c r="Z467" s="124">
        <v>1264145</v>
      </c>
      <c r="AA467" s="124">
        <v>10797726</v>
      </c>
      <c r="AB467" s="124">
        <v>0</v>
      </c>
      <c r="AC467" s="124">
        <v>2136415</v>
      </c>
      <c r="AD467" s="124">
        <v>3431082</v>
      </c>
      <c r="AE467" s="124">
        <v>3292215</v>
      </c>
    </row>
    <row r="468" spans="1:31" x14ac:dyDescent="0.3">
      <c r="A468" s="123" t="s">
        <v>935</v>
      </c>
      <c r="B468" s="121" t="s">
        <v>936</v>
      </c>
      <c r="C468" s="121">
        <v>1</v>
      </c>
      <c r="D468" s="121">
        <v>0</v>
      </c>
      <c r="E468" s="124">
        <v>1125057174</v>
      </c>
      <c r="F468" s="124">
        <v>1353</v>
      </c>
      <c r="G468" s="124">
        <v>831527</v>
      </c>
      <c r="H468" s="124">
        <v>403979248</v>
      </c>
      <c r="I468" s="124">
        <v>298580</v>
      </c>
      <c r="J468" s="125">
        <v>0.79400000000000004</v>
      </c>
      <c r="K468" s="124">
        <v>1534</v>
      </c>
      <c r="L468" s="124">
        <v>1571</v>
      </c>
      <c r="M468" s="124">
        <v>1553</v>
      </c>
      <c r="N468" s="125">
        <v>1.1240000000000001</v>
      </c>
      <c r="O468" s="125">
        <v>1.429</v>
      </c>
      <c r="P468" s="126">
        <v>13288.05</v>
      </c>
      <c r="Q468" s="127">
        <v>1.111E-2</v>
      </c>
      <c r="R468" s="126">
        <v>9238.26</v>
      </c>
      <c r="S468" s="126">
        <v>4049.79</v>
      </c>
      <c r="T468" s="125">
        <v>0.495</v>
      </c>
      <c r="U468" s="126">
        <v>6577.58</v>
      </c>
      <c r="V468" s="126">
        <v>6577.58</v>
      </c>
      <c r="W468" s="124">
        <v>10214982</v>
      </c>
      <c r="X468" s="124">
        <v>12670063</v>
      </c>
      <c r="Y468" s="124">
        <v>253401</v>
      </c>
      <c r="Z468" s="124">
        <v>253401</v>
      </c>
      <c r="AA468" s="124">
        <v>6718622</v>
      </c>
      <c r="AB468" s="124">
        <v>0</v>
      </c>
      <c r="AC468" s="124">
        <v>1967296</v>
      </c>
      <c r="AD468" s="124">
        <v>3159477</v>
      </c>
      <c r="AE468" s="124">
        <v>3031603</v>
      </c>
    </row>
    <row r="469" spans="1:31" x14ac:dyDescent="0.3">
      <c r="A469" s="123" t="s">
        <v>937</v>
      </c>
      <c r="B469" s="121" t="s">
        <v>938</v>
      </c>
      <c r="C469" s="121">
        <v>1</v>
      </c>
      <c r="D469" s="121">
        <v>0</v>
      </c>
      <c r="E469" s="124">
        <v>8964140707</v>
      </c>
      <c r="F469" s="124">
        <v>5786</v>
      </c>
      <c r="G469" s="124">
        <v>1549281</v>
      </c>
      <c r="H469" s="124">
        <v>2956505955</v>
      </c>
      <c r="I469" s="124">
        <v>510975</v>
      </c>
      <c r="J469" s="125">
        <v>1.359</v>
      </c>
      <c r="K469" s="124">
        <v>6763</v>
      </c>
      <c r="L469" s="124">
        <v>6856</v>
      </c>
      <c r="M469" s="124">
        <v>6810</v>
      </c>
      <c r="N469" s="125">
        <v>1.1240000000000001</v>
      </c>
      <c r="O469" s="125">
        <v>1.23</v>
      </c>
      <c r="P469" s="126">
        <v>11437.58</v>
      </c>
      <c r="Q469" s="127">
        <v>1.9019999999999999E-2</v>
      </c>
      <c r="R469" s="126">
        <v>29467.32</v>
      </c>
      <c r="S469" s="126">
        <v>0</v>
      </c>
      <c r="T469" s="125">
        <v>0.252</v>
      </c>
      <c r="U469" s="126">
        <v>2882.27</v>
      </c>
      <c r="V469" s="126">
        <v>2882.27</v>
      </c>
      <c r="W469" s="124">
        <v>19628259</v>
      </c>
      <c r="X469" s="124">
        <v>24899492</v>
      </c>
      <c r="Y469" s="124">
        <v>497989</v>
      </c>
      <c r="Z469" s="124">
        <v>497989</v>
      </c>
      <c r="AA469" s="124">
        <v>10807559</v>
      </c>
      <c r="AB469" s="124">
        <v>1966</v>
      </c>
      <c r="AC469" s="124">
        <v>3413715</v>
      </c>
      <c r="AD469" s="124">
        <v>5482426</v>
      </c>
      <c r="AE469" s="124">
        <v>5260534</v>
      </c>
    </row>
    <row r="470" spans="1:31" x14ac:dyDescent="0.3">
      <c r="A470" s="123" t="s">
        <v>939</v>
      </c>
      <c r="B470" s="121" t="s">
        <v>940</v>
      </c>
      <c r="C470" s="121">
        <v>1</v>
      </c>
      <c r="D470" s="121">
        <v>0</v>
      </c>
      <c r="E470" s="124">
        <v>1010906692</v>
      </c>
      <c r="F470" s="124">
        <v>988</v>
      </c>
      <c r="G470" s="124">
        <v>1023184</v>
      </c>
      <c r="H470" s="124">
        <v>345375747</v>
      </c>
      <c r="I470" s="124">
        <v>349570</v>
      </c>
      <c r="J470" s="125">
        <v>0.92900000000000005</v>
      </c>
      <c r="K470" s="124">
        <v>1149</v>
      </c>
      <c r="L470" s="124">
        <v>1166</v>
      </c>
      <c r="M470" s="124">
        <v>1158</v>
      </c>
      <c r="N470" s="125">
        <v>1.1240000000000001</v>
      </c>
      <c r="O470" s="125">
        <v>1.3819999999999999</v>
      </c>
      <c r="P470" s="126">
        <v>12851.01</v>
      </c>
      <c r="Q470" s="127">
        <v>1.2999999999999999E-2</v>
      </c>
      <c r="R470" s="126">
        <v>13301.39</v>
      </c>
      <c r="S470" s="126">
        <v>0</v>
      </c>
      <c r="T470" s="125">
        <v>0.41899999999999998</v>
      </c>
      <c r="U470" s="126">
        <v>5384.57</v>
      </c>
      <c r="V470" s="126">
        <v>5384.57</v>
      </c>
      <c r="W470" s="124">
        <v>6235333</v>
      </c>
      <c r="X470" s="124">
        <v>7614414</v>
      </c>
      <c r="Y470" s="124">
        <v>152288</v>
      </c>
      <c r="Z470" s="124">
        <v>152288</v>
      </c>
      <c r="AA470" s="124">
        <v>3428157</v>
      </c>
      <c r="AB470" s="124">
        <v>0</v>
      </c>
      <c r="AC470" s="124">
        <v>886797</v>
      </c>
      <c r="AD470" s="124">
        <v>1424195</v>
      </c>
      <c r="AE470" s="124">
        <v>1366554</v>
      </c>
    </row>
    <row r="471" spans="1:31" x14ac:dyDescent="0.3">
      <c r="A471" s="123" t="s">
        <v>941</v>
      </c>
      <c r="B471" s="121" t="s">
        <v>942</v>
      </c>
      <c r="C471" s="121">
        <v>1</v>
      </c>
      <c r="D471" s="121">
        <v>0</v>
      </c>
      <c r="E471" s="124">
        <v>601909087</v>
      </c>
      <c r="F471" s="124">
        <v>727</v>
      </c>
      <c r="G471" s="124">
        <v>827935</v>
      </c>
      <c r="H471" s="124">
        <v>160679222</v>
      </c>
      <c r="I471" s="124">
        <v>221016</v>
      </c>
      <c r="J471" s="125">
        <v>0.58699999999999997</v>
      </c>
      <c r="K471" s="124">
        <v>862</v>
      </c>
      <c r="L471" s="124">
        <v>892</v>
      </c>
      <c r="M471" s="124">
        <v>877</v>
      </c>
      <c r="N471" s="125">
        <v>1.1240000000000001</v>
      </c>
      <c r="O471" s="125">
        <v>1.3879999999999999</v>
      </c>
      <c r="P471" s="126">
        <v>12906.8</v>
      </c>
      <c r="Q471" s="127">
        <v>9.1000000000000004E-3</v>
      </c>
      <c r="R471" s="126">
        <v>7534.2</v>
      </c>
      <c r="S471" s="126">
        <v>5372.6</v>
      </c>
      <c r="T471" s="125">
        <v>0.56100000000000005</v>
      </c>
      <c r="U471" s="126">
        <v>7240.71</v>
      </c>
      <c r="V471" s="126">
        <v>7240.71</v>
      </c>
      <c r="W471" s="124">
        <v>6350103</v>
      </c>
      <c r="X471" s="124">
        <v>6208269</v>
      </c>
      <c r="Y471" s="124">
        <v>124165</v>
      </c>
      <c r="Z471" s="124">
        <v>141834</v>
      </c>
      <c r="AA471" s="124">
        <v>2397293</v>
      </c>
      <c r="AB471" s="124">
        <v>0</v>
      </c>
      <c r="AC471" s="124">
        <v>874956</v>
      </c>
      <c r="AD471" s="124">
        <v>1405179</v>
      </c>
      <c r="AE471" s="124">
        <v>1348307</v>
      </c>
    </row>
    <row r="472" spans="1:31" x14ac:dyDescent="0.3">
      <c r="A472" s="123" t="s">
        <v>943</v>
      </c>
      <c r="B472" s="121" t="s">
        <v>944</v>
      </c>
      <c r="C472" s="121">
        <v>1</v>
      </c>
      <c r="D472" s="121">
        <v>0</v>
      </c>
      <c r="E472" s="124">
        <v>506506300</v>
      </c>
      <c r="F472" s="124">
        <v>644</v>
      </c>
      <c r="G472" s="124">
        <v>786500</v>
      </c>
      <c r="H472" s="124">
        <v>186561842</v>
      </c>
      <c r="I472" s="124">
        <v>289692</v>
      </c>
      <c r="J472" s="125">
        <v>0.77</v>
      </c>
      <c r="K472" s="124">
        <v>719</v>
      </c>
      <c r="L472" s="124">
        <v>742</v>
      </c>
      <c r="M472" s="124">
        <v>731</v>
      </c>
      <c r="N472" s="125">
        <v>1.1240000000000001</v>
      </c>
      <c r="O472" s="125">
        <v>1.504</v>
      </c>
      <c r="P472" s="126">
        <v>13985.47</v>
      </c>
      <c r="Q472" s="127">
        <v>1.078E-2</v>
      </c>
      <c r="R472" s="126">
        <v>8478.4699999999993</v>
      </c>
      <c r="S472" s="126">
        <v>5507</v>
      </c>
      <c r="T472" s="125">
        <v>0.51100000000000001</v>
      </c>
      <c r="U472" s="126">
        <v>7146.57</v>
      </c>
      <c r="V472" s="126">
        <v>7146.57</v>
      </c>
      <c r="W472" s="124">
        <v>5224143</v>
      </c>
      <c r="X472" s="124">
        <v>5341759</v>
      </c>
      <c r="Y472" s="124">
        <v>106835</v>
      </c>
      <c r="Z472" s="124">
        <v>106835</v>
      </c>
      <c r="AA472" s="124">
        <v>2424180</v>
      </c>
      <c r="AB472" s="124">
        <v>0</v>
      </c>
      <c r="AC472" s="124">
        <v>882701</v>
      </c>
      <c r="AD472" s="124">
        <v>1417617</v>
      </c>
      <c r="AE472" s="124">
        <v>1360242</v>
      </c>
    </row>
    <row r="473" spans="1:31" x14ac:dyDescent="0.3">
      <c r="A473" s="123" t="s">
        <v>945</v>
      </c>
      <c r="B473" s="121" t="s">
        <v>946</v>
      </c>
      <c r="C473" s="121">
        <v>1</v>
      </c>
      <c r="D473" s="121">
        <v>0</v>
      </c>
      <c r="E473" s="124">
        <v>1651833278</v>
      </c>
      <c r="F473" s="124">
        <v>2158</v>
      </c>
      <c r="G473" s="124">
        <v>765446</v>
      </c>
      <c r="H473" s="124">
        <v>629927463</v>
      </c>
      <c r="I473" s="124">
        <v>291903</v>
      </c>
      <c r="J473" s="125">
        <v>0.77600000000000002</v>
      </c>
      <c r="K473" s="124">
        <v>2574</v>
      </c>
      <c r="L473" s="124">
        <v>2648</v>
      </c>
      <c r="M473" s="124">
        <v>2611</v>
      </c>
      <c r="N473" s="125">
        <v>1.1240000000000001</v>
      </c>
      <c r="O473" s="125">
        <v>1.2809999999999999</v>
      </c>
      <c r="P473" s="126">
        <v>11911.82</v>
      </c>
      <c r="Q473" s="127">
        <v>1.086E-2</v>
      </c>
      <c r="R473" s="126">
        <v>8312.74</v>
      </c>
      <c r="S473" s="126">
        <v>3599.08</v>
      </c>
      <c r="T473" s="125">
        <v>0.52600000000000002</v>
      </c>
      <c r="U473" s="126">
        <v>6265.61</v>
      </c>
      <c r="V473" s="126">
        <v>6265.61</v>
      </c>
      <c r="W473" s="124">
        <v>16359508</v>
      </c>
      <c r="X473" s="124">
        <v>16005286</v>
      </c>
      <c r="Y473" s="124">
        <v>320105</v>
      </c>
      <c r="Z473" s="124">
        <v>354222</v>
      </c>
      <c r="AA473" s="124">
        <v>7797708</v>
      </c>
      <c r="AB473" s="124">
        <v>0</v>
      </c>
      <c r="AC473" s="124">
        <v>2774174</v>
      </c>
      <c r="AD473" s="124">
        <v>4455323</v>
      </c>
      <c r="AE473" s="124">
        <v>4275002</v>
      </c>
    </row>
    <row r="474" spans="1:31" x14ac:dyDescent="0.3">
      <c r="A474" s="123" t="s">
        <v>947</v>
      </c>
      <c r="B474" s="121" t="s">
        <v>948</v>
      </c>
      <c r="C474" s="121">
        <v>1</v>
      </c>
      <c r="D474" s="121">
        <v>0</v>
      </c>
      <c r="E474" s="124">
        <v>3041664871</v>
      </c>
      <c r="F474" s="124">
        <v>4329</v>
      </c>
      <c r="G474" s="124">
        <v>702625</v>
      </c>
      <c r="H474" s="124">
        <v>1364234036</v>
      </c>
      <c r="I474" s="124">
        <v>315138</v>
      </c>
      <c r="J474" s="125">
        <v>0.83799999999999997</v>
      </c>
      <c r="K474" s="124">
        <v>4981</v>
      </c>
      <c r="L474" s="124">
        <v>4997</v>
      </c>
      <c r="M474" s="124">
        <v>4989</v>
      </c>
      <c r="N474" s="125">
        <v>1.1240000000000001</v>
      </c>
      <c r="O474" s="125">
        <v>1.2</v>
      </c>
      <c r="P474" s="126">
        <v>11158.62</v>
      </c>
      <c r="Q474" s="127">
        <v>1.1730000000000001E-2</v>
      </c>
      <c r="R474" s="126">
        <v>8241.7900000000009</v>
      </c>
      <c r="S474" s="126">
        <v>2916.83</v>
      </c>
      <c r="T474" s="125">
        <v>0.505</v>
      </c>
      <c r="U474" s="126">
        <v>5635.1</v>
      </c>
      <c r="V474" s="126">
        <v>5635.1</v>
      </c>
      <c r="W474" s="124">
        <v>28113514</v>
      </c>
      <c r="X474" s="124">
        <v>25384410</v>
      </c>
      <c r="Y474" s="124">
        <v>507688</v>
      </c>
      <c r="Z474" s="124">
        <v>2729104</v>
      </c>
      <c r="AA474" s="124">
        <v>7340357</v>
      </c>
      <c r="AB474" s="124">
        <v>0</v>
      </c>
      <c r="AC474" s="124">
        <v>1813931</v>
      </c>
      <c r="AD474" s="124">
        <v>2913173</v>
      </c>
      <c r="AE474" s="124">
        <v>2795267</v>
      </c>
    </row>
    <row r="475" spans="1:31" x14ac:dyDescent="0.3">
      <c r="A475" s="123" t="s">
        <v>949</v>
      </c>
      <c r="B475" s="121" t="s">
        <v>950</v>
      </c>
      <c r="C475" s="121">
        <v>1</v>
      </c>
      <c r="D475" s="121">
        <v>0</v>
      </c>
      <c r="E475" s="124">
        <v>1615477927</v>
      </c>
      <c r="F475" s="124">
        <v>1783</v>
      </c>
      <c r="G475" s="124">
        <v>906044</v>
      </c>
      <c r="H475" s="124">
        <v>515620044</v>
      </c>
      <c r="I475" s="124">
        <v>289186</v>
      </c>
      <c r="J475" s="125">
        <v>0.76900000000000002</v>
      </c>
      <c r="K475" s="124">
        <v>2044</v>
      </c>
      <c r="L475" s="124">
        <v>2070</v>
      </c>
      <c r="M475" s="124">
        <v>2057</v>
      </c>
      <c r="N475" s="125">
        <v>1.1240000000000001</v>
      </c>
      <c r="O475" s="125">
        <v>1.2969999999999999</v>
      </c>
      <c r="P475" s="126">
        <v>12060.6</v>
      </c>
      <c r="Q475" s="127">
        <v>1.076E-2</v>
      </c>
      <c r="R475" s="126">
        <v>9749.0300000000007</v>
      </c>
      <c r="S475" s="126">
        <v>2311.5700000000002</v>
      </c>
      <c r="T475" s="125">
        <v>0.47</v>
      </c>
      <c r="U475" s="126">
        <v>5668.48</v>
      </c>
      <c r="V475" s="126">
        <v>5668.48</v>
      </c>
      <c r="W475" s="124">
        <v>11660064</v>
      </c>
      <c r="X475" s="124">
        <v>10887882</v>
      </c>
      <c r="Y475" s="124">
        <v>217757</v>
      </c>
      <c r="Z475" s="124">
        <v>772182</v>
      </c>
      <c r="AA475" s="124">
        <v>4183224</v>
      </c>
      <c r="AB475" s="124">
        <v>0</v>
      </c>
      <c r="AC475" s="124">
        <v>1812546</v>
      </c>
      <c r="AD475" s="124">
        <v>2910948</v>
      </c>
      <c r="AE475" s="124">
        <v>2793133</v>
      </c>
    </row>
    <row r="476" spans="1:31" x14ac:dyDescent="0.3">
      <c r="A476" s="123" t="s">
        <v>951</v>
      </c>
      <c r="B476" s="121" t="s">
        <v>952</v>
      </c>
      <c r="C476" s="121">
        <v>1</v>
      </c>
      <c r="D476" s="121">
        <v>0</v>
      </c>
      <c r="E476" s="124">
        <v>1712700480</v>
      </c>
      <c r="F476" s="124">
        <v>2794</v>
      </c>
      <c r="G476" s="124">
        <v>612992</v>
      </c>
      <c r="H476" s="124">
        <v>620840825</v>
      </c>
      <c r="I476" s="124">
        <v>222205</v>
      </c>
      <c r="J476" s="125">
        <v>0.59099999999999997</v>
      </c>
      <c r="K476" s="124">
        <v>3284</v>
      </c>
      <c r="L476" s="124">
        <v>3269</v>
      </c>
      <c r="M476" s="124">
        <v>3284</v>
      </c>
      <c r="N476" s="125">
        <v>1.1240000000000001</v>
      </c>
      <c r="O476" s="125">
        <v>1.383</v>
      </c>
      <c r="P476" s="126">
        <v>12860.3</v>
      </c>
      <c r="Q476" s="127">
        <v>9.1000000000000004E-3</v>
      </c>
      <c r="R476" s="126">
        <v>5578.22</v>
      </c>
      <c r="S476" s="126">
        <v>7282.08</v>
      </c>
      <c r="T476" s="125">
        <v>0.622</v>
      </c>
      <c r="U476" s="126">
        <v>7999.1</v>
      </c>
      <c r="V476" s="126">
        <v>7999.1</v>
      </c>
      <c r="W476" s="124">
        <v>26269045</v>
      </c>
      <c r="X476" s="124">
        <v>24197007</v>
      </c>
      <c r="Y476" s="124">
        <v>483940</v>
      </c>
      <c r="Z476" s="124">
        <v>2072038</v>
      </c>
      <c r="AA476" s="124">
        <v>10458300</v>
      </c>
      <c r="AB476" s="124">
        <v>1986</v>
      </c>
      <c r="AC476" s="124">
        <v>1374167</v>
      </c>
      <c r="AD476" s="124">
        <v>2206912</v>
      </c>
      <c r="AE476" s="124">
        <v>2117591</v>
      </c>
    </row>
    <row r="477" spans="1:31" x14ac:dyDescent="0.3">
      <c r="A477" s="123" t="s">
        <v>953</v>
      </c>
      <c r="B477" s="121" t="s">
        <v>954</v>
      </c>
      <c r="C477" s="121">
        <v>1</v>
      </c>
      <c r="D477" s="121">
        <v>0</v>
      </c>
      <c r="E477" s="124">
        <v>2914758492</v>
      </c>
      <c r="F477" s="124">
        <v>9278</v>
      </c>
      <c r="G477" s="124">
        <v>314158</v>
      </c>
      <c r="H477" s="124">
        <v>1257982028</v>
      </c>
      <c r="I477" s="124">
        <v>135587</v>
      </c>
      <c r="J477" s="125">
        <v>0.36</v>
      </c>
      <c r="K477" s="124">
        <v>11367</v>
      </c>
      <c r="L477" s="124">
        <v>11331</v>
      </c>
      <c r="M477" s="124">
        <v>11367</v>
      </c>
      <c r="N477" s="125">
        <v>1.1240000000000001</v>
      </c>
      <c r="O477" s="125">
        <v>1.7290000000000001</v>
      </c>
      <c r="P477" s="126">
        <v>16077.71</v>
      </c>
      <c r="Q477" s="127">
        <v>9.1000000000000004E-3</v>
      </c>
      <c r="R477" s="126">
        <v>2858.83</v>
      </c>
      <c r="S477" s="126">
        <v>13218.88</v>
      </c>
      <c r="T477" s="125">
        <v>0.93</v>
      </c>
      <c r="U477" s="126">
        <v>14952.27</v>
      </c>
      <c r="V477" s="126">
        <v>14952.27</v>
      </c>
      <c r="W477" s="124">
        <v>169962454</v>
      </c>
      <c r="X477" s="124">
        <v>158688955</v>
      </c>
      <c r="Y477" s="124">
        <v>3173779</v>
      </c>
      <c r="Z477" s="124">
        <v>11273499</v>
      </c>
      <c r="AA477" s="124">
        <v>39607686</v>
      </c>
      <c r="AB477" s="124">
        <v>0</v>
      </c>
      <c r="AC477" s="124">
        <v>10663669</v>
      </c>
      <c r="AD477" s="124">
        <v>17125852</v>
      </c>
      <c r="AE477" s="124">
        <v>16432713</v>
      </c>
    </row>
    <row r="478" spans="1:31" x14ac:dyDescent="0.3">
      <c r="A478" s="123" t="s">
        <v>955</v>
      </c>
      <c r="B478" s="121" t="s">
        <v>956</v>
      </c>
      <c r="C478" s="121">
        <v>1</v>
      </c>
      <c r="D478" s="121">
        <v>0</v>
      </c>
      <c r="E478" s="124">
        <v>665292452</v>
      </c>
      <c r="F478" s="124">
        <v>263</v>
      </c>
      <c r="G478" s="124">
        <v>2529629</v>
      </c>
      <c r="H478" s="124">
        <v>67983502</v>
      </c>
      <c r="I478" s="124">
        <v>258492</v>
      </c>
      <c r="J478" s="125">
        <v>0.68700000000000006</v>
      </c>
      <c r="K478" s="124">
        <v>300</v>
      </c>
      <c r="L478" s="124">
        <v>314</v>
      </c>
      <c r="M478" s="124">
        <v>307</v>
      </c>
      <c r="N478" s="125">
        <v>1</v>
      </c>
      <c r="O478" s="125">
        <v>1.9139999999999999</v>
      </c>
      <c r="P478" s="126">
        <v>15834.52</v>
      </c>
      <c r="Q478" s="127">
        <v>9.6100000000000005E-3</v>
      </c>
      <c r="R478" s="126">
        <v>24309.73</v>
      </c>
      <c r="S478" s="126">
        <v>0</v>
      </c>
      <c r="T478" s="125">
        <v>0.24399999999999999</v>
      </c>
      <c r="U478" s="126">
        <v>3863.62</v>
      </c>
      <c r="V478" s="126">
        <v>3863.62</v>
      </c>
      <c r="W478" s="124">
        <v>1186132</v>
      </c>
      <c r="X478" s="124">
        <v>2707703</v>
      </c>
      <c r="Y478" s="124">
        <v>54154</v>
      </c>
      <c r="Z478" s="124">
        <v>54154</v>
      </c>
      <c r="AA478" s="124">
        <v>791445</v>
      </c>
      <c r="AB478" s="124">
        <v>0</v>
      </c>
      <c r="AC478" s="124">
        <v>470350</v>
      </c>
      <c r="AD478" s="124">
        <v>755382</v>
      </c>
      <c r="AE478" s="124">
        <v>724809</v>
      </c>
    </row>
    <row r="479" spans="1:31" x14ac:dyDescent="0.3">
      <c r="A479" s="123" t="s">
        <v>957</v>
      </c>
      <c r="B479" s="121" t="s">
        <v>958</v>
      </c>
      <c r="C479" s="121">
        <v>1</v>
      </c>
      <c r="D479" s="121">
        <v>0</v>
      </c>
      <c r="E479" s="124">
        <v>201832178</v>
      </c>
      <c r="F479" s="124">
        <v>134</v>
      </c>
      <c r="G479" s="124">
        <v>1506210</v>
      </c>
      <c r="H479" s="124">
        <v>45309204</v>
      </c>
      <c r="I479" s="124">
        <v>338128</v>
      </c>
      <c r="J479" s="125">
        <v>0.89900000000000002</v>
      </c>
      <c r="K479" s="124">
        <v>158</v>
      </c>
      <c r="L479" s="124">
        <v>166</v>
      </c>
      <c r="M479" s="124">
        <v>162</v>
      </c>
      <c r="N479" s="125">
        <v>1</v>
      </c>
      <c r="O479" s="125">
        <v>1.978</v>
      </c>
      <c r="P479" s="126">
        <v>16363.99</v>
      </c>
      <c r="Q479" s="127">
        <v>1.2579999999999999E-2</v>
      </c>
      <c r="R479" s="126">
        <v>18948.12</v>
      </c>
      <c r="S479" s="126">
        <v>0</v>
      </c>
      <c r="T479" s="125">
        <v>0.36699999999999999</v>
      </c>
      <c r="U479" s="126">
        <v>6005.58</v>
      </c>
      <c r="V479" s="126">
        <v>6005.58</v>
      </c>
      <c r="W479" s="124">
        <v>972904</v>
      </c>
      <c r="X479" s="124">
        <v>2712114</v>
      </c>
      <c r="Y479" s="124">
        <v>54242</v>
      </c>
      <c r="Z479" s="124">
        <v>54242</v>
      </c>
      <c r="AA479" s="124">
        <v>862146</v>
      </c>
      <c r="AB479" s="124">
        <v>0</v>
      </c>
      <c r="AC479" s="124">
        <v>307689</v>
      </c>
      <c r="AD479" s="124">
        <v>494148</v>
      </c>
      <c r="AE479" s="124">
        <v>474148</v>
      </c>
    </row>
    <row r="480" spans="1:31" x14ac:dyDescent="0.3">
      <c r="A480" s="123" t="s">
        <v>959</v>
      </c>
      <c r="B480" s="121" t="s">
        <v>960</v>
      </c>
      <c r="C480" s="121">
        <v>1</v>
      </c>
      <c r="D480" s="121">
        <v>0</v>
      </c>
      <c r="E480" s="124">
        <v>552475235</v>
      </c>
      <c r="F480" s="124">
        <v>602</v>
      </c>
      <c r="G480" s="124">
        <v>917732</v>
      </c>
      <c r="H480" s="124">
        <v>139876222</v>
      </c>
      <c r="I480" s="124">
        <v>232352</v>
      </c>
      <c r="J480" s="125">
        <v>0.61799999999999999</v>
      </c>
      <c r="K480" s="124">
        <v>737</v>
      </c>
      <c r="L480" s="124">
        <v>737</v>
      </c>
      <c r="M480" s="124">
        <v>737</v>
      </c>
      <c r="N480" s="125">
        <v>1</v>
      </c>
      <c r="O480" s="125">
        <v>1.8759999999999999</v>
      </c>
      <c r="P480" s="126">
        <v>15520.14</v>
      </c>
      <c r="Q480" s="127">
        <v>9.1000000000000004E-3</v>
      </c>
      <c r="R480" s="126">
        <v>8351.36</v>
      </c>
      <c r="S480" s="126">
        <v>7168.78</v>
      </c>
      <c r="T480" s="125">
        <v>0.58499999999999996</v>
      </c>
      <c r="U480" s="126">
        <v>9079.2800000000007</v>
      </c>
      <c r="V480" s="126">
        <v>9079.2800000000007</v>
      </c>
      <c r="W480" s="124">
        <v>6691430</v>
      </c>
      <c r="X480" s="124">
        <v>8507756</v>
      </c>
      <c r="Y480" s="124">
        <v>170155</v>
      </c>
      <c r="Z480" s="124">
        <v>170155</v>
      </c>
      <c r="AA480" s="124">
        <v>3062077</v>
      </c>
      <c r="AB480" s="124">
        <v>0</v>
      </c>
      <c r="AC480" s="124">
        <v>1185690</v>
      </c>
      <c r="AD480" s="124">
        <v>1904218</v>
      </c>
      <c r="AE480" s="124">
        <v>1827148</v>
      </c>
    </row>
    <row r="481" spans="1:31" x14ac:dyDescent="0.3">
      <c r="A481" s="123" t="s">
        <v>961</v>
      </c>
      <c r="B481" s="121" t="s">
        <v>962</v>
      </c>
      <c r="C481" s="121">
        <v>1</v>
      </c>
      <c r="D481" s="121">
        <v>0</v>
      </c>
      <c r="E481" s="124">
        <v>953986290</v>
      </c>
      <c r="F481" s="124">
        <v>1419</v>
      </c>
      <c r="G481" s="124">
        <v>672294</v>
      </c>
      <c r="H481" s="124">
        <v>316012178</v>
      </c>
      <c r="I481" s="124">
        <v>222700</v>
      </c>
      <c r="J481" s="125">
        <v>0.59199999999999997</v>
      </c>
      <c r="K481" s="124">
        <v>1849</v>
      </c>
      <c r="L481" s="124">
        <v>1849</v>
      </c>
      <c r="M481" s="124">
        <v>1849</v>
      </c>
      <c r="N481" s="125">
        <v>1</v>
      </c>
      <c r="O481" s="125">
        <v>1.7410000000000001</v>
      </c>
      <c r="P481" s="126">
        <v>14403.29</v>
      </c>
      <c r="Q481" s="127">
        <v>9.1000000000000004E-3</v>
      </c>
      <c r="R481" s="126">
        <v>6117.87</v>
      </c>
      <c r="S481" s="126">
        <v>8285.42</v>
      </c>
      <c r="T481" s="125">
        <v>0.61899999999999999</v>
      </c>
      <c r="U481" s="126">
        <v>8915.6299999999992</v>
      </c>
      <c r="V481" s="126">
        <v>8915.6299999999992</v>
      </c>
      <c r="W481" s="124">
        <v>16485000</v>
      </c>
      <c r="X481" s="124">
        <v>16265896</v>
      </c>
      <c r="Y481" s="124">
        <v>325317</v>
      </c>
      <c r="Z481" s="124">
        <v>325317</v>
      </c>
      <c r="AA481" s="124">
        <v>7640963</v>
      </c>
      <c r="AB481" s="124">
        <v>1993</v>
      </c>
      <c r="AC481" s="124">
        <v>2091802</v>
      </c>
      <c r="AD481" s="124">
        <v>3359434</v>
      </c>
      <c r="AE481" s="124">
        <v>3223466</v>
      </c>
    </row>
    <row r="482" spans="1:31" x14ac:dyDescent="0.3">
      <c r="A482" s="123" t="s">
        <v>963</v>
      </c>
      <c r="B482" s="121" t="s">
        <v>964</v>
      </c>
      <c r="C482" s="121">
        <v>1</v>
      </c>
      <c r="D482" s="121">
        <v>0</v>
      </c>
      <c r="E482" s="124">
        <v>477217090</v>
      </c>
      <c r="F482" s="124">
        <v>816</v>
      </c>
      <c r="G482" s="124">
        <v>584824</v>
      </c>
      <c r="H482" s="124">
        <v>191062654</v>
      </c>
      <c r="I482" s="124">
        <v>234145</v>
      </c>
      <c r="J482" s="125">
        <v>0.622</v>
      </c>
      <c r="K482" s="124">
        <v>960</v>
      </c>
      <c r="L482" s="124">
        <v>963</v>
      </c>
      <c r="M482" s="124">
        <v>962</v>
      </c>
      <c r="N482" s="125">
        <v>1</v>
      </c>
      <c r="O482" s="125">
        <v>1.718</v>
      </c>
      <c r="P482" s="126">
        <v>14213.01</v>
      </c>
      <c r="Q482" s="127">
        <v>9.1000000000000004E-3</v>
      </c>
      <c r="R482" s="126">
        <v>5321.89</v>
      </c>
      <c r="S482" s="126">
        <v>8891.1200000000008</v>
      </c>
      <c r="T482" s="125">
        <v>0.63100000000000001</v>
      </c>
      <c r="U482" s="126">
        <v>8968.4</v>
      </c>
      <c r="V482" s="126">
        <v>8968.4</v>
      </c>
      <c r="W482" s="124">
        <v>8627601</v>
      </c>
      <c r="X482" s="124">
        <v>8440756</v>
      </c>
      <c r="Y482" s="124">
        <v>168815</v>
      </c>
      <c r="Z482" s="124">
        <v>186845</v>
      </c>
      <c r="AA482" s="124">
        <v>3228498</v>
      </c>
      <c r="AB482" s="124">
        <v>0</v>
      </c>
      <c r="AC482" s="124">
        <v>1429160</v>
      </c>
      <c r="AD482" s="124">
        <v>2295230</v>
      </c>
      <c r="AE482" s="124">
        <v>2202335</v>
      </c>
    </row>
    <row r="483" spans="1:31" x14ac:dyDescent="0.3">
      <c r="A483" s="123" t="s">
        <v>965</v>
      </c>
      <c r="B483" s="121" t="s">
        <v>966</v>
      </c>
      <c r="C483" s="121">
        <v>1</v>
      </c>
      <c r="D483" s="121">
        <v>0</v>
      </c>
      <c r="E483" s="124">
        <v>159810581</v>
      </c>
      <c r="F483" s="124">
        <v>257</v>
      </c>
      <c r="G483" s="124">
        <v>621831</v>
      </c>
      <c r="H483" s="124">
        <v>47959783</v>
      </c>
      <c r="I483" s="124">
        <v>186613</v>
      </c>
      <c r="J483" s="125">
        <v>0.496</v>
      </c>
      <c r="K483" s="124">
        <v>339</v>
      </c>
      <c r="L483" s="124">
        <v>339</v>
      </c>
      <c r="M483" s="124">
        <v>339</v>
      </c>
      <c r="N483" s="125">
        <v>1</v>
      </c>
      <c r="O483" s="125">
        <v>1.881</v>
      </c>
      <c r="P483" s="126">
        <v>15561.51</v>
      </c>
      <c r="Q483" s="127">
        <v>9.1000000000000004E-3</v>
      </c>
      <c r="R483" s="126">
        <v>5658.66</v>
      </c>
      <c r="S483" s="126">
        <v>9902.85</v>
      </c>
      <c r="T483" s="125">
        <v>0.73799999999999999</v>
      </c>
      <c r="U483" s="126">
        <v>11484.39</v>
      </c>
      <c r="V483" s="126">
        <v>11484.39</v>
      </c>
      <c r="W483" s="124">
        <v>3893209</v>
      </c>
      <c r="X483" s="124">
        <v>4039091</v>
      </c>
      <c r="Y483" s="124">
        <v>80781</v>
      </c>
      <c r="Z483" s="124">
        <v>80781</v>
      </c>
      <c r="AA483" s="124">
        <v>1610785</v>
      </c>
      <c r="AB483" s="124">
        <v>0</v>
      </c>
      <c r="AC483" s="124">
        <v>612147</v>
      </c>
      <c r="AD483" s="124">
        <v>983108</v>
      </c>
      <c r="AE483" s="124">
        <v>943318</v>
      </c>
    </row>
    <row r="484" spans="1:31" x14ac:dyDescent="0.3">
      <c r="A484" s="123" t="s">
        <v>967</v>
      </c>
      <c r="B484" s="121" t="s">
        <v>968</v>
      </c>
      <c r="C484" s="121">
        <v>1</v>
      </c>
      <c r="D484" s="121">
        <v>0</v>
      </c>
      <c r="E484" s="124">
        <v>387407846</v>
      </c>
      <c r="F484" s="124">
        <v>645</v>
      </c>
      <c r="G484" s="124">
        <v>600632</v>
      </c>
      <c r="H484" s="124">
        <v>133505802</v>
      </c>
      <c r="I484" s="124">
        <v>206985</v>
      </c>
      <c r="J484" s="125">
        <v>0.55000000000000004</v>
      </c>
      <c r="K484" s="124">
        <v>730</v>
      </c>
      <c r="L484" s="124">
        <v>793</v>
      </c>
      <c r="M484" s="124">
        <v>762</v>
      </c>
      <c r="N484" s="125">
        <v>1.0449999999999999</v>
      </c>
      <c r="O484" s="125">
        <v>1.831</v>
      </c>
      <c r="P484" s="126">
        <v>15829.5</v>
      </c>
      <c r="Q484" s="127">
        <v>9.1000000000000004E-3</v>
      </c>
      <c r="R484" s="126">
        <v>5465.75</v>
      </c>
      <c r="S484" s="126">
        <v>10363.75</v>
      </c>
      <c r="T484" s="125">
        <v>0.71799999999999997</v>
      </c>
      <c r="U484" s="126">
        <v>11365.58</v>
      </c>
      <c r="V484" s="126">
        <v>11365.58</v>
      </c>
      <c r="W484" s="124">
        <v>8660572</v>
      </c>
      <c r="X484" s="124">
        <v>9935820</v>
      </c>
      <c r="Y484" s="124">
        <v>198716</v>
      </c>
      <c r="Z484" s="124">
        <v>198716</v>
      </c>
      <c r="AA484" s="124">
        <v>3043495</v>
      </c>
      <c r="AB484" s="124">
        <v>0</v>
      </c>
      <c r="AC484" s="124">
        <v>637945</v>
      </c>
      <c r="AD484" s="124">
        <v>1024539</v>
      </c>
      <c r="AE484" s="124">
        <v>983073</v>
      </c>
    </row>
    <row r="485" spans="1:31" x14ac:dyDescent="0.3">
      <c r="A485" s="123" t="s">
        <v>969</v>
      </c>
      <c r="B485" s="121" t="s">
        <v>970</v>
      </c>
      <c r="C485" s="121">
        <v>1</v>
      </c>
      <c r="D485" s="121">
        <v>0</v>
      </c>
      <c r="E485" s="124">
        <v>970981047</v>
      </c>
      <c r="F485" s="124">
        <v>874</v>
      </c>
      <c r="G485" s="124">
        <v>1110962</v>
      </c>
      <c r="H485" s="124">
        <v>216068997</v>
      </c>
      <c r="I485" s="124">
        <v>247218</v>
      </c>
      <c r="J485" s="125">
        <v>0.65700000000000003</v>
      </c>
      <c r="K485" s="124">
        <v>1055</v>
      </c>
      <c r="L485" s="124">
        <v>1046</v>
      </c>
      <c r="M485" s="124">
        <v>1055</v>
      </c>
      <c r="N485" s="125">
        <v>1.0449999999999999</v>
      </c>
      <c r="O485" s="125">
        <v>1.7989999999999999</v>
      </c>
      <c r="P485" s="126">
        <v>15552.85</v>
      </c>
      <c r="Q485" s="127">
        <v>9.1900000000000003E-3</v>
      </c>
      <c r="R485" s="126">
        <v>10209.74</v>
      </c>
      <c r="S485" s="126">
        <v>5343.11</v>
      </c>
      <c r="T485" s="125">
        <v>0.48</v>
      </c>
      <c r="U485" s="126">
        <v>7465.36</v>
      </c>
      <c r="V485" s="126">
        <v>7465.36</v>
      </c>
      <c r="W485" s="124">
        <v>7875955</v>
      </c>
      <c r="X485" s="124">
        <v>11167907</v>
      </c>
      <c r="Y485" s="124">
        <v>223358</v>
      </c>
      <c r="Z485" s="124">
        <v>223358</v>
      </c>
      <c r="AA485" s="124">
        <v>4276481</v>
      </c>
      <c r="AB485" s="124">
        <v>0</v>
      </c>
      <c r="AC485" s="124">
        <v>1344338</v>
      </c>
      <c r="AD485" s="124">
        <v>2159006</v>
      </c>
      <c r="AE485" s="124">
        <v>2071624</v>
      </c>
    </row>
    <row r="486" spans="1:31" x14ac:dyDescent="0.3">
      <c r="A486" s="123" t="s">
        <v>971</v>
      </c>
      <c r="B486" s="121" t="s">
        <v>972</v>
      </c>
      <c r="C486" s="121">
        <v>1</v>
      </c>
      <c r="D486" s="121">
        <v>0</v>
      </c>
      <c r="E486" s="124">
        <v>735441380</v>
      </c>
      <c r="F486" s="124">
        <v>633</v>
      </c>
      <c r="G486" s="124">
        <v>1161834</v>
      </c>
      <c r="H486" s="124">
        <v>138205424</v>
      </c>
      <c r="I486" s="124">
        <v>218334</v>
      </c>
      <c r="J486" s="125">
        <v>0.57999999999999996</v>
      </c>
      <c r="K486" s="124">
        <v>749</v>
      </c>
      <c r="L486" s="124">
        <v>754</v>
      </c>
      <c r="M486" s="124">
        <v>752</v>
      </c>
      <c r="N486" s="125">
        <v>1.141</v>
      </c>
      <c r="O486" s="125">
        <v>1.9239999999999999</v>
      </c>
      <c r="P486" s="126">
        <v>18161.57</v>
      </c>
      <c r="Q486" s="127">
        <v>9.1000000000000004E-3</v>
      </c>
      <c r="R486" s="126">
        <v>10572.68</v>
      </c>
      <c r="S486" s="126">
        <v>7588.89</v>
      </c>
      <c r="T486" s="125">
        <v>0.499</v>
      </c>
      <c r="U486" s="126">
        <v>9062.6200000000008</v>
      </c>
      <c r="V486" s="126">
        <v>9062.6200000000008</v>
      </c>
      <c r="W486" s="124">
        <v>6815091</v>
      </c>
      <c r="X486" s="124">
        <v>9432015</v>
      </c>
      <c r="Y486" s="124">
        <v>188640</v>
      </c>
      <c r="Z486" s="124">
        <v>188640</v>
      </c>
      <c r="AA486" s="124">
        <v>3010724</v>
      </c>
      <c r="AB486" s="124">
        <v>1968</v>
      </c>
      <c r="AC486" s="124">
        <v>1412394</v>
      </c>
      <c r="AD486" s="124">
        <v>2268304</v>
      </c>
      <c r="AE486" s="124">
        <v>2176499</v>
      </c>
    </row>
    <row r="487" spans="1:31" x14ac:dyDescent="0.3">
      <c r="A487" s="123" t="s">
        <v>973</v>
      </c>
      <c r="B487" s="121" t="s">
        <v>974</v>
      </c>
      <c r="C487" s="121">
        <v>1</v>
      </c>
      <c r="D487" s="121">
        <v>0</v>
      </c>
      <c r="E487" s="124">
        <v>432524192</v>
      </c>
      <c r="F487" s="124">
        <v>312</v>
      </c>
      <c r="G487" s="124">
        <v>1386295</v>
      </c>
      <c r="H487" s="124">
        <v>96650056</v>
      </c>
      <c r="I487" s="124">
        <v>309775</v>
      </c>
      <c r="J487" s="125">
        <v>0.82399999999999995</v>
      </c>
      <c r="K487" s="124">
        <v>489</v>
      </c>
      <c r="L487" s="124">
        <v>492</v>
      </c>
      <c r="M487" s="124">
        <v>491</v>
      </c>
      <c r="N487" s="125">
        <v>1.141</v>
      </c>
      <c r="O487" s="125">
        <v>1.917</v>
      </c>
      <c r="P487" s="126">
        <v>18095.5</v>
      </c>
      <c r="Q487" s="127">
        <v>1.153E-2</v>
      </c>
      <c r="R487" s="126">
        <v>15983.98</v>
      </c>
      <c r="S487" s="126">
        <v>2111.52</v>
      </c>
      <c r="T487" s="125">
        <v>0.39300000000000002</v>
      </c>
      <c r="U487" s="126">
        <v>7111.53</v>
      </c>
      <c r="V487" s="126">
        <v>7111.53</v>
      </c>
      <c r="W487" s="124">
        <v>3491762</v>
      </c>
      <c r="X487" s="124">
        <v>4152872</v>
      </c>
      <c r="Y487" s="124">
        <v>83057</v>
      </c>
      <c r="Z487" s="124">
        <v>83057</v>
      </c>
      <c r="AA487" s="124">
        <v>1505135</v>
      </c>
      <c r="AB487" s="124">
        <v>0</v>
      </c>
      <c r="AC487" s="124">
        <v>462547</v>
      </c>
      <c r="AD487" s="124">
        <v>742850</v>
      </c>
      <c r="AE487" s="124">
        <v>712784</v>
      </c>
    </row>
    <row r="488" spans="1:31" x14ac:dyDescent="0.3">
      <c r="A488" s="123" t="s">
        <v>975</v>
      </c>
      <c r="B488" s="121" t="s">
        <v>976</v>
      </c>
      <c r="C488" s="121">
        <v>1</v>
      </c>
      <c r="D488" s="121">
        <v>0</v>
      </c>
      <c r="E488" s="124">
        <v>630884688</v>
      </c>
      <c r="F488" s="124">
        <v>1176</v>
      </c>
      <c r="G488" s="124">
        <v>536466</v>
      </c>
      <c r="H488" s="124">
        <v>297772461</v>
      </c>
      <c r="I488" s="124">
        <v>253207</v>
      </c>
      <c r="J488" s="125">
        <v>0.67300000000000004</v>
      </c>
      <c r="K488" s="124">
        <v>1388</v>
      </c>
      <c r="L488" s="124">
        <v>1404</v>
      </c>
      <c r="M488" s="124">
        <v>1396</v>
      </c>
      <c r="N488" s="125">
        <v>1.141</v>
      </c>
      <c r="O488" s="125">
        <v>1.5760000000000001</v>
      </c>
      <c r="P488" s="126">
        <v>14876.63</v>
      </c>
      <c r="Q488" s="127">
        <v>9.4199999999999996E-3</v>
      </c>
      <c r="R488" s="126">
        <v>5053.5</v>
      </c>
      <c r="S488" s="126">
        <v>9823.1299999999992</v>
      </c>
      <c r="T488" s="125">
        <v>0.65300000000000002</v>
      </c>
      <c r="U488" s="126">
        <v>9714.43</v>
      </c>
      <c r="V488" s="126">
        <v>9823.1299999999992</v>
      </c>
      <c r="W488" s="124">
        <v>13713090</v>
      </c>
      <c r="X488" s="124">
        <v>13830451</v>
      </c>
      <c r="Y488" s="124">
        <v>276609</v>
      </c>
      <c r="Z488" s="124">
        <v>276609</v>
      </c>
      <c r="AA488" s="124">
        <v>4052206</v>
      </c>
      <c r="AB488" s="124">
        <v>0</v>
      </c>
      <c r="AC488" s="124">
        <v>1251526</v>
      </c>
      <c r="AD488" s="124">
        <v>2009950</v>
      </c>
      <c r="AE488" s="124">
        <v>1928601</v>
      </c>
    </row>
    <row r="489" spans="1:31" x14ac:dyDescent="0.3">
      <c r="A489" s="123" t="s">
        <v>977</v>
      </c>
      <c r="B489" s="121" t="s">
        <v>978</v>
      </c>
      <c r="C489" s="121">
        <v>1</v>
      </c>
      <c r="D489" s="121">
        <v>0</v>
      </c>
      <c r="E489" s="124">
        <v>771452283</v>
      </c>
      <c r="F489" s="124">
        <v>1398</v>
      </c>
      <c r="G489" s="124">
        <v>551825</v>
      </c>
      <c r="H489" s="124">
        <v>257501999</v>
      </c>
      <c r="I489" s="124">
        <v>184193</v>
      </c>
      <c r="J489" s="125">
        <v>0.49</v>
      </c>
      <c r="K489" s="124">
        <v>1731</v>
      </c>
      <c r="L489" s="124">
        <v>1690</v>
      </c>
      <c r="M489" s="124">
        <v>1731</v>
      </c>
      <c r="N489" s="125">
        <v>1.141</v>
      </c>
      <c r="O489" s="125">
        <v>1.6870000000000001</v>
      </c>
      <c r="P489" s="126">
        <v>15924.41</v>
      </c>
      <c r="Q489" s="127">
        <v>9.1000000000000004E-3</v>
      </c>
      <c r="R489" s="126">
        <v>5021.6000000000004</v>
      </c>
      <c r="S489" s="126">
        <v>10902.81</v>
      </c>
      <c r="T489" s="125">
        <v>0.77400000000000002</v>
      </c>
      <c r="U489" s="126">
        <v>12325.49</v>
      </c>
      <c r="V489" s="126">
        <v>12325.49</v>
      </c>
      <c r="W489" s="124">
        <v>21335424</v>
      </c>
      <c r="X489" s="124">
        <v>21329620</v>
      </c>
      <c r="Y489" s="124">
        <v>426592</v>
      </c>
      <c r="Z489" s="124">
        <v>426592</v>
      </c>
      <c r="AA489" s="124">
        <v>7458119</v>
      </c>
      <c r="AB489" s="124">
        <v>1994</v>
      </c>
      <c r="AC489" s="124">
        <v>1480234</v>
      </c>
      <c r="AD489" s="124">
        <v>2377255</v>
      </c>
      <c r="AE489" s="124">
        <v>2281040</v>
      </c>
    </row>
    <row r="490" spans="1:31" x14ac:dyDescent="0.3">
      <c r="A490" s="123" t="s">
        <v>979</v>
      </c>
      <c r="B490" s="121" t="s">
        <v>980</v>
      </c>
      <c r="C490" s="121">
        <v>1</v>
      </c>
      <c r="D490" s="121">
        <v>0</v>
      </c>
      <c r="E490" s="124">
        <v>463012462</v>
      </c>
      <c r="F490" s="124">
        <v>975</v>
      </c>
      <c r="G490" s="124">
        <v>474884</v>
      </c>
      <c r="H490" s="124">
        <v>144142046</v>
      </c>
      <c r="I490" s="124">
        <v>147837</v>
      </c>
      <c r="J490" s="125">
        <v>0.39300000000000002</v>
      </c>
      <c r="K490" s="124">
        <v>1085</v>
      </c>
      <c r="L490" s="124">
        <v>1097</v>
      </c>
      <c r="M490" s="124">
        <v>1091</v>
      </c>
      <c r="N490" s="125">
        <v>1.0449999999999999</v>
      </c>
      <c r="O490" s="125">
        <v>1.857</v>
      </c>
      <c r="P490" s="126">
        <v>16054.28</v>
      </c>
      <c r="Q490" s="127">
        <v>9.1000000000000004E-3</v>
      </c>
      <c r="R490" s="126">
        <v>4321.4399999999996</v>
      </c>
      <c r="S490" s="126">
        <v>11732.84</v>
      </c>
      <c r="T490" s="125">
        <v>0.88700000000000001</v>
      </c>
      <c r="U490" s="126">
        <v>14240.14</v>
      </c>
      <c r="V490" s="126">
        <v>14240.14</v>
      </c>
      <c r="W490" s="124">
        <v>15535993</v>
      </c>
      <c r="X490" s="124">
        <v>16169981</v>
      </c>
      <c r="Y490" s="124">
        <v>323399</v>
      </c>
      <c r="Z490" s="124">
        <v>323399</v>
      </c>
      <c r="AA490" s="124">
        <v>5215117</v>
      </c>
      <c r="AB490" s="124">
        <v>1969</v>
      </c>
      <c r="AC490" s="124">
        <v>1264648</v>
      </c>
      <c r="AD490" s="124">
        <v>2031024</v>
      </c>
      <c r="AE490" s="124">
        <v>1948822</v>
      </c>
    </row>
    <row r="491" spans="1:31" x14ac:dyDescent="0.3">
      <c r="A491" s="123" t="s">
        <v>981</v>
      </c>
      <c r="B491" s="121" t="s">
        <v>982</v>
      </c>
      <c r="C491" s="121">
        <v>1</v>
      </c>
      <c r="D491" s="121">
        <v>0</v>
      </c>
      <c r="E491" s="124">
        <v>221663797</v>
      </c>
      <c r="F491" s="124">
        <v>399</v>
      </c>
      <c r="G491" s="124">
        <v>555548</v>
      </c>
      <c r="H491" s="124">
        <v>67461536</v>
      </c>
      <c r="I491" s="124">
        <v>169076</v>
      </c>
      <c r="J491" s="125">
        <v>0.44900000000000001</v>
      </c>
      <c r="K491" s="124">
        <v>428</v>
      </c>
      <c r="L491" s="124">
        <v>442</v>
      </c>
      <c r="M491" s="124">
        <v>435</v>
      </c>
      <c r="N491" s="125">
        <v>1.0449999999999999</v>
      </c>
      <c r="O491" s="125">
        <v>1.925</v>
      </c>
      <c r="P491" s="126">
        <v>16642.16</v>
      </c>
      <c r="Q491" s="127">
        <v>9.1000000000000004E-3</v>
      </c>
      <c r="R491" s="126">
        <v>5055.4799999999996</v>
      </c>
      <c r="S491" s="126">
        <v>11586.68</v>
      </c>
      <c r="T491" s="125">
        <v>0.78300000000000003</v>
      </c>
      <c r="U491" s="126">
        <v>13030.81</v>
      </c>
      <c r="V491" s="126">
        <v>13030.81</v>
      </c>
      <c r="W491" s="124">
        <v>5668403</v>
      </c>
      <c r="X491" s="124">
        <v>6917981</v>
      </c>
      <c r="Y491" s="124">
        <v>138359</v>
      </c>
      <c r="Z491" s="124">
        <v>138359</v>
      </c>
      <c r="AA491" s="124">
        <v>2877537</v>
      </c>
      <c r="AB491" s="124">
        <v>0</v>
      </c>
      <c r="AC491" s="124">
        <v>699063</v>
      </c>
      <c r="AD491" s="124">
        <v>1122695</v>
      </c>
      <c r="AE491" s="124">
        <v>1077256</v>
      </c>
    </row>
    <row r="492" spans="1:31" x14ac:dyDescent="0.3">
      <c r="A492" s="123" t="s">
        <v>983</v>
      </c>
      <c r="B492" s="121" t="s">
        <v>984</v>
      </c>
      <c r="C492" s="121">
        <v>1</v>
      </c>
      <c r="D492" s="121">
        <v>0</v>
      </c>
      <c r="E492" s="124">
        <v>571367382</v>
      </c>
      <c r="F492" s="124">
        <v>1362</v>
      </c>
      <c r="G492" s="124">
        <v>419506</v>
      </c>
      <c r="H492" s="124">
        <v>193141985</v>
      </c>
      <c r="I492" s="124">
        <v>141807</v>
      </c>
      <c r="J492" s="125">
        <v>0.377</v>
      </c>
      <c r="K492" s="124">
        <v>1639</v>
      </c>
      <c r="L492" s="124">
        <v>1634</v>
      </c>
      <c r="M492" s="124">
        <v>1639</v>
      </c>
      <c r="N492" s="125">
        <v>1.0449999999999999</v>
      </c>
      <c r="O492" s="125">
        <v>1.718</v>
      </c>
      <c r="P492" s="126">
        <v>14852.59</v>
      </c>
      <c r="Q492" s="127">
        <v>9.1000000000000004E-3</v>
      </c>
      <c r="R492" s="126">
        <v>3817.5</v>
      </c>
      <c r="S492" s="126">
        <v>11035.09</v>
      </c>
      <c r="T492" s="125">
        <v>0.93</v>
      </c>
      <c r="U492" s="126">
        <v>13812.9</v>
      </c>
      <c r="V492" s="126">
        <v>13812.9</v>
      </c>
      <c r="W492" s="124">
        <v>22639344</v>
      </c>
      <c r="X492" s="124">
        <v>21543995</v>
      </c>
      <c r="Y492" s="124">
        <v>430879</v>
      </c>
      <c r="Z492" s="124">
        <v>1095349</v>
      </c>
      <c r="AA492" s="124">
        <v>8284057</v>
      </c>
      <c r="AB492" s="124">
        <v>0</v>
      </c>
      <c r="AC492" s="124">
        <v>1453650</v>
      </c>
      <c r="AD492" s="124">
        <v>2334561</v>
      </c>
      <c r="AE492" s="124">
        <v>2240074</v>
      </c>
    </row>
    <row r="493" spans="1:31" x14ac:dyDescent="0.3">
      <c r="A493" s="123" t="s">
        <v>985</v>
      </c>
      <c r="B493" s="121" t="s">
        <v>986</v>
      </c>
      <c r="C493" s="121">
        <v>1</v>
      </c>
      <c r="D493" s="121">
        <v>0</v>
      </c>
      <c r="E493" s="124">
        <v>173966532</v>
      </c>
      <c r="F493" s="124">
        <v>229</v>
      </c>
      <c r="G493" s="124">
        <v>759679</v>
      </c>
      <c r="H493" s="124">
        <v>40497528</v>
      </c>
      <c r="I493" s="124">
        <v>176845</v>
      </c>
      <c r="J493" s="125">
        <v>0.47</v>
      </c>
      <c r="K493" s="124">
        <v>260</v>
      </c>
      <c r="L493" s="124">
        <v>274</v>
      </c>
      <c r="M493" s="124">
        <v>267</v>
      </c>
      <c r="N493" s="125">
        <v>1.0449999999999999</v>
      </c>
      <c r="O493" s="125">
        <v>1.9239999999999999</v>
      </c>
      <c r="P493" s="126">
        <v>16633.509999999998</v>
      </c>
      <c r="Q493" s="127">
        <v>9.1000000000000004E-3</v>
      </c>
      <c r="R493" s="126">
        <v>6913.07</v>
      </c>
      <c r="S493" s="126">
        <v>9720.44</v>
      </c>
      <c r="T493" s="125">
        <v>0.64</v>
      </c>
      <c r="U493" s="126">
        <v>10645.44</v>
      </c>
      <c r="V493" s="126">
        <v>10645.44</v>
      </c>
      <c r="W493" s="124">
        <v>2842333</v>
      </c>
      <c r="X493" s="124">
        <v>3888482</v>
      </c>
      <c r="Y493" s="124">
        <v>77769</v>
      </c>
      <c r="Z493" s="124">
        <v>77769</v>
      </c>
      <c r="AA493" s="124">
        <v>1200090</v>
      </c>
      <c r="AB493" s="124">
        <v>0</v>
      </c>
      <c r="AC493" s="124">
        <v>506797</v>
      </c>
      <c r="AD493" s="124">
        <v>813915</v>
      </c>
      <c r="AE493" s="124">
        <v>780974</v>
      </c>
    </row>
    <row r="494" spans="1:31" x14ac:dyDescent="0.3">
      <c r="A494" s="123" t="s">
        <v>987</v>
      </c>
      <c r="B494" s="121" t="s">
        <v>988</v>
      </c>
      <c r="C494" s="121">
        <v>1</v>
      </c>
      <c r="D494" s="121">
        <v>0</v>
      </c>
      <c r="E494" s="124">
        <v>316764992</v>
      </c>
      <c r="F494" s="124">
        <v>708</v>
      </c>
      <c r="G494" s="124">
        <v>447408</v>
      </c>
      <c r="H494" s="124">
        <v>124031616</v>
      </c>
      <c r="I494" s="124">
        <v>175185</v>
      </c>
      <c r="J494" s="125">
        <v>0.46600000000000003</v>
      </c>
      <c r="K494" s="124">
        <v>897</v>
      </c>
      <c r="L494" s="124">
        <v>923</v>
      </c>
      <c r="M494" s="124">
        <v>910</v>
      </c>
      <c r="N494" s="125">
        <v>1.0449999999999999</v>
      </c>
      <c r="O494" s="125">
        <v>1.7589999999999999</v>
      </c>
      <c r="P494" s="126">
        <v>15207.04</v>
      </c>
      <c r="Q494" s="127">
        <v>9.1000000000000004E-3</v>
      </c>
      <c r="R494" s="126">
        <v>4071.41</v>
      </c>
      <c r="S494" s="126">
        <v>11135.63</v>
      </c>
      <c r="T494" s="125">
        <v>0.85599999999999998</v>
      </c>
      <c r="U494" s="126">
        <v>13017.22</v>
      </c>
      <c r="V494" s="126">
        <v>13017.22</v>
      </c>
      <c r="W494" s="124">
        <v>11845671</v>
      </c>
      <c r="X494" s="124">
        <v>11739055</v>
      </c>
      <c r="Y494" s="124">
        <v>234781</v>
      </c>
      <c r="Z494" s="124">
        <v>234781</v>
      </c>
      <c r="AA494" s="124">
        <v>5398030</v>
      </c>
      <c r="AB494" s="124">
        <v>1992</v>
      </c>
      <c r="AC494" s="124">
        <v>1227827</v>
      </c>
      <c r="AD494" s="124">
        <v>1971890</v>
      </c>
      <c r="AE494" s="124">
        <v>1892081</v>
      </c>
    </row>
    <row r="495" spans="1:31" x14ac:dyDescent="0.3">
      <c r="A495" s="123" t="s">
        <v>989</v>
      </c>
      <c r="B495" s="121" t="s">
        <v>990</v>
      </c>
      <c r="C495" s="121">
        <v>1</v>
      </c>
      <c r="D495" s="121">
        <v>0</v>
      </c>
      <c r="E495" s="124">
        <v>2488706707</v>
      </c>
      <c r="F495" s="124">
        <v>4296</v>
      </c>
      <c r="G495" s="124">
        <v>579307</v>
      </c>
      <c r="H495" s="124">
        <v>1230665625</v>
      </c>
      <c r="I495" s="124">
        <v>286467</v>
      </c>
      <c r="J495" s="125">
        <v>0.76200000000000001</v>
      </c>
      <c r="K495" s="124">
        <v>5246</v>
      </c>
      <c r="L495" s="124">
        <v>5207</v>
      </c>
      <c r="M495" s="124">
        <v>5246</v>
      </c>
      <c r="N495" s="125">
        <v>1.0449999999999999</v>
      </c>
      <c r="O495" s="125">
        <v>1.5049999999999999</v>
      </c>
      <c r="P495" s="126">
        <v>13011.14</v>
      </c>
      <c r="Q495" s="127">
        <v>1.0659999999999999E-2</v>
      </c>
      <c r="R495" s="126">
        <v>6175.41</v>
      </c>
      <c r="S495" s="126">
        <v>6835.73</v>
      </c>
      <c r="T495" s="125">
        <v>0.59</v>
      </c>
      <c r="U495" s="126">
        <v>7676.57</v>
      </c>
      <c r="V495" s="126">
        <v>7676.57</v>
      </c>
      <c r="W495" s="124">
        <v>40271287</v>
      </c>
      <c r="X495" s="124">
        <v>38096598</v>
      </c>
      <c r="Y495" s="124">
        <v>761931</v>
      </c>
      <c r="Z495" s="124">
        <v>2174689</v>
      </c>
      <c r="AA495" s="124">
        <v>14921495</v>
      </c>
      <c r="AB495" s="124">
        <v>0</v>
      </c>
      <c r="AC495" s="124">
        <v>4754823</v>
      </c>
      <c r="AD495" s="124">
        <v>7636245</v>
      </c>
      <c r="AE495" s="124">
        <v>7327182</v>
      </c>
    </row>
    <row r="496" spans="1:31" x14ac:dyDescent="0.3">
      <c r="A496" s="123" t="s">
        <v>991</v>
      </c>
      <c r="B496" s="121" t="s">
        <v>992</v>
      </c>
      <c r="C496" s="121">
        <v>1</v>
      </c>
      <c r="D496" s="121">
        <v>0</v>
      </c>
      <c r="E496" s="124">
        <v>373828899</v>
      </c>
      <c r="F496" s="124">
        <v>938</v>
      </c>
      <c r="G496" s="124">
        <v>398538</v>
      </c>
      <c r="H496" s="124">
        <v>117057889</v>
      </c>
      <c r="I496" s="124">
        <v>124795</v>
      </c>
      <c r="J496" s="125">
        <v>0.33100000000000002</v>
      </c>
      <c r="K496" s="124">
        <v>1093</v>
      </c>
      <c r="L496" s="124">
        <v>1099</v>
      </c>
      <c r="M496" s="124">
        <v>1096</v>
      </c>
      <c r="N496" s="125">
        <v>1.0449999999999999</v>
      </c>
      <c r="O496" s="125">
        <v>1.9239999999999999</v>
      </c>
      <c r="P496" s="126">
        <v>16633.509999999998</v>
      </c>
      <c r="Q496" s="127">
        <v>9.1000000000000004E-3</v>
      </c>
      <c r="R496" s="126">
        <v>3626.69</v>
      </c>
      <c r="S496" s="126">
        <v>13006.82</v>
      </c>
      <c r="T496" s="125">
        <v>0.93</v>
      </c>
      <c r="U496" s="126">
        <v>15469.16</v>
      </c>
      <c r="V496" s="126">
        <v>15469.16</v>
      </c>
      <c r="W496" s="124">
        <v>16954200</v>
      </c>
      <c r="X496" s="124">
        <v>15864021</v>
      </c>
      <c r="Y496" s="124">
        <v>317280</v>
      </c>
      <c r="Z496" s="124">
        <v>1090179</v>
      </c>
      <c r="AA496" s="124">
        <v>4783696</v>
      </c>
      <c r="AB496" s="124">
        <v>2004</v>
      </c>
      <c r="AC496" s="124">
        <v>1382689</v>
      </c>
      <c r="AD496" s="124">
        <v>2220598</v>
      </c>
      <c r="AE496" s="124">
        <v>2130723</v>
      </c>
    </row>
    <row r="497" spans="1:31" x14ac:dyDescent="0.3">
      <c r="A497" s="123" t="s">
        <v>993</v>
      </c>
      <c r="B497" s="121" t="s">
        <v>994</v>
      </c>
      <c r="C497" s="121">
        <v>1</v>
      </c>
      <c r="D497" s="121">
        <v>0</v>
      </c>
      <c r="E497" s="124">
        <v>472298994</v>
      </c>
      <c r="F497" s="124">
        <v>1438</v>
      </c>
      <c r="G497" s="124">
        <v>328441</v>
      </c>
      <c r="H497" s="124">
        <v>211088189</v>
      </c>
      <c r="I497" s="124">
        <v>146792</v>
      </c>
      <c r="J497" s="125">
        <v>0.39</v>
      </c>
      <c r="K497" s="124">
        <v>1778</v>
      </c>
      <c r="L497" s="124">
        <v>1704</v>
      </c>
      <c r="M497" s="124">
        <v>1778</v>
      </c>
      <c r="N497" s="125">
        <v>1.0449999999999999</v>
      </c>
      <c r="O497" s="125">
        <v>1.5289999999999999</v>
      </c>
      <c r="P497" s="126">
        <v>13218.63</v>
      </c>
      <c r="Q497" s="127">
        <v>9.1000000000000004E-3</v>
      </c>
      <c r="R497" s="126">
        <v>2988.81</v>
      </c>
      <c r="S497" s="126">
        <v>10229.82</v>
      </c>
      <c r="T497" s="125">
        <v>0.93</v>
      </c>
      <c r="U497" s="126">
        <v>12293.32</v>
      </c>
      <c r="V497" s="126">
        <v>12293.32</v>
      </c>
      <c r="W497" s="124">
        <v>21857523</v>
      </c>
      <c r="X497" s="124">
        <v>20884155</v>
      </c>
      <c r="Y497" s="124">
        <v>417683</v>
      </c>
      <c r="Z497" s="124">
        <v>973368</v>
      </c>
      <c r="AA497" s="124">
        <v>8817895</v>
      </c>
      <c r="AB497" s="124">
        <v>0</v>
      </c>
      <c r="AC497" s="124">
        <v>2241636</v>
      </c>
      <c r="AD497" s="124">
        <v>3600067</v>
      </c>
      <c r="AE497" s="124">
        <v>3454361</v>
      </c>
    </row>
    <row r="498" spans="1:31" x14ac:dyDescent="0.3">
      <c r="A498" s="123" t="s">
        <v>995</v>
      </c>
      <c r="B498" s="121" t="s">
        <v>996</v>
      </c>
      <c r="C498" s="121">
        <v>1</v>
      </c>
      <c r="D498" s="121">
        <v>0</v>
      </c>
      <c r="E498" s="124">
        <v>203850849</v>
      </c>
      <c r="F498" s="124">
        <v>357</v>
      </c>
      <c r="G498" s="124">
        <v>571010</v>
      </c>
      <c r="H498" s="124">
        <v>73137588</v>
      </c>
      <c r="I498" s="124">
        <v>204867</v>
      </c>
      <c r="J498" s="125">
        <v>0.54500000000000004</v>
      </c>
      <c r="K498" s="124">
        <v>496</v>
      </c>
      <c r="L498" s="124">
        <v>503</v>
      </c>
      <c r="M498" s="124">
        <v>500</v>
      </c>
      <c r="N498" s="125">
        <v>1.0449999999999999</v>
      </c>
      <c r="O498" s="125">
        <v>1.7509999999999999</v>
      </c>
      <c r="P498" s="126">
        <v>15137.88</v>
      </c>
      <c r="Q498" s="127">
        <v>9.1000000000000004E-3</v>
      </c>
      <c r="R498" s="126">
        <v>5196.1899999999996</v>
      </c>
      <c r="S498" s="126">
        <v>9941.69</v>
      </c>
      <c r="T498" s="125">
        <v>0.70299999999999996</v>
      </c>
      <c r="U498" s="126">
        <v>10641.92</v>
      </c>
      <c r="V498" s="126">
        <v>10641.92</v>
      </c>
      <c r="W498" s="124">
        <v>5320960</v>
      </c>
      <c r="X498" s="124">
        <v>5173314</v>
      </c>
      <c r="Y498" s="124">
        <v>103466</v>
      </c>
      <c r="Z498" s="124">
        <v>147646</v>
      </c>
      <c r="AA498" s="124">
        <v>2430427</v>
      </c>
      <c r="AB498" s="124">
        <v>0</v>
      </c>
      <c r="AC498" s="124">
        <v>437227</v>
      </c>
      <c r="AD498" s="124">
        <v>702186</v>
      </c>
      <c r="AE498" s="124">
        <v>673766</v>
      </c>
    </row>
    <row r="499" spans="1:31" x14ac:dyDescent="0.3">
      <c r="A499" s="123" t="s">
        <v>997</v>
      </c>
      <c r="B499" s="121" t="s">
        <v>998</v>
      </c>
      <c r="C499" s="121">
        <v>1</v>
      </c>
      <c r="D499" s="121">
        <v>0</v>
      </c>
      <c r="E499" s="124">
        <v>213706548</v>
      </c>
      <c r="F499" s="124">
        <v>331</v>
      </c>
      <c r="G499" s="124">
        <v>645639</v>
      </c>
      <c r="H499" s="124">
        <v>57647844</v>
      </c>
      <c r="I499" s="124">
        <v>174162</v>
      </c>
      <c r="J499" s="125">
        <v>0.46300000000000002</v>
      </c>
      <c r="K499" s="124">
        <v>397</v>
      </c>
      <c r="L499" s="124">
        <v>391</v>
      </c>
      <c r="M499" s="124">
        <v>397</v>
      </c>
      <c r="N499" s="125">
        <v>1.0449999999999999</v>
      </c>
      <c r="O499" s="125">
        <v>1.9119999999999999</v>
      </c>
      <c r="P499" s="126">
        <v>16529.77</v>
      </c>
      <c r="Q499" s="127">
        <v>9.1000000000000004E-3</v>
      </c>
      <c r="R499" s="126">
        <v>5875.31</v>
      </c>
      <c r="S499" s="126">
        <v>10654.46</v>
      </c>
      <c r="T499" s="125">
        <v>0.73899999999999999</v>
      </c>
      <c r="U499" s="126">
        <v>12215.5</v>
      </c>
      <c r="V499" s="126">
        <v>12215.5</v>
      </c>
      <c r="W499" s="124">
        <v>4849554</v>
      </c>
      <c r="X499" s="124">
        <v>5007548</v>
      </c>
      <c r="Y499" s="124">
        <v>100150</v>
      </c>
      <c r="Z499" s="124">
        <v>100150</v>
      </c>
      <c r="AA499" s="124">
        <v>1972242</v>
      </c>
      <c r="AB499" s="124">
        <v>0</v>
      </c>
      <c r="AC499" s="124">
        <v>366478</v>
      </c>
      <c r="AD499" s="124">
        <v>588563</v>
      </c>
      <c r="AE499" s="124">
        <v>564742</v>
      </c>
    </row>
    <row r="500" spans="1:31" x14ac:dyDescent="0.3">
      <c r="A500" s="123" t="s">
        <v>999</v>
      </c>
      <c r="B500" s="121" t="s">
        <v>1000</v>
      </c>
      <c r="C500" s="121">
        <v>1</v>
      </c>
      <c r="D500" s="121">
        <v>0</v>
      </c>
      <c r="E500" s="124">
        <v>221954874</v>
      </c>
      <c r="F500" s="124">
        <v>344</v>
      </c>
      <c r="G500" s="124">
        <v>645217</v>
      </c>
      <c r="H500" s="124">
        <v>53449436</v>
      </c>
      <c r="I500" s="124">
        <v>155376</v>
      </c>
      <c r="J500" s="125">
        <v>0.41299999999999998</v>
      </c>
      <c r="K500" s="124">
        <v>469</v>
      </c>
      <c r="L500" s="124">
        <v>493</v>
      </c>
      <c r="M500" s="124">
        <v>481</v>
      </c>
      <c r="N500" s="125">
        <v>1.0449999999999999</v>
      </c>
      <c r="O500" s="125">
        <v>2</v>
      </c>
      <c r="P500" s="126">
        <v>17290.560000000001</v>
      </c>
      <c r="Q500" s="127">
        <v>9.1000000000000004E-3</v>
      </c>
      <c r="R500" s="126">
        <v>5871.47</v>
      </c>
      <c r="S500" s="126">
        <v>11419.09</v>
      </c>
      <c r="T500" s="125">
        <v>0.81299999999999994</v>
      </c>
      <c r="U500" s="126">
        <v>14057.22</v>
      </c>
      <c r="V500" s="126">
        <v>14057.22</v>
      </c>
      <c r="W500" s="124">
        <v>6761523</v>
      </c>
      <c r="X500" s="124">
        <v>7129367</v>
      </c>
      <c r="Y500" s="124">
        <v>142587</v>
      </c>
      <c r="Z500" s="124">
        <v>142587</v>
      </c>
      <c r="AA500" s="124">
        <v>2976062</v>
      </c>
      <c r="AB500" s="124">
        <v>1987</v>
      </c>
      <c r="AC500" s="124">
        <v>478226</v>
      </c>
      <c r="AD500" s="124">
        <v>768030</v>
      </c>
      <c r="AE500" s="124">
        <v>736946</v>
      </c>
    </row>
    <row r="501" spans="1:31" x14ac:dyDescent="0.3">
      <c r="A501" s="123" t="s">
        <v>1001</v>
      </c>
      <c r="B501" s="121" t="s">
        <v>1002</v>
      </c>
      <c r="C501" s="121">
        <v>1</v>
      </c>
      <c r="D501" s="121">
        <v>0</v>
      </c>
      <c r="E501" s="124">
        <v>1006888097</v>
      </c>
      <c r="F501" s="124">
        <v>358</v>
      </c>
      <c r="G501" s="124">
        <v>2812536</v>
      </c>
      <c r="H501" s="124">
        <v>127935045</v>
      </c>
      <c r="I501" s="124">
        <v>357360</v>
      </c>
      <c r="J501" s="125">
        <v>0.95</v>
      </c>
      <c r="K501" s="124">
        <v>444</v>
      </c>
      <c r="L501" s="124">
        <v>455</v>
      </c>
      <c r="M501" s="124">
        <v>450</v>
      </c>
      <c r="N501" s="125">
        <v>1.0449999999999999</v>
      </c>
      <c r="O501" s="125">
        <v>1.821</v>
      </c>
      <c r="P501" s="126">
        <v>15743.05</v>
      </c>
      <c r="Q501" s="127">
        <v>1.3299999999999999E-2</v>
      </c>
      <c r="R501" s="126">
        <v>37406.720000000001</v>
      </c>
      <c r="S501" s="126">
        <v>0</v>
      </c>
      <c r="T501" s="125">
        <v>0.19400000000000001</v>
      </c>
      <c r="U501" s="126">
        <v>3054.15</v>
      </c>
      <c r="V501" s="126">
        <v>3054.15</v>
      </c>
      <c r="W501" s="124">
        <v>1374368</v>
      </c>
      <c r="X501" s="124">
        <v>3458329</v>
      </c>
      <c r="Y501" s="124">
        <v>69166</v>
      </c>
      <c r="Z501" s="124">
        <v>69166</v>
      </c>
      <c r="AA501" s="124">
        <v>1178330</v>
      </c>
      <c r="AB501" s="124">
        <v>0</v>
      </c>
      <c r="AC501" s="124">
        <v>318151</v>
      </c>
      <c r="AD501" s="124">
        <v>510950</v>
      </c>
      <c r="AE501" s="124">
        <v>490270</v>
      </c>
    </row>
    <row r="502" spans="1:31" x14ac:dyDescent="0.3">
      <c r="A502" s="123" t="s">
        <v>1003</v>
      </c>
      <c r="B502" s="121" t="s">
        <v>1004</v>
      </c>
      <c r="C502" s="121">
        <v>1</v>
      </c>
      <c r="D502" s="121">
        <v>0</v>
      </c>
      <c r="E502" s="124">
        <v>547229244</v>
      </c>
      <c r="F502" s="124">
        <v>1246</v>
      </c>
      <c r="G502" s="124">
        <v>439188</v>
      </c>
      <c r="H502" s="124">
        <v>212182176</v>
      </c>
      <c r="I502" s="124">
        <v>170290</v>
      </c>
      <c r="J502" s="125">
        <v>0.45300000000000001</v>
      </c>
      <c r="K502" s="124">
        <v>1452</v>
      </c>
      <c r="L502" s="124">
        <v>1450</v>
      </c>
      <c r="M502" s="124">
        <v>1452</v>
      </c>
      <c r="N502" s="125">
        <v>1.0449999999999999</v>
      </c>
      <c r="O502" s="125">
        <v>1.8620000000000001</v>
      </c>
      <c r="P502" s="126">
        <v>16097.51</v>
      </c>
      <c r="Q502" s="127">
        <v>9.1000000000000004E-3</v>
      </c>
      <c r="R502" s="126">
        <v>3996.61</v>
      </c>
      <c r="S502" s="126">
        <v>12100.9</v>
      </c>
      <c r="T502" s="125">
        <v>0.80800000000000005</v>
      </c>
      <c r="U502" s="126">
        <v>13006.78</v>
      </c>
      <c r="V502" s="126">
        <v>13006.78</v>
      </c>
      <c r="W502" s="124">
        <v>18885845</v>
      </c>
      <c r="X502" s="124">
        <v>18067894</v>
      </c>
      <c r="Y502" s="124">
        <v>361357</v>
      </c>
      <c r="Z502" s="124">
        <v>817951</v>
      </c>
      <c r="AA502" s="124">
        <v>7564210</v>
      </c>
      <c r="AB502" s="124">
        <v>1993</v>
      </c>
      <c r="AC502" s="124">
        <v>2438278</v>
      </c>
      <c r="AD502" s="124">
        <v>3915874</v>
      </c>
      <c r="AE502" s="124">
        <v>3757386</v>
      </c>
    </row>
    <row r="503" spans="1:31" x14ac:dyDescent="0.3">
      <c r="A503" s="123" t="s">
        <v>1005</v>
      </c>
      <c r="B503" s="121" t="s">
        <v>1006</v>
      </c>
      <c r="C503" s="121">
        <v>1</v>
      </c>
      <c r="D503" s="121">
        <v>0</v>
      </c>
      <c r="E503" s="124">
        <v>2322500121</v>
      </c>
      <c r="F503" s="124">
        <v>1534</v>
      </c>
      <c r="G503" s="124">
        <v>1514015</v>
      </c>
      <c r="H503" s="124">
        <v>861700902</v>
      </c>
      <c r="I503" s="124">
        <v>561734</v>
      </c>
      <c r="J503" s="125">
        <v>1.494</v>
      </c>
      <c r="K503" s="124">
        <v>1860</v>
      </c>
      <c r="L503" s="124">
        <v>1893</v>
      </c>
      <c r="M503" s="124">
        <v>1877</v>
      </c>
      <c r="N503" s="125">
        <v>1.425</v>
      </c>
      <c r="O503" s="125">
        <v>1.1579999999999999</v>
      </c>
      <c r="P503" s="126">
        <v>13651.68</v>
      </c>
      <c r="Q503" s="127">
        <v>2.0910000000000002E-2</v>
      </c>
      <c r="R503" s="126">
        <v>31658.05</v>
      </c>
      <c r="S503" s="126">
        <v>0</v>
      </c>
      <c r="T503" s="125">
        <v>0.26400000000000001</v>
      </c>
      <c r="U503" s="126">
        <v>3604.04</v>
      </c>
      <c r="V503" s="126">
        <v>3604.04</v>
      </c>
      <c r="W503" s="124">
        <v>6764784</v>
      </c>
      <c r="X503" s="124">
        <v>6715076</v>
      </c>
      <c r="Y503" s="124">
        <v>134301</v>
      </c>
      <c r="Z503" s="124">
        <v>134301</v>
      </c>
      <c r="AA503" s="124">
        <v>2295744</v>
      </c>
      <c r="AB503" s="124">
        <v>0</v>
      </c>
      <c r="AC503" s="124">
        <v>708542</v>
      </c>
      <c r="AD503" s="124">
        <v>1137918</v>
      </c>
      <c r="AE503" s="124">
        <v>1091863</v>
      </c>
    </row>
    <row r="504" spans="1:31" x14ac:dyDescent="0.3">
      <c r="A504" s="123" t="s">
        <v>1007</v>
      </c>
      <c r="B504" s="121" t="s">
        <v>1008</v>
      </c>
      <c r="C504" s="121">
        <v>1</v>
      </c>
      <c r="D504" s="121">
        <v>0</v>
      </c>
      <c r="E504" s="124">
        <v>4120926724</v>
      </c>
      <c r="F504" s="124">
        <v>3626</v>
      </c>
      <c r="G504" s="124">
        <v>1136493</v>
      </c>
      <c r="H504" s="124">
        <v>1087828807</v>
      </c>
      <c r="I504" s="124">
        <v>300007</v>
      </c>
      <c r="J504" s="125">
        <v>0.79800000000000004</v>
      </c>
      <c r="K504" s="124">
        <v>4651</v>
      </c>
      <c r="L504" s="124">
        <v>4699</v>
      </c>
      <c r="M504" s="124">
        <v>4675</v>
      </c>
      <c r="N504" s="125">
        <v>1.425</v>
      </c>
      <c r="O504" s="125">
        <v>1.33</v>
      </c>
      <c r="P504" s="126">
        <v>15679.39</v>
      </c>
      <c r="Q504" s="127">
        <v>1.1169999999999999E-2</v>
      </c>
      <c r="R504" s="126">
        <v>12694.62</v>
      </c>
      <c r="S504" s="126">
        <v>2984.77</v>
      </c>
      <c r="T504" s="125">
        <v>0.44900000000000001</v>
      </c>
      <c r="U504" s="126">
        <v>7040.04</v>
      </c>
      <c r="V504" s="126">
        <v>7040.04</v>
      </c>
      <c r="W504" s="124">
        <v>32912187</v>
      </c>
      <c r="X504" s="124">
        <v>31901792</v>
      </c>
      <c r="Y504" s="124">
        <v>638035</v>
      </c>
      <c r="Z504" s="124">
        <v>1010395</v>
      </c>
      <c r="AA504" s="124">
        <v>10032152</v>
      </c>
      <c r="AB504" s="124">
        <v>0</v>
      </c>
      <c r="AC504" s="124">
        <v>3207704</v>
      </c>
      <c r="AD504" s="124">
        <v>5151572</v>
      </c>
      <c r="AE504" s="124">
        <v>4943071</v>
      </c>
    </row>
    <row r="505" spans="1:31" x14ac:dyDescent="0.3">
      <c r="A505" s="123" t="s">
        <v>1009</v>
      </c>
      <c r="B505" s="121" t="s">
        <v>1010</v>
      </c>
      <c r="C505" s="121">
        <v>1</v>
      </c>
      <c r="D505" s="121">
        <v>0</v>
      </c>
      <c r="E505" s="124">
        <v>3985271178</v>
      </c>
      <c r="F505" s="124">
        <v>4513</v>
      </c>
      <c r="G505" s="124">
        <v>883064</v>
      </c>
      <c r="H505" s="124">
        <v>1163925096</v>
      </c>
      <c r="I505" s="124">
        <v>257904</v>
      </c>
      <c r="J505" s="125">
        <v>0.68600000000000005</v>
      </c>
      <c r="K505" s="124">
        <v>5537</v>
      </c>
      <c r="L505" s="124">
        <v>5471</v>
      </c>
      <c r="M505" s="124">
        <v>5537</v>
      </c>
      <c r="N505" s="125">
        <v>1.425</v>
      </c>
      <c r="O505" s="125">
        <v>1.4259999999999999</v>
      </c>
      <c r="P505" s="126">
        <v>16811.14</v>
      </c>
      <c r="Q505" s="127">
        <v>9.5999999999999992E-3</v>
      </c>
      <c r="R505" s="126">
        <v>8477.41</v>
      </c>
      <c r="S505" s="126">
        <v>8333.73</v>
      </c>
      <c r="T505" s="125">
        <v>0.54700000000000004</v>
      </c>
      <c r="U505" s="126">
        <v>9195.69</v>
      </c>
      <c r="V505" s="126">
        <v>9195.69</v>
      </c>
      <c r="W505" s="124">
        <v>50916536</v>
      </c>
      <c r="X505" s="124">
        <v>46684980</v>
      </c>
      <c r="Y505" s="124">
        <v>933699</v>
      </c>
      <c r="Z505" s="124">
        <v>4231556</v>
      </c>
      <c r="AA505" s="124">
        <v>11517098</v>
      </c>
      <c r="AB505" s="124">
        <v>0</v>
      </c>
      <c r="AC505" s="124">
        <v>5093977</v>
      </c>
      <c r="AD505" s="124">
        <v>8180927</v>
      </c>
      <c r="AE505" s="124">
        <v>7849818</v>
      </c>
    </row>
    <row r="506" spans="1:31" x14ac:dyDescent="0.3">
      <c r="A506" s="123" t="s">
        <v>1011</v>
      </c>
      <c r="B506" s="121" t="s">
        <v>1012</v>
      </c>
      <c r="C506" s="121">
        <v>1</v>
      </c>
      <c r="D506" s="121">
        <v>0</v>
      </c>
      <c r="E506" s="124">
        <v>5360775004</v>
      </c>
      <c r="F506" s="124">
        <v>5637</v>
      </c>
      <c r="G506" s="124">
        <v>950997</v>
      </c>
      <c r="H506" s="124">
        <v>1542247047</v>
      </c>
      <c r="I506" s="124">
        <v>273593</v>
      </c>
      <c r="J506" s="125">
        <v>0.72699999999999998</v>
      </c>
      <c r="K506" s="124">
        <v>6681</v>
      </c>
      <c r="L506" s="124">
        <v>6602</v>
      </c>
      <c r="M506" s="124">
        <v>6681</v>
      </c>
      <c r="N506" s="125">
        <v>1.425</v>
      </c>
      <c r="O506" s="125">
        <v>1.37</v>
      </c>
      <c r="P506" s="126">
        <v>16150.95</v>
      </c>
      <c r="Q506" s="127">
        <v>1.017E-2</v>
      </c>
      <c r="R506" s="126">
        <v>9671.6299999999992</v>
      </c>
      <c r="S506" s="126">
        <v>6479.32</v>
      </c>
      <c r="T506" s="125">
        <v>0.49399999999999999</v>
      </c>
      <c r="U506" s="126">
        <v>7978.56</v>
      </c>
      <c r="V506" s="126">
        <v>7978.56</v>
      </c>
      <c r="W506" s="124">
        <v>53304760</v>
      </c>
      <c r="X506" s="124">
        <v>48570381</v>
      </c>
      <c r="Y506" s="124">
        <v>971407</v>
      </c>
      <c r="Z506" s="124">
        <v>4734379</v>
      </c>
      <c r="AA506" s="124">
        <v>15063020</v>
      </c>
      <c r="AB506" s="124">
        <v>0</v>
      </c>
      <c r="AC506" s="124">
        <v>6625021</v>
      </c>
      <c r="AD506" s="124">
        <v>10639783</v>
      </c>
      <c r="AE506" s="124">
        <v>10209157</v>
      </c>
    </row>
    <row r="507" spans="1:31" x14ac:dyDescent="0.3">
      <c r="A507" s="123" t="s">
        <v>1013</v>
      </c>
      <c r="B507" s="121" t="s">
        <v>1014</v>
      </c>
      <c r="C507" s="121">
        <v>1</v>
      </c>
      <c r="D507" s="121">
        <v>0</v>
      </c>
      <c r="E507" s="124">
        <v>3751007303</v>
      </c>
      <c r="F507" s="124">
        <v>4874</v>
      </c>
      <c r="G507" s="124">
        <v>769595</v>
      </c>
      <c r="H507" s="124">
        <v>976190143</v>
      </c>
      <c r="I507" s="124">
        <v>200285</v>
      </c>
      <c r="J507" s="125">
        <v>0.53200000000000003</v>
      </c>
      <c r="K507" s="124">
        <v>5979</v>
      </c>
      <c r="L507" s="124">
        <v>5900</v>
      </c>
      <c r="M507" s="124">
        <v>5979</v>
      </c>
      <c r="N507" s="125">
        <v>1.425</v>
      </c>
      <c r="O507" s="125">
        <v>1.655</v>
      </c>
      <c r="P507" s="126">
        <v>19510.82</v>
      </c>
      <c r="Q507" s="127">
        <v>9.1000000000000004E-3</v>
      </c>
      <c r="R507" s="126">
        <v>7003.31</v>
      </c>
      <c r="S507" s="126">
        <v>12507.51</v>
      </c>
      <c r="T507" s="125">
        <v>0.65400000000000003</v>
      </c>
      <c r="U507" s="126">
        <v>12760.07</v>
      </c>
      <c r="V507" s="126">
        <v>12760.07</v>
      </c>
      <c r="W507" s="124">
        <v>76292459</v>
      </c>
      <c r="X507" s="124">
        <v>71139899</v>
      </c>
      <c r="Y507" s="124">
        <v>1422797</v>
      </c>
      <c r="Z507" s="124">
        <v>5152560</v>
      </c>
      <c r="AA507" s="124">
        <v>11372551</v>
      </c>
      <c r="AB507" s="124">
        <v>0</v>
      </c>
      <c r="AC507" s="124">
        <v>6190154</v>
      </c>
      <c r="AD507" s="124">
        <v>9941387</v>
      </c>
      <c r="AE507" s="124">
        <v>9539027</v>
      </c>
    </row>
    <row r="508" spans="1:31" x14ac:dyDescent="0.3">
      <c r="A508" s="123" t="s">
        <v>1015</v>
      </c>
      <c r="B508" s="121" t="s">
        <v>1016</v>
      </c>
      <c r="C508" s="121">
        <v>1</v>
      </c>
      <c r="D508" s="121">
        <v>0</v>
      </c>
      <c r="E508" s="124">
        <v>3312634058</v>
      </c>
      <c r="F508" s="124">
        <v>2802</v>
      </c>
      <c r="G508" s="124">
        <v>1182239</v>
      </c>
      <c r="H508" s="124">
        <v>992423130</v>
      </c>
      <c r="I508" s="124">
        <v>354183</v>
      </c>
      <c r="J508" s="125">
        <v>0.94199999999999995</v>
      </c>
      <c r="K508" s="124">
        <v>3365</v>
      </c>
      <c r="L508" s="124">
        <v>3525</v>
      </c>
      <c r="M508" s="124">
        <v>3445</v>
      </c>
      <c r="N508" s="125">
        <v>1.425</v>
      </c>
      <c r="O508" s="125">
        <v>1.6950000000000001</v>
      </c>
      <c r="P508" s="126">
        <v>19982.38</v>
      </c>
      <c r="Q508" s="127">
        <v>1.3180000000000001E-2</v>
      </c>
      <c r="R508" s="126">
        <v>15581.91</v>
      </c>
      <c r="S508" s="126">
        <v>4400.47</v>
      </c>
      <c r="T508" s="125">
        <v>0.436</v>
      </c>
      <c r="U508" s="126">
        <v>8712.31</v>
      </c>
      <c r="V508" s="126">
        <v>8712.31</v>
      </c>
      <c r="W508" s="124">
        <v>30013908</v>
      </c>
      <c r="X508" s="124">
        <v>30318842</v>
      </c>
      <c r="Y508" s="124">
        <v>606376</v>
      </c>
      <c r="Z508" s="124">
        <v>606376</v>
      </c>
      <c r="AA508" s="124">
        <v>3988009</v>
      </c>
      <c r="AB508" s="124">
        <v>0</v>
      </c>
      <c r="AC508" s="124">
        <v>3535947</v>
      </c>
      <c r="AD508" s="124">
        <v>5678730</v>
      </c>
      <c r="AE508" s="124">
        <v>5448894</v>
      </c>
    </row>
    <row r="509" spans="1:31" x14ac:dyDescent="0.3">
      <c r="A509" s="123" t="s">
        <v>1017</v>
      </c>
      <c r="B509" s="121" t="s">
        <v>1018</v>
      </c>
      <c r="C509" s="121">
        <v>1</v>
      </c>
      <c r="D509" s="121">
        <v>0</v>
      </c>
      <c r="E509" s="124">
        <v>4124423967</v>
      </c>
      <c r="F509" s="124">
        <v>3971</v>
      </c>
      <c r="G509" s="124">
        <v>1038636</v>
      </c>
      <c r="H509" s="124">
        <v>1016382791</v>
      </c>
      <c r="I509" s="124">
        <v>255951</v>
      </c>
      <c r="J509" s="125">
        <v>0.68</v>
      </c>
      <c r="K509" s="124">
        <v>4934</v>
      </c>
      <c r="L509" s="124">
        <v>4748</v>
      </c>
      <c r="M509" s="124">
        <v>4934</v>
      </c>
      <c r="N509" s="125">
        <v>1.425</v>
      </c>
      <c r="O509" s="125">
        <v>1.4419999999999999</v>
      </c>
      <c r="P509" s="126">
        <v>16999.759999999998</v>
      </c>
      <c r="Q509" s="127">
        <v>9.5200000000000007E-3</v>
      </c>
      <c r="R509" s="126">
        <v>9887.81</v>
      </c>
      <c r="S509" s="126">
        <v>7111.95</v>
      </c>
      <c r="T509" s="125">
        <v>0.51</v>
      </c>
      <c r="U509" s="126">
        <v>8669.8700000000008</v>
      </c>
      <c r="V509" s="126">
        <v>8669.8700000000008</v>
      </c>
      <c r="W509" s="124">
        <v>42777139</v>
      </c>
      <c r="X509" s="124">
        <v>36823541</v>
      </c>
      <c r="Y509" s="124">
        <v>736470</v>
      </c>
      <c r="Z509" s="124">
        <v>5953598</v>
      </c>
      <c r="AA509" s="124">
        <v>7856548</v>
      </c>
      <c r="AB509" s="124">
        <v>0</v>
      </c>
      <c r="AC509" s="124">
        <v>3015884</v>
      </c>
      <c r="AD509" s="124">
        <v>4843509</v>
      </c>
      <c r="AE509" s="124">
        <v>4647477</v>
      </c>
    </row>
    <row r="510" spans="1:31" x14ac:dyDescent="0.3">
      <c r="A510" s="123" t="s">
        <v>1019</v>
      </c>
      <c r="B510" s="121" t="s">
        <v>1020</v>
      </c>
      <c r="C510" s="121">
        <v>1</v>
      </c>
      <c r="D510" s="121">
        <v>0</v>
      </c>
      <c r="E510" s="124">
        <v>1076832102</v>
      </c>
      <c r="F510" s="124">
        <v>2745</v>
      </c>
      <c r="G510" s="124">
        <v>392288</v>
      </c>
      <c r="H510" s="124">
        <v>290412762</v>
      </c>
      <c r="I510" s="124">
        <v>105796</v>
      </c>
      <c r="J510" s="125">
        <v>0.28100000000000003</v>
      </c>
      <c r="K510" s="124">
        <v>3457</v>
      </c>
      <c r="L510" s="124">
        <v>3470</v>
      </c>
      <c r="M510" s="124">
        <v>3464</v>
      </c>
      <c r="N510" s="125">
        <v>1.425</v>
      </c>
      <c r="O510" s="125">
        <v>1.887</v>
      </c>
      <c r="P510" s="126">
        <v>22245.88</v>
      </c>
      <c r="Q510" s="127">
        <v>9.1000000000000004E-3</v>
      </c>
      <c r="R510" s="126">
        <v>3569.82</v>
      </c>
      <c r="S510" s="126">
        <v>18676.060000000001</v>
      </c>
      <c r="T510" s="125">
        <v>0.93</v>
      </c>
      <c r="U510" s="126">
        <v>20688.66</v>
      </c>
      <c r="V510" s="126">
        <v>20688.66</v>
      </c>
      <c r="W510" s="124">
        <v>71665519</v>
      </c>
      <c r="X510" s="124">
        <v>67941836</v>
      </c>
      <c r="Y510" s="124">
        <v>1358836</v>
      </c>
      <c r="Z510" s="124">
        <v>3723683</v>
      </c>
      <c r="AA510" s="124">
        <v>8984017</v>
      </c>
      <c r="AB510" s="124">
        <v>0</v>
      </c>
      <c r="AC510" s="124">
        <v>4252682</v>
      </c>
      <c r="AD510" s="124">
        <v>6829807</v>
      </c>
      <c r="AE510" s="124">
        <v>6553382</v>
      </c>
    </row>
    <row r="511" spans="1:31" x14ac:dyDescent="0.3">
      <c r="A511" s="123" t="s">
        <v>1021</v>
      </c>
      <c r="B511" s="121" t="s">
        <v>1022</v>
      </c>
      <c r="C511" s="121">
        <v>1</v>
      </c>
      <c r="D511" s="121">
        <v>0</v>
      </c>
      <c r="E511" s="124">
        <v>8298972123</v>
      </c>
      <c r="F511" s="124">
        <v>5518</v>
      </c>
      <c r="G511" s="124">
        <v>1503981</v>
      </c>
      <c r="H511" s="124">
        <v>4516004954</v>
      </c>
      <c r="I511" s="124">
        <v>818413</v>
      </c>
      <c r="J511" s="125">
        <v>2.177</v>
      </c>
      <c r="K511" s="124">
        <v>6354</v>
      </c>
      <c r="L511" s="124">
        <v>6442</v>
      </c>
      <c r="M511" s="124">
        <v>6398</v>
      </c>
      <c r="N511" s="125">
        <v>1.425</v>
      </c>
      <c r="O511" s="125">
        <v>1.1319999999999999</v>
      </c>
      <c r="P511" s="126">
        <v>13345.17</v>
      </c>
      <c r="Q511" s="127">
        <v>2.8000000000000001E-2</v>
      </c>
      <c r="R511" s="126">
        <v>42111.46</v>
      </c>
      <c r="S511" s="126">
        <v>0</v>
      </c>
      <c r="T511" s="125">
        <v>0.186</v>
      </c>
      <c r="U511" s="126">
        <v>2482.1999999999998</v>
      </c>
      <c r="V511" s="126">
        <v>2482.1999999999998</v>
      </c>
      <c r="W511" s="124">
        <v>15881116</v>
      </c>
      <c r="X511" s="124">
        <v>29569992</v>
      </c>
      <c r="Y511" s="124">
        <v>591399</v>
      </c>
      <c r="Z511" s="124">
        <v>591399</v>
      </c>
      <c r="AA511" s="124">
        <v>8735695</v>
      </c>
      <c r="AB511" s="124">
        <v>1966</v>
      </c>
      <c r="AC511" s="124">
        <v>2180315</v>
      </c>
      <c r="AD511" s="124">
        <v>3501585</v>
      </c>
      <c r="AE511" s="124">
        <v>3359865</v>
      </c>
    </row>
    <row r="512" spans="1:31" x14ac:dyDescent="0.3">
      <c r="A512" s="123" t="s">
        <v>1023</v>
      </c>
      <c r="B512" s="121" t="s">
        <v>1024</v>
      </c>
      <c r="C512" s="121">
        <v>1</v>
      </c>
      <c r="D512" s="121">
        <v>0</v>
      </c>
      <c r="E512" s="124">
        <v>3261438374</v>
      </c>
      <c r="F512" s="124">
        <v>3503</v>
      </c>
      <c r="G512" s="124">
        <v>931041</v>
      </c>
      <c r="H512" s="124">
        <v>914036432</v>
      </c>
      <c r="I512" s="124">
        <v>260929</v>
      </c>
      <c r="J512" s="125">
        <v>0.69399999999999995</v>
      </c>
      <c r="K512" s="124">
        <v>4435</v>
      </c>
      <c r="L512" s="124">
        <v>4399</v>
      </c>
      <c r="M512" s="124">
        <v>4435</v>
      </c>
      <c r="N512" s="125">
        <v>1.425</v>
      </c>
      <c r="O512" s="125">
        <v>1.2849999999999999</v>
      </c>
      <c r="P512" s="126">
        <v>15148.89</v>
      </c>
      <c r="Q512" s="127">
        <v>9.7099999999999999E-3</v>
      </c>
      <c r="R512" s="126">
        <v>9040.4</v>
      </c>
      <c r="S512" s="126">
        <v>6108.49</v>
      </c>
      <c r="T512" s="125">
        <v>0.53500000000000003</v>
      </c>
      <c r="U512" s="126">
        <v>8104.65</v>
      </c>
      <c r="V512" s="126">
        <v>8104.65</v>
      </c>
      <c r="W512" s="124">
        <v>35944123</v>
      </c>
      <c r="X512" s="124">
        <v>34418743</v>
      </c>
      <c r="Y512" s="124">
        <v>688374</v>
      </c>
      <c r="Z512" s="124">
        <v>1525380</v>
      </c>
      <c r="AA512" s="124">
        <v>7819965</v>
      </c>
      <c r="AB512" s="124">
        <v>0</v>
      </c>
      <c r="AC512" s="124">
        <v>3551560</v>
      </c>
      <c r="AD512" s="124">
        <v>5703805</v>
      </c>
      <c r="AE512" s="124">
        <v>5472953</v>
      </c>
    </row>
    <row r="513" spans="1:31" x14ac:dyDescent="0.3">
      <c r="A513" s="123" t="s">
        <v>1025</v>
      </c>
      <c r="B513" s="121" t="s">
        <v>1026</v>
      </c>
      <c r="C513" s="121">
        <v>1</v>
      </c>
      <c r="D513" s="121">
        <v>0</v>
      </c>
      <c r="E513" s="124">
        <v>13073470352</v>
      </c>
      <c r="F513" s="124">
        <v>11731</v>
      </c>
      <c r="G513" s="124">
        <v>1114437</v>
      </c>
      <c r="H513" s="124">
        <v>3506541571</v>
      </c>
      <c r="I513" s="124">
        <v>298912</v>
      </c>
      <c r="J513" s="125">
        <v>0.79500000000000004</v>
      </c>
      <c r="K513" s="124">
        <v>14606</v>
      </c>
      <c r="L513" s="124">
        <v>14569</v>
      </c>
      <c r="M513" s="124">
        <v>14606</v>
      </c>
      <c r="N513" s="125">
        <v>1.425</v>
      </c>
      <c r="O513" s="125">
        <v>1.25</v>
      </c>
      <c r="P513" s="126">
        <v>14736.27</v>
      </c>
      <c r="Q513" s="127">
        <v>1.1129999999999999E-2</v>
      </c>
      <c r="R513" s="126">
        <v>12403.68</v>
      </c>
      <c r="S513" s="126">
        <v>2332.59</v>
      </c>
      <c r="T513" s="125">
        <v>0.45800000000000002</v>
      </c>
      <c r="U513" s="126">
        <v>6749.21</v>
      </c>
      <c r="V513" s="126">
        <v>6749.21</v>
      </c>
      <c r="W513" s="124">
        <v>98578962</v>
      </c>
      <c r="X513" s="124">
        <v>95991361</v>
      </c>
      <c r="Y513" s="124">
        <v>1919827</v>
      </c>
      <c r="Z513" s="124">
        <v>2587601</v>
      </c>
      <c r="AA513" s="124">
        <v>30653952</v>
      </c>
      <c r="AB513" s="124">
        <v>0</v>
      </c>
      <c r="AC513" s="124">
        <v>12867985</v>
      </c>
      <c r="AD513" s="124">
        <v>20665983</v>
      </c>
      <c r="AE513" s="124">
        <v>19829564</v>
      </c>
    </row>
    <row r="514" spans="1:31" x14ac:dyDescent="0.3">
      <c r="A514" s="123" t="s">
        <v>1027</v>
      </c>
      <c r="B514" s="121" t="s">
        <v>1028</v>
      </c>
      <c r="C514" s="121">
        <v>1</v>
      </c>
      <c r="D514" s="121">
        <v>0</v>
      </c>
      <c r="E514" s="124">
        <v>3242632968</v>
      </c>
      <c r="F514" s="124">
        <v>857</v>
      </c>
      <c r="G514" s="124">
        <v>3783702</v>
      </c>
      <c r="H514" s="124">
        <v>824047146</v>
      </c>
      <c r="I514" s="124">
        <v>961548</v>
      </c>
      <c r="J514" s="125">
        <v>2.5569999999999999</v>
      </c>
      <c r="K514" s="124">
        <v>1111</v>
      </c>
      <c r="L514" s="124">
        <v>1103</v>
      </c>
      <c r="M514" s="124">
        <v>1111</v>
      </c>
      <c r="N514" s="125">
        <v>1.425</v>
      </c>
      <c r="O514" s="125">
        <v>1.127</v>
      </c>
      <c r="P514" s="126">
        <v>13286.22</v>
      </c>
      <c r="Q514" s="127">
        <v>2.8000000000000001E-2</v>
      </c>
      <c r="R514" s="126">
        <v>105943.65</v>
      </c>
      <c r="S514" s="126">
        <v>0</v>
      </c>
      <c r="T514" s="125">
        <v>2.5000000000000001E-2</v>
      </c>
      <c r="U514" s="126">
        <v>332.15</v>
      </c>
      <c r="V514" s="126">
        <v>500</v>
      </c>
      <c r="W514" s="124">
        <v>555500</v>
      </c>
      <c r="X514" s="124">
        <v>3124467</v>
      </c>
      <c r="Y514" s="124">
        <v>62489</v>
      </c>
      <c r="Z514" s="124">
        <v>62489</v>
      </c>
      <c r="AA514" s="124">
        <v>552400</v>
      </c>
      <c r="AB514" s="124">
        <v>0</v>
      </c>
      <c r="AC514" s="124">
        <v>358068</v>
      </c>
      <c r="AD514" s="124">
        <v>575057</v>
      </c>
      <c r="AE514" s="124">
        <v>551782</v>
      </c>
    </row>
    <row r="515" spans="1:31" x14ac:dyDescent="0.3">
      <c r="A515" s="123" t="s">
        <v>1029</v>
      </c>
      <c r="B515" s="121" t="s">
        <v>1030</v>
      </c>
      <c r="C515" s="121">
        <v>1</v>
      </c>
      <c r="D515" s="121">
        <v>0</v>
      </c>
      <c r="E515" s="124">
        <v>2293701918</v>
      </c>
      <c r="F515" s="124">
        <v>2030</v>
      </c>
      <c r="G515" s="124">
        <v>1129902</v>
      </c>
      <c r="H515" s="124">
        <v>825738175</v>
      </c>
      <c r="I515" s="124">
        <v>406767</v>
      </c>
      <c r="J515" s="125">
        <v>1.0820000000000001</v>
      </c>
      <c r="K515" s="124">
        <v>2314</v>
      </c>
      <c r="L515" s="124">
        <v>2365</v>
      </c>
      <c r="M515" s="124">
        <v>2340</v>
      </c>
      <c r="N515" s="125">
        <v>1.425</v>
      </c>
      <c r="O515" s="125">
        <v>1.1160000000000001</v>
      </c>
      <c r="P515" s="126">
        <v>13156.54</v>
      </c>
      <c r="Q515" s="127">
        <v>1.5140000000000001E-2</v>
      </c>
      <c r="R515" s="126">
        <v>17106.71</v>
      </c>
      <c r="S515" s="126">
        <v>0</v>
      </c>
      <c r="T515" s="125">
        <v>0.35299999999999998</v>
      </c>
      <c r="U515" s="126">
        <v>4644.25</v>
      </c>
      <c r="V515" s="126">
        <v>4644.25</v>
      </c>
      <c r="W515" s="124">
        <v>10867545</v>
      </c>
      <c r="X515" s="124">
        <v>13969179</v>
      </c>
      <c r="Y515" s="124">
        <v>279383</v>
      </c>
      <c r="Z515" s="124">
        <v>279383</v>
      </c>
      <c r="AA515" s="124">
        <v>4553753</v>
      </c>
      <c r="AB515" s="124">
        <v>0</v>
      </c>
      <c r="AC515" s="124">
        <v>1166260</v>
      </c>
      <c r="AD515" s="124">
        <v>1873013</v>
      </c>
      <c r="AE515" s="124">
        <v>1797206</v>
      </c>
    </row>
    <row r="516" spans="1:31" x14ac:dyDescent="0.3">
      <c r="A516" s="123" t="s">
        <v>1031</v>
      </c>
      <c r="B516" s="121" t="s">
        <v>1032</v>
      </c>
      <c r="C516" s="121">
        <v>1</v>
      </c>
      <c r="D516" s="121">
        <v>0</v>
      </c>
      <c r="E516" s="124">
        <v>2539453424</v>
      </c>
      <c r="F516" s="124">
        <v>2322</v>
      </c>
      <c r="G516" s="124">
        <v>1093649</v>
      </c>
      <c r="H516" s="124">
        <v>801550293</v>
      </c>
      <c r="I516" s="124">
        <v>345198</v>
      </c>
      <c r="J516" s="125">
        <v>0.91800000000000004</v>
      </c>
      <c r="K516" s="124">
        <v>2686</v>
      </c>
      <c r="L516" s="124">
        <v>2762</v>
      </c>
      <c r="M516" s="124">
        <v>2724</v>
      </c>
      <c r="N516" s="125">
        <v>1.425</v>
      </c>
      <c r="O516" s="125">
        <v>1.1499999999999999</v>
      </c>
      <c r="P516" s="126">
        <v>13557.37</v>
      </c>
      <c r="Q516" s="127">
        <v>1.285E-2</v>
      </c>
      <c r="R516" s="126">
        <v>14053.38</v>
      </c>
      <c r="S516" s="126">
        <v>0</v>
      </c>
      <c r="T516" s="125">
        <v>0.432</v>
      </c>
      <c r="U516" s="126">
        <v>5856.78</v>
      </c>
      <c r="V516" s="126">
        <v>5856.78</v>
      </c>
      <c r="W516" s="124">
        <v>15953869</v>
      </c>
      <c r="X516" s="124">
        <v>16124649</v>
      </c>
      <c r="Y516" s="124">
        <v>322492</v>
      </c>
      <c r="Z516" s="124">
        <v>322492</v>
      </c>
      <c r="AA516" s="124">
        <v>5577429</v>
      </c>
      <c r="AB516" s="124">
        <v>0</v>
      </c>
      <c r="AC516" s="124">
        <v>2032897</v>
      </c>
      <c r="AD516" s="124">
        <v>3264832</v>
      </c>
      <c r="AE516" s="124">
        <v>3132694</v>
      </c>
    </row>
    <row r="517" spans="1:31" x14ac:dyDescent="0.3">
      <c r="A517" s="123" t="s">
        <v>1033</v>
      </c>
      <c r="B517" s="121" t="s">
        <v>1034</v>
      </c>
      <c r="C517" s="121">
        <v>1</v>
      </c>
      <c r="D517" s="121">
        <v>0</v>
      </c>
      <c r="E517" s="124">
        <v>2557174790</v>
      </c>
      <c r="F517" s="124">
        <v>2654</v>
      </c>
      <c r="G517" s="124">
        <v>963517</v>
      </c>
      <c r="H517" s="124">
        <v>727046565</v>
      </c>
      <c r="I517" s="124">
        <v>273943</v>
      </c>
      <c r="J517" s="125">
        <v>0.72799999999999998</v>
      </c>
      <c r="K517" s="124">
        <v>3293</v>
      </c>
      <c r="L517" s="124">
        <v>3371</v>
      </c>
      <c r="M517" s="124">
        <v>3332</v>
      </c>
      <c r="N517" s="125">
        <v>1.425</v>
      </c>
      <c r="O517" s="125">
        <v>1.292</v>
      </c>
      <c r="P517" s="126">
        <v>15231.41</v>
      </c>
      <c r="Q517" s="127">
        <v>1.0189999999999999E-2</v>
      </c>
      <c r="R517" s="126">
        <v>9818.23</v>
      </c>
      <c r="S517" s="126">
        <v>5413.18</v>
      </c>
      <c r="T517" s="125">
        <v>0.51900000000000002</v>
      </c>
      <c r="U517" s="126">
        <v>7905.1</v>
      </c>
      <c r="V517" s="126">
        <v>7905.1</v>
      </c>
      <c r="W517" s="124">
        <v>26339794</v>
      </c>
      <c r="X517" s="124">
        <v>27291769</v>
      </c>
      <c r="Y517" s="124">
        <v>545835</v>
      </c>
      <c r="Z517" s="124">
        <v>545835</v>
      </c>
      <c r="AA517" s="124">
        <v>8406919</v>
      </c>
      <c r="AB517" s="124">
        <v>0</v>
      </c>
      <c r="AC517" s="124">
        <v>3859177</v>
      </c>
      <c r="AD517" s="124">
        <v>6197838</v>
      </c>
      <c r="AE517" s="124">
        <v>5946991</v>
      </c>
    </row>
    <row r="518" spans="1:31" x14ac:dyDescent="0.3">
      <c r="A518" s="123" t="s">
        <v>1035</v>
      </c>
      <c r="B518" s="121" t="s">
        <v>1036</v>
      </c>
      <c r="C518" s="121">
        <v>1</v>
      </c>
      <c r="D518" s="121">
        <v>0</v>
      </c>
      <c r="E518" s="124">
        <v>7841481044</v>
      </c>
      <c r="F518" s="124">
        <v>9114</v>
      </c>
      <c r="G518" s="124">
        <v>860377</v>
      </c>
      <c r="H518" s="124">
        <v>2279189463</v>
      </c>
      <c r="I518" s="124">
        <v>250075</v>
      </c>
      <c r="J518" s="125">
        <v>0.66500000000000004</v>
      </c>
      <c r="K518" s="124">
        <v>10869</v>
      </c>
      <c r="L518" s="124">
        <v>10699</v>
      </c>
      <c r="M518" s="124">
        <v>10869</v>
      </c>
      <c r="N518" s="125">
        <v>1.425</v>
      </c>
      <c r="O518" s="125">
        <v>1.38</v>
      </c>
      <c r="P518" s="126">
        <v>16268.84</v>
      </c>
      <c r="Q518" s="127">
        <v>9.3100000000000006E-3</v>
      </c>
      <c r="R518" s="126">
        <v>8010.1</v>
      </c>
      <c r="S518" s="126">
        <v>8258.74</v>
      </c>
      <c r="T518" s="125">
        <v>0.54300000000000004</v>
      </c>
      <c r="U518" s="126">
        <v>8833.98</v>
      </c>
      <c r="V518" s="126">
        <v>8833.98</v>
      </c>
      <c r="W518" s="124">
        <v>96016529</v>
      </c>
      <c r="X518" s="124">
        <v>84991263</v>
      </c>
      <c r="Y518" s="124">
        <v>1699825</v>
      </c>
      <c r="Z518" s="124">
        <v>11025266</v>
      </c>
      <c r="AA518" s="124">
        <v>25727494</v>
      </c>
      <c r="AB518" s="124">
        <v>0</v>
      </c>
      <c r="AC518" s="124">
        <v>10755410</v>
      </c>
      <c r="AD518" s="124">
        <v>17273188</v>
      </c>
      <c r="AE518" s="124">
        <v>16574086</v>
      </c>
    </row>
    <row r="519" spans="1:31" x14ac:dyDescent="0.3">
      <c r="A519" s="123" t="s">
        <v>1037</v>
      </c>
      <c r="B519" s="121" t="s">
        <v>1038</v>
      </c>
      <c r="C519" s="121">
        <v>1</v>
      </c>
      <c r="D519" s="121">
        <v>0</v>
      </c>
      <c r="E519" s="124">
        <v>7778922282</v>
      </c>
      <c r="F519" s="124">
        <v>9038</v>
      </c>
      <c r="G519" s="124">
        <v>860690</v>
      </c>
      <c r="H519" s="124">
        <v>2316666980</v>
      </c>
      <c r="I519" s="124">
        <v>256325</v>
      </c>
      <c r="J519" s="125">
        <v>0.68100000000000005</v>
      </c>
      <c r="K519" s="124">
        <v>11240</v>
      </c>
      <c r="L519" s="124">
        <v>11087</v>
      </c>
      <c r="M519" s="124">
        <v>11240</v>
      </c>
      <c r="N519" s="125">
        <v>1.425</v>
      </c>
      <c r="O519" s="125">
        <v>1.4330000000000001</v>
      </c>
      <c r="P519" s="126">
        <v>16893.66</v>
      </c>
      <c r="Q519" s="127">
        <v>9.5300000000000003E-3</v>
      </c>
      <c r="R519" s="126">
        <v>8202.3700000000008</v>
      </c>
      <c r="S519" s="126">
        <v>8691.2900000000009</v>
      </c>
      <c r="T519" s="125">
        <v>0.55700000000000005</v>
      </c>
      <c r="U519" s="126">
        <v>9409.76</v>
      </c>
      <c r="V519" s="126">
        <v>9409.76</v>
      </c>
      <c r="W519" s="124">
        <v>105765703</v>
      </c>
      <c r="X519" s="124">
        <v>97135867</v>
      </c>
      <c r="Y519" s="124">
        <v>1942717</v>
      </c>
      <c r="Z519" s="124">
        <v>8629836</v>
      </c>
      <c r="AA519" s="124">
        <v>19809821</v>
      </c>
      <c r="AB519" s="124">
        <v>0</v>
      </c>
      <c r="AC519" s="124">
        <v>11784948</v>
      </c>
      <c r="AD519" s="124">
        <v>18926626</v>
      </c>
      <c r="AE519" s="124">
        <v>18160604</v>
      </c>
    </row>
    <row r="520" spans="1:31" x14ac:dyDescent="0.3">
      <c r="A520" s="123" t="s">
        <v>1039</v>
      </c>
      <c r="B520" s="121" t="s">
        <v>1040</v>
      </c>
      <c r="C520" s="121">
        <v>1</v>
      </c>
      <c r="D520" s="121">
        <v>0</v>
      </c>
      <c r="E520" s="124">
        <v>6436933330</v>
      </c>
      <c r="F520" s="124">
        <v>7485</v>
      </c>
      <c r="G520" s="124">
        <v>859977</v>
      </c>
      <c r="H520" s="124">
        <v>1949414882</v>
      </c>
      <c r="I520" s="124">
        <v>260442</v>
      </c>
      <c r="J520" s="125">
        <v>0.69199999999999995</v>
      </c>
      <c r="K520" s="124">
        <v>8916</v>
      </c>
      <c r="L520" s="124">
        <v>9001</v>
      </c>
      <c r="M520" s="124">
        <v>8959</v>
      </c>
      <c r="N520" s="125">
        <v>1.425</v>
      </c>
      <c r="O520" s="125">
        <v>1.4770000000000001</v>
      </c>
      <c r="P520" s="126">
        <v>17412.38</v>
      </c>
      <c r="Q520" s="127">
        <v>9.6799999999999994E-3</v>
      </c>
      <c r="R520" s="126">
        <v>8324.57</v>
      </c>
      <c r="S520" s="126">
        <v>9087.81</v>
      </c>
      <c r="T520" s="125">
        <v>0.53600000000000003</v>
      </c>
      <c r="U520" s="126">
        <v>9333.0300000000007</v>
      </c>
      <c r="V520" s="126">
        <v>9333.0300000000007</v>
      </c>
      <c r="W520" s="124">
        <v>83614616</v>
      </c>
      <c r="X520" s="124">
        <v>80446707</v>
      </c>
      <c r="Y520" s="124">
        <v>1608934</v>
      </c>
      <c r="Z520" s="124">
        <v>3167909</v>
      </c>
      <c r="AA520" s="124">
        <v>18136011</v>
      </c>
      <c r="AB520" s="124">
        <v>0</v>
      </c>
      <c r="AC520" s="124">
        <v>6116034</v>
      </c>
      <c r="AD520" s="124">
        <v>9822350</v>
      </c>
      <c r="AE520" s="124">
        <v>9424808</v>
      </c>
    </row>
    <row r="521" spans="1:31" x14ac:dyDescent="0.3">
      <c r="A521" s="123" t="s">
        <v>1041</v>
      </c>
      <c r="B521" s="121" t="s">
        <v>1042</v>
      </c>
      <c r="C521" s="121">
        <v>1</v>
      </c>
      <c r="D521" s="121">
        <v>0</v>
      </c>
      <c r="E521" s="124">
        <v>4900120436</v>
      </c>
      <c r="F521" s="124">
        <v>9640</v>
      </c>
      <c r="G521" s="124">
        <v>508311</v>
      </c>
      <c r="H521" s="124">
        <v>1431072245</v>
      </c>
      <c r="I521" s="124">
        <v>148451</v>
      </c>
      <c r="J521" s="125">
        <v>0.39400000000000002</v>
      </c>
      <c r="K521" s="124">
        <v>12090</v>
      </c>
      <c r="L521" s="124">
        <v>11752</v>
      </c>
      <c r="M521" s="124">
        <v>12090</v>
      </c>
      <c r="N521" s="125">
        <v>1.425</v>
      </c>
      <c r="O521" s="125">
        <v>1.5680000000000001</v>
      </c>
      <c r="P521" s="126">
        <v>18485.18</v>
      </c>
      <c r="Q521" s="127">
        <v>9.1000000000000004E-3</v>
      </c>
      <c r="R521" s="126">
        <v>4625.63</v>
      </c>
      <c r="S521" s="126">
        <v>13859.55</v>
      </c>
      <c r="T521" s="125">
        <v>0.86199999999999999</v>
      </c>
      <c r="U521" s="126">
        <v>15934.22</v>
      </c>
      <c r="V521" s="126">
        <v>15934.22</v>
      </c>
      <c r="W521" s="124">
        <v>192644720</v>
      </c>
      <c r="X521" s="124">
        <v>180838239</v>
      </c>
      <c r="Y521" s="124">
        <v>3616764</v>
      </c>
      <c r="Z521" s="124">
        <v>11806481</v>
      </c>
      <c r="AA521" s="124">
        <v>31213415</v>
      </c>
      <c r="AB521" s="124">
        <v>0</v>
      </c>
      <c r="AC521" s="124">
        <v>14746355</v>
      </c>
      <c r="AD521" s="124">
        <v>23682646</v>
      </c>
      <c r="AE521" s="124">
        <v>22724133</v>
      </c>
    </row>
    <row r="522" spans="1:31" x14ac:dyDescent="0.3">
      <c r="A522" s="123" t="s">
        <v>1043</v>
      </c>
      <c r="B522" s="121" t="s">
        <v>1044</v>
      </c>
      <c r="C522" s="121">
        <v>1</v>
      </c>
      <c r="D522" s="121">
        <v>0</v>
      </c>
      <c r="E522" s="124">
        <v>1298808067</v>
      </c>
      <c r="F522" s="124">
        <v>1417</v>
      </c>
      <c r="G522" s="124">
        <v>916590</v>
      </c>
      <c r="H522" s="124">
        <v>392549187</v>
      </c>
      <c r="I522" s="124">
        <v>277028</v>
      </c>
      <c r="J522" s="125">
        <v>0.73599999999999999</v>
      </c>
      <c r="K522" s="124">
        <v>1815</v>
      </c>
      <c r="L522" s="124">
        <v>1896</v>
      </c>
      <c r="M522" s="124">
        <v>1856</v>
      </c>
      <c r="N522" s="125">
        <v>1.425</v>
      </c>
      <c r="O522" s="125">
        <v>1.3</v>
      </c>
      <c r="P522" s="126">
        <v>15325.72</v>
      </c>
      <c r="Q522" s="127">
        <v>1.03E-2</v>
      </c>
      <c r="R522" s="126">
        <v>9440.8700000000008</v>
      </c>
      <c r="S522" s="126">
        <v>5884.85</v>
      </c>
      <c r="T522" s="125">
        <v>0.53800000000000003</v>
      </c>
      <c r="U522" s="126">
        <v>8245.23</v>
      </c>
      <c r="V522" s="126">
        <v>8245.23</v>
      </c>
      <c r="W522" s="124">
        <v>15303147</v>
      </c>
      <c r="X522" s="124">
        <v>15921561</v>
      </c>
      <c r="Y522" s="124">
        <v>318431</v>
      </c>
      <c r="Z522" s="124">
        <v>318431</v>
      </c>
      <c r="AA522" s="124">
        <v>2883606</v>
      </c>
      <c r="AB522" s="124">
        <v>0</v>
      </c>
      <c r="AC522" s="124">
        <v>1144503</v>
      </c>
      <c r="AD522" s="124">
        <v>1838071</v>
      </c>
      <c r="AE522" s="124">
        <v>1763679</v>
      </c>
    </row>
    <row r="523" spans="1:31" x14ac:dyDescent="0.3">
      <c r="A523" s="123" t="s">
        <v>1045</v>
      </c>
      <c r="B523" s="121" t="s">
        <v>1046</v>
      </c>
      <c r="C523" s="121">
        <v>1</v>
      </c>
      <c r="D523" s="121">
        <v>0</v>
      </c>
      <c r="E523" s="124">
        <v>1144243956</v>
      </c>
      <c r="F523" s="124">
        <v>963</v>
      </c>
      <c r="G523" s="124">
        <v>1188207</v>
      </c>
      <c r="H523" s="124">
        <v>403493037</v>
      </c>
      <c r="I523" s="124">
        <v>418995</v>
      </c>
      <c r="J523" s="125">
        <v>1.1140000000000001</v>
      </c>
      <c r="K523" s="124">
        <v>736</v>
      </c>
      <c r="L523" s="124">
        <v>732</v>
      </c>
      <c r="M523" s="124">
        <v>736</v>
      </c>
      <c r="N523" s="125">
        <v>1.425</v>
      </c>
      <c r="O523" s="125">
        <v>1.204</v>
      </c>
      <c r="P523" s="126">
        <v>14193.98</v>
      </c>
      <c r="Q523" s="127">
        <v>1.559E-2</v>
      </c>
      <c r="R523" s="126">
        <v>18524.14</v>
      </c>
      <c r="S523" s="126">
        <v>0</v>
      </c>
      <c r="T523" s="125">
        <v>0.35199999999999998</v>
      </c>
      <c r="U523" s="126">
        <v>4996.28</v>
      </c>
      <c r="V523" s="126">
        <v>4996.28</v>
      </c>
      <c r="W523" s="124">
        <v>3677263</v>
      </c>
      <c r="X523" s="124">
        <v>4517791</v>
      </c>
      <c r="Y523" s="124">
        <v>90355</v>
      </c>
      <c r="Z523" s="124">
        <v>90355</v>
      </c>
      <c r="AA523" s="124">
        <v>1377399</v>
      </c>
      <c r="AB523" s="124">
        <v>0</v>
      </c>
      <c r="AC523" s="124">
        <v>523769</v>
      </c>
      <c r="AD523" s="124">
        <v>841173</v>
      </c>
      <c r="AE523" s="124">
        <v>807128</v>
      </c>
    </row>
    <row r="524" spans="1:31" x14ac:dyDescent="0.3">
      <c r="A524" s="123" t="s">
        <v>1047</v>
      </c>
      <c r="B524" s="121" t="s">
        <v>1048</v>
      </c>
      <c r="C524" s="121">
        <v>1</v>
      </c>
      <c r="D524" s="121">
        <v>0</v>
      </c>
      <c r="E524" s="124">
        <v>3964215736</v>
      </c>
      <c r="F524" s="124">
        <v>3946</v>
      </c>
      <c r="G524" s="124">
        <v>1004616</v>
      </c>
      <c r="H524" s="124">
        <v>1169113325</v>
      </c>
      <c r="I524" s="124">
        <v>296278</v>
      </c>
      <c r="J524" s="125">
        <v>0.78800000000000003</v>
      </c>
      <c r="K524" s="124">
        <v>4741</v>
      </c>
      <c r="L524" s="124">
        <v>4741</v>
      </c>
      <c r="M524" s="124">
        <v>4741</v>
      </c>
      <c r="N524" s="125">
        <v>1.425</v>
      </c>
      <c r="O524" s="125">
        <v>1.571</v>
      </c>
      <c r="P524" s="126">
        <v>18520.55</v>
      </c>
      <c r="Q524" s="127">
        <v>1.103E-2</v>
      </c>
      <c r="R524" s="126">
        <v>11080.91</v>
      </c>
      <c r="S524" s="126">
        <v>7439.64</v>
      </c>
      <c r="T524" s="125">
        <v>0.46</v>
      </c>
      <c r="U524" s="126">
        <v>8519.4500000000007</v>
      </c>
      <c r="V524" s="126">
        <v>8519.4500000000007</v>
      </c>
      <c r="W524" s="124">
        <v>40390713</v>
      </c>
      <c r="X524" s="124">
        <v>40953913</v>
      </c>
      <c r="Y524" s="124">
        <v>819078</v>
      </c>
      <c r="Z524" s="124">
        <v>819078</v>
      </c>
      <c r="AA524" s="124">
        <v>10006396</v>
      </c>
      <c r="AB524" s="124">
        <v>1987</v>
      </c>
      <c r="AC524" s="124">
        <v>4415063</v>
      </c>
      <c r="AD524" s="124">
        <v>7090591</v>
      </c>
      <c r="AE524" s="124">
        <v>6803612</v>
      </c>
    </row>
    <row r="525" spans="1:31" x14ac:dyDescent="0.3">
      <c r="A525" s="123" t="s">
        <v>1049</v>
      </c>
      <c r="B525" s="121" t="s">
        <v>1050</v>
      </c>
      <c r="C525" s="121">
        <v>1</v>
      </c>
      <c r="D525" s="121">
        <v>0</v>
      </c>
      <c r="E525" s="124">
        <v>19164494442</v>
      </c>
      <c r="F525" s="124">
        <v>1173</v>
      </c>
      <c r="G525" s="124">
        <v>16338017</v>
      </c>
      <c r="H525" s="124">
        <v>2523703259</v>
      </c>
      <c r="I525" s="124">
        <v>2151494</v>
      </c>
      <c r="J525" s="125">
        <v>5.7229999999999999</v>
      </c>
      <c r="K525" s="124">
        <v>2194</v>
      </c>
      <c r="L525" s="124">
        <v>2098</v>
      </c>
      <c r="M525" s="124">
        <v>2194</v>
      </c>
      <c r="N525" s="125">
        <v>1.425</v>
      </c>
      <c r="O525" s="125">
        <v>1.4770000000000001</v>
      </c>
      <c r="P525" s="126">
        <v>17412.38</v>
      </c>
      <c r="Q525" s="127">
        <v>2.8000000000000001E-2</v>
      </c>
      <c r="R525" s="126">
        <v>457464.47</v>
      </c>
      <c r="S525" s="126">
        <v>0</v>
      </c>
      <c r="T525" s="125">
        <v>0</v>
      </c>
      <c r="U525" s="126">
        <v>0</v>
      </c>
      <c r="V525" s="126">
        <v>500</v>
      </c>
      <c r="W525" s="124">
        <v>1097000</v>
      </c>
      <c r="X525" s="124">
        <v>2297462</v>
      </c>
      <c r="Y525" s="124">
        <v>45949</v>
      </c>
      <c r="Z525" s="124">
        <v>45949</v>
      </c>
      <c r="AA525" s="124">
        <v>859600</v>
      </c>
      <c r="AB525" s="124">
        <v>0</v>
      </c>
      <c r="AC525" s="124">
        <v>835900</v>
      </c>
      <c r="AD525" s="124">
        <v>1342455</v>
      </c>
      <c r="AE525" s="124">
        <v>1288121</v>
      </c>
    </row>
    <row r="526" spans="1:31" x14ac:dyDescent="0.3">
      <c r="A526" s="123" t="s">
        <v>1051</v>
      </c>
      <c r="B526" s="121" t="s">
        <v>1052</v>
      </c>
      <c r="C526" s="121">
        <v>1</v>
      </c>
      <c r="D526" s="121">
        <v>0</v>
      </c>
      <c r="E526" s="124">
        <v>6291577563</v>
      </c>
      <c r="F526" s="124">
        <v>168</v>
      </c>
      <c r="G526" s="124">
        <v>37449866</v>
      </c>
      <c r="H526" s="124">
        <v>408700007</v>
      </c>
      <c r="I526" s="124">
        <v>2432738</v>
      </c>
      <c r="J526" s="125">
        <v>6.4710000000000001</v>
      </c>
      <c r="K526" s="124">
        <v>113</v>
      </c>
      <c r="L526" s="124">
        <v>110</v>
      </c>
      <c r="M526" s="124">
        <v>113</v>
      </c>
      <c r="N526" s="125">
        <v>1.425</v>
      </c>
      <c r="O526" s="125">
        <v>1.1970000000000001</v>
      </c>
      <c r="P526" s="126">
        <v>14111.45</v>
      </c>
      <c r="Q526" s="127">
        <v>2.8000000000000001E-2</v>
      </c>
      <c r="R526" s="126">
        <v>1048596.24</v>
      </c>
      <c r="S526" s="126">
        <v>0</v>
      </c>
      <c r="T526" s="125">
        <v>0</v>
      </c>
      <c r="U526" s="126">
        <v>0</v>
      </c>
      <c r="V526" s="126">
        <v>500</v>
      </c>
      <c r="W526" s="124">
        <v>56500</v>
      </c>
      <c r="X526" s="124">
        <v>220394</v>
      </c>
      <c r="Y526" s="124">
        <v>4407</v>
      </c>
      <c r="Z526" s="124">
        <v>4407</v>
      </c>
      <c r="AA526" s="124">
        <v>36000</v>
      </c>
      <c r="AB526" s="124">
        <v>0</v>
      </c>
      <c r="AC526" s="124">
        <v>34245</v>
      </c>
      <c r="AD526" s="124">
        <v>54997</v>
      </c>
      <c r="AE526" s="124">
        <v>52771</v>
      </c>
    </row>
    <row r="527" spans="1:31" x14ac:dyDescent="0.3">
      <c r="A527" s="123" t="s">
        <v>1053</v>
      </c>
      <c r="B527" s="121" t="s">
        <v>1054</v>
      </c>
      <c r="C527" s="121">
        <v>1</v>
      </c>
      <c r="D527" s="121">
        <v>0</v>
      </c>
      <c r="E527" s="124">
        <v>4894237390</v>
      </c>
      <c r="F527" s="124">
        <v>1010</v>
      </c>
      <c r="G527" s="124">
        <v>4845779</v>
      </c>
      <c r="H527" s="124">
        <v>523663576</v>
      </c>
      <c r="I527" s="124">
        <v>518478</v>
      </c>
      <c r="J527" s="125">
        <v>1.379</v>
      </c>
      <c r="K527" s="124">
        <v>751</v>
      </c>
      <c r="L527" s="124">
        <v>734</v>
      </c>
      <c r="M527" s="124">
        <v>751</v>
      </c>
      <c r="N527" s="125">
        <v>1.425</v>
      </c>
      <c r="O527" s="125">
        <v>1.3169999999999999</v>
      </c>
      <c r="P527" s="126">
        <v>15526.13</v>
      </c>
      <c r="Q527" s="127">
        <v>1.9300000000000001E-2</v>
      </c>
      <c r="R527" s="126">
        <v>93523.53</v>
      </c>
      <c r="S527" s="126">
        <v>0</v>
      </c>
      <c r="T527" s="125">
        <v>0</v>
      </c>
      <c r="U527" s="126">
        <v>0</v>
      </c>
      <c r="V527" s="126">
        <v>500</v>
      </c>
      <c r="W527" s="124">
        <v>375500</v>
      </c>
      <c r="X527" s="124">
        <v>865509</v>
      </c>
      <c r="Y527" s="124">
        <v>17310</v>
      </c>
      <c r="Z527" s="124">
        <v>17310</v>
      </c>
      <c r="AA527" s="124">
        <v>248800</v>
      </c>
      <c r="AB527" s="124">
        <v>0</v>
      </c>
      <c r="AC527" s="124">
        <v>326446</v>
      </c>
      <c r="AD527" s="124">
        <v>524272</v>
      </c>
      <c r="AE527" s="124">
        <v>503053</v>
      </c>
    </row>
    <row r="528" spans="1:31" x14ac:dyDescent="0.3">
      <c r="A528" s="123" t="s">
        <v>1055</v>
      </c>
      <c r="B528" s="121" t="s">
        <v>1056</v>
      </c>
      <c r="C528" s="121">
        <v>1</v>
      </c>
      <c r="D528" s="121">
        <v>0</v>
      </c>
      <c r="E528" s="124">
        <v>10221752914</v>
      </c>
      <c r="F528" s="124">
        <v>909</v>
      </c>
      <c r="G528" s="124">
        <v>11245052</v>
      </c>
      <c r="H528" s="124">
        <v>1286606026</v>
      </c>
      <c r="I528" s="124">
        <v>1415408</v>
      </c>
      <c r="J528" s="125">
        <v>3.7650000000000001</v>
      </c>
      <c r="K528" s="124">
        <v>1037</v>
      </c>
      <c r="L528" s="124">
        <v>1042</v>
      </c>
      <c r="M528" s="124">
        <v>1040</v>
      </c>
      <c r="N528" s="125">
        <v>1.425</v>
      </c>
      <c r="O528" s="125">
        <v>1.2410000000000001</v>
      </c>
      <c r="P528" s="126">
        <v>14630.17</v>
      </c>
      <c r="Q528" s="127">
        <v>2.8000000000000001E-2</v>
      </c>
      <c r="R528" s="126">
        <v>314861.45</v>
      </c>
      <c r="S528" s="126">
        <v>0</v>
      </c>
      <c r="T528" s="125">
        <v>0</v>
      </c>
      <c r="U528" s="126">
        <v>0</v>
      </c>
      <c r="V528" s="126">
        <v>500</v>
      </c>
      <c r="W528" s="124">
        <v>520000</v>
      </c>
      <c r="X528" s="124">
        <v>1394621</v>
      </c>
      <c r="Y528" s="124">
        <v>27892</v>
      </c>
      <c r="Z528" s="124">
        <v>27892</v>
      </c>
      <c r="AA528" s="124">
        <v>399200</v>
      </c>
      <c r="AB528" s="124">
        <v>0</v>
      </c>
      <c r="AC528" s="124">
        <v>609598</v>
      </c>
      <c r="AD528" s="124">
        <v>979014</v>
      </c>
      <c r="AE528" s="124">
        <v>939390</v>
      </c>
    </row>
    <row r="529" spans="1:31" x14ac:dyDescent="0.3">
      <c r="A529" s="123" t="s">
        <v>1057</v>
      </c>
      <c r="B529" s="121" t="s">
        <v>1058</v>
      </c>
      <c r="C529" s="121">
        <v>1</v>
      </c>
      <c r="D529" s="121">
        <v>0</v>
      </c>
      <c r="E529" s="124">
        <v>6464354471</v>
      </c>
      <c r="F529" s="124">
        <v>402</v>
      </c>
      <c r="G529" s="124">
        <v>16080483</v>
      </c>
      <c r="H529" s="124">
        <v>428776866</v>
      </c>
      <c r="I529" s="124">
        <v>1066609</v>
      </c>
      <c r="J529" s="125">
        <v>2.8370000000000002</v>
      </c>
      <c r="K529" s="124">
        <v>308</v>
      </c>
      <c r="L529" s="124">
        <v>311</v>
      </c>
      <c r="M529" s="124">
        <v>310</v>
      </c>
      <c r="N529" s="125">
        <v>1.425</v>
      </c>
      <c r="O529" s="125">
        <v>1.109</v>
      </c>
      <c r="P529" s="126">
        <v>13074.02</v>
      </c>
      <c r="Q529" s="127">
        <v>2.8000000000000001E-2</v>
      </c>
      <c r="R529" s="126">
        <v>450253.52</v>
      </c>
      <c r="S529" s="126">
        <v>0</v>
      </c>
      <c r="T529" s="125">
        <v>0</v>
      </c>
      <c r="U529" s="126">
        <v>0</v>
      </c>
      <c r="V529" s="126">
        <v>500</v>
      </c>
      <c r="W529" s="124">
        <v>155000</v>
      </c>
      <c r="X529" s="124">
        <v>544338</v>
      </c>
      <c r="Y529" s="124">
        <v>10886</v>
      </c>
      <c r="Z529" s="124">
        <v>10886</v>
      </c>
      <c r="AA529" s="124">
        <v>148000</v>
      </c>
      <c r="AB529" s="124">
        <v>0</v>
      </c>
      <c r="AC529" s="124">
        <v>167052</v>
      </c>
      <c r="AD529" s="124">
        <v>268285</v>
      </c>
      <c r="AE529" s="124">
        <v>257427</v>
      </c>
    </row>
    <row r="530" spans="1:31" x14ac:dyDescent="0.3">
      <c r="A530" s="123" t="s">
        <v>1059</v>
      </c>
      <c r="B530" s="121" t="s">
        <v>1060</v>
      </c>
      <c r="C530" s="121">
        <v>1</v>
      </c>
      <c r="D530" s="121">
        <v>0</v>
      </c>
      <c r="E530" s="124">
        <v>2429202052</v>
      </c>
      <c r="F530" s="124">
        <v>1964</v>
      </c>
      <c r="G530" s="124">
        <v>1236864</v>
      </c>
      <c r="H530" s="124">
        <v>867248077</v>
      </c>
      <c r="I530" s="124">
        <v>441572</v>
      </c>
      <c r="J530" s="125">
        <v>1.1739999999999999</v>
      </c>
      <c r="K530" s="124">
        <v>2273</v>
      </c>
      <c r="L530" s="124">
        <v>2275</v>
      </c>
      <c r="M530" s="124">
        <v>2274</v>
      </c>
      <c r="N530" s="125">
        <v>1.425</v>
      </c>
      <c r="O530" s="125">
        <v>1.218</v>
      </c>
      <c r="P530" s="126">
        <v>14359.02</v>
      </c>
      <c r="Q530" s="127">
        <v>1.643E-2</v>
      </c>
      <c r="R530" s="126">
        <v>20321.669999999998</v>
      </c>
      <c r="S530" s="126">
        <v>0</v>
      </c>
      <c r="T530" s="125">
        <v>0.34499999999999997</v>
      </c>
      <c r="U530" s="126">
        <v>4953.8599999999997</v>
      </c>
      <c r="V530" s="126">
        <v>4953.8599999999997</v>
      </c>
      <c r="W530" s="124">
        <v>11265078</v>
      </c>
      <c r="X530" s="124">
        <v>11279321</v>
      </c>
      <c r="Y530" s="124">
        <v>225586</v>
      </c>
      <c r="Z530" s="124">
        <v>225586</v>
      </c>
      <c r="AA530" s="124">
        <v>3945563</v>
      </c>
      <c r="AB530" s="124">
        <v>0</v>
      </c>
      <c r="AC530" s="124">
        <v>847028</v>
      </c>
      <c r="AD530" s="124">
        <v>1360326</v>
      </c>
      <c r="AE530" s="124">
        <v>1305270</v>
      </c>
    </row>
    <row r="531" spans="1:31" x14ac:dyDescent="0.3">
      <c r="A531" s="123" t="s">
        <v>1061</v>
      </c>
      <c r="B531" s="121" t="s">
        <v>1062</v>
      </c>
      <c r="C531" s="121">
        <v>1</v>
      </c>
      <c r="D531" s="121">
        <v>0</v>
      </c>
      <c r="E531" s="124">
        <v>3765380225</v>
      </c>
      <c r="F531" s="124">
        <v>1564</v>
      </c>
      <c r="G531" s="124">
        <v>2407532</v>
      </c>
      <c r="H531" s="124">
        <v>2602687362</v>
      </c>
      <c r="I531" s="124">
        <v>1664122</v>
      </c>
      <c r="J531" s="125">
        <v>4.4269999999999996</v>
      </c>
      <c r="K531" s="124">
        <v>1749</v>
      </c>
      <c r="L531" s="124">
        <v>1775</v>
      </c>
      <c r="M531" s="124">
        <v>1762</v>
      </c>
      <c r="N531" s="125">
        <v>1.425</v>
      </c>
      <c r="O531" s="125">
        <v>1.046</v>
      </c>
      <c r="P531" s="126">
        <v>12331.31</v>
      </c>
      <c r="Q531" s="127">
        <v>2.8000000000000001E-2</v>
      </c>
      <c r="R531" s="126">
        <v>67410.89</v>
      </c>
      <c r="S531" s="126">
        <v>0</v>
      </c>
      <c r="T531" s="125">
        <v>0</v>
      </c>
      <c r="U531" s="126">
        <v>0</v>
      </c>
      <c r="V531" s="126">
        <v>500</v>
      </c>
      <c r="W531" s="124">
        <v>881000</v>
      </c>
      <c r="X531" s="124">
        <v>2036391</v>
      </c>
      <c r="Y531" s="124">
        <v>40727</v>
      </c>
      <c r="Z531" s="124">
        <v>40727</v>
      </c>
      <c r="AA531" s="124">
        <v>900400</v>
      </c>
      <c r="AB531" s="124">
        <v>0</v>
      </c>
      <c r="AC531" s="124">
        <v>441199</v>
      </c>
      <c r="AD531" s="124">
        <v>708565</v>
      </c>
      <c r="AE531" s="124">
        <v>679887</v>
      </c>
    </row>
    <row r="532" spans="1:31" x14ac:dyDescent="0.3">
      <c r="A532" s="123" t="s">
        <v>1063</v>
      </c>
      <c r="B532" s="121" t="s">
        <v>1064</v>
      </c>
      <c r="C532" s="121">
        <v>1</v>
      </c>
      <c r="D532" s="121">
        <v>0</v>
      </c>
      <c r="E532" s="124">
        <v>6532659495</v>
      </c>
      <c r="F532" s="124">
        <v>4116</v>
      </c>
      <c r="G532" s="124">
        <v>1587137</v>
      </c>
      <c r="H532" s="124">
        <v>2378697682</v>
      </c>
      <c r="I532" s="124">
        <v>577914</v>
      </c>
      <c r="J532" s="125">
        <v>1.5369999999999999</v>
      </c>
      <c r="K532" s="124">
        <v>4892</v>
      </c>
      <c r="L532" s="124">
        <v>4919</v>
      </c>
      <c r="M532" s="124">
        <v>4906</v>
      </c>
      <c r="N532" s="125">
        <v>1.425</v>
      </c>
      <c r="O532" s="125">
        <v>1.603</v>
      </c>
      <c r="P532" s="126">
        <v>18897.79</v>
      </c>
      <c r="Q532" s="127">
        <v>2.1510000000000001E-2</v>
      </c>
      <c r="R532" s="126">
        <v>34139.31</v>
      </c>
      <c r="S532" s="126">
        <v>0</v>
      </c>
      <c r="T532" s="125">
        <v>0.23699999999999999</v>
      </c>
      <c r="U532" s="126">
        <v>4478.7700000000004</v>
      </c>
      <c r="V532" s="126">
        <v>4478.7700000000004</v>
      </c>
      <c r="W532" s="124">
        <v>21972846</v>
      </c>
      <c r="X532" s="124">
        <v>21294990</v>
      </c>
      <c r="Y532" s="124">
        <v>425899</v>
      </c>
      <c r="Z532" s="124">
        <v>677856</v>
      </c>
      <c r="AA532" s="124">
        <v>1792400</v>
      </c>
      <c r="AB532" s="124">
        <v>0</v>
      </c>
      <c r="AC532" s="124">
        <v>1962411</v>
      </c>
      <c r="AD532" s="124">
        <v>3151632</v>
      </c>
      <c r="AE532" s="124">
        <v>3024075</v>
      </c>
    </row>
    <row r="533" spans="1:31" x14ac:dyDescent="0.3">
      <c r="A533" s="123" t="s">
        <v>1065</v>
      </c>
      <c r="B533" s="121" t="s">
        <v>1066</v>
      </c>
      <c r="C533" s="121">
        <v>1</v>
      </c>
      <c r="D533" s="121">
        <v>0</v>
      </c>
      <c r="E533" s="124">
        <v>10873672456</v>
      </c>
      <c r="F533" s="124">
        <v>4421</v>
      </c>
      <c r="G533" s="124">
        <v>2459550</v>
      </c>
      <c r="H533" s="124">
        <v>2428721012</v>
      </c>
      <c r="I533" s="124">
        <v>549360</v>
      </c>
      <c r="J533" s="125">
        <v>1.4610000000000001</v>
      </c>
      <c r="K533" s="124">
        <v>5330</v>
      </c>
      <c r="L533" s="124">
        <v>5388</v>
      </c>
      <c r="M533" s="124">
        <v>5359</v>
      </c>
      <c r="N533" s="125">
        <v>1.425</v>
      </c>
      <c r="O533" s="125">
        <v>1.153</v>
      </c>
      <c r="P533" s="126">
        <v>13592.74</v>
      </c>
      <c r="Q533" s="127">
        <v>2.0449999999999999E-2</v>
      </c>
      <c r="R533" s="126">
        <v>50297.79</v>
      </c>
      <c r="S533" s="126">
        <v>0</v>
      </c>
      <c r="T533" s="125">
        <v>0.184</v>
      </c>
      <c r="U533" s="126">
        <v>2501.06</v>
      </c>
      <c r="V533" s="126">
        <v>2501.06</v>
      </c>
      <c r="W533" s="124">
        <v>13403181</v>
      </c>
      <c r="X533" s="124">
        <v>13943188</v>
      </c>
      <c r="Y533" s="124">
        <v>278863</v>
      </c>
      <c r="Z533" s="124">
        <v>278863</v>
      </c>
      <c r="AA533" s="124">
        <v>2801200</v>
      </c>
      <c r="AB533" s="124">
        <v>0</v>
      </c>
      <c r="AC533" s="124">
        <v>2142300</v>
      </c>
      <c r="AD533" s="124">
        <v>3440533</v>
      </c>
      <c r="AE533" s="124">
        <v>3301284</v>
      </c>
    </row>
    <row r="534" spans="1:31" x14ac:dyDescent="0.3">
      <c r="A534" s="123" t="s">
        <v>1067</v>
      </c>
      <c r="B534" s="121" t="s">
        <v>1068</v>
      </c>
      <c r="C534" s="121">
        <v>1</v>
      </c>
      <c r="D534" s="121">
        <v>0</v>
      </c>
      <c r="E534" s="124">
        <v>13423897761</v>
      </c>
      <c r="F534" s="124">
        <v>7156</v>
      </c>
      <c r="G534" s="124">
        <v>1875894</v>
      </c>
      <c r="H534" s="124">
        <v>4155885535</v>
      </c>
      <c r="I534" s="124">
        <v>580755</v>
      </c>
      <c r="J534" s="125">
        <v>1.544</v>
      </c>
      <c r="K534" s="124">
        <v>9096</v>
      </c>
      <c r="L534" s="124">
        <v>9120</v>
      </c>
      <c r="M534" s="124">
        <v>9108</v>
      </c>
      <c r="N534" s="125">
        <v>1.425</v>
      </c>
      <c r="O534" s="125">
        <v>1.2210000000000001</v>
      </c>
      <c r="P534" s="126">
        <v>14394.39</v>
      </c>
      <c r="Q534" s="127">
        <v>2.1610000000000001E-2</v>
      </c>
      <c r="R534" s="126">
        <v>40538.06</v>
      </c>
      <c r="S534" s="126">
        <v>0</v>
      </c>
      <c r="T534" s="125">
        <v>0.23200000000000001</v>
      </c>
      <c r="U534" s="126">
        <v>3339.49</v>
      </c>
      <c r="V534" s="126">
        <v>3339.49</v>
      </c>
      <c r="W534" s="124">
        <v>30416075</v>
      </c>
      <c r="X534" s="124">
        <v>29722851</v>
      </c>
      <c r="Y534" s="124">
        <v>594457</v>
      </c>
      <c r="Z534" s="124">
        <v>693224</v>
      </c>
      <c r="AA534" s="124">
        <v>7077558</v>
      </c>
      <c r="AB534" s="124">
        <v>0</v>
      </c>
      <c r="AC534" s="124">
        <v>3398103</v>
      </c>
      <c r="AD534" s="124">
        <v>5457353</v>
      </c>
      <c r="AE534" s="124">
        <v>5236476</v>
      </c>
    </row>
    <row r="535" spans="1:31" x14ac:dyDescent="0.3">
      <c r="A535" s="123" t="s">
        <v>1069</v>
      </c>
      <c r="B535" s="121" t="s">
        <v>1070</v>
      </c>
      <c r="C535" s="121">
        <v>1</v>
      </c>
      <c r="D535" s="121">
        <v>0</v>
      </c>
      <c r="E535" s="124">
        <v>3697593140</v>
      </c>
      <c r="F535" s="124">
        <v>2815</v>
      </c>
      <c r="G535" s="124">
        <v>1313532</v>
      </c>
      <c r="H535" s="124">
        <v>1481283343</v>
      </c>
      <c r="I535" s="124">
        <v>526210</v>
      </c>
      <c r="J535" s="125">
        <v>1.399</v>
      </c>
      <c r="K535" s="124">
        <v>3367</v>
      </c>
      <c r="L535" s="124">
        <v>3319</v>
      </c>
      <c r="M535" s="124">
        <v>3367</v>
      </c>
      <c r="N535" s="125">
        <v>1.425</v>
      </c>
      <c r="O535" s="125">
        <v>1.1439999999999999</v>
      </c>
      <c r="P535" s="126">
        <v>13486.63</v>
      </c>
      <c r="Q535" s="127">
        <v>1.958E-2</v>
      </c>
      <c r="R535" s="126">
        <v>25718.95</v>
      </c>
      <c r="S535" s="126">
        <v>0</v>
      </c>
      <c r="T535" s="125">
        <v>0.27700000000000002</v>
      </c>
      <c r="U535" s="126">
        <v>3735.79</v>
      </c>
      <c r="V535" s="126">
        <v>3735.79</v>
      </c>
      <c r="W535" s="124">
        <v>12578405</v>
      </c>
      <c r="X535" s="124">
        <v>13011768</v>
      </c>
      <c r="Y535" s="124">
        <v>260235</v>
      </c>
      <c r="Z535" s="124">
        <v>260235</v>
      </c>
      <c r="AA535" s="124">
        <v>4677394</v>
      </c>
      <c r="AB535" s="124">
        <v>0</v>
      </c>
      <c r="AC535" s="124">
        <v>1824754</v>
      </c>
      <c r="AD535" s="124">
        <v>2930554</v>
      </c>
      <c r="AE535" s="124">
        <v>2811945</v>
      </c>
    </row>
    <row r="536" spans="1:31" x14ac:dyDescent="0.3">
      <c r="A536" s="123" t="s">
        <v>1071</v>
      </c>
      <c r="B536" s="121" t="s">
        <v>1072</v>
      </c>
      <c r="C536" s="121">
        <v>1</v>
      </c>
      <c r="D536" s="121">
        <v>0</v>
      </c>
      <c r="E536" s="124">
        <v>7387649598</v>
      </c>
      <c r="F536" s="124">
        <v>5489</v>
      </c>
      <c r="G536" s="124">
        <v>1345900</v>
      </c>
      <c r="H536" s="124">
        <v>2345328935</v>
      </c>
      <c r="I536" s="124">
        <v>427277</v>
      </c>
      <c r="J536" s="125">
        <v>1.1359999999999999</v>
      </c>
      <c r="K536" s="124">
        <v>6665</v>
      </c>
      <c r="L536" s="124">
        <v>6722</v>
      </c>
      <c r="M536" s="124">
        <v>6694</v>
      </c>
      <c r="N536" s="125">
        <v>1.425</v>
      </c>
      <c r="O536" s="125">
        <v>1.129</v>
      </c>
      <c r="P536" s="126">
        <v>13309.8</v>
      </c>
      <c r="Q536" s="127">
        <v>1.5900000000000001E-2</v>
      </c>
      <c r="R536" s="126">
        <v>21399.81</v>
      </c>
      <c r="S536" s="126">
        <v>0</v>
      </c>
      <c r="T536" s="125">
        <v>0.34100000000000003</v>
      </c>
      <c r="U536" s="126">
        <v>4538.6400000000003</v>
      </c>
      <c r="V536" s="126">
        <v>4538.6400000000003</v>
      </c>
      <c r="W536" s="124">
        <v>30381657</v>
      </c>
      <c r="X536" s="124">
        <v>29744824</v>
      </c>
      <c r="Y536" s="124">
        <v>594896</v>
      </c>
      <c r="Z536" s="124">
        <v>636833</v>
      </c>
      <c r="AA536" s="124">
        <v>10884353</v>
      </c>
      <c r="AB536" s="124">
        <v>0</v>
      </c>
      <c r="AC536" s="124">
        <v>3477985</v>
      </c>
      <c r="AD536" s="124">
        <v>5585643</v>
      </c>
      <c r="AE536" s="124">
        <v>5359574</v>
      </c>
    </row>
    <row r="537" spans="1:31" x14ac:dyDescent="0.3">
      <c r="A537" s="123" t="s">
        <v>1073</v>
      </c>
      <c r="B537" s="121" t="s">
        <v>1074</v>
      </c>
      <c r="C537" s="121">
        <v>1</v>
      </c>
      <c r="D537" s="121">
        <v>0</v>
      </c>
      <c r="E537" s="124">
        <v>6199980167</v>
      </c>
      <c r="F537" s="124">
        <v>5820</v>
      </c>
      <c r="G537" s="124">
        <v>1065288</v>
      </c>
      <c r="H537" s="124">
        <v>1953972800</v>
      </c>
      <c r="I537" s="124">
        <v>335734</v>
      </c>
      <c r="J537" s="125">
        <v>0.89300000000000002</v>
      </c>
      <c r="K537" s="124">
        <v>7302</v>
      </c>
      <c r="L537" s="124">
        <v>7258</v>
      </c>
      <c r="M537" s="124">
        <v>7302</v>
      </c>
      <c r="N537" s="125">
        <v>1.425</v>
      </c>
      <c r="O537" s="125">
        <v>1.5289999999999999</v>
      </c>
      <c r="P537" s="126">
        <v>18025.41</v>
      </c>
      <c r="Q537" s="127">
        <v>1.2500000000000001E-2</v>
      </c>
      <c r="R537" s="126">
        <v>13316.1</v>
      </c>
      <c r="S537" s="126">
        <v>4709.3100000000004</v>
      </c>
      <c r="T537" s="125">
        <v>0.44</v>
      </c>
      <c r="U537" s="126">
        <v>7931.18</v>
      </c>
      <c r="V537" s="126">
        <v>7931.18</v>
      </c>
      <c r="W537" s="124">
        <v>57913477</v>
      </c>
      <c r="X537" s="124">
        <v>56141791</v>
      </c>
      <c r="Y537" s="124">
        <v>1122835</v>
      </c>
      <c r="Z537" s="124">
        <v>1771686</v>
      </c>
      <c r="AA537" s="124">
        <v>8664808</v>
      </c>
      <c r="AB537" s="124">
        <v>0</v>
      </c>
      <c r="AC537" s="124">
        <v>2410121</v>
      </c>
      <c r="AD537" s="124">
        <v>3870654</v>
      </c>
      <c r="AE537" s="124">
        <v>3713996</v>
      </c>
    </row>
    <row r="538" spans="1:31" x14ac:dyDescent="0.3">
      <c r="A538" s="123" t="s">
        <v>1075</v>
      </c>
      <c r="B538" s="121" t="s">
        <v>1076</v>
      </c>
      <c r="C538" s="121">
        <v>1</v>
      </c>
      <c r="D538" s="121">
        <v>0</v>
      </c>
      <c r="E538" s="124">
        <v>5499850783</v>
      </c>
      <c r="F538" s="124">
        <v>5661</v>
      </c>
      <c r="G538" s="124">
        <v>971533</v>
      </c>
      <c r="H538" s="124">
        <v>1519295827</v>
      </c>
      <c r="I538" s="124">
        <v>268379</v>
      </c>
      <c r="J538" s="125">
        <v>0.71299999999999997</v>
      </c>
      <c r="K538" s="124">
        <v>6919</v>
      </c>
      <c r="L538" s="124">
        <v>6891</v>
      </c>
      <c r="M538" s="124">
        <v>6919</v>
      </c>
      <c r="N538" s="125">
        <v>1.425</v>
      </c>
      <c r="O538" s="125">
        <v>1.524</v>
      </c>
      <c r="P538" s="126">
        <v>17966.46</v>
      </c>
      <c r="Q538" s="127">
        <v>9.9799999999999993E-3</v>
      </c>
      <c r="R538" s="126">
        <v>9695.89</v>
      </c>
      <c r="S538" s="126">
        <v>8270.57</v>
      </c>
      <c r="T538" s="125">
        <v>0.52100000000000002</v>
      </c>
      <c r="U538" s="126">
        <v>9360.52</v>
      </c>
      <c r="V538" s="126">
        <v>9360.52</v>
      </c>
      <c r="W538" s="124">
        <v>64765438</v>
      </c>
      <c r="X538" s="124">
        <v>61403495</v>
      </c>
      <c r="Y538" s="124">
        <v>1228069</v>
      </c>
      <c r="Z538" s="124">
        <v>3361943</v>
      </c>
      <c r="AA538" s="124">
        <v>10257386</v>
      </c>
      <c r="AB538" s="124">
        <v>0</v>
      </c>
      <c r="AC538" s="124">
        <v>4227619</v>
      </c>
      <c r="AD538" s="124">
        <v>6789556</v>
      </c>
      <c r="AE538" s="124">
        <v>6514760</v>
      </c>
    </row>
    <row r="539" spans="1:31" x14ac:dyDescent="0.3">
      <c r="A539" s="123" t="s">
        <v>1077</v>
      </c>
      <c r="B539" s="121" t="s">
        <v>1078</v>
      </c>
      <c r="C539" s="121">
        <v>1</v>
      </c>
      <c r="D539" s="121">
        <v>0</v>
      </c>
      <c r="E539" s="124">
        <v>3042765539</v>
      </c>
      <c r="F539" s="124">
        <v>2727</v>
      </c>
      <c r="G539" s="124">
        <v>1115792</v>
      </c>
      <c r="H539" s="124">
        <v>996442000</v>
      </c>
      <c r="I539" s="124">
        <v>365398</v>
      </c>
      <c r="J539" s="125">
        <v>0.97199999999999998</v>
      </c>
      <c r="K539" s="124">
        <v>3279</v>
      </c>
      <c r="L539" s="124">
        <v>3263</v>
      </c>
      <c r="M539" s="124">
        <v>3279</v>
      </c>
      <c r="N539" s="125">
        <v>1.425</v>
      </c>
      <c r="O539" s="125">
        <v>1.35</v>
      </c>
      <c r="P539" s="126">
        <v>15915.17</v>
      </c>
      <c r="Q539" s="127">
        <v>1.3599999999999999E-2</v>
      </c>
      <c r="R539" s="126">
        <v>15174.77</v>
      </c>
      <c r="S539" s="126">
        <v>740.4</v>
      </c>
      <c r="T539" s="125">
        <v>0.40899999999999997</v>
      </c>
      <c r="U539" s="126">
        <v>6509.3</v>
      </c>
      <c r="V539" s="126">
        <v>6509.3</v>
      </c>
      <c r="W539" s="124">
        <v>21343995</v>
      </c>
      <c r="X539" s="124">
        <v>20486484</v>
      </c>
      <c r="Y539" s="124">
        <v>409729</v>
      </c>
      <c r="Z539" s="124">
        <v>857511</v>
      </c>
      <c r="AA539" s="124">
        <v>6760421</v>
      </c>
      <c r="AB539" s="124">
        <v>0</v>
      </c>
      <c r="AC539" s="124">
        <v>1719151</v>
      </c>
      <c r="AD539" s="124">
        <v>2760956</v>
      </c>
      <c r="AE539" s="124">
        <v>2649211</v>
      </c>
    </row>
    <row r="540" spans="1:31" x14ac:dyDescent="0.3">
      <c r="A540" s="123" t="s">
        <v>1079</v>
      </c>
      <c r="B540" s="121" t="s">
        <v>1080</v>
      </c>
      <c r="C540" s="121">
        <v>1</v>
      </c>
      <c r="D540" s="121">
        <v>0</v>
      </c>
      <c r="E540" s="124">
        <v>4180645154</v>
      </c>
      <c r="F540" s="124">
        <v>3450</v>
      </c>
      <c r="G540" s="124">
        <v>1211781</v>
      </c>
      <c r="H540" s="124">
        <v>1354719186</v>
      </c>
      <c r="I540" s="124">
        <v>392672</v>
      </c>
      <c r="J540" s="125">
        <v>1.044</v>
      </c>
      <c r="K540" s="124">
        <v>4222</v>
      </c>
      <c r="L540" s="124">
        <v>4232</v>
      </c>
      <c r="M540" s="124">
        <v>4227</v>
      </c>
      <c r="N540" s="125">
        <v>1.425</v>
      </c>
      <c r="O540" s="125">
        <v>1.2230000000000001</v>
      </c>
      <c r="P540" s="126">
        <v>14417.97</v>
      </c>
      <c r="Q540" s="127">
        <v>1.461E-2</v>
      </c>
      <c r="R540" s="126">
        <v>17704.12</v>
      </c>
      <c r="S540" s="126">
        <v>0</v>
      </c>
      <c r="T540" s="125">
        <v>0.379</v>
      </c>
      <c r="U540" s="126">
        <v>5464.41</v>
      </c>
      <c r="V540" s="126">
        <v>5464.41</v>
      </c>
      <c r="W540" s="124">
        <v>23098062</v>
      </c>
      <c r="X540" s="124">
        <v>29025924</v>
      </c>
      <c r="Y540" s="124">
        <v>580518</v>
      </c>
      <c r="Z540" s="124">
        <v>580518</v>
      </c>
      <c r="AA540" s="124">
        <v>11304517</v>
      </c>
      <c r="AB540" s="124">
        <v>0</v>
      </c>
      <c r="AC540" s="124">
        <v>4039091</v>
      </c>
      <c r="AD540" s="124">
        <v>6486780</v>
      </c>
      <c r="AE540" s="124">
        <v>6224239</v>
      </c>
    </row>
    <row r="541" spans="1:31" x14ac:dyDescent="0.3">
      <c r="A541" s="123" t="s">
        <v>1081</v>
      </c>
      <c r="B541" s="121" t="s">
        <v>1082</v>
      </c>
      <c r="C541" s="121">
        <v>1</v>
      </c>
      <c r="D541" s="121">
        <v>0</v>
      </c>
      <c r="E541" s="124">
        <v>3214552752</v>
      </c>
      <c r="F541" s="124">
        <v>2513</v>
      </c>
      <c r="G541" s="124">
        <v>1279169</v>
      </c>
      <c r="H541" s="124">
        <v>1010768223</v>
      </c>
      <c r="I541" s="124">
        <v>402215</v>
      </c>
      <c r="J541" s="125">
        <v>1.07</v>
      </c>
      <c r="K541" s="124">
        <v>2840</v>
      </c>
      <c r="L541" s="124">
        <v>2929</v>
      </c>
      <c r="M541" s="124">
        <v>2885</v>
      </c>
      <c r="N541" s="125">
        <v>1.425</v>
      </c>
      <c r="O541" s="125">
        <v>1.1020000000000001</v>
      </c>
      <c r="P541" s="126">
        <v>12991.5</v>
      </c>
      <c r="Q541" s="127">
        <v>1.498E-2</v>
      </c>
      <c r="R541" s="126">
        <v>19161.95</v>
      </c>
      <c r="S541" s="126">
        <v>0</v>
      </c>
      <c r="T541" s="125">
        <v>0.33600000000000002</v>
      </c>
      <c r="U541" s="126">
        <v>4365.1400000000003</v>
      </c>
      <c r="V541" s="126">
        <v>4365.1400000000003</v>
      </c>
      <c r="W541" s="124">
        <v>12593429</v>
      </c>
      <c r="X541" s="124">
        <v>20168342</v>
      </c>
      <c r="Y541" s="124">
        <v>403366</v>
      </c>
      <c r="Z541" s="124">
        <v>403366</v>
      </c>
      <c r="AA541" s="124">
        <v>6760437</v>
      </c>
      <c r="AB541" s="124">
        <v>0</v>
      </c>
      <c r="AC541" s="124">
        <v>1742870</v>
      </c>
      <c r="AD541" s="124">
        <v>2799049</v>
      </c>
      <c r="AE541" s="124">
        <v>2685762</v>
      </c>
    </row>
    <row r="542" spans="1:31" x14ac:dyDescent="0.3">
      <c r="A542" s="123" t="s">
        <v>1083</v>
      </c>
      <c r="B542" s="121" t="s">
        <v>1084</v>
      </c>
      <c r="C542" s="121">
        <v>1</v>
      </c>
      <c r="D542" s="121">
        <v>0</v>
      </c>
      <c r="E542" s="124">
        <v>2523980141</v>
      </c>
      <c r="F542" s="124">
        <v>1819</v>
      </c>
      <c r="G542" s="124">
        <v>1387564</v>
      </c>
      <c r="H542" s="124">
        <v>894704825</v>
      </c>
      <c r="I542" s="124">
        <v>491866</v>
      </c>
      <c r="J542" s="125">
        <v>1.3080000000000001</v>
      </c>
      <c r="K542" s="124">
        <v>2182</v>
      </c>
      <c r="L542" s="124">
        <v>2217</v>
      </c>
      <c r="M542" s="124">
        <v>2200</v>
      </c>
      <c r="N542" s="125">
        <v>1.425</v>
      </c>
      <c r="O542" s="125">
        <v>1.125</v>
      </c>
      <c r="P542" s="126">
        <v>13262.64</v>
      </c>
      <c r="Q542" s="127">
        <v>1.831E-2</v>
      </c>
      <c r="R542" s="126">
        <v>25406.29</v>
      </c>
      <c r="S542" s="126">
        <v>0</v>
      </c>
      <c r="T542" s="125">
        <v>0.29899999999999999</v>
      </c>
      <c r="U542" s="126">
        <v>3965.52</v>
      </c>
      <c r="V542" s="126">
        <v>3965.52</v>
      </c>
      <c r="W542" s="124">
        <v>8724144</v>
      </c>
      <c r="X542" s="124">
        <v>11655666</v>
      </c>
      <c r="Y542" s="124">
        <v>233113</v>
      </c>
      <c r="Z542" s="124">
        <v>233113</v>
      </c>
      <c r="AA542" s="124">
        <v>3918640</v>
      </c>
      <c r="AB542" s="124">
        <v>0</v>
      </c>
      <c r="AC542" s="124">
        <v>1059041</v>
      </c>
      <c r="AD542" s="124">
        <v>1700819</v>
      </c>
      <c r="AE542" s="124">
        <v>1631982</v>
      </c>
    </row>
    <row r="543" spans="1:31" x14ac:dyDescent="0.3">
      <c r="A543" s="123" t="s">
        <v>1085</v>
      </c>
      <c r="B543" s="121" t="s">
        <v>1086</v>
      </c>
      <c r="C543" s="121">
        <v>1</v>
      </c>
      <c r="D543" s="121">
        <v>0</v>
      </c>
      <c r="E543" s="124">
        <v>6481470386</v>
      </c>
      <c r="F543" s="124">
        <v>3181</v>
      </c>
      <c r="G543" s="124">
        <v>2037557</v>
      </c>
      <c r="H543" s="124">
        <v>1320070850</v>
      </c>
      <c r="I543" s="124">
        <v>414986</v>
      </c>
      <c r="J543" s="125">
        <v>1.103</v>
      </c>
      <c r="K543" s="124">
        <v>3905</v>
      </c>
      <c r="L543" s="124">
        <v>3947</v>
      </c>
      <c r="M543" s="124">
        <v>3926</v>
      </c>
      <c r="N543" s="125">
        <v>1.425</v>
      </c>
      <c r="O543" s="125">
        <v>1.169</v>
      </c>
      <c r="P543" s="126">
        <v>13781.36</v>
      </c>
      <c r="Q543" s="127">
        <v>1.5440000000000001E-2</v>
      </c>
      <c r="R543" s="126">
        <v>31459.88</v>
      </c>
      <c r="S543" s="126">
        <v>0</v>
      </c>
      <c r="T543" s="125">
        <v>0.25</v>
      </c>
      <c r="U543" s="126">
        <v>3445.34</v>
      </c>
      <c r="V543" s="126">
        <v>3445.34</v>
      </c>
      <c r="W543" s="124">
        <v>13526405</v>
      </c>
      <c r="X543" s="124">
        <v>12933332</v>
      </c>
      <c r="Y543" s="124">
        <v>258666</v>
      </c>
      <c r="Z543" s="124">
        <v>593073</v>
      </c>
      <c r="AA543" s="124">
        <v>2091828</v>
      </c>
      <c r="AB543" s="124">
        <v>0</v>
      </c>
      <c r="AC543" s="124">
        <v>1056556</v>
      </c>
      <c r="AD543" s="124">
        <v>1696828</v>
      </c>
      <c r="AE543" s="124">
        <v>1628152</v>
      </c>
    </row>
    <row r="544" spans="1:31" x14ac:dyDescent="0.3">
      <c r="A544" s="123" t="s">
        <v>1087</v>
      </c>
      <c r="B544" s="121" t="s">
        <v>1088</v>
      </c>
      <c r="C544" s="121">
        <v>1</v>
      </c>
      <c r="D544" s="121">
        <v>0</v>
      </c>
      <c r="E544" s="124">
        <v>7876103947</v>
      </c>
      <c r="F544" s="124">
        <v>5330</v>
      </c>
      <c r="G544" s="124">
        <v>1477693</v>
      </c>
      <c r="H544" s="124">
        <v>1753613531</v>
      </c>
      <c r="I544" s="124">
        <v>329008</v>
      </c>
      <c r="J544" s="125">
        <v>0.875</v>
      </c>
      <c r="K544" s="124">
        <v>6480</v>
      </c>
      <c r="L544" s="124">
        <v>6584</v>
      </c>
      <c r="M544" s="124">
        <v>6532</v>
      </c>
      <c r="N544" s="125">
        <v>1.425</v>
      </c>
      <c r="O544" s="125">
        <v>1.2529999999999999</v>
      </c>
      <c r="P544" s="126">
        <v>14771.64</v>
      </c>
      <c r="Q544" s="127">
        <v>1.225E-2</v>
      </c>
      <c r="R544" s="126">
        <v>18101.73</v>
      </c>
      <c r="S544" s="126">
        <v>0</v>
      </c>
      <c r="T544" s="125">
        <v>0.37</v>
      </c>
      <c r="U544" s="126">
        <v>5465.5</v>
      </c>
      <c r="V544" s="126">
        <v>5465.5</v>
      </c>
      <c r="W544" s="124">
        <v>35700646</v>
      </c>
      <c r="X544" s="124">
        <v>35324564</v>
      </c>
      <c r="Y544" s="124">
        <v>706491</v>
      </c>
      <c r="Z544" s="124">
        <v>706491</v>
      </c>
      <c r="AA544" s="124">
        <v>11968169</v>
      </c>
      <c r="AB544" s="124">
        <v>0</v>
      </c>
      <c r="AC544" s="124">
        <v>6087841</v>
      </c>
      <c r="AD544" s="124">
        <v>9777072</v>
      </c>
      <c r="AE544" s="124">
        <v>9381362</v>
      </c>
    </row>
    <row r="545" spans="1:31" x14ac:dyDescent="0.3">
      <c r="A545" s="123" t="s">
        <v>1089</v>
      </c>
      <c r="B545" s="121" t="s">
        <v>1090</v>
      </c>
      <c r="C545" s="121">
        <v>1</v>
      </c>
      <c r="D545" s="121">
        <v>0</v>
      </c>
      <c r="E545" s="124">
        <v>4964978130</v>
      </c>
      <c r="F545" s="124">
        <v>3743</v>
      </c>
      <c r="G545" s="124">
        <v>1326470</v>
      </c>
      <c r="H545" s="124">
        <v>1573866820</v>
      </c>
      <c r="I545" s="124">
        <v>420482</v>
      </c>
      <c r="J545" s="125">
        <v>1.1180000000000001</v>
      </c>
      <c r="K545" s="124">
        <v>4448</v>
      </c>
      <c r="L545" s="124">
        <v>4437</v>
      </c>
      <c r="M545" s="124">
        <v>4448</v>
      </c>
      <c r="N545" s="125">
        <v>1.425</v>
      </c>
      <c r="O545" s="125">
        <v>1.139</v>
      </c>
      <c r="P545" s="126">
        <v>13427.69</v>
      </c>
      <c r="Q545" s="127">
        <v>1.5650000000000001E-2</v>
      </c>
      <c r="R545" s="126">
        <v>20759.25</v>
      </c>
      <c r="S545" s="126">
        <v>0</v>
      </c>
      <c r="T545" s="125">
        <v>0.32500000000000001</v>
      </c>
      <c r="U545" s="126">
        <v>4363.99</v>
      </c>
      <c r="V545" s="126">
        <v>4363.99</v>
      </c>
      <c r="W545" s="124">
        <v>19411028</v>
      </c>
      <c r="X545" s="124">
        <v>26024962</v>
      </c>
      <c r="Y545" s="124">
        <v>520499</v>
      </c>
      <c r="Z545" s="124">
        <v>520499</v>
      </c>
      <c r="AA545" s="124">
        <v>11042049</v>
      </c>
      <c r="AB545" s="124">
        <v>0</v>
      </c>
      <c r="AC545" s="124">
        <v>3197191</v>
      </c>
      <c r="AD545" s="124">
        <v>5134688</v>
      </c>
      <c r="AE545" s="124">
        <v>4926871</v>
      </c>
    </row>
    <row r="546" spans="1:31" x14ac:dyDescent="0.3">
      <c r="A546" s="123" t="s">
        <v>1091</v>
      </c>
      <c r="B546" s="121" t="s">
        <v>1092</v>
      </c>
      <c r="C546" s="121">
        <v>1</v>
      </c>
      <c r="D546" s="121">
        <v>0</v>
      </c>
      <c r="E546" s="124">
        <v>7917420260</v>
      </c>
      <c r="F546" s="124">
        <v>18320</v>
      </c>
      <c r="G546" s="124">
        <v>432173</v>
      </c>
      <c r="H546" s="124">
        <v>2213229518</v>
      </c>
      <c r="I546" s="124">
        <v>120809</v>
      </c>
      <c r="J546" s="125">
        <v>0.32100000000000001</v>
      </c>
      <c r="K546" s="124">
        <v>22030</v>
      </c>
      <c r="L546" s="124">
        <v>21845</v>
      </c>
      <c r="M546" s="124">
        <v>22030</v>
      </c>
      <c r="N546" s="125">
        <v>1.425</v>
      </c>
      <c r="O546" s="125">
        <v>1.8620000000000001</v>
      </c>
      <c r="P546" s="126">
        <v>21951.15</v>
      </c>
      <c r="Q546" s="127">
        <v>9.1000000000000004E-3</v>
      </c>
      <c r="R546" s="126">
        <v>3932.77</v>
      </c>
      <c r="S546" s="126">
        <v>18018.38</v>
      </c>
      <c r="T546" s="125">
        <v>0.93</v>
      </c>
      <c r="U546" s="126">
        <v>20414.560000000001</v>
      </c>
      <c r="V546" s="126">
        <v>20414.560000000001</v>
      </c>
      <c r="W546" s="124">
        <v>449732757</v>
      </c>
      <c r="X546" s="124">
        <v>406311538</v>
      </c>
      <c r="Y546" s="124">
        <v>8126230</v>
      </c>
      <c r="Z546" s="124">
        <v>43421219</v>
      </c>
      <c r="AA546" s="124">
        <v>64076395</v>
      </c>
      <c r="AB546" s="124">
        <v>0</v>
      </c>
      <c r="AC546" s="124">
        <v>19678054</v>
      </c>
      <c r="AD546" s="124">
        <v>31602954</v>
      </c>
      <c r="AE546" s="124">
        <v>30323881</v>
      </c>
    </row>
    <row r="547" spans="1:31" x14ac:dyDescent="0.3">
      <c r="A547" s="123" t="s">
        <v>1093</v>
      </c>
      <c r="B547" s="121" t="s">
        <v>1094</v>
      </c>
      <c r="C547" s="121">
        <v>1</v>
      </c>
      <c r="D547" s="121">
        <v>0</v>
      </c>
      <c r="E547" s="124">
        <v>4050330818</v>
      </c>
      <c r="F547" s="124">
        <v>7772</v>
      </c>
      <c r="G547" s="124">
        <v>521143</v>
      </c>
      <c r="H547" s="124">
        <v>1057950852</v>
      </c>
      <c r="I547" s="124">
        <v>136123</v>
      </c>
      <c r="J547" s="125">
        <v>0.36199999999999999</v>
      </c>
      <c r="K547" s="124">
        <v>9486</v>
      </c>
      <c r="L547" s="124">
        <v>9184</v>
      </c>
      <c r="M547" s="124">
        <v>9486</v>
      </c>
      <c r="N547" s="125">
        <v>1.425</v>
      </c>
      <c r="O547" s="125">
        <v>1.7609999999999999</v>
      </c>
      <c r="P547" s="126">
        <v>20760.46</v>
      </c>
      <c r="Q547" s="127">
        <v>9.1000000000000004E-3</v>
      </c>
      <c r="R547" s="126">
        <v>4742.3999999999996</v>
      </c>
      <c r="S547" s="126">
        <v>16018.06</v>
      </c>
      <c r="T547" s="125">
        <v>0.85599999999999998</v>
      </c>
      <c r="U547" s="126">
        <v>17770.95</v>
      </c>
      <c r="V547" s="126">
        <v>17770.95</v>
      </c>
      <c r="W547" s="124">
        <v>168575232</v>
      </c>
      <c r="X547" s="124">
        <v>164488746</v>
      </c>
      <c r="Y547" s="124">
        <v>3289774</v>
      </c>
      <c r="Z547" s="124">
        <v>4086486</v>
      </c>
      <c r="AA547" s="124">
        <v>16216467</v>
      </c>
      <c r="AB547" s="124">
        <v>0</v>
      </c>
      <c r="AC547" s="124">
        <v>6170118</v>
      </c>
      <c r="AD547" s="124">
        <v>9909209</v>
      </c>
      <c r="AE547" s="124">
        <v>9508151</v>
      </c>
    </row>
    <row r="548" spans="1:31" x14ac:dyDescent="0.3">
      <c r="A548" s="123" t="s">
        <v>1095</v>
      </c>
      <c r="B548" s="121" t="s">
        <v>1096</v>
      </c>
      <c r="C548" s="121">
        <v>1</v>
      </c>
      <c r="D548" s="121">
        <v>0</v>
      </c>
      <c r="E548" s="124">
        <v>3372096006</v>
      </c>
      <c r="F548" s="124">
        <v>24</v>
      </c>
      <c r="G548" s="124">
        <v>140504000</v>
      </c>
      <c r="H548" s="124">
        <v>49279139</v>
      </c>
      <c r="I548" s="124">
        <v>2053297</v>
      </c>
      <c r="J548" s="125">
        <v>5.4619999999999997</v>
      </c>
      <c r="K548" s="124">
        <v>38</v>
      </c>
      <c r="L548" s="124">
        <v>42</v>
      </c>
      <c r="M548" s="124">
        <v>40</v>
      </c>
      <c r="N548" s="125">
        <v>1.425</v>
      </c>
      <c r="O548" s="125">
        <v>1.125</v>
      </c>
      <c r="P548" s="126">
        <v>13262.64</v>
      </c>
      <c r="Q548" s="127">
        <v>2.8000000000000001E-2</v>
      </c>
      <c r="R548" s="126">
        <v>3934112</v>
      </c>
      <c r="S548" s="126">
        <v>0</v>
      </c>
      <c r="T548" s="125">
        <v>0</v>
      </c>
      <c r="U548" s="126">
        <v>0</v>
      </c>
      <c r="V548" s="126">
        <v>500</v>
      </c>
      <c r="W548" s="124">
        <v>20000</v>
      </c>
      <c r="X548" s="124">
        <v>221695</v>
      </c>
      <c r="Y548" s="124">
        <v>4433</v>
      </c>
      <c r="Z548" s="124">
        <v>4433</v>
      </c>
      <c r="AA548" s="124">
        <v>16800</v>
      </c>
      <c r="AB548" s="124">
        <v>0</v>
      </c>
      <c r="AC548" s="124">
        <v>21398</v>
      </c>
      <c r="AD548" s="124">
        <v>34365</v>
      </c>
      <c r="AE548" s="124">
        <v>32974</v>
      </c>
    </row>
    <row r="549" spans="1:31" x14ac:dyDescent="0.3">
      <c r="A549" s="123" t="s">
        <v>1097</v>
      </c>
      <c r="B549" s="121" t="s">
        <v>1098</v>
      </c>
      <c r="C549" s="121">
        <v>1</v>
      </c>
      <c r="D549" s="121">
        <v>0</v>
      </c>
      <c r="E549" s="124">
        <v>3247829163</v>
      </c>
      <c r="F549" s="124">
        <v>1960</v>
      </c>
      <c r="G549" s="124">
        <v>1657055</v>
      </c>
      <c r="H549" s="124">
        <v>714733922</v>
      </c>
      <c r="I549" s="124">
        <v>364660</v>
      </c>
      <c r="J549" s="125">
        <v>0.97</v>
      </c>
      <c r="K549" s="124">
        <v>2369</v>
      </c>
      <c r="L549" s="124">
        <v>2416</v>
      </c>
      <c r="M549" s="124">
        <v>2393</v>
      </c>
      <c r="N549" s="125">
        <v>1.425</v>
      </c>
      <c r="O549" s="125">
        <v>1.0589999999999999</v>
      </c>
      <c r="P549" s="126">
        <v>12484.57</v>
      </c>
      <c r="Q549" s="127">
        <v>1.358E-2</v>
      </c>
      <c r="R549" s="126">
        <v>22502.799999999999</v>
      </c>
      <c r="S549" s="126">
        <v>0</v>
      </c>
      <c r="T549" s="125">
        <v>0.318</v>
      </c>
      <c r="U549" s="126">
        <v>3970.09</v>
      </c>
      <c r="V549" s="126">
        <v>3970.09</v>
      </c>
      <c r="W549" s="124">
        <v>9500426</v>
      </c>
      <c r="X549" s="124">
        <v>10238428</v>
      </c>
      <c r="Y549" s="124">
        <v>204768</v>
      </c>
      <c r="Z549" s="124">
        <v>204768</v>
      </c>
      <c r="AA549" s="124">
        <v>3777496</v>
      </c>
      <c r="AB549" s="124">
        <v>1973</v>
      </c>
      <c r="AC549" s="124">
        <v>1772868</v>
      </c>
      <c r="AD549" s="124">
        <v>2847226</v>
      </c>
      <c r="AE549" s="124">
        <v>2731989</v>
      </c>
    </row>
    <row r="550" spans="1:31" x14ac:dyDescent="0.3">
      <c r="A550" s="123" t="s">
        <v>1099</v>
      </c>
      <c r="B550" s="121" t="s">
        <v>1100</v>
      </c>
      <c r="C550" s="121">
        <v>1</v>
      </c>
      <c r="D550" s="121">
        <v>0</v>
      </c>
      <c r="E550" s="124">
        <v>8283947072</v>
      </c>
      <c r="F550" s="124">
        <v>6135</v>
      </c>
      <c r="G550" s="124">
        <v>1350276</v>
      </c>
      <c r="H550" s="124">
        <v>1418893171</v>
      </c>
      <c r="I550" s="124">
        <v>231278</v>
      </c>
      <c r="J550" s="125">
        <v>0.61499999999999999</v>
      </c>
      <c r="K550" s="124">
        <v>7570</v>
      </c>
      <c r="L550" s="124">
        <v>7414</v>
      </c>
      <c r="M550" s="124">
        <v>7570</v>
      </c>
      <c r="N550" s="125">
        <v>1.425</v>
      </c>
      <c r="O550" s="125">
        <v>1.643</v>
      </c>
      <c r="P550" s="126">
        <v>19369.349999999999</v>
      </c>
      <c r="Q550" s="127">
        <v>9.1000000000000004E-3</v>
      </c>
      <c r="R550" s="126">
        <v>12287.51</v>
      </c>
      <c r="S550" s="126">
        <v>7081.84</v>
      </c>
      <c r="T550" s="125">
        <v>0.434</v>
      </c>
      <c r="U550" s="126">
        <v>8406.2900000000009</v>
      </c>
      <c r="V550" s="126">
        <v>8406.2900000000009</v>
      </c>
      <c r="W550" s="124">
        <v>63635616</v>
      </c>
      <c r="X550" s="124">
        <v>58821530</v>
      </c>
      <c r="Y550" s="124">
        <v>1176430</v>
      </c>
      <c r="Z550" s="124">
        <v>4814086</v>
      </c>
      <c r="AA550" s="124">
        <v>6001896</v>
      </c>
      <c r="AB550" s="124">
        <v>0</v>
      </c>
      <c r="AC550" s="124">
        <v>2815485</v>
      </c>
      <c r="AD550" s="124">
        <v>4521668</v>
      </c>
      <c r="AE550" s="124">
        <v>4338662</v>
      </c>
    </row>
    <row r="551" spans="1:31" x14ac:dyDescent="0.3">
      <c r="A551" s="123" t="s">
        <v>1101</v>
      </c>
      <c r="B551" s="121" t="s">
        <v>1102</v>
      </c>
      <c r="C551" s="121">
        <v>1</v>
      </c>
      <c r="D551" s="121">
        <v>0</v>
      </c>
      <c r="E551" s="124">
        <v>4031521478</v>
      </c>
      <c r="F551" s="124">
        <v>171</v>
      </c>
      <c r="G551" s="124">
        <v>23576148</v>
      </c>
      <c r="H551" s="124">
        <v>258299123</v>
      </c>
      <c r="I551" s="124">
        <v>1510521</v>
      </c>
      <c r="J551" s="125">
        <v>4.0179999999999998</v>
      </c>
      <c r="K551" s="124">
        <v>187</v>
      </c>
      <c r="L551" s="124">
        <v>196</v>
      </c>
      <c r="M551" s="124">
        <v>192</v>
      </c>
      <c r="N551" s="125">
        <v>1.425</v>
      </c>
      <c r="O551" s="125">
        <v>1.6359999999999999</v>
      </c>
      <c r="P551" s="126">
        <v>19286.830000000002</v>
      </c>
      <c r="Q551" s="127">
        <v>2.8000000000000001E-2</v>
      </c>
      <c r="R551" s="126">
        <v>660132.14</v>
      </c>
      <c r="S551" s="126">
        <v>0</v>
      </c>
      <c r="T551" s="125">
        <v>0</v>
      </c>
      <c r="U551" s="126">
        <v>0</v>
      </c>
      <c r="V551" s="126">
        <v>500</v>
      </c>
      <c r="W551" s="124">
        <v>96000</v>
      </c>
      <c r="X551" s="124">
        <v>434197</v>
      </c>
      <c r="Y551" s="124">
        <v>8683</v>
      </c>
      <c r="Z551" s="124">
        <v>8683</v>
      </c>
      <c r="AA551" s="124">
        <v>114000</v>
      </c>
      <c r="AB551" s="124">
        <v>0</v>
      </c>
      <c r="AC551" s="124">
        <v>95043</v>
      </c>
      <c r="AD551" s="124">
        <v>152639</v>
      </c>
      <c r="AE551" s="124">
        <v>146461</v>
      </c>
    </row>
    <row r="552" spans="1:31" x14ac:dyDescent="0.3">
      <c r="A552" s="123" t="s">
        <v>1103</v>
      </c>
      <c r="B552" s="121" t="s">
        <v>1104</v>
      </c>
      <c r="C552" s="121">
        <v>1</v>
      </c>
      <c r="D552" s="121">
        <v>0</v>
      </c>
      <c r="E552" s="124">
        <v>11410613833</v>
      </c>
      <c r="F552" s="124">
        <v>7676</v>
      </c>
      <c r="G552" s="124">
        <v>1486531</v>
      </c>
      <c r="H552" s="124">
        <v>4531036327</v>
      </c>
      <c r="I552" s="124">
        <v>590286</v>
      </c>
      <c r="J552" s="125">
        <v>1.57</v>
      </c>
      <c r="K552" s="124">
        <v>9422</v>
      </c>
      <c r="L552" s="124">
        <v>9584</v>
      </c>
      <c r="M552" s="124">
        <v>9503</v>
      </c>
      <c r="N552" s="125">
        <v>1.425</v>
      </c>
      <c r="O552" s="125">
        <v>1.105</v>
      </c>
      <c r="P552" s="126">
        <v>13026.86</v>
      </c>
      <c r="Q552" s="127">
        <v>2.198E-2</v>
      </c>
      <c r="R552" s="126">
        <v>32673.95</v>
      </c>
      <c r="S552" s="126">
        <v>0</v>
      </c>
      <c r="T552" s="125">
        <v>0.255</v>
      </c>
      <c r="U552" s="126">
        <v>3321.84</v>
      </c>
      <c r="V552" s="126">
        <v>3321.84</v>
      </c>
      <c r="W552" s="124">
        <v>31567446</v>
      </c>
      <c r="X552" s="124">
        <v>33047477</v>
      </c>
      <c r="Y552" s="124">
        <v>660949</v>
      </c>
      <c r="Z552" s="124">
        <v>660949</v>
      </c>
      <c r="AA552" s="124">
        <v>11514006</v>
      </c>
      <c r="AB552" s="124">
        <v>0</v>
      </c>
      <c r="AC552" s="124">
        <v>3831171</v>
      </c>
      <c r="AD552" s="124">
        <v>6152860</v>
      </c>
      <c r="AE552" s="124">
        <v>5903834</v>
      </c>
    </row>
    <row r="553" spans="1:31" x14ac:dyDescent="0.3">
      <c r="A553" s="123" t="s">
        <v>1105</v>
      </c>
      <c r="B553" s="121" t="s">
        <v>1106</v>
      </c>
      <c r="C553" s="121">
        <v>1</v>
      </c>
      <c r="D553" s="121">
        <v>0</v>
      </c>
      <c r="E553" s="124">
        <v>4600514994</v>
      </c>
      <c r="F553" s="124">
        <v>2627</v>
      </c>
      <c r="G553" s="124">
        <v>1751242</v>
      </c>
      <c r="H553" s="124">
        <v>1311642429</v>
      </c>
      <c r="I553" s="124">
        <v>499292</v>
      </c>
      <c r="J553" s="125">
        <v>1.3280000000000001</v>
      </c>
      <c r="K553" s="124">
        <v>3077</v>
      </c>
      <c r="L553" s="124">
        <v>3145</v>
      </c>
      <c r="M553" s="124">
        <v>3111</v>
      </c>
      <c r="N553" s="125">
        <v>1.425</v>
      </c>
      <c r="O553" s="125">
        <v>1.125</v>
      </c>
      <c r="P553" s="126">
        <v>13262.64</v>
      </c>
      <c r="Q553" s="127">
        <v>1.8589999999999999E-2</v>
      </c>
      <c r="R553" s="126">
        <v>32555.58</v>
      </c>
      <c r="S553" s="126">
        <v>0</v>
      </c>
      <c r="T553" s="125">
        <v>0.249</v>
      </c>
      <c r="U553" s="126">
        <v>3302.39</v>
      </c>
      <c r="V553" s="126">
        <v>3302.39</v>
      </c>
      <c r="W553" s="124">
        <v>10273736</v>
      </c>
      <c r="X553" s="124">
        <v>11973678</v>
      </c>
      <c r="Y553" s="124">
        <v>239473</v>
      </c>
      <c r="Z553" s="124">
        <v>239473</v>
      </c>
      <c r="AA553" s="124">
        <v>4315948</v>
      </c>
      <c r="AB553" s="124">
        <v>0</v>
      </c>
      <c r="AC553" s="124">
        <v>1954346</v>
      </c>
      <c r="AD553" s="124">
        <v>3138679</v>
      </c>
      <c r="AE553" s="124">
        <v>3011647</v>
      </c>
    </row>
    <row r="554" spans="1:31" x14ac:dyDescent="0.3">
      <c r="A554" s="123" t="s">
        <v>1107</v>
      </c>
      <c r="B554" s="121" t="s">
        <v>1108</v>
      </c>
      <c r="C554" s="121">
        <v>1</v>
      </c>
      <c r="D554" s="121">
        <v>0</v>
      </c>
      <c r="E554" s="124">
        <v>2751072738</v>
      </c>
      <c r="F554" s="124">
        <v>282</v>
      </c>
      <c r="G554" s="124">
        <v>9755577</v>
      </c>
      <c r="H554" s="124">
        <v>269994698</v>
      </c>
      <c r="I554" s="124">
        <v>957428</v>
      </c>
      <c r="J554" s="125">
        <v>2.5470000000000002</v>
      </c>
      <c r="K554" s="124">
        <v>158</v>
      </c>
      <c r="L554" s="124">
        <v>167</v>
      </c>
      <c r="M554" s="124">
        <v>163</v>
      </c>
      <c r="N554" s="125">
        <v>1.425</v>
      </c>
      <c r="O554" s="125">
        <v>1.3080000000000001</v>
      </c>
      <c r="P554" s="126">
        <v>15420.03</v>
      </c>
      <c r="Q554" s="127">
        <v>2.8000000000000001E-2</v>
      </c>
      <c r="R554" s="126">
        <v>273156.15000000002</v>
      </c>
      <c r="S554" s="126">
        <v>0</v>
      </c>
      <c r="T554" s="125">
        <v>0</v>
      </c>
      <c r="U554" s="126">
        <v>0</v>
      </c>
      <c r="V554" s="126">
        <v>500</v>
      </c>
      <c r="W554" s="124">
        <v>81500</v>
      </c>
      <c r="X554" s="124">
        <v>344058</v>
      </c>
      <c r="Y554" s="124">
        <v>6881</v>
      </c>
      <c r="Z554" s="124">
        <v>6881</v>
      </c>
      <c r="AA554" s="124">
        <v>75200</v>
      </c>
      <c r="AB554" s="124">
        <v>0</v>
      </c>
      <c r="AC554" s="124">
        <v>113775</v>
      </c>
      <c r="AD554" s="124">
        <v>182722</v>
      </c>
      <c r="AE554" s="124">
        <v>175327</v>
      </c>
    </row>
    <row r="555" spans="1:31" x14ac:dyDescent="0.3">
      <c r="A555" s="123" t="s">
        <v>1109</v>
      </c>
      <c r="B555" s="121" t="s">
        <v>1110</v>
      </c>
      <c r="C555" s="121">
        <v>1</v>
      </c>
      <c r="D555" s="121">
        <v>0</v>
      </c>
      <c r="E555" s="124">
        <v>6119952844</v>
      </c>
      <c r="F555" s="124">
        <v>841</v>
      </c>
      <c r="G555" s="124">
        <v>7276995</v>
      </c>
      <c r="H555" s="124">
        <v>655261696</v>
      </c>
      <c r="I555" s="124">
        <v>779145</v>
      </c>
      <c r="J555" s="125">
        <v>2.0720000000000001</v>
      </c>
      <c r="K555" s="124">
        <v>1910</v>
      </c>
      <c r="L555" s="124">
        <v>1996</v>
      </c>
      <c r="M555" s="124">
        <v>1953</v>
      </c>
      <c r="N555" s="125">
        <v>1.425</v>
      </c>
      <c r="O555" s="125">
        <v>1.2889999999999999</v>
      </c>
      <c r="P555" s="126">
        <v>15196.04</v>
      </c>
      <c r="Q555" s="127">
        <v>2.8000000000000001E-2</v>
      </c>
      <c r="R555" s="126">
        <v>203755.86</v>
      </c>
      <c r="S555" s="126">
        <v>0</v>
      </c>
      <c r="T555" s="125">
        <v>0</v>
      </c>
      <c r="U555" s="126">
        <v>0</v>
      </c>
      <c r="V555" s="126">
        <v>500</v>
      </c>
      <c r="W555" s="124">
        <v>976500</v>
      </c>
      <c r="X555" s="124">
        <v>1696671</v>
      </c>
      <c r="Y555" s="124">
        <v>33933</v>
      </c>
      <c r="Z555" s="124">
        <v>33933</v>
      </c>
      <c r="AA555" s="124">
        <v>794800</v>
      </c>
      <c r="AB555" s="124">
        <v>0</v>
      </c>
      <c r="AC555" s="124">
        <v>345164</v>
      </c>
      <c r="AD555" s="124">
        <v>554333</v>
      </c>
      <c r="AE555" s="124">
        <v>531897</v>
      </c>
    </row>
    <row r="556" spans="1:31" x14ac:dyDescent="0.3">
      <c r="A556" s="123" t="s">
        <v>1111</v>
      </c>
      <c r="B556" s="121" t="s">
        <v>1112</v>
      </c>
      <c r="C556" s="121">
        <v>1</v>
      </c>
      <c r="D556" s="121">
        <v>0</v>
      </c>
      <c r="E556" s="124">
        <v>4898448440</v>
      </c>
      <c r="F556" s="124">
        <v>116</v>
      </c>
      <c r="G556" s="124">
        <v>42228003</v>
      </c>
      <c r="H556" s="124">
        <v>330890741</v>
      </c>
      <c r="I556" s="124">
        <v>2852506</v>
      </c>
      <c r="J556" s="125">
        <v>7.5880000000000001</v>
      </c>
      <c r="K556" s="124">
        <v>72</v>
      </c>
      <c r="L556" s="124">
        <v>82</v>
      </c>
      <c r="M556" s="124">
        <v>77</v>
      </c>
      <c r="N556" s="125">
        <v>1.425</v>
      </c>
      <c r="O556" s="125">
        <v>1.069</v>
      </c>
      <c r="P556" s="126">
        <v>12602.46</v>
      </c>
      <c r="Q556" s="127">
        <v>2.8000000000000001E-2</v>
      </c>
      <c r="R556" s="126">
        <v>1182384.08</v>
      </c>
      <c r="S556" s="126">
        <v>0</v>
      </c>
      <c r="T556" s="125">
        <v>0</v>
      </c>
      <c r="U556" s="126">
        <v>0</v>
      </c>
      <c r="V556" s="126">
        <v>500</v>
      </c>
      <c r="W556" s="124">
        <v>38500</v>
      </c>
      <c r="X556" s="124">
        <v>232234</v>
      </c>
      <c r="Y556" s="124">
        <v>4644</v>
      </c>
      <c r="Z556" s="124">
        <v>4644</v>
      </c>
      <c r="AA556" s="124">
        <v>42800</v>
      </c>
      <c r="AB556" s="124">
        <v>0</v>
      </c>
      <c r="AC556" s="124">
        <v>51219</v>
      </c>
      <c r="AD556" s="124">
        <v>82257</v>
      </c>
      <c r="AE556" s="124">
        <v>78928</v>
      </c>
    </row>
    <row r="557" spans="1:31" x14ac:dyDescent="0.3">
      <c r="A557" s="123" t="s">
        <v>1113</v>
      </c>
      <c r="B557" s="121" t="s">
        <v>1114</v>
      </c>
      <c r="C557" s="121">
        <v>1</v>
      </c>
      <c r="D557" s="121">
        <v>0</v>
      </c>
      <c r="E557" s="124">
        <v>4426531075</v>
      </c>
      <c r="F557" s="124">
        <v>2038</v>
      </c>
      <c r="G557" s="124">
        <v>2171997</v>
      </c>
      <c r="H557" s="124">
        <v>686711442</v>
      </c>
      <c r="I557" s="124">
        <v>336953</v>
      </c>
      <c r="J557" s="125">
        <v>0.89600000000000002</v>
      </c>
      <c r="K557" s="124">
        <v>2507</v>
      </c>
      <c r="L557" s="124">
        <v>2452</v>
      </c>
      <c r="M557" s="124">
        <v>2507</v>
      </c>
      <c r="N557" s="125">
        <v>1.425</v>
      </c>
      <c r="O557" s="125">
        <v>1.7010000000000001</v>
      </c>
      <c r="P557" s="126">
        <v>20053.12</v>
      </c>
      <c r="Q557" s="127">
        <v>1.2540000000000001E-2</v>
      </c>
      <c r="R557" s="126">
        <v>27236.84</v>
      </c>
      <c r="S557" s="126">
        <v>0</v>
      </c>
      <c r="T557" s="125">
        <v>0.25900000000000001</v>
      </c>
      <c r="U557" s="126">
        <v>5193.75</v>
      </c>
      <c r="V557" s="126">
        <v>5193.75</v>
      </c>
      <c r="W557" s="124">
        <v>13020732</v>
      </c>
      <c r="X557" s="124">
        <v>12669753</v>
      </c>
      <c r="Y557" s="124">
        <v>253395</v>
      </c>
      <c r="Z557" s="124">
        <v>350979</v>
      </c>
      <c r="AA557" s="124">
        <v>769200</v>
      </c>
      <c r="AB557" s="124">
        <v>0</v>
      </c>
      <c r="AC557" s="124">
        <v>1167234</v>
      </c>
      <c r="AD557" s="124">
        <v>1874577</v>
      </c>
      <c r="AE557" s="124">
        <v>1798707</v>
      </c>
    </row>
    <row r="558" spans="1:31" x14ac:dyDescent="0.3">
      <c r="A558" s="123" t="s">
        <v>1115</v>
      </c>
      <c r="B558" s="121" t="s">
        <v>1116</v>
      </c>
      <c r="C558" s="121">
        <v>1</v>
      </c>
      <c r="D558" s="121">
        <v>0</v>
      </c>
      <c r="E558" s="124">
        <v>33113263774</v>
      </c>
      <c r="F558" s="124">
        <v>1126</v>
      </c>
      <c r="G558" s="124">
        <v>29407871</v>
      </c>
      <c r="H558" s="124">
        <v>2503773763</v>
      </c>
      <c r="I558" s="124">
        <v>2223600</v>
      </c>
      <c r="J558" s="125">
        <v>5.915</v>
      </c>
      <c r="K558" s="124">
        <v>1538</v>
      </c>
      <c r="L558" s="124">
        <v>1597</v>
      </c>
      <c r="M558" s="124">
        <v>1568</v>
      </c>
      <c r="N558" s="125">
        <v>1.425</v>
      </c>
      <c r="O558" s="125">
        <v>1.496</v>
      </c>
      <c r="P558" s="126">
        <v>17636.37</v>
      </c>
      <c r="Q558" s="127">
        <v>2.8000000000000001E-2</v>
      </c>
      <c r="R558" s="126">
        <v>823420.38</v>
      </c>
      <c r="S558" s="126">
        <v>0</v>
      </c>
      <c r="T558" s="125">
        <v>0</v>
      </c>
      <c r="U558" s="126">
        <v>0</v>
      </c>
      <c r="V558" s="126">
        <v>500</v>
      </c>
      <c r="W558" s="124">
        <v>784000</v>
      </c>
      <c r="X558" s="124">
        <v>1770179</v>
      </c>
      <c r="Y558" s="124">
        <v>35403</v>
      </c>
      <c r="Z558" s="124">
        <v>35403</v>
      </c>
      <c r="AA558" s="124">
        <v>710000</v>
      </c>
      <c r="AB558" s="124">
        <v>0</v>
      </c>
      <c r="AC558" s="124">
        <v>507212</v>
      </c>
      <c r="AD558" s="124">
        <v>814582</v>
      </c>
      <c r="AE558" s="124">
        <v>781613</v>
      </c>
    </row>
    <row r="559" spans="1:31" x14ac:dyDescent="0.3">
      <c r="A559" s="123" t="s">
        <v>1117</v>
      </c>
      <c r="B559" s="121" t="s">
        <v>1118</v>
      </c>
      <c r="C559" s="121">
        <v>1</v>
      </c>
      <c r="D559" s="121">
        <v>0</v>
      </c>
      <c r="E559" s="124">
        <v>10339304332</v>
      </c>
      <c r="F559" s="124">
        <v>168</v>
      </c>
      <c r="G559" s="124">
        <v>61543478</v>
      </c>
      <c r="H559" s="124">
        <v>622318479</v>
      </c>
      <c r="I559" s="124">
        <v>3704276</v>
      </c>
      <c r="J559" s="125">
        <v>9.8539999999999992</v>
      </c>
      <c r="K559" s="124">
        <v>219</v>
      </c>
      <c r="L559" s="124">
        <v>240</v>
      </c>
      <c r="M559" s="124">
        <v>230</v>
      </c>
      <c r="N559" s="125">
        <v>1.425</v>
      </c>
      <c r="O559" s="125">
        <v>1.752</v>
      </c>
      <c r="P559" s="126">
        <v>20654.36</v>
      </c>
      <c r="Q559" s="127">
        <v>2.8000000000000001E-2</v>
      </c>
      <c r="R559" s="126">
        <v>1723217.38</v>
      </c>
      <c r="S559" s="126">
        <v>0</v>
      </c>
      <c r="T559" s="125">
        <v>0</v>
      </c>
      <c r="U559" s="126">
        <v>0</v>
      </c>
      <c r="V559" s="126">
        <v>500</v>
      </c>
      <c r="W559" s="124">
        <v>115000</v>
      </c>
      <c r="X559" s="124">
        <v>552477</v>
      </c>
      <c r="Y559" s="124">
        <v>11049</v>
      </c>
      <c r="Z559" s="124">
        <v>11049</v>
      </c>
      <c r="AA559" s="124">
        <v>66800</v>
      </c>
      <c r="AB559" s="124">
        <v>0</v>
      </c>
      <c r="AC559" s="124">
        <v>154559</v>
      </c>
      <c r="AD559" s="124">
        <v>248221</v>
      </c>
      <c r="AE559" s="124">
        <v>238175</v>
      </c>
    </row>
    <row r="560" spans="1:31" x14ac:dyDescent="0.3">
      <c r="A560" s="123" t="s">
        <v>1119</v>
      </c>
      <c r="B560" s="121" t="s">
        <v>1120</v>
      </c>
      <c r="C560" s="121">
        <v>1</v>
      </c>
      <c r="D560" s="121">
        <v>0</v>
      </c>
      <c r="E560" s="124">
        <v>3008442758</v>
      </c>
      <c r="F560" s="124">
        <v>2733</v>
      </c>
      <c r="G560" s="124">
        <v>1100784</v>
      </c>
      <c r="H560" s="124">
        <v>918523460</v>
      </c>
      <c r="I560" s="124">
        <v>336086</v>
      </c>
      <c r="J560" s="125">
        <v>0.89400000000000002</v>
      </c>
      <c r="K560" s="124">
        <v>3370</v>
      </c>
      <c r="L560" s="124">
        <v>3380</v>
      </c>
      <c r="M560" s="124">
        <v>3375</v>
      </c>
      <c r="N560" s="125">
        <v>1.425</v>
      </c>
      <c r="O560" s="125">
        <v>1.1970000000000001</v>
      </c>
      <c r="P560" s="126">
        <v>14111.45</v>
      </c>
      <c r="Q560" s="127">
        <v>1.251E-2</v>
      </c>
      <c r="R560" s="126">
        <v>13770.8</v>
      </c>
      <c r="S560" s="126">
        <v>340.65</v>
      </c>
      <c r="T560" s="125">
        <v>0.433</v>
      </c>
      <c r="U560" s="126">
        <v>6110.25</v>
      </c>
      <c r="V560" s="126">
        <v>6110.25</v>
      </c>
      <c r="W560" s="124">
        <v>20622094</v>
      </c>
      <c r="X560" s="124">
        <v>21279563</v>
      </c>
      <c r="Y560" s="124">
        <v>425591</v>
      </c>
      <c r="Z560" s="124">
        <v>425591</v>
      </c>
      <c r="AA560" s="124">
        <v>7781412</v>
      </c>
      <c r="AB560" s="124">
        <v>2004</v>
      </c>
      <c r="AC560" s="124">
        <v>3297769</v>
      </c>
      <c r="AD560" s="124">
        <v>5296217</v>
      </c>
      <c r="AE560" s="124">
        <v>5081862</v>
      </c>
    </row>
    <row r="561" spans="1:31" x14ac:dyDescent="0.3">
      <c r="A561" s="123" t="s">
        <v>1121</v>
      </c>
      <c r="B561" s="121" t="s">
        <v>1122</v>
      </c>
      <c r="C561" s="121">
        <v>1</v>
      </c>
      <c r="D561" s="121">
        <v>0</v>
      </c>
      <c r="E561" s="124">
        <v>3336310922</v>
      </c>
      <c r="F561" s="124">
        <v>374</v>
      </c>
      <c r="G561" s="124">
        <v>8920617</v>
      </c>
      <c r="H561" s="124">
        <v>283630317</v>
      </c>
      <c r="I561" s="124">
        <v>758369</v>
      </c>
      <c r="J561" s="125">
        <v>2.0169999999999999</v>
      </c>
      <c r="K561" s="124">
        <v>276</v>
      </c>
      <c r="L561" s="124">
        <v>286</v>
      </c>
      <c r="M561" s="124">
        <v>281</v>
      </c>
      <c r="N561" s="125">
        <v>1.425</v>
      </c>
      <c r="O561" s="125">
        <v>1.641</v>
      </c>
      <c r="P561" s="126">
        <v>19345.78</v>
      </c>
      <c r="Q561" s="127">
        <v>2.8000000000000001E-2</v>
      </c>
      <c r="R561" s="126">
        <v>249777.27</v>
      </c>
      <c r="S561" s="126">
        <v>0</v>
      </c>
      <c r="T561" s="125">
        <v>0</v>
      </c>
      <c r="U561" s="126">
        <v>0</v>
      </c>
      <c r="V561" s="126">
        <v>500</v>
      </c>
      <c r="W561" s="124">
        <v>140500</v>
      </c>
      <c r="X561" s="124">
        <v>537713</v>
      </c>
      <c r="Y561" s="124">
        <v>10754</v>
      </c>
      <c r="Z561" s="124">
        <v>10754</v>
      </c>
      <c r="AA561" s="124">
        <v>169200</v>
      </c>
      <c r="AB561" s="124">
        <v>0</v>
      </c>
      <c r="AC561" s="124">
        <v>173438</v>
      </c>
      <c r="AD561" s="124">
        <v>278541</v>
      </c>
      <c r="AE561" s="124">
        <v>267267</v>
      </c>
    </row>
    <row r="562" spans="1:31" x14ac:dyDescent="0.3">
      <c r="A562" s="123" t="s">
        <v>1123</v>
      </c>
      <c r="B562" s="121" t="s">
        <v>1124</v>
      </c>
      <c r="C562" s="121">
        <v>1</v>
      </c>
      <c r="D562" s="121">
        <v>0</v>
      </c>
      <c r="E562" s="124">
        <v>2494913905</v>
      </c>
      <c r="F562" s="124">
        <v>798</v>
      </c>
      <c r="G562" s="124">
        <v>3126458</v>
      </c>
      <c r="H562" s="124">
        <v>381626482</v>
      </c>
      <c r="I562" s="124">
        <v>478228</v>
      </c>
      <c r="J562" s="125">
        <v>1.272</v>
      </c>
      <c r="K562" s="124">
        <v>442</v>
      </c>
      <c r="L562" s="124">
        <v>421</v>
      </c>
      <c r="M562" s="124">
        <v>442</v>
      </c>
      <c r="N562" s="125">
        <v>1.425</v>
      </c>
      <c r="O562" s="125">
        <v>1.345</v>
      </c>
      <c r="P562" s="126">
        <v>15856.23</v>
      </c>
      <c r="Q562" s="127">
        <v>1.78E-2</v>
      </c>
      <c r="R562" s="126">
        <v>55650.95</v>
      </c>
      <c r="S562" s="126">
        <v>0</v>
      </c>
      <c r="T562" s="125">
        <v>0.13700000000000001</v>
      </c>
      <c r="U562" s="126">
        <v>2172.3000000000002</v>
      </c>
      <c r="V562" s="126">
        <v>2172.3000000000002</v>
      </c>
      <c r="W562" s="124">
        <v>960157</v>
      </c>
      <c r="X562" s="124">
        <v>1040602</v>
      </c>
      <c r="Y562" s="124">
        <v>20812</v>
      </c>
      <c r="Z562" s="124">
        <v>20812</v>
      </c>
      <c r="AA562" s="124">
        <v>183600</v>
      </c>
      <c r="AB562" s="124">
        <v>0</v>
      </c>
      <c r="AC562" s="124">
        <v>231920</v>
      </c>
      <c r="AD562" s="124">
        <v>372463</v>
      </c>
      <c r="AE562" s="124">
        <v>357388</v>
      </c>
    </row>
    <row r="563" spans="1:31" x14ac:dyDescent="0.3">
      <c r="A563" s="123" t="s">
        <v>1125</v>
      </c>
      <c r="B563" s="121" t="s">
        <v>1126</v>
      </c>
      <c r="C563" s="121">
        <v>1</v>
      </c>
      <c r="D563" s="121">
        <v>0</v>
      </c>
      <c r="E563" s="124">
        <v>1832953359</v>
      </c>
      <c r="F563" s="124">
        <v>92</v>
      </c>
      <c r="G563" s="124">
        <v>19923406</v>
      </c>
      <c r="H563" s="124">
        <v>184714737</v>
      </c>
      <c r="I563" s="124">
        <v>2007768</v>
      </c>
      <c r="J563" s="125">
        <v>5.3410000000000002</v>
      </c>
      <c r="K563" s="124">
        <v>72</v>
      </c>
      <c r="L563" s="124">
        <v>95</v>
      </c>
      <c r="M563" s="124">
        <v>84</v>
      </c>
      <c r="N563" s="125">
        <v>1.425</v>
      </c>
      <c r="O563" s="125">
        <v>1.119</v>
      </c>
      <c r="P563" s="126">
        <v>13191.91</v>
      </c>
      <c r="Q563" s="127">
        <v>2.8000000000000001E-2</v>
      </c>
      <c r="R563" s="126">
        <v>557855.36</v>
      </c>
      <c r="S563" s="126">
        <v>0</v>
      </c>
      <c r="T563" s="125">
        <v>0</v>
      </c>
      <c r="U563" s="126">
        <v>0</v>
      </c>
      <c r="V563" s="126">
        <v>500</v>
      </c>
      <c r="W563" s="124">
        <v>42000</v>
      </c>
      <c r="X563" s="124">
        <v>274166</v>
      </c>
      <c r="Y563" s="124">
        <v>5483</v>
      </c>
      <c r="Z563" s="124">
        <v>5483</v>
      </c>
      <c r="AA563" s="124">
        <v>41600</v>
      </c>
      <c r="AB563" s="124">
        <v>0</v>
      </c>
      <c r="AC563" s="124">
        <v>52627</v>
      </c>
      <c r="AD563" s="124">
        <v>84518</v>
      </c>
      <c r="AE563" s="124">
        <v>81098</v>
      </c>
    </row>
    <row r="564" spans="1:31" x14ac:dyDescent="0.3">
      <c r="A564" s="123" t="s">
        <v>1127</v>
      </c>
      <c r="B564" s="121" t="s">
        <v>1128</v>
      </c>
      <c r="C564" s="121">
        <v>1</v>
      </c>
      <c r="D564" s="121">
        <v>0</v>
      </c>
      <c r="E564" s="124">
        <v>1084203865</v>
      </c>
      <c r="F564" s="124">
        <v>36</v>
      </c>
      <c r="G564" s="124">
        <v>30116774</v>
      </c>
      <c r="H564" s="124">
        <v>24345909</v>
      </c>
      <c r="I564" s="124">
        <v>676275</v>
      </c>
      <c r="J564" s="125">
        <v>1.7989999999999999</v>
      </c>
      <c r="K564" s="124">
        <v>52</v>
      </c>
      <c r="L564" s="124">
        <v>56</v>
      </c>
      <c r="M564" s="124">
        <v>54</v>
      </c>
      <c r="N564" s="125">
        <v>1.425</v>
      </c>
      <c r="O564" s="125">
        <v>1.333</v>
      </c>
      <c r="P564" s="126">
        <v>15714.76</v>
      </c>
      <c r="Q564" s="127">
        <v>2.5180000000000001E-2</v>
      </c>
      <c r="R564" s="126">
        <v>758340.36</v>
      </c>
      <c r="S564" s="126">
        <v>0</v>
      </c>
      <c r="T564" s="125">
        <v>0</v>
      </c>
      <c r="U564" s="126">
        <v>0</v>
      </c>
      <c r="V564" s="126">
        <v>500</v>
      </c>
      <c r="W564" s="124">
        <v>27000</v>
      </c>
      <c r="X564" s="124">
        <v>180124</v>
      </c>
      <c r="Y564" s="124">
        <v>3602</v>
      </c>
      <c r="Z564" s="124">
        <v>3602</v>
      </c>
      <c r="AA564" s="124">
        <v>27200</v>
      </c>
      <c r="AB564" s="124">
        <v>0</v>
      </c>
      <c r="AC564" s="124">
        <v>20523</v>
      </c>
      <c r="AD564" s="124">
        <v>32959</v>
      </c>
      <c r="AE564" s="124">
        <v>31625</v>
      </c>
    </row>
    <row r="565" spans="1:31" x14ac:dyDescent="0.3">
      <c r="A565" s="123" t="s">
        <v>1129</v>
      </c>
      <c r="B565" s="121" t="s">
        <v>1130</v>
      </c>
      <c r="C565" s="121">
        <v>1</v>
      </c>
      <c r="D565" s="121">
        <v>0</v>
      </c>
      <c r="E565" s="124">
        <v>3934738011</v>
      </c>
      <c r="F565" s="124">
        <v>681</v>
      </c>
      <c r="G565" s="124">
        <v>5777882</v>
      </c>
      <c r="H565" s="124">
        <v>506310642</v>
      </c>
      <c r="I565" s="124">
        <v>743481</v>
      </c>
      <c r="J565" s="125">
        <v>1.9770000000000001</v>
      </c>
      <c r="K565" s="124">
        <v>812</v>
      </c>
      <c r="L565" s="124">
        <v>817</v>
      </c>
      <c r="M565" s="124">
        <v>815</v>
      </c>
      <c r="N565" s="125">
        <v>1.425</v>
      </c>
      <c r="O565" s="125">
        <v>1.37</v>
      </c>
      <c r="P565" s="126">
        <v>16150.95</v>
      </c>
      <c r="Q565" s="127">
        <v>2.767E-2</v>
      </c>
      <c r="R565" s="126">
        <v>159873.99</v>
      </c>
      <c r="S565" s="126">
        <v>0</v>
      </c>
      <c r="T565" s="125">
        <v>0</v>
      </c>
      <c r="U565" s="126">
        <v>0</v>
      </c>
      <c r="V565" s="126">
        <v>500</v>
      </c>
      <c r="W565" s="124">
        <v>407500</v>
      </c>
      <c r="X565" s="124">
        <v>1386021</v>
      </c>
      <c r="Y565" s="124">
        <v>27720</v>
      </c>
      <c r="Z565" s="124">
        <v>27720</v>
      </c>
      <c r="AA565" s="124">
        <v>444800</v>
      </c>
      <c r="AB565" s="124">
        <v>0</v>
      </c>
      <c r="AC565" s="124">
        <v>545565</v>
      </c>
      <c r="AD565" s="124">
        <v>876177</v>
      </c>
      <c r="AE565" s="124">
        <v>840715</v>
      </c>
    </row>
    <row r="566" spans="1:31" x14ac:dyDescent="0.3">
      <c r="A566" s="123" t="s">
        <v>1131</v>
      </c>
      <c r="B566" s="121" t="s">
        <v>1132</v>
      </c>
      <c r="C566" s="121">
        <v>1</v>
      </c>
      <c r="D566" s="121">
        <v>0</v>
      </c>
      <c r="E566" s="124">
        <v>2070659978</v>
      </c>
      <c r="F566" s="124">
        <v>601</v>
      </c>
      <c r="G566" s="124">
        <v>3445357</v>
      </c>
      <c r="H566" s="124">
        <v>247556808</v>
      </c>
      <c r="I566" s="124">
        <v>411908</v>
      </c>
      <c r="J566" s="125">
        <v>1.095</v>
      </c>
      <c r="K566" s="124">
        <v>798</v>
      </c>
      <c r="L566" s="124">
        <v>743</v>
      </c>
      <c r="M566" s="124">
        <v>798</v>
      </c>
      <c r="N566" s="125">
        <v>1.425</v>
      </c>
      <c r="O566" s="125">
        <v>1.6759999999999999</v>
      </c>
      <c r="P566" s="126">
        <v>19758.39</v>
      </c>
      <c r="Q566" s="127">
        <v>1.533E-2</v>
      </c>
      <c r="R566" s="126">
        <v>52817.32</v>
      </c>
      <c r="S566" s="126">
        <v>0</v>
      </c>
      <c r="T566" s="125">
        <v>0.14099999999999999</v>
      </c>
      <c r="U566" s="126">
        <v>2785.93</v>
      </c>
      <c r="V566" s="126">
        <v>2785.93</v>
      </c>
      <c r="W566" s="124">
        <v>2223173</v>
      </c>
      <c r="X566" s="124">
        <v>2525639</v>
      </c>
      <c r="Y566" s="124">
        <v>50512</v>
      </c>
      <c r="Z566" s="124">
        <v>50512</v>
      </c>
      <c r="AA566" s="124">
        <v>296800</v>
      </c>
      <c r="AB566" s="124">
        <v>0</v>
      </c>
      <c r="AC566" s="124">
        <v>324999</v>
      </c>
      <c r="AD566" s="124">
        <v>521948</v>
      </c>
      <c r="AE566" s="124">
        <v>500823</v>
      </c>
    </row>
    <row r="567" spans="1:31" x14ac:dyDescent="0.3">
      <c r="A567" s="123" t="s">
        <v>1133</v>
      </c>
      <c r="B567" s="121" t="s">
        <v>1134</v>
      </c>
      <c r="C567" s="121">
        <v>1</v>
      </c>
      <c r="D567" s="121">
        <v>0</v>
      </c>
      <c r="E567" s="124">
        <v>5308106289</v>
      </c>
      <c r="F567" s="124">
        <v>970</v>
      </c>
      <c r="G567" s="124">
        <v>5472274</v>
      </c>
      <c r="H567" s="124">
        <v>703977975</v>
      </c>
      <c r="I567" s="124">
        <v>725750</v>
      </c>
      <c r="J567" s="125">
        <v>1.93</v>
      </c>
      <c r="K567" s="124">
        <v>1216</v>
      </c>
      <c r="L567" s="124">
        <v>1196</v>
      </c>
      <c r="M567" s="124">
        <v>1216</v>
      </c>
      <c r="N567" s="125">
        <v>1.425</v>
      </c>
      <c r="O567" s="125">
        <v>1.323</v>
      </c>
      <c r="P567" s="126">
        <v>15596.87</v>
      </c>
      <c r="Q567" s="127">
        <v>2.7019999999999999E-2</v>
      </c>
      <c r="R567" s="126">
        <v>147860.84</v>
      </c>
      <c r="S567" s="126">
        <v>0</v>
      </c>
      <c r="T567" s="125">
        <v>0</v>
      </c>
      <c r="U567" s="126">
        <v>0</v>
      </c>
      <c r="V567" s="126">
        <v>500</v>
      </c>
      <c r="W567" s="124">
        <v>608000</v>
      </c>
      <c r="X567" s="124">
        <v>1927573</v>
      </c>
      <c r="Y567" s="124">
        <v>38551</v>
      </c>
      <c r="Z567" s="124">
        <v>38551</v>
      </c>
      <c r="AA567" s="124">
        <v>676000</v>
      </c>
      <c r="AB567" s="124">
        <v>1997</v>
      </c>
      <c r="AC567" s="124">
        <v>496980</v>
      </c>
      <c r="AD567" s="124">
        <v>798149</v>
      </c>
      <c r="AE567" s="124">
        <v>765846</v>
      </c>
    </row>
    <row r="568" spans="1:31" x14ac:dyDescent="0.3">
      <c r="A568" s="123" t="s">
        <v>1135</v>
      </c>
      <c r="B568" s="121" t="s">
        <v>1136</v>
      </c>
      <c r="C568" s="121">
        <v>1</v>
      </c>
      <c r="D568" s="121">
        <v>0</v>
      </c>
      <c r="E568" s="124">
        <v>1005718276</v>
      </c>
      <c r="F568" s="124">
        <v>1514</v>
      </c>
      <c r="G568" s="124">
        <v>664278</v>
      </c>
      <c r="H568" s="124">
        <v>223224380</v>
      </c>
      <c r="I568" s="124">
        <v>147440</v>
      </c>
      <c r="J568" s="125">
        <v>0.39200000000000002</v>
      </c>
      <c r="K568" s="124">
        <v>1848</v>
      </c>
      <c r="L568" s="124">
        <v>1812</v>
      </c>
      <c r="M568" s="124">
        <v>1848</v>
      </c>
      <c r="N568" s="125">
        <v>1.3140000000000001</v>
      </c>
      <c r="O568" s="125">
        <v>1.915</v>
      </c>
      <c r="P568" s="126">
        <v>20817.419999999998</v>
      </c>
      <c r="Q568" s="127">
        <v>9.1000000000000004E-3</v>
      </c>
      <c r="R568" s="126">
        <v>6044.92</v>
      </c>
      <c r="S568" s="126">
        <v>14772.5</v>
      </c>
      <c r="T568" s="125">
        <v>0.79</v>
      </c>
      <c r="U568" s="126">
        <v>16445.759999999998</v>
      </c>
      <c r="V568" s="126">
        <v>16445.759999999998</v>
      </c>
      <c r="W568" s="124">
        <v>30391765</v>
      </c>
      <c r="X568" s="124">
        <v>29600252</v>
      </c>
      <c r="Y568" s="124">
        <v>592005</v>
      </c>
      <c r="Z568" s="124">
        <v>791513</v>
      </c>
      <c r="AA568" s="124">
        <v>3249543</v>
      </c>
      <c r="AB568" s="124">
        <v>0</v>
      </c>
      <c r="AC568" s="124">
        <v>1366114</v>
      </c>
      <c r="AD568" s="124">
        <v>2193979</v>
      </c>
      <c r="AE568" s="124">
        <v>2105181</v>
      </c>
    </row>
    <row r="569" spans="1:31" x14ac:dyDescent="0.3">
      <c r="A569" s="123" t="s">
        <v>1137</v>
      </c>
      <c r="B569" s="121" t="s">
        <v>1138</v>
      </c>
      <c r="C569" s="121">
        <v>1</v>
      </c>
      <c r="D569" s="121">
        <v>0</v>
      </c>
      <c r="E569" s="124">
        <v>980560467</v>
      </c>
      <c r="F569" s="124">
        <v>445</v>
      </c>
      <c r="G569" s="124">
        <v>2203506</v>
      </c>
      <c r="H569" s="124">
        <v>173859510</v>
      </c>
      <c r="I569" s="124">
        <v>390695</v>
      </c>
      <c r="J569" s="125">
        <v>1.0389999999999999</v>
      </c>
      <c r="K569" s="124">
        <v>522</v>
      </c>
      <c r="L569" s="124">
        <v>528</v>
      </c>
      <c r="M569" s="124">
        <v>525</v>
      </c>
      <c r="N569" s="125">
        <v>1.3140000000000001</v>
      </c>
      <c r="O569" s="125">
        <v>1.796</v>
      </c>
      <c r="P569" s="126">
        <v>19523.810000000001</v>
      </c>
      <c r="Q569" s="127">
        <v>1.4540000000000001E-2</v>
      </c>
      <c r="R569" s="126">
        <v>32038.97</v>
      </c>
      <c r="S569" s="126">
        <v>0</v>
      </c>
      <c r="T569" s="125">
        <v>0.245</v>
      </c>
      <c r="U569" s="126">
        <v>4783.33</v>
      </c>
      <c r="V569" s="126">
        <v>4783.33</v>
      </c>
      <c r="W569" s="124">
        <v>2511249</v>
      </c>
      <c r="X569" s="124">
        <v>3926429</v>
      </c>
      <c r="Y569" s="124">
        <v>78528</v>
      </c>
      <c r="Z569" s="124">
        <v>78528</v>
      </c>
      <c r="AA569" s="124">
        <v>1723561</v>
      </c>
      <c r="AB569" s="124">
        <v>0</v>
      </c>
      <c r="AC569" s="124">
        <v>500695</v>
      </c>
      <c r="AD569" s="124">
        <v>804116</v>
      </c>
      <c r="AE569" s="124">
        <v>771570</v>
      </c>
    </row>
    <row r="570" spans="1:31" x14ac:dyDescent="0.3">
      <c r="A570" s="123" t="s">
        <v>1139</v>
      </c>
      <c r="B570" s="121" t="s">
        <v>1140</v>
      </c>
      <c r="C570" s="121">
        <v>1</v>
      </c>
      <c r="D570" s="121">
        <v>0</v>
      </c>
      <c r="E570" s="124">
        <v>817735702</v>
      </c>
      <c r="F570" s="124">
        <v>1745</v>
      </c>
      <c r="G570" s="124">
        <v>468616</v>
      </c>
      <c r="H570" s="124">
        <v>243524828</v>
      </c>
      <c r="I570" s="124">
        <v>139555</v>
      </c>
      <c r="J570" s="125">
        <v>0.371</v>
      </c>
      <c r="K570" s="124">
        <v>2060</v>
      </c>
      <c r="L570" s="124">
        <v>2079</v>
      </c>
      <c r="M570" s="124">
        <v>2070</v>
      </c>
      <c r="N570" s="125">
        <v>1.3140000000000001</v>
      </c>
      <c r="O570" s="125">
        <v>1.786</v>
      </c>
      <c r="P570" s="126">
        <v>19415.099999999999</v>
      </c>
      <c r="Q570" s="127">
        <v>9.1000000000000004E-3</v>
      </c>
      <c r="R570" s="126">
        <v>4264.3999999999996</v>
      </c>
      <c r="S570" s="126">
        <v>15150.7</v>
      </c>
      <c r="T570" s="125">
        <v>0.89700000000000002</v>
      </c>
      <c r="U570" s="126">
        <v>17415.34</v>
      </c>
      <c r="V570" s="126">
        <v>17415.34</v>
      </c>
      <c r="W570" s="124">
        <v>36049754</v>
      </c>
      <c r="X570" s="124">
        <v>35009533</v>
      </c>
      <c r="Y570" s="124">
        <v>700190</v>
      </c>
      <c r="Z570" s="124">
        <v>1040221</v>
      </c>
      <c r="AA570" s="124">
        <v>5317447</v>
      </c>
      <c r="AB570" s="124">
        <v>0</v>
      </c>
      <c r="AC570" s="124">
        <v>2592072</v>
      </c>
      <c r="AD570" s="124">
        <v>4162867</v>
      </c>
      <c r="AE570" s="124">
        <v>3994382</v>
      </c>
    </row>
    <row r="571" spans="1:31" x14ac:dyDescent="0.3">
      <c r="A571" s="123" t="s">
        <v>1141</v>
      </c>
      <c r="B571" s="121" t="s">
        <v>1142</v>
      </c>
      <c r="C571" s="121">
        <v>1</v>
      </c>
      <c r="D571" s="121">
        <v>0</v>
      </c>
      <c r="E571" s="124">
        <v>1322720501</v>
      </c>
      <c r="F571" s="124">
        <v>839</v>
      </c>
      <c r="G571" s="124">
        <v>1576544</v>
      </c>
      <c r="H571" s="124">
        <v>191811062</v>
      </c>
      <c r="I571" s="124">
        <v>228618</v>
      </c>
      <c r="J571" s="125">
        <v>0.60799999999999998</v>
      </c>
      <c r="K571" s="124">
        <v>1005</v>
      </c>
      <c r="L571" s="124">
        <v>995</v>
      </c>
      <c r="M571" s="124">
        <v>1005</v>
      </c>
      <c r="N571" s="125">
        <v>1.3140000000000001</v>
      </c>
      <c r="O571" s="125">
        <v>1.875</v>
      </c>
      <c r="P571" s="126">
        <v>20382.599999999999</v>
      </c>
      <c r="Q571" s="127">
        <v>9.1000000000000004E-3</v>
      </c>
      <c r="R571" s="126">
        <v>14346.55</v>
      </c>
      <c r="S571" s="126">
        <v>6036.05</v>
      </c>
      <c r="T571" s="125">
        <v>0.375</v>
      </c>
      <c r="U571" s="126">
        <v>7643.47</v>
      </c>
      <c r="V571" s="126">
        <v>7643.47</v>
      </c>
      <c r="W571" s="124">
        <v>7681688</v>
      </c>
      <c r="X571" s="124">
        <v>7913737</v>
      </c>
      <c r="Y571" s="124">
        <v>158274</v>
      </c>
      <c r="Z571" s="124">
        <v>158274</v>
      </c>
      <c r="AA571" s="124">
        <v>2802379</v>
      </c>
      <c r="AB571" s="124">
        <v>0</v>
      </c>
      <c r="AC571" s="124">
        <v>1042242</v>
      </c>
      <c r="AD571" s="124">
        <v>1673840</v>
      </c>
      <c r="AE571" s="124">
        <v>1606094</v>
      </c>
    </row>
    <row r="572" spans="1:31" x14ac:dyDescent="0.3">
      <c r="A572" s="123" t="s">
        <v>1143</v>
      </c>
      <c r="B572" s="121" t="s">
        <v>1144</v>
      </c>
      <c r="C572" s="121">
        <v>1</v>
      </c>
      <c r="D572" s="121">
        <v>0</v>
      </c>
      <c r="E572" s="124">
        <v>405340286</v>
      </c>
      <c r="F572" s="124">
        <v>192</v>
      </c>
      <c r="G572" s="124">
        <v>2111147</v>
      </c>
      <c r="H572" s="124">
        <v>52694082</v>
      </c>
      <c r="I572" s="124">
        <v>274448</v>
      </c>
      <c r="J572" s="125">
        <v>0.73</v>
      </c>
      <c r="K572" s="124">
        <v>241</v>
      </c>
      <c r="L572" s="124">
        <v>253</v>
      </c>
      <c r="M572" s="124">
        <v>247</v>
      </c>
      <c r="N572" s="125">
        <v>1.3140000000000001</v>
      </c>
      <c r="O572" s="125">
        <v>1.8680000000000001</v>
      </c>
      <c r="P572" s="126">
        <v>20306.5</v>
      </c>
      <c r="Q572" s="127">
        <v>1.022E-2</v>
      </c>
      <c r="R572" s="126">
        <v>21575.919999999998</v>
      </c>
      <c r="S572" s="126">
        <v>0</v>
      </c>
      <c r="T572" s="125">
        <v>0.29599999999999999</v>
      </c>
      <c r="U572" s="126">
        <v>6010.72</v>
      </c>
      <c r="V572" s="126">
        <v>6010.72</v>
      </c>
      <c r="W572" s="124">
        <v>1484648</v>
      </c>
      <c r="X572" s="124">
        <v>2130287</v>
      </c>
      <c r="Y572" s="124">
        <v>42605</v>
      </c>
      <c r="Z572" s="124">
        <v>42605</v>
      </c>
      <c r="AA572" s="124">
        <v>474859</v>
      </c>
      <c r="AB572" s="124">
        <v>0</v>
      </c>
      <c r="AC572" s="124">
        <v>227515</v>
      </c>
      <c r="AD572" s="124">
        <v>365389</v>
      </c>
      <c r="AE572" s="124">
        <v>350600</v>
      </c>
    </row>
    <row r="573" spans="1:31" x14ac:dyDescent="0.3">
      <c r="A573" s="123" t="s">
        <v>1145</v>
      </c>
      <c r="B573" s="121" t="s">
        <v>1146</v>
      </c>
      <c r="C573" s="121">
        <v>1</v>
      </c>
      <c r="D573" s="121">
        <v>0</v>
      </c>
      <c r="E573" s="124">
        <v>616381996</v>
      </c>
      <c r="F573" s="124">
        <v>382</v>
      </c>
      <c r="G573" s="124">
        <v>1613565</v>
      </c>
      <c r="H573" s="124">
        <v>114769177</v>
      </c>
      <c r="I573" s="124">
        <v>300442</v>
      </c>
      <c r="J573" s="125">
        <v>0.79900000000000004</v>
      </c>
      <c r="K573" s="124">
        <v>471</v>
      </c>
      <c r="L573" s="124">
        <v>448</v>
      </c>
      <c r="M573" s="124">
        <v>471</v>
      </c>
      <c r="N573" s="125">
        <v>1.3140000000000001</v>
      </c>
      <c r="O573" s="125">
        <v>1.792</v>
      </c>
      <c r="P573" s="126">
        <v>19480.330000000002</v>
      </c>
      <c r="Q573" s="127">
        <v>1.1180000000000001E-2</v>
      </c>
      <c r="R573" s="126">
        <v>18039.650000000001</v>
      </c>
      <c r="S573" s="126">
        <v>1440.68</v>
      </c>
      <c r="T573" s="125">
        <v>0.36</v>
      </c>
      <c r="U573" s="126">
        <v>7012.91</v>
      </c>
      <c r="V573" s="126">
        <v>7012.91</v>
      </c>
      <c r="W573" s="124">
        <v>3303081</v>
      </c>
      <c r="X573" s="124">
        <v>5951144</v>
      </c>
      <c r="Y573" s="124">
        <v>119022</v>
      </c>
      <c r="Z573" s="124">
        <v>119022</v>
      </c>
      <c r="AA573" s="124">
        <v>1414958</v>
      </c>
      <c r="AB573" s="124">
        <v>0</v>
      </c>
      <c r="AC573" s="124">
        <v>678772</v>
      </c>
      <c r="AD573" s="124">
        <v>1090107</v>
      </c>
      <c r="AE573" s="124">
        <v>1045987</v>
      </c>
    </row>
    <row r="574" spans="1:31" x14ac:dyDescent="0.3">
      <c r="A574" s="123" t="s">
        <v>1147</v>
      </c>
      <c r="B574" s="121" t="s">
        <v>1148</v>
      </c>
      <c r="C574" s="121">
        <v>1</v>
      </c>
      <c r="D574" s="121">
        <v>0</v>
      </c>
      <c r="E574" s="124">
        <v>3062828090</v>
      </c>
      <c r="F574" s="124">
        <v>2701</v>
      </c>
      <c r="G574" s="124">
        <v>1133960</v>
      </c>
      <c r="H574" s="124">
        <v>610886483</v>
      </c>
      <c r="I574" s="124">
        <v>226170</v>
      </c>
      <c r="J574" s="125">
        <v>0.60099999999999998</v>
      </c>
      <c r="K574" s="124">
        <v>3484</v>
      </c>
      <c r="L574" s="124">
        <v>3494</v>
      </c>
      <c r="M574" s="124">
        <v>3489</v>
      </c>
      <c r="N574" s="125">
        <v>1.3140000000000001</v>
      </c>
      <c r="O574" s="125">
        <v>1.871</v>
      </c>
      <c r="P574" s="126">
        <v>20339.11</v>
      </c>
      <c r="Q574" s="127">
        <v>9.1000000000000004E-3</v>
      </c>
      <c r="R574" s="126">
        <v>10319.030000000001</v>
      </c>
      <c r="S574" s="126">
        <v>10020.08</v>
      </c>
      <c r="T574" s="125">
        <v>0.53400000000000003</v>
      </c>
      <c r="U574" s="126">
        <v>10861.08</v>
      </c>
      <c r="V574" s="126">
        <v>10861.08</v>
      </c>
      <c r="W574" s="124">
        <v>37894309</v>
      </c>
      <c r="X574" s="124">
        <v>38951151</v>
      </c>
      <c r="Y574" s="124">
        <v>779023</v>
      </c>
      <c r="Z574" s="124">
        <v>779023</v>
      </c>
      <c r="AA574" s="124">
        <v>8387699</v>
      </c>
      <c r="AB574" s="124">
        <v>0</v>
      </c>
      <c r="AC574" s="124">
        <v>3906743</v>
      </c>
      <c r="AD574" s="124">
        <v>6274229</v>
      </c>
      <c r="AE574" s="124">
        <v>6020290</v>
      </c>
    </row>
    <row r="575" spans="1:31" x14ac:dyDescent="0.3">
      <c r="A575" s="123" t="s">
        <v>1149</v>
      </c>
      <c r="B575" s="121" t="s">
        <v>1150</v>
      </c>
      <c r="C575" s="121">
        <v>1</v>
      </c>
      <c r="D575" s="121">
        <v>0</v>
      </c>
      <c r="E575" s="124">
        <v>1618133513</v>
      </c>
      <c r="F575" s="124">
        <v>992</v>
      </c>
      <c r="G575" s="124">
        <v>1631182</v>
      </c>
      <c r="H575" s="124">
        <v>335020408</v>
      </c>
      <c r="I575" s="124">
        <v>337722</v>
      </c>
      <c r="J575" s="125">
        <v>0.89800000000000002</v>
      </c>
      <c r="K575" s="124">
        <v>1162</v>
      </c>
      <c r="L575" s="124">
        <v>1217</v>
      </c>
      <c r="M575" s="124">
        <v>1190</v>
      </c>
      <c r="N575" s="125">
        <v>1.3140000000000001</v>
      </c>
      <c r="O575" s="125">
        <v>1.7709999999999999</v>
      </c>
      <c r="P575" s="126">
        <v>19252.04</v>
      </c>
      <c r="Q575" s="127">
        <v>1.257E-2</v>
      </c>
      <c r="R575" s="126">
        <v>20503.95</v>
      </c>
      <c r="S575" s="126">
        <v>0</v>
      </c>
      <c r="T575" s="125">
        <v>0.3</v>
      </c>
      <c r="U575" s="126">
        <v>5775.61</v>
      </c>
      <c r="V575" s="126">
        <v>5775.61</v>
      </c>
      <c r="W575" s="124">
        <v>6872976</v>
      </c>
      <c r="X575" s="124">
        <v>11400426</v>
      </c>
      <c r="Y575" s="124">
        <v>228008</v>
      </c>
      <c r="Z575" s="124">
        <v>228008</v>
      </c>
      <c r="AA575" s="124">
        <v>3203261</v>
      </c>
      <c r="AB575" s="124">
        <v>1999</v>
      </c>
      <c r="AC575" s="124">
        <v>1216132</v>
      </c>
      <c r="AD575" s="124">
        <v>1953107</v>
      </c>
      <c r="AE575" s="124">
        <v>1874059</v>
      </c>
    </row>
    <row r="576" spans="1:31" x14ac:dyDescent="0.3">
      <c r="A576" s="123" t="s">
        <v>1151</v>
      </c>
      <c r="B576" s="121" t="s">
        <v>1152</v>
      </c>
      <c r="C576" s="121">
        <v>1</v>
      </c>
      <c r="D576" s="121">
        <v>0</v>
      </c>
      <c r="E576" s="124">
        <v>539014274</v>
      </c>
      <c r="F576" s="124">
        <v>1372</v>
      </c>
      <c r="G576" s="124">
        <v>392867</v>
      </c>
      <c r="H576" s="124">
        <v>219263923</v>
      </c>
      <c r="I576" s="124">
        <v>159813</v>
      </c>
      <c r="J576" s="125">
        <v>0.42499999999999999</v>
      </c>
      <c r="K576" s="124">
        <v>1775</v>
      </c>
      <c r="L576" s="124">
        <v>1785</v>
      </c>
      <c r="M576" s="124">
        <v>1780</v>
      </c>
      <c r="N576" s="125">
        <v>1.0449999999999999</v>
      </c>
      <c r="O576" s="125">
        <v>1.611</v>
      </c>
      <c r="P576" s="126">
        <v>13927.54</v>
      </c>
      <c r="Q576" s="127">
        <v>9.1000000000000004E-3</v>
      </c>
      <c r="R576" s="126">
        <v>3575.08</v>
      </c>
      <c r="S576" s="126">
        <v>10352.459999999999</v>
      </c>
      <c r="T576" s="125">
        <v>0.88700000000000001</v>
      </c>
      <c r="U576" s="126">
        <v>12353.72</v>
      </c>
      <c r="V576" s="126">
        <v>12353.72</v>
      </c>
      <c r="W576" s="124">
        <v>21989622</v>
      </c>
      <c r="X576" s="124">
        <v>20962575</v>
      </c>
      <c r="Y576" s="124">
        <v>419251</v>
      </c>
      <c r="Z576" s="124">
        <v>1027047</v>
      </c>
      <c r="AA576" s="124">
        <v>6899993</v>
      </c>
      <c r="AB576" s="124">
        <v>0</v>
      </c>
      <c r="AC576" s="124">
        <v>1195132</v>
      </c>
      <c r="AD576" s="124">
        <v>1919381</v>
      </c>
      <c r="AE576" s="124">
        <v>1841698</v>
      </c>
    </row>
    <row r="577" spans="1:31" x14ac:dyDescent="0.3">
      <c r="A577" s="123" t="s">
        <v>1153</v>
      </c>
      <c r="B577" s="121" t="s">
        <v>1154</v>
      </c>
      <c r="C577" s="121">
        <v>1</v>
      </c>
      <c r="D577" s="121">
        <v>0</v>
      </c>
      <c r="E577" s="124">
        <v>282292278</v>
      </c>
      <c r="F577" s="124">
        <v>686</v>
      </c>
      <c r="G577" s="124">
        <v>411504</v>
      </c>
      <c r="H577" s="124">
        <v>111543204</v>
      </c>
      <c r="I577" s="124">
        <v>162599</v>
      </c>
      <c r="J577" s="125">
        <v>0.432</v>
      </c>
      <c r="K577" s="124">
        <v>863</v>
      </c>
      <c r="L577" s="124">
        <v>835</v>
      </c>
      <c r="M577" s="124">
        <v>863</v>
      </c>
      <c r="N577" s="125">
        <v>1.0449999999999999</v>
      </c>
      <c r="O577" s="125">
        <v>1.831</v>
      </c>
      <c r="P577" s="126">
        <v>15829.5</v>
      </c>
      <c r="Q577" s="127">
        <v>9.1000000000000004E-3</v>
      </c>
      <c r="R577" s="126">
        <v>3744.68</v>
      </c>
      <c r="S577" s="126">
        <v>12084.82</v>
      </c>
      <c r="T577" s="125">
        <v>0.85299999999999998</v>
      </c>
      <c r="U577" s="126">
        <v>13502.56</v>
      </c>
      <c r="V577" s="126">
        <v>13502.56</v>
      </c>
      <c r="W577" s="124">
        <v>11652710</v>
      </c>
      <c r="X577" s="124">
        <v>10232532</v>
      </c>
      <c r="Y577" s="124">
        <v>204650</v>
      </c>
      <c r="Z577" s="124">
        <v>1420178</v>
      </c>
      <c r="AA577" s="124">
        <v>3682042</v>
      </c>
      <c r="AB577" s="124">
        <v>0</v>
      </c>
      <c r="AC577" s="124">
        <v>796547</v>
      </c>
      <c r="AD577" s="124">
        <v>1279254</v>
      </c>
      <c r="AE577" s="124">
        <v>1227478</v>
      </c>
    </row>
    <row r="578" spans="1:31" x14ac:dyDescent="0.3">
      <c r="A578" s="123" t="s">
        <v>1155</v>
      </c>
      <c r="B578" s="121" t="s">
        <v>1156</v>
      </c>
      <c r="C578" s="121">
        <v>1</v>
      </c>
      <c r="D578" s="121">
        <v>0</v>
      </c>
      <c r="E578" s="124">
        <v>429851395</v>
      </c>
      <c r="F578" s="124">
        <v>952</v>
      </c>
      <c r="G578" s="124">
        <v>451524</v>
      </c>
      <c r="H578" s="124">
        <v>188876303</v>
      </c>
      <c r="I578" s="124">
        <v>198399</v>
      </c>
      <c r="J578" s="125">
        <v>0.52700000000000002</v>
      </c>
      <c r="K578" s="124">
        <v>1111</v>
      </c>
      <c r="L578" s="124">
        <v>1135</v>
      </c>
      <c r="M578" s="124">
        <v>1123</v>
      </c>
      <c r="N578" s="125">
        <v>1.0449999999999999</v>
      </c>
      <c r="O578" s="125">
        <v>1.821</v>
      </c>
      <c r="P578" s="126">
        <v>15743.05</v>
      </c>
      <c r="Q578" s="127">
        <v>9.1000000000000004E-3</v>
      </c>
      <c r="R578" s="126">
        <v>4108.8599999999997</v>
      </c>
      <c r="S578" s="126">
        <v>11634.19</v>
      </c>
      <c r="T578" s="125">
        <v>0.76500000000000001</v>
      </c>
      <c r="U578" s="126">
        <v>12043.43</v>
      </c>
      <c r="V578" s="126">
        <v>12043.43</v>
      </c>
      <c r="W578" s="124">
        <v>13524772</v>
      </c>
      <c r="X578" s="124">
        <v>13722043</v>
      </c>
      <c r="Y578" s="124">
        <v>274440</v>
      </c>
      <c r="Z578" s="124">
        <v>274440</v>
      </c>
      <c r="AA578" s="124">
        <v>5459834</v>
      </c>
      <c r="AB578" s="124">
        <v>0</v>
      </c>
      <c r="AC578" s="124">
        <v>1242528</v>
      </c>
      <c r="AD578" s="124">
        <v>1995499</v>
      </c>
      <c r="AE578" s="124">
        <v>1914735</v>
      </c>
    </row>
    <row r="579" spans="1:31" x14ac:dyDescent="0.3">
      <c r="A579" s="123" t="s">
        <v>1157</v>
      </c>
      <c r="B579" s="121" t="s">
        <v>1158</v>
      </c>
      <c r="C579" s="121">
        <v>1</v>
      </c>
      <c r="D579" s="121">
        <v>0</v>
      </c>
      <c r="E579" s="124">
        <v>953371794</v>
      </c>
      <c r="F579" s="124">
        <v>1871</v>
      </c>
      <c r="G579" s="124">
        <v>509552</v>
      </c>
      <c r="H579" s="124">
        <v>406230042</v>
      </c>
      <c r="I579" s="124">
        <v>217119</v>
      </c>
      <c r="J579" s="125">
        <v>0.57699999999999996</v>
      </c>
      <c r="K579" s="124">
        <v>2343</v>
      </c>
      <c r="L579" s="124">
        <v>2335</v>
      </c>
      <c r="M579" s="124">
        <v>2343</v>
      </c>
      <c r="N579" s="125">
        <v>1.0449999999999999</v>
      </c>
      <c r="O579" s="125">
        <v>1.4930000000000001</v>
      </c>
      <c r="P579" s="126">
        <v>12907.4</v>
      </c>
      <c r="Q579" s="127">
        <v>9.1000000000000004E-3</v>
      </c>
      <c r="R579" s="126">
        <v>4636.92</v>
      </c>
      <c r="S579" s="126">
        <v>8270.48</v>
      </c>
      <c r="T579" s="125">
        <v>0.72799999999999998</v>
      </c>
      <c r="U579" s="126">
        <v>9396.58</v>
      </c>
      <c r="V579" s="126">
        <v>9396.58</v>
      </c>
      <c r="W579" s="124">
        <v>22016187</v>
      </c>
      <c r="X579" s="124">
        <v>20379553</v>
      </c>
      <c r="Y579" s="124">
        <v>407591</v>
      </c>
      <c r="Z579" s="124">
        <v>1636634</v>
      </c>
      <c r="AA579" s="124">
        <v>6553395</v>
      </c>
      <c r="AB579" s="124">
        <v>0</v>
      </c>
      <c r="AC579" s="124">
        <v>1868728</v>
      </c>
      <c r="AD579" s="124">
        <v>3001177</v>
      </c>
      <c r="AE579" s="124">
        <v>2879709</v>
      </c>
    </row>
    <row r="580" spans="1:31" x14ac:dyDescent="0.3">
      <c r="A580" s="123" t="s">
        <v>1159</v>
      </c>
      <c r="B580" s="121" t="s">
        <v>1160</v>
      </c>
      <c r="C580" s="121">
        <v>1</v>
      </c>
      <c r="D580" s="121">
        <v>0</v>
      </c>
      <c r="E580" s="124">
        <v>423191478</v>
      </c>
      <c r="F580" s="124">
        <v>770</v>
      </c>
      <c r="G580" s="124">
        <v>549599</v>
      </c>
      <c r="H580" s="124">
        <v>135363658</v>
      </c>
      <c r="I580" s="124">
        <v>175796</v>
      </c>
      <c r="J580" s="125">
        <v>0.46700000000000003</v>
      </c>
      <c r="K580" s="124">
        <v>938</v>
      </c>
      <c r="L580" s="124">
        <v>937</v>
      </c>
      <c r="M580" s="124">
        <v>938</v>
      </c>
      <c r="N580" s="125">
        <v>1.0449999999999999</v>
      </c>
      <c r="O580" s="125">
        <v>1.9059999999999999</v>
      </c>
      <c r="P580" s="126">
        <v>16477.900000000001</v>
      </c>
      <c r="Q580" s="127">
        <v>9.1000000000000004E-3</v>
      </c>
      <c r="R580" s="126">
        <v>5001.3500000000004</v>
      </c>
      <c r="S580" s="126">
        <v>11476.55</v>
      </c>
      <c r="T580" s="125">
        <v>0.74099999999999999</v>
      </c>
      <c r="U580" s="126">
        <v>12210.12</v>
      </c>
      <c r="V580" s="126">
        <v>12210.12</v>
      </c>
      <c r="W580" s="124">
        <v>11453093</v>
      </c>
      <c r="X580" s="124">
        <v>11136560</v>
      </c>
      <c r="Y580" s="124">
        <v>222731</v>
      </c>
      <c r="Z580" s="124">
        <v>316533</v>
      </c>
      <c r="AA580" s="124">
        <v>4172031</v>
      </c>
      <c r="AB580" s="124">
        <v>1967</v>
      </c>
      <c r="AC580" s="124">
        <v>1017846</v>
      </c>
      <c r="AD580" s="124">
        <v>1634660</v>
      </c>
      <c r="AE580" s="124">
        <v>1568500</v>
      </c>
    </row>
    <row r="581" spans="1:31" x14ac:dyDescent="0.3">
      <c r="A581" s="123" t="s">
        <v>1161</v>
      </c>
      <c r="B581" s="121" t="s">
        <v>1162</v>
      </c>
      <c r="C581" s="121">
        <v>1</v>
      </c>
      <c r="D581" s="121">
        <v>0</v>
      </c>
      <c r="E581" s="124">
        <v>350316659</v>
      </c>
      <c r="F581" s="124">
        <v>780</v>
      </c>
      <c r="G581" s="124">
        <v>449123</v>
      </c>
      <c r="H581" s="124">
        <v>123243208</v>
      </c>
      <c r="I581" s="124">
        <v>158004</v>
      </c>
      <c r="J581" s="125">
        <v>0.42</v>
      </c>
      <c r="K581" s="124">
        <v>1005</v>
      </c>
      <c r="L581" s="124">
        <v>1017</v>
      </c>
      <c r="M581" s="124">
        <v>1011</v>
      </c>
      <c r="N581" s="125">
        <v>1.0449999999999999</v>
      </c>
      <c r="O581" s="125">
        <v>1.7789999999999999</v>
      </c>
      <c r="P581" s="126">
        <v>15379.95</v>
      </c>
      <c r="Q581" s="127">
        <v>9.1000000000000004E-3</v>
      </c>
      <c r="R581" s="126">
        <v>4087.01</v>
      </c>
      <c r="S581" s="126">
        <v>11292.94</v>
      </c>
      <c r="T581" s="125">
        <v>0.88500000000000001</v>
      </c>
      <c r="U581" s="126">
        <v>13611.25</v>
      </c>
      <c r="V581" s="126">
        <v>13611.25</v>
      </c>
      <c r="W581" s="124">
        <v>13760974</v>
      </c>
      <c r="X581" s="124">
        <v>13217928</v>
      </c>
      <c r="Y581" s="124">
        <v>264358</v>
      </c>
      <c r="Z581" s="124">
        <v>543046</v>
      </c>
      <c r="AA581" s="124">
        <v>5187227</v>
      </c>
      <c r="AB581" s="124">
        <v>0</v>
      </c>
      <c r="AC581" s="124">
        <v>498639</v>
      </c>
      <c r="AD581" s="124">
        <v>800814</v>
      </c>
      <c r="AE581" s="124">
        <v>768402</v>
      </c>
    </row>
    <row r="582" spans="1:31" x14ac:dyDescent="0.3">
      <c r="A582" s="123" t="s">
        <v>1163</v>
      </c>
      <c r="B582" s="121" t="s">
        <v>1164</v>
      </c>
      <c r="C582" s="121">
        <v>1</v>
      </c>
      <c r="D582" s="121">
        <v>0</v>
      </c>
      <c r="E582" s="124">
        <v>910341022</v>
      </c>
      <c r="F582" s="124">
        <v>1258</v>
      </c>
      <c r="G582" s="124">
        <v>723641</v>
      </c>
      <c r="H582" s="124">
        <v>335144808</v>
      </c>
      <c r="I582" s="124">
        <v>266410</v>
      </c>
      <c r="J582" s="125">
        <v>0.70799999999999996</v>
      </c>
      <c r="K582" s="124">
        <v>1597</v>
      </c>
      <c r="L582" s="124">
        <v>1546</v>
      </c>
      <c r="M582" s="124">
        <v>1597</v>
      </c>
      <c r="N582" s="125">
        <v>1.0449999999999999</v>
      </c>
      <c r="O582" s="125">
        <v>1.665</v>
      </c>
      <c r="P582" s="126">
        <v>14394.39</v>
      </c>
      <c r="Q582" s="127">
        <v>9.9100000000000004E-3</v>
      </c>
      <c r="R582" s="126">
        <v>7171.28</v>
      </c>
      <c r="S582" s="126">
        <v>7223.11</v>
      </c>
      <c r="T582" s="125">
        <v>0.57399999999999995</v>
      </c>
      <c r="U582" s="126">
        <v>8262.3700000000008</v>
      </c>
      <c r="V582" s="126">
        <v>8262.3700000000008</v>
      </c>
      <c r="W582" s="124">
        <v>13195005</v>
      </c>
      <c r="X582" s="124">
        <v>14577899</v>
      </c>
      <c r="Y582" s="124">
        <v>291557</v>
      </c>
      <c r="Z582" s="124">
        <v>291557</v>
      </c>
      <c r="AA582" s="124">
        <v>6318019</v>
      </c>
      <c r="AB582" s="124">
        <v>0</v>
      </c>
      <c r="AC582" s="124">
        <v>1717772</v>
      </c>
      <c r="AD582" s="124">
        <v>2758741</v>
      </c>
      <c r="AE582" s="124">
        <v>2647086</v>
      </c>
    </row>
    <row r="583" spans="1:31" x14ac:dyDescent="0.3">
      <c r="A583" s="123" t="s">
        <v>1165</v>
      </c>
      <c r="B583" s="121" t="s">
        <v>1166</v>
      </c>
      <c r="C583" s="121">
        <v>1</v>
      </c>
      <c r="D583" s="121">
        <v>0</v>
      </c>
      <c r="E583" s="124">
        <v>351771402</v>
      </c>
      <c r="F583" s="124">
        <v>723</v>
      </c>
      <c r="G583" s="124">
        <v>486544</v>
      </c>
      <c r="H583" s="124">
        <v>145902134</v>
      </c>
      <c r="I583" s="124">
        <v>201801</v>
      </c>
      <c r="J583" s="125">
        <v>0.53600000000000003</v>
      </c>
      <c r="K583" s="124">
        <v>873</v>
      </c>
      <c r="L583" s="124">
        <v>837</v>
      </c>
      <c r="M583" s="124">
        <v>873</v>
      </c>
      <c r="N583" s="125">
        <v>1.0449999999999999</v>
      </c>
      <c r="O583" s="125">
        <v>1.66</v>
      </c>
      <c r="P583" s="126">
        <v>14351.16</v>
      </c>
      <c r="Q583" s="127">
        <v>9.1000000000000004E-3</v>
      </c>
      <c r="R583" s="126">
        <v>4427.55</v>
      </c>
      <c r="S583" s="126">
        <v>9923.61</v>
      </c>
      <c r="T583" s="125">
        <v>0.746</v>
      </c>
      <c r="U583" s="126">
        <v>10705.96</v>
      </c>
      <c r="V583" s="126">
        <v>10705.96</v>
      </c>
      <c r="W583" s="124">
        <v>9346304</v>
      </c>
      <c r="X583" s="124">
        <v>9638221</v>
      </c>
      <c r="Y583" s="124">
        <v>192764</v>
      </c>
      <c r="Z583" s="124">
        <v>192764</v>
      </c>
      <c r="AA583" s="124">
        <v>4391868</v>
      </c>
      <c r="AB583" s="124">
        <v>0</v>
      </c>
      <c r="AC583" s="124">
        <v>1093797</v>
      </c>
      <c r="AD583" s="124">
        <v>1756637</v>
      </c>
      <c r="AE583" s="124">
        <v>1685541</v>
      </c>
    </row>
    <row r="584" spans="1:31" x14ac:dyDescent="0.3">
      <c r="A584" s="123" t="s">
        <v>1167</v>
      </c>
      <c r="B584" s="121" t="s">
        <v>1168</v>
      </c>
      <c r="C584" s="121">
        <v>1</v>
      </c>
      <c r="D584" s="121">
        <v>0</v>
      </c>
      <c r="E584" s="124">
        <v>5912282936</v>
      </c>
      <c r="F584" s="124">
        <v>4923</v>
      </c>
      <c r="G584" s="124">
        <v>1200951</v>
      </c>
      <c r="H584" s="124">
        <v>1882882434</v>
      </c>
      <c r="I584" s="124">
        <v>382466</v>
      </c>
      <c r="J584" s="125">
        <v>1.0169999999999999</v>
      </c>
      <c r="K584" s="124">
        <v>5945</v>
      </c>
      <c r="L584" s="124">
        <v>5817</v>
      </c>
      <c r="M584" s="124">
        <v>5945</v>
      </c>
      <c r="N584" s="125">
        <v>1.0449999999999999</v>
      </c>
      <c r="O584" s="125">
        <v>1.339</v>
      </c>
      <c r="P584" s="126">
        <v>11576.02</v>
      </c>
      <c r="Q584" s="127">
        <v>1.423E-2</v>
      </c>
      <c r="R584" s="126">
        <v>17089.53</v>
      </c>
      <c r="S584" s="126">
        <v>0</v>
      </c>
      <c r="T584" s="125">
        <v>0.36299999999999999</v>
      </c>
      <c r="U584" s="126">
        <v>4202.09</v>
      </c>
      <c r="V584" s="126">
        <v>4202.09</v>
      </c>
      <c r="W584" s="124">
        <v>24981426</v>
      </c>
      <c r="X584" s="124">
        <v>22208389</v>
      </c>
      <c r="Y584" s="124">
        <v>444167</v>
      </c>
      <c r="Z584" s="124">
        <v>2773037</v>
      </c>
      <c r="AA584" s="124">
        <v>8970151</v>
      </c>
      <c r="AB584" s="124">
        <v>0</v>
      </c>
      <c r="AC584" s="124">
        <v>3562715</v>
      </c>
      <c r="AD584" s="124">
        <v>5721720</v>
      </c>
      <c r="AE584" s="124">
        <v>5490143</v>
      </c>
    </row>
    <row r="585" spans="1:31" x14ac:dyDescent="0.3">
      <c r="A585" s="123" t="s">
        <v>1169</v>
      </c>
      <c r="B585" s="121" t="s">
        <v>1170</v>
      </c>
      <c r="C585" s="121">
        <v>1</v>
      </c>
      <c r="D585" s="121">
        <v>0</v>
      </c>
      <c r="E585" s="124">
        <v>1049301354</v>
      </c>
      <c r="F585" s="124">
        <v>1072</v>
      </c>
      <c r="G585" s="124">
        <v>978825</v>
      </c>
      <c r="H585" s="124">
        <v>382649389</v>
      </c>
      <c r="I585" s="124">
        <v>356949</v>
      </c>
      <c r="J585" s="125">
        <v>0.94899999999999995</v>
      </c>
      <c r="K585" s="124">
        <v>1251</v>
      </c>
      <c r="L585" s="124">
        <v>1308</v>
      </c>
      <c r="M585" s="124">
        <v>1280</v>
      </c>
      <c r="N585" s="125">
        <v>1.0449999999999999</v>
      </c>
      <c r="O585" s="125">
        <v>1.417</v>
      </c>
      <c r="P585" s="126">
        <v>12250.36</v>
      </c>
      <c r="Q585" s="127">
        <v>1.328E-2</v>
      </c>
      <c r="R585" s="126">
        <v>12998.79</v>
      </c>
      <c r="S585" s="126">
        <v>0</v>
      </c>
      <c r="T585" s="125">
        <v>0.41699999999999998</v>
      </c>
      <c r="U585" s="126">
        <v>5108.3999999999996</v>
      </c>
      <c r="V585" s="126">
        <v>5108.3999999999996</v>
      </c>
      <c r="W585" s="124">
        <v>6538752</v>
      </c>
      <c r="X585" s="124">
        <v>6628188</v>
      </c>
      <c r="Y585" s="124">
        <v>132563</v>
      </c>
      <c r="Z585" s="124">
        <v>132563</v>
      </c>
      <c r="AA585" s="124">
        <v>2625041</v>
      </c>
      <c r="AB585" s="124">
        <v>0</v>
      </c>
      <c r="AC585" s="124">
        <v>754694</v>
      </c>
      <c r="AD585" s="124">
        <v>1212038</v>
      </c>
      <c r="AE585" s="124">
        <v>1162983</v>
      </c>
    </row>
    <row r="586" spans="1:31" x14ac:dyDescent="0.3">
      <c r="A586" s="123" t="s">
        <v>1171</v>
      </c>
      <c r="B586" s="121" t="s">
        <v>1172</v>
      </c>
      <c r="C586" s="121">
        <v>1</v>
      </c>
      <c r="D586" s="121">
        <v>0</v>
      </c>
      <c r="E586" s="124">
        <v>367699464</v>
      </c>
      <c r="F586" s="124">
        <v>629</v>
      </c>
      <c r="G586" s="124">
        <v>584577</v>
      </c>
      <c r="H586" s="124">
        <v>127935762</v>
      </c>
      <c r="I586" s="124">
        <v>203395</v>
      </c>
      <c r="J586" s="125">
        <v>0.54100000000000004</v>
      </c>
      <c r="K586" s="124">
        <v>789</v>
      </c>
      <c r="L586" s="124">
        <v>835</v>
      </c>
      <c r="M586" s="124">
        <v>812</v>
      </c>
      <c r="N586" s="125">
        <v>1.0449999999999999</v>
      </c>
      <c r="O586" s="125">
        <v>1.794</v>
      </c>
      <c r="P586" s="126">
        <v>15509.63</v>
      </c>
      <c r="Q586" s="127">
        <v>9.1000000000000004E-3</v>
      </c>
      <c r="R586" s="126">
        <v>5319.65</v>
      </c>
      <c r="S586" s="126">
        <v>10189.98</v>
      </c>
      <c r="T586" s="125">
        <v>0.75600000000000001</v>
      </c>
      <c r="U586" s="126">
        <v>11725.28</v>
      </c>
      <c r="V586" s="126">
        <v>11725.28</v>
      </c>
      <c r="W586" s="124">
        <v>9520928</v>
      </c>
      <c r="X586" s="124">
        <v>10922092</v>
      </c>
      <c r="Y586" s="124">
        <v>218441</v>
      </c>
      <c r="Z586" s="124">
        <v>218441</v>
      </c>
      <c r="AA586" s="124">
        <v>3711981</v>
      </c>
      <c r="AB586" s="124">
        <v>0</v>
      </c>
      <c r="AC586" s="124">
        <v>1033386</v>
      </c>
      <c r="AD586" s="124">
        <v>1659617</v>
      </c>
      <c r="AE586" s="124">
        <v>1592447</v>
      </c>
    </row>
    <row r="587" spans="1:31" x14ac:dyDescent="0.3">
      <c r="A587" s="123" t="s">
        <v>1173</v>
      </c>
      <c r="B587" s="121" t="s">
        <v>1174</v>
      </c>
      <c r="C587" s="121">
        <v>1</v>
      </c>
      <c r="D587" s="121">
        <v>0</v>
      </c>
      <c r="E587" s="124">
        <v>712246026</v>
      </c>
      <c r="F587" s="124">
        <v>878</v>
      </c>
      <c r="G587" s="124">
        <v>811214</v>
      </c>
      <c r="H587" s="124">
        <v>229601239</v>
      </c>
      <c r="I587" s="124">
        <v>261504</v>
      </c>
      <c r="J587" s="125">
        <v>0.69499999999999995</v>
      </c>
      <c r="K587" s="124">
        <v>1162</v>
      </c>
      <c r="L587" s="124">
        <v>1154</v>
      </c>
      <c r="M587" s="124">
        <v>1162</v>
      </c>
      <c r="N587" s="125">
        <v>1.0449999999999999</v>
      </c>
      <c r="O587" s="125">
        <v>1.585</v>
      </c>
      <c r="P587" s="126">
        <v>13702.76</v>
      </c>
      <c r="Q587" s="127">
        <v>9.7300000000000008E-3</v>
      </c>
      <c r="R587" s="126">
        <v>7893.11</v>
      </c>
      <c r="S587" s="126">
        <v>5809.65</v>
      </c>
      <c r="T587" s="125">
        <v>0.55700000000000005</v>
      </c>
      <c r="U587" s="126">
        <v>7632.43</v>
      </c>
      <c r="V587" s="126">
        <v>7632.43</v>
      </c>
      <c r="W587" s="124">
        <v>8868884</v>
      </c>
      <c r="X587" s="124">
        <v>9557864</v>
      </c>
      <c r="Y587" s="124">
        <v>191157</v>
      </c>
      <c r="Z587" s="124">
        <v>191157</v>
      </c>
      <c r="AA587" s="124">
        <v>4231376</v>
      </c>
      <c r="AB587" s="124">
        <v>0</v>
      </c>
      <c r="AC587" s="124">
        <v>1197968</v>
      </c>
      <c r="AD587" s="124">
        <v>1923936</v>
      </c>
      <c r="AE587" s="124">
        <v>1846068</v>
      </c>
    </row>
    <row r="588" spans="1:31" x14ac:dyDescent="0.3">
      <c r="A588" s="123" t="s">
        <v>1175</v>
      </c>
      <c r="B588" s="121" t="s">
        <v>1176</v>
      </c>
      <c r="C588" s="121">
        <v>1</v>
      </c>
      <c r="D588" s="121">
        <v>0</v>
      </c>
      <c r="E588" s="124">
        <v>5835694554</v>
      </c>
      <c r="F588" s="124">
        <v>5892</v>
      </c>
      <c r="G588" s="124">
        <v>990443</v>
      </c>
      <c r="H588" s="124">
        <v>1702387212</v>
      </c>
      <c r="I588" s="124">
        <v>288931</v>
      </c>
      <c r="J588" s="125">
        <v>0.76800000000000002</v>
      </c>
      <c r="K588" s="124">
        <v>7501</v>
      </c>
      <c r="L588" s="124">
        <v>7906</v>
      </c>
      <c r="M588" s="124">
        <v>7704</v>
      </c>
      <c r="N588" s="125">
        <v>1.3140000000000001</v>
      </c>
      <c r="O588" s="125">
        <v>1.581</v>
      </c>
      <c r="P588" s="126">
        <v>17186.599999999999</v>
      </c>
      <c r="Q588" s="127">
        <v>1.0749999999999999E-2</v>
      </c>
      <c r="R588" s="126">
        <v>10647.26</v>
      </c>
      <c r="S588" s="126">
        <v>6539.34</v>
      </c>
      <c r="T588" s="125">
        <v>0.51</v>
      </c>
      <c r="U588" s="126">
        <v>8765.16</v>
      </c>
      <c r="V588" s="126">
        <v>8765.16</v>
      </c>
      <c r="W588" s="124">
        <v>67526793</v>
      </c>
      <c r="X588" s="124">
        <v>67519137</v>
      </c>
      <c r="Y588" s="124">
        <v>1350382</v>
      </c>
      <c r="Z588" s="124">
        <v>1350382</v>
      </c>
      <c r="AA588" s="124">
        <v>17455451</v>
      </c>
      <c r="AB588" s="124">
        <v>0</v>
      </c>
      <c r="AC588" s="124">
        <v>10127002</v>
      </c>
      <c r="AD588" s="124">
        <v>16263965</v>
      </c>
      <c r="AE588" s="124">
        <v>15605710</v>
      </c>
    </row>
    <row r="589" spans="1:31" x14ac:dyDescent="0.3">
      <c r="A589" s="123" t="s">
        <v>1177</v>
      </c>
      <c r="B589" s="121" t="s">
        <v>1178</v>
      </c>
      <c r="C589" s="121">
        <v>1</v>
      </c>
      <c r="D589" s="121">
        <v>0</v>
      </c>
      <c r="E589" s="124">
        <v>1470585943</v>
      </c>
      <c r="F589" s="124">
        <v>1517</v>
      </c>
      <c r="G589" s="124">
        <v>969404</v>
      </c>
      <c r="H589" s="124">
        <v>489022329</v>
      </c>
      <c r="I589" s="124">
        <v>322361</v>
      </c>
      <c r="J589" s="125">
        <v>0.85699999999999998</v>
      </c>
      <c r="K589" s="124">
        <v>1919</v>
      </c>
      <c r="L589" s="124">
        <v>1872</v>
      </c>
      <c r="M589" s="124">
        <v>1919</v>
      </c>
      <c r="N589" s="125">
        <v>1.3140000000000001</v>
      </c>
      <c r="O589" s="125">
        <v>1.3380000000000001</v>
      </c>
      <c r="P589" s="126">
        <v>14545.02</v>
      </c>
      <c r="Q589" s="127">
        <v>1.1990000000000001E-2</v>
      </c>
      <c r="R589" s="126">
        <v>11623.15</v>
      </c>
      <c r="S589" s="126">
        <v>2921.87</v>
      </c>
      <c r="T589" s="125">
        <v>0.47899999999999998</v>
      </c>
      <c r="U589" s="126">
        <v>6967.06</v>
      </c>
      <c r="V589" s="126">
        <v>6967.06</v>
      </c>
      <c r="W589" s="124">
        <v>13369789</v>
      </c>
      <c r="X589" s="124">
        <v>12671215</v>
      </c>
      <c r="Y589" s="124">
        <v>253424</v>
      </c>
      <c r="Z589" s="124">
        <v>698574</v>
      </c>
      <c r="AA589" s="124">
        <v>4416433</v>
      </c>
      <c r="AB589" s="124">
        <v>0</v>
      </c>
      <c r="AC589" s="124">
        <v>1695880</v>
      </c>
      <c r="AD589" s="124">
        <v>2723583</v>
      </c>
      <c r="AE589" s="124">
        <v>2613351</v>
      </c>
    </row>
    <row r="590" spans="1:31" x14ac:dyDescent="0.3">
      <c r="A590" s="123" t="s">
        <v>1179</v>
      </c>
      <c r="B590" s="121" t="s">
        <v>1180</v>
      </c>
      <c r="C590" s="121">
        <v>1</v>
      </c>
      <c r="D590" s="121">
        <v>0</v>
      </c>
      <c r="E590" s="124">
        <v>2802459862</v>
      </c>
      <c r="F590" s="124">
        <v>1683</v>
      </c>
      <c r="G590" s="124">
        <v>1665157</v>
      </c>
      <c r="H590" s="124">
        <v>734785682</v>
      </c>
      <c r="I590" s="124">
        <v>436592</v>
      </c>
      <c r="J590" s="125">
        <v>1.161</v>
      </c>
      <c r="K590" s="124">
        <v>2086</v>
      </c>
      <c r="L590" s="124">
        <v>2128</v>
      </c>
      <c r="M590" s="124">
        <v>2107</v>
      </c>
      <c r="N590" s="125">
        <v>1.3140000000000001</v>
      </c>
      <c r="O590" s="125">
        <v>1.65</v>
      </c>
      <c r="P590" s="126">
        <v>17936.68</v>
      </c>
      <c r="Q590" s="127">
        <v>1.6250000000000001E-2</v>
      </c>
      <c r="R590" s="126">
        <v>27058.799999999999</v>
      </c>
      <c r="S590" s="126">
        <v>0</v>
      </c>
      <c r="T590" s="125">
        <v>0.27</v>
      </c>
      <c r="U590" s="126">
        <v>4842.8999999999996</v>
      </c>
      <c r="V590" s="126">
        <v>4842.8999999999996</v>
      </c>
      <c r="W590" s="124">
        <v>10203991</v>
      </c>
      <c r="X590" s="124">
        <v>17619672</v>
      </c>
      <c r="Y590" s="124">
        <v>352393</v>
      </c>
      <c r="Z590" s="124">
        <v>352393</v>
      </c>
      <c r="AA590" s="124">
        <v>5925133</v>
      </c>
      <c r="AB590" s="124">
        <v>0</v>
      </c>
      <c r="AC590" s="124">
        <v>2361594</v>
      </c>
      <c r="AD590" s="124">
        <v>3792719</v>
      </c>
      <c r="AE590" s="124">
        <v>3639216</v>
      </c>
    </row>
    <row r="591" spans="1:31" x14ac:dyDescent="0.3">
      <c r="A591" s="123" t="s">
        <v>1181</v>
      </c>
      <c r="B591" s="121" t="s">
        <v>1182</v>
      </c>
      <c r="C591" s="121">
        <v>1</v>
      </c>
      <c r="D591" s="121">
        <v>0</v>
      </c>
      <c r="E591" s="124">
        <v>1551805418</v>
      </c>
      <c r="F591" s="124">
        <v>1852</v>
      </c>
      <c r="G591" s="124">
        <v>837907</v>
      </c>
      <c r="H591" s="124">
        <v>574889584</v>
      </c>
      <c r="I591" s="124">
        <v>310415</v>
      </c>
      <c r="J591" s="125">
        <v>0.82499999999999996</v>
      </c>
      <c r="K591" s="124">
        <v>2286</v>
      </c>
      <c r="L591" s="124">
        <v>2298</v>
      </c>
      <c r="M591" s="124">
        <v>2292</v>
      </c>
      <c r="N591" s="125">
        <v>1.3140000000000001</v>
      </c>
      <c r="O591" s="125">
        <v>1.3480000000000001</v>
      </c>
      <c r="P591" s="126">
        <v>14653.73</v>
      </c>
      <c r="Q591" s="127">
        <v>1.155E-2</v>
      </c>
      <c r="R591" s="126">
        <v>9677.82</v>
      </c>
      <c r="S591" s="126">
        <v>4975.91</v>
      </c>
      <c r="T591" s="125">
        <v>0.51300000000000001</v>
      </c>
      <c r="U591" s="126">
        <v>7517.36</v>
      </c>
      <c r="V591" s="126">
        <v>7517.36</v>
      </c>
      <c r="W591" s="124">
        <v>17229790</v>
      </c>
      <c r="X591" s="124">
        <v>17004229</v>
      </c>
      <c r="Y591" s="124">
        <v>340084</v>
      </c>
      <c r="Z591" s="124">
        <v>340084</v>
      </c>
      <c r="AA591" s="124">
        <v>3158952</v>
      </c>
      <c r="AB591" s="124">
        <v>1966</v>
      </c>
      <c r="AC591" s="124">
        <v>1629262</v>
      </c>
      <c r="AD591" s="124">
        <v>2616594</v>
      </c>
      <c r="AE591" s="124">
        <v>2510692</v>
      </c>
    </row>
    <row r="592" spans="1:31" x14ac:dyDescent="0.3">
      <c r="A592" s="123" t="s">
        <v>1183</v>
      </c>
      <c r="B592" s="121" t="s">
        <v>1184</v>
      </c>
      <c r="C592" s="121">
        <v>1</v>
      </c>
      <c r="D592" s="121">
        <v>0</v>
      </c>
      <c r="E592" s="124">
        <v>2480130759</v>
      </c>
      <c r="F592" s="124">
        <v>1753</v>
      </c>
      <c r="G592" s="124">
        <v>1414792</v>
      </c>
      <c r="H592" s="124">
        <v>784310439</v>
      </c>
      <c r="I592" s="124">
        <v>447410</v>
      </c>
      <c r="J592" s="125">
        <v>1.19</v>
      </c>
      <c r="K592" s="124">
        <v>2161</v>
      </c>
      <c r="L592" s="124">
        <v>2240</v>
      </c>
      <c r="M592" s="124">
        <v>2201</v>
      </c>
      <c r="N592" s="125">
        <v>1.3140000000000001</v>
      </c>
      <c r="O592" s="125">
        <v>1.351</v>
      </c>
      <c r="P592" s="126">
        <v>14686.34</v>
      </c>
      <c r="Q592" s="127">
        <v>1.6660000000000001E-2</v>
      </c>
      <c r="R592" s="126">
        <v>23570.43</v>
      </c>
      <c r="S592" s="126">
        <v>0</v>
      </c>
      <c r="T592" s="125">
        <v>0.33600000000000002</v>
      </c>
      <c r="U592" s="126">
        <v>4934.6099999999997</v>
      </c>
      <c r="V592" s="126">
        <v>4934.6099999999997</v>
      </c>
      <c r="W592" s="124">
        <v>10861077</v>
      </c>
      <c r="X592" s="124">
        <v>11123611</v>
      </c>
      <c r="Y592" s="124">
        <v>222472</v>
      </c>
      <c r="Z592" s="124">
        <v>222472</v>
      </c>
      <c r="AA592" s="124">
        <v>4419630</v>
      </c>
      <c r="AB592" s="124">
        <v>0</v>
      </c>
      <c r="AC592" s="124">
        <v>1624410</v>
      </c>
      <c r="AD592" s="124">
        <v>2608802</v>
      </c>
      <c r="AE592" s="124">
        <v>2503215</v>
      </c>
    </row>
    <row r="593" spans="1:31" x14ac:dyDescent="0.3">
      <c r="A593" s="123" t="s">
        <v>1185</v>
      </c>
      <c r="B593" s="121" t="s">
        <v>1186</v>
      </c>
      <c r="C593" s="121">
        <v>1</v>
      </c>
      <c r="D593" s="121">
        <v>0</v>
      </c>
      <c r="E593" s="124">
        <v>4545752638</v>
      </c>
      <c r="F593" s="124">
        <v>1099</v>
      </c>
      <c r="G593" s="124">
        <v>4136262</v>
      </c>
      <c r="H593" s="124">
        <v>796215584</v>
      </c>
      <c r="I593" s="124">
        <v>724490</v>
      </c>
      <c r="J593" s="125">
        <v>1.927</v>
      </c>
      <c r="K593" s="124">
        <v>1378</v>
      </c>
      <c r="L593" s="124">
        <v>1400</v>
      </c>
      <c r="M593" s="124">
        <v>1389</v>
      </c>
      <c r="N593" s="125">
        <v>1.3140000000000001</v>
      </c>
      <c r="O593" s="125">
        <v>1.8280000000000001</v>
      </c>
      <c r="P593" s="126">
        <v>19871.669999999998</v>
      </c>
      <c r="Q593" s="127">
        <v>2.6970000000000001E-2</v>
      </c>
      <c r="R593" s="126">
        <v>111554.98</v>
      </c>
      <c r="S593" s="126">
        <v>0</v>
      </c>
      <c r="T593" s="125">
        <v>1.2E-2</v>
      </c>
      <c r="U593" s="126">
        <v>238.46</v>
      </c>
      <c r="V593" s="126">
        <v>500</v>
      </c>
      <c r="W593" s="124">
        <v>694500</v>
      </c>
      <c r="X593" s="124">
        <v>7817819</v>
      </c>
      <c r="Y593" s="124">
        <v>156356</v>
      </c>
      <c r="Z593" s="124">
        <v>156356</v>
      </c>
      <c r="AA593" s="124">
        <v>2216721</v>
      </c>
      <c r="AB593" s="124">
        <v>0</v>
      </c>
      <c r="AC593" s="124">
        <v>1497608</v>
      </c>
      <c r="AD593" s="124">
        <v>2405158</v>
      </c>
      <c r="AE593" s="124">
        <v>2307813</v>
      </c>
    </row>
    <row r="594" spans="1:31" x14ac:dyDescent="0.3">
      <c r="A594" s="123" t="s">
        <v>1187</v>
      </c>
      <c r="B594" s="121" t="s">
        <v>1188</v>
      </c>
      <c r="C594" s="121">
        <v>1</v>
      </c>
      <c r="D594" s="121">
        <v>0</v>
      </c>
      <c r="E594" s="124">
        <v>2491894159</v>
      </c>
      <c r="F594" s="124">
        <v>2280</v>
      </c>
      <c r="G594" s="124">
        <v>1092936</v>
      </c>
      <c r="H594" s="124">
        <v>729762845</v>
      </c>
      <c r="I594" s="124">
        <v>320071</v>
      </c>
      <c r="J594" s="125">
        <v>0.85099999999999998</v>
      </c>
      <c r="K594" s="124">
        <v>2795</v>
      </c>
      <c r="L594" s="124">
        <v>2784</v>
      </c>
      <c r="M594" s="124">
        <v>2795</v>
      </c>
      <c r="N594" s="125">
        <v>1.3140000000000001</v>
      </c>
      <c r="O594" s="125">
        <v>1.405</v>
      </c>
      <c r="P594" s="126">
        <v>15273.36</v>
      </c>
      <c r="Q594" s="127">
        <v>1.191E-2</v>
      </c>
      <c r="R594" s="126">
        <v>13016.86</v>
      </c>
      <c r="S594" s="126">
        <v>2256.5</v>
      </c>
      <c r="T594" s="125">
        <v>0.41799999999999998</v>
      </c>
      <c r="U594" s="126">
        <v>6384.26</v>
      </c>
      <c r="V594" s="126">
        <v>6384.26</v>
      </c>
      <c r="W594" s="124">
        <v>17844007</v>
      </c>
      <c r="X594" s="124">
        <v>17432016</v>
      </c>
      <c r="Y594" s="124">
        <v>348640</v>
      </c>
      <c r="Z594" s="124">
        <v>411991</v>
      </c>
      <c r="AA594" s="124">
        <v>8072517</v>
      </c>
      <c r="AB594" s="124">
        <v>0</v>
      </c>
      <c r="AC594" s="124">
        <v>2462025</v>
      </c>
      <c r="AD594" s="124">
        <v>3954012</v>
      </c>
      <c r="AE594" s="124">
        <v>3793980</v>
      </c>
    </row>
    <row r="595" spans="1:31" x14ac:dyDescent="0.3">
      <c r="A595" s="123" t="s">
        <v>1189</v>
      </c>
      <c r="B595" s="121" t="s">
        <v>1190</v>
      </c>
      <c r="C595" s="121">
        <v>1</v>
      </c>
      <c r="D595" s="121">
        <v>0</v>
      </c>
      <c r="E595" s="124">
        <v>2113765049</v>
      </c>
      <c r="F595" s="124">
        <v>2739</v>
      </c>
      <c r="G595" s="124">
        <v>771728</v>
      </c>
      <c r="H595" s="124">
        <v>776895971</v>
      </c>
      <c r="I595" s="124">
        <v>283642</v>
      </c>
      <c r="J595" s="125">
        <v>0.754</v>
      </c>
      <c r="K595" s="124">
        <v>3260</v>
      </c>
      <c r="L595" s="124">
        <v>3332</v>
      </c>
      <c r="M595" s="124">
        <v>3296</v>
      </c>
      <c r="N595" s="125">
        <v>1.3140000000000001</v>
      </c>
      <c r="O595" s="125">
        <v>1.34</v>
      </c>
      <c r="P595" s="126">
        <v>14566.76</v>
      </c>
      <c r="Q595" s="127">
        <v>1.055E-2</v>
      </c>
      <c r="R595" s="126">
        <v>8141.73</v>
      </c>
      <c r="S595" s="126">
        <v>6425.03</v>
      </c>
      <c r="T595" s="125">
        <v>0.54700000000000004</v>
      </c>
      <c r="U595" s="126">
        <v>7968.01</v>
      </c>
      <c r="V595" s="126">
        <v>7968.01</v>
      </c>
      <c r="W595" s="124">
        <v>26262561</v>
      </c>
      <c r="X595" s="124">
        <v>25166383</v>
      </c>
      <c r="Y595" s="124">
        <v>503327</v>
      </c>
      <c r="Z595" s="124">
        <v>1096178</v>
      </c>
      <c r="AA595" s="124">
        <v>10582236</v>
      </c>
      <c r="AB595" s="124">
        <v>0</v>
      </c>
      <c r="AC595" s="124">
        <v>3923647</v>
      </c>
      <c r="AD595" s="124">
        <v>6301377</v>
      </c>
      <c r="AE595" s="124">
        <v>6046340</v>
      </c>
    </row>
    <row r="596" spans="1:31" x14ac:dyDescent="0.3">
      <c r="A596" s="123" t="s">
        <v>1191</v>
      </c>
      <c r="B596" s="121" t="s">
        <v>1192</v>
      </c>
      <c r="C596" s="121">
        <v>1</v>
      </c>
      <c r="D596" s="121">
        <v>0</v>
      </c>
      <c r="E596" s="124">
        <v>1351653824</v>
      </c>
      <c r="F596" s="124">
        <v>1387</v>
      </c>
      <c r="G596" s="124">
        <v>974516</v>
      </c>
      <c r="H596" s="124">
        <v>260228841</v>
      </c>
      <c r="I596" s="124">
        <v>187619</v>
      </c>
      <c r="J596" s="125">
        <v>0.499</v>
      </c>
      <c r="K596" s="124">
        <v>1722</v>
      </c>
      <c r="L596" s="124">
        <v>1715</v>
      </c>
      <c r="M596" s="124">
        <v>1722</v>
      </c>
      <c r="N596" s="125">
        <v>1.3140000000000001</v>
      </c>
      <c r="O596" s="125">
        <v>1.895</v>
      </c>
      <c r="P596" s="126">
        <v>20600.009999999998</v>
      </c>
      <c r="Q596" s="127">
        <v>9.1000000000000004E-3</v>
      </c>
      <c r="R596" s="126">
        <v>8868.09</v>
      </c>
      <c r="S596" s="126">
        <v>11731.92</v>
      </c>
      <c r="T596" s="125">
        <v>0.58599999999999997</v>
      </c>
      <c r="U596" s="126">
        <v>12071.6</v>
      </c>
      <c r="V596" s="126">
        <v>12071.6</v>
      </c>
      <c r="W596" s="124">
        <v>20787296</v>
      </c>
      <c r="X596" s="124">
        <v>20964510</v>
      </c>
      <c r="Y596" s="124">
        <v>419290</v>
      </c>
      <c r="Z596" s="124">
        <v>419290</v>
      </c>
      <c r="AA596" s="124">
        <v>4344483</v>
      </c>
      <c r="AB596" s="124">
        <v>0</v>
      </c>
      <c r="AC596" s="124">
        <v>1506985</v>
      </c>
      <c r="AD596" s="124">
        <v>2420217</v>
      </c>
      <c r="AE596" s="124">
        <v>2322263</v>
      </c>
    </row>
    <row r="597" spans="1:31" x14ac:dyDescent="0.3">
      <c r="A597" s="123" t="s">
        <v>1193</v>
      </c>
      <c r="B597" s="121" t="s">
        <v>1194</v>
      </c>
      <c r="C597" s="121">
        <v>1</v>
      </c>
      <c r="D597" s="121">
        <v>0</v>
      </c>
      <c r="E597" s="124">
        <v>1789088129</v>
      </c>
      <c r="F597" s="124">
        <v>109</v>
      </c>
      <c r="G597" s="124">
        <v>16413652</v>
      </c>
      <c r="H597" s="124">
        <v>85525305</v>
      </c>
      <c r="I597" s="124">
        <v>784635</v>
      </c>
      <c r="J597" s="125">
        <v>2.0870000000000002</v>
      </c>
      <c r="K597" s="124">
        <v>184</v>
      </c>
      <c r="L597" s="124">
        <v>192</v>
      </c>
      <c r="M597" s="124">
        <v>188</v>
      </c>
      <c r="N597" s="125">
        <v>1.1240000000000001</v>
      </c>
      <c r="O597" s="125">
        <v>1.7809999999999999</v>
      </c>
      <c r="P597" s="126">
        <v>16561.25</v>
      </c>
      <c r="Q597" s="127">
        <v>2.8000000000000001E-2</v>
      </c>
      <c r="R597" s="126">
        <v>459582.25</v>
      </c>
      <c r="S597" s="126">
        <v>0</v>
      </c>
      <c r="T597" s="125">
        <v>0</v>
      </c>
      <c r="U597" s="126">
        <v>0</v>
      </c>
      <c r="V597" s="126">
        <v>500</v>
      </c>
      <c r="W597" s="124">
        <v>94000</v>
      </c>
      <c r="X597" s="124">
        <v>532198</v>
      </c>
      <c r="Y597" s="124">
        <v>10643</v>
      </c>
      <c r="Z597" s="124">
        <v>10643</v>
      </c>
      <c r="AA597" s="124">
        <v>130400</v>
      </c>
      <c r="AB597" s="124">
        <v>0</v>
      </c>
      <c r="AC597" s="124">
        <v>70035</v>
      </c>
      <c r="AD597" s="124">
        <v>112476</v>
      </c>
      <c r="AE597" s="124">
        <v>107923</v>
      </c>
    </row>
    <row r="598" spans="1:31" x14ac:dyDescent="0.3">
      <c r="A598" s="123" t="s">
        <v>1195</v>
      </c>
      <c r="B598" s="121" t="s">
        <v>1196</v>
      </c>
      <c r="C598" s="121">
        <v>1</v>
      </c>
      <c r="D598" s="121">
        <v>0</v>
      </c>
      <c r="E598" s="124">
        <v>1495638453</v>
      </c>
      <c r="F598" s="124">
        <v>479</v>
      </c>
      <c r="G598" s="124">
        <v>3122418</v>
      </c>
      <c r="H598" s="124">
        <v>125161499</v>
      </c>
      <c r="I598" s="124">
        <v>261297</v>
      </c>
      <c r="J598" s="125">
        <v>0.69499999999999995</v>
      </c>
      <c r="K598" s="124">
        <v>508</v>
      </c>
      <c r="L598" s="124">
        <v>514</v>
      </c>
      <c r="M598" s="124">
        <v>511</v>
      </c>
      <c r="N598" s="125">
        <v>1.1240000000000001</v>
      </c>
      <c r="O598" s="125">
        <v>1.839</v>
      </c>
      <c r="P598" s="126">
        <v>17100.580000000002</v>
      </c>
      <c r="Q598" s="127">
        <v>9.7300000000000008E-3</v>
      </c>
      <c r="R598" s="126">
        <v>30381.119999999999</v>
      </c>
      <c r="S598" s="126">
        <v>0</v>
      </c>
      <c r="T598" s="125">
        <v>0.17399999999999999</v>
      </c>
      <c r="U598" s="126">
        <v>2975.5</v>
      </c>
      <c r="V598" s="126">
        <v>2975.5</v>
      </c>
      <c r="W598" s="124">
        <v>1520481</v>
      </c>
      <c r="X598" s="124">
        <v>2923830</v>
      </c>
      <c r="Y598" s="124">
        <v>58476</v>
      </c>
      <c r="Z598" s="124">
        <v>58476</v>
      </c>
      <c r="AA598" s="124">
        <v>670254</v>
      </c>
      <c r="AB598" s="124">
        <v>1973</v>
      </c>
      <c r="AC598" s="124">
        <v>225884</v>
      </c>
      <c r="AD598" s="124">
        <v>362769</v>
      </c>
      <c r="AE598" s="124">
        <v>348087</v>
      </c>
    </row>
    <row r="599" spans="1:31" x14ac:dyDescent="0.3">
      <c r="A599" s="123" t="s">
        <v>1197</v>
      </c>
      <c r="B599" s="121" t="s">
        <v>1198</v>
      </c>
      <c r="C599" s="121">
        <v>1</v>
      </c>
      <c r="D599" s="121">
        <v>0</v>
      </c>
      <c r="E599" s="124">
        <v>1335532985</v>
      </c>
      <c r="F599" s="124">
        <v>1880</v>
      </c>
      <c r="G599" s="124">
        <v>710389</v>
      </c>
      <c r="H599" s="124">
        <v>456457910</v>
      </c>
      <c r="I599" s="124">
        <v>242796</v>
      </c>
      <c r="J599" s="125">
        <v>0.64500000000000002</v>
      </c>
      <c r="K599" s="124">
        <v>2408</v>
      </c>
      <c r="L599" s="124">
        <v>2340</v>
      </c>
      <c r="M599" s="124">
        <v>2408</v>
      </c>
      <c r="N599" s="125">
        <v>1.1240000000000001</v>
      </c>
      <c r="O599" s="125">
        <v>1.4339999999999999</v>
      </c>
      <c r="P599" s="126">
        <v>13334.55</v>
      </c>
      <c r="Q599" s="127">
        <v>9.1000000000000004E-3</v>
      </c>
      <c r="R599" s="126">
        <v>6464.53</v>
      </c>
      <c r="S599" s="126">
        <v>6870.02</v>
      </c>
      <c r="T599" s="125">
        <v>0.60199999999999998</v>
      </c>
      <c r="U599" s="126">
        <v>8027.39</v>
      </c>
      <c r="V599" s="126">
        <v>8027.39</v>
      </c>
      <c r="W599" s="124">
        <v>19329956</v>
      </c>
      <c r="X599" s="124">
        <v>17555662</v>
      </c>
      <c r="Y599" s="124">
        <v>351113</v>
      </c>
      <c r="Z599" s="124">
        <v>1774294</v>
      </c>
      <c r="AA599" s="124">
        <v>6753518</v>
      </c>
      <c r="AB599" s="124">
        <v>0</v>
      </c>
      <c r="AC599" s="124">
        <v>2324799</v>
      </c>
      <c r="AD599" s="124">
        <v>3733627</v>
      </c>
      <c r="AE599" s="124">
        <v>3582515</v>
      </c>
    </row>
    <row r="600" spans="1:31" x14ac:dyDescent="0.3">
      <c r="A600" s="123" t="s">
        <v>1199</v>
      </c>
      <c r="B600" s="121" t="s">
        <v>1200</v>
      </c>
      <c r="C600" s="121">
        <v>1</v>
      </c>
      <c r="D600" s="121">
        <v>0</v>
      </c>
      <c r="E600" s="124">
        <v>576870956</v>
      </c>
      <c r="F600" s="124">
        <v>246</v>
      </c>
      <c r="G600" s="124">
        <v>2345003</v>
      </c>
      <c r="H600" s="124">
        <v>56631700</v>
      </c>
      <c r="I600" s="124">
        <v>230210</v>
      </c>
      <c r="J600" s="125">
        <v>0.61199999999999999</v>
      </c>
      <c r="K600" s="124">
        <v>292</v>
      </c>
      <c r="L600" s="124">
        <v>289</v>
      </c>
      <c r="M600" s="124">
        <v>292</v>
      </c>
      <c r="N600" s="125">
        <v>1.1240000000000001</v>
      </c>
      <c r="O600" s="125">
        <v>1.887</v>
      </c>
      <c r="P600" s="126">
        <v>17546.919999999998</v>
      </c>
      <c r="Q600" s="127">
        <v>9.1000000000000004E-3</v>
      </c>
      <c r="R600" s="126">
        <v>21339.52</v>
      </c>
      <c r="S600" s="126">
        <v>0</v>
      </c>
      <c r="T600" s="125">
        <v>0.27</v>
      </c>
      <c r="U600" s="126">
        <v>4737.66</v>
      </c>
      <c r="V600" s="126">
        <v>4737.66</v>
      </c>
      <c r="W600" s="124">
        <v>1383397</v>
      </c>
      <c r="X600" s="124">
        <v>2828263</v>
      </c>
      <c r="Y600" s="124">
        <v>56565</v>
      </c>
      <c r="Z600" s="124">
        <v>56565</v>
      </c>
      <c r="AA600" s="124">
        <v>862983</v>
      </c>
      <c r="AB600" s="124">
        <v>0</v>
      </c>
      <c r="AC600" s="124">
        <v>343183</v>
      </c>
      <c r="AD600" s="124">
        <v>551151</v>
      </c>
      <c r="AE600" s="124">
        <v>528845</v>
      </c>
    </row>
    <row r="601" spans="1:31" x14ac:dyDescent="0.3">
      <c r="A601" s="123" t="s">
        <v>1201</v>
      </c>
      <c r="B601" s="121" t="s">
        <v>1202</v>
      </c>
      <c r="C601" s="121">
        <v>1</v>
      </c>
      <c r="D601" s="121">
        <v>0</v>
      </c>
      <c r="E601" s="124">
        <v>3504800344</v>
      </c>
      <c r="F601" s="124">
        <v>596</v>
      </c>
      <c r="G601" s="124">
        <v>5880537</v>
      </c>
      <c r="H601" s="124">
        <v>394138234</v>
      </c>
      <c r="I601" s="124">
        <v>661305</v>
      </c>
      <c r="J601" s="125">
        <v>1.7589999999999999</v>
      </c>
      <c r="K601" s="124">
        <v>678</v>
      </c>
      <c r="L601" s="124">
        <v>721</v>
      </c>
      <c r="M601" s="124">
        <v>700</v>
      </c>
      <c r="N601" s="125">
        <v>1.1240000000000001</v>
      </c>
      <c r="O601" s="125">
        <v>1.524</v>
      </c>
      <c r="P601" s="126">
        <v>14171.44</v>
      </c>
      <c r="Q601" s="127">
        <v>2.462E-2</v>
      </c>
      <c r="R601" s="126">
        <v>144778.82</v>
      </c>
      <c r="S601" s="126">
        <v>0</v>
      </c>
      <c r="T601" s="125">
        <v>0</v>
      </c>
      <c r="U601" s="126">
        <v>0</v>
      </c>
      <c r="V601" s="126">
        <v>500</v>
      </c>
      <c r="W601" s="124">
        <v>350000</v>
      </c>
      <c r="X601" s="124">
        <v>1701519</v>
      </c>
      <c r="Y601" s="124">
        <v>34030</v>
      </c>
      <c r="Z601" s="124">
        <v>34030</v>
      </c>
      <c r="AA601" s="124">
        <v>456000</v>
      </c>
      <c r="AB601" s="124">
        <v>0</v>
      </c>
      <c r="AC601" s="124">
        <v>519805</v>
      </c>
      <c r="AD601" s="124">
        <v>834806</v>
      </c>
      <c r="AE601" s="124">
        <v>801019</v>
      </c>
    </row>
    <row r="602" spans="1:31" x14ac:dyDescent="0.3">
      <c r="A602" s="123" t="s">
        <v>1203</v>
      </c>
      <c r="B602" s="121" t="s">
        <v>1204</v>
      </c>
      <c r="C602" s="121">
        <v>1</v>
      </c>
      <c r="D602" s="121">
        <v>0</v>
      </c>
      <c r="E602" s="124">
        <v>1183809390</v>
      </c>
      <c r="F602" s="124">
        <v>619</v>
      </c>
      <c r="G602" s="124">
        <v>1912454</v>
      </c>
      <c r="H602" s="124">
        <v>156245381</v>
      </c>
      <c r="I602" s="124">
        <v>252415</v>
      </c>
      <c r="J602" s="125">
        <v>0.67100000000000004</v>
      </c>
      <c r="K602" s="124">
        <v>756</v>
      </c>
      <c r="L602" s="124">
        <v>755</v>
      </c>
      <c r="M602" s="124">
        <v>756</v>
      </c>
      <c r="N602" s="125">
        <v>1.1240000000000001</v>
      </c>
      <c r="O602" s="125">
        <v>1.8759999999999999</v>
      </c>
      <c r="P602" s="126">
        <v>17444.64</v>
      </c>
      <c r="Q602" s="127">
        <v>9.3900000000000008E-3</v>
      </c>
      <c r="R602" s="126">
        <v>17957.939999999999</v>
      </c>
      <c r="S602" s="126">
        <v>0</v>
      </c>
      <c r="T602" s="125">
        <v>0.33200000000000002</v>
      </c>
      <c r="U602" s="126">
        <v>5791.62</v>
      </c>
      <c r="V602" s="126">
        <v>5791.62</v>
      </c>
      <c r="W602" s="124">
        <v>4378465</v>
      </c>
      <c r="X602" s="124">
        <v>6961304</v>
      </c>
      <c r="Y602" s="124">
        <v>139226</v>
      </c>
      <c r="Z602" s="124">
        <v>139226</v>
      </c>
      <c r="AA602" s="124">
        <v>2277495</v>
      </c>
      <c r="AB602" s="124">
        <v>0</v>
      </c>
      <c r="AC602" s="124">
        <v>1082849</v>
      </c>
      <c r="AD602" s="124">
        <v>1739055</v>
      </c>
      <c r="AE602" s="124">
        <v>1668670</v>
      </c>
    </row>
    <row r="603" spans="1:31" x14ac:dyDescent="0.3">
      <c r="A603" s="123" t="s">
        <v>1205</v>
      </c>
      <c r="B603" s="121" t="s">
        <v>1206</v>
      </c>
      <c r="C603" s="121">
        <v>1</v>
      </c>
      <c r="D603" s="121">
        <v>0</v>
      </c>
      <c r="E603" s="124">
        <v>2473473491</v>
      </c>
      <c r="F603" s="124">
        <v>2953</v>
      </c>
      <c r="G603" s="124">
        <v>837613</v>
      </c>
      <c r="H603" s="124">
        <v>837957156</v>
      </c>
      <c r="I603" s="124">
        <v>283764</v>
      </c>
      <c r="J603" s="125">
        <v>0.754</v>
      </c>
      <c r="K603" s="124">
        <v>3561</v>
      </c>
      <c r="L603" s="124">
        <v>3625</v>
      </c>
      <c r="M603" s="124">
        <v>3593</v>
      </c>
      <c r="N603" s="125">
        <v>1.1240000000000001</v>
      </c>
      <c r="O603" s="125">
        <v>1.325</v>
      </c>
      <c r="P603" s="126">
        <v>12320.97</v>
      </c>
      <c r="Q603" s="127">
        <v>1.055E-2</v>
      </c>
      <c r="R603" s="126">
        <v>8836.81</v>
      </c>
      <c r="S603" s="126">
        <v>3484.16</v>
      </c>
      <c r="T603" s="125">
        <v>0.52</v>
      </c>
      <c r="U603" s="126">
        <v>6406.9</v>
      </c>
      <c r="V603" s="126">
        <v>6406.9</v>
      </c>
      <c r="W603" s="124">
        <v>23019992</v>
      </c>
      <c r="X603" s="124">
        <v>22062004</v>
      </c>
      <c r="Y603" s="124">
        <v>441240</v>
      </c>
      <c r="Z603" s="124">
        <v>957988</v>
      </c>
      <c r="AA603" s="124">
        <v>10074398</v>
      </c>
      <c r="AB603" s="124">
        <v>0</v>
      </c>
      <c r="AC603" s="124">
        <v>1984685</v>
      </c>
      <c r="AD603" s="124">
        <v>3187404</v>
      </c>
      <c r="AE603" s="124">
        <v>3058399</v>
      </c>
    </row>
    <row r="604" spans="1:31" x14ac:dyDescent="0.3">
      <c r="A604" s="123" t="s">
        <v>1207</v>
      </c>
      <c r="B604" s="121" t="s">
        <v>1208</v>
      </c>
      <c r="C604" s="121">
        <v>1</v>
      </c>
      <c r="D604" s="121">
        <v>0</v>
      </c>
      <c r="E604" s="124">
        <v>230226598</v>
      </c>
      <c r="F604" s="124">
        <v>258</v>
      </c>
      <c r="G604" s="124">
        <v>892351</v>
      </c>
      <c r="H604" s="124">
        <v>42140671</v>
      </c>
      <c r="I604" s="124">
        <v>163335</v>
      </c>
      <c r="J604" s="125">
        <v>0.434</v>
      </c>
      <c r="K604" s="124">
        <v>195</v>
      </c>
      <c r="L604" s="124">
        <v>193</v>
      </c>
      <c r="M604" s="124">
        <v>195</v>
      </c>
      <c r="N604" s="125">
        <v>1.1240000000000001</v>
      </c>
      <c r="O604" s="125">
        <v>1.68</v>
      </c>
      <c r="P604" s="126">
        <v>15622.06</v>
      </c>
      <c r="Q604" s="127">
        <v>9.1000000000000004E-3</v>
      </c>
      <c r="R604" s="126">
        <v>8120.39</v>
      </c>
      <c r="S604" s="126">
        <v>7501.67</v>
      </c>
      <c r="T604" s="125">
        <v>0.66800000000000004</v>
      </c>
      <c r="U604" s="126">
        <v>10435.530000000001</v>
      </c>
      <c r="V604" s="126">
        <v>10435.530000000001</v>
      </c>
      <c r="W604" s="124">
        <v>2034929</v>
      </c>
      <c r="X604" s="124">
        <v>2093616</v>
      </c>
      <c r="Y604" s="124">
        <v>41872</v>
      </c>
      <c r="Z604" s="124">
        <v>41872</v>
      </c>
      <c r="AA604" s="124">
        <v>358126</v>
      </c>
      <c r="AB604" s="124">
        <v>0</v>
      </c>
      <c r="AC604" s="124">
        <v>165877</v>
      </c>
      <c r="AD604" s="124">
        <v>266398</v>
      </c>
      <c r="AE604" s="124">
        <v>255616</v>
      </c>
    </row>
    <row r="605" spans="1:31" x14ac:dyDescent="0.3">
      <c r="A605" s="123" t="s">
        <v>1209</v>
      </c>
      <c r="B605" s="121" t="s">
        <v>1210</v>
      </c>
      <c r="C605" s="121">
        <v>1</v>
      </c>
      <c r="D605" s="121">
        <v>0</v>
      </c>
      <c r="E605" s="124">
        <v>630783543</v>
      </c>
      <c r="F605" s="124">
        <v>610</v>
      </c>
      <c r="G605" s="124">
        <v>1034071</v>
      </c>
      <c r="H605" s="124">
        <v>126040782</v>
      </c>
      <c r="I605" s="124">
        <v>206624</v>
      </c>
      <c r="J605" s="125">
        <v>0.54900000000000004</v>
      </c>
      <c r="K605" s="124">
        <v>735</v>
      </c>
      <c r="L605" s="124">
        <v>785</v>
      </c>
      <c r="M605" s="124">
        <v>760</v>
      </c>
      <c r="N605" s="125">
        <v>1.1240000000000001</v>
      </c>
      <c r="O605" s="125">
        <v>1.9390000000000001</v>
      </c>
      <c r="P605" s="126">
        <v>18030.47</v>
      </c>
      <c r="Q605" s="127">
        <v>9.1000000000000004E-3</v>
      </c>
      <c r="R605" s="126">
        <v>9410.0400000000009</v>
      </c>
      <c r="S605" s="126">
        <v>8620.43</v>
      </c>
      <c r="T605" s="125">
        <v>0.54300000000000004</v>
      </c>
      <c r="U605" s="126">
        <v>9790.5400000000009</v>
      </c>
      <c r="V605" s="126">
        <v>9790.5400000000009</v>
      </c>
      <c r="W605" s="124">
        <v>7440811</v>
      </c>
      <c r="X605" s="124">
        <v>9898570</v>
      </c>
      <c r="Y605" s="124">
        <v>197971</v>
      </c>
      <c r="Z605" s="124">
        <v>197971</v>
      </c>
      <c r="AA605" s="124">
        <v>3065089</v>
      </c>
      <c r="AB605" s="124">
        <v>0</v>
      </c>
      <c r="AC605" s="124">
        <v>1646425</v>
      </c>
      <c r="AD605" s="124">
        <v>2644158</v>
      </c>
      <c r="AE605" s="124">
        <v>2537140</v>
      </c>
    </row>
    <row r="606" spans="1:31" x14ac:dyDescent="0.3">
      <c r="A606" s="123" t="s">
        <v>1211</v>
      </c>
      <c r="B606" s="121" t="s">
        <v>1212</v>
      </c>
      <c r="C606" s="121">
        <v>1</v>
      </c>
      <c r="D606" s="121">
        <v>0</v>
      </c>
      <c r="E606" s="124">
        <v>356164296</v>
      </c>
      <c r="F606" s="124">
        <v>475</v>
      </c>
      <c r="G606" s="124">
        <v>749819</v>
      </c>
      <c r="H606" s="124">
        <v>99315952</v>
      </c>
      <c r="I606" s="124">
        <v>209086</v>
      </c>
      <c r="J606" s="125">
        <v>0.55600000000000005</v>
      </c>
      <c r="K606" s="124">
        <v>562</v>
      </c>
      <c r="L606" s="124">
        <v>559</v>
      </c>
      <c r="M606" s="124">
        <v>562</v>
      </c>
      <c r="N606" s="125">
        <v>1.1240000000000001</v>
      </c>
      <c r="O606" s="125">
        <v>1.7370000000000001</v>
      </c>
      <c r="P606" s="126">
        <v>16152.1</v>
      </c>
      <c r="Q606" s="127">
        <v>9.1000000000000004E-3</v>
      </c>
      <c r="R606" s="126">
        <v>6823.35</v>
      </c>
      <c r="S606" s="126">
        <v>9328.75</v>
      </c>
      <c r="T606" s="125">
        <v>0.59499999999999997</v>
      </c>
      <c r="U606" s="126">
        <v>9610.49</v>
      </c>
      <c r="V606" s="126">
        <v>9610.49</v>
      </c>
      <c r="W606" s="124">
        <v>5401096</v>
      </c>
      <c r="X606" s="124">
        <v>6189004</v>
      </c>
      <c r="Y606" s="124">
        <v>123780</v>
      </c>
      <c r="Z606" s="124">
        <v>123780</v>
      </c>
      <c r="AA606" s="124">
        <v>3145642</v>
      </c>
      <c r="AB606" s="124">
        <v>0</v>
      </c>
      <c r="AC606" s="124">
        <v>710429</v>
      </c>
      <c r="AD606" s="124">
        <v>1140948</v>
      </c>
      <c r="AE606" s="124">
        <v>1094771</v>
      </c>
    </row>
    <row r="607" spans="1:31" x14ac:dyDescent="0.3">
      <c r="A607" s="123" t="s">
        <v>1213</v>
      </c>
      <c r="B607" s="121" t="s">
        <v>1214</v>
      </c>
      <c r="C607" s="121">
        <v>1</v>
      </c>
      <c r="D607" s="121">
        <v>0</v>
      </c>
      <c r="E607" s="124">
        <v>445251168</v>
      </c>
      <c r="F607" s="124">
        <v>437</v>
      </c>
      <c r="G607" s="124">
        <v>1018881</v>
      </c>
      <c r="H607" s="124">
        <v>87006498</v>
      </c>
      <c r="I607" s="124">
        <v>199099</v>
      </c>
      <c r="J607" s="125">
        <v>0.52900000000000003</v>
      </c>
      <c r="K607" s="124">
        <v>526</v>
      </c>
      <c r="L607" s="124">
        <v>507</v>
      </c>
      <c r="M607" s="124">
        <v>526</v>
      </c>
      <c r="N607" s="125">
        <v>1.1240000000000001</v>
      </c>
      <c r="O607" s="125">
        <v>1.7689999999999999</v>
      </c>
      <c r="P607" s="126">
        <v>16449.66</v>
      </c>
      <c r="Q607" s="127">
        <v>9.1000000000000004E-3</v>
      </c>
      <c r="R607" s="126">
        <v>9271.81</v>
      </c>
      <c r="S607" s="126">
        <v>7177.85</v>
      </c>
      <c r="T607" s="125">
        <v>0.52800000000000002</v>
      </c>
      <c r="U607" s="126">
        <v>8685.42</v>
      </c>
      <c r="V607" s="126">
        <v>8685.42</v>
      </c>
      <c r="W607" s="124">
        <v>4568531</v>
      </c>
      <c r="X607" s="124">
        <v>4640331</v>
      </c>
      <c r="Y607" s="124">
        <v>92806</v>
      </c>
      <c r="Z607" s="124">
        <v>92806</v>
      </c>
      <c r="AA607" s="124">
        <v>1768774</v>
      </c>
      <c r="AB607" s="124">
        <v>0</v>
      </c>
      <c r="AC607" s="124">
        <v>655968</v>
      </c>
      <c r="AD607" s="124">
        <v>1053484</v>
      </c>
      <c r="AE607" s="124">
        <v>1010846</v>
      </c>
    </row>
    <row r="608" spans="1:31" x14ac:dyDescent="0.3">
      <c r="A608" s="123" t="s">
        <v>1215</v>
      </c>
      <c r="B608" s="121" t="s">
        <v>1216</v>
      </c>
      <c r="C608" s="121">
        <v>1</v>
      </c>
      <c r="D608" s="121">
        <v>1</v>
      </c>
      <c r="E608" s="124">
        <v>179298563</v>
      </c>
      <c r="F608" s="124">
        <v>347</v>
      </c>
      <c r="G608" s="124">
        <v>516710</v>
      </c>
      <c r="H608" s="124">
        <v>69169031</v>
      </c>
      <c r="I608" s="124">
        <v>199334</v>
      </c>
      <c r="J608" s="125">
        <v>0.53</v>
      </c>
      <c r="K608" s="124">
        <v>440</v>
      </c>
      <c r="L608" s="124">
        <v>427</v>
      </c>
      <c r="M608" s="124">
        <v>440</v>
      </c>
      <c r="N608" s="125">
        <v>1.1240000000000001</v>
      </c>
      <c r="O608" s="125">
        <v>1.4930000000000001</v>
      </c>
      <c r="P608" s="126">
        <v>13883.18</v>
      </c>
      <c r="Q608" s="127">
        <v>9.1000000000000004E-3</v>
      </c>
      <c r="R608" s="126">
        <v>4702.0600000000004</v>
      </c>
      <c r="S608" s="126">
        <v>9181.1200000000008</v>
      </c>
      <c r="T608" s="125">
        <v>0.78400000000000003</v>
      </c>
      <c r="U608" s="126">
        <v>10884.41</v>
      </c>
      <c r="V608" s="126">
        <v>10884.41</v>
      </c>
      <c r="W608" s="124">
        <v>4789141</v>
      </c>
      <c r="X608" s="124">
        <v>5593690</v>
      </c>
      <c r="Y608" s="124">
        <v>111873</v>
      </c>
      <c r="Z608" s="124">
        <v>111873</v>
      </c>
      <c r="AA608" s="124">
        <v>2261866</v>
      </c>
      <c r="AB608" s="124">
        <v>0</v>
      </c>
      <c r="AC608" s="124">
        <v>886379</v>
      </c>
      <c r="AD608" s="124">
        <v>1423524</v>
      </c>
      <c r="AE608" s="124">
        <v>1365910</v>
      </c>
    </row>
    <row r="609" spans="1:31" x14ac:dyDescent="0.3">
      <c r="A609" s="123" t="s">
        <v>1217</v>
      </c>
      <c r="B609" s="121" t="s">
        <v>1218</v>
      </c>
      <c r="C609" s="121">
        <v>1</v>
      </c>
      <c r="D609" s="121">
        <v>0</v>
      </c>
      <c r="E609" s="124">
        <v>498323171</v>
      </c>
      <c r="F609" s="124">
        <v>909</v>
      </c>
      <c r="G609" s="124">
        <v>548210</v>
      </c>
      <c r="H609" s="124">
        <v>155172760</v>
      </c>
      <c r="I609" s="124">
        <v>170707</v>
      </c>
      <c r="J609" s="125">
        <v>0.45400000000000001</v>
      </c>
      <c r="K609" s="124">
        <v>1199</v>
      </c>
      <c r="L609" s="124">
        <v>1250</v>
      </c>
      <c r="M609" s="124">
        <v>1225</v>
      </c>
      <c r="N609" s="125">
        <v>1.1240000000000001</v>
      </c>
      <c r="O609" s="125">
        <v>1.728</v>
      </c>
      <c r="P609" s="126">
        <v>16068.41</v>
      </c>
      <c r="Q609" s="127">
        <v>9.1000000000000004E-3</v>
      </c>
      <c r="R609" s="126">
        <v>4988.71</v>
      </c>
      <c r="S609" s="126">
        <v>11079.7</v>
      </c>
      <c r="T609" s="125">
        <v>0.82</v>
      </c>
      <c r="U609" s="126">
        <v>13176.09</v>
      </c>
      <c r="V609" s="126">
        <v>13176.09</v>
      </c>
      <c r="W609" s="124">
        <v>16140711</v>
      </c>
      <c r="X609" s="124">
        <v>15638800</v>
      </c>
      <c r="Y609" s="124">
        <v>312776</v>
      </c>
      <c r="Z609" s="124">
        <v>501911</v>
      </c>
      <c r="AA609" s="124">
        <v>7515213</v>
      </c>
      <c r="AB609" s="124">
        <v>0</v>
      </c>
      <c r="AC609" s="124">
        <v>1805038</v>
      </c>
      <c r="AD609" s="124">
        <v>2898891</v>
      </c>
      <c r="AE609" s="124">
        <v>2781563</v>
      </c>
    </row>
    <row r="610" spans="1:31" x14ac:dyDescent="0.3">
      <c r="A610" s="123" t="s">
        <v>1219</v>
      </c>
      <c r="B610" s="121" t="s">
        <v>1220</v>
      </c>
      <c r="C610" s="121">
        <v>1</v>
      </c>
      <c r="D610" s="121">
        <v>0</v>
      </c>
      <c r="E610" s="124">
        <v>719482518</v>
      </c>
      <c r="F610" s="124">
        <v>844</v>
      </c>
      <c r="G610" s="124">
        <v>852467</v>
      </c>
      <c r="H610" s="124">
        <v>213969668</v>
      </c>
      <c r="I610" s="124">
        <v>253518</v>
      </c>
      <c r="J610" s="125">
        <v>0.67400000000000004</v>
      </c>
      <c r="K610" s="124">
        <v>984</v>
      </c>
      <c r="L610" s="124">
        <v>978</v>
      </c>
      <c r="M610" s="124">
        <v>984</v>
      </c>
      <c r="N610" s="125">
        <v>1.1240000000000001</v>
      </c>
      <c r="O610" s="125">
        <v>1.6180000000000001</v>
      </c>
      <c r="P610" s="126">
        <v>15045.53</v>
      </c>
      <c r="Q610" s="127">
        <v>9.4299999999999991E-3</v>
      </c>
      <c r="R610" s="126">
        <v>8038.76</v>
      </c>
      <c r="S610" s="126">
        <v>7006.77</v>
      </c>
      <c r="T610" s="125">
        <v>0.53200000000000003</v>
      </c>
      <c r="U610" s="126">
        <v>8004.22</v>
      </c>
      <c r="V610" s="126">
        <v>8004.22</v>
      </c>
      <c r="W610" s="124">
        <v>7876153</v>
      </c>
      <c r="X610" s="124">
        <v>8039744</v>
      </c>
      <c r="Y610" s="124">
        <v>160794</v>
      </c>
      <c r="Z610" s="124">
        <v>160794</v>
      </c>
      <c r="AA610" s="124">
        <v>3712183</v>
      </c>
      <c r="AB610" s="124">
        <v>0</v>
      </c>
      <c r="AC610" s="124">
        <v>1007530</v>
      </c>
      <c r="AD610" s="124">
        <v>1618093</v>
      </c>
      <c r="AE610" s="124">
        <v>1552603</v>
      </c>
    </row>
    <row r="611" spans="1:31" x14ac:dyDescent="0.3">
      <c r="A611" s="123" t="s">
        <v>1221</v>
      </c>
      <c r="B611" s="121" t="s">
        <v>1222</v>
      </c>
      <c r="C611" s="121">
        <v>1</v>
      </c>
      <c r="D611" s="121">
        <v>0</v>
      </c>
      <c r="E611" s="124">
        <v>221377524</v>
      </c>
      <c r="F611" s="124">
        <v>353</v>
      </c>
      <c r="G611" s="124">
        <v>627131</v>
      </c>
      <c r="H611" s="124">
        <v>73570947</v>
      </c>
      <c r="I611" s="124">
        <v>208416</v>
      </c>
      <c r="J611" s="125">
        <v>0.55400000000000005</v>
      </c>
      <c r="K611" s="124">
        <v>420</v>
      </c>
      <c r="L611" s="124">
        <v>432</v>
      </c>
      <c r="M611" s="124">
        <v>426</v>
      </c>
      <c r="N611" s="125">
        <v>1.1240000000000001</v>
      </c>
      <c r="O611" s="125">
        <v>1.7849999999999999</v>
      </c>
      <c r="P611" s="126">
        <v>16598.439999999999</v>
      </c>
      <c r="Q611" s="127">
        <v>9.1000000000000004E-3</v>
      </c>
      <c r="R611" s="126">
        <v>5706.89</v>
      </c>
      <c r="S611" s="126">
        <v>10891.55</v>
      </c>
      <c r="T611" s="125">
        <v>0.69</v>
      </c>
      <c r="U611" s="126">
        <v>11452.92</v>
      </c>
      <c r="V611" s="126">
        <v>11452.92</v>
      </c>
      <c r="W611" s="124">
        <v>4878944</v>
      </c>
      <c r="X611" s="124">
        <v>5420562</v>
      </c>
      <c r="Y611" s="124">
        <v>108411</v>
      </c>
      <c r="Z611" s="124">
        <v>108411</v>
      </c>
      <c r="AA611" s="124">
        <v>2746398</v>
      </c>
      <c r="AB611" s="124">
        <v>0</v>
      </c>
      <c r="AC611" s="124">
        <v>659858</v>
      </c>
      <c r="AD611" s="124">
        <v>1059731</v>
      </c>
      <c r="AE611" s="124">
        <v>1016841</v>
      </c>
    </row>
    <row r="612" spans="1:31" x14ac:dyDescent="0.3">
      <c r="A612" s="123" t="s">
        <v>1223</v>
      </c>
      <c r="B612" s="121" t="s">
        <v>1224</v>
      </c>
      <c r="C612" s="121">
        <v>1</v>
      </c>
      <c r="D612" s="121">
        <v>0</v>
      </c>
      <c r="E612" s="124">
        <v>1046088647</v>
      </c>
      <c r="F612" s="124">
        <v>2058</v>
      </c>
      <c r="G612" s="124">
        <v>508303</v>
      </c>
      <c r="H612" s="124">
        <v>345537503</v>
      </c>
      <c r="I612" s="124">
        <v>167899</v>
      </c>
      <c r="J612" s="125">
        <v>0.44600000000000001</v>
      </c>
      <c r="K612" s="124">
        <v>2654</v>
      </c>
      <c r="L612" s="124">
        <v>2721</v>
      </c>
      <c r="M612" s="124">
        <v>2688</v>
      </c>
      <c r="N612" s="125">
        <v>1.1240000000000001</v>
      </c>
      <c r="O612" s="125">
        <v>1.413</v>
      </c>
      <c r="P612" s="126">
        <v>13139.27</v>
      </c>
      <c r="Q612" s="127">
        <v>9.1000000000000004E-3</v>
      </c>
      <c r="R612" s="126">
        <v>4625.55</v>
      </c>
      <c r="S612" s="126">
        <v>8513.7199999999993</v>
      </c>
      <c r="T612" s="125">
        <v>0.85899999999999999</v>
      </c>
      <c r="U612" s="126">
        <v>11286.63</v>
      </c>
      <c r="V612" s="126">
        <v>11286.63</v>
      </c>
      <c r="W612" s="124">
        <v>30338462</v>
      </c>
      <c r="X612" s="124">
        <v>30385760</v>
      </c>
      <c r="Y612" s="124">
        <v>607715</v>
      </c>
      <c r="Z612" s="124">
        <v>607715</v>
      </c>
      <c r="AA612" s="124">
        <v>9333120</v>
      </c>
      <c r="AB612" s="124">
        <v>0</v>
      </c>
      <c r="AC612" s="124">
        <v>2191523</v>
      </c>
      <c r="AD612" s="124">
        <v>3519585</v>
      </c>
      <c r="AE612" s="124">
        <v>3377136</v>
      </c>
    </row>
    <row r="613" spans="1:31" x14ac:dyDescent="0.3">
      <c r="A613" s="123" t="s">
        <v>1225</v>
      </c>
      <c r="B613" s="121" t="s">
        <v>1226</v>
      </c>
      <c r="C613" s="121">
        <v>1</v>
      </c>
      <c r="D613" s="121">
        <v>0</v>
      </c>
      <c r="E613" s="124">
        <v>338286636</v>
      </c>
      <c r="F613" s="124">
        <v>64</v>
      </c>
      <c r="G613" s="124">
        <v>5285728</v>
      </c>
      <c r="H613" s="124">
        <v>24789118</v>
      </c>
      <c r="I613" s="124">
        <v>387329</v>
      </c>
      <c r="J613" s="125">
        <v>1.03</v>
      </c>
      <c r="K613" s="124">
        <v>40</v>
      </c>
      <c r="L613" s="124">
        <v>38</v>
      </c>
      <c r="M613" s="124">
        <v>40</v>
      </c>
      <c r="N613" s="125">
        <v>1.1240000000000001</v>
      </c>
      <c r="O613" s="125">
        <v>1.518</v>
      </c>
      <c r="P613" s="126">
        <v>14115.65</v>
      </c>
      <c r="Q613" s="127">
        <v>1.4420000000000001E-2</v>
      </c>
      <c r="R613" s="126">
        <v>76220.19</v>
      </c>
      <c r="S613" s="126">
        <v>0</v>
      </c>
      <c r="T613" s="125">
        <v>1.0999999999999999E-2</v>
      </c>
      <c r="U613" s="126">
        <v>155.27000000000001</v>
      </c>
      <c r="V613" s="126">
        <v>500</v>
      </c>
      <c r="W613" s="124">
        <v>20000</v>
      </c>
      <c r="X613" s="124">
        <v>595379</v>
      </c>
      <c r="Y613" s="124">
        <v>11907</v>
      </c>
      <c r="Z613" s="124">
        <v>11907</v>
      </c>
      <c r="AA613" s="124">
        <v>14800</v>
      </c>
      <c r="AB613" s="124">
        <v>0</v>
      </c>
      <c r="AC613" s="124">
        <v>29138</v>
      </c>
      <c r="AD613" s="124">
        <v>46795</v>
      </c>
      <c r="AE613" s="124">
        <v>44901</v>
      </c>
    </row>
    <row r="614" spans="1:31" x14ac:dyDescent="0.3">
      <c r="A614" s="123" t="s">
        <v>1227</v>
      </c>
      <c r="B614" s="121" t="s">
        <v>1228</v>
      </c>
      <c r="C614" s="121">
        <v>1</v>
      </c>
      <c r="D614" s="121">
        <v>0</v>
      </c>
      <c r="E614" s="124">
        <v>354393450</v>
      </c>
      <c r="F614" s="124">
        <v>526</v>
      </c>
      <c r="G614" s="124">
        <v>673751</v>
      </c>
      <c r="H614" s="124">
        <v>95965753</v>
      </c>
      <c r="I614" s="124">
        <v>182444</v>
      </c>
      <c r="J614" s="125">
        <v>0.48499999999999999</v>
      </c>
      <c r="K614" s="124">
        <v>609</v>
      </c>
      <c r="L614" s="124">
        <v>612</v>
      </c>
      <c r="M614" s="124">
        <v>611</v>
      </c>
      <c r="N614" s="125">
        <v>1.1240000000000001</v>
      </c>
      <c r="O614" s="125">
        <v>1.84</v>
      </c>
      <c r="P614" s="126">
        <v>17109.88</v>
      </c>
      <c r="Q614" s="127">
        <v>9.1000000000000004E-3</v>
      </c>
      <c r="R614" s="126">
        <v>6131.13</v>
      </c>
      <c r="S614" s="126">
        <v>10978.75</v>
      </c>
      <c r="T614" s="125">
        <v>0.67700000000000005</v>
      </c>
      <c r="U614" s="126">
        <v>11583.38</v>
      </c>
      <c r="V614" s="126">
        <v>11583.38</v>
      </c>
      <c r="W614" s="124">
        <v>7077446</v>
      </c>
      <c r="X614" s="124">
        <v>6795398</v>
      </c>
      <c r="Y614" s="124">
        <v>135907</v>
      </c>
      <c r="Z614" s="124">
        <v>282048</v>
      </c>
      <c r="AA614" s="124">
        <v>2491458</v>
      </c>
      <c r="AB614" s="124">
        <v>0</v>
      </c>
      <c r="AC614" s="124">
        <v>526973</v>
      </c>
      <c r="AD614" s="124">
        <v>846318</v>
      </c>
      <c r="AE614" s="124">
        <v>812065</v>
      </c>
    </row>
    <row r="615" spans="1:31" x14ac:dyDescent="0.3">
      <c r="A615" s="123" t="s">
        <v>1229</v>
      </c>
      <c r="B615" s="121" t="s">
        <v>1230</v>
      </c>
      <c r="C615" s="121">
        <v>1</v>
      </c>
      <c r="D615" s="121">
        <v>0</v>
      </c>
      <c r="E615" s="124">
        <v>575968678</v>
      </c>
      <c r="F615" s="124">
        <v>777</v>
      </c>
      <c r="G615" s="124">
        <v>741272</v>
      </c>
      <c r="H615" s="124">
        <v>167595500</v>
      </c>
      <c r="I615" s="124">
        <v>215695</v>
      </c>
      <c r="J615" s="125">
        <v>0.57299999999999995</v>
      </c>
      <c r="K615" s="124">
        <v>920</v>
      </c>
      <c r="L615" s="124">
        <v>954</v>
      </c>
      <c r="M615" s="124">
        <v>937</v>
      </c>
      <c r="N615" s="125">
        <v>1.1240000000000001</v>
      </c>
      <c r="O615" s="125">
        <v>1.726</v>
      </c>
      <c r="P615" s="126">
        <v>16049.81</v>
      </c>
      <c r="Q615" s="127">
        <v>9.1000000000000004E-3</v>
      </c>
      <c r="R615" s="126">
        <v>6745.57</v>
      </c>
      <c r="S615" s="126">
        <v>9304.24</v>
      </c>
      <c r="T615" s="125">
        <v>0.60399999999999998</v>
      </c>
      <c r="U615" s="126">
        <v>9694.08</v>
      </c>
      <c r="V615" s="126">
        <v>9694.08</v>
      </c>
      <c r="W615" s="124">
        <v>9083353</v>
      </c>
      <c r="X615" s="124">
        <v>9360288</v>
      </c>
      <c r="Y615" s="124">
        <v>187205</v>
      </c>
      <c r="Z615" s="124">
        <v>187205</v>
      </c>
      <c r="AA615" s="124">
        <v>3750087</v>
      </c>
      <c r="AB615" s="124">
        <v>0</v>
      </c>
      <c r="AC615" s="124">
        <v>1166633</v>
      </c>
      <c r="AD615" s="124">
        <v>1873612</v>
      </c>
      <c r="AE615" s="124">
        <v>1797781</v>
      </c>
    </row>
    <row r="616" spans="1:31" x14ac:dyDescent="0.3">
      <c r="A616" s="123" t="s">
        <v>1231</v>
      </c>
      <c r="B616" s="121" t="s">
        <v>1232</v>
      </c>
      <c r="C616" s="121">
        <v>1</v>
      </c>
      <c r="D616" s="121">
        <v>0</v>
      </c>
      <c r="E616" s="124">
        <v>581724723</v>
      </c>
      <c r="F616" s="124">
        <v>654</v>
      </c>
      <c r="G616" s="124">
        <v>889487</v>
      </c>
      <c r="H616" s="124">
        <v>99431161</v>
      </c>
      <c r="I616" s="124">
        <v>152035</v>
      </c>
      <c r="J616" s="125">
        <v>0.40400000000000003</v>
      </c>
      <c r="K616" s="124">
        <v>813</v>
      </c>
      <c r="L616" s="124">
        <v>826</v>
      </c>
      <c r="M616" s="124">
        <v>820</v>
      </c>
      <c r="N616" s="125">
        <v>1.1240000000000001</v>
      </c>
      <c r="O616" s="125">
        <v>1.899</v>
      </c>
      <c r="P616" s="126">
        <v>17658.509999999998</v>
      </c>
      <c r="Q616" s="127">
        <v>9.1000000000000004E-3</v>
      </c>
      <c r="R616" s="126">
        <v>8094.33</v>
      </c>
      <c r="S616" s="126">
        <v>9564.18</v>
      </c>
      <c r="T616" s="125">
        <v>0.61699999999999999</v>
      </c>
      <c r="U616" s="126">
        <v>10895.3</v>
      </c>
      <c r="V616" s="126">
        <v>10895.3</v>
      </c>
      <c r="W616" s="124">
        <v>8934146</v>
      </c>
      <c r="X616" s="124">
        <v>8980635</v>
      </c>
      <c r="Y616" s="124">
        <v>179612</v>
      </c>
      <c r="Z616" s="124">
        <v>179612</v>
      </c>
      <c r="AA616" s="124">
        <v>3050496</v>
      </c>
      <c r="AB616" s="124">
        <v>0</v>
      </c>
      <c r="AC616" s="124">
        <v>955212</v>
      </c>
      <c r="AD616" s="124">
        <v>1534070</v>
      </c>
      <c r="AE616" s="124">
        <v>1471981</v>
      </c>
    </row>
    <row r="617" spans="1:31" x14ac:dyDescent="0.3">
      <c r="A617" s="123" t="s">
        <v>1233</v>
      </c>
      <c r="B617" s="121" t="s">
        <v>1234</v>
      </c>
      <c r="C617" s="121">
        <v>1</v>
      </c>
      <c r="D617" s="121">
        <v>0</v>
      </c>
      <c r="E617" s="124">
        <v>811939036</v>
      </c>
      <c r="F617" s="124">
        <v>1822</v>
      </c>
      <c r="G617" s="124">
        <v>445630</v>
      </c>
      <c r="H617" s="124">
        <v>324914573</v>
      </c>
      <c r="I617" s="124">
        <v>178328</v>
      </c>
      <c r="J617" s="125">
        <v>0.47399999999999998</v>
      </c>
      <c r="K617" s="124">
        <v>2205</v>
      </c>
      <c r="L617" s="124">
        <v>2216</v>
      </c>
      <c r="M617" s="124">
        <v>2211</v>
      </c>
      <c r="N617" s="125">
        <v>1.141</v>
      </c>
      <c r="O617" s="125">
        <v>1.4890000000000001</v>
      </c>
      <c r="P617" s="126">
        <v>14055.4</v>
      </c>
      <c r="Q617" s="127">
        <v>9.1000000000000004E-3</v>
      </c>
      <c r="R617" s="126">
        <v>4055.23</v>
      </c>
      <c r="S617" s="126">
        <v>10000.17</v>
      </c>
      <c r="T617" s="125">
        <v>0.85599999999999998</v>
      </c>
      <c r="U617" s="126">
        <v>12031.42</v>
      </c>
      <c r="V617" s="126">
        <v>12031.42</v>
      </c>
      <c r="W617" s="124">
        <v>26601470</v>
      </c>
      <c r="X617" s="124">
        <v>29270553</v>
      </c>
      <c r="Y617" s="124">
        <v>585411</v>
      </c>
      <c r="Z617" s="124">
        <v>585411</v>
      </c>
      <c r="AA617" s="124">
        <v>9747574</v>
      </c>
      <c r="AB617" s="124">
        <v>0</v>
      </c>
      <c r="AC617" s="124">
        <v>2872816</v>
      </c>
      <c r="AD617" s="124">
        <v>4613742</v>
      </c>
      <c r="AE617" s="124">
        <v>4427009</v>
      </c>
    </row>
    <row r="618" spans="1:31" x14ac:dyDescent="0.3">
      <c r="A618" s="123" t="s">
        <v>1235</v>
      </c>
      <c r="B618" s="121" t="s">
        <v>1236</v>
      </c>
      <c r="C618" s="121">
        <v>1</v>
      </c>
      <c r="D618" s="121">
        <v>0</v>
      </c>
      <c r="E618" s="124">
        <v>285473762</v>
      </c>
      <c r="F618" s="124">
        <v>737</v>
      </c>
      <c r="G618" s="124">
        <v>387345</v>
      </c>
      <c r="H618" s="124">
        <v>119682265</v>
      </c>
      <c r="I618" s="124">
        <v>162391</v>
      </c>
      <c r="J618" s="125">
        <v>0.432</v>
      </c>
      <c r="K618" s="124">
        <v>911</v>
      </c>
      <c r="L618" s="124">
        <v>955</v>
      </c>
      <c r="M618" s="124">
        <v>933</v>
      </c>
      <c r="N618" s="125">
        <v>1.141</v>
      </c>
      <c r="O618" s="125">
        <v>1.855</v>
      </c>
      <c r="P618" s="126">
        <v>17510.25</v>
      </c>
      <c r="Q618" s="127">
        <v>9.1000000000000004E-3</v>
      </c>
      <c r="R618" s="126">
        <v>3524.83</v>
      </c>
      <c r="S618" s="126">
        <v>13985.42</v>
      </c>
      <c r="T618" s="125">
        <v>0.93</v>
      </c>
      <c r="U618" s="126">
        <v>16284.53</v>
      </c>
      <c r="V618" s="126">
        <v>16284.53</v>
      </c>
      <c r="W618" s="124">
        <v>15193467</v>
      </c>
      <c r="X618" s="124">
        <v>14270507</v>
      </c>
      <c r="Y618" s="124">
        <v>285410</v>
      </c>
      <c r="Z618" s="124">
        <v>922960</v>
      </c>
      <c r="AA618" s="124">
        <v>4624632</v>
      </c>
      <c r="AB618" s="124">
        <v>1966</v>
      </c>
      <c r="AC618" s="124">
        <v>1324357</v>
      </c>
      <c r="AD618" s="124">
        <v>2126917</v>
      </c>
      <c r="AE618" s="124">
        <v>2040834</v>
      </c>
    </row>
    <row r="619" spans="1:31" x14ac:dyDescent="0.3">
      <c r="A619" s="123" t="s">
        <v>1237</v>
      </c>
      <c r="B619" s="121" t="s">
        <v>1238</v>
      </c>
      <c r="C619" s="121">
        <v>1</v>
      </c>
      <c r="D619" s="121">
        <v>0</v>
      </c>
      <c r="E619" s="124">
        <v>323997153</v>
      </c>
      <c r="F619" s="124">
        <v>854</v>
      </c>
      <c r="G619" s="124">
        <v>379387</v>
      </c>
      <c r="H619" s="124">
        <v>130363453</v>
      </c>
      <c r="I619" s="124">
        <v>152650</v>
      </c>
      <c r="J619" s="125">
        <v>0.40600000000000003</v>
      </c>
      <c r="K619" s="124">
        <v>1119</v>
      </c>
      <c r="L619" s="124">
        <v>1056</v>
      </c>
      <c r="M619" s="124">
        <v>1119</v>
      </c>
      <c r="N619" s="125">
        <v>1.141</v>
      </c>
      <c r="O619" s="125">
        <v>1.79</v>
      </c>
      <c r="P619" s="126">
        <v>16896.68</v>
      </c>
      <c r="Q619" s="127">
        <v>9.1000000000000004E-3</v>
      </c>
      <c r="R619" s="126">
        <v>3452.42</v>
      </c>
      <c r="S619" s="126">
        <v>13444.26</v>
      </c>
      <c r="T619" s="125">
        <v>0.93</v>
      </c>
      <c r="U619" s="126">
        <v>15713.91</v>
      </c>
      <c r="V619" s="126">
        <v>15713.91</v>
      </c>
      <c r="W619" s="124">
        <v>17583866</v>
      </c>
      <c r="X619" s="124">
        <v>14845300</v>
      </c>
      <c r="Y619" s="124">
        <v>296906</v>
      </c>
      <c r="Z619" s="124">
        <v>2738566</v>
      </c>
      <c r="AA619" s="124">
        <v>4200302</v>
      </c>
      <c r="AB619" s="124">
        <v>0</v>
      </c>
      <c r="AC619" s="124">
        <v>1164584</v>
      </c>
      <c r="AD619" s="124">
        <v>1870321</v>
      </c>
      <c r="AE619" s="124">
        <v>1794623</v>
      </c>
    </row>
    <row r="620" spans="1:31" x14ac:dyDescent="0.3">
      <c r="A620" s="123" t="s">
        <v>1239</v>
      </c>
      <c r="B620" s="121" t="s">
        <v>1240</v>
      </c>
      <c r="C620" s="121">
        <v>1</v>
      </c>
      <c r="D620" s="121">
        <v>0</v>
      </c>
      <c r="E620" s="124">
        <v>371390926</v>
      </c>
      <c r="F620" s="124">
        <v>618</v>
      </c>
      <c r="G620" s="124">
        <v>600956</v>
      </c>
      <c r="H620" s="124">
        <v>187876405</v>
      </c>
      <c r="I620" s="124">
        <v>304007</v>
      </c>
      <c r="J620" s="125">
        <v>0.80800000000000005</v>
      </c>
      <c r="K620" s="124">
        <v>712</v>
      </c>
      <c r="L620" s="124">
        <v>739</v>
      </c>
      <c r="M620" s="124">
        <v>726</v>
      </c>
      <c r="N620" s="125">
        <v>1.141</v>
      </c>
      <c r="O620" s="125">
        <v>1.625</v>
      </c>
      <c r="P620" s="126">
        <v>15339.17</v>
      </c>
      <c r="Q620" s="127">
        <v>1.1310000000000001E-2</v>
      </c>
      <c r="R620" s="126">
        <v>6796.81</v>
      </c>
      <c r="S620" s="126">
        <v>8542.36</v>
      </c>
      <c r="T620" s="125">
        <v>0.57999999999999996</v>
      </c>
      <c r="U620" s="126">
        <v>8896.7099999999991</v>
      </c>
      <c r="V620" s="126">
        <v>8896.7099999999991</v>
      </c>
      <c r="W620" s="124">
        <v>6459012</v>
      </c>
      <c r="X620" s="124">
        <v>9248620</v>
      </c>
      <c r="Y620" s="124">
        <v>184972</v>
      </c>
      <c r="Z620" s="124">
        <v>184972</v>
      </c>
      <c r="AA620" s="124">
        <v>4235142</v>
      </c>
      <c r="AB620" s="124">
        <v>0</v>
      </c>
      <c r="AC620" s="124">
        <v>1188686</v>
      </c>
      <c r="AD620" s="124">
        <v>1909029</v>
      </c>
      <c r="AE620" s="124">
        <v>1831765</v>
      </c>
    </row>
    <row r="621" spans="1:31" x14ac:dyDescent="0.3">
      <c r="A621" s="123" t="s">
        <v>1241</v>
      </c>
      <c r="B621" s="121" t="s">
        <v>1242</v>
      </c>
      <c r="C621" s="121">
        <v>1</v>
      </c>
      <c r="D621" s="121">
        <v>0</v>
      </c>
      <c r="E621" s="124">
        <v>1607713716</v>
      </c>
      <c r="F621" s="124">
        <v>1990</v>
      </c>
      <c r="G621" s="124">
        <v>807896</v>
      </c>
      <c r="H621" s="124">
        <v>530676672</v>
      </c>
      <c r="I621" s="124">
        <v>266671</v>
      </c>
      <c r="J621" s="125">
        <v>0.70899999999999996</v>
      </c>
      <c r="K621" s="124">
        <v>2471</v>
      </c>
      <c r="L621" s="124">
        <v>2440</v>
      </c>
      <c r="M621" s="124">
        <v>2471</v>
      </c>
      <c r="N621" s="125">
        <v>1.141</v>
      </c>
      <c r="O621" s="125">
        <v>1.306</v>
      </c>
      <c r="P621" s="126">
        <v>12327.97</v>
      </c>
      <c r="Q621" s="127">
        <v>9.92E-3</v>
      </c>
      <c r="R621" s="126">
        <v>8014.32</v>
      </c>
      <c r="S621" s="126">
        <v>4313.6499999999996</v>
      </c>
      <c r="T621" s="125">
        <v>0.53500000000000003</v>
      </c>
      <c r="U621" s="126">
        <v>6595.46</v>
      </c>
      <c r="V621" s="126">
        <v>6595.46</v>
      </c>
      <c r="W621" s="124">
        <v>16297382</v>
      </c>
      <c r="X621" s="124">
        <v>14845241</v>
      </c>
      <c r="Y621" s="124">
        <v>296904</v>
      </c>
      <c r="Z621" s="124">
        <v>1452141</v>
      </c>
      <c r="AA621" s="124">
        <v>6895266</v>
      </c>
      <c r="AB621" s="124">
        <v>0</v>
      </c>
      <c r="AC621" s="124">
        <v>1804761</v>
      </c>
      <c r="AD621" s="124">
        <v>2898446</v>
      </c>
      <c r="AE621" s="124">
        <v>2781136</v>
      </c>
    </row>
    <row r="622" spans="1:31" x14ac:dyDescent="0.3">
      <c r="A622" s="123" t="s">
        <v>1243</v>
      </c>
      <c r="B622" s="121" t="s">
        <v>1244</v>
      </c>
      <c r="C622" s="121">
        <v>1</v>
      </c>
      <c r="D622" s="121">
        <v>0</v>
      </c>
      <c r="E622" s="124">
        <v>939528028</v>
      </c>
      <c r="F622" s="124">
        <v>1632</v>
      </c>
      <c r="G622" s="124">
        <v>575691</v>
      </c>
      <c r="H622" s="124">
        <v>349108456</v>
      </c>
      <c r="I622" s="124">
        <v>213914</v>
      </c>
      <c r="J622" s="125">
        <v>0.56899999999999995</v>
      </c>
      <c r="K622" s="124">
        <v>1904</v>
      </c>
      <c r="L622" s="124">
        <v>1983</v>
      </c>
      <c r="M622" s="124">
        <v>1944</v>
      </c>
      <c r="N622" s="125">
        <v>1.141</v>
      </c>
      <c r="O622" s="125">
        <v>1.3640000000000001</v>
      </c>
      <c r="P622" s="126">
        <v>12875.46</v>
      </c>
      <c r="Q622" s="127">
        <v>9.1000000000000004E-3</v>
      </c>
      <c r="R622" s="126">
        <v>5238.78</v>
      </c>
      <c r="S622" s="126">
        <v>7636.68</v>
      </c>
      <c r="T622" s="125">
        <v>0.67200000000000004</v>
      </c>
      <c r="U622" s="126">
        <v>8652.2999999999993</v>
      </c>
      <c r="V622" s="126">
        <v>8652.2999999999993</v>
      </c>
      <c r="W622" s="124">
        <v>16820072</v>
      </c>
      <c r="X622" s="124">
        <v>17600178</v>
      </c>
      <c r="Y622" s="124">
        <v>352003</v>
      </c>
      <c r="Z622" s="124">
        <v>352003</v>
      </c>
      <c r="AA622" s="124">
        <v>6484366</v>
      </c>
      <c r="AB622" s="124">
        <v>0</v>
      </c>
      <c r="AC622" s="124">
        <v>1420297</v>
      </c>
      <c r="AD622" s="124">
        <v>2280996</v>
      </c>
      <c r="AE622" s="124">
        <v>2188677</v>
      </c>
    </row>
    <row r="623" spans="1:31" x14ac:dyDescent="0.3">
      <c r="A623" s="123" t="s">
        <v>1245</v>
      </c>
      <c r="B623" s="121" t="s">
        <v>1246</v>
      </c>
      <c r="C623" s="121">
        <v>1</v>
      </c>
      <c r="D623" s="121">
        <v>0</v>
      </c>
      <c r="E623" s="124">
        <v>415582647</v>
      </c>
      <c r="F623" s="124">
        <v>788</v>
      </c>
      <c r="G623" s="124">
        <v>527389</v>
      </c>
      <c r="H623" s="124">
        <v>184950834</v>
      </c>
      <c r="I623" s="124">
        <v>234709</v>
      </c>
      <c r="J623" s="125">
        <v>0.624</v>
      </c>
      <c r="K623" s="124">
        <v>930</v>
      </c>
      <c r="L623" s="124">
        <v>933</v>
      </c>
      <c r="M623" s="124">
        <v>932</v>
      </c>
      <c r="N623" s="125">
        <v>1.141</v>
      </c>
      <c r="O623" s="125">
        <v>1.2569999999999999</v>
      </c>
      <c r="P623" s="126">
        <v>11865.43</v>
      </c>
      <c r="Q623" s="127">
        <v>9.1000000000000004E-3</v>
      </c>
      <c r="R623" s="126">
        <v>4799.2299999999996</v>
      </c>
      <c r="S623" s="126">
        <v>7066.2</v>
      </c>
      <c r="T623" s="125">
        <v>0.66900000000000004</v>
      </c>
      <c r="U623" s="126">
        <v>7937.97</v>
      </c>
      <c r="V623" s="126">
        <v>7937.97</v>
      </c>
      <c r="W623" s="124">
        <v>7398189</v>
      </c>
      <c r="X623" s="124">
        <v>7794221</v>
      </c>
      <c r="Y623" s="124">
        <v>155884</v>
      </c>
      <c r="Z623" s="124">
        <v>155884</v>
      </c>
      <c r="AA623" s="124">
        <v>3995209</v>
      </c>
      <c r="AB623" s="124">
        <v>0</v>
      </c>
      <c r="AC623" s="124">
        <v>492087</v>
      </c>
      <c r="AD623" s="124">
        <v>790291</v>
      </c>
      <c r="AE623" s="124">
        <v>758306</v>
      </c>
    </row>
    <row r="624" spans="1:31" x14ac:dyDescent="0.3">
      <c r="A624" s="123" t="s">
        <v>1247</v>
      </c>
      <c r="B624" s="121" t="s">
        <v>1248</v>
      </c>
      <c r="C624" s="121">
        <v>1</v>
      </c>
      <c r="D624" s="121">
        <v>0</v>
      </c>
      <c r="E624" s="124">
        <v>515457637</v>
      </c>
      <c r="F624" s="124">
        <v>987</v>
      </c>
      <c r="G624" s="124">
        <v>522246</v>
      </c>
      <c r="H624" s="124">
        <v>166578761</v>
      </c>
      <c r="I624" s="124">
        <v>168772</v>
      </c>
      <c r="J624" s="125">
        <v>0.44800000000000001</v>
      </c>
      <c r="K624" s="124">
        <v>1186</v>
      </c>
      <c r="L624" s="124">
        <v>1231</v>
      </c>
      <c r="M624" s="124">
        <v>1209</v>
      </c>
      <c r="N624" s="125">
        <v>1.141</v>
      </c>
      <c r="O624" s="125">
        <v>1.806</v>
      </c>
      <c r="P624" s="126">
        <v>17047.71</v>
      </c>
      <c r="Q624" s="127">
        <v>9.1000000000000004E-3</v>
      </c>
      <c r="R624" s="126">
        <v>4752.43</v>
      </c>
      <c r="S624" s="126">
        <v>12295.28</v>
      </c>
      <c r="T624" s="125">
        <v>0.81399999999999995</v>
      </c>
      <c r="U624" s="126">
        <v>13876.83</v>
      </c>
      <c r="V624" s="126">
        <v>13876.83</v>
      </c>
      <c r="W624" s="124">
        <v>16777088</v>
      </c>
      <c r="X624" s="124">
        <v>15624922</v>
      </c>
      <c r="Y624" s="124">
        <v>312498</v>
      </c>
      <c r="Z624" s="124">
        <v>1152166</v>
      </c>
      <c r="AA624" s="124">
        <v>4793176</v>
      </c>
      <c r="AB624" s="124">
        <v>0</v>
      </c>
      <c r="AC624" s="124">
        <v>1338469</v>
      </c>
      <c r="AD624" s="124">
        <v>2149581</v>
      </c>
      <c r="AE624" s="124">
        <v>2062580</v>
      </c>
    </row>
    <row r="625" spans="1:31" x14ac:dyDescent="0.3">
      <c r="A625" s="123" t="s">
        <v>1249</v>
      </c>
      <c r="B625" s="121" t="s">
        <v>1250</v>
      </c>
      <c r="C625" s="121">
        <v>1</v>
      </c>
      <c r="D625" s="121">
        <v>0</v>
      </c>
      <c r="E625" s="124">
        <v>526405421</v>
      </c>
      <c r="F625" s="124">
        <v>933</v>
      </c>
      <c r="G625" s="124">
        <v>564207</v>
      </c>
      <c r="H625" s="124">
        <v>208231212</v>
      </c>
      <c r="I625" s="124">
        <v>223184</v>
      </c>
      <c r="J625" s="125">
        <v>0.59299999999999997</v>
      </c>
      <c r="K625" s="124">
        <v>1064</v>
      </c>
      <c r="L625" s="124">
        <v>1102</v>
      </c>
      <c r="M625" s="124">
        <v>1083</v>
      </c>
      <c r="N625" s="125">
        <v>1.141</v>
      </c>
      <c r="O625" s="125">
        <v>1.4259999999999999</v>
      </c>
      <c r="P625" s="126">
        <v>13460.71</v>
      </c>
      <c r="Q625" s="127">
        <v>9.1000000000000004E-3</v>
      </c>
      <c r="R625" s="126">
        <v>5134.28</v>
      </c>
      <c r="S625" s="126">
        <v>8326.43</v>
      </c>
      <c r="T625" s="125">
        <v>0.64500000000000002</v>
      </c>
      <c r="U625" s="126">
        <v>8682.15</v>
      </c>
      <c r="V625" s="126">
        <v>8682.15</v>
      </c>
      <c r="W625" s="124">
        <v>9402769</v>
      </c>
      <c r="X625" s="124">
        <v>9300630</v>
      </c>
      <c r="Y625" s="124">
        <v>186012</v>
      </c>
      <c r="Z625" s="124">
        <v>186012</v>
      </c>
      <c r="AA625" s="124">
        <v>4473171</v>
      </c>
      <c r="AB625" s="124">
        <v>0</v>
      </c>
      <c r="AC625" s="124">
        <v>1208081</v>
      </c>
      <c r="AD625" s="124">
        <v>1940178</v>
      </c>
      <c r="AE625" s="124">
        <v>1861652</v>
      </c>
    </row>
    <row r="626" spans="1:31" x14ac:dyDescent="0.3">
      <c r="A626" s="123" t="s">
        <v>1251</v>
      </c>
      <c r="B626" s="121" t="s">
        <v>1252</v>
      </c>
      <c r="C626" s="121">
        <v>1</v>
      </c>
      <c r="D626" s="121">
        <v>0</v>
      </c>
      <c r="E626" s="124">
        <v>762223433</v>
      </c>
      <c r="F626" s="124">
        <v>1033</v>
      </c>
      <c r="G626" s="124">
        <v>737873</v>
      </c>
      <c r="H626" s="124">
        <v>190934025</v>
      </c>
      <c r="I626" s="124">
        <v>184834</v>
      </c>
      <c r="J626" s="125">
        <v>0.49099999999999999</v>
      </c>
      <c r="K626" s="124">
        <v>1221</v>
      </c>
      <c r="L626" s="124">
        <v>1242</v>
      </c>
      <c r="M626" s="124">
        <v>1232</v>
      </c>
      <c r="N626" s="125">
        <v>1.141</v>
      </c>
      <c r="O626" s="125">
        <v>1.851</v>
      </c>
      <c r="P626" s="126">
        <v>17472.490000000002</v>
      </c>
      <c r="Q626" s="127">
        <v>9.1000000000000004E-3</v>
      </c>
      <c r="R626" s="126">
        <v>6714.64</v>
      </c>
      <c r="S626" s="126">
        <v>10757.85</v>
      </c>
      <c r="T626" s="125">
        <v>0.67400000000000004</v>
      </c>
      <c r="U626" s="126">
        <v>11776.45</v>
      </c>
      <c r="V626" s="126">
        <v>11776.45</v>
      </c>
      <c r="W626" s="124">
        <v>14508587</v>
      </c>
      <c r="X626" s="124">
        <v>14891338</v>
      </c>
      <c r="Y626" s="124">
        <v>297826</v>
      </c>
      <c r="Z626" s="124">
        <v>297826</v>
      </c>
      <c r="AA626" s="124">
        <v>5408556</v>
      </c>
      <c r="AB626" s="124">
        <v>1967</v>
      </c>
      <c r="AC626" s="124">
        <v>1293037</v>
      </c>
      <c r="AD626" s="124">
        <v>2076617</v>
      </c>
      <c r="AE626" s="124">
        <v>1992570</v>
      </c>
    </row>
    <row r="627" spans="1:31" x14ac:dyDescent="0.3">
      <c r="A627" s="123" t="s">
        <v>1253</v>
      </c>
      <c r="B627" s="121" t="s">
        <v>1254</v>
      </c>
      <c r="C627" s="121">
        <v>1</v>
      </c>
      <c r="D627" s="121">
        <v>0</v>
      </c>
      <c r="E627" s="124">
        <v>401045814</v>
      </c>
      <c r="F627" s="124">
        <v>774</v>
      </c>
      <c r="G627" s="124">
        <v>518147</v>
      </c>
      <c r="H627" s="124">
        <v>126886873</v>
      </c>
      <c r="I627" s="124">
        <v>163936</v>
      </c>
      <c r="J627" s="125">
        <v>0.436</v>
      </c>
      <c r="K627" s="124">
        <v>936</v>
      </c>
      <c r="L627" s="124">
        <v>939</v>
      </c>
      <c r="M627" s="124">
        <v>938</v>
      </c>
      <c r="N627" s="125">
        <v>1.141</v>
      </c>
      <c r="O627" s="125">
        <v>1.7509999999999999</v>
      </c>
      <c r="P627" s="126">
        <v>16528.54</v>
      </c>
      <c r="Q627" s="127">
        <v>9.1000000000000004E-3</v>
      </c>
      <c r="R627" s="126">
        <v>4715.13</v>
      </c>
      <c r="S627" s="126">
        <v>11813.41</v>
      </c>
      <c r="T627" s="125">
        <v>0.82599999999999996</v>
      </c>
      <c r="U627" s="126">
        <v>13652.57</v>
      </c>
      <c r="V627" s="126">
        <v>13652.57</v>
      </c>
      <c r="W627" s="124">
        <v>12806111</v>
      </c>
      <c r="X627" s="124">
        <v>12918226</v>
      </c>
      <c r="Y627" s="124">
        <v>258364</v>
      </c>
      <c r="Z627" s="124">
        <v>258364</v>
      </c>
      <c r="AA627" s="124">
        <v>4664279</v>
      </c>
      <c r="AB627" s="124">
        <v>0</v>
      </c>
      <c r="AC627" s="124">
        <v>1199892</v>
      </c>
      <c r="AD627" s="124">
        <v>1927026</v>
      </c>
      <c r="AE627" s="124">
        <v>1849033</v>
      </c>
    </row>
    <row r="628" spans="1:31" x14ac:dyDescent="0.3">
      <c r="A628" s="123" t="s">
        <v>1255</v>
      </c>
      <c r="B628" s="121" t="s">
        <v>1256</v>
      </c>
      <c r="C628" s="121">
        <v>1</v>
      </c>
      <c r="D628" s="121">
        <v>0</v>
      </c>
      <c r="E628" s="124">
        <v>5249685169</v>
      </c>
      <c r="F628" s="124">
        <v>2782</v>
      </c>
      <c r="G628" s="124">
        <v>1887018</v>
      </c>
      <c r="H628" s="124">
        <v>2660215405</v>
      </c>
      <c r="I628" s="124">
        <v>956224</v>
      </c>
      <c r="J628" s="125">
        <v>2.5430000000000001</v>
      </c>
      <c r="K628" s="124">
        <v>3318</v>
      </c>
      <c r="L628" s="124">
        <v>3334</v>
      </c>
      <c r="M628" s="124">
        <v>3326</v>
      </c>
      <c r="N628" s="125">
        <v>1.351</v>
      </c>
      <c r="O628" s="125">
        <v>1.081</v>
      </c>
      <c r="P628" s="126">
        <v>12082.14</v>
      </c>
      <c r="Q628" s="127">
        <v>2.8000000000000001E-2</v>
      </c>
      <c r="R628" s="126">
        <v>52836.5</v>
      </c>
      <c r="S628" s="126">
        <v>0</v>
      </c>
      <c r="T628" s="125">
        <v>0.125</v>
      </c>
      <c r="U628" s="126">
        <v>1510.26</v>
      </c>
      <c r="V628" s="126">
        <v>1510.26</v>
      </c>
      <c r="W628" s="124">
        <v>5023125</v>
      </c>
      <c r="X628" s="124">
        <v>5955067</v>
      </c>
      <c r="Y628" s="124">
        <v>119101</v>
      </c>
      <c r="Z628" s="124">
        <v>119101</v>
      </c>
      <c r="AA628" s="124">
        <v>1709600</v>
      </c>
      <c r="AB628" s="124">
        <v>0</v>
      </c>
      <c r="AC628" s="124">
        <v>1459118</v>
      </c>
      <c r="AD628" s="124">
        <v>2343343</v>
      </c>
      <c r="AE628" s="124">
        <v>2248500</v>
      </c>
    </row>
    <row r="629" spans="1:31" x14ac:dyDescent="0.3">
      <c r="A629" s="123" t="s">
        <v>1257</v>
      </c>
      <c r="B629" s="121" t="s">
        <v>1258</v>
      </c>
      <c r="C629" s="121">
        <v>1</v>
      </c>
      <c r="D629" s="121">
        <v>0</v>
      </c>
      <c r="E629" s="124">
        <v>8563973102</v>
      </c>
      <c r="F629" s="124">
        <v>3456</v>
      </c>
      <c r="G629" s="124">
        <v>2478001</v>
      </c>
      <c r="H629" s="124">
        <v>3747737035</v>
      </c>
      <c r="I629" s="124">
        <v>1084414</v>
      </c>
      <c r="J629" s="125">
        <v>2.8839999999999999</v>
      </c>
      <c r="K629" s="124">
        <v>3996</v>
      </c>
      <c r="L629" s="124">
        <v>3965</v>
      </c>
      <c r="M629" s="124">
        <v>3996</v>
      </c>
      <c r="N629" s="125">
        <v>1.351</v>
      </c>
      <c r="O629" s="125">
        <v>1.4159999999999999</v>
      </c>
      <c r="P629" s="126">
        <v>15826.37</v>
      </c>
      <c r="Q629" s="127">
        <v>2.8000000000000001E-2</v>
      </c>
      <c r="R629" s="126">
        <v>69384.02</v>
      </c>
      <c r="S629" s="126">
        <v>0</v>
      </c>
      <c r="T629" s="125">
        <v>4.3999999999999997E-2</v>
      </c>
      <c r="U629" s="126">
        <v>696.36</v>
      </c>
      <c r="V629" s="126">
        <v>696.36</v>
      </c>
      <c r="W629" s="124">
        <v>2782655</v>
      </c>
      <c r="X629" s="124">
        <v>5214982</v>
      </c>
      <c r="Y629" s="124">
        <v>104299</v>
      </c>
      <c r="Z629" s="124">
        <v>104299</v>
      </c>
      <c r="AA629" s="124">
        <v>1834000</v>
      </c>
      <c r="AB629" s="124">
        <v>0</v>
      </c>
      <c r="AC629" s="124">
        <v>1283643</v>
      </c>
      <c r="AD629" s="124">
        <v>2061530</v>
      </c>
      <c r="AE629" s="124">
        <v>1978093</v>
      </c>
    </row>
    <row r="630" spans="1:31" x14ac:dyDescent="0.3">
      <c r="A630" s="123" t="s">
        <v>1259</v>
      </c>
      <c r="B630" s="121" t="s">
        <v>1260</v>
      </c>
      <c r="C630" s="121">
        <v>1</v>
      </c>
      <c r="D630" s="121">
        <v>0</v>
      </c>
      <c r="E630" s="124">
        <v>2356843401</v>
      </c>
      <c r="F630" s="124">
        <v>1575</v>
      </c>
      <c r="G630" s="124">
        <v>1496408</v>
      </c>
      <c r="H630" s="124">
        <v>1133484184</v>
      </c>
      <c r="I630" s="124">
        <v>719672</v>
      </c>
      <c r="J630" s="125">
        <v>1.9139999999999999</v>
      </c>
      <c r="K630" s="124">
        <v>1823</v>
      </c>
      <c r="L630" s="124">
        <v>1830</v>
      </c>
      <c r="M630" s="124">
        <v>1827</v>
      </c>
      <c r="N630" s="125">
        <v>1.351</v>
      </c>
      <c r="O630" s="125">
        <v>1.135</v>
      </c>
      <c r="P630" s="126">
        <v>12685.69</v>
      </c>
      <c r="Q630" s="127">
        <v>2.6790000000000001E-2</v>
      </c>
      <c r="R630" s="126">
        <v>40088.769999999997</v>
      </c>
      <c r="S630" s="126">
        <v>0</v>
      </c>
      <c r="T630" s="125">
        <v>0.219</v>
      </c>
      <c r="U630" s="126">
        <v>2778.16</v>
      </c>
      <c r="V630" s="126">
        <v>2778.16</v>
      </c>
      <c r="W630" s="124">
        <v>5075699</v>
      </c>
      <c r="X630" s="124">
        <v>5179838</v>
      </c>
      <c r="Y630" s="124">
        <v>103596</v>
      </c>
      <c r="Z630" s="124">
        <v>103596</v>
      </c>
      <c r="AA630" s="124">
        <v>730400</v>
      </c>
      <c r="AB630" s="124">
        <v>0</v>
      </c>
      <c r="AC630" s="124">
        <v>467634</v>
      </c>
      <c r="AD630" s="124">
        <v>751020</v>
      </c>
      <c r="AE630" s="124">
        <v>720623</v>
      </c>
    </row>
    <row r="631" spans="1:31" x14ac:dyDescent="0.3">
      <c r="A631" s="123" t="s">
        <v>1261</v>
      </c>
      <c r="B631" s="121" t="s">
        <v>1262</v>
      </c>
      <c r="C631" s="121">
        <v>1</v>
      </c>
      <c r="D631" s="121">
        <v>1</v>
      </c>
      <c r="E631" s="124">
        <v>3313095863</v>
      </c>
      <c r="F631" s="124">
        <v>2187</v>
      </c>
      <c r="G631" s="124">
        <v>1514904</v>
      </c>
      <c r="H631" s="124">
        <v>946881351</v>
      </c>
      <c r="I631" s="124">
        <v>432959</v>
      </c>
      <c r="J631" s="125">
        <v>1.151</v>
      </c>
      <c r="K631" s="124">
        <v>2753</v>
      </c>
      <c r="L631" s="124">
        <v>2773</v>
      </c>
      <c r="M631" s="124">
        <v>2763</v>
      </c>
      <c r="N631" s="125">
        <v>1.351</v>
      </c>
      <c r="O631" s="125">
        <v>1.286</v>
      </c>
      <c r="P631" s="126">
        <v>14373.39</v>
      </c>
      <c r="Q631" s="127">
        <v>1.6109999999999999E-2</v>
      </c>
      <c r="R631" s="126">
        <v>24405.1</v>
      </c>
      <c r="S631" s="126">
        <v>0</v>
      </c>
      <c r="T631" s="125">
        <v>0.312</v>
      </c>
      <c r="U631" s="126">
        <v>4484.49</v>
      </c>
      <c r="V631" s="126">
        <v>4484.49</v>
      </c>
      <c r="W631" s="124">
        <v>12390646</v>
      </c>
      <c r="X631" s="124">
        <v>11452517</v>
      </c>
      <c r="Y631" s="124">
        <v>229050</v>
      </c>
      <c r="Z631" s="124">
        <v>938129</v>
      </c>
      <c r="AA631" s="124">
        <v>1227200</v>
      </c>
      <c r="AB631" s="124">
        <v>0</v>
      </c>
      <c r="AC631" s="124">
        <v>869338</v>
      </c>
      <c r="AD631" s="124">
        <v>1396156</v>
      </c>
      <c r="AE631" s="124">
        <v>1339649</v>
      </c>
    </row>
    <row r="632" spans="1:31" x14ac:dyDescent="0.3">
      <c r="A632" s="123" t="s">
        <v>1263</v>
      </c>
      <c r="B632" s="121" t="s">
        <v>1264</v>
      </c>
      <c r="C632" s="121">
        <v>1</v>
      </c>
      <c r="D632" s="121">
        <v>0</v>
      </c>
      <c r="E632" s="124">
        <v>4750977933</v>
      </c>
      <c r="F632" s="124">
        <v>2952</v>
      </c>
      <c r="G632" s="124">
        <v>1609409</v>
      </c>
      <c r="H632" s="124">
        <v>1507935633</v>
      </c>
      <c r="I632" s="124">
        <v>510818</v>
      </c>
      <c r="J632" s="125">
        <v>1.3580000000000001</v>
      </c>
      <c r="K632" s="124">
        <v>3608</v>
      </c>
      <c r="L632" s="124">
        <v>3664</v>
      </c>
      <c r="M632" s="124">
        <v>3636</v>
      </c>
      <c r="N632" s="125">
        <v>1.351</v>
      </c>
      <c r="O632" s="125">
        <v>1.075</v>
      </c>
      <c r="P632" s="126">
        <v>12015.08</v>
      </c>
      <c r="Q632" s="127">
        <v>1.9009999999999999E-2</v>
      </c>
      <c r="R632" s="126">
        <v>30594.86</v>
      </c>
      <c r="S632" s="126">
        <v>0</v>
      </c>
      <c r="T632" s="125">
        <v>0.26</v>
      </c>
      <c r="U632" s="126">
        <v>3123.92</v>
      </c>
      <c r="V632" s="126">
        <v>3123.92</v>
      </c>
      <c r="W632" s="124">
        <v>11358574</v>
      </c>
      <c r="X632" s="124">
        <v>10938214</v>
      </c>
      <c r="Y632" s="124">
        <v>218764</v>
      </c>
      <c r="Z632" s="124">
        <v>420360</v>
      </c>
      <c r="AA632" s="124">
        <v>1220800</v>
      </c>
      <c r="AB632" s="124">
        <v>0</v>
      </c>
      <c r="AC632" s="124">
        <v>551185</v>
      </c>
      <c r="AD632" s="124">
        <v>885203</v>
      </c>
      <c r="AE632" s="124">
        <v>849376</v>
      </c>
    </row>
    <row r="633" spans="1:31" x14ac:dyDescent="0.3">
      <c r="A633" s="123" t="s">
        <v>1265</v>
      </c>
      <c r="B633" s="121" t="s">
        <v>1266</v>
      </c>
      <c r="C633" s="121">
        <v>1</v>
      </c>
      <c r="D633" s="121">
        <v>0</v>
      </c>
      <c r="E633" s="124">
        <v>1763065196</v>
      </c>
      <c r="F633" s="124">
        <v>1064</v>
      </c>
      <c r="G633" s="124">
        <v>1657016</v>
      </c>
      <c r="H633" s="124">
        <v>716001526</v>
      </c>
      <c r="I633" s="124">
        <v>672933</v>
      </c>
      <c r="J633" s="125">
        <v>1.79</v>
      </c>
      <c r="K633" s="124">
        <v>1307</v>
      </c>
      <c r="L633" s="124">
        <v>1309</v>
      </c>
      <c r="M633" s="124">
        <v>1308</v>
      </c>
      <c r="N633" s="125">
        <v>1.351</v>
      </c>
      <c r="O633" s="125">
        <v>1.198</v>
      </c>
      <c r="P633" s="126">
        <v>13389.83</v>
      </c>
      <c r="Q633" s="127">
        <v>2.5059999999999999E-2</v>
      </c>
      <c r="R633" s="126">
        <v>41524.82</v>
      </c>
      <c r="S633" s="126">
        <v>0</v>
      </c>
      <c r="T633" s="125">
        <v>0.22600000000000001</v>
      </c>
      <c r="U633" s="126">
        <v>3026.1</v>
      </c>
      <c r="V633" s="126">
        <v>3026.1</v>
      </c>
      <c r="W633" s="124">
        <v>3958139</v>
      </c>
      <c r="X633" s="124">
        <v>3454249</v>
      </c>
      <c r="Y633" s="124">
        <v>69084</v>
      </c>
      <c r="Z633" s="124">
        <v>503890</v>
      </c>
      <c r="AA633" s="124">
        <v>436800</v>
      </c>
      <c r="AB633" s="124">
        <v>0</v>
      </c>
      <c r="AC633" s="124">
        <v>293018</v>
      </c>
      <c r="AD633" s="124">
        <v>470586</v>
      </c>
      <c r="AE633" s="124">
        <v>451540</v>
      </c>
    </row>
    <row r="634" spans="1:31" x14ac:dyDescent="0.3">
      <c r="A634" s="123" t="s">
        <v>1267</v>
      </c>
      <c r="B634" s="121" t="s">
        <v>1268</v>
      </c>
      <c r="C634" s="121">
        <v>1</v>
      </c>
      <c r="D634" s="121">
        <v>0</v>
      </c>
      <c r="E634" s="124">
        <v>3179190377</v>
      </c>
      <c r="F634" s="124">
        <v>1522</v>
      </c>
      <c r="G634" s="124">
        <v>2088824</v>
      </c>
      <c r="H634" s="124">
        <v>2999089438</v>
      </c>
      <c r="I634" s="124">
        <v>1970492</v>
      </c>
      <c r="J634" s="125">
        <v>5.242</v>
      </c>
      <c r="K634" s="124">
        <v>1749</v>
      </c>
      <c r="L634" s="124">
        <v>1690</v>
      </c>
      <c r="M634" s="124">
        <v>1749</v>
      </c>
      <c r="N634" s="125">
        <v>1.351</v>
      </c>
      <c r="O634" s="125">
        <v>1.0429999999999999</v>
      </c>
      <c r="P634" s="126">
        <v>11657.42</v>
      </c>
      <c r="Q634" s="127">
        <v>2.8000000000000001E-2</v>
      </c>
      <c r="R634" s="126">
        <v>58487.07</v>
      </c>
      <c r="S634" s="126">
        <v>0</v>
      </c>
      <c r="T634" s="125">
        <v>0</v>
      </c>
      <c r="U634" s="126">
        <v>0</v>
      </c>
      <c r="V634" s="126">
        <v>500</v>
      </c>
      <c r="W634" s="124">
        <v>874500</v>
      </c>
      <c r="X634" s="124">
        <v>1243310</v>
      </c>
      <c r="Y634" s="124">
        <v>24866</v>
      </c>
      <c r="Z634" s="124">
        <v>24866</v>
      </c>
      <c r="AA634" s="124">
        <v>657200</v>
      </c>
      <c r="AB634" s="124">
        <v>0</v>
      </c>
      <c r="AC634" s="124">
        <v>403300</v>
      </c>
      <c r="AD634" s="124">
        <v>647699</v>
      </c>
      <c r="AE634" s="124">
        <v>621485</v>
      </c>
    </row>
    <row r="635" spans="1:31" x14ac:dyDescent="0.3">
      <c r="A635" s="123" t="s">
        <v>1269</v>
      </c>
      <c r="B635" s="121" t="s">
        <v>1270</v>
      </c>
      <c r="C635" s="121">
        <v>1</v>
      </c>
      <c r="D635" s="121">
        <v>0</v>
      </c>
      <c r="E635" s="124">
        <v>3207839153</v>
      </c>
      <c r="F635" s="124">
        <v>2656</v>
      </c>
      <c r="G635" s="124">
        <v>1207770</v>
      </c>
      <c r="H635" s="124">
        <v>1487886444</v>
      </c>
      <c r="I635" s="124">
        <v>560198</v>
      </c>
      <c r="J635" s="125">
        <v>1.49</v>
      </c>
      <c r="K635" s="124">
        <v>3112</v>
      </c>
      <c r="L635" s="124">
        <v>3114</v>
      </c>
      <c r="M635" s="124">
        <v>3113</v>
      </c>
      <c r="N635" s="125">
        <v>1.351</v>
      </c>
      <c r="O635" s="125">
        <v>1.5389999999999999</v>
      </c>
      <c r="P635" s="126">
        <v>17201.12</v>
      </c>
      <c r="Q635" s="127">
        <v>2.086E-2</v>
      </c>
      <c r="R635" s="126">
        <v>25194.080000000002</v>
      </c>
      <c r="S635" s="126">
        <v>0</v>
      </c>
      <c r="T635" s="125">
        <v>0.28000000000000003</v>
      </c>
      <c r="U635" s="126">
        <v>4816.3100000000004</v>
      </c>
      <c r="V635" s="126">
        <v>4816.3100000000004</v>
      </c>
      <c r="W635" s="124">
        <v>14993174</v>
      </c>
      <c r="X635" s="124">
        <v>14265919</v>
      </c>
      <c r="Y635" s="124">
        <v>285318</v>
      </c>
      <c r="Z635" s="124">
        <v>727255</v>
      </c>
      <c r="AA635" s="124">
        <v>1750398</v>
      </c>
      <c r="AB635" s="124">
        <v>0</v>
      </c>
      <c r="AC635" s="124">
        <v>1084678</v>
      </c>
      <c r="AD635" s="124">
        <v>1741992</v>
      </c>
      <c r="AE635" s="124">
        <v>1671488</v>
      </c>
    </row>
    <row r="636" spans="1:31" x14ac:dyDescent="0.3">
      <c r="A636" s="123" t="s">
        <v>1271</v>
      </c>
      <c r="B636" s="121" t="s">
        <v>1272</v>
      </c>
      <c r="C636" s="121">
        <v>1</v>
      </c>
      <c r="D636" s="121">
        <v>0</v>
      </c>
      <c r="E636" s="124">
        <v>3028194391</v>
      </c>
      <c r="F636" s="124">
        <v>1751</v>
      </c>
      <c r="G636" s="124">
        <v>1729408</v>
      </c>
      <c r="H636" s="124">
        <v>1405705393</v>
      </c>
      <c r="I636" s="124">
        <v>802801</v>
      </c>
      <c r="J636" s="125">
        <v>2.1349999999999998</v>
      </c>
      <c r="K636" s="124">
        <v>2036</v>
      </c>
      <c r="L636" s="124">
        <v>2018</v>
      </c>
      <c r="M636" s="124">
        <v>2036</v>
      </c>
      <c r="N636" s="125">
        <v>1.351</v>
      </c>
      <c r="O636" s="125">
        <v>1.0820000000000001</v>
      </c>
      <c r="P636" s="126">
        <v>12093.31</v>
      </c>
      <c r="Q636" s="127">
        <v>2.8000000000000001E-2</v>
      </c>
      <c r="R636" s="126">
        <v>48423.42</v>
      </c>
      <c r="S636" s="126">
        <v>0</v>
      </c>
      <c r="T636" s="125">
        <v>0.17699999999999999</v>
      </c>
      <c r="U636" s="126">
        <v>2140.5100000000002</v>
      </c>
      <c r="V636" s="126">
        <v>2140.5100000000002</v>
      </c>
      <c r="W636" s="124">
        <v>4358079</v>
      </c>
      <c r="X636" s="124">
        <v>4202614</v>
      </c>
      <c r="Y636" s="124">
        <v>84052</v>
      </c>
      <c r="Z636" s="124">
        <v>155465</v>
      </c>
      <c r="AA636" s="124">
        <v>847600</v>
      </c>
      <c r="AB636" s="124">
        <v>0</v>
      </c>
      <c r="AC636" s="124">
        <v>440369</v>
      </c>
      <c r="AD636" s="124">
        <v>707232</v>
      </c>
      <c r="AE636" s="124">
        <v>678608</v>
      </c>
    </row>
    <row r="637" spans="1:31" x14ac:dyDescent="0.3">
      <c r="A637" s="123" t="s">
        <v>1273</v>
      </c>
      <c r="B637" s="121" t="s">
        <v>1274</v>
      </c>
      <c r="C637" s="121">
        <v>1</v>
      </c>
      <c r="D637" s="121">
        <v>0</v>
      </c>
      <c r="E637" s="124">
        <v>1970458906</v>
      </c>
      <c r="F637" s="124">
        <v>1496</v>
      </c>
      <c r="G637" s="124">
        <v>1317151</v>
      </c>
      <c r="H637" s="124">
        <v>923880995</v>
      </c>
      <c r="I637" s="124">
        <v>617567</v>
      </c>
      <c r="J637" s="125">
        <v>1.6419999999999999</v>
      </c>
      <c r="K637" s="124">
        <v>1740</v>
      </c>
      <c r="L637" s="124">
        <v>1758</v>
      </c>
      <c r="M637" s="124">
        <v>1749</v>
      </c>
      <c r="N637" s="125">
        <v>1.351</v>
      </c>
      <c r="O637" s="125">
        <v>1.1479999999999999</v>
      </c>
      <c r="P637" s="126">
        <v>12830.98</v>
      </c>
      <c r="Q637" s="127">
        <v>2.298E-2</v>
      </c>
      <c r="R637" s="126">
        <v>30268.12</v>
      </c>
      <c r="S637" s="126">
        <v>0</v>
      </c>
      <c r="T637" s="125">
        <v>0.25700000000000001</v>
      </c>
      <c r="U637" s="126">
        <v>3297.56</v>
      </c>
      <c r="V637" s="126">
        <v>3297.56</v>
      </c>
      <c r="W637" s="124">
        <v>5767433</v>
      </c>
      <c r="X637" s="124">
        <v>5431191</v>
      </c>
      <c r="Y637" s="124">
        <v>108623</v>
      </c>
      <c r="Z637" s="124">
        <v>336242</v>
      </c>
      <c r="AA637" s="124">
        <v>606400</v>
      </c>
      <c r="AB637" s="124">
        <v>0</v>
      </c>
      <c r="AC637" s="124">
        <v>451748</v>
      </c>
      <c r="AD637" s="124">
        <v>725507</v>
      </c>
      <c r="AE637" s="124">
        <v>696143</v>
      </c>
    </row>
    <row r="638" spans="1:31" x14ac:dyDescent="0.3">
      <c r="A638" s="123" t="s">
        <v>1275</v>
      </c>
      <c r="B638" s="121" t="s">
        <v>1276</v>
      </c>
      <c r="C638" s="121">
        <v>1</v>
      </c>
      <c r="D638" s="121">
        <v>0</v>
      </c>
      <c r="E638" s="124">
        <v>2224155907</v>
      </c>
      <c r="F638" s="124">
        <v>1566</v>
      </c>
      <c r="G638" s="124">
        <v>1420278</v>
      </c>
      <c r="H638" s="124">
        <v>978858413</v>
      </c>
      <c r="I638" s="124">
        <v>625069</v>
      </c>
      <c r="J638" s="125">
        <v>1.6619999999999999</v>
      </c>
      <c r="K638" s="124">
        <v>1879</v>
      </c>
      <c r="L638" s="124">
        <v>1833</v>
      </c>
      <c r="M638" s="124">
        <v>1879</v>
      </c>
      <c r="N638" s="125">
        <v>1.351</v>
      </c>
      <c r="O638" s="125">
        <v>1.056</v>
      </c>
      <c r="P638" s="126">
        <v>11802.72</v>
      </c>
      <c r="Q638" s="127">
        <v>2.3259999999999999E-2</v>
      </c>
      <c r="R638" s="126">
        <v>33035.660000000003</v>
      </c>
      <c r="S638" s="126">
        <v>0</v>
      </c>
      <c r="T638" s="125">
        <v>0.251</v>
      </c>
      <c r="U638" s="126">
        <v>2962.48</v>
      </c>
      <c r="V638" s="126">
        <v>2962.48</v>
      </c>
      <c r="W638" s="124">
        <v>5566500</v>
      </c>
      <c r="X638" s="124">
        <v>5458624</v>
      </c>
      <c r="Y638" s="124">
        <v>109172</v>
      </c>
      <c r="Z638" s="124">
        <v>109172</v>
      </c>
      <c r="AA638" s="124">
        <v>1287103</v>
      </c>
      <c r="AB638" s="124">
        <v>0</v>
      </c>
      <c r="AC638" s="124">
        <v>456442</v>
      </c>
      <c r="AD638" s="124">
        <v>733045</v>
      </c>
      <c r="AE638" s="124">
        <v>703377</v>
      </c>
    </row>
    <row r="639" spans="1:31" x14ac:dyDescent="0.3">
      <c r="A639" s="123" t="s">
        <v>1277</v>
      </c>
      <c r="B639" s="121" t="s">
        <v>1278</v>
      </c>
      <c r="C639" s="121">
        <v>1</v>
      </c>
      <c r="D639" s="121">
        <v>0</v>
      </c>
      <c r="E639" s="124">
        <v>2872307697</v>
      </c>
      <c r="F639" s="124">
        <v>2260</v>
      </c>
      <c r="G639" s="124">
        <v>1270932</v>
      </c>
      <c r="H639" s="124">
        <v>1127540028</v>
      </c>
      <c r="I639" s="124">
        <v>498911</v>
      </c>
      <c r="J639" s="125">
        <v>1.327</v>
      </c>
      <c r="K639" s="124">
        <v>2667</v>
      </c>
      <c r="L639" s="124">
        <v>2656</v>
      </c>
      <c r="M639" s="124">
        <v>2667</v>
      </c>
      <c r="N639" s="125">
        <v>1.351</v>
      </c>
      <c r="O639" s="125">
        <v>1.107</v>
      </c>
      <c r="P639" s="126">
        <v>12372.73</v>
      </c>
      <c r="Q639" s="127">
        <v>1.857E-2</v>
      </c>
      <c r="R639" s="126">
        <v>23601.200000000001</v>
      </c>
      <c r="S639" s="126">
        <v>0</v>
      </c>
      <c r="T639" s="125">
        <v>0.29699999999999999</v>
      </c>
      <c r="U639" s="126">
        <v>3674.7</v>
      </c>
      <c r="V639" s="126">
        <v>3674.7</v>
      </c>
      <c r="W639" s="124">
        <v>9800425</v>
      </c>
      <c r="X639" s="124">
        <v>9851132</v>
      </c>
      <c r="Y639" s="124">
        <v>197022</v>
      </c>
      <c r="Z639" s="124">
        <v>197022</v>
      </c>
      <c r="AA639" s="124">
        <v>1602303</v>
      </c>
      <c r="AB639" s="124">
        <v>0</v>
      </c>
      <c r="AC639" s="124">
        <v>604881</v>
      </c>
      <c r="AD639" s="124">
        <v>971438</v>
      </c>
      <c r="AE639" s="124">
        <v>932121</v>
      </c>
    </row>
    <row r="640" spans="1:31" x14ac:dyDescent="0.3">
      <c r="A640" s="123" t="s">
        <v>1279</v>
      </c>
      <c r="B640" s="121" t="s">
        <v>1280</v>
      </c>
      <c r="C640" s="121">
        <v>1</v>
      </c>
      <c r="D640" s="121">
        <v>0</v>
      </c>
      <c r="E640" s="124">
        <v>2740519874</v>
      </c>
      <c r="F640" s="124">
        <v>1814</v>
      </c>
      <c r="G640" s="124">
        <v>1510760</v>
      </c>
      <c r="H640" s="124">
        <v>1467182814</v>
      </c>
      <c r="I640" s="124">
        <v>808810</v>
      </c>
      <c r="J640" s="125">
        <v>2.1509999999999998</v>
      </c>
      <c r="K640" s="124">
        <v>2120</v>
      </c>
      <c r="L640" s="124">
        <v>2119</v>
      </c>
      <c r="M640" s="124">
        <v>2120</v>
      </c>
      <c r="N640" s="125">
        <v>1.351</v>
      </c>
      <c r="O640" s="125">
        <v>1.036</v>
      </c>
      <c r="P640" s="126">
        <v>11579.18</v>
      </c>
      <c r="Q640" s="127">
        <v>2.8000000000000001E-2</v>
      </c>
      <c r="R640" s="126">
        <v>42301.279999999999</v>
      </c>
      <c r="S640" s="126">
        <v>0</v>
      </c>
      <c r="T640" s="125">
        <v>0.189</v>
      </c>
      <c r="U640" s="126">
        <v>2188.46</v>
      </c>
      <c r="V640" s="126">
        <v>2188.46</v>
      </c>
      <c r="W640" s="124">
        <v>4639536</v>
      </c>
      <c r="X640" s="124">
        <v>4941403</v>
      </c>
      <c r="Y640" s="124">
        <v>98828</v>
      </c>
      <c r="Z640" s="124">
        <v>98828</v>
      </c>
      <c r="AA640" s="124">
        <v>815200</v>
      </c>
      <c r="AB640" s="124">
        <v>0</v>
      </c>
      <c r="AC640" s="124">
        <v>632076</v>
      </c>
      <c r="AD640" s="124">
        <v>1015114</v>
      </c>
      <c r="AE640" s="124">
        <v>974029</v>
      </c>
    </row>
    <row r="641" spans="1:31" x14ac:dyDescent="0.3">
      <c r="A641" s="123" t="s">
        <v>1281</v>
      </c>
      <c r="B641" s="121" t="s">
        <v>1282</v>
      </c>
      <c r="C641" s="121">
        <v>1</v>
      </c>
      <c r="D641" s="121">
        <v>0</v>
      </c>
      <c r="E641" s="124">
        <v>4320578909</v>
      </c>
      <c r="F641" s="124">
        <v>1554</v>
      </c>
      <c r="G641" s="124">
        <v>2780295</v>
      </c>
      <c r="H641" s="124">
        <v>1269845768</v>
      </c>
      <c r="I641" s="124">
        <v>817146</v>
      </c>
      <c r="J641" s="125">
        <v>2.173</v>
      </c>
      <c r="K641" s="124">
        <v>1938</v>
      </c>
      <c r="L641" s="124">
        <v>1953</v>
      </c>
      <c r="M641" s="124">
        <v>1946</v>
      </c>
      <c r="N641" s="125">
        <v>1.351</v>
      </c>
      <c r="O641" s="125">
        <v>1.4750000000000001</v>
      </c>
      <c r="P641" s="126">
        <v>16485.8</v>
      </c>
      <c r="Q641" s="127">
        <v>2.8000000000000001E-2</v>
      </c>
      <c r="R641" s="126">
        <v>77848.259999999995</v>
      </c>
      <c r="S641" s="126">
        <v>0</v>
      </c>
      <c r="T641" s="125">
        <v>0.11899999999999999</v>
      </c>
      <c r="U641" s="126">
        <v>1961.81</v>
      </c>
      <c r="V641" s="126">
        <v>1961.81</v>
      </c>
      <c r="W641" s="124">
        <v>3817683</v>
      </c>
      <c r="X641" s="124">
        <v>4201749</v>
      </c>
      <c r="Y641" s="124">
        <v>84034</v>
      </c>
      <c r="Z641" s="124">
        <v>84034</v>
      </c>
      <c r="AA641" s="124">
        <v>782000</v>
      </c>
      <c r="AB641" s="124">
        <v>1968</v>
      </c>
      <c r="AC641" s="124">
        <v>787430</v>
      </c>
      <c r="AD641" s="124">
        <v>1264612</v>
      </c>
      <c r="AE641" s="124">
        <v>1213429</v>
      </c>
    </row>
    <row r="642" spans="1:31" x14ac:dyDescent="0.3">
      <c r="A642" s="123" t="s">
        <v>1283</v>
      </c>
      <c r="B642" s="121" t="s">
        <v>1284</v>
      </c>
      <c r="C642" s="121">
        <v>1</v>
      </c>
      <c r="D642" s="121">
        <v>0</v>
      </c>
      <c r="E642" s="124">
        <v>1853062557</v>
      </c>
      <c r="F642" s="124">
        <v>1044</v>
      </c>
      <c r="G642" s="124">
        <v>1774964</v>
      </c>
      <c r="H642" s="124">
        <v>454674480</v>
      </c>
      <c r="I642" s="124">
        <v>435511</v>
      </c>
      <c r="J642" s="125">
        <v>1.1579999999999999</v>
      </c>
      <c r="K642" s="124">
        <v>1236</v>
      </c>
      <c r="L642" s="124">
        <v>1281</v>
      </c>
      <c r="M642" s="124">
        <v>1259</v>
      </c>
      <c r="N642" s="125">
        <v>1.351</v>
      </c>
      <c r="O642" s="125">
        <v>1.512</v>
      </c>
      <c r="P642" s="126">
        <v>16899.349999999999</v>
      </c>
      <c r="Q642" s="127">
        <v>1.6209999999999999E-2</v>
      </c>
      <c r="R642" s="126">
        <v>28772.16</v>
      </c>
      <c r="S642" s="126">
        <v>0</v>
      </c>
      <c r="T642" s="125">
        <v>0.26200000000000001</v>
      </c>
      <c r="U642" s="126">
        <v>4427.62</v>
      </c>
      <c r="V642" s="126">
        <v>4427.62</v>
      </c>
      <c r="W642" s="124">
        <v>5574374</v>
      </c>
      <c r="X642" s="124">
        <v>5352491</v>
      </c>
      <c r="Y642" s="124">
        <v>107049</v>
      </c>
      <c r="Z642" s="124">
        <v>221883</v>
      </c>
      <c r="AA642" s="124">
        <v>388800</v>
      </c>
      <c r="AB642" s="124">
        <v>0</v>
      </c>
      <c r="AC642" s="124">
        <v>364058</v>
      </c>
      <c r="AD642" s="124">
        <v>584677</v>
      </c>
      <c r="AE642" s="124">
        <v>561013</v>
      </c>
    </row>
    <row r="643" spans="1:31" x14ac:dyDescent="0.3">
      <c r="A643" s="123" t="s">
        <v>1285</v>
      </c>
      <c r="B643" s="121" t="s">
        <v>1286</v>
      </c>
      <c r="C643" s="121">
        <v>1</v>
      </c>
      <c r="D643" s="121">
        <v>0</v>
      </c>
      <c r="E643" s="124">
        <v>9318581018</v>
      </c>
      <c r="F643" s="124">
        <v>3715</v>
      </c>
      <c r="G643" s="124">
        <v>2508366</v>
      </c>
      <c r="H643" s="124">
        <v>4679903383</v>
      </c>
      <c r="I643" s="124">
        <v>1259731</v>
      </c>
      <c r="J643" s="125">
        <v>3.351</v>
      </c>
      <c r="K643" s="124">
        <v>4495</v>
      </c>
      <c r="L643" s="124">
        <v>4411</v>
      </c>
      <c r="M643" s="124">
        <v>4495</v>
      </c>
      <c r="N643" s="125">
        <v>1.351</v>
      </c>
      <c r="O643" s="125">
        <v>1.2230000000000001</v>
      </c>
      <c r="P643" s="126">
        <v>13669.25</v>
      </c>
      <c r="Q643" s="127">
        <v>2.8000000000000001E-2</v>
      </c>
      <c r="R643" s="126">
        <v>70234.240000000005</v>
      </c>
      <c r="S643" s="126">
        <v>0</v>
      </c>
      <c r="T643" s="125">
        <v>1.2E-2</v>
      </c>
      <c r="U643" s="126">
        <v>164.03</v>
      </c>
      <c r="V643" s="126">
        <v>500</v>
      </c>
      <c r="W643" s="124">
        <v>2247500</v>
      </c>
      <c r="X643" s="124">
        <v>3566708</v>
      </c>
      <c r="Y643" s="124">
        <v>71334</v>
      </c>
      <c r="Z643" s="124">
        <v>71334</v>
      </c>
      <c r="AA643" s="124">
        <v>1511600</v>
      </c>
      <c r="AB643" s="124">
        <v>1968</v>
      </c>
      <c r="AC643" s="124">
        <v>1073718</v>
      </c>
      <c r="AD643" s="124">
        <v>1724391</v>
      </c>
      <c r="AE643" s="124">
        <v>1654599</v>
      </c>
    </row>
    <row r="644" spans="1:31" x14ac:dyDescent="0.3">
      <c r="A644" s="123" t="s">
        <v>1287</v>
      </c>
      <c r="B644" s="121" t="s">
        <v>1288</v>
      </c>
      <c r="C644" s="121">
        <v>1</v>
      </c>
      <c r="D644" s="121">
        <v>0</v>
      </c>
      <c r="E644" s="124">
        <v>10077075047</v>
      </c>
      <c r="F644" s="124">
        <v>5503</v>
      </c>
      <c r="G644" s="124">
        <v>1831196</v>
      </c>
      <c r="H644" s="124">
        <v>5782895150</v>
      </c>
      <c r="I644" s="124">
        <v>1050862</v>
      </c>
      <c r="J644" s="125">
        <v>2.7949999999999999</v>
      </c>
      <c r="K644" s="124">
        <v>6374</v>
      </c>
      <c r="L644" s="124">
        <v>6318</v>
      </c>
      <c r="M644" s="124">
        <v>6374</v>
      </c>
      <c r="N644" s="125">
        <v>1.351</v>
      </c>
      <c r="O644" s="125">
        <v>1.196</v>
      </c>
      <c r="P644" s="126">
        <v>13367.47</v>
      </c>
      <c r="Q644" s="127">
        <v>2.8000000000000001E-2</v>
      </c>
      <c r="R644" s="126">
        <v>51273.48</v>
      </c>
      <c r="S644" s="126">
        <v>0</v>
      </c>
      <c r="T644" s="125">
        <v>0.10299999999999999</v>
      </c>
      <c r="U644" s="126">
        <v>1376.84</v>
      </c>
      <c r="V644" s="126">
        <v>1376.84</v>
      </c>
      <c r="W644" s="124">
        <v>8775979</v>
      </c>
      <c r="X644" s="124">
        <v>8003306</v>
      </c>
      <c r="Y644" s="124">
        <v>160066</v>
      </c>
      <c r="Z644" s="124">
        <v>772673</v>
      </c>
      <c r="AA644" s="124">
        <v>2108800</v>
      </c>
      <c r="AB644" s="124">
        <v>0</v>
      </c>
      <c r="AC644" s="124">
        <v>1575437</v>
      </c>
      <c r="AD644" s="124">
        <v>2530151</v>
      </c>
      <c r="AE644" s="124">
        <v>2427748</v>
      </c>
    </row>
    <row r="645" spans="1:31" x14ac:dyDescent="0.3">
      <c r="A645" s="123" t="s">
        <v>1289</v>
      </c>
      <c r="B645" s="121" t="s">
        <v>1290</v>
      </c>
      <c r="C645" s="121">
        <v>1</v>
      </c>
      <c r="D645" s="121">
        <v>0</v>
      </c>
      <c r="E645" s="124">
        <v>3313760623</v>
      </c>
      <c r="F645" s="124">
        <v>1938</v>
      </c>
      <c r="G645" s="124">
        <v>1709886</v>
      </c>
      <c r="H645" s="124">
        <v>847803565</v>
      </c>
      <c r="I645" s="124">
        <v>437463</v>
      </c>
      <c r="J645" s="125">
        <v>1.163</v>
      </c>
      <c r="K645" s="124">
        <v>2361</v>
      </c>
      <c r="L645" s="124">
        <v>2362</v>
      </c>
      <c r="M645" s="124">
        <v>2362</v>
      </c>
      <c r="N645" s="125">
        <v>1.351</v>
      </c>
      <c r="O645" s="125">
        <v>1.127</v>
      </c>
      <c r="P645" s="126">
        <v>12596.27</v>
      </c>
      <c r="Q645" s="127">
        <v>1.6279999999999999E-2</v>
      </c>
      <c r="R645" s="126">
        <v>27836.94</v>
      </c>
      <c r="S645" s="126">
        <v>0</v>
      </c>
      <c r="T645" s="125">
        <v>0.27</v>
      </c>
      <c r="U645" s="126">
        <v>3400.99</v>
      </c>
      <c r="V645" s="126">
        <v>3400.99</v>
      </c>
      <c r="W645" s="124">
        <v>8033139</v>
      </c>
      <c r="X645" s="124">
        <v>7575878</v>
      </c>
      <c r="Y645" s="124">
        <v>151517</v>
      </c>
      <c r="Z645" s="124">
        <v>457261</v>
      </c>
      <c r="AA645" s="124">
        <v>814000</v>
      </c>
      <c r="AB645" s="124">
        <v>0</v>
      </c>
      <c r="AC645" s="124">
        <v>709359</v>
      </c>
      <c r="AD645" s="124">
        <v>1139230</v>
      </c>
      <c r="AE645" s="124">
        <v>1093122</v>
      </c>
    </row>
    <row r="646" spans="1:31" x14ac:dyDescent="0.3">
      <c r="A646" s="123" t="s">
        <v>1291</v>
      </c>
      <c r="B646" s="121" t="s">
        <v>1292</v>
      </c>
      <c r="C646" s="121">
        <v>1</v>
      </c>
      <c r="D646" s="121">
        <v>0</v>
      </c>
      <c r="E646" s="124">
        <v>2851008983</v>
      </c>
      <c r="F646" s="124">
        <v>427</v>
      </c>
      <c r="G646" s="124">
        <v>6676836</v>
      </c>
      <c r="H646" s="124">
        <v>209306730</v>
      </c>
      <c r="I646" s="124">
        <v>490179</v>
      </c>
      <c r="J646" s="125">
        <v>1.304</v>
      </c>
      <c r="K646" s="124">
        <v>328</v>
      </c>
      <c r="L646" s="124">
        <v>326</v>
      </c>
      <c r="M646" s="124">
        <v>328</v>
      </c>
      <c r="N646" s="125">
        <v>1.351</v>
      </c>
      <c r="O646" s="125">
        <v>1.175</v>
      </c>
      <c r="P646" s="126">
        <v>13132.76</v>
      </c>
      <c r="Q646" s="127">
        <v>1.8249999999999999E-2</v>
      </c>
      <c r="R646" s="126">
        <v>121852.25</v>
      </c>
      <c r="S646" s="126">
        <v>0</v>
      </c>
      <c r="T646" s="125">
        <v>0</v>
      </c>
      <c r="U646" s="126">
        <v>0</v>
      </c>
      <c r="V646" s="126">
        <v>500</v>
      </c>
      <c r="W646" s="124">
        <v>164000</v>
      </c>
      <c r="X646" s="124">
        <v>704956</v>
      </c>
      <c r="Y646" s="124">
        <v>14099</v>
      </c>
      <c r="Z646" s="124">
        <v>14099</v>
      </c>
      <c r="AA646" s="124">
        <v>148000</v>
      </c>
      <c r="AB646" s="124">
        <v>0</v>
      </c>
      <c r="AC646" s="124">
        <v>272113</v>
      </c>
      <c r="AD646" s="124">
        <v>437013</v>
      </c>
      <c r="AE646" s="124">
        <v>419326</v>
      </c>
    </row>
    <row r="647" spans="1:31" x14ac:dyDescent="0.3">
      <c r="A647" s="123" t="s">
        <v>1293</v>
      </c>
      <c r="B647" s="121" t="s">
        <v>1294</v>
      </c>
      <c r="C647" s="121">
        <v>1</v>
      </c>
      <c r="D647" s="121">
        <v>0</v>
      </c>
      <c r="E647" s="124">
        <v>2407562661</v>
      </c>
      <c r="F647" s="124">
        <v>1434</v>
      </c>
      <c r="G647" s="124">
        <v>1678913</v>
      </c>
      <c r="H647" s="124">
        <v>594762182</v>
      </c>
      <c r="I647" s="124">
        <v>414757</v>
      </c>
      <c r="J647" s="125">
        <v>1.103</v>
      </c>
      <c r="K647" s="124">
        <v>1628</v>
      </c>
      <c r="L647" s="124">
        <v>1598</v>
      </c>
      <c r="M647" s="124">
        <v>1628</v>
      </c>
      <c r="N647" s="125">
        <v>1.351</v>
      </c>
      <c r="O647" s="125">
        <v>1.2110000000000001</v>
      </c>
      <c r="P647" s="126">
        <v>13535.12</v>
      </c>
      <c r="Q647" s="127">
        <v>1.5440000000000001E-2</v>
      </c>
      <c r="R647" s="126">
        <v>25922.41</v>
      </c>
      <c r="S647" s="126">
        <v>0</v>
      </c>
      <c r="T647" s="125">
        <v>0.26200000000000001</v>
      </c>
      <c r="U647" s="126">
        <v>3546.2</v>
      </c>
      <c r="V647" s="126">
        <v>3546.2</v>
      </c>
      <c r="W647" s="124">
        <v>5773214</v>
      </c>
      <c r="X647" s="124">
        <v>4960527</v>
      </c>
      <c r="Y647" s="124">
        <v>99210</v>
      </c>
      <c r="Z647" s="124">
        <v>812687</v>
      </c>
      <c r="AA647" s="124">
        <v>647080</v>
      </c>
      <c r="AB647" s="124">
        <v>0</v>
      </c>
      <c r="AC647" s="124">
        <v>414644</v>
      </c>
      <c r="AD647" s="124">
        <v>665918</v>
      </c>
      <c r="AE647" s="124">
        <v>638966</v>
      </c>
    </row>
    <row r="648" spans="1:31" x14ac:dyDescent="0.3">
      <c r="A648" s="123" t="s">
        <v>1295</v>
      </c>
      <c r="B648" s="121" t="s">
        <v>1296</v>
      </c>
      <c r="C648" s="121">
        <v>1</v>
      </c>
      <c r="D648" s="121">
        <v>0</v>
      </c>
      <c r="E648" s="124">
        <v>2017749112</v>
      </c>
      <c r="F648" s="124">
        <v>1562</v>
      </c>
      <c r="G648" s="124">
        <v>1291772</v>
      </c>
      <c r="H648" s="124">
        <v>829916098</v>
      </c>
      <c r="I648" s="124">
        <v>531316</v>
      </c>
      <c r="J648" s="125">
        <v>1.413</v>
      </c>
      <c r="K648" s="124">
        <v>2022</v>
      </c>
      <c r="L648" s="124">
        <v>2047</v>
      </c>
      <c r="M648" s="124">
        <v>2035</v>
      </c>
      <c r="N648" s="125">
        <v>1.351</v>
      </c>
      <c r="O648" s="125">
        <v>1.1339999999999999</v>
      </c>
      <c r="P648" s="126">
        <v>12674.51</v>
      </c>
      <c r="Q648" s="127">
        <v>1.9779999999999999E-2</v>
      </c>
      <c r="R648" s="126">
        <v>25551.25</v>
      </c>
      <c r="S648" s="126">
        <v>0</v>
      </c>
      <c r="T648" s="125">
        <v>0.29299999999999998</v>
      </c>
      <c r="U648" s="126">
        <v>3713.63</v>
      </c>
      <c r="V648" s="126">
        <v>3713.63</v>
      </c>
      <c r="W648" s="124">
        <v>7557238</v>
      </c>
      <c r="X648" s="124">
        <v>7492508</v>
      </c>
      <c r="Y648" s="124">
        <v>149850</v>
      </c>
      <c r="Z648" s="124">
        <v>149850</v>
      </c>
      <c r="AA648" s="124">
        <v>1080200</v>
      </c>
      <c r="AB648" s="124">
        <v>0</v>
      </c>
      <c r="AC648" s="124">
        <v>659040</v>
      </c>
      <c r="AD648" s="124">
        <v>1058418</v>
      </c>
      <c r="AE648" s="124">
        <v>1015580</v>
      </c>
    </row>
    <row r="649" spans="1:31" x14ac:dyDescent="0.3">
      <c r="A649" s="123" t="s">
        <v>1297</v>
      </c>
      <c r="B649" s="121" t="s">
        <v>1298</v>
      </c>
      <c r="C649" s="121">
        <v>1</v>
      </c>
      <c r="D649" s="121">
        <v>0</v>
      </c>
      <c r="E649" s="124">
        <v>6987218839</v>
      </c>
      <c r="F649" s="124">
        <v>7122</v>
      </c>
      <c r="G649" s="124">
        <v>981075</v>
      </c>
      <c r="H649" s="124">
        <v>2107688248</v>
      </c>
      <c r="I649" s="124">
        <v>295940</v>
      </c>
      <c r="J649" s="125">
        <v>0.78700000000000003</v>
      </c>
      <c r="K649" s="124">
        <v>8948</v>
      </c>
      <c r="L649" s="124">
        <v>8718</v>
      </c>
      <c r="M649" s="124">
        <v>8948</v>
      </c>
      <c r="N649" s="125">
        <v>1.351</v>
      </c>
      <c r="O649" s="125">
        <v>1.6459999999999999</v>
      </c>
      <c r="P649" s="126">
        <v>18397.04</v>
      </c>
      <c r="Q649" s="127">
        <v>1.1010000000000001E-2</v>
      </c>
      <c r="R649" s="126">
        <v>10801.63</v>
      </c>
      <c r="S649" s="126">
        <v>7595.41</v>
      </c>
      <c r="T649" s="125">
        <v>0.50900000000000001</v>
      </c>
      <c r="U649" s="126">
        <v>9364.09</v>
      </c>
      <c r="V649" s="126">
        <v>9364.09</v>
      </c>
      <c r="W649" s="124">
        <v>83789878</v>
      </c>
      <c r="X649" s="124">
        <v>83975448</v>
      </c>
      <c r="Y649" s="124">
        <v>1679508</v>
      </c>
      <c r="Z649" s="124">
        <v>1679508</v>
      </c>
      <c r="AA649" s="124">
        <v>17176121</v>
      </c>
      <c r="AB649" s="124">
        <v>0</v>
      </c>
      <c r="AC649" s="124">
        <v>6867886</v>
      </c>
      <c r="AD649" s="124">
        <v>11029824</v>
      </c>
      <c r="AE649" s="124">
        <v>10583412</v>
      </c>
    </row>
    <row r="650" spans="1:31" x14ac:dyDescent="0.3">
      <c r="A650" s="123" t="s">
        <v>1299</v>
      </c>
      <c r="B650" s="121" t="s">
        <v>1300</v>
      </c>
      <c r="C650" s="121">
        <v>1</v>
      </c>
      <c r="D650" s="121">
        <v>0</v>
      </c>
      <c r="E650" s="124">
        <v>5618914121</v>
      </c>
      <c r="F650" s="124">
        <v>3538</v>
      </c>
      <c r="G650" s="124">
        <v>1588161</v>
      </c>
      <c r="H650" s="124">
        <v>3861038521</v>
      </c>
      <c r="I650" s="124">
        <v>1091305</v>
      </c>
      <c r="J650" s="125">
        <v>2.903</v>
      </c>
      <c r="K650" s="124">
        <v>3988</v>
      </c>
      <c r="L650" s="124">
        <v>4010</v>
      </c>
      <c r="M650" s="124">
        <v>3999</v>
      </c>
      <c r="N650" s="125">
        <v>1.351</v>
      </c>
      <c r="O650" s="125">
        <v>1.0609999999999999</v>
      </c>
      <c r="P650" s="126">
        <v>11858.6</v>
      </c>
      <c r="Q650" s="127">
        <v>2.8000000000000001E-2</v>
      </c>
      <c r="R650" s="126">
        <v>44468.5</v>
      </c>
      <c r="S650" s="126">
        <v>0</v>
      </c>
      <c r="T650" s="125">
        <v>0.104</v>
      </c>
      <c r="U650" s="126">
        <v>1233.29</v>
      </c>
      <c r="V650" s="126">
        <v>1233.29</v>
      </c>
      <c r="W650" s="124">
        <v>4931927</v>
      </c>
      <c r="X650" s="124">
        <v>4281404</v>
      </c>
      <c r="Y650" s="124">
        <v>85628</v>
      </c>
      <c r="Z650" s="124">
        <v>650523</v>
      </c>
      <c r="AA650" s="124">
        <v>1881600</v>
      </c>
      <c r="AB650" s="124">
        <v>0</v>
      </c>
      <c r="AC650" s="124">
        <v>1195216</v>
      </c>
      <c r="AD650" s="124">
        <v>1919516</v>
      </c>
      <c r="AE650" s="124">
        <v>1841827</v>
      </c>
    </row>
    <row r="651" spans="1:31" x14ac:dyDescent="0.3">
      <c r="A651" s="123" t="s">
        <v>1301</v>
      </c>
      <c r="B651" s="121" t="s">
        <v>1302</v>
      </c>
      <c r="C651" s="121">
        <v>1</v>
      </c>
      <c r="D651" s="121">
        <v>0</v>
      </c>
      <c r="E651" s="124">
        <v>11751383751</v>
      </c>
      <c r="F651" s="124">
        <v>9705</v>
      </c>
      <c r="G651" s="124">
        <v>1210858</v>
      </c>
      <c r="H651" s="124">
        <v>5245086156</v>
      </c>
      <c r="I651" s="124">
        <v>540451</v>
      </c>
      <c r="J651" s="125">
        <v>1.4370000000000001</v>
      </c>
      <c r="K651" s="124">
        <v>12063</v>
      </c>
      <c r="L651" s="124">
        <v>12119</v>
      </c>
      <c r="M651" s="124">
        <v>12091</v>
      </c>
      <c r="N651" s="125">
        <v>1.351</v>
      </c>
      <c r="O651" s="125">
        <v>1.522</v>
      </c>
      <c r="P651" s="126">
        <v>17011.12</v>
      </c>
      <c r="Q651" s="127">
        <v>2.0109999999999999E-2</v>
      </c>
      <c r="R651" s="126">
        <v>24350.35</v>
      </c>
      <c r="S651" s="126">
        <v>0</v>
      </c>
      <c r="T651" s="125">
        <v>0.29899999999999999</v>
      </c>
      <c r="U651" s="126">
        <v>5086.32</v>
      </c>
      <c r="V651" s="126">
        <v>5086.32</v>
      </c>
      <c r="W651" s="124">
        <v>61498696</v>
      </c>
      <c r="X651" s="124">
        <v>66107569</v>
      </c>
      <c r="Y651" s="124">
        <v>1322151</v>
      </c>
      <c r="Z651" s="124">
        <v>1322151</v>
      </c>
      <c r="AA651" s="124">
        <v>7871435</v>
      </c>
      <c r="AB651" s="124">
        <v>0</v>
      </c>
      <c r="AC651" s="124">
        <v>4646757</v>
      </c>
      <c r="AD651" s="124">
        <v>7462691</v>
      </c>
      <c r="AE651" s="124">
        <v>7160652</v>
      </c>
    </row>
    <row r="652" spans="1:31" x14ac:dyDescent="0.3">
      <c r="A652" s="123" t="s">
        <v>1303</v>
      </c>
      <c r="B652" s="121" t="s">
        <v>1304</v>
      </c>
      <c r="C652" s="121">
        <v>1</v>
      </c>
      <c r="D652" s="121">
        <v>0</v>
      </c>
      <c r="E652" s="124">
        <v>5733497300</v>
      </c>
      <c r="F652" s="124">
        <v>2348</v>
      </c>
      <c r="G652" s="124">
        <v>2441864</v>
      </c>
      <c r="H652" s="124">
        <v>2723638060</v>
      </c>
      <c r="I652" s="124">
        <v>1159982</v>
      </c>
      <c r="J652" s="125">
        <v>3.085</v>
      </c>
      <c r="K652" s="124">
        <v>2676</v>
      </c>
      <c r="L652" s="124">
        <v>2687</v>
      </c>
      <c r="M652" s="124">
        <v>2682</v>
      </c>
      <c r="N652" s="125">
        <v>1.351</v>
      </c>
      <c r="O652" s="125">
        <v>1.056</v>
      </c>
      <c r="P652" s="126">
        <v>11802.72</v>
      </c>
      <c r="Q652" s="127">
        <v>2.8000000000000001E-2</v>
      </c>
      <c r="R652" s="126">
        <v>68372.19</v>
      </c>
      <c r="S652" s="126">
        <v>0</v>
      </c>
      <c r="T652" s="125">
        <v>1.6E-2</v>
      </c>
      <c r="U652" s="126">
        <v>188.84</v>
      </c>
      <c r="V652" s="126">
        <v>500</v>
      </c>
      <c r="W652" s="124">
        <v>1341000</v>
      </c>
      <c r="X652" s="124">
        <v>2199968</v>
      </c>
      <c r="Y652" s="124">
        <v>43999</v>
      </c>
      <c r="Z652" s="124">
        <v>43999</v>
      </c>
      <c r="AA652" s="124">
        <v>1081200</v>
      </c>
      <c r="AB652" s="124">
        <v>0</v>
      </c>
      <c r="AC652" s="124">
        <v>619433</v>
      </c>
      <c r="AD652" s="124">
        <v>994809</v>
      </c>
      <c r="AE652" s="124">
        <v>954546</v>
      </c>
    </row>
    <row r="653" spans="1:31" x14ac:dyDescent="0.3">
      <c r="A653" s="123" t="s">
        <v>1305</v>
      </c>
      <c r="B653" s="121" t="s">
        <v>1306</v>
      </c>
      <c r="C653" s="121">
        <v>1</v>
      </c>
      <c r="D653" s="121">
        <v>0</v>
      </c>
      <c r="E653" s="124">
        <v>2056733952</v>
      </c>
      <c r="F653" s="124">
        <v>963</v>
      </c>
      <c r="G653" s="124">
        <v>2135756</v>
      </c>
      <c r="H653" s="124">
        <v>822096151</v>
      </c>
      <c r="I653" s="124">
        <v>853682</v>
      </c>
      <c r="J653" s="125">
        <v>2.2709999999999999</v>
      </c>
      <c r="K653" s="124">
        <v>1164</v>
      </c>
      <c r="L653" s="124">
        <v>1175</v>
      </c>
      <c r="M653" s="124">
        <v>1170</v>
      </c>
      <c r="N653" s="125">
        <v>1.351</v>
      </c>
      <c r="O653" s="125">
        <v>1.173</v>
      </c>
      <c r="P653" s="126">
        <v>13110.4</v>
      </c>
      <c r="Q653" s="127">
        <v>2.8000000000000001E-2</v>
      </c>
      <c r="R653" s="126">
        <v>59801.16</v>
      </c>
      <c r="S653" s="126">
        <v>0</v>
      </c>
      <c r="T653" s="125">
        <v>0.13</v>
      </c>
      <c r="U653" s="126">
        <v>1704.35</v>
      </c>
      <c r="V653" s="126">
        <v>1704.35</v>
      </c>
      <c r="W653" s="124">
        <v>1994090</v>
      </c>
      <c r="X653" s="124">
        <v>2176310</v>
      </c>
      <c r="Y653" s="124">
        <v>43526</v>
      </c>
      <c r="Z653" s="124">
        <v>43526</v>
      </c>
      <c r="AA653" s="124">
        <v>558800</v>
      </c>
      <c r="AB653" s="124">
        <v>0</v>
      </c>
      <c r="AC653" s="124">
        <v>426472</v>
      </c>
      <c r="AD653" s="124">
        <v>684914</v>
      </c>
      <c r="AE653" s="124">
        <v>657193</v>
      </c>
    </row>
    <row r="654" spans="1:31" x14ac:dyDescent="0.3">
      <c r="A654" s="123" t="s">
        <v>1307</v>
      </c>
      <c r="B654" s="121" t="s">
        <v>1308</v>
      </c>
      <c r="C654" s="121">
        <v>1</v>
      </c>
      <c r="D654" s="121">
        <v>0</v>
      </c>
      <c r="E654" s="124">
        <v>4564907161</v>
      </c>
      <c r="F654" s="124">
        <v>4784</v>
      </c>
      <c r="G654" s="124">
        <v>954203</v>
      </c>
      <c r="H654" s="124">
        <v>1803119208</v>
      </c>
      <c r="I654" s="124">
        <v>376906</v>
      </c>
      <c r="J654" s="125">
        <v>1.002</v>
      </c>
      <c r="K654" s="124">
        <v>5609</v>
      </c>
      <c r="L654" s="124">
        <v>5540</v>
      </c>
      <c r="M654" s="124">
        <v>5609</v>
      </c>
      <c r="N654" s="125">
        <v>1.351</v>
      </c>
      <c r="O654" s="125">
        <v>1.585</v>
      </c>
      <c r="P654" s="126">
        <v>17715.25</v>
      </c>
      <c r="Q654" s="127">
        <v>1.4019999999999999E-2</v>
      </c>
      <c r="R654" s="126">
        <v>13377.92</v>
      </c>
      <c r="S654" s="126">
        <v>4337.33</v>
      </c>
      <c r="T654" s="125">
        <v>0.433</v>
      </c>
      <c r="U654" s="126">
        <v>7670.7</v>
      </c>
      <c r="V654" s="126">
        <v>7670.7</v>
      </c>
      <c r="W654" s="124">
        <v>43024957</v>
      </c>
      <c r="X654" s="124">
        <v>39436822</v>
      </c>
      <c r="Y654" s="124">
        <v>788736</v>
      </c>
      <c r="Z654" s="124">
        <v>3588135</v>
      </c>
      <c r="AA654" s="124">
        <v>2896107</v>
      </c>
      <c r="AB654" s="124">
        <v>0</v>
      </c>
      <c r="AC654" s="124">
        <v>1533719</v>
      </c>
      <c r="AD654" s="124">
        <v>2463152</v>
      </c>
      <c r="AE654" s="124">
        <v>2363460</v>
      </c>
    </row>
    <row r="655" spans="1:31" x14ac:dyDescent="0.3">
      <c r="A655" s="123" t="s">
        <v>1309</v>
      </c>
      <c r="B655" s="121" t="s">
        <v>1310</v>
      </c>
      <c r="C655" s="121">
        <v>1</v>
      </c>
      <c r="D655" s="121">
        <v>0</v>
      </c>
      <c r="E655" s="124">
        <v>2133249474</v>
      </c>
      <c r="F655" s="124">
        <v>1225</v>
      </c>
      <c r="G655" s="124">
        <v>1741428</v>
      </c>
      <c r="H655" s="124">
        <v>1151274818</v>
      </c>
      <c r="I655" s="124">
        <v>939816</v>
      </c>
      <c r="J655" s="125">
        <v>2.5</v>
      </c>
      <c r="K655" s="124">
        <v>1458</v>
      </c>
      <c r="L655" s="124">
        <v>1467</v>
      </c>
      <c r="M655" s="124">
        <v>1463</v>
      </c>
      <c r="N655" s="125">
        <v>1.351</v>
      </c>
      <c r="O655" s="125">
        <v>1.0409999999999999</v>
      </c>
      <c r="P655" s="126">
        <v>11635.06</v>
      </c>
      <c r="Q655" s="127">
        <v>2.8000000000000001E-2</v>
      </c>
      <c r="R655" s="126">
        <v>48759.98</v>
      </c>
      <c r="S655" s="126">
        <v>0</v>
      </c>
      <c r="T655" s="125">
        <v>0.124</v>
      </c>
      <c r="U655" s="126">
        <v>1442.74</v>
      </c>
      <c r="V655" s="126">
        <v>1442.74</v>
      </c>
      <c r="W655" s="124">
        <v>2110729</v>
      </c>
      <c r="X655" s="124">
        <v>2083403</v>
      </c>
      <c r="Y655" s="124">
        <v>41668</v>
      </c>
      <c r="Z655" s="124">
        <v>41668</v>
      </c>
      <c r="AA655" s="124">
        <v>763200</v>
      </c>
      <c r="AB655" s="124">
        <v>0</v>
      </c>
      <c r="AC655" s="124">
        <v>474849</v>
      </c>
      <c r="AD655" s="124">
        <v>762607</v>
      </c>
      <c r="AE655" s="124">
        <v>731742</v>
      </c>
    </row>
    <row r="656" spans="1:31" x14ac:dyDescent="0.3">
      <c r="A656" s="123" t="s">
        <v>1311</v>
      </c>
      <c r="B656" s="121" t="s">
        <v>1312</v>
      </c>
      <c r="C656" s="121">
        <v>1</v>
      </c>
      <c r="D656" s="121">
        <v>0</v>
      </c>
      <c r="E656" s="124">
        <v>2132812839</v>
      </c>
      <c r="F656" s="124">
        <v>3613</v>
      </c>
      <c r="G656" s="124">
        <v>590316</v>
      </c>
      <c r="H656" s="124">
        <v>717557967</v>
      </c>
      <c r="I656" s="124">
        <v>198604</v>
      </c>
      <c r="J656" s="125">
        <v>0.52800000000000002</v>
      </c>
      <c r="K656" s="124">
        <v>4432</v>
      </c>
      <c r="L656" s="124">
        <v>4260</v>
      </c>
      <c r="M656" s="124">
        <v>4432</v>
      </c>
      <c r="N656" s="125">
        <v>1.351</v>
      </c>
      <c r="O656" s="125">
        <v>1.71</v>
      </c>
      <c r="P656" s="126">
        <v>19112.36</v>
      </c>
      <c r="Q656" s="127">
        <v>9.1000000000000004E-3</v>
      </c>
      <c r="R656" s="126">
        <v>5371.87</v>
      </c>
      <c r="S656" s="126">
        <v>13740.49</v>
      </c>
      <c r="T656" s="125">
        <v>0.74399999999999999</v>
      </c>
      <c r="U656" s="126">
        <v>14219.59</v>
      </c>
      <c r="V656" s="126">
        <v>14219.59</v>
      </c>
      <c r="W656" s="124">
        <v>63021223</v>
      </c>
      <c r="X656" s="124">
        <v>55218077</v>
      </c>
      <c r="Y656" s="124">
        <v>1104361</v>
      </c>
      <c r="Z656" s="124">
        <v>7803146</v>
      </c>
      <c r="AA656" s="124">
        <v>5344355</v>
      </c>
      <c r="AB656" s="124">
        <v>0</v>
      </c>
      <c r="AC656" s="124">
        <v>3293287</v>
      </c>
      <c r="AD656" s="124">
        <v>5289018</v>
      </c>
      <c r="AE656" s="124">
        <v>5074955</v>
      </c>
    </row>
    <row r="657" spans="1:31" x14ac:dyDescent="0.3">
      <c r="A657" s="123" t="s">
        <v>1313</v>
      </c>
      <c r="B657" s="121" t="s">
        <v>1314</v>
      </c>
      <c r="C657" s="121">
        <v>1</v>
      </c>
      <c r="D657" s="121">
        <v>0</v>
      </c>
      <c r="E657" s="124">
        <v>3728849908</v>
      </c>
      <c r="F657" s="124">
        <v>2763</v>
      </c>
      <c r="G657" s="124">
        <v>1349565</v>
      </c>
      <c r="H657" s="124">
        <v>1845659755</v>
      </c>
      <c r="I657" s="124">
        <v>667991</v>
      </c>
      <c r="J657" s="125">
        <v>1.7769999999999999</v>
      </c>
      <c r="K657" s="124">
        <v>3180</v>
      </c>
      <c r="L657" s="124">
        <v>3206</v>
      </c>
      <c r="M657" s="124">
        <v>3193</v>
      </c>
      <c r="N657" s="125">
        <v>1.351</v>
      </c>
      <c r="O657" s="125">
        <v>1.1120000000000001</v>
      </c>
      <c r="P657" s="126">
        <v>12428.62</v>
      </c>
      <c r="Q657" s="127">
        <v>2.487E-2</v>
      </c>
      <c r="R657" s="126">
        <v>33563.68</v>
      </c>
      <c r="S657" s="126">
        <v>0</v>
      </c>
      <c r="T657" s="125">
        <v>0.22700000000000001</v>
      </c>
      <c r="U657" s="126">
        <v>2821.29</v>
      </c>
      <c r="V657" s="126">
        <v>2821.29</v>
      </c>
      <c r="W657" s="124">
        <v>9008379</v>
      </c>
      <c r="X657" s="124">
        <v>8375931</v>
      </c>
      <c r="Y657" s="124">
        <v>167518</v>
      </c>
      <c r="Z657" s="124">
        <v>632448</v>
      </c>
      <c r="AA657" s="124">
        <v>1130800</v>
      </c>
      <c r="AB657" s="124">
        <v>0</v>
      </c>
      <c r="AC657" s="124">
        <v>713268</v>
      </c>
      <c r="AD657" s="124">
        <v>1145508</v>
      </c>
      <c r="AE657" s="124">
        <v>1099145</v>
      </c>
    </row>
    <row r="658" spans="1:31" x14ac:dyDescent="0.3">
      <c r="A658" s="123" t="s">
        <v>1315</v>
      </c>
      <c r="B658" s="121" t="s">
        <v>1316</v>
      </c>
      <c r="C658" s="121">
        <v>1</v>
      </c>
      <c r="D658" s="121">
        <v>0</v>
      </c>
      <c r="E658" s="124">
        <v>8563709399</v>
      </c>
      <c r="F658" s="124">
        <v>2835</v>
      </c>
      <c r="G658" s="124">
        <v>3020708</v>
      </c>
      <c r="H658" s="124">
        <v>4834146597</v>
      </c>
      <c r="I658" s="124">
        <v>1705166</v>
      </c>
      <c r="J658" s="125">
        <v>4.5359999999999996</v>
      </c>
      <c r="K658" s="124">
        <v>3235</v>
      </c>
      <c r="L658" s="124">
        <v>3232</v>
      </c>
      <c r="M658" s="124">
        <v>3235</v>
      </c>
      <c r="N658" s="125">
        <v>1.351</v>
      </c>
      <c r="O658" s="125">
        <v>1.0449999999999999</v>
      </c>
      <c r="P658" s="126">
        <v>11679.77</v>
      </c>
      <c r="Q658" s="127">
        <v>2.8000000000000001E-2</v>
      </c>
      <c r="R658" s="126">
        <v>84579.82</v>
      </c>
      <c r="S658" s="126">
        <v>0</v>
      </c>
      <c r="T658" s="125">
        <v>0</v>
      </c>
      <c r="U658" s="126">
        <v>0</v>
      </c>
      <c r="V658" s="126">
        <v>500</v>
      </c>
      <c r="W658" s="124">
        <v>1617500</v>
      </c>
      <c r="X658" s="124">
        <v>2286710</v>
      </c>
      <c r="Y658" s="124">
        <v>45734</v>
      </c>
      <c r="Z658" s="124">
        <v>45734</v>
      </c>
      <c r="AA658" s="124">
        <v>1173200</v>
      </c>
      <c r="AB658" s="124">
        <v>0</v>
      </c>
      <c r="AC658" s="124">
        <v>458129</v>
      </c>
      <c r="AD658" s="124">
        <v>735755</v>
      </c>
      <c r="AE658" s="124">
        <v>705976</v>
      </c>
    </row>
    <row r="659" spans="1:31" x14ac:dyDescent="0.3">
      <c r="A659" s="123" t="s">
        <v>1317</v>
      </c>
      <c r="B659" s="121" t="s">
        <v>1318</v>
      </c>
      <c r="C659" s="121">
        <v>1</v>
      </c>
      <c r="D659" s="121">
        <v>0</v>
      </c>
      <c r="E659" s="124">
        <v>2632973780</v>
      </c>
      <c r="F659" s="124">
        <v>1484</v>
      </c>
      <c r="G659" s="124">
        <v>1774241</v>
      </c>
      <c r="H659" s="124">
        <v>1179265295</v>
      </c>
      <c r="I659" s="124">
        <v>794653</v>
      </c>
      <c r="J659" s="125">
        <v>2.1139999999999999</v>
      </c>
      <c r="K659" s="124">
        <v>1633</v>
      </c>
      <c r="L659" s="124">
        <v>1687</v>
      </c>
      <c r="M659" s="124">
        <v>1660</v>
      </c>
      <c r="N659" s="125">
        <v>1.351</v>
      </c>
      <c r="O659" s="125">
        <v>1.171</v>
      </c>
      <c r="P659" s="126">
        <v>13088.05</v>
      </c>
      <c r="Q659" s="127">
        <v>2.8000000000000001E-2</v>
      </c>
      <c r="R659" s="126">
        <v>49678.74</v>
      </c>
      <c r="S659" s="126">
        <v>0</v>
      </c>
      <c r="T659" s="125">
        <v>0.16400000000000001</v>
      </c>
      <c r="U659" s="126">
        <v>2146.44</v>
      </c>
      <c r="V659" s="126">
        <v>2146.44</v>
      </c>
      <c r="W659" s="124">
        <v>3563091</v>
      </c>
      <c r="X659" s="124">
        <v>3676702</v>
      </c>
      <c r="Y659" s="124">
        <v>73534</v>
      </c>
      <c r="Z659" s="124">
        <v>73534</v>
      </c>
      <c r="AA659" s="124">
        <v>628800</v>
      </c>
      <c r="AB659" s="124">
        <v>0</v>
      </c>
      <c r="AC659" s="124">
        <v>343869</v>
      </c>
      <c r="AD659" s="124">
        <v>552253</v>
      </c>
      <c r="AE659" s="124">
        <v>529902</v>
      </c>
    </row>
    <row r="660" spans="1:31" x14ac:dyDescent="0.3">
      <c r="A660" s="123" t="s">
        <v>1319</v>
      </c>
      <c r="B660" s="121" t="s">
        <v>1320</v>
      </c>
      <c r="C660" s="121">
        <v>1</v>
      </c>
      <c r="D660" s="121">
        <v>0</v>
      </c>
      <c r="E660" s="124">
        <v>4352374837</v>
      </c>
      <c r="F660" s="124">
        <v>4640</v>
      </c>
      <c r="G660" s="124">
        <v>938011</v>
      </c>
      <c r="H660" s="124">
        <v>1133542813</v>
      </c>
      <c r="I660" s="124">
        <v>244298</v>
      </c>
      <c r="J660" s="125">
        <v>0.64900000000000002</v>
      </c>
      <c r="K660" s="124">
        <v>5519</v>
      </c>
      <c r="L660" s="124">
        <v>5457</v>
      </c>
      <c r="M660" s="124">
        <v>5519</v>
      </c>
      <c r="N660" s="125">
        <v>1.351</v>
      </c>
      <c r="O660" s="125">
        <v>1.8640000000000001</v>
      </c>
      <c r="P660" s="126">
        <v>20833.59</v>
      </c>
      <c r="Q660" s="127">
        <v>9.1000000000000004E-3</v>
      </c>
      <c r="R660" s="126">
        <v>8535.9</v>
      </c>
      <c r="S660" s="126">
        <v>12297.69</v>
      </c>
      <c r="T660" s="125">
        <v>0.56200000000000006</v>
      </c>
      <c r="U660" s="126">
        <v>11708.47</v>
      </c>
      <c r="V660" s="126">
        <v>12297.69</v>
      </c>
      <c r="W660" s="124">
        <v>67870952</v>
      </c>
      <c r="X660" s="124">
        <v>55652395</v>
      </c>
      <c r="Y660" s="124">
        <v>1113047</v>
      </c>
      <c r="Z660" s="124">
        <v>12218557</v>
      </c>
      <c r="AA660" s="124">
        <v>4032444</v>
      </c>
      <c r="AB660" s="124">
        <v>0</v>
      </c>
      <c r="AC660" s="124">
        <v>1533047</v>
      </c>
      <c r="AD660" s="124">
        <v>2462073</v>
      </c>
      <c r="AE660" s="124">
        <v>2362425</v>
      </c>
    </row>
    <row r="661" spans="1:31" x14ac:dyDescent="0.3">
      <c r="A661" s="123" t="s">
        <v>1321</v>
      </c>
      <c r="B661" s="121" t="s">
        <v>1322</v>
      </c>
      <c r="C661" s="121">
        <v>1</v>
      </c>
      <c r="D661" s="121">
        <v>0</v>
      </c>
      <c r="E661" s="124">
        <v>2455891316</v>
      </c>
      <c r="F661" s="124">
        <v>1308</v>
      </c>
      <c r="G661" s="124">
        <v>1877592</v>
      </c>
      <c r="H661" s="124">
        <v>1043851301</v>
      </c>
      <c r="I661" s="124">
        <v>798051</v>
      </c>
      <c r="J661" s="125">
        <v>2.1230000000000002</v>
      </c>
      <c r="K661" s="124">
        <v>1518</v>
      </c>
      <c r="L661" s="124">
        <v>1514</v>
      </c>
      <c r="M661" s="124">
        <v>1518</v>
      </c>
      <c r="N661" s="125">
        <v>1.351</v>
      </c>
      <c r="O661" s="125">
        <v>1.0229999999999999</v>
      </c>
      <c r="P661" s="126">
        <v>11433.88</v>
      </c>
      <c r="Q661" s="127">
        <v>2.8000000000000001E-2</v>
      </c>
      <c r="R661" s="126">
        <v>52572.57</v>
      </c>
      <c r="S661" s="126">
        <v>0</v>
      </c>
      <c r="T661" s="125">
        <v>0.16400000000000001</v>
      </c>
      <c r="U661" s="126">
        <v>1875.15</v>
      </c>
      <c r="V661" s="126">
        <v>1875.15</v>
      </c>
      <c r="W661" s="124">
        <v>2846478</v>
      </c>
      <c r="X661" s="124">
        <v>2654072</v>
      </c>
      <c r="Y661" s="124">
        <v>53081</v>
      </c>
      <c r="Z661" s="124">
        <v>192406</v>
      </c>
      <c r="AA661" s="124">
        <v>635600</v>
      </c>
      <c r="AB661" s="124">
        <v>0</v>
      </c>
      <c r="AC661" s="124">
        <v>361421</v>
      </c>
      <c r="AD661" s="124">
        <v>580442</v>
      </c>
      <c r="AE661" s="124">
        <v>556949</v>
      </c>
    </row>
    <row r="662" spans="1:31" x14ac:dyDescent="0.3">
      <c r="A662" s="123" t="s">
        <v>1323</v>
      </c>
      <c r="B662" s="121" t="s">
        <v>1324</v>
      </c>
      <c r="C662" s="121">
        <v>1</v>
      </c>
      <c r="D662" s="121">
        <v>0</v>
      </c>
      <c r="E662" s="124">
        <v>10165093896</v>
      </c>
      <c r="F662" s="124">
        <v>4646</v>
      </c>
      <c r="G662" s="124">
        <v>2187923</v>
      </c>
      <c r="H662" s="124">
        <v>8793710046</v>
      </c>
      <c r="I662" s="124">
        <v>1892748</v>
      </c>
      <c r="J662" s="125">
        <v>5.0350000000000001</v>
      </c>
      <c r="K662" s="124">
        <v>5317</v>
      </c>
      <c r="L662" s="124">
        <v>5318</v>
      </c>
      <c r="M662" s="124">
        <v>5318</v>
      </c>
      <c r="N662" s="125">
        <v>1.351</v>
      </c>
      <c r="O662" s="125">
        <v>1.0209999999999999</v>
      </c>
      <c r="P662" s="126">
        <v>11411.53</v>
      </c>
      <c r="Q662" s="127">
        <v>2.8000000000000001E-2</v>
      </c>
      <c r="R662" s="126">
        <v>61261.84</v>
      </c>
      <c r="S662" s="126">
        <v>0</v>
      </c>
      <c r="T662" s="125">
        <v>0</v>
      </c>
      <c r="U662" s="126">
        <v>0</v>
      </c>
      <c r="V662" s="126">
        <v>500</v>
      </c>
      <c r="W662" s="124">
        <v>2659000</v>
      </c>
      <c r="X662" s="124">
        <v>3778441</v>
      </c>
      <c r="Y662" s="124">
        <v>75568</v>
      </c>
      <c r="Z662" s="124">
        <v>75568</v>
      </c>
      <c r="AA662" s="124">
        <v>2079200</v>
      </c>
      <c r="AB662" s="124">
        <v>0</v>
      </c>
      <c r="AC662" s="124">
        <v>931640</v>
      </c>
      <c r="AD662" s="124">
        <v>1496213</v>
      </c>
      <c r="AE662" s="124">
        <v>1435657</v>
      </c>
    </row>
    <row r="663" spans="1:31" x14ac:dyDescent="0.3">
      <c r="A663" s="123" t="s">
        <v>1325</v>
      </c>
      <c r="B663" s="121" t="s">
        <v>1326</v>
      </c>
      <c r="C663" s="121">
        <v>1</v>
      </c>
      <c r="D663" s="121">
        <v>0</v>
      </c>
      <c r="E663" s="124">
        <v>4226075143</v>
      </c>
      <c r="F663" s="124">
        <v>2559</v>
      </c>
      <c r="G663" s="124">
        <v>1651455</v>
      </c>
      <c r="H663" s="124">
        <v>1530232331</v>
      </c>
      <c r="I663" s="124">
        <v>597980</v>
      </c>
      <c r="J663" s="125">
        <v>1.59</v>
      </c>
      <c r="K663" s="124">
        <v>3131</v>
      </c>
      <c r="L663" s="124">
        <v>3224</v>
      </c>
      <c r="M663" s="124">
        <v>3178</v>
      </c>
      <c r="N663" s="125">
        <v>1.351</v>
      </c>
      <c r="O663" s="125">
        <v>1.109</v>
      </c>
      <c r="P663" s="126">
        <v>12395.09</v>
      </c>
      <c r="Q663" s="127">
        <v>2.2259999999999999E-2</v>
      </c>
      <c r="R663" s="126">
        <v>36761.379999999997</v>
      </c>
      <c r="S663" s="126">
        <v>0</v>
      </c>
      <c r="T663" s="125">
        <v>0.24199999999999999</v>
      </c>
      <c r="U663" s="126">
        <v>2999.61</v>
      </c>
      <c r="V663" s="126">
        <v>2999.61</v>
      </c>
      <c r="W663" s="124">
        <v>9532761</v>
      </c>
      <c r="X663" s="124">
        <v>9719947</v>
      </c>
      <c r="Y663" s="124">
        <v>194398</v>
      </c>
      <c r="Z663" s="124">
        <v>194398</v>
      </c>
      <c r="AA663" s="124">
        <v>1453200</v>
      </c>
      <c r="AB663" s="124">
        <v>0</v>
      </c>
      <c r="AC663" s="124">
        <v>1139993</v>
      </c>
      <c r="AD663" s="124">
        <v>1830828</v>
      </c>
      <c r="AE663" s="124">
        <v>1756729</v>
      </c>
    </row>
    <row r="664" spans="1:31" x14ac:dyDescent="0.3">
      <c r="A664" s="123" t="s">
        <v>1327</v>
      </c>
      <c r="B664" s="121" t="s">
        <v>1328</v>
      </c>
      <c r="C664" s="121">
        <v>1</v>
      </c>
      <c r="D664" s="121">
        <v>0</v>
      </c>
      <c r="E664" s="124">
        <v>10847642853</v>
      </c>
      <c r="F664" s="124">
        <v>6810</v>
      </c>
      <c r="G664" s="124">
        <v>1592899</v>
      </c>
      <c r="H664" s="124">
        <v>3874613665</v>
      </c>
      <c r="I664" s="124">
        <v>568959</v>
      </c>
      <c r="J664" s="125">
        <v>1.5129999999999999</v>
      </c>
      <c r="K664" s="124">
        <v>8417</v>
      </c>
      <c r="L664" s="124">
        <v>8353</v>
      </c>
      <c r="M664" s="124">
        <v>8417</v>
      </c>
      <c r="N664" s="125">
        <v>1.351</v>
      </c>
      <c r="O664" s="125">
        <v>1.5329999999999999</v>
      </c>
      <c r="P664" s="126">
        <v>17134.060000000001</v>
      </c>
      <c r="Q664" s="127">
        <v>2.1180000000000001E-2</v>
      </c>
      <c r="R664" s="126">
        <v>33737.599999999999</v>
      </c>
      <c r="S664" s="126">
        <v>0</v>
      </c>
      <c r="T664" s="125">
        <v>0.253</v>
      </c>
      <c r="U664" s="126">
        <v>4334.91</v>
      </c>
      <c r="V664" s="126">
        <v>4334.91</v>
      </c>
      <c r="W664" s="124">
        <v>36486938</v>
      </c>
      <c r="X664" s="124">
        <v>31926502</v>
      </c>
      <c r="Y664" s="124">
        <v>638530</v>
      </c>
      <c r="Z664" s="124">
        <v>4560436</v>
      </c>
      <c r="AA664" s="124">
        <v>3040800</v>
      </c>
      <c r="AB664" s="124">
        <v>0</v>
      </c>
      <c r="AC664" s="124">
        <v>2136011</v>
      </c>
      <c r="AD664" s="124">
        <v>3430433</v>
      </c>
      <c r="AE664" s="124">
        <v>3291592</v>
      </c>
    </row>
    <row r="665" spans="1:31" x14ac:dyDescent="0.3">
      <c r="A665" s="123" t="s">
        <v>1329</v>
      </c>
      <c r="B665" s="121" t="s">
        <v>1330</v>
      </c>
      <c r="C665" s="121">
        <v>1</v>
      </c>
      <c r="D665" s="121">
        <v>1</v>
      </c>
      <c r="E665" s="124">
        <v>23113347919</v>
      </c>
      <c r="F665" s="124">
        <v>24494</v>
      </c>
      <c r="G665" s="124">
        <v>943633</v>
      </c>
      <c r="H665" s="124">
        <v>6855488530</v>
      </c>
      <c r="I665" s="124">
        <v>279884</v>
      </c>
      <c r="J665" s="125">
        <v>0.74399999999999999</v>
      </c>
      <c r="K665" s="124">
        <v>30540</v>
      </c>
      <c r="L665" s="124">
        <v>29661</v>
      </c>
      <c r="M665" s="124">
        <v>30540</v>
      </c>
      <c r="N665" s="125">
        <v>1.351</v>
      </c>
      <c r="O665" s="125">
        <v>1.696</v>
      </c>
      <c r="P665" s="126">
        <v>18955.88</v>
      </c>
      <c r="Q665" s="127">
        <v>1.0410000000000001E-2</v>
      </c>
      <c r="R665" s="126">
        <v>9823.2099999999991</v>
      </c>
      <c r="S665" s="126">
        <v>9132.67</v>
      </c>
      <c r="T665" s="125">
        <v>0.54100000000000004</v>
      </c>
      <c r="U665" s="126">
        <v>10255.129999999999</v>
      </c>
      <c r="V665" s="126">
        <v>10255.129999999999</v>
      </c>
      <c r="W665" s="124">
        <v>313191671</v>
      </c>
      <c r="X665" s="124">
        <v>282763058</v>
      </c>
      <c r="Y665" s="124">
        <v>5655261</v>
      </c>
      <c r="Z665" s="124">
        <v>30428613</v>
      </c>
      <c r="AA665" s="124">
        <v>39050458</v>
      </c>
      <c r="AB665" s="124">
        <v>0</v>
      </c>
      <c r="AC665" s="124">
        <v>19707556</v>
      </c>
      <c r="AD665" s="124">
        <v>31650334</v>
      </c>
      <c r="AE665" s="124">
        <v>30369343</v>
      </c>
    </row>
    <row r="666" spans="1:31" x14ac:dyDescent="0.3">
      <c r="A666" s="123" t="s">
        <v>1331</v>
      </c>
      <c r="B666" s="121" t="s">
        <v>1332</v>
      </c>
      <c r="C666" s="121">
        <v>1</v>
      </c>
      <c r="D666" s="121">
        <v>0</v>
      </c>
      <c r="E666" s="124">
        <v>5584646927</v>
      </c>
      <c r="F666" s="124">
        <v>5351</v>
      </c>
      <c r="G666" s="124">
        <v>1043664</v>
      </c>
      <c r="H666" s="124">
        <v>1721748501</v>
      </c>
      <c r="I666" s="124">
        <v>321762</v>
      </c>
      <c r="J666" s="125">
        <v>0.85499999999999998</v>
      </c>
      <c r="K666" s="124">
        <v>6331</v>
      </c>
      <c r="L666" s="124">
        <v>6411</v>
      </c>
      <c r="M666" s="124">
        <v>6371</v>
      </c>
      <c r="N666" s="125">
        <v>1.351</v>
      </c>
      <c r="O666" s="125">
        <v>1.26</v>
      </c>
      <c r="P666" s="126">
        <v>14082.79</v>
      </c>
      <c r="Q666" s="127">
        <v>1.197E-2</v>
      </c>
      <c r="R666" s="126">
        <v>12492.65</v>
      </c>
      <c r="S666" s="126">
        <v>1590.14</v>
      </c>
      <c r="T666" s="125">
        <v>0.45100000000000001</v>
      </c>
      <c r="U666" s="126">
        <v>6351.33</v>
      </c>
      <c r="V666" s="126">
        <v>6351.33</v>
      </c>
      <c r="W666" s="124">
        <v>40464324</v>
      </c>
      <c r="X666" s="124">
        <v>37052246</v>
      </c>
      <c r="Y666" s="124">
        <v>741044</v>
      </c>
      <c r="Z666" s="124">
        <v>3412078</v>
      </c>
      <c r="AA666" s="124">
        <v>10286320</v>
      </c>
      <c r="AB666" s="124">
        <v>0</v>
      </c>
      <c r="AC666" s="124">
        <v>4636172</v>
      </c>
      <c r="AD666" s="124">
        <v>7445692</v>
      </c>
      <c r="AE666" s="124">
        <v>7144341</v>
      </c>
    </row>
    <row r="667" spans="1:31" x14ac:dyDescent="0.3">
      <c r="A667" s="123" t="s">
        <v>1333</v>
      </c>
      <c r="B667" s="121" t="s">
        <v>1334</v>
      </c>
      <c r="C667" s="121">
        <v>1</v>
      </c>
      <c r="D667" s="121">
        <v>0</v>
      </c>
      <c r="E667" s="124">
        <v>4014504997</v>
      </c>
      <c r="F667" s="124">
        <v>3419</v>
      </c>
      <c r="G667" s="124">
        <v>1174175</v>
      </c>
      <c r="H667" s="124">
        <v>1505422548</v>
      </c>
      <c r="I667" s="124">
        <v>440310</v>
      </c>
      <c r="J667" s="125">
        <v>1.171</v>
      </c>
      <c r="K667" s="124">
        <v>4313</v>
      </c>
      <c r="L667" s="124">
        <v>4243</v>
      </c>
      <c r="M667" s="124">
        <v>4313</v>
      </c>
      <c r="N667" s="125">
        <v>1.351</v>
      </c>
      <c r="O667" s="125">
        <v>1.131</v>
      </c>
      <c r="P667" s="126">
        <v>12640.98</v>
      </c>
      <c r="Q667" s="127">
        <v>1.6389999999999998E-2</v>
      </c>
      <c r="R667" s="126">
        <v>19244.72</v>
      </c>
      <c r="S667" s="126">
        <v>0</v>
      </c>
      <c r="T667" s="125">
        <v>0.36599999999999999</v>
      </c>
      <c r="U667" s="126">
        <v>4626.59</v>
      </c>
      <c r="V667" s="126">
        <v>4626.59</v>
      </c>
      <c r="W667" s="124">
        <v>19954483</v>
      </c>
      <c r="X667" s="124">
        <v>16783446</v>
      </c>
      <c r="Y667" s="124">
        <v>335668</v>
      </c>
      <c r="Z667" s="124">
        <v>3171037</v>
      </c>
      <c r="AA667" s="124">
        <v>4173913</v>
      </c>
      <c r="AB667" s="124">
        <v>0</v>
      </c>
      <c r="AC667" s="124">
        <v>1598978</v>
      </c>
      <c r="AD667" s="124">
        <v>2567958</v>
      </c>
      <c r="AE667" s="124">
        <v>2464025</v>
      </c>
    </row>
    <row r="668" spans="1:31" x14ac:dyDescent="0.3">
      <c r="A668" s="123" t="s">
        <v>1335</v>
      </c>
      <c r="B668" s="121" t="s">
        <v>1336</v>
      </c>
      <c r="C668" s="121">
        <v>1</v>
      </c>
      <c r="D668" s="121">
        <v>0</v>
      </c>
      <c r="E668" s="124">
        <v>780030404</v>
      </c>
      <c r="F668" s="124">
        <v>1089</v>
      </c>
      <c r="G668" s="124">
        <v>716281</v>
      </c>
      <c r="H668" s="124">
        <v>266211553</v>
      </c>
      <c r="I668" s="124">
        <v>244455</v>
      </c>
      <c r="J668" s="125">
        <v>0.65</v>
      </c>
      <c r="K668" s="124">
        <v>1340</v>
      </c>
      <c r="L668" s="124">
        <v>1328</v>
      </c>
      <c r="M668" s="124">
        <v>1340</v>
      </c>
      <c r="N668" s="125">
        <v>1.141</v>
      </c>
      <c r="O668" s="125">
        <v>1.6930000000000001</v>
      </c>
      <c r="P668" s="126">
        <v>15981.05</v>
      </c>
      <c r="Q668" s="127">
        <v>9.1000000000000004E-3</v>
      </c>
      <c r="R668" s="126">
        <v>6518.15</v>
      </c>
      <c r="S668" s="126">
        <v>9462.9</v>
      </c>
      <c r="T668" s="125">
        <v>0.58799999999999997</v>
      </c>
      <c r="U668" s="126">
        <v>9396.85</v>
      </c>
      <c r="V668" s="126">
        <v>9462.9</v>
      </c>
      <c r="W668" s="124">
        <v>12680286</v>
      </c>
      <c r="X668" s="124">
        <v>13421359</v>
      </c>
      <c r="Y668" s="124">
        <v>268427</v>
      </c>
      <c r="Z668" s="124">
        <v>268427</v>
      </c>
      <c r="AA668" s="124">
        <v>5072779</v>
      </c>
      <c r="AB668" s="124">
        <v>0</v>
      </c>
      <c r="AC668" s="124">
        <v>1362748</v>
      </c>
      <c r="AD668" s="124">
        <v>2188573</v>
      </c>
      <c r="AE668" s="124">
        <v>2099994</v>
      </c>
    </row>
    <row r="669" spans="1:31" x14ac:dyDescent="0.3">
      <c r="A669" s="123" t="s">
        <v>1337</v>
      </c>
      <c r="B669" s="121" t="s">
        <v>1338</v>
      </c>
      <c r="C669" s="121">
        <v>1</v>
      </c>
      <c r="D669" s="121">
        <v>0</v>
      </c>
      <c r="E669" s="124">
        <v>395546735</v>
      </c>
      <c r="F669" s="124">
        <v>808</v>
      </c>
      <c r="G669" s="124">
        <v>489538</v>
      </c>
      <c r="H669" s="124">
        <v>132568700</v>
      </c>
      <c r="I669" s="124">
        <v>164070</v>
      </c>
      <c r="J669" s="125">
        <v>0.436</v>
      </c>
      <c r="K669" s="124">
        <v>984</v>
      </c>
      <c r="L669" s="124">
        <v>980</v>
      </c>
      <c r="M669" s="124">
        <v>984</v>
      </c>
      <c r="N669" s="125">
        <v>1.141</v>
      </c>
      <c r="O669" s="125">
        <v>1.76</v>
      </c>
      <c r="P669" s="126">
        <v>16613.5</v>
      </c>
      <c r="Q669" s="127">
        <v>9.1000000000000004E-3</v>
      </c>
      <c r="R669" s="126">
        <v>4454.79</v>
      </c>
      <c r="S669" s="126">
        <v>12158.71</v>
      </c>
      <c r="T669" s="125">
        <v>0.81799999999999995</v>
      </c>
      <c r="U669" s="126">
        <v>13589.84</v>
      </c>
      <c r="V669" s="126">
        <v>13589.84</v>
      </c>
      <c r="W669" s="124">
        <v>13372403</v>
      </c>
      <c r="X669" s="124">
        <v>12955188</v>
      </c>
      <c r="Y669" s="124">
        <v>259103</v>
      </c>
      <c r="Z669" s="124">
        <v>417215</v>
      </c>
      <c r="AA669" s="124">
        <v>4984025</v>
      </c>
      <c r="AB669" s="124">
        <v>0</v>
      </c>
      <c r="AC669" s="124">
        <v>1400339</v>
      </c>
      <c r="AD669" s="124">
        <v>2248944</v>
      </c>
      <c r="AE669" s="124">
        <v>2157922</v>
      </c>
    </row>
    <row r="670" spans="1:31" x14ac:dyDescent="0.3">
      <c r="A670" s="123" t="s">
        <v>1339</v>
      </c>
      <c r="B670" s="121" t="s">
        <v>1340</v>
      </c>
      <c r="C670" s="121">
        <v>1</v>
      </c>
      <c r="D670" s="121">
        <v>0</v>
      </c>
      <c r="E670" s="124">
        <v>142291900</v>
      </c>
      <c r="F670" s="124">
        <v>185</v>
      </c>
      <c r="G670" s="124">
        <v>769145</v>
      </c>
      <c r="H670" s="124">
        <v>42964384</v>
      </c>
      <c r="I670" s="124">
        <v>232239</v>
      </c>
      <c r="J670" s="125">
        <v>0.61699999999999999</v>
      </c>
      <c r="K670" s="124">
        <v>157</v>
      </c>
      <c r="L670" s="124">
        <v>141</v>
      </c>
      <c r="M670" s="124">
        <v>157</v>
      </c>
      <c r="N670" s="125">
        <v>1.141</v>
      </c>
      <c r="O670" s="125">
        <v>1.345</v>
      </c>
      <c r="P670" s="126">
        <v>12696.11</v>
      </c>
      <c r="Q670" s="127">
        <v>9.1000000000000004E-3</v>
      </c>
      <c r="R670" s="126">
        <v>6999.21</v>
      </c>
      <c r="S670" s="126">
        <v>5696.9</v>
      </c>
      <c r="T670" s="125">
        <v>0.55800000000000005</v>
      </c>
      <c r="U670" s="126">
        <v>7084.42</v>
      </c>
      <c r="V670" s="126">
        <v>7084.42</v>
      </c>
      <c r="W670" s="124">
        <v>1112254</v>
      </c>
      <c r="X670" s="124">
        <v>1818283</v>
      </c>
      <c r="Y670" s="124">
        <v>36365</v>
      </c>
      <c r="Z670" s="124">
        <v>36365</v>
      </c>
      <c r="AA670" s="124">
        <v>636848</v>
      </c>
      <c r="AB670" s="124">
        <v>0</v>
      </c>
      <c r="AC670" s="124">
        <v>278595</v>
      </c>
      <c r="AD670" s="124">
        <v>447423</v>
      </c>
      <c r="AE670" s="124">
        <v>429314</v>
      </c>
    </row>
    <row r="671" spans="1:31" x14ac:dyDescent="0.3">
      <c r="A671" s="123" t="s">
        <v>1341</v>
      </c>
      <c r="B671" s="121" t="s">
        <v>1342</v>
      </c>
      <c r="C671" s="121">
        <v>1</v>
      </c>
      <c r="D671" s="121">
        <v>0</v>
      </c>
      <c r="E671" s="124">
        <v>475481285</v>
      </c>
      <c r="F671" s="124">
        <v>717</v>
      </c>
      <c r="G671" s="124">
        <v>663153</v>
      </c>
      <c r="H671" s="124">
        <v>166546846</v>
      </c>
      <c r="I671" s="124">
        <v>232282</v>
      </c>
      <c r="J671" s="125">
        <v>0.61699999999999999</v>
      </c>
      <c r="K671" s="124">
        <v>844</v>
      </c>
      <c r="L671" s="124">
        <v>841</v>
      </c>
      <c r="M671" s="124">
        <v>844</v>
      </c>
      <c r="N671" s="125">
        <v>1.141</v>
      </c>
      <c r="O671" s="125">
        <v>1.7290000000000001</v>
      </c>
      <c r="P671" s="126">
        <v>16320.87</v>
      </c>
      <c r="Q671" s="127">
        <v>9.1000000000000004E-3</v>
      </c>
      <c r="R671" s="126">
        <v>6034.69</v>
      </c>
      <c r="S671" s="126">
        <v>10286.18</v>
      </c>
      <c r="T671" s="125">
        <v>0.61699999999999999</v>
      </c>
      <c r="U671" s="126">
        <v>10069.969999999999</v>
      </c>
      <c r="V671" s="126">
        <v>10286.18</v>
      </c>
      <c r="W671" s="124">
        <v>8681536</v>
      </c>
      <c r="X671" s="124">
        <v>8457392</v>
      </c>
      <c r="Y671" s="124">
        <v>169147</v>
      </c>
      <c r="Z671" s="124">
        <v>224144</v>
      </c>
      <c r="AA671" s="124">
        <v>3471390</v>
      </c>
      <c r="AB671" s="124">
        <v>0</v>
      </c>
      <c r="AC671" s="124">
        <v>798142</v>
      </c>
      <c r="AD671" s="124">
        <v>1281816</v>
      </c>
      <c r="AE671" s="124">
        <v>1229936</v>
      </c>
    </row>
    <row r="672" spans="1:31" x14ac:dyDescent="0.3">
      <c r="A672" s="123" t="s">
        <v>1343</v>
      </c>
      <c r="B672" s="121" t="s">
        <v>1344</v>
      </c>
      <c r="C672" s="121">
        <v>1</v>
      </c>
      <c r="D672" s="121">
        <v>0</v>
      </c>
      <c r="E672" s="124">
        <v>421365409</v>
      </c>
      <c r="F672" s="124">
        <v>767</v>
      </c>
      <c r="G672" s="124">
        <v>549368</v>
      </c>
      <c r="H672" s="124">
        <v>154496037</v>
      </c>
      <c r="I672" s="124">
        <v>201428</v>
      </c>
      <c r="J672" s="125">
        <v>0.53500000000000003</v>
      </c>
      <c r="K672" s="124">
        <v>913</v>
      </c>
      <c r="L672" s="124">
        <v>909</v>
      </c>
      <c r="M672" s="124">
        <v>913</v>
      </c>
      <c r="N672" s="125">
        <v>1.141</v>
      </c>
      <c r="O672" s="125">
        <v>1.7490000000000001</v>
      </c>
      <c r="P672" s="126">
        <v>16509.66</v>
      </c>
      <c r="Q672" s="127">
        <v>9.1000000000000004E-3</v>
      </c>
      <c r="R672" s="126">
        <v>4999.24</v>
      </c>
      <c r="S672" s="126">
        <v>11510.42</v>
      </c>
      <c r="T672" s="125">
        <v>0.72399999999999998</v>
      </c>
      <c r="U672" s="126">
        <v>11952.99</v>
      </c>
      <c r="V672" s="126">
        <v>11952.99</v>
      </c>
      <c r="W672" s="124">
        <v>10913080</v>
      </c>
      <c r="X672" s="124">
        <v>10495591</v>
      </c>
      <c r="Y672" s="124">
        <v>209911</v>
      </c>
      <c r="Z672" s="124">
        <v>417489</v>
      </c>
      <c r="AA672" s="124">
        <v>3376013</v>
      </c>
      <c r="AB672" s="124">
        <v>0</v>
      </c>
      <c r="AC672" s="124">
        <v>1482601</v>
      </c>
      <c r="AD672" s="124">
        <v>2381057</v>
      </c>
      <c r="AE672" s="124">
        <v>2284688</v>
      </c>
    </row>
    <row r="673" spans="1:31" x14ac:dyDescent="0.3">
      <c r="A673" s="123" t="s">
        <v>1345</v>
      </c>
      <c r="B673" s="121" t="s">
        <v>1346</v>
      </c>
      <c r="C673" s="121">
        <v>1</v>
      </c>
      <c r="D673" s="121">
        <v>0</v>
      </c>
      <c r="E673" s="124">
        <v>2152395291</v>
      </c>
      <c r="F673" s="124">
        <v>1216</v>
      </c>
      <c r="G673" s="124">
        <v>1770061</v>
      </c>
      <c r="H673" s="124">
        <v>402517382</v>
      </c>
      <c r="I673" s="124">
        <v>331017</v>
      </c>
      <c r="J673" s="125">
        <v>0.88</v>
      </c>
      <c r="K673" s="124">
        <v>1509</v>
      </c>
      <c r="L673" s="124">
        <v>1491</v>
      </c>
      <c r="M673" s="124">
        <v>1509</v>
      </c>
      <c r="N673" s="125">
        <v>1.141</v>
      </c>
      <c r="O673" s="125">
        <v>1.8420000000000001</v>
      </c>
      <c r="P673" s="126">
        <v>17387.54</v>
      </c>
      <c r="Q673" s="127">
        <v>1.2319999999999999E-2</v>
      </c>
      <c r="R673" s="126">
        <v>21807.15</v>
      </c>
      <c r="S673" s="126">
        <v>0</v>
      </c>
      <c r="T673" s="125">
        <v>0.29899999999999999</v>
      </c>
      <c r="U673" s="126">
        <v>5198.87</v>
      </c>
      <c r="V673" s="126">
        <v>5198.87</v>
      </c>
      <c r="W673" s="124">
        <v>7845095</v>
      </c>
      <c r="X673" s="124">
        <v>11765284</v>
      </c>
      <c r="Y673" s="124">
        <v>235305</v>
      </c>
      <c r="Z673" s="124">
        <v>235305</v>
      </c>
      <c r="AA673" s="124">
        <v>4352868</v>
      </c>
      <c r="AB673" s="124">
        <v>0</v>
      </c>
      <c r="AC673" s="124">
        <v>1662386</v>
      </c>
      <c r="AD673" s="124">
        <v>2669791</v>
      </c>
      <c r="AE673" s="124">
        <v>2561736</v>
      </c>
    </row>
    <row r="674" spans="1:31" x14ac:dyDescent="0.3">
      <c r="A674" s="123" t="s">
        <v>1347</v>
      </c>
      <c r="B674" s="121" t="s">
        <v>1348</v>
      </c>
      <c r="C674" s="121">
        <v>1</v>
      </c>
      <c r="D674" s="121">
        <v>0</v>
      </c>
      <c r="E674" s="124">
        <v>631542932</v>
      </c>
      <c r="F674" s="124">
        <v>578</v>
      </c>
      <c r="G674" s="124">
        <v>1092634</v>
      </c>
      <c r="H674" s="124">
        <v>137154203</v>
      </c>
      <c r="I674" s="124">
        <v>237291</v>
      </c>
      <c r="J674" s="125">
        <v>0.63100000000000001</v>
      </c>
      <c r="K674" s="124">
        <v>706</v>
      </c>
      <c r="L674" s="124">
        <v>747</v>
      </c>
      <c r="M674" s="124">
        <v>727</v>
      </c>
      <c r="N674" s="125">
        <v>1.141</v>
      </c>
      <c r="O674" s="125">
        <v>1.9339999999999999</v>
      </c>
      <c r="P674" s="126">
        <v>18255.97</v>
      </c>
      <c r="Q674" s="127">
        <v>9.1000000000000004E-3</v>
      </c>
      <c r="R674" s="126">
        <v>9942.9599999999991</v>
      </c>
      <c r="S674" s="126">
        <v>8313.01</v>
      </c>
      <c r="T674" s="125">
        <v>0.51800000000000002</v>
      </c>
      <c r="U674" s="126">
        <v>9456.59</v>
      </c>
      <c r="V674" s="126">
        <v>9456.59</v>
      </c>
      <c r="W674" s="124">
        <v>6874941</v>
      </c>
      <c r="X674" s="124">
        <v>8647915</v>
      </c>
      <c r="Y674" s="124">
        <v>172958</v>
      </c>
      <c r="Z674" s="124">
        <v>172958</v>
      </c>
      <c r="AA674" s="124">
        <v>3198956</v>
      </c>
      <c r="AB674" s="124">
        <v>0</v>
      </c>
      <c r="AC674" s="124">
        <v>742124</v>
      </c>
      <c r="AD674" s="124">
        <v>1191851</v>
      </c>
      <c r="AE674" s="124">
        <v>1143613</v>
      </c>
    </row>
    <row r="675" spans="1:31" x14ac:dyDescent="0.3">
      <c r="A675" s="129" t="s">
        <v>1349</v>
      </c>
      <c r="B675" s="121" t="s">
        <v>1350</v>
      </c>
      <c r="C675" s="121">
        <v>1</v>
      </c>
      <c r="D675" s="121">
        <v>1</v>
      </c>
      <c r="E675" s="124">
        <v>2781986864293</v>
      </c>
      <c r="F675" s="124">
        <v>2498568</v>
      </c>
      <c r="G675" s="124">
        <v>1215889345</v>
      </c>
      <c r="H675" s="124">
        <v>938292288583</v>
      </c>
      <c r="I675" s="124">
        <v>244435903</v>
      </c>
      <c r="J675" s="125">
        <v>649.94399999999951</v>
      </c>
      <c r="K675" s="124">
        <v>3097508</v>
      </c>
      <c r="L675" s="124">
        <v>3053603</v>
      </c>
      <c r="M675" s="124">
        <v>3104065</v>
      </c>
      <c r="N675" s="125">
        <v>789.50199999999802</v>
      </c>
      <c r="O675" s="125">
        <v>1039.377</v>
      </c>
      <c r="P675" s="126">
        <v>9986071.9899999946</v>
      </c>
      <c r="Q675" s="127">
        <v>8.4473200000000226</v>
      </c>
      <c r="R675" s="126">
        <v>24411263.470000003</v>
      </c>
      <c r="S675" s="126">
        <v>3885511.99</v>
      </c>
      <c r="T675" s="125">
        <v>356.40100000000081</v>
      </c>
      <c r="U675" s="126">
        <v>5353503.9800000004</v>
      </c>
      <c r="V675" s="126">
        <v>5382021.5300000012</v>
      </c>
      <c r="W675" s="124">
        <v>25875610976</v>
      </c>
      <c r="X675" s="124">
        <v>24918051710</v>
      </c>
      <c r="Y675" s="124">
        <v>498360712</v>
      </c>
      <c r="Z675" s="124">
        <v>1426353306</v>
      </c>
      <c r="AA675" s="124">
        <v>6516697874</v>
      </c>
      <c r="AB675" s="124">
        <v>185860</v>
      </c>
      <c r="AC675" s="124">
        <v>2215020010</v>
      </c>
      <c r="AD675" s="124">
        <v>3557321796</v>
      </c>
      <c r="AE675" s="124">
        <v>3413345491</v>
      </c>
    </row>
    <row r="676" spans="1:31" x14ac:dyDescent="0.3">
      <c r="A676" s="129" t="s">
        <v>1351</v>
      </c>
      <c r="B676" s="121" t="s">
        <v>1352</v>
      </c>
      <c r="C676" s="121">
        <v>1</v>
      </c>
      <c r="D676" s="121">
        <v>1</v>
      </c>
      <c r="E676" s="124">
        <v>587132057</v>
      </c>
      <c r="F676" s="124">
        <v>642</v>
      </c>
      <c r="G676" s="124">
        <v>7879848</v>
      </c>
      <c r="H676" s="124">
        <v>83048631</v>
      </c>
      <c r="I676" s="124">
        <v>304300</v>
      </c>
      <c r="J676" s="125">
        <v>0.80899999999999994</v>
      </c>
      <c r="K676" s="124">
        <v>733</v>
      </c>
      <c r="L676" s="124">
        <v>735</v>
      </c>
      <c r="M676" s="124">
        <v>734</v>
      </c>
      <c r="N676" s="125">
        <v>2.0910000000000002</v>
      </c>
      <c r="O676" s="125">
        <v>3.637</v>
      </c>
      <c r="P676" s="126">
        <v>31525.309999999998</v>
      </c>
      <c r="Q676" s="127">
        <v>1.8200000000000001E-2</v>
      </c>
      <c r="R676" s="126">
        <v>71706.61</v>
      </c>
      <c r="S676" s="126">
        <v>13739.65</v>
      </c>
      <c r="T676" s="125">
        <v>0.93</v>
      </c>
      <c r="U676" s="126">
        <v>16015.8</v>
      </c>
      <c r="V676" s="126">
        <v>16515.8</v>
      </c>
      <c r="W676" s="124">
        <v>11010839</v>
      </c>
      <c r="X676" s="124">
        <v>11335586</v>
      </c>
      <c r="Y676" s="124">
        <v>226711</v>
      </c>
      <c r="Z676" s="124">
        <v>226711</v>
      </c>
      <c r="AA676" s="124">
        <v>3372645</v>
      </c>
      <c r="AB676" s="124">
        <v>0</v>
      </c>
      <c r="AC676" s="124">
        <v>711353</v>
      </c>
      <c r="AD676" s="124">
        <v>1142432</v>
      </c>
      <c r="AE676" s="124">
        <v>1096194</v>
      </c>
    </row>
    <row r="677" spans="1:31" x14ac:dyDescent="0.3">
      <c r="A677" s="123" t="s">
        <v>1353</v>
      </c>
      <c r="B677" s="121" t="s">
        <v>1354</v>
      </c>
      <c r="C677" s="121">
        <v>1</v>
      </c>
      <c r="D677" s="121">
        <v>1</v>
      </c>
      <c r="E677" s="124">
        <v>2782573996350</v>
      </c>
      <c r="F677" s="124">
        <v>2499210</v>
      </c>
      <c r="G677" s="124">
        <v>1223769193</v>
      </c>
      <c r="H677" s="124">
        <v>938375337214</v>
      </c>
      <c r="I677" s="124">
        <v>244740203</v>
      </c>
      <c r="J677" s="125">
        <v>650.75299999999947</v>
      </c>
      <c r="K677" s="124">
        <v>3098241</v>
      </c>
      <c r="L677" s="124">
        <v>3054338</v>
      </c>
      <c r="M677" s="124">
        <v>3104799</v>
      </c>
      <c r="N677" s="125">
        <v>791.59299999999803</v>
      </c>
      <c r="O677" s="125">
        <v>1043.0139999999997</v>
      </c>
      <c r="P677" s="126">
        <v>10017597.299999995</v>
      </c>
      <c r="Q677" s="127">
        <v>8.4655200000000246</v>
      </c>
      <c r="R677" s="126">
        <v>24482970.080000002</v>
      </c>
      <c r="S677" s="126">
        <v>3899251.64</v>
      </c>
      <c r="T677" s="125">
        <v>357.33100000000081</v>
      </c>
      <c r="U677" s="126">
        <v>5369519.7800000003</v>
      </c>
      <c r="V677" s="126">
        <v>5398537.3300000019</v>
      </c>
      <c r="W677" s="124">
        <v>25886621815</v>
      </c>
      <c r="X677" s="124">
        <v>24929387296</v>
      </c>
      <c r="Y677" s="124">
        <v>498587423</v>
      </c>
      <c r="Z677" s="124">
        <v>1426580017</v>
      </c>
      <c r="AA677" s="124">
        <v>6520070519</v>
      </c>
      <c r="AB677" s="124">
        <v>185860</v>
      </c>
      <c r="AC677" s="124">
        <v>2215731363</v>
      </c>
      <c r="AD677" s="124">
        <v>3558464228</v>
      </c>
      <c r="AE677" s="124">
        <v>3414441685</v>
      </c>
    </row>
    <row r="678" spans="1:31" x14ac:dyDescent="0.3">
      <c r="E678" s="124"/>
      <c r="F678" s="124"/>
      <c r="G678" s="124"/>
      <c r="H678" s="124"/>
      <c r="I678" s="124"/>
      <c r="J678" s="125"/>
      <c r="K678" s="124"/>
      <c r="L678" s="124"/>
      <c r="M678" s="124"/>
      <c r="N678" s="125"/>
      <c r="O678" s="125"/>
      <c r="P678" s="126"/>
      <c r="Q678" s="127"/>
      <c r="R678" s="126"/>
      <c r="S678" s="126"/>
      <c r="T678" s="125"/>
      <c r="U678" s="126"/>
      <c r="V678" s="126"/>
      <c r="W678" s="124"/>
      <c r="X678" s="124"/>
      <c r="Y678" s="124"/>
      <c r="Z678" s="124"/>
      <c r="AA678" s="124"/>
      <c r="AB678" s="124"/>
      <c r="AC678" s="124"/>
      <c r="AD678" s="124"/>
      <c r="AE678" s="124"/>
    </row>
    <row r="679" spans="1:31" x14ac:dyDescent="0.3">
      <c r="E679" s="124"/>
      <c r="F679" s="124"/>
      <c r="G679" s="124"/>
      <c r="H679" s="124"/>
      <c r="I679" s="124"/>
      <c r="J679" s="125"/>
      <c r="K679" s="124"/>
      <c r="L679" s="124"/>
      <c r="M679" s="124"/>
      <c r="N679" s="125"/>
      <c r="O679" s="125"/>
      <c r="P679" s="126"/>
      <c r="Q679" s="127"/>
      <c r="R679" s="126"/>
      <c r="S679" s="126"/>
      <c r="T679" s="125"/>
      <c r="U679" s="126"/>
      <c r="V679" s="126"/>
      <c r="W679" s="124"/>
      <c r="X679" s="124"/>
      <c r="Y679" s="124"/>
      <c r="Z679" s="124"/>
      <c r="AA679" s="124"/>
      <c r="AB679" s="124"/>
      <c r="AC679" s="124"/>
      <c r="AD679" s="124"/>
      <c r="AE679" s="124"/>
    </row>
    <row r="680" spans="1:31" x14ac:dyDescent="0.3">
      <c r="A680" s="123" t="s">
        <v>1542</v>
      </c>
      <c r="E680" s="124"/>
      <c r="F680" s="124"/>
      <c r="G680" s="124"/>
      <c r="H680" s="124"/>
      <c r="I680" s="124"/>
      <c r="J680" s="125"/>
      <c r="K680" s="124"/>
      <c r="L680" s="124"/>
      <c r="M680" s="124"/>
      <c r="N680" s="125"/>
      <c r="O680" s="125"/>
      <c r="P680" s="126"/>
      <c r="Q680" s="127"/>
      <c r="R680" s="126"/>
      <c r="S680" s="126"/>
      <c r="T680" s="125"/>
      <c r="U680" s="126"/>
      <c r="V680" s="126"/>
      <c r="W680" s="124"/>
      <c r="X680" s="124"/>
      <c r="Y680" s="124"/>
      <c r="Z680" s="124"/>
      <c r="AA680" s="124"/>
      <c r="AB680" s="124"/>
      <c r="AC680" s="124"/>
      <c r="AD680" s="124"/>
      <c r="AE680" s="124"/>
    </row>
    <row r="681" spans="1:31" x14ac:dyDescent="0.3">
      <c r="A681" s="123" t="s">
        <v>1355</v>
      </c>
      <c r="B681" s="121" t="s">
        <v>1356</v>
      </c>
      <c r="E681" s="124" t="s">
        <v>1357</v>
      </c>
      <c r="F681" s="124"/>
      <c r="G681" s="124"/>
      <c r="H681" s="124"/>
      <c r="I681" s="124"/>
      <c r="J681" s="125"/>
      <c r="K681" s="124"/>
      <c r="L681" s="124"/>
      <c r="M681" s="124"/>
      <c r="N681" s="125"/>
      <c r="O681" s="125"/>
      <c r="P681" s="126"/>
      <c r="Q681" s="127"/>
      <c r="R681" s="126"/>
      <c r="S681" s="126"/>
      <c r="T681" s="125"/>
      <c r="U681" s="126"/>
      <c r="V681" s="126"/>
      <c r="W681" s="124"/>
      <c r="X681" s="124"/>
      <c r="Y681" s="124"/>
      <c r="Z681" s="124"/>
      <c r="AA681" s="124"/>
      <c r="AB681" s="124"/>
      <c r="AC681" s="124"/>
      <c r="AD681" s="124"/>
      <c r="AE681" s="124"/>
    </row>
    <row r="682" spans="1:31" x14ac:dyDescent="0.3">
      <c r="A682" s="123" t="s">
        <v>1355</v>
      </c>
      <c r="B682" s="121" t="s">
        <v>1358</v>
      </c>
      <c r="E682" s="124" t="s">
        <v>1359</v>
      </c>
      <c r="F682" s="124"/>
      <c r="G682" s="124"/>
      <c r="H682" s="124"/>
      <c r="I682" s="124"/>
      <c r="J682" s="125"/>
      <c r="K682" s="124"/>
      <c r="L682" s="124"/>
      <c r="M682" s="124"/>
      <c r="N682" s="125"/>
      <c r="O682" s="125"/>
      <c r="P682" s="126"/>
      <c r="Q682" s="127"/>
      <c r="R682" s="126"/>
      <c r="S682" s="126"/>
      <c r="T682" s="125"/>
      <c r="U682" s="126"/>
      <c r="V682" s="126"/>
      <c r="W682" s="124"/>
      <c r="X682" s="124"/>
      <c r="Y682" s="124"/>
      <c r="Z682" s="124"/>
      <c r="AA682" s="124"/>
      <c r="AB682" s="124"/>
      <c r="AC682" s="124"/>
      <c r="AD682" s="124"/>
      <c r="AE682" s="124"/>
    </row>
  </sheetData>
  <hyperlinks>
    <hyperlink ref="A1" location="'Key'!D1" display="DBSAD1" xr:uid="{269A6DA8-D7EB-4C67-B5A8-7BE30AAC88D8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97</vt:i4>
      </vt:variant>
    </vt:vector>
  </HeadingPairs>
  <TitlesOfParts>
    <vt:vector size="109" baseType="lpstr">
      <vt:lpstr>User Guide</vt:lpstr>
      <vt:lpstr>1. 2025-26 Foundation Aid Runs</vt:lpstr>
      <vt:lpstr>2. Database Changes</vt:lpstr>
      <vt:lpstr>dcsaa1</vt:lpstr>
      <vt:lpstr>dcsad1</vt:lpstr>
      <vt:lpstr>dcsae1</vt:lpstr>
      <vt:lpstr>dcsaf1</vt:lpstr>
      <vt:lpstr>dbsaa1</vt:lpstr>
      <vt:lpstr>dbsad1</vt:lpstr>
      <vt:lpstr>dbsae1</vt:lpstr>
      <vt:lpstr>dbsaf1</vt:lpstr>
      <vt:lpstr>District Name &amp; BEDS Code</vt:lpstr>
      <vt:lpstr>AA_CF0190_dbsae1</vt:lpstr>
      <vt:lpstr>AA_CF0190_dcsae1</vt:lpstr>
      <vt:lpstr>AA_MI0023_dbsad1</vt:lpstr>
      <vt:lpstr>AB_CF0192_dbsae1</vt:lpstr>
      <vt:lpstr>AB_CF0192_dcsae1</vt:lpstr>
      <vt:lpstr>AB_MI0026_dbsad1</vt:lpstr>
      <vt:lpstr>AC_CF0194_dbsae1</vt:lpstr>
      <vt:lpstr>AC_CF0194_dcsae1</vt:lpstr>
      <vt:lpstr>AC_MI0174_dbsad1</vt:lpstr>
      <vt:lpstr>AD_CF0195_dbsae1</vt:lpstr>
      <vt:lpstr>AD_CF0195_dcsae1</vt:lpstr>
      <vt:lpstr>AD_SE0003_dbsad1</vt:lpstr>
      <vt:lpstr>AE_CF0030_dbsae1</vt:lpstr>
      <vt:lpstr>AE_CF0153_dcsae1</vt:lpstr>
      <vt:lpstr>AE_SE0004_dbsad1</vt:lpstr>
      <vt:lpstr>AF_CF0154_dcsae1</vt:lpstr>
      <vt:lpstr>AF_CF0188_dbsae1</vt:lpstr>
      <vt:lpstr>AG_PC0410_dbsae1</vt:lpstr>
      <vt:lpstr>AG_PC0410_dcsae1</vt:lpstr>
      <vt:lpstr>E_WE0003_dbsaf1</vt:lpstr>
      <vt:lpstr>E_WE0003_dcsaf1</vt:lpstr>
      <vt:lpstr>E_WM0086_dbsae1</vt:lpstr>
      <vt:lpstr>E_WM0086_dcsae1</vt:lpstr>
      <vt:lpstr>F_PC0257_dbsae1</vt:lpstr>
      <vt:lpstr>F_PC0257_dcsae1</vt:lpstr>
      <vt:lpstr>F_WE0002_dbsaf1</vt:lpstr>
      <vt:lpstr>F_WE0002_dcsaf1</vt:lpstr>
      <vt:lpstr>G_CF0096_dbsae1</vt:lpstr>
      <vt:lpstr>G_CF0096_dcsae1</vt:lpstr>
      <vt:lpstr>G_WE0019_dbsaf1</vt:lpstr>
      <vt:lpstr>G_WE0019_dcsaf1</vt:lpstr>
      <vt:lpstr>H_CF0128_dbsae1</vt:lpstr>
      <vt:lpstr>H_CF0128_dcsae1</vt:lpstr>
      <vt:lpstr>H_WE0018_dbsaf1</vt:lpstr>
      <vt:lpstr>H_WE0018_dcsaf1</vt:lpstr>
      <vt:lpstr>I_CF0129_dbsae1</vt:lpstr>
      <vt:lpstr>I_CF0129_dcsae1</vt:lpstr>
      <vt:lpstr>I_WM0081_dbsaf1</vt:lpstr>
      <vt:lpstr>I_WM0081_dcsaf1</vt:lpstr>
      <vt:lpstr>J_CF0130_dbsae1</vt:lpstr>
      <vt:lpstr>J_CF0130_dcsae1</vt:lpstr>
      <vt:lpstr>J_WM0121_dbsaf1</vt:lpstr>
      <vt:lpstr>J_WM0121_dcsaf1</vt:lpstr>
      <vt:lpstr>K_CF0092_dbsae1</vt:lpstr>
      <vt:lpstr>K_CF0092_dcsae1</vt:lpstr>
      <vt:lpstr>K_WM0195_dbsaf1</vt:lpstr>
      <vt:lpstr>K_WM0195_dcsaf1</vt:lpstr>
      <vt:lpstr>L_CF0160_dbsae1</vt:lpstr>
      <vt:lpstr>L_CF0160_dcsae1</vt:lpstr>
      <vt:lpstr>L_WM0196_dbsaf1</vt:lpstr>
      <vt:lpstr>L_WM0196_dcsaf1</vt:lpstr>
      <vt:lpstr>M_CF0031_dbsae1</vt:lpstr>
      <vt:lpstr>M_CF0152_dcsae1</vt:lpstr>
      <vt:lpstr>M_WM0197_dbsaf1</vt:lpstr>
      <vt:lpstr>M_WM0197_dcsaf1</vt:lpstr>
      <vt:lpstr>N_CF0069_dbsad1</vt:lpstr>
      <vt:lpstr>N_CF0069_dcsad1</vt:lpstr>
      <vt:lpstr>N_MI0028_dbsae1</vt:lpstr>
      <vt:lpstr>N_MI0028_dcsae1</vt:lpstr>
      <vt:lpstr>N_WM0199_dbsaf1</vt:lpstr>
      <vt:lpstr>N_WM0199_dcsaf1</vt:lpstr>
      <vt:lpstr>O_K20158_dbsaf1</vt:lpstr>
      <vt:lpstr>O_K20158_dcsaf1</vt:lpstr>
      <vt:lpstr>O_MI0010_dbsae1</vt:lpstr>
      <vt:lpstr>O_MI0010_dcsae1</vt:lpstr>
      <vt:lpstr>P_FL0013_dbsaf1</vt:lpstr>
      <vt:lpstr>P_FL0013_dcsaf1</vt:lpstr>
      <vt:lpstr>P_PC0264_dbsae1</vt:lpstr>
      <vt:lpstr>P_PC0264_dcsae1</vt:lpstr>
      <vt:lpstr>'1. 2025-26 Foundation Aid Runs'!Print_Area</vt:lpstr>
      <vt:lpstr>'District Name &amp; BEDS Code'!Print_Area</vt:lpstr>
      <vt:lpstr>'User Guide'!Print_Area</vt:lpstr>
      <vt:lpstr>'District Name &amp; BEDS Code'!Print_Titles</vt:lpstr>
      <vt:lpstr>Q_PC0267_dbsae1</vt:lpstr>
      <vt:lpstr>Q_PC0267_dcsae1</vt:lpstr>
      <vt:lpstr>R_K10130_dbsae1</vt:lpstr>
      <vt:lpstr>R_K10130_dcsae1</vt:lpstr>
      <vt:lpstr>S_PC0273_dbsae1</vt:lpstr>
      <vt:lpstr>S_PC0273_dcsae1</vt:lpstr>
      <vt:lpstr>T_CF0132_dbsae1</vt:lpstr>
      <vt:lpstr>T_CF0132_dcsae1</vt:lpstr>
      <vt:lpstr>U_CF0133_dbsae1</vt:lpstr>
      <vt:lpstr>U_CF0133_dcsae1</vt:lpstr>
      <vt:lpstr>V_CF0189_dbsae1</vt:lpstr>
      <vt:lpstr>V_CF0189_dcsae1</vt:lpstr>
      <vt:lpstr>W_CF0191_dbsae1</vt:lpstr>
      <vt:lpstr>W_CF0191_dcsae1</vt:lpstr>
      <vt:lpstr>X_A10008_dcsad1</vt:lpstr>
      <vt:lpstr>X_CF0193_dbsae1</vt:lpstr>
      <vt:lpstr>X_CF0193_dcsae1</vt:lpstr>
      <vt:lpstr>Y_CF0135_dbsae1</vt:lpstr>
      <vt:lpstr>Y_CF0135_dcsae1</vt:lpstr>
      <vt:lpstr>Y_CL0011_dbsad1</vt:lpstr>
      <vt:lpstr>Z_CF0136_dbsae1</vt:lpstr>
      <vt:lpstr>Z_CF0136_dcsae1</vt:lpstr>
      <vt:lpstr>Z_FA0199_dbsad1</vt:lpstr>
      <vt:lpstr>Z_FA0199_dcsad1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Tamburello</dc:creator>
  <cp:lastModifiedBy>John Tamburello</cp:lastModifiedBy>
  <cp:lastPrinted>2025-05-30T12:32:42Z</cp:lastPrinted>
  <dcterms:created xsi:type="dcterms:W3CDTF">2024-05-17T18:34:38Z</dcterms:created>
  <dcterms:modified xsi:type="dcterms:W3CDTF">2025-06-02T15:22:36Z</dcterms:modified>
</cp:coreProperties>
</file>